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9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0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1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2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3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4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5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6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17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8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19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20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21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22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23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24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25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26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27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28.xml" ContentType="application/vnd.openxmlformats-officedocument.drawing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29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drawings/drawing30.xml" ContentType="application/vnd.openxmlformats-officedocument.drawing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31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drawings/drawing32.xml" ContentType="application/vnd.openxmlformats-officedocument.drawing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pivotTables/pivotTable1.xml" ContentType="application/vnd.openxmlformats-officedocument.spreadsheetml.pivotTable+xml"/>
  <Override PartName="/xl/drawings/drawing33.xml" ContentType="application/vnd.openxmlformats-officedocument.drawing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9"/>
  <workbookPr hidePivotFieldList="1"/>
  <mc:AlternateContent xmlns:mc="http://schemas.openxmlformats.org/markup-compatibility/2006">
    <mc:Choice Requires="x15">
      <x15ac:absPath xmlns:x15ac="http://schemas.microsoft.com/office/spreadsheetml/2010/11/ac" url="C:\Users\mainuddi\Desktop\Portable_Updates\"/>
    </mc:Choice>
  </mc:AlternateContent>
  <xr:revisionPtr revIDLastSave="0" documentId="8_{69683560-A142-4495-9187-D62EBEB21497}" xr6:coauthVersionLast="36" xr6:coauthVersionMax="36" xr10:uidLastSave="{00000000-0000-0000-0000-000000000000}"/>
  <bookViews>
    <workbookView xWindow="0" yWindow="0" windowWidth="28800" windowHeight="12230" firstSheet="34" activeTab="36" xr2:uid="{34FE65D7-9857-407E-AA80-C4996F23D7BC}"/>
  </bookViews>
  <sheets>
    <sheet name="MSW battOther" sheetId="63" r:id="rId1"/>
    <sheet name="MSW battLiPrimary" sheetId="62" r:id="rId2"/>
    <sheet name="MSW battLiRechargeable" sheetId="61" r:id="rId3"/>
    <sheet name="MSW battNiCd" sheetId="60" r:id="rId4"/>
    <sheet name="MSW battNiMH" sheetId="59" r:id="rId5"/>
    <sheet name="MSW battZn" sheetId="58" r:id="rId6"/>
    <sheet name="POM Portables Li-Rechargeable" sheetId="43" r:id="rId7"/>
    <sheet name="cameras games_LiRechargable" sheetId="17" r:id="rId8"/>
    <sheet name="cellphones_LiRechargable" sheetId="4" r:id="rId9"/>
    <sheet name="Cordless Tools_LiRechargab" sheetId="20" r:id="rId10"/>
    <sheet name="PortablePCs_LiRechargab" sheetId="18" r:id="rId11"/>
    <sheet name="Tablets_LiRechargable" sheetId="21" r:id="rId12"/>
    <sheet name="others portables_LiRechargable" sheetId="45" r:id="rId13"/>
    <sheet name="POM Portables NiCd" sheetId="42" r:id="rId14"/>
    <sheet name="cameras games_NiCd" sheetId="23" r:id="rId15"/>
    <sheet name="cellphones_NiCd" sheetId="24" r:id="rId16"/>
    <sheet name="Cordless Tools_NiCd" sheetId="25" r:id="rId17"/>
    <sheet name="PortablePCs_NiCd" sheetId="26" r:id="rId18"/>
    <sheet name="Tablets_NiCd" sheetId="27" r:id="rId19"/>
    <sheet name="others portables_NiCd" sheetId="46" r:id="rId20"/>
    <sheet name="POM Portables NiMH" sheetId="39" r:id="rId21"/>
    <sheet name="cameras games_NiMH" sheetId="28" r:id="rId22"/>
    <sheet name="cellphones_NiMH" sheetId="29" r:id="rId23"/>
    <sheet name="Cordless Tools_NiMH" sheetId="30" r:id="rId24"/>
    <sheet name="PortablePCs_NiMH" sheetId="31" r:id="rId25"/>
    <sheet name="Tablets_NiMH" sheetId="32" r:id="rId26"/>
    <sheet name="others portables_NiMH" sheetId="47" r:id="rId27"/>
    <sheet name="POM Portables Lead-acid" sheetId="41" r:id="rId28"/>
    <sheet name="cameras games_Pb" sheetId="33" r:id="rId29"/>
    <sheet name="cellphones_Pb" sheetId="34" r:id="rId30"/>
    <sheet name="Cordless Tools_Pb" sheetId="35" r:id="rId31"/>
    <sheet name="PortablePCs_Pb" sheetId="36" r:id="rId32"/>
    <sheet name="Tablets_Pb" sheetId="37" r:id="rId33"/>
    <sheet name="others portable_Pb" sheetId="48" r:id="rId34"/>
    <sheet name="others portable_Zn-based" sheetId="38" r:id="rId35"/>
    <sheet name="others portable_Li-Primary" sheetId="40" r:id="rId36"/>
    <sheet name="others portable_Portables Other" sheetId="44" r:id="rId37"/>
    <sheet name="Shares Cameras and Games" sheetId="13" r:id="rId38"/>
    <sheet name="Shares Cell Phones" sheetId="12" r:id="rId39"/>
    <sheet name="Shares Cordless Tools" sheetId="15" r:id="rId40"/>
    <sheet name="Shares Others Portable" sheetId="14" r:id="rId41"/>
    <sheet name="Shares PortablePCs+Tablets" sheetId="11" r:id="rId42"/>
    <sheet name="Codelist Countries" sheetId="16" r:id="rId43"/>
    <sheet name="Template" sheetId="3" r:id="rId44"/>
    <sheet name="Avicenne Pivot" sheetId="2" r:id="rId45"/>
  </sheets>
  <externalReferences>
    <externalReference r:id="rId46"/>
    <externalReference r:id="rId47"/>
    <externalReference r:id="rId48"/>
    <externalReference r:id="rId49"/>
  </externalReferences>
  <definedNames>
    <definedName name="ObsAvailability">[1]Lookup!$B$7:$B$10</definedName>
    <definedName name="ObsConf">[1]Lookup!$B$13:$B$17</definedName>
    <definedName name="ObsStatus">[1]Lookup!$B$2:$B$4</definedName>
    <definedName name="RepoEnd">[1]LinkRef!$L$2:$L$15</definedName>
    <definedName name="WEEECOL">[1]LinkRef!$B$13:$T$13</definedName>
    <definedName name="WEEEREC">[1]LinkRef!$B$15:$T$15</definedName>
    <definedName name="WEEETRD">[1]LinkRef!$B$14:$T$14</definedName>
  </definedNames>
  <calcPr calcId="191029"/>
  <pivotCaches>
    <pivotCache cacheId="1" r:id="rId50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E34" i="63" l="1"/>
  <c r="BD34" i="63"/>
  <c r="BC34" i="63"/>
  <c r="BB34" i="63"/>
  <c r="BA34" i="63"/>
  <c r="AZ34" i="63"/>
  <c r="AY34" i="63"/>
  <c r="AX34" i="63"/>
  <c r="AW34" i="63"/>
  <c r="AV34" i="63"/>
  <c r="AU34" i="63"/>
  <c r="AT34" i="63"/>
  <c r="AS34" i="63"/>
  <c r="AR34" i="63"/>
  <c r="AQ34" i="63"/>
  <c r="AP34" i="63"/>
  <c r="AO34" i="63"/>
  <c r="AN34" i="63"/>
  <c r="AM34" i="63"/>
  <c r="AL34" i="63"/>
  <c r="AK34" i="63"/>
  <c r="AJ34" i="63"/>
  <c r="AI34" i="63"/>
  <c r="AH34" i="63"/>
  <c r="AG34" i="63"/>
  <c r="AF34" i="63"/>
  <c r="AE34" i="63"/>
  <c r="AD34" i="63"/>
  <c r="AC34" i="63"/>
  <c r="AB34" i="63"/>
  <c r="AA34" i="63"/>
  <c r="Z34" i="63"/>
  <c r="Y34" i="63"/>
  <c r="X34" i="63"/>
  <c r="W34" i="63"/>
  <c r="V34" i="63"/>
  <c r="U34" i="63"/>
  <c r="T34" i="63"/>
  <c r="S34" i="63"/>
  <c r="R34" i="63"/>
  <c r="Q34" i="63"/>
  <c r="P34" i="63"/>
  <c r="O34" i="63"/>
  <c r="N34" i="63"/>
  <c r="M34" i="63"/>
  <c r="L34" i="63"/>
  <c r="K34" i="63"/>
  <c r="J34" i="63"/>
  <c r="I34" i="63"/>
  <c r="H34" i="63"/>
  <c r="G34" i="63"/>
  <c r="BE33" i="63"/>
  <c r="BD33" i="63"/>
  <c r="BC33" i="63"/>
  <c r="BB33" i="63"/>
  <c r="BA33" i="63"/>
  <c r="AZ33" i="63"/>
  <c r="AY33" i="63"/>
  <c r="AX33" i="63"/>
  <c r="AW33" i="63"/>
  <c r="AV33" i="63"/>
  <c r="AU33" i="63"/>
  <c r="AT33" i="63"/>
  <c r="AS33" i="63"/>
  <c r="AR33" i="63"/>
  <c r="AQ33" i="63"/>
  <c r="AP33" i="63"/>
  <c r="AO33" i="63"/>
  <c r="AN33" i="63"/>
  <c r="AM33" i="63"/>
  <c r="AL33" i="63"/>
  <c r="AK33" i="63"/>
  <c r="AJ33" i="63"/>
  <c r="AI33" i="63"/>
  <c r="AH33" i="63"/>
  <c r="AG33" i="63"/>
  <c r="AF33" i="63"/>
  <c r="AE33" i="63"/>
  <c r="AD33" i="63"/>
  <c r="AC33" i="63"/>
  <c r="AB33" i="63"/>
  <c r="AA33" i="63"/>
  <c r="Z33" i="63"/>
  <c r="Y33" i="63"/>
  <c r="X33" i="63"/>
  <c r="W33" i="63"/>
  <c r="V33" i="63"/>
  <c r="U33" i="63"/>
  <c r="T33" i="63"/>
  <c r="S33" i="63"/>
  <c r="R33" i="63"/>
  <c r="Q33" i="63"/>
  <c r="P33" i="63"/>
  <c r="O33" i="63"/>
  <c r="N33" i="63"/>
  <c r="M33" i="63"/>
  <c r="L33" i="63"/>
  <c r="K33" i="63"/>
  <c r="J33" i="63"/>
  <c r="I33" i="63"/>
  <c r="H33" i="63"/>
  <c r="G33" i="63"/>
  <c r="BE32" i="63"/>
  <c r="BD32" i="63"/>
  <c r="BC32" i="63"/>
  <c r="BB32" i="63"/>
  <c r="BA32" i="63"/>
  <c r="AZ32" i="63"/>
  <c r="AY32" i="63"/>
  <c r="AX32" i="63"/>
  <c r="AW32" i="63"/>
  <c r="AV32" i="63"/>
  <c r="AU32" i="63"/>
  <c r="AT32" i="63"/>
  <c r="AS32" i="63"/>
  <c r="AR32" i="63"/>
  <c r="AQ32" i="63"/>
  <c r="AP32" i="63"/>
  <c r="AO32" i="63"/>
  <c r="AN32" i="63"/>
  <c r="AM32" i="63"/>
  <c r="AL32" i="63"/>
  <c r="AK32" i="63"/>
  <c r="AJ32" i="63"/>
  <c r="AI32" i="63"/>
  <c r="AH32" i="63"/>
  <c r="AG32" i="63"/>
  <c r="AF32" i="63"/>
  <c r="AE32" i="63"/>
  <c r="AD32" i="63"/>
  <c r="AC32" i="63"/>
  <c r="AB32" i="63"/>
  <c r="AA32" i="63"/>
  <c r="Z32" i="63"/>
  <c r="Y32" i="63"/>
  <c r="X32" i="63"/>
  <c r="W32" i="63"/>
  <c r="V32" i="63"/>
  <c r="U32" i="63"/>
  <c r="T32" i="63"/>
  <c r="S32" i="63"/>
  <c r="R32" i="63"/>
  <c r="Q32" i="63"/>
  <c r="P32" i="63"/>
  <c r="O32" i="63"/>
  <c r="N32" i="63"/>
  <c r="M32" i="63"/>
  <c r="L32" i="63"/>
  <c r="K32" i="63"/>
  <c r="J32" i="63"/>
  <c r="I32" i="63"/>
  <c r="H32" i="63"/>
  <c r="G32" i="63"/>
  <c r="BE31" i="63"/>
  <c r="BD31" i="63"/>
  <c r="BC31" i="63"/>
  <c r="BB31" i="63"/>
  <c r="BA31" i="63"/>
  <c r="AZ31" i="63"/>
  <c r="AY31" i="63"/>
  <c r="AX31" i="63"/>
  <c r="AW31" i="63"/>
  <c r="AV31" i="63"/>
  <c r="AU31" i="63"/>
  <c r="AT31" i="63"/>
  <c r="AS31" i="63"/>
  <c r="AR31" i="63"/>
  <c r="AQ31" i="63"/>
  <c r="AP31" i="63"/>
  <c r="AO31" i="63"/>
  <c r="AN31" i="63"/>
  <c r="AM31" i="63"/>
  <c r="AL31" i="63"/>
  <c r="AK31" i="63"/>
  <c r="AJ31" i="63"/>
  <c r="AI31" i="63"/>
  <c r="AH31" i="63"/>
  <c r="AG31" i="63"/>
  <c r="AF31" i="63"/>
  <c r="AE31" i="63"/>
  <c r="AD31" i="63"/>
  <c r="AC31" i="63"/>
  <c r="AB31" i="63"/>
  <c r="AA31" i="63"/>
  <c r="Z31" i="63"/>
  <c r="Y31" i="63"/>
  <c r="X31" i="63"/>
  <c r="W31" i="63"/>
  <c r="V31" i="63"/>
  <c r="U31" i="63"/>
  <c r="T31" i="63"/>
  <c r="S31" i="63"/>
  <c r="R31" i="63"/>
  <c r="Q31" i="63"/>
  <c r="P31" i="63"/>
  <c r="O31" i="63"/>
  <c r="N31" i="63"/>
  <c r="M31" i="63"/>
  <c r="L31" i="63"/>
  <c r="K31" i="63"/>
  <c r="J31" i="63"/>
  <c r="I31" i="63"/>
  <c r="H31" i="63"/>
  <c r="G31" i="63"/>
  <c r="BE30" i="63"/>
  <c r="BD30" i="63"/>
  <c r="BC30" i="63"/>
  <c r="BB30" i="63"/>
  <c r="BA30" i="63"/>
  <c r="AZ30" i="63"/>
  <c r="AY30" i="63"/>
  <c r="AX30" i="63"/>
  <c r="AW30" i="63"/>
  <c r="AV30" i="63"/>
  <c r="AU30" i="63"/>
  <c r="AT30" i="63"/>
  <c r="AS30" i="63"/>
  <c r="AR30" i="63"/>
  <c r="AQ30" i="63"/>
  <c r="AP30" i="63"/>
  <c r="AO30" i="63"/>
  <c r="AN30" i="63"/>
  <c r="AM30" i="63"/>
  <c r="AL30" i="63"/>
  <c r="AK30" i="63"/>
  <c r="AJ30" i="63"/>
  <c r="AI30" i="63"/>
  <c r="AH30" i="63"/>
  <c r="AG30" i="63"/>
  <c r="AF30" i="63"/>
  <c r="AE30" i="63"/>
  <c r="AD30" i="63"/>
  <c r="AC30" i="63"/>
  <c r="AB30" i="63"/>
  <c r="AA30" i="63"/>
  <c r="Z30" i="63"/>
  <c r="Y30" i="63"/>
  <c r="X30" i="63"/>
  <c r="W30" i="63"/>
  <c r="V30" i="63"/>
  <c r="U30" i="63"/>
  <c r="T30" i="63"/>
  <c r="S30" i="63"/>
  <c r="R30" i="63"/>
  <c r="Q30" i="63"/>
  <c r="P30" i="63"/>
  <c r="O30" i="63"/>
  <c r="N30" i="63"/>
  <c r="M30" i="63"/>
  <c r="L30" i="63"/>
  <c r="K30" i="63"/>
  <c r="J30" i="63"/>
  <c r="I30" i="63"/>
  <c r="H30" i="63"/>
  <c r="G30" i="63"/>
  <c r="BE29" i="63"/>
  <c r="BD29" i="63"/>
  <c r="BC29" i="63"/>
  <c r="BB29" i="63"/>
  <c r="BA29" i="63"/>
  <c r="AZ29" i="63"/>
  <c r="AY29" i="63"/>
  <c r="AX29" i="63"/>
  <c r="AW29" i="63"/>
  <c r="AV29" i="63"/>
  <c r="AU29" i="63"/>
  <c r="AT29" i="63"/>
  <c r="AS29" i="63"/>
  <c r="AR29" i="63"/>
  <c r="AQ29" i="63"/>
  <c r="AP29" i="63"/>
  <c r="AO29" i="63"/>
  <c r="AN29" i="63"/>
  <c r="AM29" i="63"/>
  <c r="AL29" i="63"/>
  <c r="AK29" i="63"/>
  <c r="AJ29" i="63"/>
  <c r="AI29" i="63"/>
  <c r="AH29" i="63"/>
  <c r="AG29" i="63"/>
  <c r="AF29" i="63"/>
  <c r="AE29" i="63"/>
  <c r="AD29" i="63"/>
  <c r="AC29" i="63"/>
  <c r="AB29" i="63"/>
  <c r="AA29" i="63"/>
  <c r="Z29" i="63"/>
  <c r="Y29" i="63"/>
  <c r="X29" i="63"/>
  <c r="W29" i="63"/>
  <c r="V29" i="63"/>
  <c r="U29" i="63"/>
  <c r="T29" i="63"/>
  <c r="S29" i="63"/>
  <c r="R29" i="63"/>
  <c r="Q29" i="63"/>
  <c r="P29" i="63"/>
  <c r="O29" i="63"/>
  <c r="N29" i="63"/>
  <c r="M29" i="63"/>
  <c r="L29" i="63"/>
  <c r="K29" i="63"/>
  <c r="J29" i="63"/>
  <c r="I29" i="63"/>
  <c r="H29" i="63"/>
  <c r="G29" i="63"/>
  <c r="BE28" i="63"/>
  <c r="BD28" i="63"/>
  <c r="BC28" i="63"/>
  <c r="BB28" i="63"/>
  <c r="BA28" i="63"/>
  <c r="AZ28" i="63"/>
  <c r="AY28" i="63"/>
  <c r="AX28" i="63"/>
  <c r="AW28" i="63"/>
  <c r="AV28" i="63"/>
  <c r="AU28" i="63"/>
  <c r="AT28" i="63"/>
  <c r="AS28" i="63"/>
  <c r="AR28" i="63"/>
  <c r="AQ28" i="63"/>
  <c r="AP28" i="63"/>
  <c r="AO28" i="63"/>
  <c r="AN28" i="63"/>
  <c r="AM28" i="63"/>
  <c r="AL28" i="63"/>
  <c r="AK28" i="63"/>
  <c r="AJ28" i="63"/>
  <c r="AI28" i="63"/>
  <c r="AH28" i="63"/>
  <c r="AG28" i="63"/>
  <c r="AF28" i="63"/>
  <c r="AE28" i="63"/>
  <c r="AD28" i="63"/>
  <c r="AC28" i="63"/>
  <c r="AB28" i="63"/>
  <c r="AA28" i="63"/>
  <c r="Z28" i="63"/>
  <c r="Y28" i="63"/>
  <c r="X28" i="63"/>
  <c r="W28" i="63"/>
  <c r="V28" i="63"/>
  <c r="U28" i="63"/>
  <c r="T28" i="63"/>
  <c r="S28" i="63"/>
  <c r="R28" i="63"/>
  <c r="Q28" i="63"/>
  <c r="P28" i="63"/>
  <c r="O28" i="63"/>
  <c r="N28" i="63"/>
  <c r="M28" i="63"/>
  <c r="L28" i="63"/>
  <c r="K28" i="63"/>
  <c r="J28" i="63"/>
  <c r="I28" i="63"/>
  <c r="H28" i="63"/>
  <c r="G28" i="63"/>
  <c r="BE27" i="63"/>
  <c r="BD27" i="63"/>
  <c r="BC27" i="63"/>
  <c r="BB27" i="63"/>
  <c r="BA27" i="63"/>
  <c r="AZ27" i="63"/>
  <c r="AY27" i="63"/>
  <c r="AX27" i="63"/>
  <c r="AW27" i="63"/>
  <c r="AV27" i="63"/>
  <c r="AU27" i="63"/>
  <c r="AT27" i="63"/>
  <c r="AS27" i="63"/>
  <c r="AR27" i="63"/>
  <c r="AQ27" i="63"/>
  <c r="AP27" i="63"/>
  <c r="AO27" i="63"/>
  <c r="AN27" i="63"/>
  <c r="AM27" i="63"/>
  <c r="AL27" i="63"/>
  <c r="AK27" i="63"/>
  <c r="AJ27" i="63"/>
  <c r="AI27" i="63"/>
  <c r="AH27" i="63"/>
  <c r="AG27" i="63"/>
  <c r="AF27" i="63"/>
  <c r="AE27" i="63"/>
  <c r="AD27" i="63"/>
  <c r="AC27" i="63"/>
  <c r="AB27" i="63"/>
  <c r="AA27" i="63"/>
  <c r="Z27" i="63"/>
  <c r="Y27" i="63"/>
  <c r="X27" i="63"/>
  <c r="W27" i="63"/>
  <c r="V27" i="63"/>
  <c r="U27" i="63"/>
  <c r="T27" i="63"/>
  <c r="S27" i="63"/>
  <c r="R27" i="63"/>
  <c r="Q27" i="63"/>
  <c r="P27" i="63"/>
  <c r="O27" i="63"/>
  <c r="N27" i="63"/>
  <c r="M27" i="63"/>
  <c r="L27" i="63"/>
  <c r="K27" i="63"/>
  <c r="J27" i="63"/>
  <c r="I27" i="63"/>
  <c r="H27" i="63"/>
  <c r="G27" i="63"/>
  <c r="BE26" i="63"/>
  <c r="BD26" i="63"/>
  <c r="BC26" i="63"/>
  <c r="BB26" i="63"/>
  <c r="BA26" i="63"/>
  <c r="AZ26" i="63"/>
  <c r="AY26" i="63"/>
  <c r="AX26" i="63"/>
  <c r="AW26" i="63"/>
  <c r="AV26" i="63"/>
  <c r="AU26" i="63"/>
  <c r="AT26" i="63"/>
  <c r="AS26" i="63"/>
  <c r="AR26" i="63"/>
  <c r="AQ26" i="63"/>
  <c r="AP26" i="63"/>
  <c r="AO26" i="63"/>
  <c r="AN26" i="63"/>
  <c r="AM26" i="63"/>
  <c r="AL26" i="63"/>
  <c r="AK26" i="63"/>
  <c r="AJ26" i="63"/>
  <c r="AI26" i="63"/>
  <c r="AH26" i="63"/>
  <c r="AG26" i="63"/>
  <c r="AF26" i="63"/>
  <c r="AE26" i="63"/>
  <c r="AD26" i="63"/>
  <c r="AC26" i="63"/>
  <c r="AB26" i="63"/>
  <c r="AA26" i="63"/>
  <c r="Z26" i="63"/>
  <c r="Y26" i="63"/>
  <c r="X26" i="63"/>
  <c r="W26" i="63"/>
  <c r="V26" i="63"/>
  <c r="U26" i="63"/>
  <c r="T26" i="63"/>
  <c r="S26" i="63"/>
  <c r="R26" i="63"/>
  <c r="Q26" i="63"/>
  <c r="P26" i="63"/>
  <c r="O26" i="63"/>
  <c r="N26" i="63"/>
  <c r="M26" i="63"/>
  <c r="L26" i="63"/>
  <c r="K26" i="63"/>
  <c r="J26" i="63"/>
  <c r="I26" i="63"/>
  <c r="H26" i="63"/>
  <c r="G26" i="63"/>
  <c r="BE25" i="63"/>
  <c r="BD25" i="63"/>
  <c r="BC25" i="63"/>
  <c r="BB25" i="63"/>
  <c r="BA25" i="63"/>
  <c r="AZ25" i="63"/>
  <c r="AY25" i="63"/>
  <c r="AX25" i="63"/>
  <c r="AW25" i="63"/>
  <c r="AV25" i="63"/>
  <c r="AU25" i="63"/>
  <c r="AT25" i="63"/>
  <c r="AS25" i="63"/>
  <c r="AR25" i="63"/>
  <c r="AQ25" i="63"/>
  <c r="AP25" i="63"/>
  <c r="AO25" i="63"/>
  <c r="AN25" i="63"/>
  <c r="AM25" i="63"/>
  <c r="AL25" i="63"/>
  <c r="AK25" i="63"/>
  <c r="AJ25" i="63"/>
  <c r="AI25" i="63"/>
  <c r="AH25" i="63"/>
  <c r="AG25" i="63"/>
  <c r="AF25" i="63"/>
  <c r="AE25" i="63"/>
  <c r="AD25" i="63"/>
  <c r="AC25" i="63"/>
  <c r="AB25" i="63"/>
  <c r="AA25" i="63"/>
  <c r="Z25" i="63"/>
  <c r="Y25" i="63"/>
  <c r="X25" i="63"/>
  <c r="W25" i="63"/>
  <c r="V25" i="63"/>
  <c r="U25" i="63"/>
  <c r="T25" i="63"/>
  <c r="S25" i="63"/>
  <c r="R25" i="63"/>
  <c r="Q25" i="63"/>
  <c r="P25" i="63"/>
  <c r="O25" i="63"/>
  <c r="N25" i="63"/>
  <c r="M25" i="63"/>
  <c r="L25" i="63"/>
  <c r="K25" i="63"/>
  <c r="J25" i="63"/>
  <c r="I25" i="63"/>
  <c r="H25" i="63"/>
  <c r="G25" i="63"/>
  <c r="BE24" i="63"/>
  <c r="BD24" i="63"/>
  <c r="BC24" i="63"/>
  <c r="BB24" i="63"/>
  <c r="BA24" i="63"/>
  <c r="AZ24" i="63"/>
  <c r="AY24" i="63"/>
  <c r="AX24" i="63"/>
  <c r="AW24" i="63"/>
  <c r="AV24" i="63"/>
  <c r="AU24" i="63"/>
  <c r="AT24" i="63"/>
  <c r="AS24" i="63"/>
  <c r="AR24" i="63"/>
  <c r="AQ24" i="63"/>
  <c r="AP24" i="63"/>
  <c r="AO24" i="63"/>
  <c r="AN24" i="63"/>
  <c r="AM24" i="63"/>
  <c r="AL24" i="63"/>
  <c r="AK24" i="63"/>
  <c r="AJ24" i="63"/>
  <c r="AI24" i="63"/>
  <c r="AH24" i="63"/>
  <c r="AG24" i="63"/>
  <c r="AF24" i="63"/>
  <c r="AE24" i="63"/>
  <c r="AD24" i="63"/>
  <c r="AC24" i="63"/>
  <c r="AB24" i="63"/>
  <c r="AA24" i="63"/>
  <c r="Z24" i="63"/>
  <c r="Y24" i="63"/>
  <c r="X24" i="63"/>
  <c r="W24" i="63"/>
  <c r="V24" i="63"/>
  <c r="U24" i="63"/>
  <c r="T24" i="63"/>
  <c r="S24" i="63"/>
  <c r="R24" i="63"/>
  <c r="Q24" i="63"/>
  <c r="P24" i="63"/>
  <c r="O24" i="63"/>
  <c r="N24" i="63"/>
  <c r="M24" i="63"/>
  <c r="L24" i="63"/>
  <c r="K24" i="63"/>
  <c r="J24" i="63"/>
  <c r="I24" i="63"/>
  <c r="H24" i="63"/>
  <c r="G24" i="63"/>
  <c r="BE23" i="63"/>
  <c r="BD23" i="63"/>
  <c r="BC23" i="63"/>
  <c r="BB23" i="63"/>
  <c r="BA23" i="63"/>
  <c r="AZ23" i="63"/>
  <c r="AY23" i="63"/>
  <c r="AX23" i="63"/>
  <c r="AW23" i="63"/>
  <c r="AV23" i="63"/>
  <c r="AU23" i="63"/>
  <c r="AT23" i="63"/>
  <c r="AS23" i="63"/>
  <c r="AR23" i="63"/>
  <c r="AQ23" i="63"/>
  <c r="AP23" i="63"/>
  <c r="AO23" i="63"/>
  <c r="AN23" i="63"/>
  <c r="AM23" i="63"/>
  <c r="AL23" i="63"/>
  <c r="AK23" i="63"/>
  <c r="AJ23" i="63"/>
  <c r="AI23" i="63"/>
  <c r="AH23" i="63"/>
  <c r="AG23" i="63"/>
  <c r="AF23" i="63"/>
  <c r="AE23" i="63"/>
  <c r="AD23" i="63"/>
  <c r="AC23" i="63"/>
  <c r="AB23" i="63"/>
  <c r="AA23" i="63"/>
  <c r="Z23" i="63"/>
  <c r="Y23" i="63"/>
  <c r="X23" i="63"/>
  <c r="W23" i="63"/>
  <c r="V23" i="63"/>
  <c r="U23" i="63"/>
  <c r="T23" i="63"/>
  <c r="S23" i="63"/>
  <c r="R23" i="63"/>
  <c r="Q23" i="63"/>
  <c r="P23" i="63"/>
  <c r="O23" i="63"/>
  <c r="N23" i="63"/>
  <c r="M23" i="63"/>
  <c r="L23" i="63"/>
  <c r="K23" i="63"/>
  <c r="J23" i="63"/>
  <c r="I23" i="63"/>
  <c r="H23" i="63"/>
  <c r="G23" i="63"/>
  <c r="BE22" i="63"/>
  <c r="BD22" i="63"/>
  <c r="BC22" i="63"/>
  <c r="BB22" i="63"/>
  <c r="BA22" i="63"/>
  <c r="AZ22" i="63"/>
  <c r="AY22" i="63"/>
  <c r="AX22" i="63"/>
  <c r="AW22" i="63"/>
  <c r="AV22" i="63"/>
  <c r="AU22" i="63"/>
  <c r="AT22" i="63"/>
  <c r="AS22" i="63"/>
  <c r="AR22" i="63"/>
  <c r="AQ22" i="63"/>
  <c r="AP22" i="63"/>
  <c r="AO22" i="63"/>
  <c r="AN22" i="63"/>
  <c r="AM22" i="63"/>
  <c r="AL22" i="63"/>
  <c r="AK22" i="63"/>
  <c r="AJ22" i="63"/>
  <c r="AI22" i="63"/>
  <c r="AH22" i="63"/>
  <c r="AG22" i="63"/>
  <c r="AF22" i="63"/>
  <c r="AE22" i="63"/>
  <c r="AD22" i="63"/>
  <c r="AC22" i="63"/>
  <c r="AB22" i="63"/>
  <c r="AA22" i="63"/>
  <c r="Z22" i="63"/>
  <c r="Y22" i="63"/>
  <c r="X22" i="63"/>
  <c r="W22" i="63"/>
  <c r="V22" i="63"/>
  <c r="U22" i="63"/>
  <c r="T22" i="63"/>
  <c r="S22" i="63"/>
  <c r="R22" i="63"/>
  <c r="Q22" i="63"/>
  <c r="P22" i="63"/>
  <c r="O22" i="63"/>
  <c r="N22" i="63"/>
  <c r="M22" i="63"/>
  <c r="L22" i="63"/>
  <c r="K22" i="63"/>
  <c r="J22" i="63"/>
  <c r="I22" i="63"/>
  <c r="H22" i="63"/>
  <c r="G22" i="63"/>
  <c r="BE21" i="63"/>
  <c r="BD21" i="63"/>
  <c r="BC21" i="63"/>
  <c r="BB21" i="63"/>
  <c r="BA21" i="63"/>
  <c r="AZ21" i="63"/>
  <c r="AY21" i="63"/>
  <c r="AX21" i="63"/>
  <c r="AW21" i="63"/>
  <c r="AV21" i="63"/>
  <c r="AU21" i="63"/>
  <c r="AT21" i="63"/>
  <c r="AS21" i="63"/>
  <c r="AR21" i="63"/>
  <c r="AQ21" i="63"/>
  <c r="AP21" i="63"/>
  <c r="AO21" i="63"/>
  <c r="AN21" i="63"/>
  <c r="AM21" i="63"/>
  <c r="AL21" i="63"/>
  <c r="AK21" i="63"/>
  <c r="AJ21" i="63"/>
  <c r="AI21" i="63"/>
  <c r="AH21" i="63"/>
  <c r="AG21" i="63"/>
  <c r="AF21" i="63"/>
  <c r="AE21" i="63"/>
  <c r="AD21" i="63"/>
  <c r="AC21" i="63"/>
  <c r="AB21" i="63"/>
  <c r="AA21" i="63"/>
  <c r="Z21" i="63"/>
  <c r="Y21" i="63"/>
  <c r="X21" i="63"/>
  <c r="W21" i="63"/>
  <c r="V21" i="63"/>
  <c r="U21" i="63"/>
  <c r="T21" i="63"/>
  <c r="S21" i="63"/>
  <c r="R21" i="63"/>
  <c r="Q21" i="63"/>
  <c r="P21" i="63"/>
  <c r="O21" i="63"/>
  <c r="N21" i="63"/>
  <c r="M21" i="63"/>
  <c r="L21" i="63"/>
  <c r="K21" i="63"/>
  <c r="J21" i="63"/>
  <c r="I21" i="63"/>
  <c r="H21" i="63"/>
  <c r="G21" i="63"/>
  <c r="BE20" i="63"/>
  <c r="BD20" i="63"/>
  <c r="BC20" i="63"/>
  <c r="BB20" i="63"/>
  <c r="BA20" i="63"/>
  <c r="AZ20" i="63"/>
  <c r="AY20" i="63"/>
  <c r="AX20" i="63"/>
  <c r="AW20" i="63"/>
  <c r="AV20" i="63"/>
  <c r="AU20" i="63"/>
  <c r="AT20" i="63"/>
  <c r="AS20" i="63"/>
  <c r="AR20" i="63"/>
  <c r="AQ20" i="63"/>
  <c r="AP20" i="63"/>
  <c r="AO20" i="63"/>
  <c r="AN20" i="63"/>
  <c r="AM20" i="63"/>
  <c r="AL20" i="63"/>
  <c r="AK20" i="63"/>
  <c r="AJ20" i="63"/>
  <c r="AI20" i="63"/>
  <c r="AH20" i="63"/>
  <c r="AG20" i="63"/>
  <c r="AF20" i="63"/>
  <c r="AE20" i="63"/>
  <c r="AD20" i="63"/>
  <c r="AC20" i="63"/>
  <c r="AB20" i="63"/>
  <c r="AA20" i="63"/>
  <c r="Z20" i="63"/>
  <c r="Y20" i="63"/>
  <c r="X20" i="63"/>
  <c r="W20" i="63"/>
  <c r="V20" i="63"/>
  <c r="U20" i="63"/>
  <c r="T20" i="63"/>
  <c r="S20" i="63"/>
  <c r="R20" i="63"/>
  <c r="Q20" i="63"/>
  <c r="P20" i="63"/>
  <c r="O20" i="63"/>
  <c r="N20" i="63"/>
  <c r="M20" i="63"/>
  <c r="L20" i="63"/>
  <c r="K20" i="63"/>
  <c r="J20" i="63"/>
  <c r="I20" i="63"/>
  <c r="H20" i="63"/>
  <c r="G20" i="63"/>
  <c r="BE19" i="63"/>
  <c r="BD19" i="63"/>
  <c r="BC19" i="63"/>
  <c r="BB19" i="63"/>
  <c r="BA19" i="63"/>
  <c r="AZ19" i="63"/>
  <c r="AY19" i="63"/>
  <c r="AX19" i="63"/>
  <c r="AW19" i="63"/>
  <c r="AV19" i="63"/>
  <c r="AU19" i="63"/>
  <c r="AT19" i="63"/>
  <c r="AS19" i="63"/>
  <c r="AR19" i="63"/>
  <c r="AQ19" i="63"/>
  <c r="AP19" i="63"/>
  <c r="AO19" i="63"/>
  <c r="AN19" i="63"/>
  <c r="AM19" i="63"/>
  <c r="AL19" i="63"/>
  <c r="AK19" i="63"/>
  <c r="AJ19" i="63"/>
  <c r="AI19" i="63"/>
  <c r="AH19" i="63"/>
  <c r="AG19" i="63"/>
  <c r="AF19" i="63"/>
  <c r="AE19" i="63"/>
  <c r="AD19" i="63"/>
  <c r="AC19" i="63"/>
  <c r="AB19" i="63"/>
  <c r="AA19" i="63"/>
  <c r="Z19" i="63"/>
  <c r="Y19" i="63"/>
  <c r="X19" i="63"/>
  <c r="W19" i="63"/>
  <c r="V19" i="63"/>
  <c r="U19" i="63"/>
  <c r="T19" i="63"/>
  <c r="S19" i="63"/>
  <c r="R19" i="63"/>
  <c r="Q19" i="63"/>
  <c r="P19" i="63"/>
  <c r="O19" i="63"/>
  <c r="N19" i="63"/>
  <c r="M19" i="63"/>
  <c r="L19" i="63"/>
  <c r="K19" i="63"/>
  <c r="J19" i="63"/>
  <c r="I19" i="63"/>
  <c r="H19" i="63"/>
  <c r="G19" i="63"/>
  <c r="BE18" i="63"/>
  <c r="BD18" i="63"/>
  <c r="BC18" i="63"/>
  <c r="BB18" i="63"/>
  <c r="BA18" i="63"/>
  <c r="AZ18" i="63"/>
  <c r="AY18" i="63"/>
  <c r="AX18" i="63"/>
  <c r="AW18" i="63"/>
  <c r="AV18" i="63"/>
  <c r="AU18" i="63"/>
  <c r="AT18" i="63"/>
  <c r="AS18" i="63"/>
  <c r="AR18" i="63"/>
  <c r="AQ18" i="63"/>
  <c r="AP18" i="63"/>
  <c r="AO18" i="63"/>
  <c r="AN18" i="63"/>
  <c r="AM18" i="63"/>
  <c r="AL18" i="63"/>
  <c r="AK18" i="63"/>
  <c r="AJ18" i="63"/>
  <c r="AI18" i="63"/>
  <c r="AH18" i="63"/>
  <c r="AG18" i="63"/>
  <c r="AF18" i="63"/>
  <c r="AE18" i="63"/>
  <c r="AD18" i="63"/>
  <c r="AC18" i="63"/>
  <c r="AB18" i="63"/>
  <c r="AA18" i="63"/>
  <c r="Z18" i="63"/>
  <c r="Y18" i="63"/>
  <c r="X18" i="63"/>
  <c r="W18" i="63"/>
  <c r="V18" i="63"/>
  <c r="U18" i="63"/>
  <c r="T18" i="63"/>
  <c r="S18" i="63"/>
  <c r="R18" i="63"/>
  <c r="Q18" i="63"/>
  <c r="P18" i="63"/>
  <c r="O18" i="63"/>
  <c r="N18" i="63"/>
  <c r="M18" i="63"/>
  <c r="L18" i="63"/>
  <c r="K18" i="63"/>
  <c r="J18" i="63"/>
  <c r="I18" i="63"/>
  <c r="H18" i="63"/>
  <c r="G18" i="63"/>
  <c r="BE17" i="63"/>
  <c r="BD17" i="63"/>
  <c r="BC17" i="63"/>
  <c r="BB17" i="63"/>
  <c r="BA17" i="63"/>
  <c r="AZ17" i="63"/>
  <c r="AY17" i="63"/>
  <c r="AX17" i="63"/>
  <c r="AW17" i="63"/>
  <c r="AV17" i="63"/>
  <c r="AU17" i="63"/>
  <c r="AT17" i="63"/>
  <c r="AS17" i="63"/>
  <c r="AR17" i="63"/>
  <c r="AQ17" i="63"/>
  <c r="AP17" i="63"/>
  <c r="AO17" i="63"/>
  <c r="AN17" i="63"/>
  <c r="AM17" i="63"/>
  <c r="AL17" i="63"/>
  <c r="AK17" i="63"/>
  <c r="AJ17" i="63"/>
  <c r="AI17" i="63"/>
  <c r="AH17" i="63"/>
  <c r="AG17" i="63"/>
  <c r="AF17" i="63"/>
  <c r="AE17" i="63"/>
  <c r="AD17" i="63"/>
  <c r="AC17" i="63"/>
  <c r="AB17" i="63"/>
  <c r="AA17" i="63"/>
  <c r="Z17" i="63"/>
  <c r="Y17" i="63"/>
  <c r="X17" i="63"/>
  <c r="W17" i="63"/>
  <c r="V17" i="63"/>
  <c r="U17" i="63"/>
  <c r="T17" i="63"/>
  <c r="S17" i="63"/>
  <c r="R17" i="63"/>
  <c r="Q17" i="63"/>
  <c r="P17" i="63"/>
  <c r="O17" i="63"/>
  <c r="N17" i="63"/>
  <c r="M17" i="63"/>
  <c r="L17" i="63"/>
  <c r="K17" i="63"/>
  <c r="J17" i="63"/>
  <c r="I17" i="63"/>
  <c r="H17" i="63"/>
  <c r="G17" i="63"/>
  <c r="BE16" i="63"/>
  <c r="BD16" i="63"/>
  <c r="BC16" i="63"/>
  <c r="BB16" i="63"/>
  <c r="BA16" i="63"/>
  <c r="AZ16" i="63"/>
  <c r="AY16" i="63"/>
  <c r="AX16" i="63"/>
  <c r="AW16" i="63"/>
  <c r="AV16" i="63"/>
  <c r="AU16" i="63"/>
  <c r="AT16" i="63"/>
  <c r="AS16" i="63"/>
  <c r="AR16" i="63"/>
  <c r="AQ16" i="63"/>
  <c r="AP16" i="63"/>
  <c r="AO16" i="63"/>
  <c r="AN16" i="63"/>
  <c r="AM16" i="63"/>
  <c r="AL16" i="63"/>
  <c r="AK16" i="63"/>
  <c r="AJ16" i="63"/>
  <c r="AI16" i="63"/>
  <c r="AH16" i="63"/>
  <c r="AG16" i="63"/>
  <c r="AF16" i="63"/>
  <c r="AE16" i="63"/>
  <c r="AD16" i="63"/>
  <c r="AC16" i="63"/>
  <c r="AB16" i="63"/>
  <c r="AA16" i="63"/>
  <c r="Z16" i="63"/>
  <c r="Y16" i="63"/>
  <c r="X16" i="63"/>
  <c r="W16" i="63"/>
  <c r="V16" i="63"/>
  <c r="U16" i="63"/>
  <c r="T16" i="63"/>
  <c r="S16" i="63"/>
  <c r="R16" i="63"/>
  <c r="Q16" i="63"/>
  <c r="P16" i="63"/>
  <c r="O16" i="63"/>
  <c r="N16" i="63"/>
  <c r="M16" i="63"/>
  <c r="L16" i="63"/>
  <c r="K16" i="63"/>
  <c r="J16" i="63"/>
  <c r="I16" i="63"/>
  <c r="H16" i="63"/>
  <c r="G16" i="63"/>
  <c r="BE15" i="63"/>
  <c r="BD15" i="63"/>
  <c r="BC15" i="63"/>
  <c r="BB15" i="63"/>
  <c r="BA15" i="63"/>
  <c r="AZ15" i="63"/>
  <c r="AY15" i="63"/>
  <c r="AX15" i="63"/>
  <c r="AW15" i="63"/>
  <c r="AV15" i="63"/>
  <c r="AU15" i="63"/>
  <c r="AT15" i="63"/>
  <c r="AS15" i="63"/>
  <c r="AR15" i="63"/>
  <c r="AQ15" i="63"/>
  <c r="AP15" i="63"/>
  <c r="AO15" i="63"/>
  <c r="AN15" i="63"/>
  <c r="AM15" i="63"/>
  <c r="AL15" i="63"/>
  <c r="AK15" i="63"/>
  <c r="AJ15" i="63"/>
  <c r="AI15" i="63"/>
  <c r="AH15" i="63"/>
  <c r="AG15" i="63"/>
  <c r="AF15" i="63"/>
  <c r="AE15" i="63"/>
  <c r="AD15" i="63"/>
  <c r="AC15" i="63"/>
  <c r="AB15" i="63"/>
  <c r="AA15" i="63"/>
  <c r="Z15" i="63"/>
  <c r="Y15" i="63"/>
  <c r="X15" i="63"/>
  <c r="W15" i="63"/>
  <c r="V15" i="63"/>
  <c r="U15" i="63"/>
  <c r="T15" i="63"/>
  <c r="S15" i="63"/>
  <c r="R15" i="63"/>
  <c r="Q15" i="63"/>
  <c r="P15" i="63"/>
  <c r="O15" i="63"/>
  <c r="N15" i="63"/>
  <c r="M15" i="63"/>
  <c r="L15" i="63"/>
  <c r="K15" i="63"/>
  <c r="J15" i="63"/>
  <c r="I15" i="63"/>
  <c r="H15" i="63"/>
  <c r="G15" i="63"/>
  <c r="BE14" i="63"/>
  <c r="BD14" i="63"/>
  <c r="BC14" i="63"/>
  <c r="BB14" i="63"/>
  <c r="BA14" i="63"/>
  <c r="AZ14" i="63"/>
  <c r="AY14" i="63"/>
  <c r="AX14" i="63"/>
  <c r="AW14" i="63"/>
  <c r="AV14" i="63"/>
  <c r="AU14" i="63"/>
  <c r="AT14" i="63"/>
  <c r="AS14" i="63"/>
  <c r="AR14" i="63"/>
  <c r="AQ14" i="63"/>
  <c r="AP14" i="63"/>
  <c r="AO14" i="63"/>
  <c r="AN14" i="63"/>
  <c r="AM14" i="63"/>
  <c r="AL14" i="63"/>
  <c r="AK14" i="63"/>
  <c r="AJ14" i="63"/>
  <c r="AI14" i="63"/>
  <c r="AH14" i="63"/>
  <c r="AG14" i="63"/>
  <c r="AF14" i="63"/>
  <c r="AE14" i="63"/>
  <c r="AD14" i="63"/>
  <c r="AC14" i="63"/>
  <c r="AB14" i="63"/>
  <c r="AA14" i="63"/>
  <c r="Z14" i="63"/>
  <c r="Y14" i="63"/>
  <c r="X14" i="63"/>
  <c r="W14" i="63"/>
  <c r="V14" i="63"/>
  <c r="U14" i="63"/>
  <c r="T14" i="63"/>
  <c r="S14" i="63"/>
  <c r="R14" i="63"/>
  <c r="Q14" i="63"/>
  <c r="P14" i="63"/>
  <c r="O14" i="63"/>
  <c r="N14" i="63"/>
  <c r="M14" i="63"/>
  <c r="L14" i="63"/>
  <c r="K14" i="63"/>
  <c r="J14" i="63"/>
  <c r="I14" i="63"/>
  <c r="H14" i="63"/>
  <c r="G14" i="63"/>
  <c r="BE13" i="63"/>
  <c r="BD13" i="63"/>
  <c r="BC13" i="63"/>
  <c r="BB13" i="63"/>
  <c r="BA13" i="63"/>
  <c r="AZ13" i="63"/>
  <c r="AY13" i="63"/>
  <c r="AX13" i="63"/>
  <c r="AW13" i="63"/>
  <c r="AV13" i="63"/>
  <c r="AU13" i="63"/>
  <c r="AT13" i="63"/>
  <c r="AS13" i="63"/>
  <c r="AR13" i="63"/>
  <c r="AQ13" i="63"/>
  <c r="AP13" i="63"/>
  <c r="AO13" i="63"/>
  <c r="AN13" i="63"/>
  <c r="AM13" i="63"/>
  <c r="AL13" i="63"/>
  <c r="AK13" i="63"/>
  <c r="AJ13" i="63"/>
  <c r="AI13" i="63"/>
  <c r="AH13" i="63"/>
  <c r="AG13" i="63"/>
  <c r="AF13" i="63"/>
  <c r="AE13" i="63"/>
  <c r="AD13" i="63"/>
  <c r="AC13" i="63"/>
  <c r="AB13" i="63"/>
  <c r="AA13" i="63"/>
  <c r="Z13" i="63"/>
  <c r="Y13" i="63"/>
  <c r="X13" i="63"/>
  <c r="W13" i="63"/>
  <c r="V13" i="63"/>
  <c r="U13" i="63"/>
  <c r="T13" i="63"/>
  <c r="S13" i="63"/>
  <c r="R13" i="63"/>
  <c r="Q13" i="63"/>
  <c r="P13" i="63"/>
  <c r="O13" i="63"/>
  <c r="N13" i="63"/>
  <c r="M13" i="63"/>
  <c r="L13" i="63"/>
  <c r="K13" i="63"/>
  <c r="J13" i="63"/>
  <c r="I13" i="63"/>
  <c r="H13" i="63"/>
  <c r="G13" i="63"/>
  <c r="BE12" i="63"/>
  <c r="BD12" i="63"/>
  <c r="BC12" i="63"/>
  <c r="BB12" i="63"/>
  <c r="BA12" i="63"/>
  <c r="AZ12" i="63"/>
  <c r="AY12" i="63"/>
  <c r="AX12" i="63"/>
  <c r="AW12" i="63"/>
  <c r="AV12" i="63"/>
  <c r="AU12" i="63"/>
  <c r="AT12" i="63"/>
  <c r="AS12" i="63"/>
  <c r="AR12" i="63"/>
  <c r="AQ12" i="63"/>
  <c r="AP12" i="63"/>
  <c r="AO12" i="63"/>
  <c r="AN12" i="63"/>
  <c r="AM12" i="63"/>
  <c r="AL12" i="63"/>
  <c r="AK12" i="63"/>
  <c r="AJ12" i="63"/>
  <c r="AI12" i="63"/>
  <c r="AH12" i="63"/>
  <c r="AG12" i="63"/>
  <c r="AF12" i="63"/>
  <c r="AE12" i="63"/>
  <c r="AD12" i="63"/>
  <c r="AC12" i="63"/>
  <c r="AB12" i="63"/>
  <c r="AA12" i="63"/>
  <c r="Z12" i="63"/>
  <c r="Y12" i="63"/>
  <c r="X12" i="63"/>
  <c r="W12" i="63"/>
  <c r="V12" i="63"/>
  <c r="U12" i="63"/>
  <c r="T12" i="63"/>
  <c r="S12" i="63"/>
  <c r="R12" i="63"/>
  <c r="Q12" i="63"/>
  <c r="P12" i="63"/>
  <c r="O12" i="63"/>
  <c r="N12" i="63"/>
  <c r="M12" i="63"/>
  <c r="L12" i="63"/>
  <c r="K12" i="63"/>
  <c r="J12" i="63"/>
  <c r="I12" i="63"/>
  <c r="H12" i="63"/>
  <c r="G12" i="63"/>
  <c r="BE11" i="63"/>
  <c r="BD11" i="63"/>
  <c r="BC11" i="63"/>
  <c r="BB11" i="63"/>
  <c r="BA11" i="63"/>
  <c r="AZ11" i="63"/>
  <c r="AY11" i="63"/>
  <c r="AX11" i="63"/>
  <c r="AW11" i="63"/>
  <c r="AV11" i="63"/>
  <c r="AU11" i="63"/>
  <c r="AT11" i="63"/>
  <c r="AS11" i="63"/>
  <c r="AR11" i="63"/>
  <c r="AQ11" i="63"/>
  <c r="AP11" i="63"/>
  <c r="AO11" i="63"/>
  <c r="AN11" i="63"/>
  <c r="AM11" i="63"/>
  <c r="AL11" i="63"/>
  <c r="AK11" i="63"/>
  <c r="AJ11" i="63"/>
  <c r="AI11" i="63"/>
  <c r="AH11" i="63"/>
  <c r="AG11" i="63"/>
  <c r="AF11" i="63"/>
  <c r="AE11" i="63"/>
  <c r="AD11" i="63"/>
  <c r="AC11" i="63"/>
  <c r="AB11" i="63"/>
  <c r="AA11" i="63"/>
  <c r="Z11" i="63"/>
  <c r="Y11" i="63"/>
  <c r="X11" i="63"/>
  <c r="W11" i="63"/>
  <c r="V11" i="63"/>
  <c r="U11" i="63"/>
  <c r="T11" i="63"/>
  <c r="S11" i="63"/>
  <c r="R11" i="63"/>
  <c r="Q11" i="63"/>
  <c r="P11" i="63"/>
  <c r="O11" i="63"/>
  <c r="N11" i="63"/>
  <c r="M11" i="63"/>
  <c r="L11" i="63"/>
  <c r="K11" i="63"/>
  <c r="J11" i="63"/>
  <c r="I11" i="63"/>
  <c r="H11" i="63"/>
  <c r="G11" i="63"/>
  <c r="BE10" i="63"/>
  <c r="BD10" i="63"/>
  <c r="BC10" i="63"/>
  <c r="BB10" i="63"/>
  <c r="BA10" i="63"/>
  <c r="AZ10" i="63"/>
  <c r="AY10" i="63"/>
  <c r="AX10" i="63"/>
  <c r="AW10" i="63"/>
  <c r="AV10" i="63"/>
  <c r="AU10" i="63"/>
  <c r="AT10" i="63"/>
  <c r="AS10" i="63"/>
  <c r="AR10" i="63"/>
  <c r="AQ10" i="63"/>
  <c r="AP10" i="63"/>
  <c r="AO10" i="63"/>
  <c r="AN10" i="63"/>
  <c r="AM10" i="63"/>
  <c r="AL10" i="63"/>
  <c r="AK10" i="63"/>
  <c r="AJ10" i="63"/>
  <c r="AI10" i="63"/>
  <c r="AH10" i="63"/>
  <c r="AG10" i="63"/>
  <c r="AF10" i="63"/>
  <c r="AE10" i="63"/>
  <c r="AD10" i="63"/>
  <c r="AC10" i="63"/>
  <c r="AB10" i="63"/>
  <c r="AA10" i="63"/>
  <c r="Z10" i="63"/>
  <c r="Y10" i="63"/>
  <c r="X10" i="63"/>
  <c r="W10" i="63"/>
  <c r="V10" i="63"/>
  <c r="U10" i="63"/>
  <c r="T10" i="63"/>
  <c r="S10" i="63"/>
  <c r="R10" i="63"/>
  <c r="Q10" i="63"/>
  <c r="P10" i="63"/>
  <c r="O10" i="63"/>
  <c r="N10" i="63"/>
  <c r="M10" i="63"/>
  <c r="L10" i="63"/>
  <c r="K10" i="63"/>
  <c r="J10" i="63"/>
  <c r="I10" i="63"/>
  <c r="H10" i="63"/>
  <c r="G10" i="63"/>
  <c r="BE9" i="63"/>
  <c r="BD9" i="63"/>
  <c r="BC9" i="63"/>
  <c r="BB9" i="63"/>
  <c r="BA9" i="63"/>
  <c r="AZ9" i="63"/>
  <c r="AY9" i="63"/>
  <c r="AX9" i="63"/>
  <c r="AW9" i="63"/>
  <c r="AV9" i="63"/>
  <c r="AU9" i="63"/>
  <c r="AT9" i="63"/>
  <c r="AS9" i="63"/>
  <c r="AR9" i="63"/>
  <c r="AQ9" i="63"/>
  <c r="AP9" i="63"/>
  <c r="AO9" i="63"/>
  <c r="AN9" i="63"/>
  <c r="AM9" i="63"/>
  <c r="AL9" i="63"/>
  <c r="AK9" i="63"/>
  <c r="AJ9" i="63"/>
  <c r="AI9" i="63"/>
  <c r="AH9" i="63"/>
  <c r="AG9" i="63"/>
  <c r="AF9" i="63"/>
  <c r="AE9" i="63"/>
  <c r="AD9" i="63"/>
  <c r="AC9" i="63"/>
  <c r="AB9" i="63"/>
  <c r="AA9" i="63"/>
  <c r="Z9" i="63"/>
  <c r="Y9" i="63"/>
  <c r="X9" i="63"/>
  <c r="W9" i="63"/>
  <c r="V9" i="63"/>
  <c r="U9" i="63"/>
  <c r="T9" i="63"/>
  <c r="S9" i="63"/>
  <c r="R9" i="63"/>
  <c r="Q9" i="63"/>
  <c r="P9" i="63"/>
  <c r="O9" i="63"/>
  <c r="N9" i="63"/>
  <c r="M9" i="63"/>
  <c r="L9" i="63"/>
  <c r="K9" i="63"/>
  <c r="J9" i="63"/>
  <c r="I9" i="63"/>
  <c r="H9" i="63"/>
  <c r="G9" i="63"/>
  <c r="BE8" i="63"/>
  <c r="BD8" i="63"/>
  <c r="BC8" i="63"/>
  <c r="BB8" i="63"/>
  <c r="BA8" i="63"/>
  <c r="AZ8" i="63"/>
  <c r="AY8" i="63"/>
  <c r="AX8" i="63"/>
  <c r="AW8" i="63"/>
  <c r="AV8" i="63"/>
  <c r="AU8" i="63"/>
  <c r="AT8" i="63"/>
  <c r="AS8" i="63"/>
  <c r="AR8" i="63"/>
  <c r="AQ8" i="63"/>
  <c r="AP8" i="63"/>
  <c r="AO8" i="63"/>
  <c r="AN8" i="63"/>
  <c r="AM8" i="63"/>
  <c r="AL8" i="63"/>
  <c r="AK8" i="63"/>
  <c r="AJ8" i="63"/>
  <c r="AI8" i="63"/>
  <c r="AH8" i="63"/>
  <c r="AG8" i="63"/>
  <c r="AF8" i="63"/>
  <c r="AE8" i="63"/>
  <c r="AD8" i="63"/>
  <c r="AC8" i="63"/>
  <c r="AB8" i="63"/>
  <c r="AA8" i="63"/>
  <c r="Z8" i="63"/>
  <c r="Y8" i="63"/>
  <c r="X8" i="63"/>
  <c r="W8" i="63"/>
  <c r="V8" i="63"/>
  <c r="U8" i="63"/>
  <c r="T8" i="63"/>
  <c r="S8" i="63"/>
  <c r="R8" i="63"/>
  <c r="Q8" i="63"/>
  <c r="P8" i="63"/>
  <c r="O8" i="63"/>
  <c r="N8" i="63"/>
  <c r="M8" i="63"/>
  <c r="L8" i="63"/>
  <c r="K8" i="63"/>
  <c r="J8" i="63"/>
  <c r="I8" i="63"/>
  <c r="H8" i="63"/>
  <c r="G8" i="63"/>
  <c r="BE7" i="63"/>
  <c r="BD7" i="63"/>
  <c r="BC7" i="63"/>
  <c r="BB7" i="63"/>
  <c r="BA7" i="63"/>
  <c r="AZ7" i="63"/>
  <c r="AY7" i="63"/>
  <c r="AX7" i="63"/>
  <c r="AW7" i="63"/>
  <c r="AV7" i="63"/>
  <c r="AU7" i="63"/>
  <c r="AT7" i="63"/>
  <c r="AS7" i="63"/>
  <c r="AR7" i="63"/>
  <c r="AQ7" i="63"/>
  <c r="AP7" i="63"/>
  <c r="AO7" i="63"/>
  <c r="AN7" i="63"/>
  <c r="AM7" i="63"/>
  <c r="AL7" i="63"/>
  <c r="AK7" i="63"/>
  <c r="AJ7" i="63"/>
  <c r="AI7" i="63"/>
  <c r="AH7" i="63"/>
  <c r="AG7" i="63"/>
  <c r="AF7" i="63"/>
  <c r="AE7" i="63"/>
  <c r="AD7" i="63"/>
  <c r="AC7" i="63"/>
  <c r="AB7" i="63"/>
  <c r="AA7" i="63"/>
  <c r="Z7" i="63"/>
  <c r="Y7" i="63"/>
  <c r="X7" i="63"/>
  <c r="W7" i="63"/>
  <c r="V7" i="63"/>
  <c r="U7" i="63"/>
  <c r="T7" i="63"/>
  <c r="S7" i="63"/>
  <c r="R7" i="63"/>
  <c r="Q7" i="63"/>
  <c r="P7" i="63"/>
  <c r="O7" i="63"/>
  <c r="N7" i="63"/>
  <c r="M7" i="63"/>
  <c r="L7" i="63"/>
  <c r="K7" i="63"/>
  <c r="J7" i="63"/>
  <c r="I7" i="63"/>
  <c r="H7" i="63"/>
  <c r="G7" i="63"/>
  <c r="BE6" i="63"/>
  <c r="BD6" i="63"/>
  <c r="BC6" i="63"/>
  <c r="BB6" i="63"/>
  <c r="BA6" i="63"/>
  <c r="AZ6" i="63"/>
  <c r="AY6" i="63"/>
  <c r="AX6" i="63"/>
  <c r="AW6" i="63"/>
  <c r="AV6" i="63"/>
  <c r="AU6" i="63"/>
  <c r="AT6" i="63"/>
  <c r="AS6" i="63"/>
  <c r="AR6" i="63"/>
  <c r="AQ6" i="63"/>
  <c r="AP6" i="63"/>
  <c r="AO6" i="63"/>
  <c r="AN6" i="63"/>
  <c r="AM6" i="63"/>
  <c r="AL6" i="63"/>
  <c r="AK6" i="63"/>
  <c r="AJ6" i="63"/>
  <c r="AI6" i="63"/>
  <c r="AH6" i="63"/>
  <c r="AG6" i="63"/>
  <c r="AF6" i="63"/>
  <c r="AE6" i="63"/>
  <c r="AD6" i="63"/>
  <c r="AC6" i="63"/>
  <c r="AB6" i="63"/>
  <c r="AA6" i="63"/>
  <c r="Z6" i="63"/>
  <c r="Y6" i="63"/>
  <c r="X6" i="63"/>
  <c r="W6" i="63"/>
  <c r="V6" i="63"/>
  <c r="U6" i="63"/>
  <c r="T6" i="63"/>
  <c r="S6" i="63"/>
  <c r="R6" i="63"/>
  <c r="Q6" i="63"/>
  <c r="P6" i="63"/>
  <c r="O6" i="63"/>
  <c r="N6" i="63"/>
  <c r="M6" i="63"/>
  <c r="L6" i="63"/>
  <c r="K6" i="63"/>
  <c r="J6" i="63"/>
  <c r="I6" i="63"/>
  <c r="H6" i="63"/>
  <c r="G6" i="63"/>
  <c r="BE5" i="63"/>
  <c r="BD5" i="63"/>
  <c r="BC5" i="63"/>
  <c r="BB5" i="63"/>
  <c r="BA5" i="63"/>
  <c r="AZ5" i="63"/>
  <c r="AY5" i="63"/>
  <c r="AX5" i="63"/>
  <c r="AW5" i="63"/>
  <c r="AV5" i="63"/>
  <c r="AU5" i="63"/>
  <c r="AT5" i="63"/>
  <c r="AS5" i="63"/>
  <c r="AR5" i="63"/>
  <c r="AQ5" i="63"/>
  <c r="AP5" i="63"/>
  <c r="AO5" i="63"/>
  <c r="AN5" i="63"/>
  <c r="AM5" i="63"/>
  <c r="AL5" i="63"/>
  <c r="AK5" i="63"/>
  <c r="AJ5" i="63"/>
  <c r="AI5" i="63"/>
  <c r="AH5" i="63"/>
  <c r="AG5" i="63"/>
  <c r="AF5" i="63"/>
  <c r="AE5" i="63"/>
  <c r="AD5" i="63"/>
  <c r="AC5" i="63"/>
  <c r="AB5" i="63"/>
  <c r="AA5" i="63"/>
  <c r="Z5" i="63"/>
  <c r="Y5" i="63"/>
  <c r="X5" i="63"/>
  <c r="W5" i="63"/>
  <c r="V5" i="63"/>
  <c r="U5" i="63"/>
  <c r="T5" i="63"/>
  <c r="S5" i="63"/>
  <c r="R5" i="63"/>
  <c r="Q5" i="63"/>
  <c r="P5" i="63"/>
  <c r="O5" i="63"/>
  <c r="N5" i="63"/>
  <c r="M5" i="63"/>
  <c r="L5" i="63"/>
  <c r="K5" i="63"/>
  <c r="J5" i="63"/>
  <c r="I5" i="63"/>
  <c r="H5" i="63"/>
  <c r="G5" i="63"/>
  <c r="BE4" i="63"/>
  <c r="BD4" i="63"/>
  <c r="BC4" i="63"/>
  <c r="BB4" i="63"/>
  <c r="BA4" i="63"/>
  <c r="AZ4" i="63"/>
  <c r="AZ35" i="63" s="1"/>
  <c r="AY4" i="63"/>
  <c r="AX4" i="63"/>
  <c r="AW4" i="63"/>
  <c r="AV4" i="63"/>
  <c r="AU4" i="63"/>
  <c r="AT4" i="63"/>
  <c r="AS4" i="63"/>
  <c r="AR4" i="63"/>
  <c r="AR35" i="63" s="1"/>
  <c r="AQ4" i="63"/>
  <c r="AP4" i="63"/>
  <c r="AO4" i="63"/>
  <c r="AN4" i="63"/>
  <c r="AM4" i="63"/>
  <c r="AL4" i="63"/>
  <c r="AK4" i="63"/>
  <c r="AJ4" i="63"/>
  <c r="AJ35" i="63" s="1"/>
  <c r="AI4" i="63"/>
  <c r="AH4" i="63"/>
  <c r="AG4" i="63"/>
  <c r="AF4" i="63"/>
  <c r="AE4" i="63"/>
  <c r="AD4" i="63"/>
  <c r="AC4" i="63"/>
  <c r="AB4" i="63"/>
  <c r="AB35" i="63" s="1"/>
  <c r="AA4" i="63"/>
  <c r="Z4" i="63"/>
  <c r="Y4" i="63"/>
  <c r="X4" i="63"/>
  <c r="W4" i="63"/>
  <c r="V4" i="63"/>
  <c r="U4" i="63"/>
  <c r="T4" i="63"/>
  <c r="T35" i="63" s="1"/>
  <c r="S4" i="63"/>
  <c r="R4" i="63"/>
  <c r="Q4" i="63"/>
  <c r="P4" i="63"/>
  <c r="O4" i="63"/>
  <c r="N4" i="63"/>
  <c r="M4" i="63"/>
  <c r="L4" i="63"/>
  <c r="L35" i="63" s="1"/>
  <c r="K4" i="63"/>
  <c r="J4" i="63"/>
  <c r="I4" i="63"/>
  <c r="H4" i="63"/>
  <c r="G4" i="63"/>
  <c r="BE34" i="62"/>
  <c r="BD34" i="62"/>
  <c r="BC34" i="62"/>
  <c r="BB34" i="62"/>
  <c r="BA34" i="62"/>
  <c r="AZ34" i="62"/>
  <c r="AY34" i="62"/>
  <c r="AX34" i="62"/>
  <c r="AW34" i="62"/>
  <c r="AV34" i="62"/>
  <c r="AU34" i="62"/>
  <c r="AT34" i="62"/>
  <c r="AS34" i="62"/>
  <c r="AR34" i="62"/>
  <c r="AQ34" i="62"/>
  <c r="AP34" i="62"/>
  <c r="AO34" i="62"/>
  <c r="AN34" i="62"/>
  <c r="AM34" i="62"/>
  <c r="AL34" i="62"/>
  <c r="AK34" i="62"/>
  <c r="AJ34" i="62"/>
  <c r="AI34" i="62"/>
  <c r="AH34" i="62"/>
  <c r="AG34" i="62"/>
  <c r="AF34" i="62"/>
  <c r="AE34" i="62"/>
  <c r="AD34" i="62"/>
  <c r="AC34" i="62"/>
  <c r="AB34" i="62"/>
  <c r="AA34" i="62"/>
  <c r="Z34" i="62"/>
  <c r="Y34" i="62"/>
  <c r="X34" i="62"/>
  <c r="W34" i="62"/>
  <c r="V34" i="62"/>
  <c r="U34" i="62"/>
  <c r="T34" i="62"/>
  <c r="S34" i="62"/>
  <c r="R34" i="62"/>
  <c r="Q34" i="62"/>
  <c r="P34" i="62"/>
  <c r="O34" i="62"/>
  <c r="N34" i="62"/>
  <c r="M34" i="62"/>
  <c r="L34" i="62"/>
  <c r="K34" i="62"/>
  <c r="J34" i="62"/>
  <c r="I34" i="62"/>
  <c r="H34" i="62"/>
  <c r="G34" i="62"/>
  <c r="BE33" i="62"/>
  <c r="BD33" i="62"/>
  <c r="BC33" i="62"/>
  <c r="BB33" i="62"/>
  <c r="BA33" i="62"/>
  <c r="AZ33" i="62"/>
  <c r="AY33" i="62"/>
  <c r="AX33" i="62"/>
  <c r="AW33" i="62"/>
  <c r="AV33" i="62"/>
  <c r="AU33" i="62"/>
  <c r="AT33" i="62"/>
  <c r="AS33" i="62"/>
  <c r="AR33" i="62"/>
  <c r="AQ33" i="62"/>
  <c r="AP33" i="62"/>
  <c r="AO33" i="62"/>
  <c r="AN33" i="62"/>
  <c r="AM33" i="62"/>
  <c r="AL33" i="62"/>
  <c r="AK33" i="62"/>
  <c r="AJ33" i="62"/>
  <c r="AI33" i="62"/>
  <c r="AH33" i="62"/>
  <c r="AG33" i="62"/>
  <c r="AF33" i="62"/>
  <c r="AE33" i="62"/>
  <c r="AD33" i="62"/>
  <c r="AC33" i="62"/>
  <c r="AB33" i="62"/>
  <c r="AA33" i="62"/>
  <c r="Z33" i="62"/>
  <c r="Y33" i="62"/>
  <c r="X33" i="62"/>
  <c r="W33" i="62"/>
  <c r="V33" i="62"/>
  <c r="U33" i="62"/>
  <c r="T33" i="62"/>
  <c r="S33" i="62"/>
  <c r="R33" i="62"/>
  <c r="Q33" i="62"/>
  <c r="P33" i="62"/>
  <c r="O33" i="62"/>
  <c r="N33" i="62"/>
  <c r="M33" i="62"/>
  <c r="L33" i="62"/>
  <c r="K33" i="62"/>
  <c r="J33" i="62"/>
  <c r="I33" i="62"/>
  <c r="H33" i="62"/>
  <c r="G33" i="62"/>
  <c r="BE32" i="62"/>
  <c r="BD32" i="62"/>
  <c r="BC32" i="62"/>
  <c r="BB32" i="62"/>
  <c r="BA32" i="62"/>
  <c r="AZ32" i="62"/>
  <c r="AY32" i="62"/>
  <c r="AX32" i="62"/>
  <c r="AW32" i="62"/>
  <c r="AV32" i="62"/>
  <c r="AU32" i="62"/>
  <c r="AT32" i="62"/>
  <c r="AS32" i="62"/>
  <c r="AR32" i="62"/>
  <c r="AQ32" i="62"/>
  <c r="AP32" i="62"/>
  <c r="AO32" i="62"/>
  <c r="AN32" i="62"/>
  <c r="AM32" i="62"/>
  <c r="AL32" i="62"/>
  <c r="AK32" i="62"/>
  <c r="AJ32" i="62"/>
  <c r="AI32" i="62"/>
  <c r="AH32" i="62"/>
  <c r="AG32" i="62"/>
  <c r="AF32" i="62"/>
  <c r="AE32" i="62"/>
  <c r="AD32" i="62"/>
  <c r="AC32" i="62"/>
  <c r="AB32" i="62"/>
  <c r="AA32" i="62"/>
  <c r="Z32" i="62"/>
  <c r="Y32" i="62"/>
  <c r="X32" i="62"/>
  <c r="W32" i="62"/>
  <c r="V32" i="62"/>
  <c r="U32" i="62"/>
  <c r="T32" i="62"/>
  <c r="S32" i="62"/>
  <c r="R32" i="62"/>
  <c r="Q32" i="62"/>
  <c r="P32" i="62"/>
  <c r="O32" i="62"/>
  <c r="N32" i="62"/>
  <c r="M32" i="62"/>
  <c r="L32" i="62"/>
  <c r="K32" i="62"/>
  <c r="J32" i="62"/>
  <c r="I32" i="62"/>
  <c r="H32" i="62"/>
  <c r="G32" i="62"/>
  <c r="BE31" i="62"/>
  <c r="BD31" i="62"/>
  <c r="BC31" i="62"/>
  <c r="BB31" i="62"/>
  <c r="BA31" i="62"/>
  <c r="AZ31" i="62"/>
  <c r="AY31" i="62"/>
  <c r="AX31" i="62"/>
  <c r="AW31" i="62"/>
  <c r="AV31" i="62"/>
  <c r="AU31" i="62"/>
  <c r="AT31" i="62"/>
  <c r="AS31" i="62"/>
  <c r="AR31" i="62"/>
  <c r="AQ31" i="62"/>
  <c r="AP31" i="62"/>
  <c r="AO31" i="62"/>
  <c r="AN31" i="62"/>
  <c r="AM31" i="62"/>
  <c r="AL31" i="62"/>
  <c r="AK31" i="62"/>
  <c r="AJ31" i="62"/>
  <c r="AI31" i="62"/>
  <c r="AH31" i="62"/>
  <c r="AG31" i="62"/>
  <c r="AF31" i="62"/>
  <c r="AE31" i="62"/>
  <c r="AD31" i="62"/>
  <c r="AC31" i="62"/>
  <c r="AB31" i="62"/>
  <c r="AA31" i="62"/>
  <c r="Z31" i="62"/>
  <c r="Y31" i="62"/>
  <c r="X31" i="62"/>
  <c r="W31" i="62"/>
  <c r="V31" i="62"/>
  <c r="U31" i="62"/>
  <c r="T31" i="62"/>
  <c r="S31" i="62"/>
  <c r="R31" i="62"/>
  <c r="Q31" i="62"/>
  <c r="P31" i="62"/>
  <c r="O31" i="62"/>
  <c r="N31" i="62"/>
  <c r="M31" i="62"/>
  <c r="L31" i="62"/>
  <c r="K31" i="62"/>
  <c r="J31" i="62"/>
  <c r="I31" i="62"/>
  <c r="H31" i="62"/>
  <c r="G31" i="62"/>
  <c r="BE30" i="62"/>
  <c r="BD30" i="62"/>
  <c r="BC30" i="62"/>
  <c r="BB30" i="62"/>
  <c r="BA30" i="62"/>
  <c r="AZ30" i="62"/>
  <c r="AY30" i="62"/>
  <c r="AX30" i="62"/>
  <c r="AW30" i="62"/>
  <c r="AV30" i="62"/>
  <c r="AU30" i="62"/>
  <c r="AT30" i="62"/>
  <c r="AS30" i="62"/>
  <c r="AR30" i="62"/>
  <c r="AQ30" i="62"/>
  <c r="AP30" i="62"/>
  <c r="AO30" i="62"/>
  <c r="AN30" i="62"/>
  <c r="AM30" i="62"/>
  <c r="AL30" i="62"/>
  <c r="AK30" i="62"/>
  <c r="AJ30" i="62"/>
  <c r="AI30" i="62"/>
  <c r="AH30" i="62"/>
  <c r="AG30" i="62"/>
  <c r="AF30" i="62"/>
  <c r="AE30" i="62"/>
  <c r="AD30" i="62"/>
  <c r="AC30" i="62"/>
  <c r="AB30" i="62"/>
  <c r="AA30" i="62"/>
  <c r="Z30" i="62"/>
  <c r="Y30" i="62"/>
  <c r="X30" i="62"/>
  <c r="W30" i="62"/>
  <c r="V30" i="62"/>
  <c r="U30" i="62"/>
  <c r="T30" i="62"/>
  <c r="S30" i="62"/>
  <c r="R30" i="62"/>
  <c r="Q30" i="62"/>
  <c r="P30" i="62"/>
  <c r="O30" i="62"/>
  <c r="N30" i="62"/>
  <c r="M30" i="62"/>
  <c r="L30" i="62"/>
  <c r="K30" i="62"/>
  <c r="J30" i="62"/>
  <c r="I30" i="62"/>
  <c r="H30" i="62"/>
  <c r="G30" i="62"/>
  <c r="BE29" i="62"/>
  <c r="BD29" i="62"/>
  <c r="BC29" i="62"/>
  <c r="BB29" i="62"/>
  <c r="BA29" i="62"/>
  <c r="AZ29" i="62"/>
  <c r="AY29" i="62"/>
  <c r="AX29" i="62"/>
  <c r="AW29" i="62"/>
  <c r="AV29" i="62"/>
  <c r="AU29" i="62"/>
  <c r="AT29" i="62"/>
  <c r="AS29" i="62"/>
  <c r="AR29" i="62"/>
  <c r="AQ29" i="62"/>
  <c r="AP29" i="62"/>
  <c r="AO29" i="62"/>
  <c r="AN29" i="62"/>
  <c r="AM29" i="62"/>
  <c r="AL29" i="62"/>
  <c r="AK29" i="62"/>
  <c r="AJ29" i="62"/>
  <c r="AI29" i="62"/>
  <c r="AH29" i="62"/>
  <c r="AG29" i="62"/>
  <c r="AF29" i="62"/>
  <c r="AE29" i="62"/>
  <c r="AD29" i="62"/>
  <c r="AC29" i="62"/>
  <c r="AB29" i="62"/>
  <c r="AA29" i="62"/>
  <c r="Z29" i="62"/>
  <c r="Y29" i="62"/>
  <c r="X29" i="62"/>
  <c r="W29" i="62"/>
  <c r="V29" i="62"/>
  <c r="U29" i="62"/>
  <c r="T29" i="62"/>
  <c r="S29" i="62"/>
  <c r="R29" i="62"/>
  <c r="Q29" i="62"/>
  <c r="P29" i="62"/>
  <c r="O29" i="62"/>
  <c r="N29" i="62"/>
  <c r="M29" i="62"/>
  <c r="L29" i="62"/>
  <c r="K29" i="62"/>
  <c r="J29" i="62"/>
  <c r="I29" i="62"/>
  <c r="H29" i="62"/>
  <c r="G29" i="62"/>
  <c r="BE28" i="62"/>
  <c r="BD28" i="62"/>
  <c r="BC28" i="62"/>
  <c r="BB28" i="62"/>
  <c r="BA28" i="62"/>
  <c r="AZ28" i="62"/>
  <c r="AY28" i="62"/>
  <c r="AX28" i="62"/>
  <c r="AW28" i="62"/>
  <c r="AV28" i="62"/>
  <c r="AU28" i="62"/>
  <c r="AT28" i="62"/>
  <c r="AS28" i="62"/>
  <c r="AR28" i="62"/>
  <c r="AQ28" i="62"/>
  <c r="AP28" i="62"/>
  <c r="AO28" i="62"/>
  <c r="AN28" i="62"/>
  <c r="AM28" i="62"/>
  <c r="AL28" i="62"/>
  <c r="AK28" i="62"/>
  <c r="AJ28" i="62"/>
  <c r="AI28" i="62"/>
  <c r="AH28" i="62"/>
  <c r="AG28" i="62"/>
  <c r="AF28" i="62"/>
  <c r="AE28" i="62"/>
  <c r="AD28" i="62"/>
  <c r="AC28" i="62"/>
  <c r="AB28" i="62"/>
  <c r="AA28" i="62"/>
  <c r="Z28" i="62"/>
  <c r="Y28" i="62"/>
  <c r="X28" i="62"/>
  <c r="W28" i="62"/>
  <c r="V28" i="62"/>
  <c r="U28" i="62"/>
  <c r="T28" i="62"/>
  <c r="S28" i="62"/>
  <c r="R28" i="62"/>
  <c r="Q28" i="62"/>
  <c r="P28" i="62"/>
  <c r="O28" i="62"/>
  <c r="N28" i="62"/>
  <c r="M28" i="62"/>
  <c r="L28" i="62"/>
  <c r="K28" i="62"/>
  <c r="J28" i="62"/>
  <c r="I28" i="62"/>
  <c r="H28" i="62"/>
  <c r="G28" i="62"/>
  <c r="BE27" i="62"/>
  <c r="BD27" i="62"/>
  <c r="BC27" i="62"/>
  <c r="BB27" i="62"/>
  <c r="BA27" i="62"/>
  <c r="AZ27" i="62"/>
  <c r="AY27" i="62"/>
  <c r="AX27" i="62"/>
  <c r="AW27" i="62"/>
  <c r="AV27" i="62"/>
  <c r="AU27" i="62"/>
  <c r="AT27" i="62"/>
  <c r="AS27" i="62"/>
  <c r="AR27" i="62"/>
  <c r="AQ27" i="62"/>
  <c r="AP27" i="62"/>
  <c r="AO27" i="62"/>
  <c r="AN27" i="62"/>
  <c r="AM27" i="62"/>
  <c r="AL27" i="62"/>
  <c r="AK27" i="62"/>
  <c r="AJ27" i="62"/>
  <c r="AI27" i="62"/>
  <c r="AH27" i="62"/>
  <c r="AG27" i="62"/>
  <c r="AF27" i="62"/>
  <c r="AE27" i="62"/>
  <c r="AD27" i="62"/>
  <c r="AC27" i="62"/>
  <c r="AB27" i="62"/>
  <c r="AA27" i="62"/>
  <c r="Z27" i="62"/>
  <c r="Y27" i="62"/>
  <c r="X27" i="62"/>
  <c r="W27" i="62"/>
  <c r="V27" i="62"/>
  <c r="U27" i="62"/>
  <c r="T27" i="62"/>
  <c r="S27" i="62"/>
  <c r="R27" i="62"/>
  <c r="Q27" i="62"/>
  <c r="P27" i="62"/>
  <c r="O27" i="62"/>
  <c r="N27" i="62"/>
  <c r="M27" i="62"/>
  <c r="L27" i="62"/>
  <c r="K27" i="62"/>
  <c r="J27" i="62"/>
  <c r="I27" i="62"/>
  <c r="H27" i="62"/>
  <c r="G27" i="62"/>
  <c r="BE26" i="62"/>
  <c r="BD26" i="62"/>
  <c r="BC26" i="62"/>
  <c r="BB26" i="62"/>
  <c r="BA26" i="62"/>
  <c r="AZ26" i="62"/>
  <c r="AY26" i="62"/>
  <c r="AX26" i="62"/>
  <c r="AW26" i="62"/>
  <c r="AV26" i="62"/>
  <c r="AU26" i="62"/>
  <c r="AT26" i="62"/>
  <c r="AS26" i="62"/>
  <c r="AR26" i="62"/>
  <c r="AQ26" i="62"/>
  <c r="AP26" i="62"/>
  <c r="AO26" i="62"/>
  <c r="AN26" i="62"/>
  <c r="AM26" i="62"/>
  <c r="AL26" i="62"/>
  <c r="AK26" i="62"/>
  <c r="AJ26" i="62"/>
  <c r="AI26" i="62"/>
  <c r="AH26" i="62"/>
  <c r="AG26" i="62"/>
  <c r="AF26" i="62"/>
  <c r="AE26" i="62"/>
  <c r="AD26" i="62"/>
  <c r="AC26" i="62"/>
  <c r="AB26" i="62"/>
  <c r="AA26" i="62"/>
  <c r="Z26" i="62"/>
  <c r="Y26" i="62"/>
  <c r="X26" i="62"/>
  <c r="W26" i="62"/>
  <c r="V26" i="62"/>
  <c r="U26" i="62"/>
  <c r="T26" i="62"/>
  <c r="S26" i="62"/>
  <c r="R26" i="62"/>
  <c r="Q26" i="62"/>
  <c r="P26" i="62"/>
  <c r="O26" i="62"/>
  <c r="N26" i="62"/>
  <c r="M26" i="62"/>
  <c r="L26" i="62"/>
  <c r="K26" i="62"/>
  <c r="J26" i="62"/>
  <c r="I26" i="62"/>
  <c r="H26" i="62"/>
  <c r="G26" i="62"/>
  <c r="BE25" i="62"/>
  <c r="BD25" i="62"/>
  <c r="BC25" i="62"/>
  <c r="BB25" i="62"/>
  <c r="BA25" i="62"/>
  <c r="AZ25" i="62"/>
  <c r="AY25" i="62"/>
  <c r="AX25" i="62"/>
  <c r="AW25" i="62"/>
  <c r="AV25" i="62"/>
  <c r="AU25" i="62"/>
  <c r="AT25" i="62"/>
  <c r="AS25" i="62"/>
  <c r="AR25" i="62"/>
  <c r="AQ25" i="62"/>
  <c r="AP25" i="62"/>
  <c r="AO25" i="62"/>
  <c r="AN25" i="62"/>
  <c r="AM25" i="62"/>
  <c r="AL25" i="62"/>
  <c r="AK25" i="62"/>
  <c r="AJ25" i="62"/>
  <c r="AI25" i="62"/>
  <c r="AH25" i="62"/>
  <c r="AG25" i="62"/>
  <c r="AF25" i="62"/>
  <c r="AE25" i="62"/>
  <c r="AD25" i="62"/>
  <c r="AC25" i="62"/>
  <c r="AB25" i="62"/>
  <c r="AA25" i="62"/>
  <c r="Z25" i="62"/>
  <c r="Y25" i="62"/>
  <c r="X25" i="62"/>
  <c r="W25" i="62"/>
  <c r="V25" i="62"/>
  <c r="U25" i="62"/>
  <c r="T25" i="62"/>
  <c r="S25" i="62"/>
  <c r="R25" i="62"/>
  <c r="Q25" i="62"/>
  <c r="P25" i="62"/>
  <c r="O25" i="62"/>
  <c r="N25" i="62"/>
  <c r="M25" i="62"/>
  <c r="L25" i="62"/>
  <c r="K25" i="62"/>
  <c r="J25" i="62"/>
  <c r="I25" i="62"/>
  <c r="H25" i="62"/>
  <c r="G25" i="62"/>
  <c r="BE24" i="62"/>
  <c r="BD24" i="62"/>
  <c r="BC24" i="62"/>
  <c r="BB24" i="62"/>
  <c r="BA24" i="62"/>
  <c r="AZ24" i="62"/>
  <c r="AY24" i="62"/>
  <c r="AX24" i="62"/>
  <c r="AW24" i="62"/>
  <c r="AV24" i="62"/>
  <c r="AU24" i="62"/>
  <c r="AT24" i="62"/>
  <c r="AS24" i="62"/>
  <c r="AR24" i="62"/>
  <c r="AQ24" i="62"/>
  <c r="AP24" i="62"/>
  <c r="AO24" i="62"/>
  <c r="AN24" i="62"/>
  <c r="AM24" i="62"/>
  <c r="AL24" i="62"/>
  <c r="AK24" i="62"/>
  <c r="AJ24" i="62"/>
  <c r="AI24" i="62"/>
  <c r="AH24" i="62"/>
  <c r="AG24" i="62"/>
  <c r="AF24" i="62"/>
  <c r="AE24" i="62"/>
  <c r="AD24" i="62"/>
  <c r="AC24" i="62"/>
  <c r="AB24" i="62"/>
  <c r="AA24" i="62"/>
  <c r="Z24" i="62"/>
  <c r="Y24" i="62"/>
  <c r="X24" i="62"/>
  <c r="W24" i="62"/>
  <c r="V24" i="62"/>
  <c r="U24" i="62"/>
  <c r="T24" i="62"/>
  <c r="S24" i="62"/>
  <c r="R24" i="62"/>
  <c r="Q24" i="62"/>
  <c r="P24" i="62"/>
  <c r="O24" i="62"/>
  <c r="N24" i="62"/>
  <c r="M24" i="62"/>
  <c r="L24" i="62"/>
  <c r="K24" i="62"/>
  <c r="J24" i="62"/>
  <c r="I24" i="62"/>
  <c r="H24" i="62"/>
  <c r="G24" i="62"/>
  <c r="BE23" i="62"/>
  <c r="BD23" i="62"/>
  <c r="BC23" i="62"/>
  <c r="BB23" i="62"/>
  <c r="BA23" i="62"/>
  <c r="AZ23" i="62"/>
  <c r="AY23" i="62"/>
  <c r="AX23" i="62"/>
  <c r="AW23" i="62"/>
  <c r="AV23" i="62"/>
  <c r="AU23" i="62"/>
  <c r="AT23" i="62"/>
  <c r="AS23" i="62"/>
  <c r="AR23" i="62"/>
  <c r="AQ23" i="62"/>
  <c r="AP23" i="62"/>
  <c r="AO23" i="62"/>
  <c r="AN23" i="62"/>
  <c r="AM23" i="62"/>
  <c r="AL23" i="62"/>
  <c r="AK23" i="62"/>
  <c r="AJ23" i="62"/>
  <c r="AI23" i="62"/>
  <c r="AH23" i="62"/>
  <c r="AG23" i="62"/>
  <c r="AF23" i="62"/>
  <c r="AE23" i="62"/>
  <c r="AD23" i="62"/>
  <c r="AC23" i="62"/>
  <c r="AB23" i="62"/>
  <c r="AA23" i="62"/>
  <c r="Z23" i="62"/>
  <c r="Y23" i="62"/>
  <c r="X23" i="62"/>
  <c r="W23" i="62"/>
  <c r="V23" i="62"/>
  <c r="U23" i="62"/>
  <c r="T23" i="62"/>
  <c r="S23" i="62"/>
  <c r="R23" i="62"/>
  <c r="Q23" i="62"/>
  <c r="P23" i="62"/>
  <c r="O23" i="62"/>
  <c r="N23" i="62"/>
  <c r="M23" i="62"/>
  <c r="L23" i="62"/>
  <c r="K23" i="62"/>
  <c r="J23" i="62"/>
  <c r="I23" i="62"/>
  <c r="H23" i="62"/>
  <c r="G23" i="62"/>
  <c r="BE22" i="62"/>
  <c r="BD22" i="62"/>
  <c r="BC22" i="62"/>
  <c r="BB22" i="62"/>
  <c r="BA22" i="62"/>
  <c r="AZ22" i="62"/>
  <c r="AY22" i="62"/>
  <c r="AX22" i="62"/>
  <c r="AW22" i="62"/>
  <c r="AV22" i="62"/>
  <c r="AU22" i="62"/>
  <c r="AT22" i="62"/>
  <c r="AS22" i="62"/>
  <c r="AR22" i="62"/>
  <c r="AQ22" i="62"/>
  <c r="AP22" i="62"/>
  <c r="AO22" i="62"/>
  <c r="AN22" i="62"/>
  <c r="AM22" i="62"/>
  <c r="AL22" i="62"/>
  <c r="AK22" i="62"/>
  <c r="AJ22" i="62"/>
  <c r="AI22" i="62"/>
  <c r="AH22" i="62"/>
  <c r="AG22" i="62"/>
  <c r="AF22" i="62"/>
  <c r="AE22" i="62"/>
  <c r="AD22" i="62"/>
  <c r="AC22" i="62"/>
  <c r="AB22" i="62"/>
  <c r="AA22" i="62"/>
  <c r="Z22" i="62"/>
  <c r="Y22" i="62"/>
  <c r="X22" i="62"/>
  <c r="W22" i="62"/>
  <c r="V22" i="62"/>
  <c r="U22" i="62"/>
  <c r="T22" i="62"/>
  <c r="S22" i="62"/>
  <c r="R22" i="62"/>
  <c r="Q22" i="62"/>
  <c r="P22" i="62"/>
  <c r="O22" i="62"/>
  <c r="N22" i="62"/>
  <c r="M22" i="62"/>
  <c r="L22" i="62"/>
  <c r="K22" i="62"/>
  <c r="J22" i="62"/>
  <c r="I22" i="62"/>
  <c r="H22" i="62"/>
  <c r="G22" i="62"/>
  <c r="BE21" i="62"/>
  <c r="BD21" i="62"/>
  <c r="BC21" i="62"/>
  <c r="BB21" i="62"/>
  <c r="BA21" i="62"/>
  <c r="AZ21" i="62"/>
  <c r="AY21" i="62"/>
  <c r="AX21" i="62"/>
  <c r="AW21" i="62"/>
  <c r="AV21" i="62"/>
  <c r="AU21" i="62"/>
  <c r="AT21" i="62"/>
  <c r="AS21" i="62"/>
  <c r="AR21" i="62"/>
  <c r="AQ21" i="62"/>
  <c r="AP21" i="62"/>
  <c r="AO21" i="62"/>
  <c r="AN21" i="62"/>
  <c r="AM21" i="62"/>
  <c r="AL21" i="62"/>
  <c r="AK21" i="62"/>
  <c r="AJ21" i="62"/>
  <c r="AI21" i="62"/>
  <c r="AH21" i="62"/>
  <c r="AG21" i="62"/>
  <c r="AF21" i="62"/>
  <c r="AE21" i="62"/>
  <c r="AD21" i="62"/>
  <c r="AC21" i="62"/>
  <c r="AB21" i="62"/>
  <c r="AA21" i="62"/>
  <c r="Z21" i="62"/>
  <c r="Y21" i="62"/>
  <c r="X21" i="62"/>
  <c r="W21" i="62"/>
  <c r="V21" i="62"/>
  <c r="U21" i="62"/>
  <c r="T21" i="62"/>
  <c r="S21" i="62"/>
  <c r="R21" i="62"/>
  <c r="Q21" i="62"/>
  <c r="P21" i="62"/>
  <c r="O21" i="62"/>
  <c r="N21" i="62"/>
  <c r="M21" i="62"/>
  <c r="L21" i="62"/>
  <c r="K21" i="62"/>
  <c r="J21" i="62"/>
  <c r="I21" i="62"/>
  <c r="H21" i="62"/>
  <c r="G21" i="62"/>
  <c r="BE20" i="62"/>
  <c r="BD20" i="62"/>
  <c r="BC20" i="62"/>
  <c r="BB20" i="62"/>
  <c r="BA20" i="62"/>
  <c r="AZ20" i="62"/>
  <c r="AY20" i="62"/>
  <c r="AX20" i="62"/>
  <c r="AW20" i="62"/>
  <c r="AV20" i="62"/>
  <c r="AU20" i="62"/>
  <c r="AT20" i="62"/>
  <c r="AS20" i="62"/>
  <c r="AR20" i="62"/>
  <c r="AQ20" i="62"/>
  <c r="AP20" i="62"/>
  <c r="AO20" i="62"/>
  <c r="AN20" i="62"/>
  <c r="AM20" i="62"/>
  <c r="AL20" i="62"/>
  <c r="AK20" i="62"/>
  <c r="AJ20" i="62"/>
  <c r="AI20" i="62"/>
  <c r="AH20" i="62"/>
  <c r="AG20" i="62"/>
  <c r="AF20" i="62"/>
  <c r="AE20" i="62"/>
  <c r="AD20" i="62"/>
  <c r="AC20" i="62"/>
  <c r="AB20" i="62"/>
  <c r="AA20" i="62"/>
  <c r="Z20" i="62"/>
  <c r="Y20" i="62"/>
  <c r="X20" i="62"/>
  <c r="W20" i="62"/>
  <c r="V20" i="62"/>
  <c r="U20" i="62"/>
  <c r="T20" i="62"/>
  <c r="S20" i="62"/>
  <c r="R20" i="62"/>
  <c r="Q20" i="62"/>
  <c r="P20" i="62"/>
  <c r="O20" i="62"/>
  <c r="N20" i="62"/>
  <c r="M20" i="62"/>
  <c r="L20" i="62"/>
  <c r="K20" i="62"/>
  <c r="J20" i="62"/>
  <c r="I20" i="62"/>
  <c r="H20" i="62"/>
  <c r="G20" i="62"/>
  <c r="BE19" i="62"/>
  <c r="BD19" i="62"/>
  <c r="BC19" i="62"/>
  <c r="BB19" i="62"/>
  <c r="BA19" i="62"/>
  <c r="AZ19" i="62"/>
  <c r="AY19" i="62"/>
  <c r="AX19" i="62"/>
  <c r="AW19" i="62"/>
  <c r="AV19" i="62"/>
  <c r="AU19" i="62"/>
  <c r="AT19" i="62"/>
  <c r="AS19" i="62"/>
  <c r="AR19" i="62"/>
  <c r="AQ19" i="62"/>
  <c r="AP19" i="62"/>
  <c r="AO19" i="62"/>
  <c r="AN19" i="62"/>
  <c r="AM19" i="62"/>
  <c r="AL19" i="62"/>
  <c r="AK19" i="62"/>
  <c r="AJ19" i="62"/>
  <c r="AI19" i="62"/>
  <c r="AH19" i="62"/>
  <c r="AG19" i="62"/>
  <c r="AF19" i="62"/>
  <c r="AE19" i="62"/>
  <c r="AD19" i="62"/>
  <c r="AC19" i="62"/>
  <c r="AB19" i="62"/>
  <c r="AA19" i="62"/>
  <c r="Z19" i="62"/>
  <c r="Y19" i="62"/>
  <c r="X19" i="62"/>
  <c r="W19" i="62"/>
  <c r="V19" i="62"/>
  <c r="U19" i="62"/>
  <c r="T19" i="62"/>
  <c r="S19" i="62"/>
  <c r="R19" i="62"/>
  <c r="Q19" i="62"/>
  <c r="P19" i="62"/>
  <c r="O19" i="62"/>
  <c r="N19" i="62"/>
  <c r="M19" i="62"/>
  <c r="L19" i="62"/>
  <c r="K19" i="62"/>
  <c r="J19" i="62"/>
  <c r="I19" i="62"/>
  <c r="H19" i="62"/>
  <c r="G19" i="62"/>
  <c r="BE18" i="62"/>
  <c r="BD18" i="62"/>
  <c r="BC18" i="62"/>
  <c r="BB18" i="62"/>
  <c r="BA18" i="62"/>
  <c r="AZ18" i="62"/>
  <c r="AY18" i="62"/>
  <c r="AX18" i="62"/>
  <c r="AW18" i="62"/>
  <c r="AV18" i="62"/>
  <c r="AU18" i="62"/>
  <c r="AT18" i="62"/>
  <c r="AS18" i="62"/>
  <c r="AR18" i="62"/>
  <c r="AQ18" i="62"/>
  <c r="AP18" i="62"/>
  <c r="AO18" i="62"/>
  <c r="AN18" i="62"/>
  <c r="AM18" i="62"/>
  <c r="AL18" i="62"/>
  <c r="AK18" i="62"/>
  <c r="AJ18" i="62"/>
  <c r="AI18" i="62"/>
  <c r="AH18" i="62"/>
  <c r="AG18" i="62"/>
  <c r="AF18" i="62"/>
  <c r="AE18" i="62"/>
  <c r="AD18" i="62"/>
  <c r="AC18" i="62"/>
  <c r="AB18" i="62"/>
  <c r="AA18" i="62"/>
  <c r="Z18" i="62"/>
  <c r="Y18" i="62"/>
  <c r="X18" i="62"/>
  <c r="W18" i="62"/>
  <c r="V18" i="62"/>
  <c r="U18" i="62"/>
  <c r="T18" i="62"/>
  <c r="S18" i="62"/>
  <c r="R18" i="62"/>
  <c r="Q18" i="62"/>
  <c r="P18" i="62"/>
  <c r="O18" i="62"/>
  <c r="N18" i="62"/>
  <c r="M18" i="62"/>
  <c r="L18" i="62"/>
  <c r="K18" i="62"/>
  <c r="J18" i="62"/>
  <c r="I18" i="62"/>
  <c r="H18" i="62"/>
  <c r="G18" i="62"/>
  <c r="BE17" i="62"/>
  <c r="BD17" i="62"/>
  <c r="BC17" i="62"/>
  <c r="BB17" i="62"/>
  <c r="BA17" i="62"/>
  <c r="AZ17" i="62"/>
  <c r="AY17" i="62"/>
  <c r="AX17" i="62"/>
  <c r="AW17" i="62"/>
  <c r="AV17" i="62"/>
  <c r="AU17" i="62"/>
  <c r="AT17" i="62"/>
  <c r="AS17" i="62"/>
  <c r="AR17" i="62"/>
  <c r="AQ17" i="62"/>
  <c r="AP17" i="62"/>
  <c r="AO17" i="62"/>
  <c r="AN17" i="62"/>
  <c r="AM17" i="62"/>
  <c r="AL17" i="62"/>
  <c r="AK17" i="62"/>
  <c r="AJ17" i="62"/>
  <c r="AI17" i="62"/>
  <c r="AH17" i="62"/>
  <c r="AG17" i="62"/>
  <c r="AF17" i="62"/>
  <c r="AE17" i="62"/>
  <c r="AD17" i="62"/>
  <c r="AC17" i="62"/>
  <c r="AB17" i="62"/>
  <c r="AA17" i="62"/>
  <c r="Z17" i="62"/>
  <c r="Y17" i="62"/>
  <c r="X17" i="62"/>
  <c r="W17" i="62"/>
  <c r="V17" i="62"/>
  <c r="U17" i="62"/>
  <c r="T17" i="62"/>
  <c r="S17" i="62"/>
  <c r="R17" i="62"/>
  <c r="Q17" i="62"/>
  <c r="P17" i="62"/>
  <c r="O17" i="62"/>
  <c r="N17" i="62"/>
  <c r="M17" i="62"/>
  <c r="L17" i="62"/>
  <c r="K17" i="62"/>
  <c r="J17" i="62"/>
  <c r="I17" i="62"/>
  <c r="H17" i="62"/>
  <c r="G17" i="62"/>
  <c r="BE16" i="62"/>
  <c r="BD16" i="62"/>
  <c r="BC16" i="62"/>
  <c r="BB16" i="62"/>
  <c r="BA16" i="62"/>
  <c r="AZ16" i="62"/>
  <c r="AY16" i="62"/>
  <c r="AX16" i="62"/>
  <c r="AW16" i="62"/>
  <c r="AV16" i="62"/>
  <c r="AU16" i="62"/>
  <c r="AT16" i="62"/>
  <c r="AS16" i="62"/>
  <c r="AR16" i="62"/>
  <c r="AQ16" i="62"/>
  <c r="AP16" i="62"/>
  <c r="AO16" i="62"/>
  <c r="AN16" i="62"/>
  <c r="AM16" i="62"/>
  <c r="AL16" i="62"/>
  <c r="AK16" i="62"/>
  <c r="AJ16" i="62"/>
  <c r="AI16" i="62"/>
  <c r="AH16" i="62"/>
  <c r="AG16" i="62"/>
  <c r="AF16" i="62"/>
  <c r="AE16" i="62"/>
  <c r="AD16" i="62"/>
  <c r="AC16" i="62"/>
  <c r="AB16" i="62"/>
  <c r="AA16" i="62"/>
  <c r="Z16" i="62"/>
  <c r="Y16" i="62"/>
  <c r="X16" i="62"/>
  <c r="W16" i="62"/>
  <c r="V16" i="62"/>
  <c r="U16" i="62"/>
  <c r="T16" i="62"/>
  <c r="S16" i="62"/>
  <c r="R16" i="62"/>
  <c r="Q16" i="62"/>
  <c r="P16" i="62"/>
  <c r="O16" i="62"/>
  <c r="N16" i="62"/>
  <c r="M16" i="62"/>
  <c r="L16" i="62"/>
  <c r="K16" i="62"/>
  <c r="J16" i="62"/>
  <c r="I16" i="62"/>
  <c r="H16" i="62"/>
  <c r="G16" i="62"/>
  <c r="BE15" i="62"/>
  <c r="BD15" i="62"/>
  <c r="BC15" i="62"/>
  <c r="BB15" i="62"/>
  <c r="BA15" i="62"/>
  <c r="AZ15" i="62"/>
  <c r="AY15" i="62"/>
  <c r="AX15" i="62"/>
  <c r="AW15" i="62"/>
  <c r="AV15" i="62"/>
  <c r="AU15" i="62"/>
  <c r="AT15" i="62"/>
  <c r="AS15" i="62"/>
  <c r="AR15" i="62"/>
  <c r="AQ15" i="62"/>
  <c r="AP15" i="62"/>
  <c r="AO15" i="62"/>
  <c r="AN15" i="62"/>
  <c r="AM15" i="62"/>
  <c r="AL15" i="62"/>
  <c r="AK15" i="62"/>
  <c r="AJ15" i="62"/>
  <c r="AI15" i="62"/>
  <c r="AH15" i="62"/>
  <c r="AG15" i="62"/>
  <c r="AF15" i="62"/>
  <c r="AE15" i="62"/>
  <c r="AD15" i="62"/>
  <c r="AC15" i="62"/>
  <c r="AB15" i="62"/>
  <c r="AA15" i="62"/>
  <c r="Z15" i="62"/>
  <c r="Y15" i="62"/>
  <c r="X15" i="62"/>
  <c r="W15" i="62"/>
  <c r="V15" i="62"/>
  <c r="U15" i="62"/>
  <c r="T15" i="62"/>
  <c r="S15" i="62"/>
  <c r="R15" i="62"/>
  <c r="Q15" i="62"/>
  <c r="P15" i="62"/>
  <c r="O15" i="62"/>
  <c r="N15" i="62"/>
  <c r="M15" i="62"/>
  <c r="L15" i="62"/>
  <c r="K15" i="62"/>
  <c r="J15" i="62"/>
  <c r="I15" i="62"/>
  <c r="H15" i="62"/>
  <c r="G15" i="62"/>
  <c r="BE14" i="62"/>
  <c r="BD14" i="62"/>
  <c r="BC14" i="62"/>
  <c r="BB14" i="62"/>
  <c r="BA14" i="62"/>
  <c r="AZ14" i="62"/>
  <c r="AY14" i="62"/>
  <c r="AX14" i="62"/>
  <c r="AW14" i="62"/>
  <c r="AV14" i="62"/>
  <c r="AU14" i="62"/>
  <c r="AT14" i="62"/>
  <c r="AS14" i="62"/>
  <c r="AR14" i="62"/>
  <c r="AQ14" i="62"/>
  <c r="AP14" i="62"/>
  <c r="AO14" i="62"/>
  <c r="AN14" i="62"/>
  <c r="AM14" i="62"/>
  <c r="AL14" i="62"/>
  <c r="AK14" i="62"/>
  <c r="AJ14" i="62"/>
  <c r="AI14" i="62"/>
  <c r="AH14" i="62"/>
  <c r="AG14" i="62"/>
  <c r="AF14" i="62"/>
  <c r="AE14" i="62"/>
  <c r="AD14" i="62"/>
  <c r="AC14" i="62"/>
  <c r="AB14" i="62"/>
  <c r="AA14" i="62"/>
  <c r="Z14" i="62"/>
  <c r="Y14" i="62"/>
  <c r="X14" i="62"/>
  <c r="W14" i="62"/>
  <c r="V14" i="62"/>
  <c r="U14" i="62"/>
  <c r="T14" i="62"/>
  <c r="S14" i="62"/>
  <c r="R14" i="62"/>
  <c r="Q14" i="62"/>
  <c r="P14" i="62"/>
  <c r="O14" i="62"/>
  <c r="N14" i="62"/>
  <c r="M14" i="62"/>
  <c r="L14" i="62"/>
  <c r="K14" i="62"/>
  <c r="J14" i="62"/>
  <c r="I14" i="62"/>
  <c r="H14" i="62"/>
  <c r="G14" i="62"/>
  <c r="BE13" i="62"/>
  <c r="BD13" i="62"/>
  <c r="BC13" i="62"/>
  <c r="BB13" i="62"/>
  <c r="BA13" i="62"/>
  <c r="AZ13" i="62"/>
  <c r="AY13" i="62"/>
  <c r="AX13" i="62"/>
  <c r="AW13" i="62"/>
  <c r="AV13" i="62"/>
  <c r="AU13" i="62"/>
  <c r="AT13" i="62"/>
  <c r="AS13" i="62"/>
  <c r="AR13" i="62"/>
  <c r="AQ13" i="62"/>
  <c r="AP13" i="62"/>
  <c r="AO13" i="62"/>
  <c r="AN13" i="62"/>
  <c r="AM13" i="62"/>
  <c r="AL13" i="62"/>
  <c r="AK13" i="62"/>
  <c r="AJ13" i="62"/>
  <c r="AI13" i="62"/>
  <c r="AH13" i="62"/>
  <c r="AG13" i="62"/>
  <c r="AF13" i="62"/>
  <c r="AE13" i="62"/>
  <c r="AD13" i="62"/>
  <c r="AC13" i="62"/>
  <c r="AB13" i="62"/>
  <c r="AA13" i="62"/>
  <c r="Z13" i="62"/>
  <c r="Y13" i="62"/>
  <c r="X13" i="62"/>
  <c r="W13" i="62"/>
  <c r="V13" i="62"/>
  <c r="U13" i="62"/>
  <c r="T13" i="62"/>
  <c r="S13" i="62"/>
  <c r="R13" i="62"/>
  <c r="Q13" i="62"/>
  <c r="P13" i="62"/>
  <c r="O13" i="62"/>
  <c r="N13" i="62"/>
  <c r="M13" i="62"/>
  <c r="L13" i="62"/>
  <c r="K13" i="62"/>
  <c r="J13" i="62"/>
  <c r="I13" i="62"/>
  <c r="H13" i="62"/>
  <c r="G13" i="62"/>
  <c r="BE12" i="62"/>
  <c r="BD12" i="62"/>
  <c r="BC12" i="62"/>
  <c r="BB12" i="62"/>
  <c r="BA12" i="62"/>
  <c r="AZ12" i="62"/>
  <c r="AY12" i="62"/>
  <c r="AX12" i="62"/>
  <c r="AW12" i="62"/>
  <c r="AV12" i="62"/>
  <c r="AU12" i="62"/>
  <c r="AT12" i="62"/>
  <c r="AS12" i="62"/>
  <c r="AR12" i="62"/>
  <c r="AQ12" i="62"/>
  <c r="AP12" i="62"/>
  <c r="AO12" i="62"/>
  <c r="AN12" i="62"/>
  <c r="AM12" i="62"/>
  <c r="AL12" i="62"/>
  <c r="AK12" i="62"/>
  <c r="AJ12" i="62"/>
  <c r="AI12" i="62"/>
  <c r="AH12" i="62"/>
  <c r="AG12" i="62"/>
  <c r="AF12" i="62"/>
  <c r="AE12" i="62"/>
  <c r="AD12" i="62"/>
  <c r="AC12" i="62"/>
  <c r="AB12" i="62"/>
  <c r="AA12" i="62"/>
  <c r="Z12" i="62"/>
  <c r="Y12" i="62"/>
  <c r="X12" i="62"/>
  <c r="W12" i="62"/>
  <c r="V12" i="62"/>
  <c r="U12" i="62"/>
  <c r="T12" i="62"/>
  <c r="S12" i="62"/>
  <c r="R12" i="62"/>
  <c r="Q12" i="62"/>
  <c r="P12" i="62"/>
  <c r="O12" i="62"/>
  <c r="N12" i="62"/>
  <c r="M12" i="62"/>
  <c r="L12" i="62"/>
  <c r="K12" i="62"/>
  <c r="J12" i="62"/>
  <c r="I12" i="62"/>
  <c r="H12" i="62"/>
  <c r="G12" i="62"/>
  <c r="BE11" i="62"/>
  <c r="BD11" i="62"/>
  <c r="BC11" i="62"/>
  <c r="BB11" i="62"/>
  <c r="BA11" i="62"/>
  <c r="AZ11" i="62"/>
  <c r="AY11" i="62"/>
  <c r="AX11" i="62"/>
  <c r="AW11" i="62"/>
  <c r="AV11" i="62"/>
  <c r="AU11" i="62"/>
  <c r="AT11" i="62"/>
  <c r="AS11" i="62"/>
  <c r="AR11" i="62"/>
  <c r="AQ11" i="62"/>
  <c r="AP11" i="62"/>
  <c r="AO11" i="62"/>
  <c r="AN11" i="62"/>
  <c r="AM11" i="62"/>
  <c r="AL11" i="62"/>
  <c r="AK11" i="62"/>
  <c r="AJ11" i="62"/>
  <c r="AI11" i="62"/>
  <c r="AH11" i="62"/>
  <c r="AG11" i="62"/>
  <c r="AF11" i="62"/>
  <c r="AE11" i="62"/>
  <c r="AD11" i="62"/>
  <c r="AC11" i="62"/>
  <c r="AB11" i="62"/>
  <c r="AA11" i="62"/>
  <c r="Z11" i="62"/>
  <c r="Y11" i="62"/>
  <c r="X11" i="62"/>
  <c r="W11" i="62"/>
  <c r="V11" i="62"/>
  <c r="U11" i="62"/>
  <c r="T11" i="62"/>
  <c r="S11" i="62"/>
  <c r="R11" i="62"/>
  <c r="Q11" i="62"/>
  <c r="P11" i="62"/>
  <c r="O11" i="62"/>
  <c r="N11" i="62"/>
  <c r="M11" i="62"/>
  <c r="L11" i="62"/>
  <c r="K11" i="62"/>
  <c r="J11" i="62"/>
  <c r="I11" i="62"/>
  <c r="H11" i="62"/>
  <c r="G11" i="62"/>
  <c r="BE10" i="62"/>
  <c r="BD10" i="62"/>
  <c r="BC10" i="62"/>
  <c r="BB10" i="62"/>
  <c r="BA10" i="62"/>
  <c r="AZ10" i="62"/>
  <c r="AY10" i="62"/>
  <c r="AX10" i="62"/>
  <c r="AW10" i="62"/>
  <c r="AV10" i="62"/>
  <c r="AU10" i="62"/>
  <c r="AT10" i="62"/>
  <c r="AS10" i="62"/>
  <c r="AR10" i="62"/>
  <c r="AQ10" i="62"/>
  <c r="AP10" i="62"/>
  <c r="AO10" i="62"/>
  <c r="AN10" i="62"/>
  <c r="AM10" i="62"/>
  <c r="AL10" i="62"/>
  <c r="AK10" i="62"/>
  <c r="AJ10" i="62"/>
  <c r="AI10" i="62"/>
  <c r="AH10" i="62"/>
  <c r="AG10" i="62"/>
  <c r="AF10" i="62"/>
  <c r="AE10" i="62"/>
  <c r="AD10" i="62"/>
  <c r="AC10" i="62"/>
  <c r="AB10" i="62"/>
  <c r="AA10" i="62"/>
  <c r="Z10" i="62"/>
  <c r="Y10" i="62"/>
  <c r="X10" i="62"/>
  <c r="W10" i="62"/>
  <c r="V10" i="62"/>
  <c r="U10" i="62"/>
  <c r="T10" i="62"/>
  <c r="S10" i="62"/>
  <c r="R10" i="62"/>
  <c r="Q10" i="62"/>
  <c r="P10" i="62"/>
  <c r="O10" i="62"/>
  <c r="N10" i="62"/>
  <c r="M10" i="62"/>
  <c r="L10" i="62"/>
  <c r="K10" i="62"/>
  <c r="J10" i="62"/>
  <c r="I10" i="62"/>
  <c r="H10" i="62"/>
  <c r="G10" i="62"/>
  <c r="BE9" i="62"/>
  <c r="BD9" i="62"/>
  <c r="BC9" i="62"/>
  <c r="BB9" i="62"/>
  <c r="BA9" i="62"/>
  <c r="AZ9" i="62"/>
  <c r="AY9" i="62"/>
  <c r="AX9" i="62"/>
  <c r="AW9" i="62"/>
  <c r="AV9" i="62"/>
  <c r="AU9" i="62"/>
  <c r="AT9" i="62"/>
  <c r="AS9" i="62"/>
  <c r="AR9" i="62"/>
  <c r="AQ9" i="62"/>
  <c r="AP9" i="62"/>
  <c r="AO9" i="62"/>
  <c r="AN9" i="62"/>
  <c r="AM9" i="62"/>
  <c r="AL9" i="62"/>
  <c r="AK9" i="62"/>
  <c r="AJ9" i="62"/>
  <c r="AI9" i="62"/>
  <c r="AH9" i="62"/>
  <c r="AG9" i="62"/>
  <c r="AF9" i="62"/>
  <c r="AE9" i="62"/>
  <c r="AD9" i="62"/>
  <c r="AC9" i="62"/>
  <c r="AB9" i="62"/>
  <c r="AA9" i="62"/>
  <c r="Z9" i="62"/>
  <c r="Y9" i="62"/>
  <c r="X9" i="62"/>
  <c r="W9" i="62"/>
  <c r="V9" i="62"/>
  <c r="U9" i="62"/>
  <c r="T9" i="62"/>
  <c r="S9" i="62"/>
  <c r="R9" i="62"/>
  <c r="Q9" i="62"/>
  <c r="P9" i="62"/>
  <c r="O9" i="62"/>
  <c r="N9" i="62"/>
  <c r="M9" i="62"/>
  <c r="L9" i="62"/>
  <c r="K9" i="62"/>
  <c r="J9" i="62"/>
  <c r="I9" i="62"/>
  <c r="H9" i="62"/>
  <c r="G9" i="62"/>
  <c r="BE8" i="62"/>
  <c r="BD8" i="62"/>
  <c r="BC8" i="62"/>
  <c r="BB8" i="62"/>
  <c r="BA8" i="62"/>
  <c r="AZ8" i="62"/>
  <c r="AY8" i="62"/>
  <c r="AX8" i="62"/>
  <c r="AW8" i="62"/>
  <c r="AV8" i="62"/>
  <c r="AU8" i="62"/>
  <c r="AT8" i="62"/>
  <c r="AS8" i="62"/>
  <c r="AR8" i="62"/>
  <c r="AQ8" i="62"/>
  <c r="AP8" i="62"/>
  <c r="AO8" i="62"/>
  <c r="AN8" i="62"/>
  <c r="AM8" i="62"/>
  <c r="AL8" i="62"/>
  <c r="AK8" i="62"/>
  <c r="AJ8" i="62"/>
  <c r="AI8" i="62"/>
  <c r="AH8" i="62"/>
  <c r="AG8" i="62"/>
  <c r="AF8" i="62"/>
  <c r="AE8" i="62"/>
  <c r="AD8" i="62"/>
  <c r="AC8" i="62"/>
  <c r="AB8" i="62"/>
  <c r="AA8" i="62"/>
  <c r="Z8" i="62"/>
  <c r="Y8" i="62"/>
  <c r="X8" i="62"/>
  <c r="W8" i="62"/>
  <c r="V8" i="62"/>
  <c r="U8" i="62"/>
  <c r="T8" i="62"/>
  <c r="S8" i="62"/>
  <c r="R8" i="62"/>
  <c r="Q8" i="62"/>
  <c r="P8" i="62"/>
  <c r="O8" i="62"/>
  <c r="N8" i="62"/>
  <c r="M8" i="62"/>
  <c r="L8" i="62"/>
  <c r="K8" i="62"/>
  <c r="J8" i="62"/>
  <c r="I8" i="62"/>
  <c r="H8" i="62"/>
  <c r="G8" i="62"/>
  <c r="BE7" i="62"/>
  <c r="BD7" i="62"/>
  <c r="BC7" i="62"/>
  <c r="BB7" i="62"/>
  <c r="BA7" i="62"/>
  <c r="AZ7" i="62"/>
  <c r="AY7" i="62"/>
  <c r="AX7" i="62"/>
  <c r="AW7" i="62"/>
  <c r="AV7" i="62"/>
  <c r="AU7" i="62"/>
  <c r="AT7" i="62"/>
  <c r="AS7" i="62"/>
  <c r="AR7" i="62"/>
  <c r="AQ7" i="62"/>
  <c r="AP7" i="62"/>
  <c r="AO7" i="62"/>
  <c r="AN7" i="62"/>
  <c r="AM7" i="62"/>
  <c r="AL7" i="62"/>
  <c r="AK7" i="62"/>
  <c r="AJ7" i="62"/>
  <c r="AI7" i="62"/>
  <c r="AH7" i="62"/>
  <c r="AG7" i="62"/>
  <c r="AF7" i="62"/>
  <c r="AE7" i="62"/>
  <c r="AD7" i="62"/>
  <c r="AC7" i="62"/>
  <c r="AB7" i="62"/>
  <c r="AA7" i="62"/>
  <c r="Z7" i="62"/>
  <c r="Y7" i="62"/>
  <c r="X7" i="62"/>
  <c r="W7" i="62"/>
  <c r="V7" i="62"/>
  <c r="U7" i="62"/>
  <c r="T7" i="62"/>
  <c r="S7" i="62"/>
  <c r="R7" i="62"/>
  <c r="Q7" i="62"/>
  <c r="P7" i="62"/>
  <c r="O7" i="62"/>
  <c r="N7" i="62"/>
  <c r="M7" i="62"/>
  <c r="L7" i="62"/>
  <c r="K7" i="62"/>
  <c r="J7" i="62"/>
  <c r="I7" i="62"/>
  <c r="H7" i="62"/>
  <c r="G7" i="62"/>
  <c r="BE6" i="62"/>
  <c r="BD6" i="62"/>
  <c r="BC6" i="62"/>
  <c r="BB6" i="62"/>
  <c r="BA6" i="62"/>
  <c r="AZ6" i="62"/>
  <c r="AY6" i="62"/>
  <c r="AX6" i="62"/>
  <c r="AW6" i="62"/>
  <c r="AV6" i="62"/>
  <c r="AU6" i="62"/>
  <c r="AT6" i="62"/>
  <c r="AS6" i="62"/>
  <c r="AR6" i="62"/>
  <c r="AQ6" i="62"/>
  <c r="AP6" i="62"/>
  <c r="AO6" i="62"/>
  <c r="AN6" i="62"/>
  <c r="AM6" i="62"/>
  <c r="AL6" i="62"/>
  <c r="AK6" i="62"/>
  <c r="AJ6" i="62"/>
  <c r="AI6" i="62"/>
  <c r="AH6" i="62"/>
  <c r="AG6" i="62"/>
  <c r="AF6" i="62"/>
  <c r="AE6" i="62"/>
  <c r="AD6" i="62"/>
  <c r="AC6" i="62"/>
  <c r="AB6" i="62"/>
  <c r="AA6" i="62"/>
  <c r="Z6" i="62"/>
  <c r="Y6" i="62"/>
  <c r="X6" i="62"/>
  <c r="W6" i="62"/>
  <c r="V6" i="62"/>
  <c r="U6" i="62"/>
  <c r="T6" i="62"/>
  <c r="S6" i="62"/>
  <c r="R6" i="62"/>
  <c r="Q6" i="62"/>
  <c r="P6" i="62"/>
  <c r="O6" i="62"/>
  <c r="N6" i="62"/>
  <c r="M6" i="62"/>
  <c r="L6" i="62"/>
  <c r="K6" i="62"/>
  <c r="J6" i="62"/>
  <c r="I6" i="62"/>
  <c r="H6" i="62"/>
  <c r="G6" i="62"/>
  <c r="BE5" i="62"/>
  <c r="BD5" i="62"/>
  <c r="BC5" i="62"/>
  <c r="BB5" i="62"/>
  <c r="BA5" i="62"/>
  <c r="AZ5" i="62"/>
  <c r="AY5" i="62"/>
  <c r="AX5" i="62"/>
  <c r="AW5" i="62"/>
  <c r="AV5" i="62"/>
  <c r="AU5" i="62"/>
  <c r="AT5" i="62"/>
  <c r="AS5" i="62"/>
  <c r="AR5" i="62"/>
  <c r="AQ5" i="62"/>
  <c r="AP5" i="62"/>
  <c r="AO5" i="62"/>
  <c r="AN5" i="62"/>
  <c r="AM5" i="62"/>
  <c r="AL5" i="62"/>
  <c r="AK5" i="62"/>
  <c r="AJ5" i="62"/>
  <c r="AI5" i="62"/>
  <c r="AH5" i="62"/>
  <c r="AG5" i="62"/>
  <c r="AF5" i="62"/>
  <c r="AE5" i="62"/>
  <c r="AD5" i="62"/>
  <c r="AC5" i="62"/>
  <c r="AB5" i="62"/>
  <c r="AA5" i="62"/>
  <c r="Z5" i="62"/>
  <c r="Y5" i="62"/>
  <c r="X5" i="62"/>
  <c r="W5" i="62"/>
  <c r="V5" i="62"/>
  <c r="U5" i="62"/>
  <c r="T5" i="62"/>
  <c r="S5" i="62"/>
  <c r="R5" i="62"/>
  <c r="Q5" i="62"/>
  <c r="P5" i="62"/>
  <c r="O5" i="62"/>
  <c r="N5" i="62"/>
  <c r="M5" i="62"/>
  <c r="L5" i="62"/>
  <c r="K5" i="62"/>
  <c r="J5" i="62"/>
  <c r="I5" i="62"/>
  <c r="H5" i="62"/>
  <c r="G5" i="62"/>
  <c r="BE4" i="62"/>
  <c r="BD4" i="62"/>
  <c r="BC4" i="62"/>
  <c r="BB4" i="62"/>
  <c r="BA4" i="62"/>
  <c r="AZ4" i="62"/>
  <c r="AY4" i="62"/>
  <c r="AX4" i="62"/>
  <c r="AW4" i="62"/>
  <c r="AV4" i="62"/>
  <c r="AU4" i="62"/>
  <c r="AT4" i="62"/>
  <c r="AS4" i="62"/>
  <c r="AR4" i="62"/>
  <c r="AQ4" i="62"/>
  <c r="AP4" i="62"/>
  <c r="AO4" i="62"/>
  <c r="AN4" i="62"/>
  <c r="AM4" i="62"/>
  <c r="AL4" i="62"/>
  <c r="AK4" i="62"/>
  <c r="AJ4" i="62"/>
  <c r="AI4" i="62"/>
  <c r="AH4" i="62"/>
  <c r="AG4" i="62"/>
  <c r="AF4" i="62"/>
  <c r="AE4" i="62"/>
  <c r="AD4" i="62"/>
  <c r="AC4" i="62"/>
  <c r="AB4" i="62"/>
  <c r="AA4" i="62"/>
  <c r="Z4" i="62"/>
  <c r="Y4" i="62"/>
  <c r="X4" i="62"/>
  <c r="W4" i="62"/>
  <c r="V4" i="62"/>
  <c r="U4" i="62"/>
  <c r="T4" i="62"/>
  <c r="S4" i="62"/>
  <c r="R4" i="62"/>
  <c r="Q4" i="62"/>
  <c r="P4" i="62"/>
  <c r="O4" i="62"/>
  <c r="N4" i="62"/>
  <c r="M4" i="62"/>
  <c r="L4" i="62"/>
  <c r="K4" i="62"/>
  <c r="J4" i="62"/>
  <c r="I4" i="62"/>
  <c r="H4" i="62"/>
  <c r="G4" i="62"/>
  <c r="BE34" i="61"/>
  <c r="BD34" i="61"/>
  <c r="BC34" i="61"/>
  <c r="BB34" i="61"/>
  <c r="BA34" i="61"/>
  <c r="AZ34" i="61"/>
  <c r="AY34" i="61"/>
  <c r="AX34" i="61"/>
  <c r="AW34" i="61"/>
  <c r="AV34" i="61"/>
  <c r="AU34" i="61"/>
  <c r="AT34" i="61"/>
  <c r="AS34" i="61"/>
  <c r="AR34" i="61"/>
  <c r="AQ34" i="61"/>
  <c r="AP34" i="61"/>
  <c r="AO34" i="61"/>
  <c r="AN34" i="61"/>
  <c r="AM34" i="61"/>
  <c r="AL34" i="61"/>
  <c r="AK34" i="61"/>
  <c r="AJ34" i="61"/>
  <c r="AI34" i="61"/>
  <c r="AH34" i="61"/>
  <c r="AG34" i="61"/>
  <c r="AF34" i="61"/>
  <c r="AE34" i="61"/>
  <c r="AD34" i="61"/>
  <c r="AC34" i="61"/>
  <c r="AB34" i="61"/>
  <c r="AA34" i="61"/>
  <c r="Z34" i="61"/>
  <c r="Y34" i="61"/>
  <c r="X34" i="61"/>
  <c r="W34" i="61"/>
  <c r="V34" i="61"/>
  <c r="U34" i="61"/>
  <c r="T34" i="61"/>
  <c r="S34" i="61"/>
  <c r="R34" i="61"/>
  <c r="Q34" i="61"/>
  <c r="P34" i="61"/>
  <c r="O34" i="61"/>
  <c r="N34" i="61"/>
  <c r="M34" i="61"/>
  <c r="L34" i="61"/>
  <c r="K34" i="61"/>
  <c r="J34" i="61"/>
  <c r="I34" i="61"/>
  <c r="H34" i="61"/>
  <c r="G34" i="61"/>
  <c r="BE33" i="61"/>
  <c r="BD33" i="61"/>
  <c r="BC33" i="61"/>
  <c r="BB33" i="61"/>
  <c r="BA33" i="61"/>
  <c r="AZ33" i="61"/>
  <c r="AY33" i="61"/>
  <c r="AX33" i="61"/>
  <c r="AW33" i="61"/>
  <c r="AV33" i="61"/>
  <c r="AU33" i="61"/>
  <c r="AT33" i="61"/>
  <c r="AS33" i="61"/>
  <c r="AR33" i="61"/>
  <c r="AQ33" i="61"/>
  <c r="AP33" i="61"/>
  <c r="AO33" i="61"/>
  <c r="AN33" i="61"/>
  <c r="AM33" i="61"/>
  <c r="AL33" i="61"/>
  <c r="AK33" i="61"/>
  <c r="AJ33" i="61"/>
  <c r="AI33" i="61"/>
  <c r="AH33" i="61"/>
  <c r="AG33" i="61"/>
  <c r="AF33" i="61"/>
  <c r="AE33" i="61"/>
  <c r="AD33" i="61"/>
  <c r="AC33" i="61"/>
  <c r="AB33" i="61"/>
  <c r="AA33" i="61"/>
  <c r="Z33" i="61"/>
  <c r="Y33" i="61"/>
  <c r="X33" i="61"/>
  <c r="W33" i="61"/>
  <c r="V33" i="61"/>
  <c r="U33" i="61"/>
  <c r="T33" i="61"/>
  <c r="S33" i="61"/>
  <c r="R33" i="61"/>
  <c r="Q33" i="61"/>
  <c r="P33" i="61"/>
  <c r="O33" i="61"/>
  <c r="N33" i="61"/>
  <c r="M33" i="61"/>
  <c r="L33" i="61"/>
  <c r="K33" i="61"/>
  <c r="J33" i="61"/>
  <c r="I33" i="61"/>
  <c r="H33" i="61"/>
  <c r="G33" i="61"/>
  <c r="BE32" i="61"/>
  <c r="BD32" i="61"/>
  <c r="BC32" i="61"/>
  <c r="BB32" i="61"/>
  <c r="BA32" i="61"/>
  <c r="AZ32" i="61"/>
  <c r="AY32" i="61"/>
  <c r="AX32" i="61"/>
  <c r="AW32" i="61"/>
  <c r="AV32" i="61"/>
  <c r="AU32" i="61"/>
  <c r="AT32" i="61"/>
  <c r="AS32" i="61"/>
  <c r="AR32" i="61"/>
  <c r="AQ32" i="61"/>
  <c r="AP32" i="61"/>
  <c r="AO32" i="61"/>
  <c r="AN32" i="61"/>
  <c r="AM32" i="61"/>
  <c r="AL32" i="61"/>
  <c r="AK32" i="61"/>
  <c r="AJ32" i="61"/>
  <c r="AI32" i="61"/>
  <c r="AH32" i="61"/>
  <c r="AG32" i="61"/>
  <c r="AF32" i="61"/>
  <c r="AE32" i="61"/>
  <c r="AD32" i="61"/>
  <c r="AC32" i="61"/>
  <c r="AB32" i="61"/>
  <c r="AA32" i="61"/>
  <c r="Z32" i="61"/>
  <c r="Y32" i="61"/>
  <c r="X32" i="61"/>
  <c r="W32" i="61"/>
  <c r="V32" i="61"/>
  <c r="U32" i="61"/>
  <c r="T32" i="61"/>
  <c r="S32" i="61"/>
  <c r="R32" i="61"/>
  <c r="Q32" i="61"/>
  <c r="P32" i="61"/>
  <c r="O32" i="61"/>
  <c r="N32" i="61"/>
  <c r="M32" i="61"/>
  <c r="L32" i="61"/>
  <c r="K32" i="61"/>
  <c r="J32" i="61"/>
  <c r="I32" i="61"/>
  <c r="H32" i="61"/>
  <c r="G32" i="61"/>
  <c r="BE31" i="61"/>
  <c r="BD31" i="61"/>
  <c r="BC31" i="61"/>
  <c r="BB31" i="61"/>
  <c r="BA31" i="61"/>
  <c r="AZ31" i="61"/>
  <c r="AY31" i="61"/>
  <c r="AX31" i="61"/>
  <c r="AW31" i="61"/>
  <c r="AV31" i="61"/>
  <c r="AU31" i="61"/>
  <c r="AT31" i="61"/>
  <c r="AS31" i="61"/>
  <c r="AR31" i="61"/>
  <c r="AQ31" i="61"/>
  <c r="AP31" i="61"/>
  <c r="AO31" i="61"/>
  <c r="AN31" i="61"/>
  <c r="AM31" i="61"/>
  <c r="AL31" i="61"/>
  <c r="AK31" i="61"/>
  <c r="AJ31" i="61"/>
  <c r="AI31" i="61"/>
  <c r="AH31" i="61"/>
  <c r="AG31" i="61"/>
  <c r="AF31" i="61"/>
  <c r="AE31" i="61"/>
  <c r="AD31" i="61"/>
  <c r="AC31" i="61"/>
  <c r="AB31" i="61"/>
  <c r="AA31" i="61"/>
  <c r="Z31" i="61"/>
  <c r="Y31" i="61"/>
  <c r="X31" i="61"/>
  <c r="W31" i="61"/>
  <c r="V31" i="61"/>
  <c r="U31" i="61"/>
  <c r="T31" i="61"/>
  <c r="S31" i="61"/>
  <c r="R31" i="61"/>
  <c r="Q31" i="61"/>
  <c r="P31" i="61"/>
  <c r="O31" i="61"/>
  <c r="N31" i="61"/>
  <c r="M31" i="61"/>
  <c r="L31" i="61"/>
  <c r="K31" i="61"/>
  <c r="J31" i="61"/>
  <c r="I31" i="61"/>
  <c r="H31" i="61"/>
  <c r="G31" i="61"/>
  <c r="BE30" i="61"/>
  <c r="BD30" i="61"/>
  <c r="BC30" i="61"/>
  <c r="BB30" i="61"/>
  <c r="BA30" i="61"/>
  <c r="AZ30" i="61"/>
  <c r="AY30" i="61"/>
  <c r="AX30" i="61"/>
  <c r="AW30" i="61"/>
  <c r="AV30" i="61"/>
  <c r="AU30" i="61"/>
  <c r="AT30" i="61"/>
  <c r="AS30" i="61"/>
  <c r="AR30" i="61"/>
  <c r="AQ30" i="61"/>
  <c r="AP30" i="61"/>
  <c r="AO30" i="61"/>
  <c r="AN30" i="61"/>
  <c r="AM30" i="61"/>
  <c r="AL30" i="61"/>
  <c r="AK30" i="61"/>
  <c r="AJ30" i="61"/>
  <c r="AI30" i="61"/>
  <c r="AH30" i="61"/>
  <c r="AG30" i="61"/>
  <c r="AF30" i="61"/>
  <c r="AE30" i="61"/>
  <c r="AD30" i="61"/>
  <c r="AC30" i="61"/>
  <c r="AB30" i="61"/>
  <c r="AA30" i="61"/>
  <c r="Z30" i="61"/>
  <c r="Y30" i="61"/>
  <c r="X30" i="61"/>
  <c r="W30" i="61"/>
  <c r="V30" i="61"/>
  <c r="U30" i="61"/>
  <c r="T30" i="61"/>
  <c r="S30" i="61"/>
  <c r="R30" i="61"/>
  <c r="Q30" i="61"/>
  <c r="P30" i="61"/>
  <c r="O30" i="61"/>
  <c r="N30" i="61"/>
  <c r="M30" i="61"/>
  <c r="L30" i="61"/>
  <c r="K30" i="61"/>
  <c r="J30" i="61"/>
  <c r="I30" i="61"/>
  <c r="H30" i="61"/>
  <c r="G30" i="61"/>
  <c r="BE29" i="61"/>
  <c r="BD29" i="61"/>
  <c r="BC29" i="61"/>
  <c r="BB29" i="61"/>
  <c r="BA29" i="61"/>
  <c r="AZ29" i="61"/>
  <c r="AY29" i="61"/>
  <c r="AX29" i="61"/>
  <c r="AW29" i="61"/>
  <c r="AV29" i="61"/>
  <c r="AU29" i="61"/>
  <c r="AT29" i="61"/>
  <c r="AS29" i="61"/>
  <c r="AR29" i="61"/>
  <c r="AQ29" i="61"/>
  <c r="AP29" i="61"/>
  <c r="AO29" i="61"/>
  <c r="AN29" i="61"/>
  <c r="AM29" i="61"/>
  <c r="AL29" i="61"/>
  <c r="AK29" i="61"/>
  <c r="AJ29" i="61"/>
  <c r="AI29" i="61"/>
  <c r="AH29" i="61"/>
  <c r="AG29" i="61"/>
  <c r="AF29" i="61"/>
  <c r="AE29" i="61"/>
  <c r="AD29" i="61"/>
  <c r="AC29" i="61"/>
  <c r="AB29" i="61"/>
  <c r="AA29" i="61"/>
  <c r="Z29" i="61"/>
  <c r="Y29" i="61"/>
  <c r="X29" i="61"/>
  <c r="W29" i="61"/>
  <c r="V29" i="61"/>
  <c r="U29" i="61"/>
  <c r="T29" i="61"/>
  <c r="S29" i="61"/>
  <c r="R29" i="61"/>
  <c r="Q29" i="61"/>
  <c r="P29" i="61"/>
  <c r="O29" i="61"/>
  <c r="N29" i="61"/>
  <c r="M29" i="61"/>
  <c r="L29" i="61"/>
  <c r="K29" i="61"/>
  <c r="J29" i="61"/>
  <c r="I29" i="61"/>
  <c r="H29" i="61"/>
  <c r="G29" i="61"/>
  <c r="BE28" i="61"/>
  <c r="BD28" i="61"/>
  <c r="BC28" i="61"/>
  <c r="BB28" i="61"/>
  <c r="BA28" i="61"/>
  <c r="AZ28" i="61"/>
  <c r="AY28" i="61"/>
  <c r="AX28" i="61"/>
  <c r="AW28" i="61"/>
  <c r="AV28" i="61"/>
  <c r="AU28" i="61"/>
  <c r="AT28" i="61"/>
  <c r="AS28" i="61"/>
  <c r="AR28" i="61"/>
  <c r="AQ28" i="61"/>
  <c r="AP28" i="61"/>
  <c r="AO28" i="61"/>
  <c r="AN28" i="61"/>
  <c r="AM28" i="61"/>
  <c r="AL28" i="61"/>
  <c r="AK28" i="61"/>
  <c r="AJ28" i="61"/>
  <c r="AI28" i="61"/>
  <c r="AH28" i="61"/>
  <c r="AG28" i="61"/>
  <c r="AF28" i="61"/>
  <c r="AE28" i="61"/>
  <c r="AD28" i="61"/>
  <c r="AC28" i="61"/>
  <c r="AB28" i="61"/>
  <c r="AA28" i="61"/>
  <c r="Z28" i="61"/>
  <c r="Y28" i="61"/>
  <c r="X28" i="61"/>
  <c r="W28" i="61"/>
  <c r="V28" i="61"/>
  <c r="U28" i="61"/>
  <c r="T28" i="61"/>
  <c r="S28" i="61"/>
  <c r="R28" i="61"/>
  <c r="Q28" i="61"/>
  <c r="P28" i="61"/>
  <c r="O28" i="61"/>
  <c r="N28" i="61"/>
  <c r="M28" i="61"/>
  <c r="L28" i="61"/>
  <c r="K28" i="61"/>
  <c r="J28" i="61"/>
  <c r="I28" i="61"/>
  <c r="H28" i="61"/>
  <c r="G28" i="61"/>
  <c r="BE27" i="61"/>
  <c r="BD27" i="61"/>
  <c r="BC27" i="61"/>
  <c r="BB27" i="61"/>
  <c r="BA27" i="61"/>
  <c r="AZ27" i="61"/>
  <c r="AY27" i="61"/>
  <c r="AX27" i="61"/>
  <c r="AW27" i="61"/>
  <c r="AV27" i="61"/>
  <c r="AU27" i="61"/>
  <c r="AT27" i="61"/>
  <c r="AS27" i="61"/>
  <c r="AR27" i="61"/>
  <c r="AQ27" i="61"/>
  <c r="AP27" i="61"/>
  <c r="AO27" i="61"/>
  <c r="AN27" i="61"/>
  <c r="AM27" i="61"/>
  <c r="AL27" i="61"/>
  <c r="AK27" i="61"/>
  <c r="AJ27" i="61"/>
  <c r="AI27" i="61"/>
  <c r="AH27" i="61"/>
  <c r="AG27" i="61"/>
  <c r="AF27" i="61"/>
  <c r="AE27" i="61"/>
  <c r="AD27" i="61"/>
  <c r="AC27" i="61"/>
  <c r="AB27" i="61"/>
  <c r="AA27" i="61"/>
  <c r="Z27" i="61"/>
  <c r="Y27" i="61"/>
  <c r="X27" i="61"/>
  <c r="W27" i="61"/>
  <c r="V27" i="61"/>
  <c r="U27" i="61"/>
  <c r="T27" i="61"/>
  <c r="S27" i="61"/>
  <c r="R27" i="61"/>
  <c r="Q27" i="61"/>
  <c r="P27" i="61"/>
  <c r="O27" i="61"/>
  <c r="N27" i="61"/>
  <c r="M27" i="61"/>
  <c r="L27" i="61"/>
  <c r="K27" i="61"/>
  <c r="J27" i="61"/>
  <c r="I27" i="61"/>
  <c r="H27" i="61"/>
  <c r="G27" i="61"/>
  <c r="BE26" i="61"/>
  <c r="BD26" i="61"/>
  <c r="BC26" i="61"/>
  <c r="BB26" i="61"/>
  <c r="BA26" i="61"/>
  <c r="AZ26" i="61"/>
  <c r="AY26" i="61"/>
  <c r="AX26" i="61"/>
  <c r="AW26" i="61"/>
  <c r="AV26" i="61"/>
  <c r="AU26" i="61"/>
  <c r="AT26" i="61"/>
  <c r="AS26" i="61"/>
  <c r="AR26" i="61"/>
  <c r="AQ26" i="61"/>
  <c r="AP26" i="61"/>
  <c r="AO26" i="61"/>
  <c r="AN26" i="61"/>
  <c r="AM26" i="61"/>
  <c r="AL26" i="61"/>
  <c r="AK26" i="61"/>
  <c r="AJ26" i="61"/>
  <c r="AI26" i="61"/>
  <c r="AH26" i="61"/>
  <c r="AG26" i="61"/>
  <c r="AF26" i="61"/>
  <c r="AE26" i="61"/>
  <c r="AD26" i="61"/>
  <c r="AC26" i="61"/>
  <c r="AB26" i="61"/>
  <c r="AA26" i="61"/>
  <c r="Z26" i="61"/>
  <c r="Y26" i="61"/>
  <c r="X26" i="61"/>
  <c r="W26" i="61"/>
  <c r="V26" i="61"/>
  <c r="U26" i="61"/>
  <c r="T26" i="61"/>
  <c r="S26" i="61"/>
  <c r="R26" i="61"/>
  <c r="Q26" i="61"/>
  <c r="P26" i="61"/>
  <c r="O26" i="61"/>
  <c r="N26" i="61"/>
  <c r="M26" i="61"/>
  <c r="L26" i="61"/>
  <c r="K26" i="61"/>
  <c r="J26" i="61"/>
  <c r="I26" i="61"/>
  <c r="H26" i="61"/>
  <c r="G26" i="61"/>
  <c r="BE25" i="61"/>
  <c r="BD25" i="61"/>
  <c r="BC25" i="61"/>
  <c r="BB25" i="61"/>
  <c r="BA25" i="61"/>
  <c r="AZ25" i="61"/>
  <c r="AY25" i="61"/>
  <c r="AX25" i="61"/>
  <c r="AW25" i="61"/>
  <c r="AV25" i="61"/>
  <c r="AU25" i="61"/>
  <c r="AT25" i="61"/>
  <c r="AS25" i="61"/>
  <c r="AR25" i="61"/>
  <c r="AQ25" i="61"/>
  <c r="AP25" i="61"/>
  <c r="AO25" i="61"/>
  <c r="AN25" i="61"/>
  <c r="AM25" i="61"/>
  <c r="AL25" i="61"/>
  <c r="AK25" i="61"/>
  <c r="AJ25" i="61"/>
  <c r="AI25" i="61"/>
  <c r="AH25" i="61"/>
  <c r="AG25" i="61"/>
  <c r="AF25" i="61"/>
  <c r="AE25" i="61"/>
  <c r="AD25" i="61"/>
  <c r="AC25" i="61"/>
  <c r="AB25" i="61"/>
  <c r="AA25" i="61"/>
  <c r="Z25" i="61"/>
  <c r="Y25" i="61"/>
  <c r="X25" i="61"/>
  <c r="W25" i="61"/>
  <c r="V25" i="61"/>
  <c r="U25" i="61"/>
  <c r="T25" i="61"/>
  <c r="S25" i="61"/>
  <c r="R25" i="61"/>
  <c r="Q25" i="61"/>
  <c r="P25" i="61"/>
  <c r="O25" i="61"/>
  <c r="N25" i="61"/>
  <c r="M25" i="61"/>
  <c r="L25" i="61"/>
  <c r="K25" i="61"/>
  <c r="J25" i="61"/>
  <c r="I25" i="61"/>
  <c r="H25" i="61"/>
  <c r="G25" i="61"/>
  <c r="BE24" i="61"/>
  <c r="BD24" i="61"/>
  <c r="BC24" i="61"/>
  <c r="BB24" i="61"/>
  <c r="BA24" i="61"/>
  <c r="AZ24" i="61"/>
  <c r="AY24" i="61"/>
  <c r="AX24" i="61"/>
  <c r="AW24" i="61"/>
  <c r="AV24" i="61"/>
  <c r="AU24" i="61"/>
  <c r="AT24" i="61"/>
  <c r="AS24" i="61"/>
  <c r="AR24" i="61"/>
  <c r="AQ24" i="61"/>
  <c r="AP24" i="61"/>
  <c r="AO24" i="61"/>
  <c r="AN24" i="61"/>
  <c r="AM24" i="61"/>
  <c r="AL24" i="61"/>
  <c r="AK24" i="61"/>
  <c r="AJ24" i="61"/>
  <c r="AI24" i="61"/>
  <c r="AH24" i="61"/>
  <c r="AG24" i="61"/>
  <c r="AF24" i="61"/>
  <c r="AE24" i="61"/>
  <c r="AD24" i="61"/>
  <c r="AC24" i="61"/>
  <c r="AB24" i="61"/>
  <c r="AA24" i="61"/>
  <c r="Z24" i="61"/>
  <c r="Y24" i="61"/>
  <c r="X24" i="61"/>
  <c r="W24" i="61"/>
  <c r="V24" i="61"/>
  <c r="U24" i="61"/>
  <c r="T24" i="61"/>
  <c r="S24" i="61"/>
  <c r="R24" i="61"/>
  <c r="Q24" i="61"/>
  <c r="P24" i="61"/>
  <c r="O24" i="61"/>
  <c r="N24" i="61"/>
  <c r="M24" i="61"/>
  <c r="L24" i="61"/>
  <c r="K24" i="61"/>
  <c r="J24" i="61"/>
  <c r="I24" i="61"/>
  <c r="H24" i="61"/>
  <c r="G24" i="61"/>
  <c r="BE23" i="61"/>
  <c r="BD23" i="61"/>
  <c r="BC23" i="61"/>
  <c r="BB23" i="61"/>
  <c r="BA23" i="61"/>
  <c r="AZ23" i="61"/>
  <c r="AY23" i="61"/>
  <c r="AX23" i="61"/>
  <c r="AW23" i="61"/>
  <c r="AV23" i="61"/>
  <c r="AU23" i="61"/>
  <c r="AT23" i="61"/>
  <c r="AS23" i="61"/>
  <c r="AR23" i="61"/>
  <c r="AQ23" i="61"/>
  <c r="AP23" i="61"/>
  <c r="AO23" i="61"/>
  <c r="AN23" i="61"/>
  <c r="AM23" i="61"/>
  <c r="AL23" i="61"/>
  <c r="AK23" i="61"/>
  <c r="AJ23" i="61"/>
  <c r="AI23" i="61"/>
  <c r="AH23" i="61"/>
  <c r="AG23" i="61"/>
  <c r="AF23" i="61"/>
  <c r="AE23" i="61"/>
  <c r="AD23" i="61"/>
  <c r="AC23" i="61"/>
  <c r="AB23" i="61"/>
  <c r="AA23" i="61"/>
  <c r="Z23" i="61"/>
  <c r="Y23" i="61"/>
  <c r="X23" i="61"/>
  <c r="W23" i="61"/>
  <c r="V23" i="61"/>
  <c r="U23" i="61"/>
  <c r="T23" i="61"/>
  <c r="S23" i="61"/>
  <c r="R23" i="61"/>
  <c r="Q23" i="61"/>
  <c r="P23" i="61"/>
  <c r="O23" i="61"/>
  <c r="N23" i="61"/>
  <c r="M23" i="61"/>
  <c r="L23" i="61"/>
  <c r="K23" i="61"/>
  <c r="J23" i="61"/>
  <c r="I23" i="61"/>
  <c r="H23" i="61"/>
  <c r="G23" i="61"/>
  <c r="BE22" i="61"/>
  <c r="BD22" i="61"/>
  <c r="BC22" i="61"/>
  <c r="BB22" i="61"/>
  <c r="BA22" i="61"/>
  <c r="AZ22" i="61"/>
  <c r="AY22" i="61"/>
  <c r="AX22" i="61"/>
  <c r="AW22" i="61"/>
  <c r="AV22" i="61"/>
  <c r="AU22" i="61"/>
  <c r="AT22" i="61"/>
  <c r="AS22" i="61"/>
  <c r="AR22" i="61"/>
  <c r="AQ22" i="61"/>
  <c r="AP22" i="61"/>
  <c r="AO22" i="61"/>
  <c r="AN22" i="61"/>
  <c r="AM22" i="61"/>
  <c r="AL22" i="61"/>
  <c r="AK22" i="61"/>
  <c r="AJ22" i="61"/>
  <c r="AI22" i="61"/>
  <c r="AH22" i="61"/>
  <c r="AG22" i="61"/>
  <c r="AF22" i="61"/>
  <c r="AE22" i="61"/>
  <c r="AD22" i="61"/>
  <c r="AC22" i="61"/>
  <c r="AB22" i="61"/>
  <c r="AA22" i="61"/>
  <c r="Z22" i="61"/>
  <c r="Y22" i="61"/>
  <c r="X22" i="61"/>
  <c r="W22" i="61"/>
  <c r="V22" i="61"/>
  <c r="U22" i="61"/>
  <c r="T22" i="61"/>
  <c r="S22" i="61"/>
  <c r="R22" i="61"/>
  <c r="Q22" i="61"/>
  <c r="P22" i="61"/>
  <c r="O22" i="61"/>
  <c r="N22" i="61"/>
  <c r="M22" i="61"/>
  <c r="L22" i="61"/>
  <c r="K22" i="61"/>
  <c r="J22" i="61"/>
  <c r="I22" i="61"/>
  <c r="H22" i="61"/>
  <c r="G22" i="61"/>
  <c r="BE21" i="61"/>
  <c r="BD21" i="61"/>
  <c r="BC21" i="61"/>
  <c r="BB21" i="61"/>
  <c r="BA21" i="61"/>
  <c r="AZ21" i="61"/>
  <c r="AY21" i="61"/>
  <c r="AX21" i="61"/>
  <c r="AW21" i="61"/>
  <c r="AV21" i="61"/>
  <c r="AU21" i="61"/>
  <c r="AT21" i="61"/>
  <c r="AS21" i="61"/>
  <c r="AR21" i="61"/>
  <c r="AQ21" i="61"/>
  <c r="AP21" i="61"/>
  <c r="AO21" i="61"/>
  <c r="AN21" i="61"/>
  <c r="AM21" i="61"/>
  <c r="AL21" i="61"/>
  <c r="AK21" i="61"/>
  <c r="AJ21" i="61"/>
  <c r="AI21" i="61"/>
  <c r="AH21" i="61"/>
  <c r="AG21" i="61"/>
  <c r="AF21" i="61"/>
  <c r="AE21" i="61"/>
  <c r="AD21" i="61"/>
  <c r="AC21" i="61"/>
  <c r="AB21" i="61"/>
  <c r="AA21" i="61"/>
  <c r="Z21" i="61"/>
  <c r="Y21" i="61"/>
  <c r="X21" i="61"/>
  <c r="W21" i="61"/>
  <c r="V21" i="61"/>
  <c r="U21" i="61"/>
  <c r="T21" i="61"/>
  <c r="S21" i="61"/>
  <c r="R21" i="61"/>
  <c r="Q21" i="61"/>
  <c r="P21" i="61"/>
  <c r="O21" i="61"/>
  <c r="N21" i="61"/>
  <c r="M21" i="61"/>
  <c r="L21" i="61"/>
  <c r="K21" i="61"/>
  <c r="J21" i="61"/>
  <c r="I21" i="61"/>
  <c r="H21" i="61"/>
  <c r="G21" i="61"/>
  <c r="BE20" i="61"/>
  <c r="BD20" i="61"/>
  <c r="BC20" i="61"/>
  <c r="BB20" i="61"/>
  <c r="BA20" i="61"/>
  <c r="AZ20" i="61"/>
  <c r="AY20" i="61"/>
  <c r="AX20" i="61"/>
  <c r="AW20" i="61"/>
  <c r="AV20" i="61"/>
  <c r="AU20" i="61"/>
  <c r="AT20" i="61"/>
  <c r="AS20" i="61"/>
  <c r="AR20" i="61"/>
  <c r="AQ20" i="61"/>
  <c r="AP20" i="61"/>
  <c r="AO20" i="61"/>
  <c r="AN20" i="61"/>
  <c r="AM20" i="61"/>
  <c r="AL20" i="61"/>
  <c r="AK20" i="61"/>
  <c r="AJ20" i="61"/>
  <c r="AI20" i="61"/>
  <c r="AH20" i="61"/>
  <c r="AG20" i="61"/>
  <c r="AF20" i="61"/>
  <c r="AE20" i="61"/>
  <c r="AD20" i="61"/>
  <c r="AC20" i="61"/>
  <c r="AB20" i="61"/>
  <c r="AA20" i="61"/>
  <c r="Z20" i="61"/>
  <c r="Y20" i="61"/>
  <c r="X20" i="61"/>
  <c r="W20" i="61"/>
  <c r="V20" i="61"/>
  <c r="U20" i="61"/>
  <c r="T20" i="61"/>
  <c r="S20" i="61"/>
  <c r="R20" i="61"/>
  <c r="Q20" i="61"/>
  <c r="P20" i="61"/>
  <c r="O20" i="61"/>
  <c r="N20" i="61"/>
  <c r="M20" i="61"/>
  <c r="L20" i="61"/>
  <c r="K20" i="61"/>
  <c r="J20" i="61"/>
  <c r="I20" i="61"/>
  <c r="H20" i="61"/>
  <c r="G20" i="61"/>
  <c r="BE19" i="61"/>
  <c r="BD19" i="61"/>
  <c r="BC19" i="61"/>
  <c r="BB19" i="61"/>
  <c r="BA19" i="61"/>
  <c r="AZ19" i="61"/>
  <c r="AY19" i="61"/>
  <c r="AX19" i="61"/>
  <c r="AW19" i="61"/>
  <c r="AV19" i="61"/>
  <c r="AU19" i="61"/>
  <c r="AT19" i="61"/>
  <c r="AS19" i="61"/>
  <c r="AR19" i="61"/>
  <c r="AQ19" i="61"/>
  <c r="AP19" i="61"/>
  <c r="AO19" i="61"/>
  <c r="AN19" i="61"/>
  <c r="AM19" i="61"/>
  <c r="AL19" i="61"/>
  <c r="AK19" i="61"/>
  <c r="AJ19" i="61"/>
  <c r="AI19" i="61"/>
  <c r="AH19" i="61"/>
  <c r="AG19" i="61"/>
  <c r="AF19" i="61"/>
  <c r="AE19" i="61"/>
  <c r="AD19" i="61"/>
  <c r="AC19" i="61"/>
  <c r="AB19" i="61"/>
  <c r="AA19" i="61"/>
  <c r="Z19" i="61"/>
  <c r="Y19" i="61"/>
  <c r="X19" i="61"/>
  <c r="W19" i="61"/>
  <c r="V19" i="61"/>
  <c r="U19" i="61"/>
  <c r="T19" i="61"/>
  <c r="S19" i="61"/>
  <c r="R19" i="61"/>
  <c r="Q19" i="61"/>
  <c r="P19" i="61"/>
  <c r="O19" i="61"/>
  <c r="N19" i="61"/>
  <c r="M19" i="61"/>
  <c r="L19" i="61"/>
  <c r="K19" i="61"/>
  <c r="J19" i="61"/>
  <c r="I19" i="61"/>
  <c r="H19" i="61"/>
  <c r="G19" i="61"/>
  <c r="BE18" i="61"/>
  <c r="BD18" i="61"/>
  <c r="BC18" i="61"/>
  <c r="BB18" i="61"/>
  <c r="BA18" i="61"/>
  <c r="AZ18" i="61"/>
  <c r="AY18" i="61"/>
  <c r="AX18" i="61"/>
  <c r="AW18" i="61"/>
  <c r="AV18" i="61"/>
  <c r="AU18" i="61"/>
  <c r="AT18" i="61"/>
  <c r="AS18" i="61"/>
  <c r="AR18" i="61"/>
  <c r="AQ18" i="61"/>
  <c r="AP18" i="61"/>
  <c r="AO18" i="61"/>
  <c r="AN18" i="61"/>
  <c r="AM18" i="61"/>
  <c r="AL18" i="61"/>
  <c r="AK18" i="61"/>
  <c r="AJ18" i="61"/>
  <c r="AI18" i="61"/>
  <c r="AH18" i="61"/>
  <c r="AG18" i="61"/>
  <c r="AF18" i="61"/>
  <c r="AE18" i="61"/>
  <c r="AD18" i="61"/>
  <c r="AC18" i="61"/>
  <c r="AB18" i="61"/>
  <c r="AA18" i="61"/>
  <c r="Z18" i="61"/>
  <c r="Y18" i="61"/>
  <c r="X18" i="61"/>
  <c r="W18" i="61"/>
  <c r="V18" i="61"/>
  <c r="U18" i="61"/>
  <c r="T18" i="61"/>
  <c r="S18" i="61"/>
  <c r="R18" i="61"/>
  <c r="Q18" i="61"/>
  <c r="P18" i="61"/>
  <c r="O18" i="61"/>
  <c r="N18" i="61"/>
  <c r="M18" i="61"/>
  <c r="L18" i="61"/>
  <c r="K18" i="61"/>
  <c r="J18" i="61"/>
  <c r="I18" i="61"/>
  <c r="H18" i="61"/>
  <c r="G18" i="61"/>
  <c r="BE17" i="61"/>
  <c r="BD17" i="61"/>
  <c r="BC17" i="61"/>
  <c r="BB17" i="61"/>
  <c r="BA17" i="61"/>
  <c r="AZ17" i="61"/>
  <c r="AY17" i="61"/>
  <c r="AX17" i="61"/>
  <c r="AW17" i="61"/>
  <c r="AV17" i="61"/>
  <c r="AU17" i="61"/>
  <c r="AT17" i="61"/>
  <c r="AS17" i="61"/>
  <c r="AR17" i="61"/>
  <c r="AQ17" i="61"/>
  <c r="AP17" i="61"/>
  <c r="AO17" i="61"/>
  <c r="AN17" i="61"/>
  <c r="AM17" i="61"/>
  <c r="AL17" i="61"/>
  <c r="AK17" i="61"/>
  <c r="AJ17" i="61"/>
  <c r="AI17" i="61"/>
  <c r="AH17" i="61"/>
  <c r="AG17" i="61"/>
  <c r="AF17" i="61"/>
  <c r="AE17" i="61"/>
  <c r="AD17" i="61"/>
  <c r="AC17" i="61"/>
  <c r="AB17" i="61"/>
  <c r="AA17" i="61"/>
  <c r="Z17" i="61"/>
  <c r="Y17" i="61"/>
  <c r="X17" i="61"/>
  <c r="W17" i="61"/>
  <c r="V17" i="61"/>
  <c r="U17" i="61"/>
  <c r="T17" i="61"/>
  <c r="S17" i="61"/>
  <c r="R17" i="61"/>
  <c r="Q17" i="61"/>
  <c r="P17" i="61"/>
  <c r="O17" i="61"/>
  <c r="N17" i="61"/>
  <c r="M17" i="61"/>
  <c r="L17" i="61"/>
  <c r="K17" i="61"/>
  <c r="J17" i="61"/>
  <c r="I17" i="61"/>
  <c r="H17" i="61"/>
  <c r="G17" i="61"/>
  <c r="BE16" i="61"/>
  <c r="BD16" i="61"/>
  <c r="BC16" i="61"/>
  <c r="BB16" i="61"/>
  <c r="BA16" i="61"/>
  <c r="AZ16" i="61"/>
  <c r="AY16" i="61"/>
  <c r="AX16" i="61"/>
  <c r="AW16" i="61"/>
  <c r="AV16" i="61"/>
  <c r="AU16" i="61"/>
  <c r="AT16" i="61"/>
  <c r="AS16" i="61"/>
  <c r="AR16" i="61"/>
  <c r="AQ16" i="61"/>
  <c r="AP16" i="61"/>
  <c r="AO16" i="61"/>
  <c r="AN16" i="61"/>
  <c r="AM16" i="61"/>
  <c r="AL16" i="61"/>
  <c r="AK16" i="61"/>
  <c r="AJ16" i="61"/>
  <c r="AI16" i="61"/>
  <c r="AH16" i="61"/>
  <c r="AG16" i="61"/>
  <c r="AF16" i="61"/>
  <c r="AE16" i="61"/>
  <c r="AD16" i="61"/>
  <c r="AC16" i="61"/>
  <c r="AB16" i="61"/>
  <c r="AA16" i="61"/>
  <c r="Z16" i="61"/>
  <c r="Y16" i="61"/>
  <c r="X16" i="61"/>
  <c r="W16" i="61"/>
  <c r="V16" i="61"/>
  <c r="U16" i="61"/>
  <c r="T16" i="61"/>
  <c r="S16" i="61"/>
  <c r="R16" i="61"/>
  <c r="Q16" i="61"/>
  <c r="P16" i="61"/>
  <c r="O16" i="61"/>
  <c r="N16" i="61"/>
  <c r="M16" i="61"/>
  <c r="L16" i="61"/>
  <c r="K16" i="61"/>
  <c r="J16" i="61"/>
  <c r="I16" i="61"/>
  <c r="H16" i="61"/>
  <c r="G16" i="61"/>
  <c r="BE15" i="61"/>
  <c r="BD15" i="61"/>
  <c r="BC15" i="61"/>
  <c r="BB15" i="61"/>
  <c r="BA15" i="61"/>
  <c r="AZ15" i="61"/>
  <c r="AY15" i="61"/>
  <c r="AX15" i="61"/>
  <c r="AW15" i="61"/>
  <c r="AV15" i="61"/>
  <c r="AU15" i="61"/>
  <c r="AT15" i="61"/>
  <c r="AS15" i="61"/>
  <c r="AR15" i="61"/>
  <c r="AQ15" i="61"/>
  <c r="AP15" i="61"/>
  <c r="AO15" i="61"/>
  <c r="AN15" i="61"/>
  <c r="AM15" i="61"/>
  <c r="AL15" i="61"/>
  <c r="AK15" i="61"/>
  <c r="AJ15" i="61"/>
  <c r="AI15" i="61"/>
  <c r="AH15" i="61"/>
  <c r="AG15" i="61"/>
  <c r="AF15" i="61"/>
  <c r="AE15" i="61"/>
  <c r="AD15" i="61"/>
  <c r="AC15" i="61"/>
  <c r="AB15" i="61"/>
  <c r="AA15" i="61"/>
  <c r="Z15" i="61"/>
  <c r="Y15" i="61"/>
  <c r="X15" i="61"/>
  <c r="W15" i="61"/>
  <c r="V15" i="61"/>
  <c r="U15" i="61"/>
  <c r="T15" i="61"/>
  <c r="S15" i="61"/>
  <c r="R15" i="61"/>
  <c r="Q15" i="61"/>
  <c r="P15" i="61"/>
  <c r="O15" i="61"/>
  <c r="N15" i="61"/>
  <c r="M15" i="61"/>
  <c r="L15" i="61"/>
  <c r="K15" i="61"/>
  <c r="J15" i="61"/>
  <c r="I15" i="61"/>
  <c r="H15" i="61"/>
  <c r="G15" i="61"/>
  <c r="BE14" i="61"/>
  <c r="BD14" i="61"/>
  <c r="BC14" i="61"/>
  <c r="BB14" i="61"/>
  <c r="BA14" i="61"/>
  <c r="AZ14" i="61"/>
  <c r="AY14" i="61"/>
  <c r="AX14" i="61"/>
  <c r="AW14" i="61"/>
  <c r="AV14" i="61"/>
  <c r="AU14" i="61"/>
  <c r="AT14" i="61"/>
  <c r="AS14" i="61"/>
  <c r="AR14" i="61"/>
  <c r="AQ14" i="61"/>
  <c r="AP14" i="61"/>
  <c r="AO14" i="61"/>
  <c r="AN14" i="61"/>
  <c r="AM14" i="61"/>
  <c r="AL14" i="61"/>
  <c r="AK14" i="61"/>
  <c r="AJ14" i="61"/>
  <c r="AI14" i="61"/>
  <c r="AH14" i="61"/>
  <c r="AG14" i="61"/>
  <c r="AF14" i="61"/>
  <c r="AE14" i="61"/>
  <c r="AD14" i="61"/>
  <c r="AC14" i="61"/>
  <c r="AB14" i="61"/>
  <c r="AA14" i="61"/>
  <c r="Z14" i="61"/>
  <c r="Y14" i="61"/>
  <c r="X14" i="61"/>
  <c r="W14" i="61"/>
  <c r="V14" i="61"/>
  <c r="U14" i="61"/>
  <c r="T14" i="61"/>
  <c r="S14" i="61"/>
  <c r="R14" i="61"/>
  <c r="Q14" i="61"/>
  <c r="P14" i="61"/>
  <c r="O14" i="61"/>
  <c r="N14" i="61"/>
  <c r="M14" i="61"/>
  <c r="L14" i="61"/>
  <c r="K14" i="61"/>
  <c r="J14" i="61"/>
  <c r="I14" i="61"/>
  <c r="H14" i="61"/>
  <c r="G14" i="61"/>
  <c r="BE13" i="61"/>
  <c r="BD13" i="61"/>
  <c r="BC13" i="61"/>
  <c r="BB13" i="61"/>
  <c r="BA13" i="61"/>
  <c r="AZ13" i="61"/>
  <c r="AY13" i="61"/>
  <c r="AX13" i="61"/>
  <c r="AW13" i="61"/>
  <c r="AV13" i="61"/>
  <c r="AU13" i="61"/>
  <c r="AT13" i="61"/>
  <c r="AS13" i="61"/>
  <c r="AR13" i="61"/>
  <c r="AQ13" i="61"/>
  <c r="AP13" i="61"/>
  <c r="AO13" i="61"/>
  <c r="AN13" i="61"/>
  <c r="AM13" i="61"/>
  <c r="AL13" i="61"/>
  <c r="AK13" i="61"/>
  <c r="AJ13" i="61"/>
  <c r="AI13" i="61"/>
  <c r="AH13" i="61"/>
  <c r="AG13" i="61"/>
  <c r="AF13" i="61"/>
  <c r="AE13" i="61"/>
  <c r="AD13" i="61"/>
  <c r="AC13" i="61"/>
  <c r="AB13" i="61"/>
  <c r="AA13" i="61"/>
  <c r="Z13" i="61"/>
  <c r="Y13" i="61"/>
  <c r="X13" i="61"/>
  <c r="W13" i="61"/>
  <c r="V13" i="61"/>
  <c r="U13" i="61"/>
  <c r="T13" i="61"/>
  <c r="S13" i="61"/>
  <c r="R13" i="61"/>
  <c r="Q13" i="61"/>
  <c r="P13" i="61"/>
  <c r="O13" i="61"/>
  <c r="N13" i="61"/>
  <c r="M13" i="61"/>
  <c r="L13" i="61"/>
  <c r="K13" i="61"/>
  <c r="J13" i="61"/>
  <c r="I13" i="61"/>
  <c r="H13" i="61"/>
  <c r="G13" i="61"/>
  <c r="BE12" i="61"/>
  <c r="BD12" i="61"/>
  <c r="BC12" i="61"/>
  <c r="BB12" i="61"/>
  <c r="BA12" i="61"/>
  <c r="AZ12" i="61"/>
  <c r="AY12" i="61"/>
  <c r="AX12" i="61"/>
  <c r="AW12" i="61"/>
  <c r="AV12" i="61"/>
  <c r="AU12" i="61"/>
  <c r="AT12" i="61"/>
  <c r="AS12" i="61"/>
  <c r="AR12" i="61"/>
  <c r="AQ12" i="61"/>
  <c r="AP12" i="61"/>
  <c r="AO12" i="61"/>
  <c r="AN12" i="61"/>
  <c r="AM12" i="61"/>
  <c r="AL12" i="61"/>
  <c r="AK12" i="61"/>
  <c r="AJ12" i="61"/>
  <c r="AI12" i="61"/>
  <c r="AH12" i="61"/>
  <c r="AG12" i="61"/>
  <c r="AF12" i="61"/>
  <c r="AE12" i="61"/>
  <c r="AD12" i="61"/>
  <c r="AC12" i="61"/>
  <c r="AB12" i="61"/>
  <c r="AA12" i="61"/>
  <c r="Z12" i="61"/>
  <c r="Y12" i="61"/>
  <c r="X12" i="61"/>
  <c r="W12" i="61"/>
  <c r="V12" i="61"/>
  <c r="U12" i="61"/>
  <c r="T12" i="61"/>
  <c r="S12" i="61"/>
  <c r="R12" i="61"/>
  <c r="Q12" i="61"/>
  <c r="P12" i="61"/>
  <c r="O12" i="61"/>
  <c r="N12" i="61"/>
  <c r="M12" i="61"/>
  <c r="L12" i="61"/>
  <c r="K12" i="61"/>
  <c r="J12" i="61"/>
  <c r="I12" i="61"/>
  <c r="H12" i="61"/>
  <c r="G12" i="61"/>
  <c r="BE11" i="61"/>
  <c r="BD11" i="61"/>
  <c r="BC11" i="61"/>
  <c r="BB11" i="61"/>
  <c r="BA11" i="61"/>
  <c r="AZ11" i="61"/>
  <c r="AY11" i="61"/>
  <c r="AX11" i="61"/>
  <c r="AW11" i="61"/>
  <c r="AV11" i="61"/>
  <c r="AU11" i="61"/>
  <c r="AT11" i="61"/>
  <c r="AS11" i="61"/>
  <c r="AR11" i="61"/>
  <c r="AQ11" i="61"/>
  <c r="AP11" i="61"/>
  <c r="AO11" i="61"/>
  <c r="AN11" i="61"/>
  <c r="AM11" i="61"/>
  <c r="AL11" i="61"/>
  <c r="AK11" i="61"/>
  <c r="AJ11" i="61"/>
  <c r="AI11" i="61"/>
  <c r="AH11" i="61"/>
  <c r="AG11" i="61"/>
  <c r="AF11" i="61"/>
  <c r="AE11" i="61"/>
  <c r="AD11" i="61"/>
  <c r="AC11" i="61"/>
  <c r="AB11" i="61"/>
  <c r="AA11" i="61"/>
  <c r="Z11" i="61"/>
  <c r="Y11" i="61"/>
  <c r="X11" i="61"/>
  <c r="W11" i="61"/>
  <c r="V11" i="61"/>
  <c r="U11" i="61"/>
  <c r="T11" i="61"/>
  <c r="S11" i="61"/>
  <c r="R11" i="61"/>
  <c r="Q11" i="61"/>
  <c r="P11" i="61"/>
  <c r="O11" i="61"/>
  <c r="N11" i="61"/>
  <c r="M11" i="61"/>
  <c r="L11" i="61"/>
  <c r="K11" i="61"/>
  <c r="J11" i="61"/>
  <c r="I11" i="61"/>
  <c r="H11" i="61"/>
  <c r="G11" i="61"/>
  <c r="BE10" i="61"/>
  <c r="BD10" i="61"/>
  <c r="BC10" i="61"/>
  <c r="BB10" i="61"/>
  <c r="BA10" i="61"/>
  <c r="AZ10" i="61"/>
  <c r="AY10" i="61"/>
  <c r="AX10" i="61"/>
  <c r="AW10" i="61"/>
  <c r="AV10" i="61"/>
  <c r="AU10" i="61"/>
  <c r="AT10" i="61"/>
  <c r="AS10" i="61"/>
  <c r="AR10" i="61"/>
  <c r="AQ10" i="61"/>
  <c r="AP10" i="61"/>
  <c r="AO10" i="61"/>
  <c r="AN10" i="61"/>
  <c r="AM10" i="61"/>
  <c r="AL10" i="61"/>
  <c r="AK10" i="61"/>
  <c r="AJ10" i="61"/>
  <c r="AI10" i="61"/>
  <c r="AH10" i="61"/>
  <c r="AG10" i="61"/>
  <c r="AF10" i="61"/>
  <c r="AE10" i="61"/>
  <c r="AD10" i="61"/>
  <c r="AC10" i="61"/>
  <c r="AB10" i="61"/>
  <c r="AA10" i="61"/>
  <c r="Z10" i="61"/>
  <c r="Y10" i="61"/>
  <c r="X10" i="61"/>
  <c r="W10" i="61"/>
  <c r="V10" i="61"/>
  <c r="U10" i="61"/>
  <c r="T10" i="61"/>
  <c r="S10" i="61"/>
  <c r="R10" i="61"/>
  <c r="Q10" i="61"/>
  <c r="P10" i="61"/>
  <c r="O10" i="61"/>
  <c r="N10" i="61"/>
  <c r="M10" i="61"/>
  <c r="L10" i="61"/>
  <c r="K10" i="61"/>
  <c r="J10" i="61"/>
  <c r="I10" i="61"/>
  <c r="H10" i="61"/>
  <c r="G10" i="61"/>
  <c r="BE9" i="61"/>
  <c r="BD9" i="61"/>
  <c r="BC9" i="61"/>
  <c r="BB9" i="61"/>
  <c r="BA9" i="61"/>
  <c r="AZ9" i="61"/>
  <c r="AY9" i="61"/>
  <c r="AX9" i="61"/>
  <c r="AW9" i="61"/>
  <c r="AV9" i="61"/>
  <c r="AU9" i="61"/>
  <c r="AT9" i="61"/>
  <c r="AS9" i="61"/>
  <c r="AR9" i="61"/>
  <c r="AQ9" i="61"/>
  <c r="AP9" i="61"/>
  <c r="AO9" i="61"/>
  <c r="AN9" i="61"/>
  <c r="AM9" i="61"/>
  <c r="AL9" i="61"/>
  <c r="AK9" i="61"/>
  <c r="AJ9" i="61"/>
  <c r="AI9" i="61"/>
  <c r="AH9" i="61"/>
  <c r="AG9" i="61"/>
  <c r="AF9" i="61"/>
  <c r="AE9" i="61"/>
  <c r="AD9" i="61"/>
  <c r="AC9" i="61"/>
  <c r="AB9" i="61"/>
  <c r="AA9" i="61"/>
  <c r="Z9" i="61"/>
  <c r="Y9" i="61"/>
  <c r="X9" i="61"/>
  <c r="W9" i="61"/>
  <c r="V9" i="61"/>
  <c r="U9" i="61"/>
  <c r="T9" i="61"/>
  <c r="S9" i="61"/>
  <c r="R9" i="61"/>
  <c r="Q9" i="61"/>
  <c r="P9" i="61"/>
  <c r="O9" i="61"/>
  <c r="N9" i="61"/>
  <c r="M9" i="61"/>
  <c r="L9" i="61"/>
  <c r="K9" i="61"/>
  <c r="J9" i="61"/>
  <c r="I9" i="61"/>
  <c r="H9" i="61"/>
  <c r="G9" i="61"/>
  <c r="BE8" i="61"/>
  <c r="BD8" i="61"/>
  <c r="BC8" i="61"/>
  <c r="BB8" i="61"/>
  <c r="BA8" i="61"/>
  <c r="AZ8" i="61"/>
  <c r="AY8" i="61"/>
  <c r="AX8" i="61"/>
  <c r="AW8" i="61"/>
  <c r="AV8" i="61"/>
  <c r="AU8" i="61"/>
  <c r="AT8" i="61"/>
  <c r="AS8" i="61"/>
  <c r="AR8" i="61"/>
  <c r="AQ8" i="61"/>
  <c r="AP8" i="61"/>
  <c r="AO8" i="61"/>
  <c r="AN8" i="61"/>
  <c r="AM8" i="61"/>
  <c r="AL8" i="61"/>
  <c r="AK8" i="61"/>
  <c r="AJ8" i="61"/>
  <c r="AI8" i="61"/>
  <c r="AH8" i="61"/>
  <c r="AG8" i="61"/>
  <c r="AF8" i="61"/>
  <c r="AE8" i="61"/>
  <c r="AD8" i="61"/>
  <c r="AC8" i="61"/>
  <c r="AB8" i="61"/>
  <c r="AA8" i="61"/>
  <c r="Z8" i="61"/>
  <c r="Y8" i="61"/>
  <c r="X8" i="61"/>
  <c r="W8" i="61"/>
  <c r="V8" i="61"/>
  <c r="U8" i="61"/>
  <c r="T8" i="61"/>
  <c r="S8" i="61"/>
  <c r="R8" i="61"/>
  <c r="Q8" i="61"/>
  <c r="P8" i="61"/>
  <c r="O8" i="61"/>
  <c r="N8" i="61"/>
  <c r="M8" i="61"/>
  <c r="L8" i="61"/>
  <c r="K8" i="61"/>
  <c r="J8" i="61"/>
  <c r="I8" i="61"/>
  <c r="H8" i="61"/>
  <c r="G8" i="61"/>
  <c r="BE7" i="61"/>
  <c r="BD7" i="61"/>
  <c r="BC7" i="61"/>
  <c r="BB7" i="61"/>
  <c r="BA7" i="61"/>
  <c r="AZ7" i="61"/>
  <c r="AY7" i="61"/>
  <c r="AX7" i="61"/>
  <c r="AW7" i="61"/>
  <c r="AV7" i="61"/>
  <c r="AU7" i="61"/>
  <c r="AT7" i="61"/>
  <c r="AS7" i="61"/>
  <c r="AR7" i="61"/>
  <c r="AQ7" i="61"/>
  <c r="AP7" i="61"/>
  <c r="AO7" i="61"/>
  <c r="AN7" i="61"/>
  <c r="AM7" i="61"/>
  <c r="AL7" i="61"/>
  <c r="AK7" i="61"/>
  <c r="AJ7" i="61"/>
  <c r="AI7" i="61"/>
  <c r="AH7" i="61"/>
  <c r="AG7" i="61"/>
  <c r="AF7" i="61"/>
  <c r="AE7" i="61"/>
  <c r="AD7" i="61"/>
  <c r="AC7" i="61"/>
  <c r="AB7" i="61"/>
  <c r="AA7" i="61"/>
  <c r="Z7" i="61"/>
  <c r="Y7" i="61"/>
  <c r="X7" i="61"/>
  <c r="W7" i="61"/>
  <c r="V7" i="61"/>
  <c r="U7" i="61"/>
  <c r="T7" i="61"/>
  <c r="S7" i="61"/>
  <c r="R7" i="61"/>
  <c r="Q7" i="61"/>
  <c r="P7" i="61"/>
  <c r="O7" i="61"/>
  <c r="N7" i="61"/>
  <c r="M7" i="61"/>
  <c r="L7" i="61"/>
  <c r="K7" i="61"/>
  <c r="J7" i="61"/>
  <c r="I7" i="61"/>
  <c r="H7" i="61"/>
  <c r="G7" i="61"/>
  <c r="BE6" i="61"/>
  <c r="BD6" i="61"/>
  <c r="BC6" i="61"/>
  <c r="BB6" i="61"/>
  <c r="BA6" i="61"/>
  <c r="AZ6" i="61"/>
  <c r="AY6" i="61"/>
  <c r="AX6" i="61"/>
  <c r="AW6" i="61"/>
  <c r="AV6" i="61"/>
  <c r="AU6" i="61"/>
  <c r="AT6" i="61"/>
  <c r="AS6" i="61"/>
  <c r="AR6" i="61"/>
  <c r="AQ6" i="61"/>
  <c r="AP6" i="61"/>
  <c r="AO6" i="61"/>
  <c r="AN6" i="61"/>
  <c r="AM6" i="61"/>
  <c r="AL6" i="61"/>
  <c r="AK6" i="61"/>
  <c r="AJ6" i="61"/>
  <c r="AI6" i="61"/>
  <c r="AH6" i="61"/>
  <c r="AG6" i="61"/>
  <c r="AF6" i="61"/>
  <c r="AE6" i="61"/>
  <c r="AD6" i="61"/>
  <c r="AC6" i="61"/>
  <c r="AB6" i="61"/>
  <c r="AA6" i="61"/>
  <c r="Z6" i="61"/>
  <c r="Y6" i="61"/>
  <c r="X6" i="61"/>
  <c r="W6" i="61"/>
  <c r="V6" i="61"/>
  <c r="U6" i="61"/>
  <c r="T6" i="61"/>
  <c r="S6" i="61"/>
  <c r="R6" i="61"/>
  <c r="Q6" i="61"/>
  <c r="P6" i="61"/>
  <c r="O6" i="61"/>
  <c r="N6" i="61"/>
  <c r="M6" i="61"/>
  <c r="L6" i="61"/>
  <c r="K6" i="61"/>
  <c r="J6" i="61"/>
  <c r="I6" i="61"/>
  <c r="H6" i="61"/>
  <c r="G6" i="61"/>
  <c r="BE5" i="61"/>
  <c r="BD5" i="61"/>
  <c r="BC5" i="61"/>
  <c r="BB5" i="61"/>
  <c r="BA5" i="61"/>
  <c r="AZ5" i="61"/>
  <c r="AY5" i="61"/>
  <c r="AX5" i="61"/>
  <c r="AW5" i="61"/>
  <c r="AV5" i="61"/>
  <c r="AU5" i="61"/>
  <c r="AT5" i="61"/>
  <c r="AS5" i="61"/>
  <c r="AR5" i="61"/>
  <c r="AQ5" i="61"/>
  <c r="AP5" i="61"/>
  <c r="AO5" i="61"/>
  <c r="AN5" i="61"/>
  <c r="AM5" i="61"/>
  <c r="AL5" i="61"/>
  <c r="AK5" i="61"/>
  <c r="AJ5" i="61"/>
  <c r="AI5" i="61"/>
  <c r="AH5" i="61"/>
  <c r="AG5" i="61"/>
  <c r="AF5" i="61"/>
  <c r="AE5" i="61"/>
  <c r="AD5" i="61"/>
  <c r="AC5" i="61"/>
  <c r="AB5" i="61"/>
  <c r="AA5" i="61"/>
  <c r="Z5" i="61"/>
  <c r="Y5" i="61"/>
  <c r="X5" i="61"/>
  <c r="W5" i="61"/>
  <c r="V5" i="61"/>
  <c r="U5" i="61"/>
  <c r="T5" i="61"/>
  <c r="S5" i="61"/>
  <c r="R5" i="61"/>
  <c r="Q5" i="61"/>
  <c r="P5" i="61"/>
  <c r="O5" i="61"/>
  <c r="N5" i="61"/>
  <c r="M5" i="61"/>
  <c r="L5" i="61"/>
  <c r="K5" i="61"/>
  <c r="J5" i="61"/>
  <c r="I5" i="61"/>
  <c r="H5" i="61"/>
  <c r="G5" i="61"/>
  <c r="BE4" i="61"/>
  <c r="BD4" i="61"/>
  <c r="BC4" i="61"/>
  <c r="BB4" i="61"/>
  <c r="BA4" i="61"/>
  <c r="AZ4" i="61"/>
  <c r="AY4" i="61"/>
  <c r="AX4" i="61"/>
  <c r="AW4" i="61"/>
  <c r="AV4" i="61"/>
  <c r="AU4" i="61"/>
  <c r="AT4" i="61"/>
  <c r="AS4" i="61"/>
  <c r="AR4" i="61"/>
  <c r="AQ4" i="61"/>
  <c r="AP4" i="61"/>
  <c r="AO4" i="61"/>
  <c r="AN4" i="61"/>
  <c r="AM4" i="61"/>
  <c r="AL4" i="61"/>
  <c r="AK4" i="61"/>
  <c r="AJ4" i="61"/>
  <c r="AI4" i="61"/>
  <c r="AH4" i="61"/>
  <c r="AG4" i="61"/>
  <c r="AF4" i="61"/>
  <c r="AE4" i="61"/>
  <c r="AD4" i="61"/>
  <c r="AC4" i="61"/>
  <c r="AB4" i="61"/>
  <c r="AA4" i="61"/>
  <c r="Z4" i="61"/>
  <c r="Y4" i="61"/>
  <c r="X4" i="61"/>
  <c r="W4" i="61"/>
  <c r="V4" i="61"/>
  <c r="U4" i="61"/>
  <c r="T4" i="61"/>
  <c r="S4" i="61"/>
  <c r="R4" i="61"/>
  <c r="Q4" i="61"/>
  <c r="P4" i="61"/>
  <c r="O4" i="61"/>
  <c r="N4" i="61"/>
  <c r="M4" i="61"/>
  <c r="L4" i="61"/>
  <c r="K4" i="61"/>
  <c r="J4" i="61"/>
  <c r="I4" i="61"/>
  <c r="H4" i="61"/>
  <c r="G4" i="61"/>
  <c r="BE34" i="60"/>
  <c r="BD34" i="60"/>
  <c r="BC34" i="60"/>
  <c r="BB34" i="60"/>
  <c r="BA34" i="60"/>
  <c r="AZ34" i="60"/>
  <c r="AY34" i="60"/>
  <c r="AX34" i="60"/>
  <c r="AW34" i="60"/>
  <c r="AV34" i="60"/>
  <c r="AU34" i="60"/>
  <c r="AT34" i="60"/>
  <c r="AS34" i="60"/>
  <c r="AR34" i="60"/>
  <c r="AQ34" i="60"/>
  <c r="AP34" i="60"/>
  <c r="AO34" i="60"/>
  <c r="AN34" i="60"/>
  <c r="AM34" i="60"/>
  <c r="AL34" i="60"/>
  <c r="AK34" i="60"/>
  <c r="AJ34" i="60"/>
  <c r="AI34" i="60"/>
  <c r="AH34" i="60"/>
  <c r="AG34" i="60"/>
  <c r="AF34" i="60"/>
  <c r="AE34" i="60"/>
  <c r="AD34" i="60"/>
  <c r="AC34" i="60"/>
  <c r="AB34" i="60"/>
  <c r="AA34" i="60"/>
  <c r="Z34" i="60"/>
  <c r="Y34" i="60"/>
  <c r="X34" i="60"/>
  <c r="W34" i="60"/>
  <c r="V34" i="60"/>
  <c r="U34" i="60"/>
  <c r="T34" i="60"/>
  <c r="S34" i="60"/>
  <c r="R34" i="60"/>
  <c r="Q34" i="60"/>
  <c r="P34" i="60"/>
  <c r="O34" i="60"/>
  <c r="N34" i="60"/>
  <c r="M34" i="60"/>
  <c r="L34" i="60"/>
  <c r="K34" i="60"/>
  <c r="J34" i="60"/>
  <c r="I34" i="60"/>
  <c r="H34" i="60"/>
  <c r="G34" i="60"/>
  <c r="BE33" i="60"/>
  <c r="BD33" i="60"/>
  <c r="BC33" i="60"/>
  <c r="BB33" i="60"/>
  <c r="BA33" i="60"/>
  <c r="AZ33" i="60"/>
  <c r="AY33" i="60"/>
  <c r="AX33" i="60"/>
  <c r="AW33" i="60"/>
  <c r="AV33" i="60"/>
  <c r="AU33" i="60"/>
  <c r="AT33" i="60"/>
  <c r="AS33" i="60"/>
  <c r="AR33" i="60"/>
  <c r="AQ33" i="60"/>
  <c r="AP33" i="60"/>
  <c r="AO33" i="60"/>
  <c r="AN33" i="60"/>
  <c r="AM33" i="60"/>
  <c r="AL33" i="60"/>
  <c r="AK33" i="60"/>
  <c r="AJ33" i="60"/>
  <c r="AI33" i="60"/>
  <c r="AH33" i="60"/>
  <c r="AG33" i="60"/>
  <c r="AF33" i="60"/>
  <c r="AE33" i="60"/>
  <c r="AD33" i="60"/>
  <c r="AC33" i="60"/>
  <c r="AB33" i="60"/>
  <c r="AA33" i="60"/>
  <c r="Z33" i="60"/>
  <c r="Y33" i="60"/>
  <c r="X33" i="60"/>
  <c r="W33" i="60"/>
  <c r="V33" i="60"/>
  <c r="U33" i="60"/>
  <c r="T33" i="60"/>
  <c r="S33" i="60"/>
  <c r="R33" i="60"/>
  <c r="Q33" i="60"/>
  <c r="P33" i="60"/>
  <c r="O33" i="60"/>
  <c r="N33" i="60"/>
  <c r="M33" i="60"/>
  <c r="L33" i="60"/>
  <c r="K33" i="60"/>
  <c r="J33" i="60"/>
  <c r="I33" i="60"/>
  <c r="H33" i="60"/>
  <c r="G33" i="60"/>
  <c r="BE32" i="60"/>
  <c r="BD32" i="60"/>
  <c r="BC32" i="60"/>
  <c r="BB32" i="60"/>
  <c r="BA32" i="60"/>
  <c r="AZ32" i="60"/>
  <c r="AY32" i="60"/>
  <c r="AX32" i="60"/>
  <c r="AW32" i="60"/>
  <c r="AV32" i="60"/>
  <c r="AU32" i="60"/>
  <c r="AT32" i="60"/>
  <c r="AS32" i="60"/>
  <c r="AR32" i="60"/>
  <c r="AQ32" i="60"/>
  <c r="AP32" i="60"/>
  <c r="AO32" i="60"/>
  <c r="AN32" i="60"/>
  <c r="AM32" i="60"/>
  <c r="AL32" i="60"/>
  <c r="AK32" i="60"/>
  <c r="AJ32" i="60"/>
  <c r="AI32" i="60"/>
  <c r="AH32" i="60"/>
  <c r="AG32" i="60"/>
  <c r="AF32" i="60"/>
  <c r="AE32" i="60"/>
  <c r="AD32" i="60"/>
  <c r="AC32" i="60"/>
  <c r="AB32" i="60"/>
  <c r="AA32" i="60"/>
  <c r="Z32" i="60"/>
  <c r="Y32" i="60"/>
  <c r="X32" i="60"/>
  <c r="W32" i="60"/>
  <c r="V32" i="60"/>
  <c r="U32" i="60"/>
  <c r="T32" i="60"/>
  <c r="S32" i="60"/>
  <c r="R32" i="60"/>
  <c r="Q32" i="60"/>
  <c r="P32" i="60"/>
  <c r="O32" i="60"/>
  <c r="N32" i="60"/>
  <c r="M32" i="60"/>
  <c r="L32" i="60"/>
  <c r="K32" i="60"/>
  <c r="J32" i="60"/>
  <c r="I32" i="60"/>
  <c r="H32" i="60"/>
  <c r="G32" i="60"/>
  <c r="BE31" i="60"/>
  <c r="BD31" i="60"/>
  <c r="BC31" i="60"/>
  <c r="BB31" i="60"/>
  <c r="BA31" i="60"/>
  <c r="AZ31" i="60"/>
  <c r="AY31" i="60"/>
  <c r="AX31" i="60"/>
  <c r="AW31" i="60"/>
  <c r="AV31" i="60"/>
  <c r="AU31" i="60"/>
  <c r="AT31" i="60"/>
  <c r="AS31" i="60"/>
  <c r="AR31" i="60"/>
  <c r="AQ31" i="60"/>
  <c r="AP31" i="60"/>
  <c r="AO31" i="60"/>
  <c r="AN31" i="60"/>
  <c r="AM31" i="60"/>
  <c r="AL31" i="60"/>
  <c r="AK31" i="60"/>
  <c r="AJ31" i="60"/>
  <c r="AI31" i="60"/>
  <c r="AH31" i="60"/>
  <c r="AG31" i="60"/>
  <c r="AF31" i="60"/>
  <c r="AE31" i="60"/>
  <c r="AD31" i="60"/>
  <c r="AC31" i="60"/>
  <c r="AB31" i="60"/>
  <c r="AA31" i="60"/>
  <c r="Z31" i="60"/>
  <c r="Y31" i="60"/>
  <c r="X31" i="60"/>
  <c r="W31" i="60"/>
  <c r="V31" i="60"/>
  <c r="U31" i="60"/>
  <c r="T31" i="60"/>
  <c r="S31" i="60"/>
  <c r="R31" i="60"/>
  <c r="Q31" i="60"/>
  <c r="P31" i="60"/>
  <c r="O31" i="60"/>
  <c r="N31" i="60"/>
  <c r="M31" i="60"/>
  <c r="L31" i="60"/>
  <c r="K31" i="60"/>
  <c r="J31" i="60"/>
  <c r="I31" i="60"/>
  <c r="H31" i="60"/>
  <c r="G31" i="60"/>
  <c r="BE30" i="60"/>
  <c r="BD30" i="60"/>
  <c r="BC30" i="60"/>
  <c r="BB30" i="60"/>
  <c r="BA30" i="60"/>
  <c r="AZ30" i="60"/>
  <c r="AY30" i="60"/>
  <c r="AX30" i="60"/>
  <c r="AW30" i="60"/>
  <c r="AV30" i="60"/>
  <c r="AU30" i="60"/>
  <c r="AT30" i="60"/>
  <c r="AS30" i="60"/>
  <c r="AR30" i="60"/>
  <c r="AQ30" i="60"/>
  <c r="AP30" i="60"/>
  <c r="AO30" i="60"/>
  <c r="AN30" i="60"/>
  <c r="AM30" i="60"/>
  <c r="AL30" i="60"/>
  <c r="AK30" i="60"/>
  <c r="AJ30" i="60"/>
  <c r="AI30" i="60"/>
  <c r="AH30" i="60"/>
  <c r="AG30" i="60"/>
  <c r="AF30" i="60"/>
  <c r="AE30" i="60"/>
  <c r="AD30" i="60"/>
  <c r="AC30" i="60"/>
  <c r="AB30" i="60"/>
  <c r="AA30" i="60"/>
  <c r="Z30" i="60"/>
  <c r="Y30" i="60"/>
  <c r="X30" i="60"/>
  <c r="W30" i="60"/>
  <c r="V30" i="60"/>
  <c r="U30" i="60"/>
  <c r="T30" i="60"/>
  <c r="S30" i="60"/>
  <c r="R30" i="60"/>
  <c r="Q30" i="60"/>
  <c r="P30" i="60"/>
  <c r="O30" i="60"/>
  <c r="N30" i="60"/>
  <c r="M30" i="60"/>
  <c r="L30" i="60"/>
  <c r="K30" i="60"/>
  <c r="J30" i="60"/>
  <c r="I30" i="60"/>
  <c r="H30" i="60"/>
  <c r="G30" i="60"/>
  <c r="BE29" i="60"/>
  <c r="BD29" i="60"/>
  <c r="BC29" i="60"/>
  <c r="BB29" i="60"/>
  <c r="BA29" i="60"/>
  <c r="AZ29" i="60"/>
  <c r="AY29" i="60"/>
  <c r="AX29" i="60"/>
  <c r="AW29" i="60"/>
  <c r="AV29" i="60"/>
  <c r="AU29" i="60"/>
  <c r="AT29" i="60"/>
  <c r="AS29" i="60"/>
  <c r="AR29" i="60"/>
  <c r="AQ29" i="60"/>
  <c r="AP29" i="60"/>
  <c r="AO29" i="60"/>
  <c r="AN29" i="60"/>
  <c r="AM29" i="60"/>
  <c r="AL29" i="60"/>
  <c r="AK29" i="60"/>
  <c r="AJ29" i="60"/>
  <c r="AI29" i="60"/>
  <c r="AH29" i="60"/>
  <c r="AG29" i="60"/>
  <c r="AF29" i="60"/>
  <c r="AE29" i="60"/>
  <c r="AD29" i="60"/>
  <c r="AC29" i="60"/>
  <c r="AB29" i="60"/>
  <c r="AA29" i="60"/>
  <c r="Z29" i="60"/>
  <c r="Y29" i="60"/>
  <c r="X29" i="60"/>
  <c r="W29" i="60"/>
  <c r="V29" i="60"/>
  <c r="U29" i="60"/>
  <c r="T29" i="60"/>
  <c r="S29" i="60"/>
  <c r="R29" i="60"/>
  <c r="Q29" i="60"/>
  <c r="P29" i="60"/>
  <c r="O29" i="60"/>
  <c r="N29" i="60"/>
  <c r="M29" i="60"/>
  <c r="L29" i="60"/>
  <c r="K29" i="60"/>
  <c r="J29" i="60"/>
  <c r="I29" i="60"/>
  <c r="H29" i="60"/>
  <c r="G29" i="60"/>
  <c r="BE28" i="60"/>
  <c r="BD28" i="60"/>
  <c r="BC28" i="60"/>
  <c r="BB28" i="60"/>
  <c r="BA28" i="60"/>
  <c r="AZ28" i="60"/>
  <c r="AY28" i="60"/>
  <c r="AX28" i="60"/>
  <c r="AW28" i="60"/>
  <c r="AV28" i="60"/>
  <c r="AU28" i="60"/>
  <c r="AT28" i="60"/>
  <c r="AS28" i="60"/>
  <c r="AR28" i="60"/>
  <c r="AQ28" i="60"/>
  <c r="AP28" i="60"/>
  <c r="AO28" i="60"/>
  <c r="AN28" i="60"/>
  <c r="AM28" i="60"/>
  <c r="AL28" i="60"/>
  <c r="AK28" i="60"/>
  <c r="AJ28" i="60"/>
  <c r="AI28" i="60"/>
  <c r="AH28" i="60"/>
  <c r="AG28" i="60"/>
  <c r="AF28" i="60"/>
  <c r="AE28" i="60"/>
  <c r="AD28" i="60"/>
  <c r="AC28" i="60"/>
  <c r="AB28" i="60"/>
  <c r="AA28" i="60"/>
  <c r="Z28" i="60"/>
  <c r="Y28" i="60"/>
  <c r="X28" i="60"/>
  <c r="W28" i="60"/>
  <c r="V28" i="60"/>
  <c r="U28" i="60"/>
  <c r="T28" i="60"/>
  <c r="S28" i="60"/>
  <c r="R28" i="60"/>
  <c r="Q28" i="60"/>
  <c r="P28" i="60"/>
  <c r="O28" i="60"/>
  <c r="N28" i="60"/>
  <c r="M28" i="60"/>
  <c r="L28" i="60"/>
  <c r="K28" i="60"/>
  <c r="J28" i="60"/>
  <c r="I28" i="60"/>
  <c r="H28" i="60"/>
  <c r="G28" i="60"/>
  <c r="BE27" i="60"/>
  <c r="BD27" i="60"/>
  <c r="BC27" i="60"/>
  <c r="BB27" i="60"/>
  <c r="BA27" i="60"/>
  <c r="AZ27" i="60"/>
  <c r="AY27" i="60"/>
  <c r="AX27" i="60"/>
  <c r="AW27" i="60"/>
  <c r="AV27" i="60"/>
  <c r="AU27" i="60"/>
  <c r="AT27" i="60"/>
  <c r="AS27" i="60"/>
  <c r="AR27" i="60"/>
  <c r="AQ27" i="60"/>
  <c r="AP27" i="60"/>
  <c r="AO27" i="60"/>
  <c r="AN27" i="60"/>
  <c r="AM27" i="60"/>
  <c r="AL27" i="60"/>
  <c r="AK27" i="60"/>
  <c r="AJ27" i="60"/>
  <c r="AI27" i="60"/>
  <c r="AH27" i="60"/>
  <c r="AG27" i="60"/>
  <c r="AF27" i="60"/>
  <c r="AE27" i="60"/>
  <c r="AD27" i="60"/>
  <c r="AC27" i="60"/>
  <c r="AB27" i="60"/>
  <c r="AA27" i="60"/>
  <c r="Z27" i="60"/>
  <c r="Y27" i="60"/>
  <c r="X27" i="60"/>
  <c r="W27" i="60"/>
  <c r="V27" i="60"/>
  <c r="U27" i="60"/>
  <c r="T27" i="60"/>
  <c r="S27" i="60"/>
  <c r="R27" i="60"/>
  <c r="Q27" i="60"/>
  <c r="P27" i="60"/>
  <c r="O27" i="60"/>
  <c r="N27" i="60"/>
  <c r="M27" i="60"/>
  <c r="L27" i="60"/>
  <c r="K27" i="60"/>
  <c r="J27" i="60"/>
  <c r="I27" i="60"/>
  <c r="H27" i="60"/>
  <c r="G27" i="60"/>
  <c r="BE26" i="60"/>
  <c r="BD26" i="60"/>
  <c r="BC26" i="60"/>
  <c r="BB26" i="60"/>
  <c r="BA26" i="60"/>
  <c r="AZ26" i="60"/>
  <c r="AY26" i="60"/>
  <c r="AX26" i="60"/>
  <c r="AW26" i="60"/>
  <c r="AV26" i="60"/>
  <c r="AU26" i="60"/>
  <c r="AT26" i="60"/>
  <c r="AS26" i="60"/>
  <c r="AR26" i="60"/>
  <c r="AQ26" i="60"/>
  <c r="AP26" i="60"/>
  <c r="AO26" i="60"/>
  <c r="AN26" i="60"/>
  <c r="AM26" i="60"/>
  <c r="AL26" i="60"/>
  <c r="AK26" i="60"/>
  <c r="AJ26" i="60"/>
  <c r="AI26" i="60"/>
  <c r="AH26" i="60"/>
  <c r="AG26" i="60"/>
  <c r="AF26" i="60"/>
  <c r="AE26" i="60"/>
  <c r="AD26" i="60"/>
  <c r="AC26" i="60"/>
  <c r="AB26" i="60"/>
  <c r="AA26" i="60"/>
  <c r="Z26" i="60"/>
  <c r="Y26" i="60"/>
  <c r="X26" i="60"/>
  <c r="W26" i="60"/>
  <c r="V26" i="60"/>
  <c r="U26" i="60"/>
  <c r="T26" i="60"/>
  <c r="S26" i="60"/>
  <c r="R26" i="60"/>
  <c r="Q26" i="60"/>
  <c r="P26" i="60"/>
  <c r="O26" i="60"/>
  <c r="N26" i="60"/>
  <c r="M26" i="60"/>
  <c r="L26" i="60"/>
  <c r="K26" i="60"/>
  <c r="J26" i="60"/>
  <c r="I26" i="60"/>
  <c r="H26" i="60"/>
  <c r="G26" i="60"/>
  <c r="BE25" i="60"/>
  <c r="BD25" i="60"/>
  <c r="BC25" i="60"/>
  <c r="BB25" i="60"/>
  <c r="BA25" i="60"/>
  <c r="AZ25" i="60"/>
  <c r="AY25" i="60"/>
  <c r="AX25" i="60"/>
  <c r="AW25" i="60"/>
  <c r="AV25" i="60"/>
  <c r="AU25" i="60"/>
  <c r="AT25" i="60"/>
  <c r="AS25" i="60"/>
  <c r="AR25" i="60"/>
  <c r="AQ25" i="60"/>
  <c r="AP25" i="60"/>
  <c r="AO25" i="60"/>
  <c r="AN25" i="60"/>
  <c r="AM25" i="60"/>
  <c r="AL25" i="60"/>
  <c r="AK25" i="60"/>
  <c r="AJ25" i="60"/>
  <c r="AI25" i="60"/>
  <c r="AH25" i="60"/>
  <c r="AG25" i="60"/>
  <c r="AF25" i="60"/>
  <c r="AE25" i="60"/>
  <c r="AD25" i="60"/>
  <c r="AC25" i="60"/>
  <c r="AB25" i="60"/>
  <c r="AA25" i="60"/>
  <c r="Z25" i="60"/>
  <c r="Y25" i="60"/>
  <c r="X25" i="60"/>
  <c r="W25" i="60"/>
  <c r="V25" i="60"/>
  <c r="U25" i="60"/>
  <c r="T25" i="60"/>
  <c r="S25" i="60"/>
  <c r="R25" i="60"/>
  <c r="Q25" i="60"/>
  <c r="P25" i="60"/>
  <c r="O25" i="60"/>
  <c r="N25" i="60"/>
  <c r="M25" i="60"/>
  <c r="L25" i="60"/>
  <c r="K25" i="60"/>
  <c r="J25" i="60"/>
  <c r="I25" i="60"/>
  <c r="H25" i="60"/>
  <c r="G25" i="60"/>
  <c r="BE24" i="60"/>
  <c r="BD24" i="60"/>
  <c r="BC24" i="60"/>
  <c r="BB24" i="60"/>
  <c r="BA24" i="60"/>
  <c r="AZ24" i="60"/>
  <c r="AY24" i="60"/>
  <c r="AX24" i="60"/>
  <c r="AW24" i="60"/>
  <c r="AV24" i="60"/>
  <c r="AU24" i="60"/>
  <c r="AT24" i="60"/>
  <c r="AS24" i="60"/>
  <c r="AR24" i="60"/>
  <c r="AQ24" i="60"/>
  <c r="AP24" i="60"/>
  <c r="AO24" i="60"/>
  <c r="AN24" i="60"/>
  <c r="AM24" i="60"/>
  <c r="AL24" i="60"/>
  <c r="AK24" i="60"/>
  <c r="AJ24" i="60"/>
  <c r="AI24" i="60"/>
  <c r="AH24" i="60"/>
  <c r="AG24" i="60"/>
  <c r="AF24" i="60"/>
  <c r="AE24" i="60"/>
  <c r="AD24" i="60"/>
  <c r="AC24" i="60"/>
  <c r="AB24" i="60"/>
  <c r="AA24" i="60"/>
  <c r="Z24" i="60"/>
  <c r="Y24" i="60"/>
  <c r="X24" i="60"/>
  <c r="W24" i="60"/>
  <c r="V24" i="60"/>
  <c r="U24" i="60"/>
  <c r="T24" i="60"/>
  <c r="S24" i="60"/>
  <c r="R24" i="60"/>
  <c r="Q24" i="60"/>
  <c r="P24" i="60"/>
  <c r="O24" i="60"/>
  <c r="N24" i="60"/>
  <c r="M24" i="60"/>
  <c r="L24" i="60"/>
  <c r="K24" i="60"/>
  <c r="J24" i="60"/>
  <c r="I24" i="60"/>
  <c r="H24" i="60"/>
  <c r="G24" i="60"/>
  <c r="BE23" i="60"/>
  <c r="BD23" i="60"/>
  <c r="BC23" i="60"/>
  <c r="BB23" i="60"/>
  <c r="BA23" i="60"/>
  <c r="AZ23" i="60"/>
  <c r="AY23" i="60"/>
  <c r="AX23" i="60"/>
  <c r="AW23" i="60"/>
  <c r="AV23" i="60"/>
  <c r="AU23" i="60"/>
  <c r="AT23" i="60"/>
  <c r="AS23" i="60"/>
  <c r="AR23" i="60"/>
  <c r="AQ23" i="60"/>
  <c r="AP23" i="60"/>
  <c r="AO23" i="60"/>
  <c r="AN23" i="60"/>
  <c r="AM23" i="60"/>
  <c r="AL23" i="60"/>
  <c r="AK23" i="60"/>
  <c r="AJ23" i="60"/>
  <c r="AI23" i="60"/>
  <c r="AH23" i="60"/>
  <c r="AG23" i="60"/>
  <c r="AF23" i="60"/>
  <c r="AE23" i="60"/>
  <c r="AD23" i="60"/>
  <c r="AC23" i="60"/>
  <c r="AB23" i="60"/>
  <c r="AA23" i="60"/>
  <c r="Z23" i="60"/>
  <c r="Y23" i="60"/>
  <c r="X23" i="60"/>
  <c r="W23" i="60"/>
  <c r="V23" i="60"/>
  <c r="U23" i="60"/>
  <c r="T23" i="60"/>
  <c r="S23" i="60"/>
  <c r="R23" i="60"/>
  <c r="Q23" i="60"/>
  <c r="P23" i="60"/>
  <c r="O23" i="60"/>
  <c r="N23" i="60"/>
  <c r="M23" i="60"/>
  <c r="L23" i="60"/>
  <c r="K23" i="60"/>
  <c r="J23" i="60"/>
  <c r="I23" i="60"/>
  <c r="H23" i="60"/>
  <c r="G23" i="60"/>
  <c r="BE22" i="60"/>
  <c r="BD22" i="60"/>
  <c r="BC22" i="60"/>
  <c r="BB22" i="60"/>
  <c r="BA22" i="60"/>
  <c r="AZ22" i="60"/>
  <c r="AY22" i="60"/>
  <c r="AX22" i="60"/>
  <c r="AW22" i="60"/>
  <c r="AV22" i="60"/>
  <c r="AU22" i="60"/>
  <c r="AT22" i="60"/>
  <c r="AS22" i="60"/>
  <c r="AR22" i="60"/>
  <c r="AQ22" i="60"/>
  <c r="AP22" i="60"/>
  <c r="AO22" i="60"/>
  <c r="AN22" i="60"/>
  <c r="AM22" i="60"/>
  <c r="AL22" i="60"/>
  <c r="AK22" i="60"/>
  <c r="AJ22" i="60"/>
  <c r="AI22" i="60"/>
  <c r="AH22" i="60"/>
  <c r="AG22" i="60"/>
  <c r="AF22" i="60"/>
  <c r="AE22" i="60"/>
  <c r="AD22" i="60"/>
  <c r="AC22" i="60"/>
  <c r="AB22" i="60"/>
  <c r="AA22" i="60"/>
  <c r="Z22" i="60"/>
  <c r="Y22" i="60"/>
  <c r="X22" i="60"/>
  <c r="W22" i="60"/>
  <c r="V22" i="60"/>
  <c r="U22" i="60"/>
  <c r="T22" i="60"/>
  <c r="S22" i="60"/>
  <c r="R22" i="60"/>
  <c r="Q22" i="60"/>
  <c r="P22" i="60"/>
  <c r="O22" i="60"/>
  <c r="N22" i="60"/>
  <c r="M22" i="60"/>
  <c r="L22" i="60"/>
  <c r="K22" i="60"/>
  <c r="J22" i="60"/>
  <c r="I22" i="60"/>
  <c r="H22" i="60"/>
  <c r="G22" i="60"/>
  <c r="BE21" i="60"/>
  <c r="BD21" i="60"/>
  <c r="BC21" i="60"/>
  <c r="BB21" i="60"/>
  <c r="BA21" i="60"/>
  <c r="AZ21" i="60"/>
  <c r="AY21" i="60"/>
  <c r="AX21" i="60"/>
  <c r="AW21" i="60"/>
  <c r="AV21" i="60"/>
  <c r="AU21" i="60"/>
  <c r="AT21" i="60"/>
  <c r="AS21" i="60"/>
  <c r="AR21" i="60"/>
  <c r="AQ21" i="60"/>
  <c r="AP21" i="60"/>
  <c r="AO21" i="60"/>
  <c r="AN21" i="60"/>
  <c r="AM21" i="60"/>
  <c r="AL21" i="60"/>
  <c r="AK21" i="60"/>
  <c r="AJ21" i="60"/>
  <c r="AI21" i="60"/>
  <c r="AH21" i="60"/>
  <c r="AG21" i="60"/>
  <c r="AF21" i="60"/>
  <c r="AE21" i="60"/>
  <c r="AD21" i="60"/>
  <c r="AC21" i="60"/>
  <c r="AB21" i="60"/>
  <c r="AA21" i="60"/>
  <c r="Z21" i="60"/>
  <c r="Y21" i="60"/>
  <c r="X21" i="60"/>
  <c r="W21" i="60"/>
  <c r="V21" i="60"/>
  <c r="U21" i="60"/>
  <c r="T21" i="60"/>
  <c r="S21" i="60"/>
  <c r="R21" i="60"/>
  <c r="Q21" i="60"/>
  <c r="P21" i="60"/>
  <c r="O21" i="60"/>
  <c r="N21" i="60"/>
  <c r="M21" i="60"/>
  <c r="L21" i="60"/>
  <c r="K21" i="60"/>
  <c r="J21" i="60"/>
  <c r="I21" i="60"/>
  <c r="H21" i="60"/>
  <c r="G21" i="60"/>
  <c r="BE20" i="60"/>
  <c r="BD20" i="60"/>
  <c r="BC20" i="60"/>
  <c r="BB20" i="60"/>
  <c r="BA20" i="60"/>
  <c r="AZ20" i="60"/>
  <c r="AY20" i="60"/>
  <c r="AX20" i="60"/>
  <c r="AW20" i="60"/>
  <c r="AV20" i="60"/>
  <c r="AU20" i="60"/>
  <c r="AT20" i="60"/>
  <c r="AS20" i="60"/>
  <c r="AR20" i="60"/>
  <c r="AQ20" i="60"/>
  <c r="AP20" i="60"/>
  <c r="AO20" i="60"/>
  <c r="AN20" i="60"/>
  <c r="AM20" i="60"/>
  <c r="AL20" i="60"/>
  <c r="AK20" i="60"/>
  <c r="AJ20" i="60"/>
  <c r="AI20" i="60"/>
  <c r="AH20" i="60"/>
  <c r="AG20" i="60"/>
  <c r="AF20" i="60"/>
  <c r="AE20" i="60"/>
  <c r="AD20" i="60"/>
  <c r="AC20" i="60"/>
  <c r="AB20" i="60"/>
  <c r="AA20" i="60"/>
  <c r="Z20" i="60"/>
  <c r="Y20" i="60"/>
  <c r="X20" i="60"/>
  <c r="W20" i="60"/>
  <c r="V20" i="60"/>
  <c r="U20" i="60"/>
  <c r="T20" i="60"/>
  <c r="S20" i="60"/>
  <c r="R20" i="60"/>
  <c r="Q20" i="60"/>
  <c r="P20" i="60"/>
  <c r="O20" i="60"/>
  <c r="N20" i="60"/>
  <c r="M20" i="60"/>
  <c r="L20" i="60"/>
  <c r="K20" i="60"/>
  <c r="J20" i="60"/>
  <c r="I20" i="60"/>
  <c r="H20" i="60"/>
  <c r="G20" i="60"/>
  <c r="BE19" i="60"/>
  <c r="BD19" i="60"/>
  <c r="BC19" i="60"/>
  <c r="BB19" i="60"/>
  <c r="BA19" i="60"/>
  <c r="AZ19" i="60"/>
  <c r="AY19" i="60"/>
  <c r="AX19" i="60"/>
  <c r="AW19" i="60"/>
  <c r="AV19" i="60"/>
  <c r="AU19" i="60"/>
  <c r="AT19" i="60"/>
  <c r="AS19" i="60"/>
  <c r="AR19" i="60"/>
  <c r="AQ19" i="60"/>
  <c r="AP19" i="60"/>
  <c r="AO19" i="60"/>
  <c r="AN19" i="60"/>
  <c r="AM19" i="60"/>
  <c r="AL19" i="60"/>
  <c r="AK19" i="60"/>
  <c r="AJ19" i="60"/>
  <c r="AI19" i="60"/>
  <c r="AH19" i="60"/>
  <c r="AG19" i="60"/>
  <c r="AF19" i="60"/>
  <c r="AE19" i="60"/>
  <c r="AD19" i="60"/>
  <c r="AC19" i="60"/>
  <c r="AB19" i="60"/>
  <c r="AA19" i="60"/>
  <c r="Z19" i="60"/>
  <c r="Y19" i="60"/>
  <c r="X19" i="60"/>
  <c r="W19" i="60"/>
  <c r="V19" i="60"/>
  <c r="U19" i="60"/>
  <c r="T19" i="60"/>
  <c r="S19" i="60"/>
  <c r="R19" i="60"/>
  <c r="Q19" i="60"/>
  <c r="P19" i="60"/>
  <c r="O19" i="60"/>
  <c r="N19" i="60"/>
  <c r="M19" i="60"/>
  <c r="L19" i="60"/>
  <c r="K19" i="60"/>
  <c r="J19" i="60"/>
  <c r="I19" i="60"/>
  <c r="H19" i="60"/>
  <c r="G19" i="60"/>
  <c r="BE18" i="60"/>
  <c r="BD18" i="60"/>
  <c r="BC18" i="60"/>
  <c r="BB18" i="60"/>
  <c r="BA18" i="60"/>
  <c r="AZ18" i="60"/>
  <c r="AY18" i="60"/>
  <c r="AX18" i="60"/>
  <c r="AW18" i="60"/>
  <c r="AV18" i="60"/>
  <c r="AU18" i="60"/>
  <c r="AT18" i="60"/>
  <c r="AS18" i="60"/>
  <c r="AR18" i="60"/>
  <c r="AQ18" i="60"/>
  <c r="AP18" i="60"/>
  <c r="AO18" i="60"/>
  <c r="AN18" i="60"/>
  <c r="AM18" i="60"/>
  <c r="AL18" i="60"/>
  <c r="AK18" i="60"/>
  <c r="AJ18" i="60"/>
  <c r="AI18" i="60"/>
  <c r="AH18" i="60"/>
  <c r="AG18" i="60"/>
  <c r="AF18" i="60"/>
  <c r="AE18" i="60"/>
  <c r="AD18" i="60"/>
  <c r="AC18" i="60"/>
  <c r="AB18" i="60"/>
  <c r="AA18" i="60"/>
  <c r="Z18" i="60"/>
  <c r="Y18" i="60"/>
  <c r="X18" i="60"/>
  <c r="W18" i="60"/>
  <c r="V18" i="60"/>
  <c r="U18" i="60"/>
  <c r="T18" i="60"/>
  <c r="S18" i="60"/>
  <c r="R18" i="60"/>
  <c r="Q18" i="60"/>
  <c r="P18" i="60"/>
  <c r="O18" i="60"/>
  <c r="N18" i="60"/>
  <c r="M18" i="60"/>
  <c r="L18" i="60"/>
  <c r="K18" i="60"/>
  <c r="J18" i="60"/>
  <c r="I18" i="60"/>
  <c r="H18" i="60"/>
  <c r="G18" i="60"/>
  <c r="BE17" i="60"/>
  <c r="BD17" i="60"/>
  <c r="BC17" i="60"/>
  <c r="BB17" i="60"/>
  <c r="BA17" i="60"/>
  <c r="AZ17" i="60"/>
  <c r="AY17" i="60"/>
  <c r="AX17" i="60"/>
  <c r="AW17" i="60"/>
  <c r="AV17" i="60"/>
  <c r="AU17" i="60"/>
  <c r="AT17" i="60"/>
  <c r="AS17" i="60"/>
  <c r="AR17" i="60"/>
  <c r="AQ17" i="60"/>
  <c r="AP17" i="60"/>
  <c r="AO17" i="60"/>
  <c r="AN17" i="60"/>
  <c r="AM17" i="60"/>
  <c r="AL17" i="60"/>
  <c r="AK17" i="60"/>
  <c r="AJ17" i="60"/>
  <c r="AI17" i="60"/>
  <c r="AH17" i="60"/>
  <c r="AG17" i="60"/>
  <c r="AF17" i="60"/>
  <c r="AE17" i="60"/>
  <c r="AD17" i="60"/>
  <c r="AC17" i="60"/>
  <c r="AB17" i="60"/>
  <c r="AA17" i="60"/>
  <c r="Z17" i="60"/>
  <c r="Y17" i="60"/>
  <c r="X17" i="60"/>
  <c r="W17" i="60"/>
  <c r="V17" i="60"/>
  <c r="U17" i="60"/>
  <c r="T17" i="60"/>
  <c r="S17" i="60"/>
  <c r="R17" i="60"/>
  <c r="Q17" i="60"/>
  <c r="P17" i="60"/>
  <c r="O17" i="60"/>
  <c r="N17" i="60"/>
  <c r="M17" i="60"/>
  <c r="L17" i="60"/>
  <c r="K17" i="60"/>
  <c r="J17" i="60"/>
  <c r="I17" i="60"/>
  <c r="H17" i="60"/>
  <c r="G17" i="60"/>
  <c r="BE16" i="60"/>
  <c r="BD16" i="60"/>
  <c r="BC16" i="60"/>
  <c r="BB16" i="60"/>
  <c r="BA16" i="60"/>
  <c r="AZ16" i="60"/>
  <c r="AY16" i="60"/>
  <c r="AX16" i="60"/>
  <c r="AW16" i="60"/>
  <c r="AV16" i="60"/>
  <c r="AU16" i="60"/>
  <c r="AT16" i="60"/>
  <c r="AS16" i="60"/>
  <c r="AR16" i="60"/>
  <c r="AQ16" i="60"/>
  <c r="AP16" i="60"/>
  <c r="AO16" i="60"/>
  <c r="AN16" i="60"/>
  <c r="AM16" i="60"/>
  <c r="AL16" i="60"/>
  <c r="AK16" i="60"/>
  <c r="AJ16" i="60"/>
  <c r="AI16" i="60"/>
  <c r="AH16" i="60"/>
  <c r="AG16" i="60"/>
  <c r="AF16" i="60"/>
  <c r="AE16" i="60"/>
  <c r="AD16" i="60"/>
  <c r="AC16" i="60"/>
  <c r="AB16" i="60"/>
  <c r="AA16" i="60"/>
  <c r="Z16" i="60"/>
  <c r="Y16" i="60"/>
  <c r="X16" i="60"/>
  <c r="W16" i="60"/>
  <c r="V16" i="60"/>
  <c r="U16" i="60"/>
  <c r="T16" i="60"/>
  <c r="S16" i="60"/>
  <c r="R16" i="60"/>
  <c r="Q16" i="60"/>
  <c r="P16" i="60"/>
  <c r="O16" i="60"/>
  <c r="N16" i="60"/>
  <c r="M16" i="60"/>
  <c r="L16" i="60"/>
  <c r="K16" i="60"/>
  <c r="J16" i="60"/>
  <c r="I16" i="60"/>
  <c r="H16" i="60"/>
  <c r="G16" i="60"/>
  <c r="BE15" i="60"/>
  <c r="BD15" i="60"/>
  <c r="BC15" i="60"/>
  <c r="BB15" i="60"/>
  <c r="BA15" i="60"/>
  <c r="AZ15" i="60"/>
  <c r="AY15" i="60"/>
  <c r="AX15" i="60"/>
  <c r="AW15" i="60"/>
  <c r="AV15" i="60"/>
  <c r="AU15" i="60"/>
  <c r="AT15" i="60"/>
  <c r="AS15" i="60"/>
  <c r="AR15" i="60"/>
  <c r="AQ15" i="60"/>
  <c r="AP15" i="60"/>
  <c r="AO15" i="60"/>
  <c r="AN15" i="60"/>
  <c r="AM15" i="60"/>
  <c r="AL15" i="60"/>
  <c r="AK15" i="60"/>
  <c r="AJ15" i="60"/>
  <c r="AI15" i="60"/>
  <c r="AH15" i="60"/>
  <c r="AG15" i="60"/>
  <c r="AF15" i="60"/>
  <c r="AE15" i="60"/>
  <c r="AD15" i="60"/>
  <c r="AC15" i="60"/>
  <c r="AB15" i="60"/>
  <c r="AA15" i="60"/>
  <c r="Z15" i="60"/>
  <c r="Y15" i="60"/>
  <c r="X15" i="60"/>
  <c r="W15" i="60"/>
  <c r="V15" i="60"/>
  <c r="U15" i="60"/>
  <c r="T15" i="60"/>
  <c r="S15" i="60"/>
  <c r="R15" i="60"/>
  <c r="Q15" i="60"/>
  <c r="P15" i="60"/>
  <c r="O15" i="60"/>
  <c r="N15" i="60"/>
  <c r="M15" i="60"/>
  <c r="L15" i="60"/>
  <c r="K15" i="60"/>
  <c r="J15" i="60"/>
  <c r="I15" i="60"/>
  <c r="H15" i="60"/>
  <c r="G15" i="60"/>
  <c r="BE14" i="60"/>
  <c r="BD14" i="60"/>
  <c r="BC14" i="60"/>
  <c r="BB14" i="60"/>
  <c r="BA14" i="60"/>
  <c r="AZ14" i="60"/>
  <c r="AY14" i="60"/>
  <c r="AX14" i="60"/>
  <c r="AW14" i="60"/>
  <c r="AV14" i="60"/>
  <c r="AU14" i="60"/>
  <c r="AT14" i="60"/>
  <c r="AS14" i="60"/>
  <c r="AR14" i="60"/>
  <c r="AQ14" i="60"/>
  <c r="AP14" i="60"/>
  <c r="AO14" i="60"/>
  <c r="AN14" i="60"/>
  <c r="AM14" i="60"/>
  <c r="AL14" i="60"/>
  <c r="AK14" i="60"/>
  <c r="AJ14" i="60"/>
  <c r="AI14" i="60"/>
  <c r="AH14" i="60"/>
  <c r="AG14" i="60"/>
  <c r="AF14" i="60"/>
  <c r="AE14" i="60"/>
  <c r="AD14" i="60"/>
  <c r="AC14" i="60"/>
  <c r="AB14" i="60"/>
  <c r="AA14" i="60"/>
  <c r="Z14" i="60"/>
  <c r="Y14" i="60"/>
  <c r="X14" i="60"/>
  <c r="W14" i="60"/>
  <c r="V14" i="60"/>
  <c r="U14" i="60"/>
  <c r="T14" i="60"/>
  <c r="S14" i="60"/>
  <c r="R14" i="60"/>
  <c r="Q14" i="60"/>
  <c r="P14" i="60"/>
  <c r="O14" i="60"/>
  <c r="N14" i="60"/>
  <c r="M14" i="60"/>
  <c r="L14" i="60"/>
  <c r="K14" i="60"/>
  <c r="J14" i="60"/>
  <c r="I14" i="60"/>
  <c r="H14" i="60"/>
  <c r="G14" i="60"/>
  <c r="BE13" i="60"/>
  <c r="BD13" i="60"/>
  <c r="BC13" i="60"/>
  <c r="BB13" i="60"/>
  <c r="BA13" i="60"/>
  <c r="AZ13" i="60"/>
  <c r="AY13" i="60"/>
  <c r="AX13" i="60"/>
  <c r="AW13" i="60"/>
  <c r="AV13" i="60"/>
  <c r="AU13" i="60"/>
  <c r="AT13" i="60"/>
  <c r="AS13" i="60"/>
  <c r="AR13" i="60"/>
  <c r="AQ13" i="60"/>
  <c r="AP13" i="60"/>
  <c r="AO13" i="60"/>
  <c r="AN13" i="60"/>
  <c r="AM13" i="60"/>
  <c r="AL13" i="60"/>
  <c r="AK13" i="60"/>
  <c r="AJ13" i="60"/>
  <c r="AI13" i="60"/>
  <c r="AH13" i="60"/>
  <c r="AG13" i="60"/>
  <c r="AF13" i="60"/>
  <c r="AE13" i="60"/>
  <c r="AD13" i="60"/>
  <c r="AC13" i="60"/>
  <c r="AB13" i="60"/>
  <c r="AA13" i="60"/>
  <c r="Z13" i="60"/>
  <c r="Y13" i="60"/>
  <c r="X13" i="60"/>
  <c r="W13" i="60"/>
  <c r="V13" i="60"/>
  <c r="U13" i="60"/>
  <c r="T13" i="60"/>
  <c r="S13" i="60"/>
  <c r="R13" i="60"/>
  <c r="Q13" i="60"/>
  <c r="P13" i="60"/>
  <c r="O13" i="60"/>
  <c r="N13" i="60"/>
  <c r="M13" i="60"/>
  <c r="L13" i="60"/>
  <c r="K13" i="60"/>
  <c r="J13" i="60"/>
  <c r="I13" i="60"/>
  <c r="H13" i="60"/>
  <c r="G13" i="60"/>
  <c r="BE12" i="60"/>
  <c r="BD12" i="60"/>
  <c r="BC12" i="60"/>
  <c r="BB12" i="60"/>
  <c r="BA12" i="60"/>
  <c r="AZ12" i="60"/>
  <c r="AY12" i="60"/>
  <c r="AX12" i="60"/>
  <c r="AW12" i="60"/>
  <c r="AV12" i="60"/>
  <c r="AU12" i="60"/>
  <c r="AT12" i="60"/>
  <c r="AS12" i="60"/>
  <c r="AR12" i="60"/>
  <c r="AQ12" i="60"/>
  <c r="AP12" i="60"/>
  <c r="AO12" i="60"/>
  <c r="AN12" i="60"/>
  <c r="AM12" i="60"/>
  <c r="AL12" i="60"/>
  <c r="AK12" i="60"/>
  <c r="AJ12" i="60"/>
  <c r="AI12" i="60"/>
  <c r="AH12" i="60"/>
  <c r="AG12" i="60"/>
  <c r="AF12" i="60"/>
  <c r="AE12" i="60"/>
  <c r="AD12" i="60"/>
  <c r="AC12" i="60"/>
  <c r="AB12" i="60"/>
  <c r="AA12" i="60"/>
  <c r="Z12" i="60"/>
  <c r="Y12" i="60"/>
  <c r="X12" i="60"/>
  <c r="W12" i="60"/>
  <c r="V12" i="60"/>
  <c r="U12" i="60"/>
  <c r="T12" i="60"/>
  <c r="S12" i="60"/>
  <c r="R12" i="60"/>
  <c r="Q12" i="60"/>
  <c r="P12" i="60"/>
  <c r="O12" i="60"/>
  <c r="N12" i="60"/>
  <c r="M12" i="60"/>
  <c r="L12" i="60"/>
  <c r="K12" i="60"/>
  <c r="J12" i="60"/>
  <c r="I12" i="60"/>
  <c r="H12" i="60"/>
  <c r="G12" i="60"/>
  <c r="BE11" i="60"/>
  <c r="BD11" i="60"/>
  <c r="BC11" i="60"/>
  <c r="BB11" i="60"/>
  <c r="BA11" i="60"/>
  <c r="AZ11" i="60"/>
  <c r="AY11" i="60"/>
  <c r="AX11" i="60"/>
  <c r="AW11" i="60"/>
  <c r="AV11" i="60"/>
  <c r="AU11" i="60"/>
  <c r="AT11" i="60"/>
  <c r="AS11" i="60"/>
  <c r="AR11" i="60"/>
  <c r="AQ11" i="60"/>
  <c r="AP11" i="60"/>
  <c r="AO11" i="60"/>
  <c r="AN11" i="60"/>
  <c r="AM11" i="60"/>
  <c r="AL11" i="60"/>
  <c r="AK11" i="60"/>
  <c r="AJ11" i="60"/>
  <c r="AI11" i="60"/>
  <c r="AH11" i="60"/>
  <c r="AG11" i="60"/>
  <c r="AF11" i="60"/>
  <c r="AE11" i="60"/>
  <c r="AD11" i="60"/>
  <c r="AC11" i="60"/>
  <c r="AB11" i="60"/>
  <c r="AA11" i="60"/>
  <c r="Z11" i="60"/>
  <c r="Y11" i="60"/>
  <c r="X11" i="60"/>
  <c r="W11" i="60"/>
  <c r="V11" i="60"/>
  <c r="U11" i="60"/>
  <c r="T11" i="60"/>
  <c r="S11" i="60"/>
  <c r="R11" i="60"/>
  <c r="Q11" i="60"/>
  <c r="P11" i="60"/>
  <c r="O11" i="60"/>
  <c r="N11" i="60"/>
  <c r="M11" i="60"/>
  <c r="L11" i="60"/>
  <c r="K11" i="60"/>
  <c r="J11" i="60"/>
  <c r="I11" i="60"/>
  <c r="H11" i="60"/>
  <c r="G11" i="60"/>
  <c r="BE10" i="60"/>
  <c r="BD10" i="60"/>
  <c r="BC10" i="60"/>
  <c r="BB10" i="60"/>
  <c r="BA10" i="60"/>
  <c r="AZ10" i="60"/>
  <c r="AY10" i="60"/>
  <c r="AX10" i="60"/>
  <c r="AW10" i="60"/>
  <c r="AV10" i="60"/>
  <c r="AU10" i="60"/>
  <c r="AT10" i="60"/>
  <c r="AS10" i="60"/>
  <c r="AR10" i="60"/>
  <c r="AQ10" i="60"/>
  <c r="AP10" i="60"/>
  <c r="AO10" i="60"/>
  <c r="AN10" i="60"/>
  <c r="AM10" i="60"/>
  <c r="AL10" i="60"/>
  <c r="AK10" i="60"/>
  <c r="AJ10" i="60"/>
  <c r="AI10" i="60"/>
  <c r="AH10" i="60"/>
  <c r="AG10" i="60"/>
  <c r="AF10" i="60"/>
  <c r="AE10" i="60"/>
  <c r="AD10" i="60"/>
  <c r="AC10" i="60"/>
  <c r="AB10" i="60"/>
  <c r="AA10" i="60"/>
  <c r="Z10" i="60"/>
  <c r="Y10" i="60"/>
  <c r="X10" i="60"/>
  <c r="W10" i="60"/>
  <c r="V10" i="60"/>
  <c r="U10" i="60"/>
  <c r="T10" i="60"/>
  <c r="S10" i="60"/>
  <c r="R10" i="60"/>
  <c r="Q10" i="60"/>
  <c r="P10" i="60"/>
  <c r="O10" i="60"/>
  <c r="N10" i="60"/>
  <c r="M10" i="60"/>
  <c r="L10" i="60"/>
  <c r="K10" i="60"/>
  <c r="J10" i="60"/>
  <c r="I10" i="60"/>
  <c r="H10" i="60"/>
  <c r="G10" i="60"/>
  <c r="BE9" i="60"/>
  <c r="BD9" i="60"/>
  <c r="BC9" i="60"/>
  <c r="BB9" i="60"/>
  <c r="BA9" i="60"/>
  <c r="AZ9" i="60"/>
  <c r="AY9" i="60"/>
  <c r="AX9" i="60"/>
  <c r="AW9" i="60"/>
  <c r="AV9" i="60"/>
  <c r="AU9" i="60"/>
  <c r="AT9" i="60"/>
  <c r="AS9" i="60"/>
  <c r="AR9" i="60"/>
  <c r="AQ9" i="60"/>
  <c r="AP9" i="60"/>
  <c r="AO9" i="60"/>
  <c r="AN9" i="60"/>
  <c r="AM9" i="60"/>
  <c r="AL9" i="60"/>
  <c r="AK9" i="60"/>
  <c r="AJ9" i="60"/>
  <c r="AI9" i="60"/>
  <c r="AH9" i="60"/>
  <c r="AG9" i="60"/>
  <c r="AF9" i="60"/>
  <c r="AE9" i="60"/>
  <c r="AD9" i="60"/>
  <c r="AC9" i="60"/>
  <c r="AB9" i="60"/>
  <c r="AA9" i="60"/>
  <c r="Z9" i="60"/>
  <c r="Y9" i="60"/>
  <c r="X9" i="60"/>
  <c r="W9" i="60"/>
  <c r="V9" i="60"/>
  <c r="U9" i="60"/>
  <c r="T9" i="60"/>
  <c r="S9" i="60"/>
  <c r="R9" i="60"/>
  <c r="Q9" i="60"/>
  <c r="P9" i="60"/>
  <c r="O9" i="60"/>
  <c r="N9" i="60"/>
  <c r="M9" i="60"/>
  <c r="L9" i="60"/>
  <c r="K9" i="60"/>
  <c r="J9" i="60"/>
  <c r="I9" i="60"/>
  <c r="H9" i="60"/>
  <c r="G9" i="60"/>
  <c r="BE8" i="60"/>
  <c r="BD8" i="60"/>
  <c r="BC8" i="60"/>
  <c r="BB8" i="60"/>
  <c r="BA8" i="60"/>
  <c r="AZ8" i="60"/>
  <c r="AY8" i="60"/>
  <c r="AX8" i="60"/>
  <c r="AW8" i="60"/>
  <c r="AV8" i="60"/>
  <c r="AU8" i="60"/>
  <c r="AT8" i="60"/>
  <c r="AS8" i="60"/>
  <c r="AR8" i="60"/>
  <c r="AQ8" i="60"/>
  <c r="AP8" i="60"/>
  <c r="AO8" i="60"/>
  <c r="AN8" i="60"/>
  <c r="AM8" i="60"/>
  <c r="AL8" i="60"/>
  <c r="AK8" i="60"/>
  <c r="AJ8" i="60"/>
  <c r="AI8" i="60"/>
  <c r="AH8" i="60"/>
  <c r="AG8" i="60"/>
  <c r="AF8" i="60"/>
  <c r="AE8" i="60"/>
  <c r="AD8" i="60"/>
  <c r="AC8" i="60"/>
  <c r="AB8" i="60"/>
  <c r="AA8" i="60"/>
  <c r="Z8" i="60"/>
  <c r="Y8" i="60"/>
  <c r="X8" i="60"/>
  <c r="W8" i="60"/>
  <c r="V8" i="60"/>
  <c r="U8" i="60"/>
  <c r="T8" i="60"/>
  <c r="S8" i="60"/>
  <c r="R8" i="60"/>
  <c r="Q8" i="60"/>
  <c r="P8" i="60"/>
  <c r="O8" i="60"/>
  <c r="N8" i="60"/>
  <c r="M8" i="60"/>
  <c r="L8" i="60"/>
  <c r="K8" i="60"/>
  <c r="J8" i="60"/>
  <c r="I8" i="60"/>
  <c r="H8" i="60"/>
  <c r="G8" i="60"/>
  <c r="BE7" i="60"/>
  <c r="BD7" i="60"/>
  <c r="BC7" i="60"/>
  <c r="BB7" i="60"/>
  <c r="BA7" i="60"/>
  <c r="AZ7" i="60"/>
  <c r="AY7" i="60"/>
  <c r="AX7" i="60"/>
  <c r="AW7" i="60"/>
  <c r="AV7" i="60"/>
  <c r="AU7" i="60"/>
  <c r="AT7" i="60"/>
  <c r="AS7" i="60"/>
  <c r="AR7" i="60"/>
  <c r="AQ7" i="60"/>
  <c r="AP7" i="60"/>
  <c r="AO7" i="60"/>
  <c r="AN7" i="60"/>
  <c r="AM7" i="60"/>
  <c r="AL7" i="60"/>
  <c r="AK7" i="60"/>
  <c r="AJ7" i="60"/>
  <c r="AI7" i="60"/>
  <c r="AH7" i="60"/>
  <c r="AG7" i="60"/>
  <c r="AF7" i="60"/>
  <c r="AE7" i="60"/>
  <c r="AD7" i="60"/>
  <c r="AC7" i="60"/>
  <c r="AB7" i="60"/>
  <c r="AA7" i="60"/>
  <c r="Z7" i="60"/>
  <c r="Y7" i="60"/>
  <c r="X7" i="60"/>
  <c r="W7" i="60"/>
  <c r="V7" i="60"/>
  <c r="U7" i="60"/>
  <c r="T7" i="60"/>
  <c r="S7" i="60"/>
  <c r="R7" i="60"/>
  <c r="Q7" i="60"/>
  <c r="P7" i="60"/>
  <c r="O7" i="60"/>
  <c r="N7" i="60"/>
  <c r="M7" i="60"/>
  <c r="L7" i="60"/>
  <c r="K7" i="60"/>
  <c r="J7" i="60"/>
  <c r="I7" i="60"/>
  <c r="H7" i="60"/>
  <c r="G7" i="60"/>
  <c r="BE6" i="60"/>
  <c r="BD6" i="60"/>
  <c r="BC6" i="60"/>
  <c r="BB6" i="60"/>
  <c r="BA6" i="60"/>
  <c r="AZ6" i="60"/>
  <c r="AY6" i="60"/>
  <c r="AX6" i="60"/>
  <c r="AW6" i="60"/>
  <c r="AV6" i="60"/>
  <c r="AU6" i="60"/>
  <c r="AT6" i="60"/>
  <c r="AS6" i="60"/>
  <c r="AR6" i="60"/>
  <c r="AQ6" i="60"/>
  <c r="AP6" i="60"/>
  <c r="AO6" i="60"/>
  <c r="AN6" i="60"/>
  <c r="AM6" i="60"/>
  <c r="AL6" i="60"/>
  <c r="AK6" i="60"/>
  <c r="AJ6" i="60"/>
  <c r="AI6" i="60"/>
  <c r="AH6" i="60"/>
  <c r="AG6" i="60"/>
  <c r="AF6" i="60"/>
  <c r="AE6" i="60"/>
  <c r="AD6" i="60"/>
  <c r="AC6" i="60"/>
  <c r="AB6" i="60"/>
  <c r="AA6" i="60"/>
  <c r="Z6" i="60"/>
  <c r="Y6" i="60"/>
  <c r="X6" i="60"/>
  <c r="W6" i="60"/>
  <c r="V6" i="60"/>
  <c r="U6" i="60"/>
  <c r="T6" i="60"/>
  <c r="S6" i="60"/>
  <c r="R6" i="60"/>
  <c r="Q6" i="60"/>
  <c r="P6" i="60"/>
  <c r="O6" i="60"/>
  <c r="N6" i="60"/>
  <c r="M6" i="60"/>
  <c r="L6" i="60"/>
  <c r="K6" i="60"/>
  <c r="J6" i="60"/>
  <c r="I6" i="60"/>
  <c r="H6" i="60"/>
  <c r="G6" i="60"/>
  <c r="BE5" i="60"/>
  <c r="BD5" i="60"/>
  <c r="BC5" i="60"/>
  <c r="BB5" i="60"/>
  <c r="BA5" i="60"/>
  <c r="AZ5" i="60"/>
  <c r="AY5" i="60"/>
  <c r="AX5" i="60"/>
  <c r="AW5" i="60"/>
  <c r="AV5" i="60"/>
  <c r="AU5" i="60"/>
  <c r="AT5" i="60"/>
  <c r="AS5" i="60"/>
  <c r="AR5" i="60"/>
  <c r="AQ5" i="60"/>
  <c r="AP5" i="60"/>
  <c r="AO5" i="60"/>
  <c r="AN5" i="60"/>
  <c r="AM5" i="60"/>
  <c r="AL5" i="60"/>
  <c r="AK5" i="60"/>
  <c r="AJ5" i="60"/>
  <c r="AI5" i="60"/>
  <c r="AH5" i="60"/>
  <c r="AG5" i="60"/>
  <c r="AF5" i="60"/>
  <c r="AE5" i="60"/>
  <c r="AD5" i="60"/>
  <c r="AC5" i="60"/>
  <c r="AB5" i="60"/>
  <c r="AA5" i="60"/>
  <c r="Z5" i="60"/>
  <c r="Y5" i="60"/>
  <c r="X5" i="60"/>
  <c r="W5" i="60"/>
  <c r="V5" i="60"/>
  <c r="U5" i="60"/>
  <c r="T5" i="60"/>
  <c r="S5" i="60"/>
  <c r="R5" i="60"/>
  <c r="Q5" i="60"/>
  <c r="P5" i="60"/>
  <c r="O5" i="60"/>
  <c r="N5" i="60"/>
  <c r="M5" i="60"/>
  <c r="L5" i="60"/>
  <c r="K5" i="60"/>
  <c r="J5" i="60"/>
  <c r="I5" i="60"/>
  <c r="H5" i="60"/>
  <c r="G5" i="60"/>
  <c r="BE4" i="60"/>
  <c r="BD4" i="60"/>
  <c r="BC4" i="60"/>
  <c r="BB4" i="60"/>
  <c r="BA4" i="60"/>
  <c r="AZ4" i="60"/>
  <c r="AY4" i="60"/>
  <c r="AY35" i="60" s="1"/>
  <c r="AX4" i="60"/>
  <c r="AW4" i="60"/>
  <c r="AV4" i="60"/>
  <c r="AU4" i="60"/>
  <c r="AT4" i="60"/>
  <c r="AS4" i="60"/>
  <c r="AR4" i="60"/>
  <c r="AQ4" i="60"/>
  <c r="AQ35" i="60" s="1"/>
  <c r="AP4" i="60"/>
  <c r="AO4" i="60"/>
  <c r="AN4" i="60"/>
  <c r="AM4" i="60"/>
  <c r="AL4" i="60"/>
  <c r="AK4" i="60"/>
  <c r="AJ4" i="60"/>
  <c r="AI4" i="60"/>
  <c r="AI35" i="60" s="1"/>
  <c r="AH4" i="60"/>
  <c r="AG4" i="60"/>
  <c r="AF4" i="60"/>
  <c r="AE4" i="60"/>
  <c r="AD4" i="60"/>
  <c r="AC4" i="60"/>
  <c r="AB4" i="60"/>
  <c r="AA4" i="60"/>
  <c r="AA35" i="60" s="1"/>
  <c r="Z4" i="60"/>
  <c r="Y4" i="60"/>
  <c r="X4" i="60"/>
  <c r="W4" i="60"/>
  <c r="V4" i="60"/>
  <c r="U4" i="60"/>
  <c r="T4" i="60"/>
  <c r="S4" i="60"/>
  <c r="S35" i="60" s="1"/>
  <c r="R4" i="60"/>
  <c r="Q4" i="60"/>
  <c r="P4" i="60"/>
  <c r="O4" i="60"/>
  <c r="N4" i="60"/>
  <c r="M4" i="60"/>
  <c r="L4" i="60"/>
  <c r="K4" i="60"/>
  <c r="K35" i="60" s="1"/>
  <c r="J4" i="60"/>
  <c r="I4" i="60"/>
  <c r="H4" i="60"/>
  <c r="G4" i="60"/>
  <c r="BE34" i="59"/>
  <c r="BD34" i="59"/>
  <c r="BC34" i="59"/>
  <c r="BB34" i="59"/>
  <c r="BA34" i="59"/>
  <c r="AZ34" i="59"/>
  <c r="AY34" i="59"/>
  <c r="AX34" i="59"/>
  <c r="AW34" i="59"/>
  <c r="AV34" i="59"/>
  <c r="AU34" i="59"/>
  <c r="AT34" i="59"/>
  <c r="AS34" i="59"/>
  <c r="AR34" i="59"/>
  <c r="AQ34" i="59"/>
  <c r="AP34" i="59"/>
  <c r="AO34" i="59"/>
  <c r="AN34" i="59"/>
  <c r="AM34" i="59"/>
  <c r="AL34" i="59"/>
  <c r="AK34" i="59"/>
  <c r="AJ34" i="59"/>
  <c r="AI34" i="59"/>
  <c r="AH34" i="59"/>
  <c r="AG34" i="59"/>
  <c r="AF34" i="59"/>
  <c r="AE34" i="59"/>
  <c r="AD34" i="59"/>
  <c r="AC34" i="59"/>
  <c r="AB34" i="59"/>
  <c r="AA34" i="59"/>
  <c r="Z34" i="59"/>
  <c r="Y34" i="59"/>
  <c r="X34" i="59"/>
  <c r="W34" i="59"/>
  <c r="V34" i="59"/>
  <c r="U34" i="59"/>
  <c r="T34" i="59"/>
  <c r="S34" i="59"/>
  <c r="R34" i="59"/>
  <c r="Q34" i="59"/>
  <c r="P34" i="59"/>
  <c r="O34" i="59"/>
  <c r="N34" i="59"/>
  <c r="M34" i="59"/>
  <c r="L34" i="59"/>
  <c r="K34" i="59"/>
  <c r="J34" i="59"/>
  <c r="I34" i="59"/>
  <c r="H34" i="59"/>
  <c r="G34" i="59"/>
  <c r="BE33" i="59"/>
  <c r="BD33" i="59"/>
  <c r="BC33" i="59"/>
  <c r="BB33" i="59"/>
  <c r="BA33" i="59"/>
  <c r="AZ33" i="59"/>
  <c r="AY33" i="59"/>
  <c r="AX33" i="59"/>
  <c r="AW33" i="59"/>
  <c r="AV33" i="59"/>
  <c r="AU33" i="59"/>
  <c r="AT33" i="59"/>
  <c r="AS33" i="59"/>
  <c r="AR33" i="59"/>
  <c r="AQ33" i="59"/>
  <c r="AP33" i="59"/>
  <c r="AO33" i="59"/>
  <c r="AN33" i="59"/>
  <c r="AM33" i="59"/>
  <c r="AL33" i="59"/>
  <c r="AK33" i="59"/>
  <c r="AJ33" i="59"/>
  <c r="AI33" i="59"/>
  <c r="AH33" i="59"/>
  <c r="AG33" i="59"/>
  <c r="AF33" i="59"/>
  <c r="AE33" i="59"/>
  <c r="AD33" i="59"/>
  <c r="AC33" i="59"/>
  <c r="AB33" i="59"/>
  <c r="AA33" i="59"/>
  <c r="Z33" i="59"/>
  <c r="Y33" i="59"/>
  <c r="X33" i="59"/>
  <c r="W33" i="59"/>
  <c r="V33" i="59"/>
  <c r="U33" i="59"/>
  <c r="T33" i="59"/>
  <c r="S33" i="59"/>
  <c r="R33" i="59"/>
  <c r="Q33" i="59"/>
  <c r="P33" i="59"/>
  <c r="O33" i="59"/>
  <c r="N33" i="59"/>
  <c r="M33" i="59"/>
  <c r="L33" i="59"/>
  <c r="K33" i="59"/>
  <c r="J33" i="59"/>
  <c r="I33" i="59"/>
  <c r="H33" i="59"/>
  <c r="G33" i="59"/>
  <c r="BE32" i="59"/>
  <c r="BD32" i="59"/>
  <c r="BC32" i="59"/>
  <c r="BB32" i="59"/>
  <c r="BA32" i="59"/>
  <c r="AZ32" i="59"/>
  <c r="AY32" i="59"/>
  <c r="AX32" i="59"/>
  <c r="AW32" i="59"/>
  <c r="AV32" i="59"/>
  <c r="AU32" i="59"/>
  <c r="AT32" i="59"/>
  <c r="AS32" i="59"/>
  <c r="AR32" i="59"/>
  <c r="AQ32" i="59"/>
  <c r="AP32" i="59"/>
  <c r="AO32" i="59"/>
  <c r="AN32" i="59"/>
  <c r="AM32" i="59"/>
  <c r="AL32" i="59"/>
  <c r="AK32" i="59"/>
  <c r="AJ32" i="59"/>
  <c r="AI32" i="59"/>
  <c r="AH32" i="59"/>
  <c r="AG32" i="59"/>
  <c r="AF32" i="59"/>
  <c r="AE32" i="59"/>
  <c r="AD32" i="59"/>
  <c r="AC32" i="59"/>
  <c r="AB32" i="59"/>
  <c r="AA32" i="59"/>
  <c r="Z32" i="59"/>
  <c r="Y32" i="59"/>
  <c r="X32" i="59"/>
  <c r="W32" i="59"/>
  <c r="V32" i="59"/>
  <c r="U32" i="59"/>
  <c r="T32" i="59"/>
  <c r="S32" i="59"/>
  <c r="R32" i="59"/>
  <c r="Q32" i="59"/>
  <c r="P32" i="59"/>
  <c r="O32" i="59"/>
  <c r="N32" i="59"/>
  <c r="M32" i="59"/>
  <c r="L32" i="59"/>
  <c r="K32" i="59"/>
  <c r="J32" i="59"/>
  <c r="I32" i="59"/>
  <c r="H32" i="59"/>
  <c r="G32" i="59"/>
  <c r="BE31" i="59"/>
  <c r="BD31" i="59"/>
  <c r="BC31" i="59"/>
  <c r="BB31" i="59"/>
  <c r="BA31" i="59"/>
  <c r="AZ31" i="59"/>
  <c r="AY31" i="59"/>
  <c r="AX31" i="59"/>
  <c r="AW31" i="59"/>
  <c r="AV31" i="59"/>
  <c r="AU31" i="59"/>
  <c r="AT31" i="59"/>
  <c r="AS31" i="59"/>
  <c r="AR31" i="59"/>
  <c r="AQ31" i="59"/>
  <c r="AP31" i="59"/>
  <c r="AO31" i="59"/>
  <c r="AN31" i="59"/>
  <c r="AM31" i="59"/>
  <c r="AL31" i="59"/>
  <c r="AK31" i="59"/>
  <c r="AJ31" i="59"/>
  <c r="AI31" i="59"/>
  <c r="AH31" i="59"/>
  <c r="AG31" i="59"/>
  <c r="AF31" i="59"/>
  <c r="AE31" i="59"/>
  <c r="AD31" i="59"/>
  <c r="AC31" i="59"/>
  <c r="AB31" i="59"/>
  <c r="AA31" i="59"/>
  <c r="Z31" i="59"/>
  <c r="Y31" i="59"/>
  <c r="X31" i="59"/>
  <c r="W31" i="59"/>
  <c r="V31" i="59"/>
  <c r="U31" i="59"/>
  <c r="T31" i="59"/>
  <c r="S31" i="59"/>
  <c r="R31" i="59"/>
  <c r="Q31" i="59"/>
  <c r="P31" i="59"/>
  <c r="O31" i="59"/>
  <c r="N31" i="59"/>
  <c r="M31" i="59"/>
  <c r="L31" i="59"/>
  <c r="K31" i="59"/>
  <c r="J31" i="59"/>
  <c r="I31" i="59"/>
  <c r="H31" i="59"/>
  <c r="G31" i="59"/>
  <c r="BE30" i="59"/>
  <c r="BD30" i="59"/>
  <c r="BC30" i="59"/>
  <c r="BB30" i="59"/>
  <c r="BA30" i="59"/>
  <c r="AZ30" i="59"/>
  <c r="AY30" i="59"/>
  <c r="AX30" i="59"/>
  <c r="AW30" i="59"/>
  <c r="AV30" i="59"/>
  <c r="AU30" i="59"/>
  <c r="AT30" i="59"/>
  <c r="AS30" i="59"/>
  <c r="AR30" i="59"/>
  <c r="AQ30" i="59"/>
  <c r="AP30" i="59"/>
  <c r="AO30" i="59"/>
  <c r="AN30" i="59"/>
  <c r="AM30" i="59"/>
  <c r="AL30" i="59"/>
  <c r="AK30" i="59"/>
  <c r="AJ30" i="59"/>
  <c r="AI30" i="59"/>
  <c r="AH30" i="59"/>
  <c r="AG30" i="59"/>
  <c r="AF30" i="59"/>
  <c r="AE30" i="59"/>
  <c r="AD30" i="59"/>
  <c r="AC30" i="59"/>
  <c r="AB30" i="59"/>
  <c r="AA30" i="59"/>
  <c r="Z30" i="59"/>
  <c r="Y30" i="59"/>
  <c r="X30" i="59"/>
  <c r="W30" i="59"/>
  <c r="V30" i="59"/>
  <c r="U30" i="59"/>
  <c r="T30" i="59"/>
  <c r="S30" i="59"/>
  <c r="R30" i="59"/>
  <c r="Q30" i="59"/>
  <c r="P30" i="59"/>
  <c r="O30" i="59"/>
  <c r="N30" i="59"/>
  <c r="M30" i="59"/>
  <c r="L30" i="59"/>
  <c r="K30" i="59"/>
  <c r="J30" i="59"/>
  <c r="I30" i="59"/>
  <c r="H30" i="59"/>
  <c r="G30" i="59"/>
  <c r="BE29" i="59"/>
  <c r="BD29" i="59"/>
  <c r="BC29" i="59"/>
  <c r="BB29" i="59"/>
  <c r="BA29" i="59"/>
  <c r="AZ29" i="59"/>
  <c r="AY29" i="59"/>
  <c r="AX29" i="59"/>
  <c r="AW29" i="59"/>
  <c r="AV29" i="59"/>
  <c r="AU29" i="59"/>
  <c r="AT29" i="59"/>
  <c r="AS29" i="59"/>
  <c r="AR29" i="59"/>
  <c r="AQ29" i="59"/>
  <c r="AP29" i="59"/>
  <c r="AO29" i="59"/>
  <c r="AN29" i="59"/>
  <c r="AM29" i="59"/>
  <c r="AL29" i="59"/>
  <c r="AK29" i="59"/>
  <c r="AJ29" i="59"/>
  <c r="AI29" i="59"/>
  <c r="AH29" i="59"/>
  <c r="AG29" i="59"/>
  <c r="AF29" i="59"/>
  <c r="AE29" i="59"/>
  <c r="AD29" i="59"/>
  <c r="AC29" i="59"/>
  <c r="AB29" i="59"/>
  <c r="AA29" i="59"/>
  <c r="Z29" i="59"/>
  <c r="Y29" i="59"/>
  <c r="X29" i="59"/>
  <c r="W29" i="59"/>
  <c r="V29" i="59"/>
  <c r="U29" i="59"/>
  <c r="T29" i="59"/>
  <c r="S29" i="59"/>
  <c r="R29" i="59"/>
  <c r="Q29" i="59"/>
  <c r="P29" i="59"/>
  <c r="O29" i="59"/>
  <c r="N29" i="59"/>
  <c r="M29" i="59"/>
  <c r="L29" i="59"/>
  <c r="K29" i="59"/>
  <c r="J29" i="59"/>
  <c r="I29" i="59"/>
  <c r="H29" i="59"/>
  <c r="G29" i="59"/>
  <c r="BE28" i="59"/>
  <c r="BD28" i="59"/>
  <c r="BC28" i="59"/>
  <c r="BB28" i="59"/>
  <c r="BA28" i="59"/>
  <c r="AZ28" i="59"/>
  <c r="AY28" i="59"/>
  <c r="AX28" i="59"/>
  <c r="AW28" i="59"/>
  <c r="AV28" i="59"/>
  <c r="AU28" i="59"/>
  <c r="AT28" i="59"/>
  <c r="AS28" i="59"/>
  <c r="AR28" i="59"/>
  <c r="AQ28" i="59"/>
  <c r="AP28" i="59"/>
  <c r="AO28" i="59"/>
  <c r="AN28" i="59"/>
  <c r="AM28" i="59"/>
  <c r="AL28" i="59"/>
  <c r="AK28" i="59"/>
  <c r="AJ28" i="59"/>
  <c r="AI28" i="59"/>
  <c r="AH28" i="59"/>
  <c r="AG28" i="59"/>
  <c r="AF28" i="59"/>
  <c r="AE28" i="59"/>
  <c r="AD28" i="59"/>
  <c r="AC28" i="59"/>
  <c r="AB28" i="59"/>
  <c r="AA28" i="59"/>
  <c r="Z28" i="59"/>
  <c r="Y28" i="59"/>
  <c r="X28" i="59"/>
  <c r="W28" i="59"/>
  <c r="V28" i="59"/>
  <c r="U28" i="59"/>
  <c r="T28" i="59"/>
  <c r="S28" i="59"/>
  <c r="R28" i="59"/>
  <c r="Q28" i="59"/>
  <c r="P28" i="59"/>
  <c r="O28" i="59"/>
  <c r="N28" i="59"/>
  <c r="M28" i="59"/>
  <c r="L28" i="59"/>
  <c r="K28" i="59"/>
  <c r="J28" i="59"/>
  <c r="I28" i="59"/>
  <c r="H28" i="59"/>
  <c r="G28" i="59"/>
  <c r="BE27" i="59"/>
  <c r="BD27" i="59"/>
  <c r="BC27" i="59"/>
  <c r="BB27" i="59"/>
  <c r="BA27" i="59"/>
  <c r="AZ27" i="59"/>
  <c r="AY27" i="59"/>
  <c r="AX27" i="59"/>
  <c r="AW27" i="59"/>
  <c r="AV27" i="59"/>
  <c r="AU27" i="59"/>
  <c r="AT27" i="59"/>
  <c r="AS27" i="59"/>
  <c r="AR27" i="59"/>
  <c r="AQ27" i="59"/>
  <c r="AP27" i="59"/>
  <c r="AO27" i="59"/>
  <c r="AN27" i="59"/>
  <c r="AM27" i="59"/>
  <c r="AL27" i="59"/>
  <c r="AK27" i="59"/>
  <c r="AJ27" i="59"/>
  <c r="AI27" i="59"/>
  <c r="AH27" i="59"/>
  <c r="AG27" i="59"/>
  <c r="AF27" i="59"/>
  <c r="AE27" i="59"/>
  <c r="AD27" i="59"/>
  <c r="AC27" i="59"/>
  <c r="AB27" i="59"/>
  <c r="AA27" i="59"/>
  <c r="Z27" i="59"/>
  <c r="Y27" i="59"/>
  <c r="X27" i="59"/>
  <c r="W27" i="59"/>
  <c r="V27" i="59"/>
  <c r="U27" i="59"/>
  <c r="T27" i="59"/>
  <c r="S27" i="59"/>
  <c r="R27" i="59"/>
  <c r="Q27" i="59"/>
  <c r="P27" i="59"/>
  <c r="O27" i="59"/>
  <c r="N27" i="59"/>
  <c r="M27" i="59"/>
  <c r="L27" i="59"/>
  <c r="K27" i="59"/>
  <c r="J27" i="59"/>
  <c r="I27" i="59"/>
  <c r="H27" i="59"/>
  <c r="G27" i="59"/>
  <c r="BE26" i="59"/>
  <c r="BD26" i="59"/>
  <c r="BC26" i="59"/>
  <c r="BB26" i="59"/>
  <c r="BA26" i="59"/>
  <c r="AZ26" i="59"/>
  <c r="AY26" i="59"/>
  <c r="AX26" i="59"/>
  <c r="AW26" i="59"/>
  <c r="AV26" i="59"/>
  <c r="AU26" i="59"/>
  <c r="AT26" i="59"/>
  <c r="AS26" i="59"/>
  <c r="AR26" i="59"/>
  <c r="AQ26" i="59"/>
  <c r="AP26" i="59"/>
  <c r="AO26" i="59"/>
  <c r="AN26" i="59"/>
  <c r="AM26" i="59"/>
  <c r="AL26" i="59"/>
  <c r="AK26" i="59"/>
  <c r="AJ26" i="59"/>
  <c r="AI26" i="59"/>
  <c r="AH26" i="59"/>
  <c r="AG26" i="59"/>
  <c r="AF26" i="59"/>
  <c r="AE26" i="59"/>
  <c r="AD26" i="59"/>
  <c r="AC26" i="59"/>
  <c r="AB26" i="59"/>
  <c r="AA26" i="59"/>
  <c r="Z26" i="59"/>
  <c r="Y26" i="59"/>
  <c r="X26" i="59"/>
  <c r="W26" i="59"/>
  <c r="V26" i="59"/>
  <c r="U26" i="59"/>
  <c r="T26" i="59"/>
  <c r="S26" i="59"/>
  <c r="R26" i="59"/>
  <c r="Q26" i="59"/>
  <c r="P26" i="59"/>
  <c r="O26" i="59"/>
  <c r="N26" i="59"/>
  <c r="M26" i="59"/>
  <c r="L26" i="59"/>
  <c r="K26" i="59"/>
  <c r="J26" i="59"/>
  <c r="I26" i="59"/>
  <c r="H26" i="59"/>
  <c r="G26" i="59"/>
  <c r="BE25" i="59"/>
  <c r="BD25" i="59"/>
  <c r="BC25" i="59"/>
  <c r="BB25" i="59"/>
  <c r="BA25" i="59"/>
  <c r="AZ25" i="59"/>
  <c r="AY25" i="59"/>
  <c r="AX25" i="59"/>
  <c r="AW25" i="59"/>
  <c r="AV25" i="59"/>
  <c r="AU25" i="59"/>
  <c r="AT25" i="59"/>
  <c r="AS25" i="59"/>
  <c r="AR25" i="59"/>
  <c r="AQ25" i="59"/>
  <c r="AP25" i="59"/>
  <c r="AO25" i="59"/>
  <c r="AN25" i="59"/>
  <c r="AM25" i="59"/>
  <c r="AL25" i="59"/>
  <c r="AK25" i="59"/>
  <c r="AJ25" i="59"/>
  <c r="AI25" i="59"/>
  <c r="AH25" i="59"/>
  <c r="AG25" i="59"/>
  <c r="AF25" i="59"/>
  <c r="AE25" i="59"/>
  <c r="AD25" i="59"/>
  <c r="AC25" i="59"/>
  <c r="AB25" i="59"/>
  <c r="AA25" i="59"/>
  <c r="Z25" i="59"/>
  <c r="Y25" i="59"/>
  <c r="X25" i="59"/>
  <c r="W25" i="59"/>
  <c r="V25" i="59"/>
  <c r="U25" i="59"/>
  <c r="T25" i="59"/>
  <c r="S25" i="59"/>
  <c r="R25" i="59"/>
  <c r="Q25" i="59"/>
  <c r="P25" i="59"/>
  <c r="O25" i="59"/>
  <c r="N25" i="59"/>
  <c r="M25" i="59"/>
  <c r="L25" i="59"/>
  <c r="K25" i="59"/>
  <c r="J25" i="59"/>
  <c r="I25" i="59"/>
  <c r="H25" i="59"/>
  <c r="G25" i="59"/>
  <c r="BE24" i="59"/>
  <c r="BD24" i="59"/>
  <c r="BC24" i="59"/>
  <c r="BB24" i="59"/>
  <c r="BA24" i="59"/>
  <c r="AZ24" i="59"/>
  <c r="AY24" i="59"/>
  <c r="AX24" i="59"/>
  <c r="AW24" i="59"/>
  <c r="AV24" i="59"/>
  <c r="AU24" i="59"/>
  <c r="AT24" i="59"/>
  <c r="AS24" i="59"/>
  <c r="AR24" i="59"/>
  <c r="AQ24" i="59"/>
  <c r="AP24" i="59"/>
  <c r="AO24" i="59"/>
  <c r="AN24" i="59"/>
  <c r="AM24" i="59"/>
  <c r="AL24" i="59"/>
  <c r="AK24" i="59"/>
  <c r="AJ24" i="59"/>
  <c r="AI24" i="59"/>
  <c r="AH24" i="59"/>
  <c r="AG24" i="59"/>
  <c r="AF24" i="59"/>
  <c r="AE24" i="59"/>
  <c r="AD24" i="59"/>
  <c r="AC24" i="59"/>
  <c r="AB24" i="59"/>
  <c r="AA24" i="59"/>
  <c r="Z24" i="59"/>
  <c r="Y24" i="59"/>
  <c r="X24" i="59"/>
  <c r="W24" i="59"/>
  <c r="V24" i="59"/>
  <c r="U24" i="59"/>
  <c r="T24" i="59"/>
  <c r="S24" i="59"/>
  <c r="R24" i="59"/>
  <c r="Q24" i="59"/>
  <c r="P24" i="59"/>
  <c r="O24" i="59"/>
  <c r="N24" i="59"/>
  <c r="M24" i="59"/>
  <c r="L24" i="59"/>
  <c r="K24" i="59"/>
  <c r="J24" i="59"/>
  <c r="I24" i="59"/>
  <c r="H24" i="59"/>
  <c r="G24" i="59"/>
  <c r="BE23" i="59"/>
  <c r="BD23" i="59"/>
  <c r="BC23" i="59"/>
  <c r="BB23" i="59"/>
  <c r="BA23" i="59"/>
  <c r="AZ23" i="59"/>
  <c r="AY23" i="59"/>
  <c r="AX23" i="59"/>
  <c r="AW23" i="59"/>
  <c r="AV23" i="59"/>
  <c r="AU23" i="59"/>
  <c r="AT23" i="59"/>
  <c r="AS23" i="59"/>
  <c r="AR23" i="59"/>
  <c r="AQ23" i="59"/>
  <c r="AP23" i="59"/>
  <c r="AO23" i="59"/>
  <c r="AN23" i="59"/>
  <c r="AM23" i="59"/>
  <c r="AL23" i="59"/>
  <c r="AK23" i="59"/>
  <c r="AJ23" i="59"/>
  <c r="AI23" i="59"/>
  <c r="AH23" i="59"/>
  <c r="AG23" i="59"/>
  <c r="AF23" i="59"/>
  <c r="AE23" i="59"/>
  <c r="AD23" i="59"/>
  <c r="AC23" i="59"/>
  <c r="AB23" i="59"/>
  <c r="AA23" i="59"/>
  <c r="Z23" i="59"/>
  <c r="Y23" i="59"/>
  <c r="X23" i="59"/>
  <c r="W23" i="59"/>
  <c r="V23" i="59"/>
  <c r="U23" i="59"/>
  <c r="T23" i="59"/>
  <c r="S23" i="59"/>
  <c r="R23" i="59"/>
  <c r="Q23" i="59"/>
  <c r="P23" i="59"/>
  <c r="O23" i="59"/>
  <c r="N23" i="59"/>
  <c r="M23" i="59"/>
  <c r="L23" i="59"/>
  <c r="K23" i="59"/>
  <c r="J23" i="59"/>
  <c r="I23" i="59"/>
  <c r="H23" i="59"/>
  <c r="G23" i="59"/>
  <c r="BE22" i="59"/>
  <c r="BD22" i="59"/>
  <c r="BC22" i="59"/>
  <c r="BB22" i="59"/>
  <c r="BA22" i="59"/>
  <c r="AZ22" i="59"/>
  <c r="AY22" i="59"/>
  <c r="AX22" i="59"/>
  <c r="AW22" i="59"/>
  <c r="AV22" i="59"/>
  <c r="AU22" i="59"/>
  <c r="AT22" i="59"/>
  <c r="AS22" i="59"/>
  <c r="AR22" i="59"/>
  <c r="AQ22" i="59"/>
  <c r="AP22" i="59"/>
  <c r="AO22" i="59"/>
  <c r="AN22" i="59"/>
  <c r="AM22" i="59"/>
  <c r="AL22" i="59"/>
  <c r="AK22" i="59"/>
  <c r="AJ22" i="59"/>
  <c r="AI22" i="59"/>
  <c r="AH22" i="59"/>
  <c r="AG22" i="59"/>
  <c r="AF22" i="59"/>
  <c r="AE22" i="59"/>
  <c r="AD22" i="59"/>
  <c r="AC22" i="59"/>
  <c r="AB22" i="59"/>
  <c r="AA22" i="59"/>
  <c r="Z22" i="59"/>
  <c r="Y22" i="59"/>
  <c r="X22" i="59"/>
  <c r="W22" i="59"/>
  <c r="V22" i="59"/>
  <c r="U22" i="59"/>
  <c r="T22" i="59"/>
  <c r="S22" i="59"/>
  <c r="R22" i="59"/>
  <c r="Q22" i="59"/>
  <c r="P22" i="59"/>
  <c r="O22" i="59"/>
  <c r="N22" i="59"/>
  <c r="M22" i="59"/>
  <c r="L22" i="59"/>
  <c r="K22" i="59"/>
  <c r="J22" i="59"/>
  <c r="I22" i="59"/>
  <c r="H22" i="59"/>
  <c r="G22" i="59"/>
  <c r="BE21" i="59"/>
  <c r="BD21" i="59"/>
  <c r="BC21" i="59"/>
  <c r="BB21" i="59"/>
  <c r="BA21" i="59"/>
  <c r="AZ21" i="59"/>
  <c r="AY21" i="59"/>
  <c r="AX21" i="59"/>
  <c r="AW21" i="59"/>
  <c r="AV21" i="59"/>
  <c r="AU21" i="59"/>
  <c r="AT21" i="59"/>
  <c r="AS21" i="59"/>
  <c r="AR21" i="59"/>
  <c r="AQ21" i="59"/>
  <c r="AP21" i="59"/>
  <c r="AO21" i="59"/>
  <c r="AN21" i="59"/>
  <c r="AM21" i="59"/>
  <c r="AL21" i="59"/>
  <c r="AK21" i="59"/>
  <c r="AJ21" i="59"/>
  <c r="AI21" i="59"/>
  <c r="AH21" i="59"/>
  <c r="AG21" i="59"/>
  <c r="AF21" i="59"/>
  <c r="AE21" i="59"/>
  <c r="AD21" i="59"/>
  <c r="AC21" i="59"/>
  <c r="AB21" i="59"/>
  <c r="AA21" i="59"/>
  <c r="Z21" i="59"/>
  <c r="Y21" i="59"/>
  <c r="X21" i="59"/>
  <c r="W21" i="59"/>
  <c r="V21" i="59"/>
  <c r="U21" i="59"/>
  <c r="T21" i="59"/>
  <c r="S21" i="59"/>
  <c r="R21" i="59"/>
  <c r="Q21" i="59"/>
  <c r="P21" i="59"/>
  <c r="O21" i="59"/>
  <c r="N21" i="59"/>
  <c r="M21" i="59"/>
  <c r="L21" i="59"/>
  <c r="K21" i="59"/>
  <c r="J21" i="59"/>
  <c r="I21" i="59"/>
  <c r="H21" i="59"/>
  <c r="G21" i="59"/>
  <c r="BE20" i="59"/>
  <c r="BD20" i="59"/>
  <c r="BC20" i="59"/>
  <c r="BB20" i="59"/>
  <c r="BA20" i="59"/>
  <c r="AZ20" i="59"/>
  <c r="AY20" i="59"/>
  <c r="AX20" i="59"/>
  <c r="AW20" i="59"/>
  <c r="AV20" i="59"/>
  <c r="AU20" i="59"/>
  <c r="AT20" i="59"/>
  <c r="AS20" i="59"/>
  <c r="AR20" i="59"/>
  <c r="AQ20" i="59"/>
  <c r="AP20" i="59"/>
  <c r="AO20" i="59"/>
  <c r="AN20" i="59"/>
  <c r="AM20" i="59"/>
  <c r="AL20" i="59"/>
  <c r="AK20" i="59"/>
  <c r="AJ20" i="59"/>
  <c r="AI20" i="59"/>
  <c r="AH20" i="59"/>
  <c r="AG20" i="59"/>
  <c r="AF20" i="59"/>
  <c r="AE20" i="59"/>
  <c r="AD20" i="59"/>
  <c r="AC20" i="59"/>
  <c r="AB20" i="59"/>
  <c r="AA20" i="59"/>
  <c r="Z20" i="59"/>
  <c r="Y20" i="59"/>
  <c r="X20" i="59"/>
  <c r="W20" i="59"/>
  <c r="V20" i="59"/>
  <c r="U20" i="59"/>
  <c r="T20" i="59"/>
  <c r="S20" i="59"/>
  <c r="R20" i="59"/>
  <c r="Q20" i="59"/>
  <c r="P20" i="59"/>
  <c r="O20" i="59"/>
  <c r="N20" i="59"/>
  <c r="M20" i="59"/>
  <c r="L20" i="59"/>
  <c r="K20" i="59"/>
  <c r="J20" i="59"/>
  <c r="I20" i="59"/>
  <c r="H20" i="59"/>
  <c r="G20" i="59"/>
  <c r="BE19" i="59"/>
  <c r="BD19" i="59"/>
  <c r="BC19" i="59"/>
  <c r="BB19" i="59"/>
  <c r="BA19" i="59"/>
  <c r="AZ19" i="59"/>
  <c r="AY19" i="59"/>
  <c r="AX19" i="59"/>
  <c r="AW19" i="59"/>
  <c r="AV19" i="59"/>
  <c r="AU19" i="59"/>
  <c r="AT19" i="59"/>
  <c r="AS19" i="59"/>
  <c r="AR19" i="59"/>
  <c r="AQ19" i="59"/>
  <c r="AP19" i="59"/>
  <c r="AO19" i="59"/>
  <c r="AN19" i="59"/>
  <c r="AM19" i="59"/>
  <c r="AL19" i="59"/>
  <c r="AK19" i="59"/>
  <c r="AJ19" i="59"/>
  <c r="AI19" i="59"/>
  <c r="AH19" i="59"/>
  <c r="AG19" i="59"/>
  <c r="AF19" i="59"/>
  <c r="AE19" i="59"/>
  <c r="AD19" i="59"/>
  <c r="AC19" i="59"/>
  <c r="AB19" i="59"/>
  <c r="AA19" i="59"/>
  <c r="Z19" i="59"/>
  <c r="Y19" i="59"/>
  <c r="X19" i="59"/>
  <c r="W19" i="59"/>
  <c r="V19" i="59"/>
  <c r="U19" i="59"/>
  <c r="T19" i="59"/>
  <c r="S19" i="59"/>
  <c r="R19" i="59"/>
  <c r="Q19" i="59"/>
  <c r="P19" i="59"/>
  <c r="O19" i="59"/>
  <c r="N19" i="59"/>
  <c r="M19" i="59"/>
  <c r="L19" i="59"/>
  <c r="K19" i="59"/>
  <c r="J19" i="59"/>
  <c r="I19" i="59"/>
  <c r="H19" i="59"/>
  <c r="G19" i="59"/>
  <c r="BE18" i="59"/>
  <c r="BD18" i="59"/>
  <c r="BC18" i="59"/>
  <c r="BB18" i="59"/>
  <c r="BA18" i="59"/>
  <c r="AZ18" i="59"/>
  <c r="AY18" i="59"/>
  <c r="AX18" i="59"/>
  <c r="AW18" i="59"/>
  <c r="AV18" i="59"/>
  <c r="AU18" i="59"/>
  <c r="AT18" i="59"/>
  <c r="AS18" i="59"/>
  <c r="AR18" i="59"/>
  <c r="AQ18" i="59"/>
  <c r="AP18" i="59"/>
  <c r="AO18" i="59"/>
  <c r="AN18" i="59"/>
  <c r="AM18" i="59"/>
  <c r="AL18" i="59"/>
  <c r="AK18" i="59"/>
  <c r="AJ18" i="59"/>
  <c r="AI18" i="59"/>
  <c r="AH18" i="59"/>
  <c r="AG18" i="59"/>
  <c r="AF18" i="59"/>
  <c r="AE18" i="59"/>
  <c r="AD18" i="59"/>
  <c r="AC18" i="59"/>
  <c r="AB18" i="59"/>
  <c r="AA18" i="59"/>
  <c r="Z18" i="59"/>
  <c r="Y18" i="59"/>
  <c r="X18" i="59"/>
  <c r="W18" i="59"/>
  <c r="V18" i="59"/>
  <c r="U18" i="59"/>
  <c r="T18" i="59"/>
  <c r="S18" i="59"/>
  <c r="R18" i="59"/>
  <c r="Q18" i="59"/>
  <c r="P18" i="59"/>
  <c r="O18" i="59"/>
  <c r="N18" i="59"/>
  <c r="M18" i="59"/>
  <c r="L18" i="59"/>
  <c r="K18" i="59"/>
  <c r="J18" i="59"/>
  <c r="I18" i="59"/>
  <c r="H18" i="59"/>
  <c r="G18" i="59"/>
  <c r="BE17" i="59"/>
  <c r="BD17" i="59"/>
  <c r="BC17" i="59"/>
  <c r="BB17" i="59"/>
  <c r="BA17" i="59"/>
  <c r="AZ17" i="59"/>
  <c r="AY17" i="59"/>
  <c r="AX17" i="59"/>
  <c r="AW17" i="59"/>
  <c r="AV17" i="59"/>
  <c r="AU17" i="59"/>
  <c r="AT17" i="59"/>
  <c r="AS17" i="59"/>
  <c r="AR17" i="59"/>
  <c r="AQ17" i="59"/>
  <c r="AP17" i="59"/>
  <c r="AO17" i="59"/>
  <c r="AN17" i="59"/>
  <c r="AM17" i="59"/>
  <c r="AL17" i="59"/>
  <c r="AK17" i="59"/>
  <c r="AJ17" i="59"/>
  <c r="AI17" i="59"/>
  <c r="AH17" i="59"/>
  <c r="AG17" i="59"/>
  <c r="AF17" i="59"/>
  <c r="AE17" i="59"/>
  <c r="AD17" i="59"/>
  <c r="AC17" i="59"/>
  <c r="AB17" i="59"/>
  <c r="AA17" i="59"/>
  <c r="Z17" i="59"/>
  <c r="Y17" i="59"/>
  <c r="X17" i="59"/>
  <c r="W17" i="59"/>
  <c r="V17" i="59"/>
  <c r="U17" i="59"/>
  <c r="T17" i="59"/>
  <c r="S17" i="59"/>
  <c r="R17" i="59"/>
  <c r="Q17" i="59"/>
  <c r="P17" i="59"/>
  <c r="O17" i="59"/>
  <c r="N17" i="59"/>
  <c r="M17" i="59"/>
  <c r="L17" i="59"/>
  <c r="K17" i="59"/>
  <c r="J17" i="59"/>
  <c r="I17" i="59"/>
  <c r="H17" i="59"/>
  <c r="G17" i="59"/>
  <c r="BE16" i="59"/>
  <c r="BD16" i="59"/>
  <c r="BC16" i="59"/>
  <c r="BB16" i="59"/>
  <c r="BA16" i="59"/>
  <c r="AZ16" i="59"/>
  <c r="AY16" i="59"/>
  <c r="AX16" i="59"/>
  <c r="AW16" i="59"/>
  <c r="AV16" i="59"/>
  <c r="AU16" i="59"/>
  <c r="AT16" i="59"/>
  <c r="AS16" i="59"/>
  <c r="AR16" i="59"/>
  <c r="AQ16" i="59"/>
  <c r="AP16" i="59"/>
  <c r="AO16" i="59"/>
  <c r="AN16" i="59"/>
  <c r="AM16" i="59"/>
  <c r="AL16" i="59"/>
  <c r="AK16" i="59"/>
  <c r="AJ16" i="59"/>
  <c r="AI16" i="59"/>
  <c r="AH16" i="59"/>
  <c r="AG16" i="59"/>
  <c r="AF16" i="59"/>
  <c r="AE16" i="59"/>
  <c r="AD16" i="59"/>
  <c r="AC16" i="59"/>
  <c r="AB16" i="59"/>
  <c r="AA16" i="59"/>
  <c r="Z16" i="59"/>
  <c r="Y16" i="59"/>
  <c r="X16" i="59"/>
  <c r="W16" i="59"/>
  <c r="V16" i="59"/>
  <c r="U16" i="59"/>
  <c r="T16" i="59"/>
  <c r="S16" i="59"/>
  <c r="R16" i="59"/>
  <c r="Q16" i="59"/>
  <c r="P16" i="59"/>
  <c r="O16" i="59"/>
  <c r="N16" i="59"/>
  <c r="M16" i="59"/>
  <c r="L16" i="59"/>
  <c r="K16" i="59"/>
  <c r="J16" i="59"/>
  <c r="I16" i="59"/>
  <c r="H16" i="59"/>
  <c r="G16" i="59"/>
  <c r="BE15" i="59"/>
  <c r="BD15" i="59"/>
  <c r="BC15" i="59"/>
  <c r="BB15" i="59"/>
  <c r="BA15" i="59"/>
  <c r="AZ15" i="59"/>
  <c r="AY15" i="59"/>
  <c r="AX15" i="59"/>
  <c r="AW15" i="59"/>
  <c r="AV15" i="59"/>
  <c r="AU15" i="59"/>
  <c r="AT15" i="59"/>
  <c r="AS15" i="59"/>
  <c r="AR15" i="59"/>
  <c r="AQ15" i="59"/>
  <c r="AP15" i="59"/>
  <c r="AO15" i="59"/>
  <c r="AN15" i="59"/>
  <c r="AM15" i="59"/>
  <c r="AL15" i="59"/>
  <c r="AK15" i="59"/>
  <c r="AJ15" i="59"/>
  <c r="AI15" i="59"/>
  <c r="AH15" i="59"/>
  <c r="AG15" i="59"/>
  <c r="AF15" i="59"/>
  <c r="AE15" i="59"/>
  <c r="AD15" i="59"/>
  <c r="AC15" i="59"/>
  <c r="AB15" i="59"/>
  <c r="AA15" i="59"/>
  <c r="Z15" i="59"/>
  <c r="Y15" i="59"/>
  <c r="X15" i="59"/>
  <c r="W15" i="59"/>
  <c r="V15" i="59"/>
  <c r="U15" i="59"/>
  <c r="T15" i="59"/>
  <c r="S15" i="59"/>
  <c r="R15" i="59"/>
  <c r="Q15" i="59"/>
  <c r="P15" i="59"/>
  <c r="O15" i="59"/>
  <c r="N15" i="59"/>
  <c r="M15" i="59"/>
  <c r="L15" i="59"/>
  <c r="K15" i="59"/>
  <c r="J15" i="59"/>
  <c r="I15" i="59"/>
  <c r="H15" i="59"/>
  <c r="G15" i="59"/>
  <c r="BE14" i="59"/>
  <c r="BD14" i="59"/>
  <c r="BC14" i="59"/>
  <c r="BB14" i="59"/>
  <c r="BA14" i="59"/>
  <c r="AZ14" i="59"/>
  <c r="AY14" i="59"/>
  <c r="AX14" i="59"/>
  <c r="AW14" i="59"/>
  <c r="AV14" i="59"/>
  <c r="AU14" i="59"/>
  <c r="AT14" i="59"/>
  <c r="AS14" i="59"/>
  <c r="AR14" i="59"/>
  <c r="AQ14" i="59"/>
  <c r="AP14" i="59"/>
  <c r="AO14" i="59"/>
  <c r="AN14" i="59"/>
  <c r="AM14" i="59"/>
  <c r="AL14" i="59"/>
  <c r="AK14" i="59"/>
  <c r="AJ14" i="59"/>
  <c r="AI14" i="59"/>
  <c r="AH14" i="59"/>
  <c r="AG14" i="59"/>
  <c r="AF14" i="59"/>
  <c r="AE14" i="59"/>
  <c r="AD14" i="59"/>
  <c r="AC14" i="59"/>
  <c r="AB14" i="59"/>
  <c r="AA14" i="59"/>
  <c r="Z14" i="59"/>
  <c r="Y14" i="59"/>
  <c r="X14" i="59"/>
  <c r="W14" i="59"/>
  <c r="V14" i="59"/>
  <c r="U14" i="59"/>
  <c r="T14" i="59"/>
  <c r="S14" i="59"/>
  <c r="R14" i="59"/>
  <c r="Q14" i="59"/>
  <c r="P14" i="59"/>
  <c r="O14" i="59"/>
  <c r="N14" i="59"/>
  <c r="M14" i="59"/>
  <c r="L14" i="59"/>
  <c r="K14" i="59"/>
  <c r="J14" i="59"/>
  <c r="I14" i="59"/>
  <c r="H14" i="59"/>
  <c r="G14" i="59"/>
  <c r="BE13" i="59"/>
  <c r="BD13" i="59"/>
  <c r="BC13" i="59"/>
  <c r="BB13" i="59"/>
  <c r="BA13" i="59"/>
  <c r="AZ13" i="59"/>
  <c r="AY13" i="59"/>
  <c r="AX13" i="59"/>
  <c r="AW13" i="59"/>
  <c r="AV13" i="59"/>
  <c r="AU13" i="59"/>
  <c r="AT13" i="59"/>
  <c r="AS13" i="59"/>
  <c r="AR13" i="59"/>
  <c r="AQ13" i="59"/>
  <c r="AP13" i="59"/>
  <c r="AO13" i="59"/>
  <c r="AN13" i="59"/>
  <c r="AM13" i="59"/>
  <c r="AL13" i="59"/>
  <c r="AK13" i="59"/>
  <c r="AJ13" i="59"/>
  <c r="AI13" i="59"/>
  <c r="AH13" i="59"/>
  <c r="AG13" i="59"/>
  <c r="AF13" i="59"/>
  <c r="AE13" i="59"/>
  <c r="AD13" i="59"/>
  <c r="AC13" i="59"/>
  <c r="AB13" i="59"/>
  <c r="AA13" i="59"/>
  <c r="Z13" i="59"/>
  <c r="Y13" i="59"/>
  <c r="X13" i="59"/>
  <c r="W13" i="59"/>
  <c r="V13" i="59"/>
  <c r="U13" i="59"/>
  <c r="T13" i="59"/>
  <c r="S13" i="59"/>
  <c r="R13" i="59"/>
  <c r="Q13" i="59"/>
  <c r="P13" i="59"/>
  <c r="O13" i="59"/>
  <c r="N13" i="59"/>
  <c r="M13" i="59"/>
  <c r="L13" i="59"/>
  <c r="K13" i="59"/>
  <c r="J13" i="59"/>
  <c r="I13" i="59"/>
  <c r="H13" i="59"/>
  <c r="G13" i="59"/>
  <c r="BE12" i="59"/>
  <c r="BD12" i="59"/>
  <c r="BC12" i="59"/>
  <c r="BB12" i="59"/>
  <c r="BA12" i="59"/>
  <c r="AZ12" i="59"/>
  <c r="AY12" i="59"/>
  <c r="AX12" i="59"/>
  <c r="AW12" i="59"/>
  <c r="AV12" i="59"/>
  <c r="AU12" i="59"/>
  <c r="AT12" i="59"/>
  <c r="AS12" i="59"/>
  <c r="AR12" i="59"/>
  <c r="AQ12" i="59"/>
  <c r="AP12" i="59"/>
  <c r="AO12" i="59"/>
  <c r="AN12" i="59"/>
  <c r="AM12" i="59"/>
  <c r="AL12" i="59"/>
  <c r="AK12" i="59"/>
  <c r="AJ12" i="59"/>
  <c r="AI12" i="59"/>
  <c r="AH12" i="59"/>
  <c r="AG12" i="59"/>
  <c r="AF12" i="59"/>
  <c r="AE12" i="59"/>
  <c r="AD12" i="59"/>
  <c r="AC12" i="59"/>
  <c r="AB12" i="59"/>
  <c r="AA12" i="59"/>
  <c r="Z12" i="59"/>
  <c r="Y12" i="59"/>
  <c r="X12" i="59"/>
  <c r="W12" i="59"/>
  <c r="V12" i="59"/>
  <c r="U12" i="59"/>
  <c r="T12" i="59"/>
  <c r="S12" i="59"/>
  <c r="R12" i="59"/>
  <c r="Q12" i="59"/>
  <c r="P12" i="59"/>
  <c r="O12" i="59"/>
  <c r="N12" i="59"/>
  <c r="M12" i="59"/>
  <c r="L12" i="59"/>
  <c r="K12" i="59"/>
  <c r="J12" i="59"/>
  <c r="I12" i="59"/>
  <c r="H12" i="59"/>
  <c r="G12" i="59"/>
  <c r="BE11" i="59"/>
  <c r="BD11" i="59"/>
  <c r="BC11" i="59"/>
  <c r="BB11" i="59"/>
  <c r="BA11" i="59"/>
  <c r="AZ11" i="59"/>
  <c r="AY11" i="59"/>
  <c r="AX11" i="59"/>
  <c r="AW11" i="59"/>
  <c r="AV11" i="59"/>
  <c r="AU11" i="59"/>
  <c r="AT11" i="59"/>
  <c r="AS11" i="59"/>
  <c r="AR11" i="59"/>
  <c r="AQ11" i="59"/>
  <c r="AP11" i="59"/>
  <c r="AO11" i="59"/>
  <c r="AN11" i="59"/>
  <c r="AM11" i="59"/>
  <c r="AL11" i="59"/>
  <c r="AK11" i="59"/>
  <c r="AJ11" i="59"/>
  <c r="AI11" i="59"/>
  <c r="AH11" i="59"/>
  <c r="AG11" i="59"/>
  <c r="AF11" i="59"/>
  <c r="AE11" i="59"/>
  <c r="AD11" i="59"/>
  <c r="AC11" i="59"/>
  <c r="AB11" i="59"/>
  <c r="AA11" i="59"/>
  <c r="Z11" i="59"/>
  <c r="Y11" i="59"/>
  <c r="X11" i="59"/>
  <c r="W11" i="59"/>
  <c r="V11" i="59"/>
  <c r="U11" i="59"/>
  <c r="T11" i="59"/>
  <c r="S11" i="59"/>
  <c r="R11" i="59"/>
  <c r="Q11" i="59"/>
  <c r="P11" i="59"/>
  <c r="O11" i="59"/>
  <c r="N11" i="59"/>
  <c r="M11" i="59"/>
  <c r="L11" i="59"/>
  <c r="K11" i="59"/>
  <c r="J11" i="59"/>
  <c r="I11" i="59"/>
  <c r="H11" i="59"/>
  <c r="G11" i="59"/>
  <c r="BE10" i="59"/>
  <c r="BD10" i="59"/>
  <c r="BC10" i="59"/>
  <c r="BB10" i="59"/>
  <c r="BA10" i="59"/>
  <c r="AZ10" i="59"/>
  <c r="AY10" i="59"/>
  <c r="AX10" i="59"/>
  <c r="AW10" i="59"/>
  <c r="AV10" i="59"/>
  <c r="AU10" i="59"/>
  <c r="AT10" i="59"/>
  <c r="AS10" i="59"/>
  <c r="AR10" i="59"/>
  <c r="AQ10" i="59"/>
  <c r="AP10" i="59"/>
  <c r="AO10" i="59"/>
  <c r="AN10" i="59"/>
  <c r="AM10" i="59"/>
  <c r="AL10" i="59"/>
  <c r="AK10" i="59"/>
  <c r="AJ10" i="59"/>
  <c r="AI10" i="59"/>
  <c r="AH10" i="59"/>
  <c r="AG10" i="59"/>
  <c r="AF10" i="59"/>
  <c r="AE10" i="59"/>
  <c r="AD10" i="59"/>
  <c r="AC10" i="59"/>
  <c r="AB10" i="59"/>
  <c r="AA10" i="59"/>
  <c r="Z10" i="59"/>
  <c r="Y10" i="59"/>
  <c r="X10" i="59"/>
  <c r="W10" i="59"/>
  <c r="V10" i="59"/>
  <c r="U10" i="59"/>
  <c r="T10" i="59"/>
  <c r="S10" i="59"/>
  <c r="R10" i="59"/>
  <c r="Q10" i="59"/>
  <c r="P10" i="59"/>
  <c r="O10" i="59"/>
  <c r="N10" i="59"/>
  <c r="M10" i="59"/>
  <c r="L10" i="59"/>
  <c r="K10" i="59"/>
  <c r="J10" i="59"/>
  <c r="I10" i="59"/>
  <c r="H10" i="59"/>
  <c r="G10" i="59"/>
  <c r="BE9" i="59"/>
  <c r="BD9" i="59"/>
  <c r="BC9" i="59"/>
  <c r="BB9" i="59"/>
  <c r="BA9" i="59"/>
  <c r="AZ9" i="59"/>
  <c r="AY9" i="59"/>
  <c r="AX9" i="59"/>
  <c r="AW9" i="59"/>
  <c r="AV9" i="59"/>
  <c r="AU9" i="59"/>
  <c r="AT9" i="59"/>
  <c r="AS9" i="59"/>
  <c r="AR9" i="59"/>
  <c r="AQ9" i="59"/>
  <c r="AP9" i="59"/>
  <c r="AO9" i="59"/>
  <c r="AN9" i="59"/>
  <c r="AM9" i="59"/>
  <c r="AL9" i="59"/>
  <c r="AK9" i="59"/>
  <c r="AJ9" i="59"/>
  <c r="AI9" i="59"/>
  <c r="AH9" i="59"/>
  <c r="AG9" i="59"/>
  <c r="AF9" i="59"/>
  <c r="AE9" i="59"/>
  <c r="AD9" i="59"/>
  <c r="AC9" i="59"/>
  <c r="AB9" i="59"/>
  <c r="AA9" i="59"/>
  <c r="Z9" i="59"/>
  <c r="Y9" i="59"/>
  <c r="X9" i="59"/>
  <c r="W9" i="59"/>
  <c r="V9" i="59"/>
  <c r="U9" i="59"/>
  <c r="T9" i="59"/>
  <c r="S9" i="59"/>
  <c r="R9" i="59"/>
  <c r="Q9" i="59"/>
  <c r="P9" i="59"/>
  <c r="O9" i="59"/>
  <c r="N9" i="59"/>
  <c r="M9" i="59"/>
  <c r="L9" i="59"/>
  <c r="K9" i="59"/>
  <c r="J9" i="59"/>
  <c r="I9" i="59"/>
  <c r="H9" i="59"/>
  <c r="G9" i="59"/>
  <c r="BE8" i="59"/>
  <c r="BD8" i="59"/>
  <c r="BC8" i="59"/>
  <c r="BB8" i="59"/>
  <c r="BA8" i="59"/>
  <c r="AZ8" i="59"/>
  <c r="AY8" i="59"/>
  <c r="AX8" i="59"/>
  <c r="AW8" i="59"/>
  <c r="AV8" i="59"/>
  <c r="AU8" i="59"/>
  <c r="AT8" i="59"/>
  <c r="AS8" i="59"/>
  <c r="AR8" i="59"/>
  <c r="AQ8" i="59"/>
  <c r="AP8" i="59"/>
  <c r="AO8" i="59"/>
  <c r="AN8" i="59"/>
  <c r="AM8" i="59"/>
  <c r="AL8" i="59"/>
  <c r="AK8" i="59"/>
  <c r="AJ8" i="59"/>
  <c r="AI8" i="59"/>
  <c r="AH8" i="59"/>
  <c r="AG8" i="59"/>
  <c r="AF8" i="59"/>
  <c r="AE8" i="59"/>
  <c r="AD8" i="59"/>
  <c r="AC8" i="59"/>
  <c r="AB8" i="59"/>
  <c r="AA8" i="59"/>
  <c r="Z8" i="59"/>
  <c r="Y8" i="59"/>
  <c r="X8" i="59"/>
  <c r="W8" i="59"/>
  <c r="V8" i="59"/>
  <c r="U8" i="59"/>
  <c r="T8" i="59"/>
  <c r="S8" i="59"/>
  <c r="R8" i="59"/>
  <c r="Q8" i="59"/>
  <c r="P8" i="59"/>
  <c r="O8" i="59"/>
  <c r="N8" i="59"/>
  <c r="M8" i="59"/>
  <c r="L8" i="59"/>
  <c r="K8" i="59"/>
  <c r="J8" i="59"/>
  <c r="I8" i="59"/>
  <c r="H8" i="59"/>
  <c r="G8" i="59"/>
  <c r="BE7" i="59"/>
  <c r="BD7" i="59"/>
  <c r="BC7" i="59"/>
  <c r="BB7" i="59"/>
  <c r="BA7" i="59"/>
  <c r="AZ7" i="59"/>
  <c r="AY7" i="59"/>
  <c r="AX7" i="59"/>
  <c r="AW7" i="59"/>
  <c r="AV7" i="59"/>
  <c r="AU7" i="59"/>
  <c r="AT7" i="59"/>
  <c r="AS7" i="59"/>
  <c r="AR7" i="59"/>
  <c r="AQ7" i="59"/>
  <c r="AP7" i="59"/>
  <c r="AO7" i="59"/>
  <c r="AN7" i="59"/>
  <c r="AM7" i="59"/>
  <c r="AL7" i="59"/>
  <c r="AK7" i="59"/>
  <c r="AJ7" i="59"/>
  <c r="AI7" i="59"/>
  <c r="AH7" i="59"/>
  <c r="AG7" i="59"/>
  <c r="AF7" i="59"/>
  <c r="AE7" i="59"/>
  <c r="AD7" i="59"/>
  <c r="AC7" i="59"/>
  <c r="AB7" i="59"/>
  <c r="AA7" i="59"/>
  <c r="Z7" i="59"/>
  <c r="Y7" i="59"/>
  <c r="X7" i="59"/>
  <c r="W7" i="59"/>
  <c r="V7" i="59"/>
  <c r="U7" i="59"/>
  <c r="T7" i="59"/>
  <c r="S7" i="59"/>
  <c r="R7" i="59"/>
  <c r="Q7" i="59"/>
  <c r="P7" i="59"/>
  <c r="O7" i="59"/>
  <c r="N7" i="59"/>
  <c r="M7" i="59"/>
  <c r="L7" i="59"/>
  <c r="K7" i="59"/>
  <c r="J7" i="59"/>
  <c r="I7" i="59"/>
  <c r="H7" i="59"/>
  <c r="G7" i="59"/>
  <c r="BE6" i="59"/>
  <c r="BD6" i="59"/>
  <c r="BC6" i="59"/>
  <c r="BB6" i="59"/>
  <c r="BA6" i="59"/>
  <c r="AZ6" i="59"/>
  <c r="AY6" i="59"/>
  <c r="AX6" i="59"/>
  <c r="AW6" i="59"/>
  <c r="AV6" i="59"/>
  <c r="AU6" i="59"/>
  <c r="AT6" i="59"/>
  <c r="AS6" i="59"/>
  <c r="AR6" i="59"/>
  <c r="AQ6" i="59"/>
  <c r="AP6" i="59"/>
  <c r="AO6" i="59"/>
  <c r="AN6" i="59"/>
  <c r="AM6" i="59"/>
  <c r="AL6" i="59"/>
  <c r="AK6" i="59"/>
  <c r="AJ6" i="59"/>
  <c r="AI6" i="59"/>
  <c r="AH6" i="59"/>
  <c r="AG6" i="59"/>
  <c r="AF6" i="59"/>
  <c r="AE6" i="59"/>
  <c r="AD6" i="59"/>
  <c r="AC6" i="59"/>
  <c r="AB6" i="59"/>
  <c r="AA6" i="59"/>
  <c r="Z6" i="59"/>
  <c r="Y6" i="59"/>
  <c r="X6" i="59"/>
  <c r="W6" i="59"/>
  <c r="V6" i="59"/>
  <c r="U6" i="59"/>
  <c r="T6" i="59"/>
  <c r="S6" i="59"/>
  <c r="R6" i="59"/>
  <c r="Q6" i="59"/>
  <c r="P6" i="59"/>
  <c r="O6" i="59"/>
  <c r="N6" i="59"/>
  <c r="M6" i="59"/>
  <c r="L6" i="59"/>
  <c r="K6" i="59"/>
  <c r="J6" i="59"/>
  <c r="I6" i="59"/>
  <c r="H6" i="59"/>
  <c r="G6" i="59"/>
  <c r="BE5" i="59"/>
  <c r="BD5" i="59"/>
  <c r="BC5" i="59"/>
  <c r="BB5" i="59"/>
  <c r="BA5" i="59"/>
  <c r="AZ5" i="59"/>
  <c r="AY5" i="59"/>
  <c r="AX5" i="59"/>
  <c r="AW5" i="59"/>
  <c r="AV5" i="59"/>
  <c r="AU5" i="59"/>
  <c r="AT5" i="59"/>
  <c r="AS5" i="59"/>
  <c r="AR5" i="59"/>
  <c r="AQ5" i="59"/>
  <c r="AP5" i="59"/>
  <c r="AO5" i="59"/>
  <c r="AN5" i="59"/>
  <c r="AM5" i="59"/>
  <c r="AL5" i="59"/>
  <c r="AK5" i="59"/>
  <c r="AJ5" i="59"/>
  <c r="AI5" i="59"/>
  <c r="AH5" i="59"/>
  <c r="AG5" i="59"/>
  <c r="AF5" i="59"/>
  <c r="AE5" i="59"/>
  <c r="AD5" i="59"/>
  <c r="AC5" i="59"/>
  <c r="AB5" i="59"/>
  <c r="AA5" i="59"/>
  <c r="Z5" i="59"/>
  <c r="Y5" i="59"/>
  <c r="X5" i="59"/>
  <c r="W5" i="59"/>
  <c r="V5" i="59"/>
  <c r="U5" i="59"/>
  <c r="T5" i="59"/>
  <c r="S5" i="59"/>
  <c r="R5" i="59"/>
  <c r="Q5" i="59"/>
  <c r="P5" i="59"/>
  <c r="O5" i="59"/>
  <c r="N5" i="59"/>
  <c r="M5" i="59"/>
  <c r="L5" i="59"/>
  <c r="K5" i="59"/>
  <c r="J5" i="59"/>
  <c r="I5" i="59"/>
  <c r="H5" i="59"/>
  <c r="G5" i="59"/>
  <c r="BE4" i="59"/>
  <c r="BD4" i="59"/>
  <c r="BC4" i="59"/>
  <c r="BB4" i="59"/>
  <c r="BA4" i="59"/>
  <c r="AZ4" i="59"/>
  <c r="AY4" i="59"/>
  <c r="AX4" i="59"/>
  <c r="AW4" i="59"/>
  <c r="AV4" i="59"/>
  <c r="AU4" i="59"/>
  <c r="AT4" i="59"/>
  <c r="AS4" i="59"/>
  <c r="AR4" i="59"/>
  <c r="AQ4" i="59"/>
  <c r="AP4" i="59"/>
  <c r="AO4" i="59"/>
  <c r="AN4" i="59"/>
  <c r="AM4" i="59"/>
  <c r="AL4" i="59"/>
  <c r="AK4" i="59"/>
  <c r="AJ4" i="59"/>
  <c r="AI4" i="59"/>
  <c r="AH4" i="59"/>
  <c r="AG4" i="59"/>
  <c r="AF4" i="59"/>
  <c r="AE4" i="59"/>
  <c r="AD4" i="59"/>
  <c r="AC4" i="59"/>
  <c r="AB4" i="59"/>
  <c r="AA4" i="59"/>
  <c r="Z4" i="59"/>
  <c r="Y4" i="59"/>
  <c r="X4" i="59"/>
  <c r="X35" i="59" s="1"/>
  <c r="W4" i="59"/>
  <c r="V4" i="59"/>
  <c r="U4" i="59"/>
  <c r="T4" i="59"/>
  <c r="S4" i="59"/>
  <c r="R4" i="59"/>
  <c r="Q4" i="59"/>
  <c r="P4" i="59"/>
  <c r="P35" i="59" s="1"/>
  <c r="O4" i="59"/>
  <c r="N4" i="59"/>
  <c r="M4" i="59"/>
  <c r="L4" i="59"/>
  <c r="K4" i="59"/>
  <c r="J4" i="59"/>
  <c r="I4" i="59"/>
  <c r="H4" i="59"/>
  <c r="H35" i="59" s="1"/>
  <c r="G4" i="59"/>
  <c r="BE34" i="58"/>
  <c r="BD34" i="58"/>
  <c r="BC34" i="58"/>
  <c r="BB34" i="58"/>
  <c r="BA34" i="58"/>
  <c r="AZ34" i="58"/>
  <c r="AY34" i="58"/>
  <c r="AX34" i="58"/>
  <c r="AW34" i="58"/>
  <c r="AV34" i="58"/>
  <c r="AU34" i="58"/>
  <c r="AT34" i="58"/>
  <c r="AS34" i="58"/>
  <c r="AR34" i="58"/>
  <c r="AQ34" i="58"/>
  <c r="AP34" i="58"/>
  <c r="AO34" i="58"/>
  <c r="AN34" i="58"/>
  <c r="AM34" i="58"/>
  <c r="AL34" i="58"/>
  <c r="AK34" i="58"/>
  <c r="AJ34" i="58"/>
  <c r="AI34" i="58"/>
  <c r="AH34" i="58"/>
  <c r="AG34" i="58"/>
  <c r="AF34" i="58"/>
  <c r="AE34" i="58"/>
  <c r="AD34" i="58"/>
  <c r="AC34" i="58"/>
  <c r="AB34" i="58"/>
  <c r="AA34" i="58"/>
  <c r="Z34" i="58"/>
  <c r="Y34" i="58"/>
  <c r="X34" i="58"/>
  <c r="W34" i="58"/>
  <c r="V34" i="58"/>
  <c r="U34" i="58"/>
  <c r="T34" i="58"/>
  <c r="S34" i="58"/>
  <c r="R34" i="58"/>
  <c r="Q34" i="58"/>
  <c r="P34" i="58"/>
  <c r="O34" i="58"/>
  <c r="N34" i="58"/>
  <c r="M34" i="58"/>
  <c r="L34" i="58"/>
  <c r="K34" i="58"/>
  <c r="J34" i="58"/>
  <c r="I34" i="58"/>
  <c r="H34" i="58"/>
  <c r="G34" i="58"/>
  <c r="BE33" i="58"/>
  <c r="BD33" i="58"/>
  <c r="BC33" i="58"/>
  <c r="BB33" i="58"/>
  <c r="BA33" i="58"/>
  <c r="AZ33" i="58"/>
  <c r="AY33" i="58"/>
  <c r="AX33" i="58"/>
  <c r="AW33" i="58"/>
  <c r="AV33" i="58"/>
  <c r="AU33" i="58"/>
  <c r="AT33" i="58"/>
  <c r="AS33" i="58"/>
  <c r="AR33" i="58"/>
  <c r="AQ33" i="58"/>
  <c r="AP33" i="58"/>
  <c r="AO33" i="58"/>
  <c r="AN33" i="58"/>
  <c r="AM33" i="58"/>
  <c r="AL33" i="58"/>
  <c r="AK33" i="58"/>
  <c r="AJ33" i="58"/>
  <c r="AI33" i="58"/>
  <c r="AH33" i="58"/>
  <c r="AG33" i="58"/>
  <c r="AF33" i="58"/>
  <c r="AE33" i="58"/>
  <c r="AD33" i="58"/>
  <c r="AC33" i="58"/>
  <c r="AB33" i="58"/>
  <c r="AA33" i="58"/>
  <c r="Z33" i="58"/>
  <c r="Y33" i="58"/>
  <c r="X33" i="58"/>
  <c r="W33" i="58"/>
  <c r="V33" i="58"/>
  <c r="U33" i="58"/>
  <c r="T33" i="58"/>
  <c r="S33" i="58"/>
  <c r="R33" i="58"/>
  <c r="Q33" i="58"/>
  <c r="P33" i="58"/>
  <c r="O33" i="58"/>
  <c r="N33" i="58"/>
  <c r="M33" i="58"/>
  <c r="L33" i="58"/>
  <c r="K33" i="58"/>
  <c r="J33" i="58"/>
  <c r="I33" i="58"/>
  <c r="H33" i="58"/>
  <c r="G33" i="58"/>
  <c r="BE32" i="58"/>
  <c r="BD32" i="58"/>
  <c r="BC32" i="58"/>
  <c r="BB32" i="58"/>
  <c r="BA32" i="58"/>
  <c r="AZ32" i="58"/>
  <c r="AY32" i="58"/>
  <c r="AX32" i="58"/>
  <c r="AW32" i="58"/>
  <c r="AV32" i="58"/>
  <c r="AU32" i="58"/>
  <c r="AT32" i="58"/>
  <c r="AS32" i="58"/>
  <c r="AR32" i="58"/>
  <c r="AQ32" i="58"/>
  <c r="AP32" i="58"/>
  <c r="AO32" i="58"/>
  <c r="AN32" i="58"/>
  <c r="AM32" i="58"/>
  <c r="AL32" i="58"/>
  <c r="AK32" i="58"/>
  <c r="AJ32" i="58"/>
  <c r="AI32" i="58"/>
  <c r="AH32" i="58"/>
  <c r="AG32" i="58"/>
  <c r="AF32" i="58"/>
  <c r="AE32" i="58"/>
  <c r="AD32" i="58"/>
  <c r="AC32" i="58"/>
  <c r="AB32" i="58"/>
  <c r="AA32" i="58"/>
  <c r="Z32" i="58"/>
  <c r="Y32" i="58"/>
  <c r="X32" i="58"/>
  <c r="W32" i="58"/>
  <c r="V32" i="58"/>
  <c r="U32" i="58"/>
  <c r="T32" i="58"/>
  <c r="S32" i="58"/>
  <c r="R32" i="58"/>
  <c r="Q32" i="58"/>
  <c r="P32" i="58"/>
  <c r="O32" i="58"/>
  <c r="N32" i="58"/>
  <c r="M32" i="58"/>
  <c r="L32" i="58"/>
  <c r="K32" i="58"/>
  <c r="J32" i="58"/>
  <c r="I32" i="58"/>
  <c r="H32" i="58"/>
  <c r="G32" i="58"/>
  <c r="BE31" i="58"/>
  <c r="BD31" i="58"/>
  <c r="BC31" i="58"/>
  <c r="BB31" i="58"/>
  <c r="BA31" i="58"/>
  <c r="AZ31" i="58"/>
  <c r="AY31" i="58"/>
  <c r="AX31" i="58"/>
  <c r="AW31" i="58"/>
  <c r="AV31" i="58"/>
  <c r="AU31" i="58"/>
  <c r="AT31" i="58"/>
  <c r="AS31" i="58"/>
  <c r="AR31" i="58"/>
  <c r="AQ31" i="58"/>
  <c r="AP31" i="58"/>
  <c r="AO31" i="58"/>
  <c r="AN31" i="58"/>
  <c r="AM31" i="58"/>
  <c r="AL31" i="58"/>
  <c r="AK31" i="58"/>
  <c r="AJ31" i="58"/>
  <c r="AI31" i="58"/>
  <c r="AH31" i="58"/>
  <c r="AG31" i="58"/>
  <c r="AF31" i="58"/>
  <c r="AE31" i="58"/>
  <c r="AD31" i="58"/>
  <c r="AC31" i="58"/>
  <c r="AB31" i="58"/>
  <c r="AA31" i="58"/>
  <c r="Z31" i="58"/>
  <c r="Y31" i="58"/>
  <c r="X31" i="58"/>
  <c r="W31" i="58"/>
  <c r="V31" i="58"/>
  <c r="U31" i="58"/>
  <c r="T31" i="58"/>
  <c r="S31" i="58"/>
  <c r="R31" i="58"/>
  <c r="Q31" i="58"/>
  <c r="P31" i="58"/>
  <c r="O31" i="58"/>
  <c r="N31" i="58"/>
  <c r="M31" i="58"/>
  <c r="L31" i="58"/>
  <c r="K31" i="58"/>
  <c r="J31" i="58"/>
  <c r="I31" i="58"/>
  <c r="H31" i="58"/>
  <c r="G31" i="58"/>
  <c r="BE30" i="58"/>
  <c r="BD30" i="58"/>
  <c r="BC30" i="58"/>
  <c r="BB30" i="58"/>
  <c r="BA30" i="58"/>
  <c r="AZ30" i="58"/>
  <c r="AY30" i="58"/>
  <c r="AX30" i="58"/>
  <c r="AW30" i="58"/>
  <c r="AV30" i="58"/>
  <c r="AU30" i="58"/>
  <c r="AT30" i="58"/>
  <c r="AS30" i="58"/>
  <c r="AR30" i="58"/>
  <c r="AQ30" i="58"/>
  <c r="AP30" i="58"/>
  <c r="AO30" i="58"/>
  <c r="AN30" i="58"/>
  <c r="AM30" i="58"/>
  <c r="AL30" i="58"/>
  <c r="AK30" i="58"/>
  <c r="AJ30" i="58"/>
  <c r="AI30" i="58"/>
  <c r="AH30" i="58"/>
  <c r="AG30" i="58"/>
  <c r="AF30" i="58"/>
  <c r="AE30" i="58"/>
  <c r="AD30" i="58"/>
  <c r="AC30" i="58"/>
  <c r="AB30" i="58"/>
  <c r="AA30" i="58"/>
  <c r="Z30" i="58"/>
  <c r="Y30" i="58"/>
  <c r="X30" i="58"/>
  <c r="W30" i="58"/>
  <c r="V30" i="58"/>
  <c r="U30" i="58"/>
  <c r="T30" i="58"/>
  <c r="S30" i="58"/>
  <c r="R30" i="58"/>
  <c r="Q30" i="58"/>
  <c r="P30" i="58"/>
  <c r="O30" i="58"/>
  <c r="N30" i="58"/>
  <c r="M30" i="58"/>
  <c r="L30" i="58"/>
  <c r="K30" i="58"/>
  <c r="J30" i="58"/>
  <c r="I30" i="58"/>
  <c r="H30" i="58"/>
  <c r="G30" i="58"/>
  <c r="BE29" i="58"/>
  <c r="BD29" i="58"/>
  <c r="BC29" i="58"/>
  <c r="BB29" i="58"/>
  <c r="BA29" i="58"/>
  <c r="AZ29" i="58"/>
  <c r="AY29" i="58"/>
  <c r="AX29" i="58"/>
  <c r="AW29" i="58"/>
  <c r="AV29" i="58"/>
  <c r="AU29" i="58"/>
  <c r="AT29" i="58"/>
  <c r="AS29" i="58"/>
  <c r="AR29" i="58"/>
  <c r="AQ29" i="58"/>
  <c r="AP29" i="58"/>
  <c r="AO29" i="58"/>
  <c r="AN29" i="58"/>
  <c r="AM29" i="58"/>
  <c r="AL29" i="58"/>
  <c r="AK29" i="58"/>
  <c r="AJ29" i="58"/>
  <c r="AI29" i="58"/>
  <c r="AH29" i="58"/>
  <c r="AG29" i="58"/>
  <c r="AF29" i="58"/>
  <c r="AE29" i="58"/>
  <c r="AD29" i="58"/>
  <c r="AC29" i="58"/>
  <c r="AB29" i="58"/>
  <c r="AA29" i="58"/>
  <c r="Z29" i="58"/>
  <c r="Y29" i="58"/>
  <c r="X29" i="58"/>
  <c r="W29" i="58"/>
  <c r="V29" i="58"/>
  <c r="U29" i="58"/>
  <c r="T29" i="58"/>
  <c r="S29" i="58"/>
  <c r="R29" i="58"/>
  <c r="Q29" i="58"/>
  <c r="P29" i="58"/>
  <c r="O29" i="58"/>
  <c r="N29" i="58"/>
  <c r="M29" i="58"/>
  <c r="L29" i="58"/>
  <c r="K29" i="58"/>
  <c r="J29" i="58"/>
  <c r="I29" i="58"/>
  <c r="H29" i="58"/>
  <c r="G29" i="58"/>
  <c r="BE28" i="58"/>
  <c r="BD28" i="58"/>
  <c r="BC28" i="58"/>
  <c r="BB28" i="58"/>
  <c r="BA28" i="58"/>
  <c r="AZ28" i="58"/>
  <c r="AY28" i="58"/>
  <c r="AX28" i="58"/>
  <c r="AW28" i="58"/>
  <c r="AV28" i="58"/>
  <c r="AU28" i="58"/>
  <c r="AT28" i="58"/>
  <c r="AS28" i="58"/>
  <c r="AR28" i="58"/>
  <c r="AQ28" i="58"/>
  <c r="AP28" i="58"/>
  <c r="AO28" i="58"/>
  <c r="AN28" i="58"/>
  <c r="AM28" i="58"/>
  <c r="AL28" i="58"/>
  <c r="AK28" i="58"/>
  <c r="AJ28" i="58"/>
  <c r="AI28" i="58"/>
  <c r="AH28" i="58"/>
  <c r="AG28" i="58"/>
  <c r="AF28" i="58"/>
  <c r="AE28" i="58"/>
  <c r="AD28" i="58"/>
  <c r="AC28" i="58"/>
  <c r="AB28" i="58"/>
  <c r="AA28" i="58"/>
  <c r="Z28" i="58"/>
  <c r="Y28" i="58"/>
  <c r="X28" i="58"/>
  <c r="W28" i="58"/>
  <c r="V28" i="58"/>
  <c r="U28" i="58"/>
  <c r="T28" i="58"/>
  <c r="S28" i="58"/>
  <c r="R28" i="58"/>
  <c r="Q28" i="58"/>
  <c r="P28" i="58"/>
  <c r="O28" i="58"/>
  <c r="N28" i="58"/>
  <c r="M28" i="58"/>
  <c r="L28" i="58"/>
  <c r="K28" i="58"/>
  <c r="J28" i="58"/>
  <c r="I28" i="58"/>
  <c r="H28" i="58"/>
  <c r="G28" i="58"/>
  <c r="BE27" i="58"/>
  <c r="BD27" i="58"/>
  <c r="BC27" i="58"/>
  <c r="BB27" i="58"/>
  <c r="BA27" i="58"/>
  <c r="AZ27" i="58"/>
  <c r="AY27" i="58"/>
  <c r="AX27" i="58"/>
  <c r="AW27" i="58"/>
  <c r="AV27" i="58"/>
  <c r="AU27" i="58"/>
  <c r="AT27" i="58"/>
  <c r="AS27" i="58"/>
  <c r="AR27" i="58"/>
  <c r="AQ27" i="58"/>
  <c r="AP27" i="58"/>
  <c r="AO27" i="58"/>
  <c r="AN27" i="58"/>
  <c r="AM27" i="58"/>
  <c r="AL27" i="58"/>
  <c r="AK27" i="58"/>
  <c r="AJ27" i="58"/>
  <c r="AI27" i="58"/>
  <c r="AH27" i="58"/>
  <c r="AG27" i="58"/>
  <c r="AF27" i="58"/>
  <c r="AE27" i="58"/>
  <c r="AD27" i="58"/>
  <c r="AC27" i="58"/>
  <c r="AB27" i="58"/>
  <c r="AA27" i="58"/>
  <c r="Z27" i="58"/>
  <c r="Y27" i="58"/>
  <c r="X27" i="58"/>
  <c r="W27" i="58"/>
  <c r="V27" i="58"/>
  <c r="U27" i="58"/>
  <c r="T27" i="58"/>
  <c r="S27" i="58"/>
  <c r="R27" i="58"/>
  <c r="Q27" i="58"/>
  <c r="P27" i="58"/>
  <c r="O27" i="58"/>
  <c r="N27" i="58"/>
  <c r="M27" i="58"/>
  <c r="L27" i="58"/>
  <c r="K27" i="58"/>
  <c r="J27" i="58"/>
  <c r="I27" i="58"/>
  <c r="H27" i="58"/>
  <c r="G27" i="58"/>
  <c r="BE26" i="58"/>
  <c r="BD26" i="58"/>
  <c r="BC26" i="58"/>
  <c r="BB26" i="58"/>
  <c r="BA26" i="58"/>
  <c r="AZ26" i="58"/>
  <c r="AY26" i="58"/>
  <c r="AX26" i="58"/>
  <c r="AW26" i="58"/>
  <c r="AV26" i="58"/>
  <c r="AU26" i="58"/>
  <c r="AT26" i="58"/>
  <c r="AS26" i="58"/>
  <c r="AR26" i="58"/>
  <c r="AQ26" i="58"/>
  <c r="AP26" i="58"/>
  <c r="AO26" i="58"/>
  <c r="AN26" i="58"/>
  <c r="AM26" i="58"/>
  <c r="AL26" i="58"/>
  <c r="AK26" i="58"/>
  <c r="AJ26" i="58"/>
  <c r="AI26" i="58"/>
  <c r="AH26" i="58"/>
  <c r="AG26" i="58"/>
  <c r="AF26" i="58"/>
  <c r="AE26" i="58"/>
  <c r="AD26" i="58"/>
  <c r="AC26" i="58"/>
  <c r="AB26" i="58"/>
  <c r="AA26" i="58"/>
  <c r="Z26" i="58"/>
  <c r="Y26" i="58"/>
  <c r="X26" i="58"/>
  <c r="W26" i="58"/>
  <c r="V26" i="58"/>
  <c r="U26" i="58"/>
  <c r="T26" i="58"/>
  <c r="S26" i="58"/>
  <c r="R26" i="58"/>
  <c r="Q26" i="58"/>
  <c r="P26" i="58"/>
  <c r="O26" i="58"/>
  <c r="N26" i="58"/>
  <c r="M26" i="58"/>
  <c r="L26" i="58"/>
  <c r="K26" i="58"/>
  <c r="J26" i="58"/>
  <c r="I26" i="58"/>
  <c r="H26" i="58"/>
  <c r="G26" i="58"/>
  <c r="BE25" i="58"/>
  <c r="BD25" i="58"/>
  <c r="BC25" i="58"/>
  <c r="BB25" i="58"/>
  <c r="BA25" i="58"/>
  <c r="AZ25" i="58"/>
  <c r="AY25" i="58"/>
  <c r="AX25" i="58"/>
  <c r="AW25" i="58"/>
  <c r="AV25" i="58"/>
  <c r="AU25" i="58"/>
  <c r="AT25" i="58"/>
  <c r="AS25" i="58"/>
  <c r="AR25" i="58"/>
  <c r="AQ25" i="58"/>
  <c r="AP25" i="58"/>
  <c r="AO25" i="58"/>
  <c r="AN25" i="58"/>
  <c r="AM25" i="58"/>
  <c r="AL25" i="58"/>
  <c r="AK25" i="58"/>
  <c r="AJ25" i="58"/>
  <c r="AI25" i="58"/>
  <c r="AH25" i="58"/>
  <c r="AG25" i="58"/>
  <c r="AF25" i="58"/>
  <c r="AE25" i="58"/>
  <c r="AD25" i="58"/>
  <c r="AC25" i="58"/>
  <c r="AB25" i="58"/>
  <c r="AA25" i="58"/>
  <c r="Z25" i="58"/>
  <c r="Y25" i="58"/>
  <c r="X25" i="58"/>
  <c r="W25" i="58"/>
  <c r="V25" i="58"/>
  <c r="U25" i="58"/>
  <c r="T25" i="58"/>
  <c r="S25" i="58"/>
  <c r="R25" i="58"/>
  <c r="Q25" i="58"/>
  <c r="P25" i="58"/>
  <c r="O25" i="58"/>
  <c r="N25" i="58"/>
  <c r="M25" i="58"/>
  <c r="L25" i="58"/>
  <c r="K25" i="58"/>
  <c r="J25" i="58"/>
  <c r="I25" i="58"/>
  <c r="H25" i="58"/>
  <c r="G25" i="58"/>
  <c r="BE24" i="58"/>
  <c r="BD24" i="58"/>
  <c r="BC24" i="58"/>
  <c r="BB24" i="58"/>
  <c r="BA24" i="58"/>
  <c r="AZ24" i="58"/>
  <c r="AY24" i="58"/>
  <c r="AX24" i="58"/>
  <c r="AW24" i="58"/>
  <c r="AV24" i="58"/>
  <c r="AU24" i="58"/>
  <c r="AT24" i="58"/>
  <c r="AS24" i="58"/>
  <c r="AR24" i="58"/>
  <c r="AQ24" i="58"/>
  <c r="AP24" i="58"/>
  <c r="AO24" i="58"/>
  <c r="AN24" i="58"/>
  <c r="AM24" i="58"/>
  <c r="AL24" i="58"/>
  <c r="AK24" i="58"/>
  <c r="AJ24" i="58"/>
  <c r="AI24" i="58"/>
  <c r="AH24" i="58"/>
  <c r="AG24" i="58"/>
  <c r="AF24" i="58"/>
  <c r="AE24" i="58"/>
  <c r="AD24" i="58"/>
  <c r="AC24" i="58"/>
  <c r="AB24" i="58"/>
  <c r="AA24" i="58"/>
  <c r="Z24" i="58"/>
  <c r="Y24" i="58"/>
  <c r="X24" i="58"/>
  <c r="W24" i="58"/>
  <c r="V24" i="58"/>
  <c r="U24" i="58"/>
  <c r="T24" i="58"/>
  <c r="S24" i="58"/>
  <c r="R24" i="58"/>
  <c r="Q24" i="58"/>
  <c r="P24" i="58"/>
  <c r="O24" i="58"/>
  <c r="N24" i="58"/>
  <c r="M24" i="58"/>
  <c r="L24" i="58"/>
  <c r="K24" i="58"/>
  <c r="J24" i="58"/>
  <c r="I24" i="58"/>
  <c r="H24" i="58"/>
  <c r="G24" i="58"/>
  <c r="BE23" i="58"/>
  <c r="BD23" i="58"/>
  <c r="BC23" i="58"/>
  <c r="BB23" i="58"/>
  <c r="BA23" i="58"/>
  <c r="AZ23" i="58"/>
  <c r="AY23" i="58"/>
  <c r="AX23" i="58"/>
  <c r="AW23" i="58"/>
  <c r="AV23" i="58"/>
  <c r="AU23" i="58"/>
  <c r="AT23" i="58"/>
  <c r="AS23" i="58"/>
  <c r="AR23" i="58"/>
  <c r="AQ23" i="58"/>
  <c r="AP23" i="58"/>
  <c r="AO23" i="58"/>
  <c r="AN23" i="58"/>
  <c r="AM23" i="58"/>
  <c r="AL23" i="58"/>
  <c r="AK23" i="58"/>
  <c r="AJ23" i="58"/>
  <c r="AI23" i="58"/>
  <c r="AH23" i="58"/>
  <c r="AG23" i="58"/>
  <c r="AF23" i="58"/>
  <c r="AE23" i="58"/>
  <c r="AD23" i="58"/>
  <c r="AC23" i="58"/>
  <c r="AB23" i="58"/>
  <c r="AA23" i="58"/>
  <c r="Z23" i="58"/>
  <c r="Y23" i="58"/>
  <c r="X23" i="58"/>
  <c r="W23" i="58"/>
  <c r="V23" i="58"/>
  <c r="U23" i="58"/>
  <c r="T23" i="58"/>
  <c r="S23" i="58"/>
  <c r="R23" i="58"/>
  <c r="Q23" i="58"/>
  <c r="P23" i="58"/>
  <c r="O23" i="58"/>
  <c r="N23" i="58"/>
  <c r="M23" i="58"/>
  <c r="L23" i="58"/>
  <c r="K23" i="58"/>
  <c r="J23" i="58"/>
  <c r="I23" i="58"/>
  <c r="H23" i="58"/>
  <c r="G23" i="58"/>
  <c r="BE22" i="58"/>
  <c r="BD22" i="58"/>
  <c r="BC22" i="58"/>
  <c r="BB22" i="58"/>
  <c r="BA22" i="58"/>
  <c r="AZ22" i="58"/>
  <c r="AY22" i="58"/>
  <c r="AX22" i="58"/>
  <c r="AW22" i="58"/>
  <c r="AV22" i="58"/>
  <c r="AU22" i="58"/>
  <c r="AT22" i="58"/>
  <c r="AS22" i="58"/>
  <c r="AR22" i="58"/>
  <c r="AQ22" i="58"/>
  <c r="AP22" i="58"/>
  <c r="AO22" i="58"/>
  <c r="AN22" i="58"/>
  <c r="AM22" i="58"/>
  <c r="AL22" i="58"/>
  <c r="AK22" i="58"/>
  <c r="AJ22" i="58"/>
  <c r="AI22" i="58"/>
  <c r="AH22" i="58"/>
  <c r="AG22" i="58"/>
  <c r="AF22" i="58"/>
  <c r="AE22" i="58"/>
  <c r="AD22" i="58"/>
  <c r="AC22" i="58"/>
  <c r="AB22" i="58"/>
  <c r="AA22" i="58"/>
  <c r="Z22" i="58"/>
  <c r="Y22" i="58"/>
  <c r="X22" i="58"/>
  <c r="W22" i="58"/>
  <c r="V22" i="58"/>
  <c r="U22" i="58"/>
  <c r="T22" i="58"/>
  <c r="S22" i="58"/>
  <c r="R22" i="58"/>
  <c r="Q22" i="58"/>
  <c r="P22" i="58"/>
  <c r="O22" i="58"/>
  <c r="N22" i="58"/>
  <c r="M22" i="58"/>
  <c r="L22" i="58"/>
  <c r="K22" i="58"/>
  <c r="J22" i="58"/>
  <c r="I22" i="58"/>
  <c r="H22" i="58"/>
  <c r="G22" i="58"/>
  <c r="BE21" i="58"/>
  <c r="BD21" i="58"/>
  <c r="BC21" i="58"/>
  <c r="BB21" i="58"/>
  <c r="BA21" i="58"/>
  <c r="AZ21" i="58"/>
  <c r="AY21" i="58"/>
  <c r="AX21" i="58"/>
  <c r="AW21" i="58"/>
  <c r="AV21" i="58"/>
  <c r="AU21" i="58"/>
  <c r="AT21" i="58"/>
  <c r="AS21" i="58"/>
  <c r="AR21" i="58"/>
  <c r="AQ21" i="58"/>
  <c r="AP21" i="58"/>
  <c r="AO21" i="58"/>
  <c r="AN21" i="58"/>
  <c r="AM21" i="58"/>
  <c r="AL21" i="58"/>
  <c r="AK21" i="58"/>
  <c r="AJ21" i="58"/>
  <c r="AI21" i="58"/>
  <c r="AH21" i="58"/>
  <c r="AG21" i="58"/>
  <c r="AF21" i="58"/>
  <c r="AE21" i="58"/>
  <c r="AD21" i="58"/>
  <c r="AC21" i="58"/>
  <c r="AB21" i="58"/>
  <c r="AA21" i="58"/>
  <c r="Z21" i="58"/>
  <c r="Y21" i="58"/>
  <c r="X21" i="58"/>
  <c r="W21" i="58"/>
  <c r="V21" i="58"/>
  <c r="U21" i="58"/>
  <c r="T21" i="58"/>
  <c r="S21" i="58"/>
  <c r="R21" i="58"/>
  <c r="Q21" i="58"/>
  <c r="P21" i="58"/>
  <c r="O21" i="58"/>
  <c r="N21" i="58"/>
  <c r="M21" i="58"/>
  <c r="L21" i="58"/>
  <c r="K21" i="58"/>
  <c r="J21" i="58"/>
  <c r="I21" i="58"/>
  <c r="H21" i="58"/>
  <c r="G21" i="58"/>
  <c r="BE20" i="58"/>
  <c r="BD20" i="58"/>
  <c r="BC20" i="58"/>
  <c r="BB20" i="58"/>
  <c r="BA20" i="58"/>
  <c r="AZ20" i="58"/>
  <c r="AY20" i="58"/>
  <c r="AX20" i="58"/>
  <c r="AW20" i="58"/>
  <c r="AV20" i="58"/>
  <c r="AU20" i="58"/>
  <c r="AT20" i="58"/>
  <c r="AS20" i="58"/>
  <c r="AR20" i="58"/>
  <c r="AQ20" i="58"/>
  <c r="AP20" i="58"/>
  <c r="AO20" i="58"/>
  <c r="AN20" i="58"/>
  <c r="AM20" i="58"/>
  <c r="AL20" i="58"/>
  <c r="AK20" i="58"/>
  <c r="AJ20" i="58"/>
  <c r="AI20" i="58"/>
  <c r="AH20" i="58"/>
  <c r="AG20" i="58"/>
  <c r="AF20" i="58"/>
  <c r="AE20" i="58"/>
  <c r="AD20" i="58"/>
  <c r="AC20" i="58"/>
  <c r="AB20" i="58"/>
  <c r="AA20" i="58"/>
  <c r="Z20" i="58"/>
  <c r="Y20" i="58"/>
  <c r="X20" i="58"/>
  <c r="W20" i="58"/>
  <c r="V20" i="58"/>
  <c r="U20" i="58"/>
  <c r="T20" i="58"/>
  <c r="S20" i="58"/>
  <c r="R20" i="58"/>
  <c r="Q20" i="58"/>
  <c r="P20" i="58"/>
  <c r="O20" i="58"/>
  <c r="N20" i="58"/>
  <c r="M20" i="58"/>
  <c r="L20" i="58"/>
  <c r="K20" i="58"/>
  <c r="J20" i="58"/>
  <c r="I20" i="58"/>
  <c r="H20" i="58"/>
  <c r="G20" i="58"/>
  <c r="BE19" i="58"/>
  <c r="BD19" i="58"/>
  <c r="BC19" i="58"/>
  <c r="BB19" i="58"/>
  <c r="BA19" i="58"/>
  <c r="AZ19" i="58"/>
  <c r="AY19" i="58"/>
  <c r="AX19" i="58"/>
  <c r="AW19" i="58"/>
  <c r="AV19" i="58"/>
  <c r="AU19" i="58"/>
  <c r="AT19" i="58"/>
  <c r="AS19" i="58"/>
  <c r="AR19" i="58"/>
  <c r="AQ19" i="58"/>
  <c r="AP19" i="58"/>
  <c r="AO19" i="58"/>
  <c r="AN19" i="58"/>
  <c r="AM19" i="58"/>
  <c r="AL19" i="58"/>
  <c r="AK19" i="58"/>
  <c r="AJ19" i="58"/>
  <c r="AI19" i="58"/>
  <c r="AH19" i="58"/>
  <c r="AG19" i="58"/>
  <c r="AF19" i="58"/>
  <c r="AE19" i="58"/>
  <c r="AD19" i="58"/>
  <c r="AC19" i="58"/>
  <c r="AB19" i="58"/>
  <c r="AA19" i="58"/>
  <c r="Z19" i="58"/>
  <c r="Y19" i="58"/>
  <c r="X19" i="58"/>
  <c r="W19" i="58"/>
  <c r="V19" i="58"/>
  <c r="U19" i="58"/>
  <c r="T19" i="58"/>
  <c r="S19" i="58"/>
  <c r="R19" i="58"/>
  <c r="Q19" i="58"/>
  <c r="P19" i="58"/>
  <c r="O19" i="58"/>
  <c r="N19" i="58"/>
  <c r="M19" i="58"/>
  <c r="L19" i="58"/>
  <c r="K19" i="58"/>
  <c r="J19" i="58"/>
  <c r="I19" i="58"/>
  <c r="H19" i="58"/>
  <c r="G19" i="58"/>
  <c r="BE18" i="58"/>
  <c r="BD18" i="58"/>
  <c r="BC18" i="58"/>
  <c r="BB18" i="58"/>
  <c r="BA18" i="58"/>
  <c r="AZ18" i="58"/>
  <c r="AY18" i="58"/>
  <c r="AX18" i="58"/>
  <c r="AW18" i="58"/>
  <c r="AV18" i="58"/>
  <c r="AU18" i="58"/>
  <c r="AT18" i="58"/>
  <c r="AS18" i="58"/>
  <c r="AR18" i="58"/>
  <c r="AQ18" i="58"/>
  <c r="AP18" i="58"/>
  <c r="AO18" i="58"/>
  <c r="AN18" i="58"/>
  <c r="AM18" i="58"/>
  <c r="AL18" i="58"/>
  <c r="AK18" i="58"/>
  <c r="AJ18" i="58"/>
  <c r="AI18" i="58"/>
  <c r="AH18" i="58"/>
  <c r="AG18" i="58"/>
  <c r="AF18" i="58"/>
  <c r="AE18" i="58"/>
  <c r="AD18" i="58"/>
  <c r="AC18" i="58"/>
  <c r="AB18" i="58"/>
  <c r="AA18" i="58"/>
  <c r="Z18" i="58"/>
  <c r="Y18" i="58"/>
  <c r="X18" i="58"/>
  <c r="W18" i="58"/>
  <c r="V18" i="58"/>
  <c r="U18" i="58"/>
  <c r="T18" i="58"/>
  <c r="S18" i="58"/>
  <c r="R18" i="58"/>
  <c r="Q18" i="58"/>
  <c r="P18" i="58"/>
  <c r="O18" i="58"/>
  <c r="N18" i="58"/>
  <c r="M18" i="58"/>
  <c r="L18" i="58"/>
  <c r="K18" i="58"/>
  <c r="J18" i="58"/>
  <c r="I18" i="58"/>
  <c r="H18" i="58"/>
  <c r="G18" i="58"/>
  <c r="BE17" i="58"/>
  <c r="BD17" i="58"/>
  <c r="BC17" i="58"/>
  <c r="BB17" i="58"/>
  <c r="BA17" i="58"/>
  <c r="AZ17" i="58"/>
  <c r="AY17" i="58"/>
  <c r="AX17" i="58"/>
  <c r="AW17" i="58"/>
  <c r="AV17" i="58"/>
  <c r="AU17" i="58"/>
  <c r="AT17" i="58"/>
  <c r="AS17" i="58"/>
  <c r="AR17" i="58"/>
  <c r="AQ17" i="58"/>
  <c r="AP17" i="58"/>
  <c r="AO17" i="58"/>
  <c r="AN17" i="58"/>
  <c r="AM17" i="58"/>
  <c r="AL17" i="58"/>
  <c r="AK17" i="58"/>
  <c r="AJ17" i="58"/>
  <c r="AI17" i="58"/>
  <c r="AH17" i="58"/>
  <c r="AG17" i="58"/>
  <c r="AF17" i="58"/>
  <c r="AE17" i="58"/>
  <c r="AD17" i="58"/>
  <c r="AC17" i="58"/>
  <c r="AB17" i="58"/>
  <c r="AA17" i="58"/>
  <c r="Z17" i="58"/>
  <c r="Y17" i="58"/>
  <c r="X17" i="58"/>
  <c r="W17" i="58"/>
  <c r="V17" i="58"/>
  <c r="U17" i="58"/>
  <c r="T17" i="58"/>
  <c r="S17" i="58"/>
  <c r="R17" i="58"/>
  <c r="Q17" i="58"/>
  <c r="P17" i="58"/>
  <c r="O17" i="58"/>
  <c r="N17" i="58"/>
  <c r="M17" i="58"/>
  <c r="L17" i="58"/>
  <c r="K17" i="58"/>
  <c r="J17" i="58"/>
  <c r="I17" i="58"/>
  <c r="H17" i="58"/>
  <c r="G17" i="58"/>
  <c r="BE16" i="58"/>
  <c r="BD16" i="58"/>
  <c r="BC16" i="58"/>
  <c r="BB16" i="58"/>
  <c r="BA16" i="58"/>
  <c r="AZ16" i="58"/>
  <c r="AY16" i="58"/>
  <c r="AX16" i="58"/>
  <c r="AW16" i="58"/>
  <c r="AV16" i="58"/>
  <c r="AU16" i="58"/>
  <c r="AT16" i="58"/>
  <c r="AS16" i="58"/>
  <c r="AR16" i="58"/>
  <c r="AQ16" i="58"/>
  <c r="AP16" i="58"/>
  <c r="AO16" i="58"/>
  <c r="AN16" i="58"/>
  <c r="AM16" i="58"/>
  <c r="AL16" i="58"/>
  <c r="AK16" i="58"/>
  <c r="AJ16" i="58"/>
  <c r="AI16" i="58"/>
  <c r="AH16" i="58"/>
  <c r="AG16" i="58"/>
  <c r="AF16" i="58"/>
  <c r="AE16" i="58"/>
  <c r="AD16" i="58"/>
  <c r="AC16" i="58"/>
  <c r="AB16" i="58"/>
  <c r="AA16" i="58"/>
  <c r="Z16" i="58"/>
  <c r="Y16" i="58"/>
  <c r="X16" i="58"/>
  <c r="W16" i="58"/>
  <c r="V16" i="58"/>
  <c r="U16" i="58"/>
  <c r="T16" i="58"/>
  <c r="S16" i="58"/>
  <c r="R16" i="58"/>
  <c r="Q16" i="58"/>
  <c r="P16" i="58"/>
  <c r="O16" i="58"/>
  <c r="N16" i="58"/>
  <c r="M16" i="58"/>
  <c r="L16" i="58"/>
  <c r="K16" i="58"/>
  <c r="J16" i="58"/>
  <c r="I16" i="58"/>
  <c r="H16" i="58"/>
  <c r="G16" i="58"/>
  <c r="BE15" i="58"/>
  <c r="BD15" i="58"/>
  <c r="BC15" i="58"/>
  <c r="BB15" i="58"/>
  <c r="BA15" i="58"/>
  <c r="AZ15" i="58"/>
  <c r="AY15" i="58"/>
  <c r="AX15" i="58"/>
  <c r="AW15" i="58"/>
  <c r="AV15" i="58"/>
  <c r="AU15" i="58"/>
  <c r="AT15" i="58"/>
  <c r="AS15" i="58"/>
  <c r="AR15" i="58"/>
  <c r="AQ15" i="58"/>
  <c r="AP15" i="58"/>
  <c r="AO15" i="58"/>
  <c r="AN15" i="58"/>
  <c r="AM15" i="58"/>
  <c r="AL15" i="58"/>
  <c r="AK15" i="58"/>
  <c r="AJ15" i="58"/>
  <c r="AI15" i="58"/>
  <c r="AH15" i="58"/>
  <c r="AG15" i="58"/>
  <c r="AF15" i="58"/>
  <c r="AE15" i="58"/>
  <c r="AD15" i="58"/>
  <c r="AC15" i="58"/>
  <c r="AB15" i="58"/>
  <c r="AA15" i="58"/>
  <c r="Z15" i="58"/>
  <c r="Y15" i="58"/>
  <c r="X15" i="58"/>
  <c r="W15" i="58"/>
  <c r="V15" i="58"/>
  <c r="U15" i="58"/>
  <c r="T15" i="58"/>
  <c r="S15" i="58"/>
  <c r="R15" i="58"/>
  <c r="Q15" i="58"/>
  <c r="P15" i="58"/>
  <c r="O15" i="58"/>
  <c r="N15" i="58"/>
  <c r="M15" i="58"/>
  <c r="L15" i="58"/>
  <c r="K15" i="58"/>
  <c r="J15" i="58"/>
  <c r="I15" i="58"/>
  <c r="H15" i="58"/>
  <c r="G15" i="58"/>
  <c r="BE14" i="58"/>
  <c r="BD14" i="58"/>
  <c r="BC14" i="58"/>
  <c r="BB14" i="58"/>
  <c r="BA14" i="58"/>
  <c r="AZ14" i="58"/>
  <c r="AY14" i="58"/>
  <c r="AX14" i="58"/>
  <c r="AW14" i="58"/>
  <c r="AV14" i="58"/>
  <c r="AU14" i="58"/>
  <c r="AT14" i="58"/>
  <c r="AS14" i="58"/>
  <c r="AR14" i="58"/>
  <c r="AQ14" i="58"/>
  <c r="AP14" i="58"/>
  <c r="AO14" i="58"/>
  <c r="AN14" i="58"/>
  <c r="AM14" i="58"/>
  <c r="AL14" i="58"/>
  <c r="AK14" i="58"/>
  <c r="AJ14" i="58"/>
  <c r="AI14" i="58"/>
  <c r="AH14" i="58"/>
  <c r="AG14" i="58"/>
  <c r="AF14" i="58"/>
  <c r="AE14" i="58"/>
  <c r="AD14" i="58"/>
  <c r="AC14" i="58"/>
  <c r="AB14" i="58"/>
  <c r="AA14" i="58"/>
  <c r="Z14" i="58"/>
  <c r="Y14" i="58"/>
  <c r="X14" i="58"/>
  <c r="W14" i="58"/>
  <c r="V14" i="58"/>
  <c r="U14" i="58"/>
  <c r="T14" i="58"/>
  <c r="S14" i="58"/>
  <c r="R14" i="58"/>
  <c r="Q14" i="58"/>
  <c r="P14" i="58"/>
  <c r="O14" i="58"/>
  <c r="N14" i="58"/>
  <c r="M14" i="58"/>
  <c r="L14" i="58"/>
  <c r="K14" i="58"/>
  <c r="J14" i="58"/>
  <c r="I14" i="58"/>
  <c r="H14" i="58"/>
  <c r="G14" i="58"/>
  <c r="BE13" i="58"/>
  <c r="BD13" i="58"/>
  <c r="BC13" i="58"/>
  <c r="BB13" i="58"/>
  <c r="BA13" i="58"/>
  <c r="AZ13" i="58"/>
  <c r="AY13" i="58"/>
  <c r="AX13" i="58"/>
  <c r="AW13" i="58"/>
  <c r="AV13" i="58"/>
  <c r="AU13" i="58"/>
  <c r="AT13" i="58"/>
  <c r="AS13" i="58"/>
  <c r="AR13" i="58"/>
  <c r="AQ13" i="58"/>
  <c r="AP13" i="58"/>
  <c r="AO13" i="58"/>
  <c r="AN13" i="58"/>
  <c r="AM13" i="58"/>
  <c r="AL13" i="58"/>
  <c r="AK13" i="58"/>
  <c r="AJ13" i="58"/>
  <c r="AI13" i="58"/>
  <c r="AH13" i="58"/>
  <c r="AG13" i="58"/>
  <c r="AF13" i="58"/>
  <c r="AE13" i="58"/>
  <c r="AD13" i="58"/>
  <c r="AC13" i="58"/>
  <c r="AB13" i="58"/>
  <c r="AA13" i="58"/>
  <c r="Z13" i="58"/>
  <c r="Y13" i="58"/>
  <c r="X13" i="58"/>
  <c r="W13" i="58"/>
  <c r="V13" i="58"/>
  <c r="U13" i="58"/>
  <c r="T13" i="58"/>
  <c r="S13" i="58"/>
  <c r="R13" i="58"/>
  <c r="Q13" i="58"/>
  <c r="P13" i="58"/>
  <c r="O13" i="58"/>
  <c r="N13" i="58"/>
  <c r="M13" i="58"/>
  <c r="L13" i="58"/>
  <c r="K13" i="58"/>
  <c r="J13" i="58"/>
  <c r="I13" i="58"/>
  <c r="H13" i="58"/>
  <c r="G13" i="58"/>
  <c r="BE12" i="58"/>
  <c r="BD12" i="58"/>
  <c r="BC12" i="58"/>
  <c r="BB12" i="58"/>
  <c r="BA12" i="58"/>
  <c r="AZ12" i="58"/>
  <c r="AY12" i="58"/>
  <c r="AX12" i="58"/>
  <c r="AW12" i="58"/>
  <c r="AV12" i="58"/>
  <c r="AU12" i="58"/>
  <c r="AT12" i="58"/>
  <c r="AS12" i="58"/>
  <c r="AR12" i="58"/>
  <c r="AQ12" i="58"/>
  <c r="AP12" i="58"/>
  <c r="AO12" i="58"/>
  <c r="AN12" i="58"/>
  <c r="AM12" i="58"/>
  <c r="AL12" i="58"/>
  <c r="AK12" i="58"/>
  <c r="AJ12" i="58"/>
  <c r="AI12" i="58"/>
  <c r="AH12" i="58"/>
  <c r="AG12" i="58"/>
  <c r="AF12" i="58"/>
  <c r="AE12" i="58"/>
  <c r="AD12" i="58"/>
  <c r="AC12" i="58"/>
  <c r="AB12" i="58"/>
  <c r="AA12" i="58"/>
  <c r="Z12" i="58"/>
  <c r="Y12" i="58"/>
  <c r="X12" i="58"/>
  <c r="W12" i="58"/>
  <c r="V12" i="58"/>
  <c r="U12" i="58"/>
  <c r="T12" i="58"/>
  <c r="S12" i="58"/>
  <c r="R12" i="58"/>
  <c r="Q12" i="58"/>
  <c r="P12" i="58"/>
  <c r="O12" i="58"/>
  <c r="N12" i="58"/>
  <c r="M12" i="58"/>
  <c r="L12" i="58"/>
  <c r="K12" i="58"/>
  <c r="J12" i="58"/>
  <c r="I12" i="58"/>
  <c r="H12" i="58"/>
  <c r="G12" i="58"/>
  <c r="BE11" i="58"/>
  <c r="BD11" i="58"/>
  <c r="BC11" i="58"/>
  <c r="BB11" i="58"/>
  <c r="BA11" i="58"/>
  <c r="AZ11" i="58"/>
  <c r="AY11" i="58"/>
  <c r="AX11" i="58"/>
  <c r="AW11" i="58"/>
  <c r="AV11" i="58"/>
  <c r="AU11" i="58"/>
  <c r="AT11" i="58"/>
  <c r="AS11" i="58"/>
  <c r="AR11" i="58"/>
  <c r="AQ11" i="58"/>
  <c r="AP11" i="58"/>
  <c r="AO11" i="58"/>
  <c r="AN11" i="58"/>
  <c r="AM11" i="58"/>
  <c r="AL11" i="58"/>
  <c r="AK11" i="58"/>
  <c r="AJ11" i="58"/>
  <c r="AI11" i="58"/>
  <c r="AH11" i="58"/>
  <c r="AG11" i="58"/>
  <c r="AF11" i="58"/>
  <c r="AE11" i="58"/>
  <c r="AD11" i="58"/>
  <c r="AC11" i="58"/>
  <c r="AB11" i="58"/>
  <c r="AA11" i="58"/>
  <c r="Z11" i="58"/>
  <c r="Y11" i="58"/>
  <c r="X11" i="58"/>
  <c r="W11" i="58"/>
  <c r="V11" i="58"/>
  <c r="U11" i="58"/>
  <c r="T11" i="58"/>
  <c r="S11" i="58"/>
  <c r="R11" i="58"/>
  <c r="Q11" i="58"/>
  <c r="P11" i="58"/>
  <c r="O11" i="58"/>
  <c r="N11" i="58"/>
  <c r="M11" i="58"/>
  <c r="L11" i="58"/>
  <c r="K11" i="58"/>
  <c r="J11" i="58"/>
  <c r="I11" i="58"/>
  <c r="H11" i="58"/>
  <c r="G11" i="58"/>
  <c r="BE10" i="58"/>
  <c r="BD10" i="58"/>
  <c r="BC10" i="58"/>
  <c r="BB10" i="58"/>
  <c r="BA10" i="58"/>
  <c r="AZ10" i="58"/>
  <c r="AY10" i="58"/>
  <c r="AX10" i="58"/>
  <c r="AW10" i="58"/>
  <c r="AV10" i="58"/>
  <c r="AU10" i="58"/>
  <c r="AT10" i="58"/>
  <c r="AS10" i="58"/>
  <c r="AR10" i="58"/>
  <c r="AQ10" i="58"/>
  <c r="AP10" i="58"/>
  <c r="AO10" i="58"/>
  <c r="AN10" i="58"/>
  <c r="AM10" i="58"/>
  <c r="AL10" i="58"/>
  <c r="AK10" i="58"/>
  <c r="AJ10" i="58"/>
  <c r="AI10" i="58"/>
  <c r="AH10" i="58"/>
  <c r="AG10" i="58"/>
  <c r="AF10" i="58"/>
  <c r="AE10" i="58"/>
  <c r="AD10" i="58"/>
  <c r="AC10" i="58"/>
  <c r="AB10" i="58"/>
  <c r="AA10" i="58"/>
  <c r="Z10" i="58"/>
  <c r="Y10" i="58"/>
  <c r="X10" i="58"/>
  <c r="W10" i="58"/>
  <c r="V10" i="58"/>
  <c r="U10" i="58"/>
  <c r="T10" i="58"/>
  <c r="S10" i="58"/>
  <c r="R10" i="58"/>
  <c r="Q10" i="58"/>
  <c r="P10" i="58"/>
  <c r="O10" i="58"/>
  <c r="N10" i="58"/>
  <c r="M10" i="58"/>
  <c r="L10" i="58"/>
  <c r="K10" i="58"/>
  <c r="J10" i="58"/>
  <c r="I10" i="58"/>
  <c r="H10" i="58"/>
  <c r="G10" i="58"/>
  <c r="BE9" i="58"/>
  <c r="BD9" i="58"/>
  <c r="BC9" i="58"/>
  <c r="BB9" i="58"/>
  <c r="BA9" i="58"/>
  <c r="AZ9" i="58"/>
  <c r="AY9" i="58"/>
  <c r="AX9" i="58"/>
  <c r="AW9" i="58"/>
  <c r="AV9" i="58"/>
  <c r="AU9" i="58"/>
  <c r="AT9" i="58"/>
  <c r="AS9" i="58"/>
  <c r="AR9" i="58"/>
  <c r="AQ9" i="58"/>
  <c r="AP9" i="58"/>
  <c r="AO9" i="58"/>
  <c r="AN9" i="58"/>
  <c r="AM9" i="58"/>
  <c r="AL9" i="58"/>
  <c r="AK9" i="58"/>
  <c r="AJ9" i="58"/>
  <c r="AI9" i="58"/>
  <c r="AH9" i="58"/>
  <c r="AG9" i="58"/>
  <c r="AF9" i="58"/>
  <c r="AE9" i="58"/>
  <c r="AD9" i="58"/>
  <c r="AC9" i="58"/>
  <c r="AB9" i="58"/>
  <c r="AA9" i="58"/>
  <c r="Z9" i="58"/>
  <c r="Y9" i="58"/>
  <c r="X9" i="58"/>
  <c r="W9" i="58"/>
  <c r="V9" i="58"/>
  <c r="U9" i="58"/>
  <c r="T9" i="58"/>
  <c r="S9" i="58"/>
  <c r="R9" i="58"/>
  <c r="Q9" i="58"/>
  <c r="P9" i="58"/>
  <c r="O9" i="58"/>
  <c r="N9" i="58"/>
  <c r="M9" i="58"/>
  <c r="L9" i="58"/>
  <c r="K9" i="58"/>
  <c r="J9" i="58"/>
  <c r="I9" i="58"/>
  <c r="H9" i="58"/>
  <c r="G9" i="58"/>
  <c r="BE8" i="58"/>
  <c r="BD8" i="58"/>
  <c r="BC8" i="58"/>
  <c r="BB8" i="58"/>
  <c r="BA8" i="58"/>
  <c r="AZ8" i="58"/>
  <c r="AY8" i="58"/>
  <c r="AX8" i="58"/>
  <c r="AW8" i="58"/>
  <c r="AV8" i="58"/>
  <c r="AU8" i="58"/>
  <c r="AT8" i="58"/>
  <c r="AS8" i="58"/>
  <c r="AR8" i="58"/>
  <c r="AQ8" i="58"/>
  <c r="AP8" i="58"/>
  <c r="AO8" i="58"/>
  <c r="AN8" i="58"/>
  <c r="AM8" i="58"/>
  <c r="AL8" i="58"/>
  <c r="AK8" i="58"/>
  <c r="AJ8" i="58"/>
  <c r="AI8" i="58"/>
  <c r="AH8" i="58"/>
  <c r="AG8" i="58"/>
  <c r="AF8" i="58"/>
  <c r="AE8" i="58"/>
  <c r="AD8" i="58"/>
  <c r="AC8" i="58"/>
  <c r="AB8" i="58"/>
  <c r="AA8" i="58"/>
  <c r="Z8" i="58"/>
  <c r="Y8" i="58"/>
  <c r="X8" i="58"/>
  <c r="W8" i="58"/>
  <c r="V8" i="58"/>
  <c r="U8" i="58"/>
  <c r="T8" i="58"/>
  <c r="S8" i="58"/>
  <c r="R8" i="58"/>
  <c r="Q8" i="58"/>
  <c r="P8" i="58"/>
  <c r="O8" i="58"/>
  <c r="N8" i="58"/>
  <c r="M8" i="58"/>
  <c r="L8" i="58"/>
  <c r="K8" i="58"/>
  <c r="J8" i="58"/>
  <c r="I8" i="58"/>
  <c r="H8" i="58"/>
  <c r="G8" i="58"/>
  <c r="BE7" i="58"/>
  <c r="BD7" i="58"/>
  <c r="BC7" i="58"/>
  <c r="BB7" i="58"/>
  <c r="BA7" i="58"/>
  <c r="AZ7" i="58"/>
  <c r="AY7" i="58"/>
  <c r="AX7" i="58"/>
  <c r="AW7" i="58"/>
  <c r="AV7" i="58"/>
  <c r="AU7" i="58"/>
  <c r="AT7" i="58"/>
  <c r="AS7" i="58"/>
  <c r="AR7" i="58"/>
  <c r="AQ7" i="58"/>
  <c r="AP7" i="58"/>
  <c r="AO7" i="58"/>
  <c r="AN7" i="58"/>
  <c r="AM7" i="58"/>
  <c r="AL7" i="58"/>
  <c r="AK7" i="58"/>
  <c r="AJ7" i="58"/>
  <c r="AI7" i="58"/>
  <c r="AH7" i="58"/>
  <c r="AG7" i="58"/>
  <c r="AF7" i="58"/>
  <c r="AE7" i="58"/>
  <c r="AD7" i="58"/>
  <c r="AC7" i="58"/>
  <c r="AB7" i="58"/>
  <c r="AA7" i="58"/>
  <c r="Z7" i="58"/>
  <c r="Y7" i="58"/>
  <c r="X7" i="58"/>
  <c r="W7" i="58"/>
  <c r="V7" i="58"/>
  <c r="U7" i="58"/>
  <c r="T7" i="58"/>
  <c r="S7" i="58"/>
  <c r="R7" i="58"/>
  <c r="Q7" i="58"/>
  <c r="P7" i="58"/>
  <c r="O7" i="58"/>
  <c r="N7" i="58"/>
  <c r="M7" i="58"/>
  <c r="L7" i="58"/>
  <c r="K7" i="58"/>
  <c r="J7" i="58"/>
  <c r="I7" i="58"/>
  <c r="H7" i="58"/>
  <c r="G7" i="58"/>
  <c r="BE6" i="58"/>
  <c r="BD6" i="58"/>
  <c r="BC6" i="58"/>
  <c r="BB6" i="58"/>
  <c r="BA6" i="58"/>
  <c r="AZ6" i="58"/>
  <c r="AY6" i="58"/>
  <c r="AX6" i="58"/>
  <c r="AW6" i="58"/>
  <c r="AV6" i="58"/>
  <c r="AU6" i="58"/>
  <c r="AT6" i="58"/>
  <c r="AS6" i="58"/>
  <c r="AR6" i="58"/>
  <c r="AQ6" i="58"/>
  <c r="AP6" i="58"/>
  <c r="AO6" i="58"/>
  <c r="AN6" i="58"/>
  <c r="AM6" i="58"/>
  <c r="AL6" i="58"/>
  <c r="AK6" i="58"/>
  <c r="AJ6" i="58"/>
  <c r="AI6" i="58"/>
  <c r="AH6" i="58"/>
  <c r="AG6" i="58"/>
  <c r="AF6" i="58"/>
  <c r="AE6" i="58"/>
  <c r="AD6" i="58"/>
  <c r="AC6" i="58"/>
  <c r="AB6" i="58"/>
  <c r="AA6" i="58"/>
  <c r="Z6" i="58"/>
  <c r="Y6" i="58"/>
  <c r="X6" i="58"/>
  <c r="W6" i="58"/>
  <c r="V6" i="58"/>
  <c r="U6" i="58"/>
  <c r="T6" i="58"/>
  <c r="S6" i="58"/>
  <c r="R6" i="58"/>
  <c r="Q6" i="58"/>
  <c r="P6" i="58"/>
  <c r="O6" i="58"/>
  <c r="N6" i="58"/>
  <c r="M6" i="58"/>
  <c r="L6" i="58"/>
  <c r="K6" i="58"/>
  <c r="J6" i="58"/>
  <c r="I6" i="58"/>
  <c r="H6" i="58"/>
  <c r="G6" i="58"/>
  <c r="BE5" i="58"/>
  <c r="BD5" i="58"/>
  <c r="BC5" i="58"/>
  <c r="BB5" i="58"/>
  <c r="BA5" i="58"/>
  <c r="AZ5" i="58"/>
  <c r="AY5" i="58"/>
  <c r="AX5" i="58"/>
  <c r="AW5" i="58"/>
  <c r="AV5" i="58"/>
  <c r="AU5" i="58"/>
  <c r="AT5" i="58"/>
  <c r="AS5" i="58"/>
  <c r="AR5" i="58"/>
  <c r="AQ5" i="58"/>
  <c r="AP5" i="58"/>
  <c r="AO5" i="58"/>
  <c r="AN5" i="58"/>
  <c r="AM5" i="58"/>
  <c r="AL5" i="58"/>
  <c r="AK5" i="58"/>
  <c r="AJ5" i="58"/>
  <c r="AI5" i="58"/>
  <c r="AH5" i="58"/>
  <c r="AG5" i="58"/>
  <c r="AF5" i="58"/>
  <c r="AE5" i="58"/>
  <c r="AD5" i="58"/>
  <c r="AC5" i="58"/>
  <c r="AB5" i="58"/>
  <c r="AA5" i="58"/>
  <c r="Z5" i="58"/>
  <c r="Y5" i="58"/>
  <c r="X5" i="58"/>
  <c r="W5" i="58"/>
  <c r="V5" i="58"/>
  <c r="U5" i="58"/>
  <c r="T5" i="58"/>
  <c r="S5" i="58"/>
  <c r="R5" i="58"/>
  <c r="Q5" i="58"/>
  <c r="P5" i="58"/>
  <c r="O5" i="58"/>
  <c r="N5" i="58"/>
  <c r="M5" i="58"/>
  <c r="L5" i="58"/>
  <c r="K5" i="58"/>
  <c r="J5" i="58"/>
  <c r="I5" i="58"/>
  <c r="H5" i="58"/>
  <c r="G5" i="58"/>
  <c r="BE4" i="58"/>
  <c r="BD4" i="58"/>
  <c r="BC4" i="58"/>
  <c r="BB4" i="58"/>
  <c r="BA4" i="58"/>
  <c r="AZ4" i="58"/>
  <c r="AY4" i="58"/>
  <c r="AX4" i="58"/>
  <c r="AW4" i="58"/>
  <c r="AV4" i="58"/>
  <c r="AU4" i="58"/>
  <c r="AT4" i="58"/>
  <c r="AS4" i="58"/>
  <c r="AR4" i="58"/>
  <c r="AQ4" i="58"/>
  <c r="AP4" i="58"/>
  <c r="AO4" i="58"/>
  <c r="AN4" i="58"/>
  <c r="AM4" i="58"/>
  <c r="AL4" i="58"/>
  <c r="AK4" i="58"/>
  <c r="AJ4" i="58"/>
  <c r="AI4" i="58"/>
  <c r="AH4" i="58"/>
  <c r="AG4" i="58"/>
  <c r="AF4" i="58"/>
  <c r="AE4" i="58"/>
  <c r="AD4" i="58"/>
  <c r="AC4" i="58"/>
  <c r="AB4" i="58"/>
  <c r="AA4" i="58"/>
  <c r="Z4" i="58"/>
  <c r="Y4" i="58"/>
  <c r="X4" i="58"/>
  <c r="W4" i="58"/>
  <c r="V4" i="58"/>
  <c r="U4" i="58"/>
  <c r="T4" i="58"/>
  <c r="S4" i="58"/>
  <c r="R4" i="58"/>
  <c r="Q4" i="58"/>
  <c r="P4" i="58"/>
  <c r="O4" i="58"/>
  <c r="N4" i="58"/>
  <c r="M4" i="58"/>
  <c r="L4" i="58"/>
  <c r="K4" i="58"/>
  <c r="J4" i="58"/>
  <c r="I4" i="58"/>
  <c r="H4" i="58"/>
  <c r="G4" i="58"/>
  <c r="L35" i="59" l="1"/>
  <c r="T35" i="59"/>
  <c r="AB35" i="59"/>
  <c r="AJ35" i="59"/>
  <c r="AR35" i="59"/>
  <c r="AZ35" i="59"/>
  <c r="G35" i="60"/>
  <c r="O35" i="60"/>
  <c r="W35" i="60"/>
  <c r="AE35" i="60"/>
  <c r="AM35" i="60"/>
  <c r="AU35" i="60"/>
  <c r="BC35" i="60"/>
  <c r="H35" i="63"/>
  <c r="P35" i="63"/>
  <c r="X35" i="63"/>
  <c r="AF35" i="63"/>
  <c r="AN35" i="63"/>
  <c r="AV35" i="63"/>
  <c r="BD35" i="63"/>
  <c r="AN35" i="59"/>
  <c r="AV35" i="59"/>
  <c r="BD35" i="59"/>
  <c r="AF35" i="59"/>
  <c r="AD35" i="58"/>
  <c r="AH35" i="58"/>
  <c r="AL35" i="58"/>
  <c r="AP35" i="58"/>
  <c r="AT35" i="58"/>
  <c r="AX35" i="58"/>
  <c r="BB35" i="58"/>
  <c r="G35" i="58"/>
  <c r="K35" i="58"/>
  <c r="O35" i="58"/>
  <c r="S35" i="58"/>
  <c r="W35" i="58"/>
  <c r="AA35" i="58"/>
  <c r="AE35" i="58"/>
  <c r="AI35" i="58"/>
  <c r="AM35" i="58"/>
  <c r="AQ35" i="58"/>
  <c r="AU35" i="58"/>
  <c r="AY35" i="58"/>
  <c r="BC35" i="58"/>
  <c r="H35" i="58"/>
  <c r="L35" i="58"/>
  <c r="P35" i="58"/>
  <c r="T35" i="58"/>
  <c r="X35" i="58"/>
  <c r="AB35" i="58"/>
  <c r="AF35" i="58"/>
  <c r="AJ35" i="58"/>
  <c r="AN35" i="58"/>
  <c r="AR35" i="58"/>
  <c r="AV35" i="58"/>
  <c r="AZ35" i="58"/>
  <c r="BD35" i="58"/>
  <c r="J35" i="58"/>
  <c r="N35" i="58"/>
  <c r="R35" i="58"/>
  <c r="V35" i="58"/>
  <c r="Z35" i="58"/>
  <c r="I35" i="58"/>
  <c r="M35" i="58"/>
  <c r="Q35" i="58"/>
  <c r="U35" i="58"/>
  <c r="Y35" i="58"/>
  <c r="AC35" i="58"/>
  <c r="AG35" i="58"/>
  <c r="AK35" i="58"/>
  <c r="AO35" i="58"/>
  <c r="AS35" i="58"/>
  <c r="AW35" i="58"/>
  <c r="BA35" i="58"/>
  <c r="BE35" i="58"/>
  <c r="I35" i="59"/>
  <c r="M35" i="59"/>
  <c r="Q35" i="59"/>
  <c r="U35" i="59"/>
  <c r="Y35" i="59"/>
  <c r="AC35" i="59"/>
  <c r="AG35" i="59"/>
  <c r="AK35" i="59"/>
  <c r="AO35" i="59"/>
  <c r="AS35" i="59"/>
  <c r="AW35" i="59"/>
  <c r="BA35" i="59"/>
  <c r="BE35" i="59"/>
  <c r="G35" i="59"/>
  <c r="K35" i="59"/>
  <c r="O35" i="59"/>
  <c r="S35" i="59"/>
  <c r="W35" i="59"/>
  <c r="AA35" i="59"/>
  <c r="AE35" i="59"/>
  <c r="AI35" i="59"/>
  <c r="AM35" i="59"/>
  <c r="AQ35" i="59"/>
  <c r="AU35" i="59"/>
  <c r="AY35" i="59"/>
  <c r="BC35" i="59"/>
  <c r="J35" i="59"/>
  <c r="N35" i="59"/>
  <c r="R35" i="59"/>
  <c r="V35" i="59"/>
  <c r="Z35" i="59"/>
  <c r="AD35" i="59"/>
  <c r="AH35" i="59"/>
  <c r="AL35" i="59"/>
  <c r="AP35" i="59"/>
  <c r="AT35" i="59"/>
  <c r="AX35" i="59"/>
  <c r="BB35" i="59"/>
  <c r="J35" i="60"/>
  <c r="N35" i="60"/>
  <c r="R35" i="60"/>
  <c r="V35" i="60"/>
  <c r="Z35" i="60"/>
  <c r="AD35" i="60"/>
  <c r="AH35" i="60"/>
  <c r="AL35" i="60"/>
  <c r="AP35" i="60"/>
  <c r="AT35" i="60"/>
  <c r="AX35" i="60"/>
  <c r="BB35" i="60"/>
  <c r="H35" i="60"/>
  <c r="L35" i="60"/>
  <c r="P35" i="60"/>
  <c r="T35" i="60"/>
  <c r="X35" i="60"/>
  <c r="AB35" i="60"/>
  <c r="AF35" i="60"/>
  <c r="AJ35" i="60"/>
  <c r="AN35" i="60"/>
  <c r="AR35" i="60"/>
  <c r="AV35" i="60"/>
  <c r="AZ35" i="60"/>
  <c r="BD35" i="60"/>
  <c r="I35" i="60"/>
  <c r="M35" i="60"/>
  <c r="Q35" i="60"/>
  <c r="U35" i="60"/>
  <c r="Y35" i="60"/>
  <c r="AC35" i="60"/>
  <c r="AG35" i="60"/>
  <c r="AK35" i="60"/>
  <c r="AO35" i="60"/>
  <c r="AS35" i="60"/>
  <c r="AW35" i="60"/>
  <c r="BA35" i="60"/>
  <c r="BE35" i="60"/>
  <c r="G35" i="61"/>
  <c r="K35" i="61"/>
  <c r="O35" i="61"/>
  <c r="S35" i="61"/>
  <c r="W35" i="61"/>
  <c r="AA35" i="61"/>
  <c r="AE35" i="61"/>
  <c r="AI35" i="61"/>
  <c r="AM35" i="61"/>
  <c r="AQ35" i="61"/>
  <c r="AU35" i="61"/>
  <c r="AY35" i="61"/>
  <c r="BC35" i="61"/>
  <c r="J35" i="61"/>
  <c r="N35" i="61"/>
  <c r="R35" i="61"/>
  <c r="V35" i="61"/>
  <c r="Z35" i="61"/>
  <c r="AD35" i="61"/>
  <c r="AH35" i="61"/>
  <c r="AL35" i="61"/>
  <c r="AP35" i="61"/>
  <c r="AT35" i="61"/>
  <c r="AX35" i="61"/>
  <c r="BB35" i="61"/>
  <c r="H35" i="61"/>
  <c r="L35" i="61"/>
  <c r="P35" i="61"/>
  <c r="T35" i="61"/>
  <c r="X35" i="61"/>
  <c r="AB35" i="61"/>
  <c r="AF35" i="61"/>
  <c r="AJ35" i="61"/>
  <c r="AN35" i="61"/>
  <c r="AR35" i="61"/>
  <c r="AV35" i="61"/>
  <c r="AZ35" i="61"/>
  <c r="BD35" i="61"/>
  <c r="I35" i="61"/>
  <c r="M35" i="61"/>
  <c r="Q35" i="61"/>
  <c r="U35" i="61"/>
  <c r="Y35" i="61"/>
  <c r="AC35" i="61"/>
  <c r="AG35" i="61"/>
  <c r="AK35" i="61"/>
  <c r="AO35" i="61"/>
  <c r="AS35" i="61"/>
  <c r="AW35" i="61"/>
  <c r="BA35" i="61"/>
  <c r="BE35" i="61"/>
  <c r="I35" i="62"/>
  <c r="Q35" i="62"/>
  <c r="Y35" i="62"/>
  <c r="AG35" i="62"/>
  <c r="AO35" i="62"/>
  <c r="AS35" i="62"/>
  <c r="BE35" i="62"/>
  <c r="M35" i="62"/>
  <c r="U35" i="62"/>
  <c r="AC35" i="62"/>
  <c r="AK35" i="62"/>
  <c r="AW35" i="62"/>
  <c r="BA35" i="62"/>
  <c r="G35" i="62"/>
  <c r="K35" i="62"/>
  <c r="O35" i="62"/>
  <c r="S35" i="62"/>
  <c r="W35" i="62"/>
  <c r="AA35" i="62"/>
  <c r="AE35" i="62"/>
  <c r="AI35" i="62"/>
  <c r="AM35" i="62"/>
  <c r="AQ35" i="62"/>
  <c r="AU35" i="62"/>
  <c r="AY35" i="62"/>
  <c r="BC35" i="62"/>
  <c r="J35" i="62"/>
  <c r="N35" i="62"/>
  <c r="R35" i="62"/>
  <c r="V35" i="62"/>
  <c r="Z35" i="62"/>
  <c r="AD35" i="62"/>
  <c r="AH35" i="62"/>
  <c r="AL35" i="62"/>
  <c r="AP35" i="62"/>
  <c r="AT35" i="62"/>
  <c r="AX35" i="62"/>
  <c r="BB35" i="62"/>
  <c r="H35" i="62"/>
  <c r="L35" i="62"/>
  <c r="P35" i="62"/>
  <c r="T35" i="62"/>
  <c r="X35" i="62"/>
  <c r="AB35" i="62"/>
  <c r="AF35" i="62"/>
  <c r="AJ35" i="62"/>
  <c r="AN35" i="62"/>
  <c r="AR35" i="62"/>
  <c r="AV35" i="62"/>
  <c r="AZ35" i="62"/>
  <c r="BD35" i="62"/>
  <c r="I35" i="63"/>
  <c r="M35" i="63"/>
  <c r="Q35" i="63"/>
  <c r="U35" i="63"/>
  <c r="Y35" i="63"/>
  <c r="AC35" i="63"/>
  <c r="AG35" i="63"/>
  <c r="AK35" i="63"/>
  <c r="AO35" i="63"/>
  <c r="AS35" i="63"/>
  <c r="AW35" i="63"/>
  <c r="BA35" i="63"/>
  <c r="BE35" i="63"/>
  <c r="G35" i="63"/>
  <c r="K35" i="63"/>
  <c r="O35" i="63"/>
  <c r="S35" i="63"/>
  <c r="W35" i="63"/>
  <c r="AA35" i="63"/>
  <c r="AE35" i="63"/>
  <c r="AI35" i="63"/>
  <c r="AM35" i="63"/>
  <c r="AQ35" i="63"/>
  <c r="AU35" i="63"/>
  <c r="AY35" i="63"/>
  <c r="BC35" i="63"/>
  <c r="J35" i="63"/>
  <c r="N35" i="63"/>
  <c r="R35" i="63"/>
  <c r="V35" i="63"/>
  <c r="Z35" i="63"/>
  <c r="AD35" i="63"/>
  <c r="AH35" i="63"/>
  <c r="AL35" i="63"/>
  <c r="AP35" i="63"/>
  <c r="AT35" i="63"/>
  <c r="AX35" i="63"/>
  <c r="BB35" i="63"/>
  <c r="AG12" i="28" l="1"/>
  <c r="AH12" i="28"/>
  <c r="AI12" i="28"/>
  <c r="AJ12" i="28"/>
  <c r="AK12" i="28"/>
  <c r="AL12" i="28"/>
  <c r="AM12" i="28"/>
  <c r="AN12" i="28"/>
  <c r="AO12" i="28"/>
  <c r="AP12" i="28"/>
  <c r="AQ12" i="28"/>
  <c r="AR12" i="28"/>
  <c r="AS12" i="28"/>
  <c r="AT12" i="28"/>
  <c r="AU12" i="28"/>
  <c r="AV12" i="28"/>
  <c r="AW12" i="28"/>
  <c r="AX12" i="28"/>
  <c r="AY12" i="28"/>
  <c r="AZ12" i="28"/>
  <c r="BA12" i="28"/>
  <c r="BB12" i="28"/>
  <c r="BC12" i="28"/>
  <c r="BD12" i="28"/>
  <c r="BE12" i="28"/>
  <c r="AG13" i="28"/>
  <c r="AH13" i="28"/>
  <c r="AI13" i="28"/>
  <c r="AJ13" i="28"/>
  <c r="AK13" i="28"/>
  <c r="AL13" i="28"/>
  <c r="AM13" i="28"/>
  <c r="AN13" i="28"/>
  <c r="AO13" i="28"/>
  <c r="AP13" i="28"/>
  <c r="AQ13" i="28"/>
  <c r="AR13" i="28"/>
  <c r="AS13" i="28"/>
  <c r="AT13" i="28"/>
  <c r="AU13" i="28"/>
  <c r="AV13" i="28"/>
  <c r="AW13" i="28"/>
  <c r="AX13" i="28"/>
  <c r="AY13" i="28"/>
  <c r="AZ13" i="28"/>
  <c r="BA13" i="28"/>
  <c r="BB13" i="28"/>
  <c r="BC13" i="28"/>
  <c r="BD13" i="28"/>
  <c r="BE13" i="28"/>
  <c r="AG14" i="28"/>
  <c r="AH14" i="28"/>
  <c r="AI14" i="28"/>
  <c r="AJ14" i="28"/>
  <c r="AK14" i="28"/>
  <c r="AL14" i="28"/>
  <c r="AM14" i="28"/>
  <c r="AN14" i="28"/>
  <c r="AO14" i="28"/>
  <c r="AP14" i="28"/>
  <c r="AQ14" i="28"/>
  <c r="AR14" i="28"/>
  <c r="AS14" i="28"/>
  <c r="AT14" i="28"/>
  <c r="AU14" i="28"/>
  <c r="AV14" i="28"/>
  <c r="AW14" i="28"/>
  <c r="AX14" i="28"/>
  <c r="AY14" i="28"/>
  <c r="AZ14" i="28"/>
  <c r="BA14" i="28"/>
  <c r="BB14" i="28"/>
  <c r="BC14" i="28"/>
  <c r="BD14" i="28"/>
  <c r="BE14" i="28"/>
  <c r="AG15" i="28"/>
  <c r="AH15" i="28"/>
  <c r="AI15" i="28"/>
  <c r="AJ15" i="28"/>
  <c r="AK15" i="28"/>
  <c r="AL15" i="28"/>
  <c r="AM15" i="28"/>
  <c r="AN15" i="28"/>
  <c r="AO15" i="28"/>
  <c r="AP15" i="28"/>
  <c r="AQ15" i="28"/>
  <c r="AR15" i="28"/>
  <c r="AS15" i="28"/>
  <c r="AT15" i="28"/>
  <c r="AU15" i="28"/>
  <c r="AV15" i="28"/>
  <c r="AW15" i="28"/>
  <c r="AX15" i="28"/>
  <c r="AY15" i="28"/>
  <c r="AZ15" i="28"/>
  <c r="BA15" i="28"/>
  <c r="BB15" i="28"/>
  <c r="BC15" i="28"/>
  <c r="BD15" i="28"/>
  <c r="BE15" i="28"/>
  <c r="AG16" i="28"/>
  <c r="AH16" i="28"/>
  <c r="AI16" i="28"/>
  <c r="AJ16" i="28"/>
  <c r="AK16" i="28"/>
  <c r="AL16" i="28"/>
  <c r="AM16" i="28"/>
  <c r="AN16" i="28"/>
  <c r="AO16" i="28"/>
  <c r="AP16" i="28"/>
  <c r="AQ16" i="28"/>
  <c r="AR16" i="28"/>
  <c r="AS16" i="28"/>
  <c r="AT16" i="28"/>
  <c r="AU16" i="28"/>
  <c r="AV16" i="28"/>
  <c r="AW16" i="28"/>
  <c r="AX16" i="28"/>
  <c r="AY16" i="28"/>
  <c r="AZ16" i="28"/>
  <c r="BA16" i="28"/>
  <c r="BB16" i="28"/>
  <c r="BC16" i="28"/>
  <c r="BD16" i="28"/>
  <c r="BE16" i="28"/>
  <c r="AG17" i="28"/>
  <c r="AH17" i="28"/>
  <c r="AI17" i="28"/>
  <c r="AJ17" i="28"/>
  <c r="AK17" i="28"/>
  <c r="AL17" i="28"/>
  <c r="AM17" i="28"/>
  <c r="AN17" i="28"/>
  <c r="AO17" i="28"/>
  <c r="AP17" i="28"/>
  <c r="AQ17" i="28"/>
  <c r="AR17" i="28"/>
  <c r="AS17" i="28"/>
  <c r="AT17" i="28"/>
  <c r="AU17" i="28"/>
  <c r="AV17" i="28"/>
  <c r="AW17" i="28"/>
  <c r="AX17" i="28"/>
  <c r="AY17" i="28"/>
  <c r="AZ17" i="28"/>
  <c r="BA17" i="28"/>
  <c r="BB17" i="28"/>
  <c r="BC17" i="28"/>
  <c r="BD17" i="28"/>
  <c r="BE17" i="28"/>
  <c r="AG18" i="28"/>
  <c r="AH18" i="28"/>
  <c r="AI18" i="28"/>
  <c r="AJ18" i="28"/>
  <c r="AK18" i="28"/>
  <c r="AL18" i="28"/>
  <c r="AM18" i="28"/>
  <c r="AN18" i="28"/>
  <c r="AO18" i="28"/>
  <c r="AP18" i="28"/>
  <c r="AQ18" i="28"/>
  <c r="AR18" i="28"/>
  <c r="AS18" i="28"/>
  <c r="AT18" i="28"/>
  <c r="AU18" i="28"/>
  <c r="AV18" i="28"/>
  <c r="AW18" i="28"/>
  <c r="AX18" i="28"/>
  <c r="AY18" i="28"/>
  <c r="AZ18" i="28"/>
  <c r="BA18" i="28"/>
  <c r="BB18" i="28"/>
  <c r="BC18" i="28"/>
  <c r="BD18" i="28"/>
  <c r="BE18" i="28"/>
  <c r="AG19" i="28"/>
  <c r="AH19" i="28"/>
  <c r="AI19" i="28"/>
  <c r="AJ19" i="28"/>
  <c r="AK19" i="28"/>
  <c r="AL19" i="28"/>
  <c r="AM19" i="28"/>
  <c r="AN19" i="28"/>
  <c r="AO19" i="28"/>
  <c r="AP19" i="28"/>
  <c r="AQ19" i="28"/>
  <c r="AR19" i="28"/>
  <c r="AS19" i="28"/>
  <c r="AT19" i="28"/>
  <c r="AU19" i="28"/>
  <c r="AV19" i="28"/>
  <c r="AW19" i="28"/>
  <c r="AX19" i="28"/>
  <c r="AY19" i="28"/>
  <c r="AZ19" i="28"/>
  <c r="BA19" i="28"/>
  <c r="BB19" i="28"/>
  <c r="BC19" i="28"/>
  <c r="BD19" i="28"/>
  <c r="BE19" i="28"/>
  <c r="AG20" i="28"/>
  <c r="AH20" i="28"/>
  <c r="AI20" i="28"/>
  <c r="AJ20" i="28"/>
  <c r="AK20" i="28"/>
  <c r="AL20" i="28"/>
  <c r="AM20" i="28"/>
  <c r="AN20" i="28"/>
  <c r="AO20" i="28"/>
  <c r="AP20" i="28"/>
  <c r="AQ20" i="28"/>
  <c r="AR20" i="28"/>
  <c r="AS20" i="28"/>
  <c r="AT20" i="28"/>
  <c r="AU20" i="28"/>
  <c r="AV20" i="28"/>
  <c r="AW20" i="28"/>
  <c r="AX20" i="28"/>
  <c r="AY20" i="28"/>
  <c r="AZ20" i="28"/>
  <c r="BA20" i="28"/>
  <c r="BB20" i="28"/>
  <c r="BC20" i="28"/>
  <c r="BD20" i="28"/>
  <c r="BE20" i="28"/>
  <c r="AG21" i="28"/>
  <c r="AH21" i="28"/>
  <c r="AI21" i="28"/>
  <c r="AJ21" i="28"/>
  <c r="AK21" i="28"/>
  <c r="AL21" i="28"/>
  <c r="AM21" i="28"/>
  <c r="AN21" i="28"/>
  <c r="AO21" i="28"/>
  <c r="AP21" i="28"/>
  <c r="AQ21" i="28"/>
  <c r="AR21" i="28"/>
  <c r="AS21" i="28"/>
  <c r="AT21" i="28"/>
  <c r="AU21" i="28"/>
  <c r="AV21" i="28"/>
  <c r="AW21" i="28"/>
  <c r="AX21" i="28"/>
  <c r="AY21" i="28"/>
  <c r="AZ21" i="28"/>
  <c r="BA21" i="28"/>
  <c r="BB21" i="28"/>
  <c r="BC21" i="28"/>
  <c r="BD21" i="28"/>
  <c r="BE21" i="28"/>
  <c r="AG22" i="28"/>
  <c r="AH22" i="28"/>
  <c r="AI22" i="28"/>
  <c r="AJ22" i="28"/>
  <c r="AK22" i="28"/>
  <c r="AL22" i="28"/>
  <c r="AM22" i="28"/>
  <c r="AN22" i="28"/>
  <c r="AO22" i="28"/>
  <c r="AP22" i="28"/>
  <c r="AQ22" i="28"/>
  <c r="AR22" i="28"/>
  <c r="AS22" i="28"/>
  <c r="AT22" i="28"/>
  <c r="AU22" i="28"/>
  <c r="AV22" i="28"/>
  <c r="AW22" i="28"/>
  <c r="AX22" i="28"/>
  <c r="AY22" i="28"/>
  <c r="AZ22" i="28"/>
  <c r="BA22" i="28"/>
  <c r="BB22" i="28"/>
  <c r="BC22" i="28"/>
  <c r="BD22" i="28"/>
  <c r="BE22" i="28"/>
  <c r="AG23" i="28"/>
  <c r="AH23" i="28"/>
  <c r="AI23" i="28"/>
  <c r="AJ23" i="28"/>
  <c r="AK23" i="28"/>
  <c r="AL23" i="28"/>
  <c r="AM23" i="28"/>
  <c r="AN23" i="28"/>
  <c r="AO23" i="28"/>
  <c r="AP23" i="28"/>
  <c r="AQ23" i="28"/>
  <c r="AR23" i="28"/>
  <c r="AS23" i="28"/>
  <c r="AT23" i="28"/>
  <c r="AU23" i="28"/>
  <c r="AV23" i="28"/>
  <c r="AW23" i="28"/>
  <c r="AX23" i="28"/>
  <c r="AY23" i="28"/>
  <c r="AZ23" i="28"/>
  <c r="BA23" i="28"/>
  <c r="BB23" i="28"/>
  <c r="BC23" i="28"/>
  <c r="BD23" i="28"/>
  <c r="BE23" i="28"/>
  <c r="AG24" i="28"/>
  <c r="AH24" i="28"/>
  <c r="AI24" i="28"/>
  <c r="AJ24" i="28"/>
  <c r="AK24" i="28"/>
  <c r="AL24" i="28"/>
  <c r="AM24" i="28"/>
  <c r="AN24" i="28"/>
  <c r="AO24" i="28"/>
  <c r="AP24" i="28"/>
  <c r="AQ24" i="28"/>
  <c r="AR24" i="28"/>
  <c r="AS24" i="28"/>
  <c r="AT24" i="28"/>
  <c r="AU24" i="28"/>
  <c r="AV24" i="28"/>
  <c r="AW24" i="28"/>
  <c r="AX24" i="28"/>
  <c r="AY24" i="28"/>
  <c r="AZ24" i="28"/>
  <c r="BA24" i="28"/>
  <c r="BB24" i="28"/>
  <c r="BC24" i="28"/>
  <c r="BD24" i="28"/>
  <c r="BE24" i="28"/>
  <c r="AG25" i="28"/>
  <c r="AH25" i="28"/>
  <c r="AI25" i="28"/>
  <c r="AJ25" i="28"/>
  <c r="AK25" i="28"/>
  <c r="AL25" i="28"/>
  <c r="AM25" i="28"/>
  <c r="AN25" i="28"/>
  <c r="AO25" i="28"/>
  <c r="AP25" i="28"/>
  <c r="AQ25" i="28"/>
  <c r="AR25" i="28"/>
  <c r="AS25" i="28"/>
  <c r="AT25" i="28"/>
  <c r="AU25" i="28"/>
  <c r="AV25" i="28"/>
  <c r="AW25" i="28"/>
  <c r="AX25" i="28"/>
  <c r="AY25" i="28"/>
  <c r="AZ25" i="28"/>
  <c r="BA25" i="28"/>
  <c r="BB25" i="28"/>
  <c r="BC25" i="28"/>
  <c r="BD25" i="28"/>
  <c r="BE25" i="28"/>
  <c r="AG26" i="28"/>
  <c r="AH26" i="28"/>
  <c r="AI26" i="28"/>
  <c r="AJ26" i="28"/>
  <c r="AK26" i="28"/>
  <c r="AL26" i="28"/>
  <c r="AM26" i="28"/>
  <c r="AN26" i="28"/>
  <c r="AO26" i="28"/>
  <c r="AP26" i="28"/>
  <c r="AQ26" i="28"/>
  <c r="AR26" i="28"/>
  <c r="AS26" i="28"/>
  <c r="AT26" i="28"/>
  <c r="AU26" i="28"/>
  <c r="AV26" i="28"/>
  <c r="AW26" i="28"/>
  <c r="AX26" i="28"/>
  <c r="AY26" i="28"/>
  <c r="AZ26" i="28"/>
  <c r="BA26" i="28"/>
  <c r="BB26" i="28"/>
  <c r="BC26" i="28"/>
  <c r="BD26" i="28"/>
  <c r="BE26" i="28"/>
  <c r="AG27" i="28"/>
  <c r="AH27" i="28"/>
  <c r="AI27" i="28"/>
  <c r="AJ27" i="28"/>
  <c r="AK27" i="28"/>
  <c r="AL27" i="28"/>
  <c r="AM27" i="28"/>
  <c r="AN27" i="28"/>
  <c r="AO27" i="28"/>
  <c r="AP27" i="28"/>
  <c r="AQ27" i="28"/>
  <c r="AR27" i="28"/>
  <c r="AS27" i="28"/>
  <c r="AT27" i="28"/>
  <c r="AU27" i="28"/>
  <c r="AV27" i="28"/>
  <c r="AW27" i="28"/>
  <c r="AX27" i="28"/>
  <c r="AY27" i="28"/>
  <c r="AZ27" i="28"/>
  <c r="BA27" i="28"/>
  <c r="BB27" i="28"/>
  <c r="BC27" i="28"/>
  <c r="BD27" i="28"/>
  <c r="BE27" i="28"/>
  <c r="AG28" i="28"/>
  <c r="AH28" i="28"/>
  <c r="AI28" i="28"/>
  <c r="AJ28" i="28"/>
  <c r="AK28" i="28"/>
  <c r="AL28" i="28"/>
  <c r="AM28" i="28"/>
  <c r="AN28" i="28"/>
  <c r="AO28" i="28"/>
  <c r="AP28" i="28"/>
  <c r="AQ28" i="28"/>
  <c r="AR28" i="28"/>
  <c r="AS28" i="28"/>
  <c r="AT28" i="28"/>
  <c r="AU28" i="28"/>
  <c r="AV28" i="28"/>
  <c r="AW28" i="28"/>
  <c r="AX28" i="28"/>
  <c r="AY28" i="28"/>
  <c r="AZ28" i="28"/>
  <c r="BA28" i="28"/>
  <c r="BB28" i="28"/>
  <c r="BC28" i="28"/>
  <c r="BD28" i="28"/>
  <c r="BE28" i="28"/>
  <c r="AG29" i="28"/>
  <c r="AH29" i="28"/>
  <c r="AI29" i="28"/>
  <c r="AJ29" i="28"/>
  <c r="AK29" i="28"/>
  <c r="AL29" i="28"/>
  <c r="AM29" i="28"/>
  <c r="AN29" i="28"/>
  <c r="AO29" i="28"/>
  <c r="AP29" i="28"/>
  <c r="AQ29" i="28"/>
  <c r="AR29" i="28"/>
  <c r="AS29" i="28"/>
  <c r="AT29" i="28"/>
  <c r="AU29" i="28"/>
  <c r="AV29" i="28"/>
  <c r="AW29" i="28"/>
  <c r="AX29" i="28"/>
  <c r="AY29" i="28"/>
  <c r="AZ29" i="28"/>
  <c r="BA29" i="28"/>
  <c r="BB29" i="28"/>
  <c r="BC29" i="28"/>
  <c r="BD29" i="28"/>
  <c r="BE29" i="28"/>
  <c r="AG30" i="28"/>
  <c r="AH30" i="28"/>
  <c r="AI30" i="28"/>
  <c r="AJ30" i="28"/>
  <c r="AK30" i="28"/>
  <c r="AL30" i="28"/>
  <c r="AM30" i="28"/>
  <c r="AN30" i="28"/>
  <c r="AO30" i="28"/>
  <c r="AP30" i="28"/>
  <c r="AQ30" i="28"/>
  <c r="AR30" i="28"/>
  <c r="AS30" i="28"/>
  <c r="AT30" i="28"/>
  <c r="AU30" i="28"/>
  <c r="AV30" i="28"/>
  <c r="AW30" i="28"/>
  <c r="AX30" i="28"/>
  <c r="AY30" i="28"/>
  <c r="AZ30" i="28"/>
  <c r="BA30" i="28"/>
  <c r="BB30" i="28"/>
  <c r="BC30" i="28"/>
  <c r="BD30" i="28"/>
  <c r="BE30" i="28"/>
  <c r="AG31" i="28"/>
  <c r="AH31" i="28"/>
  <c r="AI31" i="28"/>
  <c r="AJ31" i="28"/>
  <c r="AK31" i="28"/>
  <c r="AL31" i="28"/>
  <c r="AM31" i="28"/>
  <c r="AN31" i="28"/>
  <c r="AO31" i="28"/>
  <c r="AP31" i="28"/>
  <c r="AQ31" i="28"/>
  <c r="AR31" i="28"/>
  <c r="AS31" i="28"/>
  <c r="AT31" i="28"/>
  <c r="AU31" i="28"/>
  <c r="AV31" i="28"/>
  <c r="AW31" i="28"/>
  <c r="AX31" i="28"/>
  <c r="AY31" i="28"/>
  <c r="AZ31" i="28"/>
  <c r="BA31" i="28"/>
  <c r="BB31" i="28"/>
  <c r="BC31" i="28"/>
  <c r="BD31" i="28"/>
  <c r="BE31" i="28"/>
  <c r="AG32" i="28"/>
  <c r="AH32" i="28"/>
  <c r="AI32" i="28"/>
  <c r="AJ32" i="28"/>
  <c r="AK32" i="28"/>
  <c r="AL32" i="28"/>
  <c r="AM32" i="28"/>
  <c r="AN32" i="28"/>
  <c r="AO32" i="28"/>
  <c r="AP32" i="28"/>
  <c r="AQ32" i="28"/>
  <c r="AR32" i="28"/>
  <c r="AS32" i="28"/>
  <c r="AT32" i="28"/>
  <c r="AU32" i="28"/>
  <c r="AV32" i="28"/>
  <c r="AW32" i="28"/>
  <c r="AX32" i="28"/>
  <c r="AY32" i="28"/>
  <c r="AZ32" i="28"/>
  <c r="BA32" i="28"/>
  <c r="BB32" i="28"/>
  <c r="BC32" i="28"/>
  <c r="BD32" i="28"/>
  <c r="BE32" i="28"/>
  <c r="AG33" i="28"/>
  <c r="AH33" i="28"/>
  <c r="AI33" i="28"/>
  <c r="AJ33" i="28"/>
  <c r="AK33" i="28"/>
  <c r="AL33" i="28"/>
  <c r="AM33" i="28"/>
  <c r="AN33" i="28"/>
  <c r="AO33" i="28"/>
  <c r="AP33" i="28"/>
  <c r="AQ33" i="28"/>
  <c r="AR33" i="28"/>
  <c r="AS33" i="28"/>
  <c r="AT33" i="28"/>
  <c r="AU33" i="28"/>
  <c r="AV33" i="28"/>
  <c r="AW33" i="28"/>
  <c r="AX33" i="28"/>
  <c r="AY33" i="28"/>
  <c r="AZ33" i="28"/>
  <c r="BA33" i="28"/>
  <c r="BB33" i="28"/>
  <c r="BC33" i="28"/>
  <c r="BD33" i="28"/>
  <c r="BE33" i="28"/>
  <c r="AG34" i="28"/>
  <c r="AH34" i="28"/>
  <c r="AI34" i="28"/>
  <c r="AJ34" i="28"/>
  <c r="AK34" i="28"/>
  <c r="AL34" i="28"/>
  <c r="AM34" i="28"/>
  <c r="AN34" i="28"/>
  <c r="AO34" i="28"/>
  <c r="AP34" i="28"/>
  <c r="AQ34" i="28"/>
  <c r="AR34" i="28"/>
  <c r="AS34" i="28"/>
  <c r="AT34" i="28"/>
  <c r="AU34" i="28"/>
  <c r="AV34" i="28"/>
  <c r="AW34" i="28"/>
  <c r="AX34" i="28"/>
  <c r="AY34" i="28"/>
  <c r="AZ34" i="28"/>
  <c r="BA34" i="28"/>
  <c r="BB34" i="28"/>
  <c r="BC34" i="28"/>
  <c r="BD34" i="28"/>
  <c r="BE34" i="28"/>
  <c r="AG35" i="28"/>
  <c r="AH35" i="28"/>
  <c r="AI35" i="28"/>
  <c r="AJ35" i="28"/>
  <c r="AK35" i="28"/>
  <c r="AL35" i="28"/>
  <c r="AM35" i="28"/>
  <c r="AN35" i="28"/>
  <c r="AO35" i="28"/>
  <c r="AP35" i="28"/>
  <c r="AQ35" i="28"/>
  <c r="AR35" i="28"/>
  <c r="AS35" i="28"/>
  <c r="AT35" i="28"/>
  <c r="AU35" i="28"/>
  <c r="AV35" i="28"/>
  <c r="AW35" i="28"/>
  <c r="AX35" i="28"/>
  <c r="AY35" i="28"/>
  <c r="AZ35" i="28"/>
  <c r="BA35" i="28"/>
  <c r="BB35" i="28"/>
  <c r="BC35" i="28"/>
  <c r="BD35" i="28"/>
  <c r="BE35" i="28"/>
  <c r="AG36" i="28"/>
  <c r="AH36" i="28"/>
  <c r="AI36" i="28"/>
  <c r="AJ36" i="28"/>
  <c r="AK36" i="28"/>
  <c r="AL36" i="28"/>
  <c r="AM36" i="28"/>
  <c r="AN36" i="28"/>
  <c r="AO36" i="28"/>
  <c r="AP36" i="28"/>
  <c r="AQ36" i="28"/>
  <c r="AR36" i="28"/>
  <c r="AS36" i="28"/>
  <c r="AT36" i="28"/>
  <c r="AU36" i="28"/>
  <c r="AV36" i="28"/>
  <c r="AW36" i="28"/>
  <c r="AX36" i="28"/>
  <c r="AY36" i="28"/>
  <c r="AZ36" i="28"/>
  <c r="BA36" i="28"/>
  <c r="BB36" i="28"/>
  <c r="BC36" i="28"/>
  <c r="BD36" i="28"/>
  <c r="BE36" i="28"/>
  <c r="AG37" i="28"/>
  <c r="AH37" i="28"/>
  <c r="AI37" i="28"/>
  <c r="AJ37" i="28"/>
  <c r="AK37" i="28"/>
  <c r="AL37" i="28"/>
  <c r="AM37" i="28"/>
  <c r="AN37" i="28"/>
  <c r="AO37" i="28"/>
  <c r="AP37" i="28"/>
  <c r="AQ37" i="28"/>
  <c r="AR37" i="28"/>
  <c r="AS37" i="28"/>
  <c r="AT37" i="28"/>
  <c r="AU37" i="28"/>
  <c r="AV37" i="28"/>
  <c r="AW37" i="28"/>
  <c r="AX37" i="28"/>
  <c r="AY37" i="28"/>
  <c r="AZ37" i="28"/>
  <c r="BA37" i="28"/>
  <c r="BB37" i="28"/>
  <c r="BC37" i="28"/>
  <c r="BD37" i="28"/>
  <c r="BE37" i="28"/>
  <c r="AG38" i="28"/>
  <c r="AH38" i="28"/>
  <c r="AI38" i="28"/>
  <c r="AJ38" i="28"/>
  <c r="AK38" i="28"/>
  <c r="AL38" i="28"/>
  <c r="AM38" i="28"/>
  <c r="AN38" i="28"/>
  <c r="AO38" i="28"/>
  <c r="AP38" i="28"/>
  <c r="AQ38" i="28"/>
  <c r="AR38" i="28"/>
  <c r="AS38" i="28"/>
  <c r="AT38" i="28"/>
  <c r="AU38" i="28"/>
  <c r="AV38" i="28"/>
  <c r="AW38" i="28"/>
  <c r="AX38" i="28"/>
  <c r="AY38" i="28"/>
  <c r="AZ38" i="28"/>
  <c r="BA38" i="28"/>
  <c r="BB38" i="28"/>
  <c r="BC38" i="28"/>
  <c r="BD38" i="28"/>
  <c r="BE38" i="28"/>
  <c r="AG39" i="28"/>
  <c r="AH39" i="28"/>
  <c r="AI39" i="28"/>
  <c r="AJ39" i="28"/>
  <c r="AK39" i="28"/>
  <c r="AL39" i="28"/>
  <c r="AM39" i="28"/>
  <c r="AN39" i="28"/>
  <c r="AO39" i="28"/>
  <c r="AP39" i="28"/>
  <c r="AQ39" i="28"/>
  <c r="AR39" i="28"/>
  <c r="AS39" i="28"/>
  <c r="AT39" i="28"/>
  <c r="AU39" i="28"/>
  <c r="AV39" i="28"/>
  <c r="AW39" i="28"/>
  <c r="AX39" i="28"/>
  <c r="AY39" i="28"/>
  <c r="AZ39" i="28"/>
  <c r="BA39" i="28"/>
  <c r="BB39" i="28"/>
  <c r="BC39" i="28"/>
  <c r="BD39" i="28"/>
  <c r="BE39" i="28"/>
  <c r="AG40" i="28"/>
  <c r="AH40" i="28"/>
  <c r="AI40" i="28"/>
  <c r="AJ40" i="28"/>
  <c r="AK40" i="28"/>
  <c r="AL40" i="28"/>
  <c r="AM40" i="28"/>
  <c r="AN40" i="28"/>
  <c r="AO40" i="28"/>
  <c r="AP40" i="28"/>
  <c r="AQ40" i="28"/>
  <c r="AR40" i="28"/>
  <c r="AS40" i="28"/>
  <c r="AT40" i="28"/>
  <c r="AU40" i="28"/>
  <c r="AV40" i="28"/>
  <c r="AW40" i="28"/>
  <c r="AX40" i="28"/>
  <c r="AY40" i="28"/>
  <c r="AZ40" i="28"/>
  <c r="BA40" i="28"/>
  <c r="BB40" i="28"/>
  <c r="BC40" i="28"/>
  <c r="BD40" i="28"/>
  <c r="BE40" i="28"/>
  <c r="AG41" i="28"/>
  <c r="AH41" i="28"/>
  <c r="AI41" i="28"/>
  <c r="AJ41" i="28"/>
  <c r="AK41" i="28"/>
  <c r="AL41" i="28"/>
  <c r="AM41" i="28"/>
  <c r="AN41" i="28"/>
  <c r="AO41" i="28"/>
  <c r="AP41" i="28"/>
  <c r="AQ41" i="28"/>
  <c r="AR41" i="28"/>
  <c r="AS41" i="28"/>
  <c r="AT41" i="28"/>
  <c r="AU41" i="28"/>
  <c r="AV41" i="28"/>
  <c r="AW41" i="28"/>
  <c r="AX41" i="28"/>
  <c r="AY41" i="28"/>
  <c r="AZ41" i="28"/>
  <c r="BA41" i="28"/>
  <c r="BB41" i="28"/>
  <c r="BC41" i="28"/>
  <c r="BD41" i="28"/>
  <c r="BE41" i="28"/>
  <c r="AG42" i="28"/>
  <c r="AH42" i="28"/>
  <c r="AI42" i="28"/>
  <c r="AJ42" i="28"/>
  <c r="AK42" i="28"/>
  <c r="AL42" i="28"/>
  <c r="AM42" i="28"/>
  <c r="AN42" i="28"/>
  <c r="AO42" i="28"/>
  <c r="AP42" i="28"/>
  <c r="AQ42" i="28"/>
  <c r="AR42" i="28"/>
  <c r="AS42" i="28"/>
  <c r="AT42" i="28"/>
  <c r="AU42" i="28"/>
  <c r="AV42" i="28"/>
  <c r="AW42" i="28"/>
  <c r="AX42" i="28"/>
  <c r="AY42" i="28"/>
  <c r="AZ42" i="28"/>
  <c r="BA42" i="28"/>
  <c r="BB42" i="28"/>
  <c r="BC42" i="28"/>
  <c r="BD42" i="28"/>
  <c r="BE42" i="28"/>
  <c r="AC12" i="28"/>
  <c r="AD12" i="28"/>
  <c r="AE12" i="28"/>
  <c r="AF12" i="28"/>
  <c r="AC13" i="28"/>
  <c r="AD13" i="28"/>
  <c r="AE13" i="28"/>
  <c r="AF13" i="28"/>
  <c r="AC14" i="28"/>
  <c r="AD14" i="28"/>
  <c r="AE14" i="28"/>
  <c r="AF14" i="28"/>
  <c r="AC15" i="28"/>
  <c r="AD15" i="28"/>
  <c r="AE15" i="28"/>
  <c r="AF15" i="28"/>
  <c r="AC16" i="28"/>
  <c r="AD16" i="28"/>
  <c r="AE16" i="28"/>
  <c r="AF16" i="28"/>
  <c r="AC17" i="28"/>
  <c r="AD17" i="28"/>
  <c r="AE17" i="28"/>
  <c r="AF17" i="28"/>
  <c r="AC18" i="28"/>
  <c r="AD18" i="28"/>
  <c r="AE18" i="28"/>
  <c r="AF18" i="28"/>
  <c r="AC19" i="28"/>
  <c r="AD19" i="28"/>
  <c r="AE19" i="28"/>
  <c r="AF19" i="28"/>
  <c r="AC20" i="28"/>
  <c r="AD20" i="28"/>
  <c r="AE20" i="28"/>
  <c r="AF20" i="28"/>
  <c r="AC21" i="28"/>
  <c r="AD21" i="28"/>
  <c r="AE21" i="28"/>
  <c r="AF21" i="28"/>
  <c r="AC22" i="28"/>
  <c r="AD22" i="28"/>
  <c r="AE22" i="28"/>
  <c r="AF22" i="28"/>
  <c r="AC23" i="28"/>
  <c r="AD23" i="28"/>
  <c r="AE23" i="28"/>
  <c r="AF23" i="28"/>
  <c r="AC24" i="28"/>
  <c r="AD24" i="28"/>
  <c r="AE24" i="28"/>
  <c r="AF24" i="28"/>
  <c r="AC25" i="28"/>
  <c r="AD25" i="28"/>
  <c r="AE25" i="28"/>
  <c r="AF25" i="28"/>
  <c r="AC26" i="28"/>
  <c r="AD26" i="28"/>
  <c r="AE26" i="28"/>
  <c r="AF26" i="28"/>
  <c r="AC27" i="28"/>
  <c r="AD27" i="28"/>
  <c r="AE27" i="28"/>
  <c r="AF27" i="28"/>
  <c r="AC28" i="28"/>
  <c r="AD28" i="28"/>
  <c r="AE28" i="28"/>
  <c r="AF28" i="28"/>
  <c r="AC29" i="28"/>
  <c r="AD29" i="28"/>
  <c r="AE29" i="28"/>
  <c r="AF29" i="28"/>
  <c r="AC30" i="28"/>
  <c r="AD30" i="28"/>
  <c r="AE30" i="28"/>
  <c r="AF30" i="28"/>
  <c r="AC31" i="28"/>
  <c r="AD31" i="28"/>
  <c r="AE31" i="28"/>
  <c r="AF31" i="28"/>
  <c r="AC32" i="28"/>
  <c r="AD32" i="28"/>
  <c r="AE32" i="28"/>
  <c r="AF32" i="28"/>
  <c r="AC33" i="28"/>
  <c r="AD33" i="28"/>
  <c r="AE33" i="28"/>
  <c r="AF33" i="28"/>
  <c r="AC34" i="28"/>
  <c r="AD34" i="28"/>
  <c r="AE34" i="28"/>
  <c r="AF34" i="28"/>
  <c r="AC35" i="28"/>
  <c r="AD35" i="28"/>
  <c r="AE35" i="28"/>
  <c r="AF35" i="28"/>
  <c r="AC36" i="28"/>
  <c r="AD36" i="28"/>
  <c r="AE36" i="28"/>
  <c r="AF36" i="28"/>
  <c r="AC37" i="28"/>
  <c r="AD37" i="28"/>
  <c r="AE37" i="28"/>
  <c r="AF37" i="28"/>
  <c r="AC38" i="28"/>
  <c r="AD38" i="28"/>
  <c r="AE38" i="28"/>
  <c r="AF38" i="28"/>
  <c r="AC39" i="28"/>
  <c r="AD39" i="28"/>
  <c r="AE39" i="28"/>
  <c r="AF39" i="28"/>
  <c r="AC40" i="28"/>
  <c r="AD40" i="28"/>
  <c r="AE40" i="28"/>
  <c r="AF40" i="28"/>
  <c r="AC41" i="28"/>
  <c r="AD41" i="28"/>
  <c r="AE41" i="28"/>
  <c r="AF41" i="28"/>
  <c r="AC42" i="28"/>
  <c r="AD42" i="28"/>
  <c r="AE42" i="28"/>
  <c r="AF42" i="28"/>
  <c r="AG12" i="46"/>
  <c r="AH12" i="46"/>
  <c r="AI12" i="46"/>
  <c r="AJ12" i="46"/>
  <c r="AK12" i="46"/>
  <c r="AL12" i="46"/>
  <c r="AM12" i="46"/>
  <c r="AN12" i="46"/>
  <c r="AO12" i="46"/>
  <c r="AP12" i="46"/>
  <c r="AQ12" i="46"/>
  <c r="AR12" i="46"/>
  <c r="AS12" i="46"/>
  <c r="AT12" i="46"/>
  <c r="AU12" i="46"/>
  <c r="AV12" i="46"/>
  <c r="AW12" i="46"/>
  <c r="AX12" i="46"/>
  <c r="AY12" i="46"/>
  <c r="AZ12" i="46"/>
  <c r="BA12" i="46"/>
  <c r="BB12" i="46"/>
  <c r="BC12" i="46"/>
  <c r="BD12" i="46"/>
  <c r="BE12" i="46"/>
  <c r="AG13" i="46"/>
  <c r="AH13" i="46"/>
  <c r="AI13" i="46"/>
  <c r="AJ13" i="46"/>
  <c r="AK13" i="46"/>
  <c r="AL13" i="46"/>
  <c r="AM13" i="46"/>
  <c r="AN13" i="46"/>
  <c r="AO13" i="46"/>
  <c r="AP13" i="46"/>
  <c r="AQ13" i="46"/>
  <c r="AR13" i="46"/>
  <c r="AS13" i="46"/>
  <c r="AT13" i="46"/>
  <c r="AU13" i="46"/>
  <c r="AV13" i="46"/>
  <c r="AW13" i="46"/>
  <c r="AX13" i="46"/>
  <c r="AY13" i="46"/>
  <c r="AZ13" i="46"/>
  <c r="BA13" i="46"/>
  <c r="BB13" i="46"/>
  <c r="BC13" i="46"/>
  <c r="BD13" i="46"/>
  <c r="BE13" i="46"/>
  <c r="AG14" i="46"/>
  <c r="AH14" i="46"/>
  <c r="AI14" i="46"/>
  <c r="AJ14" i="46"/>
  <c r="AK14" i="46"/>
  <c r="AL14" i="46"/>
  <c r="AM14" i="46"/>
  <c r="AN14" i="46"/>
  <c r="AO14" i="46"/>
  <c r="AP14" i="46"/>
  <c r="AQ14" i="46"/>
  <c r="AR14" i="46"/>
  <c r="AS14" i="46"/>
  <c r="AT14" i="46"/>
  <c r="AU14" i="46"/>
  <c r="AV14" i="46"/>
  <c r="AW14" i="46"/>
  <c r="AX14" i="46"/>
  <c r="AY14" i="46"/>
  <c r="AZ14" i="46"/>
  <c r="BA14" i="46"/>
  <c r="BB14" i="46"/>
  <c r="BC14" i="46"/>
  <c r="BD14" i="46"/>
  <c r="BE14" i="46"/>
  <c r="AG15" i="46"/>
  <c r="AH15" i="46"/>
  <c r="AI15" i="46"/>
  <c r="AJ15" i="46"/>
  <c r="AK15" i="46"/>
  <c r="AL15" i="46"/>
  <c r="AM15" i="46"/>
  <c r="AN15" i="46"/>
  <c r="AO15" i="46"/>
  <c r="AP15" i="46"/>
  <c r="AQ15" i="46"/>
  <c r="AR15" i="46"/>
  <c r="AS15" i="46"/>
  <c r="AT15" i="46"/>
  <c r="AU15" i="46"/>
  <c r="AV15" i="46"/>
  <c r="AW15" i="46"/>
  <c r="AX15" i="46"/>
  <c r="AY15" i="46"/>
  <c r="AZ15" i="46"/>
  <c r="BA15" i="46"/>
  <c r="BB15" i="46"/>
  <c r="BC15" i="46"/>
  <c r="BD15" i="46"/>
  <c r="BE15" i="46"/>
  <c r="AG16" i="46"/>
  <c r="AH16" i="46"/>
  <c r="AI16" i="46"/>
  <c r="AJ16" i="46"/>
  <c r="AK16" i="46"/>
  <c r="AL16" i="46"/>
  <c r="AM16" i="46"/>
  <c r="AN16" i="46"/>
  <c r="AO16" i="46"/>
  <c r="AP16" i="46"/>
  <c r="AQ16" i="46"/>
  <c r="AR16" i="46"/>
  <c r="AS16" i="46"/>
  <c r="AT16" i="46"/>
  <c r="AU16" i="46"/>
  <c r="AV16" i="46"/>
  <c r="AW16" i="46"/>
  <c r="AX16" i="46"/>
  <c r="AY16" i="46"/>
  <c r="AZ16" i="46"/>
  <c r="BA16" i="46"/>
  <c r="BB16" i="46"/>
  <c r="BC16" i="46"/>
  <c r="BD16" i="46"/>
  <c r="BE16" i="46"/>
  <c r="AG17" i="46"/>
  <c r="AH17" i="46"/>
  <c r="AI17" i="46"/>
  <c r="AJ17" i="46"/>
  <c r="AK17" i="46"/>
  <c r="AL17" i="46"/>
  <c r="AM17" i="46"/>
  <c r="AN17" i="46"/>
  <c r="AO17" i="46"/>
  <c r="AP17" i="46"/>
  <c r="AQ17" i="46"/>
  <c r="AR17" i="46"/>
  <c r="AS17" i="46"/>
  <c r="AT17" i="46"/>
  <c r="AU17" i="46"/>
  <c r="AV17" i="46"/>
  <c r="AW17" i="46"/>
  <c r="AX17" i="46"/>
  <c r="AY17" i="46"/>
  <c r="AZ17" i="46"/>
  <c r="BA17" i="46"/>
  <c r="BB17" i="46"/>
  <c r="BC17" i="46"/>
  <c r="BD17" i="46"/>
  <c r="BE17" i="46"/>
  <c r="AG18" i="46"/>
  <c r="AH18" i="46"/>
  <c r="AI18" i="46"/>
  <c r="AJ18" i="46"/>
  <c r="AK18" i="46"/>
  <c r="AL18" i="46"/>
  <c r="AM18" i="46"/>
  <c r="AN18" i="46"/>
  <c r="AO18" i="46"/>
  <c r="AP18" i="46"/>
  <c r="AQ18" i="46"/>
  <c r="AR18" i="46"/>
  <c r="AS18" i="46"/>
  <c r="AT18" i="46"/>
  <c r="AU18" i="46"/>
  <c r="AV18" i="46"/>
  <c r="AW18" i="46"/>
  <c r="AX18" i="46"/>
  <c r="AY18" i="46"/>
  <c r="AZ18" i="46"/>
  <c r="BA18" i="46"/>
  <c r="BB18" i="46"/>
  <c r="BC18" i="46"/>
  <c r="BD18" i="46"/>
  <c r="BE18" i="46"/>
  <c r="AG19" i="46"/>
  <c r="AH19" i="46"/>
  <c r="AI19" i="46"/>
  <c r="AJ19" i="46"/>
  <c r="AK19" i="46"/>
  <c r="AL19" i="46"/>
  <c r="AM19" i="46"/>
  <c r="AN19" i="46"/>
  <c r="AO19" i="46"/>
  <c r="AP19" i="46"/>
  <c r="AQ19" i="46"/>
  <c r="AR19" i="46"/>
  <c r="AS19" i="46"/>
  <c r="AT19" i="46"/>
  <c r="AU19" i="46"/>
  <c r="AV19" i="46"/>
  <c r="AW19" i="46"/>
  <c r="AX19" i="46"/>
  <c r="AY19" i="46"/>
  <c r="AZ19" i="46"/>
  <c r="BA19" i="46"/>
  <c r="BB19" i="46"/>
  <c r="BC19" i="46"/>
  <c r="BD19" i="46"/>
  <c r="BE19" i="46"/>
  <c r="AG20" i="46"/>
  <c r="AH20" i="46"/>
  <c r="AI20" i="46"/>
  <c r="AJ20" i="46"/>
  <c r="AK20" i="46"/>
  <c r="AL20" i="46"/>
  <c r="AM20" i="46"/>
  <c r="AN20" i="46"/>
  <c r="AO20" i="46"/>
  <c r="AP20" i="46"/>
  <c r="AQ20" i="46"/>
  <c r="AR20" i="46"/>
  <c r="AS20" i="46"/>
  <c r="AT20" i="46"/>
  <c r="AU20" i="46"/>
  <c r="AV20" i="46"/>
  <c r="AW20" i="46"/>
  <c r="AX20" i="46"/>
  <c r="AY20" i="46"/>
  <c r="AZ20" i="46"/>
  <c r="BA20" i="46"/>
  <c r="BB20" i="46"/>
  <c r="BC20" i="46"/>
  <c r="BD20" i="46"/>
  <c r="BE20" i="46"/>
  <c r="AG21" i="46"/>
  <c r="AH21" i="46"/>
  <c r="AI21" i="46"/>
  <c r="AJ21" i="46"/>
  <c r="AK21" i="46"/>
  <c r="AL21" i="46"/>
  <c r="AM21" i="46"/>
  <c r="AN21" i="46"/>
  <c r="AO21" i="46"/>
  <c r="AP21" i="46"/>
  <c r="AQ21" i="46"/>
  <c r="AR21" i="46"/>
  <c r="AS21" i="46"/>
  <c r="AT21" i="46"/>
  <c r="AU21" i="46"/>
  <c r="AV21" i="46"/>
  <c r="AW21" i="46"/>
  <c r="AX21" i="46"/>
  <c r="AY21" i="46"/>
  <c r="AZ21" i="46"/>
  <c r="BA21" i="46"/>
  <c r="BB21" i="46"/>
  <c r="BC21" i="46"/>
  <c r="BD21" i="46"/>
  <c r="BE21" i="46"/>
  <c r="AG22" i="46"/>
  <c r="AH22" i="46"/>
  <c r="AI22" i="46"/>
  <c r="AJ22" i="46"/>
  <c r="AK22" i="46"/>
  <c r="AL22" i="46"/>
  <c r="AM22" i="46"/>
  <c r="AN22" i="46"/>
  <c r="AO22" i="46"/>
  <c r="AP22" i="46"/>
  <c r="AQ22" i="46"/>
  <c r="AR22" i="46"/>
  <c r="AS22" i="46"/>
  <c r="AT22" i="46"/>
  <c r="AU22" i="46"/>
  <c r="AV22" i="46"/>
  <c r="AW22" i="46"/>
  <c r="AX22" i="46"/>
  <c r="AY22" i="46"/>
  <c r="AZ22" i="46"/>
  <c r="BA22" i="46"/>
  <c r="BB22" i="46"/>
  <c r="BC22" i="46"/>
  <c r="BD22" i="46"/>
  <c r="BE22" i="46"/>
  <c r="AG23" i="46"/>
  <c r="AH23" i="46"/>
  <c r="AI23" i="46"/>
  <c r="AJ23" i="46"/>
  <c r="AK23" i="46"/>
  <c r="AL23" i="46"/>
  <c r="AM23" i="46"/>
  <c r="AN23" i="46"/>
  <c r="AO23" i="46"/>
  <c r="AP23" i="46"/>
  <c r="AQ23" i="46"/>
  <c r="AR23" i="46"/>
  <c r="AS23" i="46"/>
  <c r="AT23" i="46"/>
  <c r="AU23" i="46"/>
  <c r="AV23" i="46"/>
  <c r="AW23" i="46"/>
  <c r="AX23" i="46"/>
  <c r="AY23" i="46"/>
  <c r="AZ23" i="46"/>
  <c r="BA23" i="46"/>
  <c r="BB23" i="46"/>
  <c r="BC23" i="46"/>
  <c r="BD23" i="46"/>
  <c r="BE23" i="46"/>
  <c r="AG24" i="46"/>
  <c r="AH24" i="46"/>
  <c r="AI24" i="46"/>
  <c r="AJ24" i="46"/>
  <c r="AK24" i="46"/>
  <c r="AL24" i="46"/>
  <c r="AM24" i="46"/>
  <c r="AN24" i="46"/>
  <c r="AO24" i="46"/>
  <c r="AP24" i="46"/>
  <c r="AQ24" i="46"/>
  <c r="AR24" i="46"/>
  <c r="AS24" i="46"/>
  <c r="AT24" i="46"/>
  <c r="AU24" i="46"/>
  <c r="AV24" i="46"/>
  <c r="AW24" i="46"/>
  <c r="AX24" i="46"/>
  <c r="AY24" i="46"/>
  <c r="AZ24" i="46"/>
  <c r="BA24" i="46"/>
  <c r="BB24" i="46"/>
  <c r="BC24" i="46"/>
  <c r="BD24" i="46"/>
  <c r="BE24" i="46"/>
  <c r="AG25" i="46"/>
  <c r="AH25" i="46"/>
  <c r="AI25" i="46"/>
  <c r="AJ25" i="46"/>
  <c r="AK25" i="46"/>
  <c r="AL25" i="46"/>
  <c r="AM25" i="46"/>
  <c r="AN25" i="46"/>
  <c r="AO25" i="46"/>
  <c r="AP25" i="46"/>
  <c r="AQ25" i="46"/>
  <c r="AR25" i="46"/>
  <c r="AS25" i="46"/>
  <c r="AT25" i="46"/>
  <c r="AU25" i="46"/>
  <c r="AV25" i="46"/>
  <c r="AW25" i="46"/>
  <c r="AX25" i="46"/>
  <c r="AY25" i="46"/>
  <c r="AZ25" i="46"/>
  <c r="BA25" i="46"/>
  <c r="BB25" i="46"/>
  <c r="BC25" i="46"/>
  <c r="BD25" i="46"/>
  <c r="BE25" i="46"/>
  <c r="AG26" i="46"/>
  <c r="AH26" i="46"/>
  <c r="AI26" i="46"/>
  <c r="AJ26" i="46"/>
  <c r="AK26" i="46"/>
  <c r="AL26" i="46"/>
  <c r="AM26" i="46"/>
  <c r="AN26" i="46"/>
  <c r="AO26" i="46"/>
  <c r="AP26" i="46"/>
  <c r="AQ26" i="46"/>
  <c r="AR26" i="46"/>
  <c r="AS26" i="46"/>
  <c r="AT26" i="46"/>
  <c r="AU26" i="46"/>
  <c r="AV26" i="46"/>
  <c r="AW26" i="46"/>
  <c r="AX26" i="46"/>
  <c r="AY26" i="46"/>
  <c r="AZ26" i="46"/>
  <c r="BA26" i="46"/>
  <c r="BB26" i="46"/>
  <c r="BC26" i="46"/>
  <c r="BD26" i="46"/>
  <c r="BE26" i="46"/>
  <c r="AG27" i="46"/>
  <c r="AH27" i="46"/>
  <c r="AI27" i="46"/>
  <c r="AJ27" i="46"/>
  <c r="AK27" i="46"/>
  <c r="AL27" i="46"/>
  <c r="AM27" i="46"/>
  <c r="AN27" i="46"/>
  <c r="AO27" i="46"/>
  <c r="AP27" i="46"/>
  <c r="AQ27" i="46"/>
  <c r="AR27" i="46"/>
  <c r="AS27" i="46"/>
  <c r="AT27" i="46"/>
  <c r="AU27" i="46"/>
  <c r="AV27" i="46"/>
  <c r="AW27" i="46"/>
  <c r="AX27" i="46"/>
  <c r="AY27" i="46"/>
  <c r="AZ27" i="46"/>
  <c r="BA27" i="46"/>
  <c r="BB27" i="46"/>
  <c r="BC27" i="46"/>
  <c r="BD27" i="46"/>
  <c r="BE27" i="46"/>
  <c r="AG28" i="46"/>
  <c r="AH28" i="46"/>
  <c r="AI28" i="46"/>
  <c r="AJ28" i="46"/>
  <c r="AK28" i="46"/>
  <c r="AL28" i="46"/>
  <c r="AM28" i="46"/>
  <c r="AN28" i="46"/>
  <c r="AO28" i="46"/>
  <c r="AP28" i="46"/>
  <c r="AQ28" i="46"/>
  <c r="AR28" i="46"/>
  <c r="AS28" i="46"/>
  <c r="AT28" i="46"/>
  <c r="AU28" i="46"/>
  <c r="AV28" i="46"/>
  <c r="AW28" i="46"/>
  <c r="AX28" i="46"/>
  <c r="AY28" i="46"/>
  <c r="AZ28" i="46"/>
  <c r="BA28" i="46"/>
  <c r="BB28" i="46"/>
  <c r="BC28" i="46"/>
  <c r="BD28" i="46"/>
  <c r="BE28" i="46"/>
  <c r="AG29" i="46"/>
  <c r="AH29" i="46"/>
  <c r="AI29" i="46"/>
  <c r="AJ29" i="46"/>
  <c r="AK29" i="46"/>
  <c r="AL29" i="46"/>
  <c r="AM29" i="46"/>
  <c r="AN29" i="46"/>
  <c r="AO29" i="46"/>
  <c r="AP29" i="46"/>
  <c r="AQ29" i="46"/>
  <c r="AR29" i="46"/>
  <c r="AS29" i="46"/>
  <c r="AT29" i="46"/>
  <c r="AU29" i="46"/>
  <c r="AV29" i="46"/>
  <c r="AW29" i="46"/>
  <c r="AX29" i="46"/>
  <c r="AY29" i="46"/>
  <c r="AZ29" i="46"/>
  <c r="BA29" i="46"/>
  <c r="BB29" i="46"/>
  <c r="BC29" i="46"/>
  <c r="BD29" i="46"/>
  <c r="BE29" i="46"/>
  <c r="AG30" i="46"/>
  <c r="AH30" i="46"/>
  <c r="AI30" i="46"/>
  <c r="AJ30" i="46"/>
  <c r="AK30" i="46"/>
  <c r="AL30" i="46"/>
  <c r="AM30" i="46"/>
  <c r="AN30" i="46"/>
  <c r="AO30" i="46"/>
  <c r="AP30" i="46"/>
  <c r="AQ30" i="46"/>
  <c r="AR30" i="46"/>
  <c r="AS30" i="46"/>
  <c r="AT30" i="46"/>
  <c r="AU30" i="46"/>
  <c r="AV30" i="46"/>
  <c r="AW30" i="46"/>
  <c r="AX30" i="46"/>
  <c r="AY30" i="46"/>
  <c r="AZ30" i="46"/>
  <c r="BA30" i="46"/>
  <c r="BB30" i="46"/>
  <c r="BC30" i="46"/>
  <c r="BD30" i="46"/>
  <c r="BE30" i="46"/>
  <c r="AG31" i="46"/>
  <c r="AH31" i="46"/>
  <c r="AI31" i="46"/>
  <c r="AJ31" i="46"/>
  <c r="AK31" i="46"/>
  <c r="AL31" i="46"/>
  <c r="AM31" i="46"/>
  <c r="AN31" i="46"/>
  <c r="AO31" i="46"/>
  <c r="AP31" i="46"/>
  <c r="AQ31" i="46"/>
  <c r="AR31" i="46"/>
  <c r="AS31" i="46"/>
  <c r="AT31" i="46"/>
  <c r="AU31" i="46"/>
  <c r="AV31" i="46"/>
  <c r="AW31" i="46"/>
  <c r="AX31" i="46"/>
  <c r="AY31" i="46"/>
  <c r="AZ31" i="46"/>
  <c r="BA31" i="46"/>
  <c r="BB31" i="46"/>
  <c r="BC31" i="46"/>
  <c r="BD31" i="46"/>
  <c r="BE31" i="46"/>
  <c r="AG32" i="46"/>
  <c r="AH32" i="46"/>
  <c r="AI32" i="46"/>
  <c r="AJ32" i="46"/>
  <c r="AK32" i="46"/>
  <c r="AL32" i="46"/>
  <c r="AM32" i="46"/>
  <c r="AN32" i="46"/>
  <c r="AO32" i="46"/>
  <c r="AP32" i="46"/>
  <c r="AQ32" i="46"/>
  <c r="AR32" i="46"/>
  <c r="AS32" i="46"/>
  <c r="AT32" i="46"/>
  <c r="AU32" i="46"/>
  <c r="AV32" i="46"/>
  <c r="AW32" i="46"/>
  <c r="AX32" i="46"/>
  <c r="AY32" i="46"/>
  <c r="AZ32" i="46"/>
  <c r="BA32" i="46"/>
  <c r="BB32" i="46"/>
  <c r="BC32" i="46"/>
  <c r="BD32" i="46"/>
  <c r="BE32" i="46"/>
  <c r="AG33" i="46"/>
  <c r="AH33" i="46"/>
  <c r="AI33" i="46"/>
  <c r="AJ33" i="46"/>
  <c r="AK33" i="46"/>
  <c r="AL33" i="46"/>
  <c r="AM33" i="46"/>
  <c r="AN33" i="46"/>
  <c r="AO33" i="46"/>
  <c r="AP33" i="46"/>
  <c r="AQ33" i="46"/>
  <c r="AR33" i="46"/>
  <c r="AS33" i="46"/>
  <c r="AT33" i="46"/>
  <c r="AU33" i="46"/>
  <c r="AV33" i="46"/>
  <c r="AW33" i="46"/>
  <c r="AX33" i="46"/>
  <c r="AY33" i="46"/>
  <c r="AZ33" i="46"/>
  <c r="BA33" i="46"/>
  <c r="BB33" i="46"/>
  <c r="BC33" i="46"/>
  <c r="BD33" i="46"/>
  <c r="BE33" i="46"/>
  <c r="AG34" i="46"/>
  <c r="AH34" i="46"/>
  <c r="AI34" i="46"/>
  <c r="AJ34" i="46"/>
  <c r="AK34" i="46"/>
  <c r="AL34" i="46"/>
  <c r="AM34" i="46"/>
  <c r="AN34" i="46"/>
  <c r="AO34" i="46"/>
  <c r="AP34" i="46"/>
  <c r="AQ34" i="46"/>
  <c r="AR34" i="46"/>
  <c r="AS34" i="46"/>
  <c r="AT34" i="46"/>
  <c r="AU34" i="46"/>
  <c r="AV34" i="46"/>
  <c r="AW34" i="46"/>
  <c r="AX34" i="46"/>
  <c r="AY34" i="46"/>
  <c r="AZ34" i="46"/>
  <c r="BA34" i="46"/>
  <c r="BB34" i="46"/>
  <c r="BC34" i="46"/>
  <c r="BD34" i="46"/>
  <c r="BE34" i="46"/>
  <c r="AG35" i="46"/>
  <c r="AH35" i="46"/>
  <c r="AI35" i="46"/>
  <c r="AJ35" i="46"/>
  <c r="AK35" i="46"/>
  <c r="AL35" i="46"/>
  <c r="AM35" i="46"/>
  <c r="AN35" i="46"/>
  <c r="AO35" i="46"/>
  <c r="AP35" i="46"/>
  <c r="AQ35" i="46"/>
  <c r="AR35" i="46"/>
  <c r="AS35" i="46"/>
  <c r="AT35" i="46"/>
  <c r="AU35" i="46"/>
  <c r="AV35" i="46"/>
  <c r="AW35" i="46"/>
  <c r="AX35" i="46"/>
  <c r="AY35" i="46"/>
  <c r="AZ35" i="46"/>
  <c r="BA35" i="46"/>
  <c r="BB35" i="46"/>
  <c r="BC35" i="46"/>
  <c r="BD35" i="46"/>
  <c r="BE35" i="46"/>
  <c r="AG36" i="46"/>
  <c r="AH36" i="46"/>
  <c r="AI36" i="46"/>
  <c r="AJ36" i="46"/>
  <c r="AK36" i="46"/>
  <c r="AL36" i="46"/>
  <c r="AM36" i="46"/>
  <c r="AN36" i="46"/>
  <c r="AO36" i="46"/>
  <c r="AP36" i="46"/>
  <c r="AQ36" i="46"/>
  <c r="AR36" i="46"/>
  <c r="AS36" i="46"/>
  <c r="AT36" i="46"/>
  <c r="AU36" i="46"/>
  <c r="AV36" i="46"/>
  <c r="AW36" i="46"/>
  <c r="AX36" i="46"/>
  <c r="AY36" i="46"/>
  <c r="AZ36" i="46"/>
  <c r="BA36" i="46"/>
  <c r="BB36" i="46"/>
  <c r="BC36" i="46"/>
  <c r="BD36" i="46"/>
  <c r="BE36" i="46"/>
  <c r="AG37" i="46"/>
  <c r="AH37" i="46"/>
  <c r="AI37" i="46"/>
  <c r="AJ37" i="46"/>
  <c r="AK37" i="46"/>
  <c r="AL37" i="46"/>
  <c r="AM37" i="46"/>
  <c r="AN37" i="46"/>
  <c r="AO37" i="46"/>
  <c r="AP37" i="46"/>
  <c r="AQ37" i="46"/>
  <c r="AR37" i="46"/>
  <c r="AS37" i="46"/>
  <c r="AT37" i="46"/>
  <c r="AU37" i="46"/>
  <c r="AV37" i="46"/>
  <c r="AW37" i="46"/>
  <c r="AX37" i="46"/>
  <c r="AY37" i="46"/>
  <c r="AZ37" i="46"/>
  <c r="BA37" i="46"/>
  <c r="BB37" i="46"/>
  <c r="BC37" i="46"/>
  <c r="BD37" i="46"/>
  <c r="BE37" i="46"/>
  <c r="AG38" i="46"/>
  <c r="AH38" i="46"/>
  <c r="AI38" i="46"/>
  <c r="AJ38" i="46"/>
  <c r="AK38" i="46"/>
  <c r="AL38" i="46"/>
  <c r="AM38" i="46"/>
  <c r="AN38" i="46"/>
  <c r="AO38" i="46"/>
  <c r="AP38" i="46"/>
  <c r="AQ38" i="46"/>
  <c r="AR38" i="46"/>
  <c r="AS38" i="46"/>
  <c r="AT38" i="46"/>
  <c r="AU38" i="46"/>
  <c r="AV38" i="46"/>
  <c r="AW38" i="46"/>
  <c r="AX38" i="46"/>
  <c r="AY38" i="46"/>
  <c r="AZ38" i="46"/>
  <c r="BA38" i="46"/>
  <c r="BB38" i="46"/>
  <c r="BC38" i="46"/>
  <c r="BD38" i="46"/>
  <c r="BE38" i="46"/>
  <c r="AG39" i="46"/>
  <c r="AH39" i="46"/>
  <c r="AI39" i="46"/>
  <c r="AJ39" i="46"/>
  <c r="AK39" i="46"/>
  <c r="AL39" i="46"/>
  <c r="AM39" i="46"/>
  <c r="AN39" i="46"/>
  <c r="AO39" i="46"/>
  <c r="AP39" i="46"/>
  <c r="AQ39" i="46"/>
  <c r="AR39" i="46"/>
  <c r="AS39" i="46"/>
  <c r="AT39" i="46"/>
  <c r="AU39" i="46"/>
  <c r="AV39" i="46"/>
  <c r="AW39" i="46"/>
  <c r="AX39" i="46"/>
  <c r="AY39" i="46"/>
  <c r="AZ39" i="46"/>
  <c r="BA39" i="46"/>
  <c r="BB39" i="46"/>
  <c r="BC39" i="46"/>
  <c r="BD39" i="46"/>
  <c r="BE39" i="46"/>
  <c r="AG40" i="46"/>
  <c r="AH40" i="46"/>
  <c r="AI40" i="46"/>
  <c r="AJ40" i="46"/>
  <c r="AK40" i="46"/>
  <c r="AL40" i="46"/>
  <c r="AM40" i="46"/>
  <c r="AN40" i="46"/>
  <c r="AO40" i="46"/>
  <c r="AP40" i="46"/>
  <c r="AQ40" i="46"/>
  <c r="AR40" i="46"/>
  <c r="AS40" i="46"/>
  <c r="AT40" i="46"/>
  <c r="AU40" i="46"/>
  <c r="AV40" i="46"/>
  <c r="AW40" i="46"/>
  <c r="AX40" i="46"/>
  <c r="AY40" i="46"/>
  <c r="AZ40" i="46"/>
  <c r="BA40" i="46"/>
  <c r="BB40" i="46"/>
  <c r="BC40" i="46"/>
  <c r="BD40" i="46"/>
  <c r="BE40" i="46"/>
  <c r="AG41" i="46"/>
  <c r="AH41" i="46"/>
  <c r="AI41" i="46"/>
  <c r="AJ41" i="46"/>
  <c r="AK41" i="46"/>
  <c r="AL41" i="46"/>
  <c r="AM41" i="46"/>
  <c r="AN41" i="46"/>
  <c r="AO41" i="46"/>
  <c r="AP41" i="46"/>
  <c r="AQ41" i="46"/>
  <c r="AR41" i="46"/>
  <c r="AS41" i="46"/>
  <c r="AT41" i="46"/>
  <c r="AU41" i="46"/>
  <c r="AV41" i="46"/>
  <c r="AW41" i="46"/>
  <c r="AX41" i="46"/>
  <c r="AY41" i="46"/>
  <c r="AZ41" i="46"/>
  <c r="BA41" i="46"/>
  <c r="BB41" i="46"/>
  <c r="BC41" i="46"/>
  <c r="BD41" i="46"/>
  <c r="BE41" i="46"/>
  <c r="AG42" i="46"/>
  <c r="AH42" i="46"/>
  <c r="AI42" i="46"/>
  <c r="AJ42" i="46"/>
  <c r="AK42" i="46"/>
  <c r="AL42" i="46"/>
  <c r="AM42" i="46"/>
  <c r="AN42" i="46"/>
  <c r="AO42" i="46"/>
  <c r="AP42" i="46"/>
  <c r="AQ42" i="46"/>
  <c r="AR42" i="46"/>
  <c r="AS42" i="46"/>
  <c r="AT42" i="46"/>
  <c r="AU42" i="46"/>
  <c r="AV42" i="46"/>
  <c r="AW42" i="46"/>
  <c r="AX42" i="46"/>
  <c r="AY42" i="46"/>
  <c r="AZ42" i="46"/>
  <c r="BA42" i="46"/>
  <c r="BB42" i="46"/>
  <c r="BC42" i="46"/>
  <c r="BD42" i="46"/>
  <c r="BE42" i="46"/>
  <c r="AC43" i="20"/>
  <c r="AD43" i="20" s="1"/>
  <c r="AE43" i="20" s="1"/>
  <c r="AF43" i="20" s="1"/>
  <c r="AG43" i="20" s="1"/>
  <c r="AH43" i="20" s="1"/>
  <c r="AI43" i="20" s="1"/>
  <c r="AJ43" i="20" s="1"/>
  <c r="AK43" i="20" s="1"/>
  <c r="AL43" i="20" s="1"/>
  <c r="AM43" i="20" s="1"/>
  <c r="AN43" i="20" s="1"/>
  <c r="AO43" i="20" s="1"/>
  <c r="AP43" i="20" s="1"/>
  <c r="AQ43" i="20" s="1"/>
  <c r="AR43" i="20" s="1"/>
  <c r="AS43" i="20" s="1"/>
  <c r="AT43" i="20" s="1"/>
  <c r="AU43" i="20" s="1"/>
  <c r="AV43" i="20" s="1"/>
  <c r="AW43" i="20" s="1"/>
  <c r="AX43" i="20" s="1"/>
  <c r="AY43" i="20" s="1"/>
  <c r="AZ43" i="20" s="1"/>
  <c r="BA43" i="20" s="1"/>
  <c r="BB43" i="20" s="1"/>
  <c r="BC43" i="20" s="1"/>
  <c r="BD43" i="20" s="1"/>
  <c r="BE43" i="20" s="1"/>
  <c r="AC13" i="17"/>
  <c r="AD13" i="17" s="1"/>
  <c r="AE13" i="17" s="1"/>
  <c r="AF13" i="17"/>
  <c r="AG13" i="17" s="1"/>
  <c r="AH13" i="17" s="1"/>
  <c r="AI13" i="17" s="1"/>
  <c r="AJ13" i="17"/>
  <c r="AK13" i="17" s="1"/>
  <c r="AL13" i="17" s="1"/>
  <c r="AM13" i="17" s="1"/>
  <c r="AN13" i="17"/>
  <c r="AO13" i="17" s="1"/>
  <c r="AP13" i="17" s="1"/>
  <c r="AQ13" i="17" s="1"/>
  <c r="AR13" i="17" s="1"/>
  <c r="AS13" i="17" s="1"/>
  <c r="AT13" i="17" s="1"/>
  <c r="AU13" i="17" s="1"/>
  <c r="AV13" i="17" s="1"/>
  <c r="AW13" i="17" s="1"/>
  <c r="AX13" i="17" s="1"/>
  <c r="AY13" i="17" s="1"/>
  <c r="AZ13" i="17" s="1"/>
  <c r="BA13" i="17" s="1"/>
  <c r="BB13" i="17" s="1"/>
  <c r="BC13" i="17" s="1"/>
  <c r="BD13" i="17" s="1"/>
  <c r="BE13" i="17" s="1"/>
  <c r="AC14" i="17"/>
  <c r="AD14" i="17" s="1"/>
  <c r="AE14" i="17"/>
  <c r="AF14" i="17" s="1"/>
  <c r="AG14" i="17" s="1"/>
  <c r="AH14" i="17" s="1"/>
  <c r="AI14" i="17"/>
  <c r="AJ14" i="17" s="1"/>
  <c r="AK14" i="17" s="1"/>
  <c r="AL14" i="17" s="1"/>
  <c r="AM14" i="17"/>
  <c r="AN14" i="17" s="1"/>
  <c r="AO14" i="17" s="1"/>
  <c r="AP14" i="17" s="1"/>
  <c r="AQ14" i="17" s="1"/>
  <c r="AR14" i="17" s="1"/>
  <c r="AS14" i="17" s="1"/>
  <c r="AT14" i="17" s="1"/>
  <c r="AU14" i="17" s="1"/>
  <c r="AV14" i="17" s="1"/>
  <c r="AW14" i="17" s="1"/>
  <c r="AX14" i="17" s="1"/>
  <c r="AY14" i="17" s="1"/>
  <c r="AZ14" i="17" s="1"/>
  <c r="BA14" i="17" s="1"/>
  <c r="BB14" i="17" s="1"/>
  <c r="BC14" i="17" s="1"/>
  <c r="BD14" i="17" s="1"/>
  <c r="BE14" i="17" s="1"/>
  <c r="AC15" i="17"/>
  <c r="AD15" i="17"/>
  <c r="AE15" i="17" s="1"/>
  <c r="AF15" i="17" s="1"/>
  <c r="AG15" i="17" s="1"/>
  <c r="AH15" i="17"/>
  <c r="AI15" i="17" s="1"/>
  <c r="AJ15" i="17" s="1"/>
  <c r="AK15" i="17" s="1"/>
  <c r="AL15" i="17"/>
  <c r="AM15" i="17" s="1"/>
  <c r="AN15" i="17" s="1"/>
  <c r="AO15" i="17" s="1"/>
  <c r="AP15" i="17" s="1"/>
  <c r="AQ15" i="17" s="1"/>
  <c r="AR15" i="17" s="1"/>
  <c r="AS15" i="17" s="1"/>
  <c r="AT15" i="17" s="1"/>
  <c r="AU15" i="17" s="1"/>
  <c r="AV15" i="17" s="1"/>
  <c r="AW15" i="17" s="1"/>
  <c r="AX15" i="17" s="1"/>
  <c r="AY15" i="17" s="1"/>
  <c r="AZ15" i="17" s="1"/>
  <c r="BA15" i="17" s="1"/>
  <c r="BB15" i="17" s="1"/>
  <c r="BC15" i="17" s="1"/>
  <c r="BD15" i="17" s="1"/>
  <c r="BE15" i="17" s="1"/>
  <c r="AC16" i="17"/>
  <c r="AD16" i="17" s="1"/>
  <c r="AE16" i="17" s="1"/>
  <c r="AF16" i="17" s="1"/>
  <c r="AG16" i="17"/>
  <c r="AH16" i="17" s="1"/>
  <c r="AI16" i="17" s="1"/>
  <c r="AJ16" i="17" s="1"/>
  <c r="AK16" i="17"/>
  <c r="AL16" i="17" s="1"/>
  <c r="AM16" i="17" s="1"/>
  <c r="AN16" i="17" s="1"/>
  <c r="AO16" i="17"/>
  <c r="AP16" i="17" s="1"/>
  <c r="AQ16" i="17" s="1"/>
  <c r="AR16" i="17" s="1"/>
  <c r="AS16" i="17" s="1"/>
  <c r="AT16" i="17" s="1"/>
  <c r="AU16" i="17" s="1"/>
  <c r="AV16" i="17" s="1"/>
  <c r="AW16" i="17" s="1"/>
  <c r="AX16" i="17" s="1"/>
  <c r="AY16" i="17" s="1"/>
  <c r="AZ16" i="17" s="1"/>
  <c r="BA16" i="17" s="1"/>
  <c r="BB16" i="17" s="1"/>
  <c r="BC16" i="17" s="1"/>
  <c r="BD16" i="17" s="1"/>
  <c r="BE16" i="17" s="1"/>
  <c r="AC17" i="17"/>
  <c r="AD17" i="17" s="1"/>
  <c r="AE17" i="17" s="1"/>
  <c r="AF17" i="17"/>
  <c r="AG17" i="17" s="1"/>
  <c r="AH17" i="17" s="1"/>
  <c r="AI17" i="17" s="1"/>
  <c r="AJ17" i="17"/>
  <c r="AK17" i="17" s="1"/>
  <c r="AL17" i="17" s="1"/>
  <c r="AM17" i="17" s="1"/>
  <c r="AN17" i="17" s="1"/>
  <c r="AO17" i="17" s="1"/>
  <c r="AP17" i="17" s="1"/>
  <c r="AQ17" i="17" s="1"/>
  <c r="AR17" i="17" s="1"/>
  <c r="AS17" i="17" s="1"/>
  <c r="AT17" i="17" s="1"/>
  <c r="AU17" i="17" s="1"/>
  <c r="AV17" i="17" s="1"/>
  <c r="AW17" i="17" s="1"/>
  <c r="AX17" i="17" s="1"/>
  <c r="AY17" i="17" s="1"/>
  <c r="AZ17" i="17" s="1"/>
  <c r="BA17" i="17" s="1"/>
  <c r="BB17" i="17" s="1"/>
  <c r="BC17" i="17" s="1"/>
  <c r="BD17" i="17" s="1"/>
  <c r="BE17" i="17" s="1"/>
  <c r="AC18" i="17"/>
  <c r="AD18" i="17" s="1"/>
  <c r="AE18" i="17"/>
  <c r="AF18" i="17" s="1"/>
  <c r="AG18" i="17" s="1"/>
  <c r="AH18" i="17" s="1"/>
  <c r="AI18" i="17" s="1"/>
  <c r="AJ18" i="17" s="1"/>
  <c r="AK18" i="17" s="1"/>
  <c r="AL18" i="17" s="1"/>
  <c r="AM18" i="17"/>
  <c r="AN18" i="17" s="1"/>
  <c r="AO18" i="17" s="1"/>
  <c r="AP18" i="17" s="1"/>
  <c r="AQ18" i="17" s="1"/>
  <c r="AR18" i="17" s="1"/>
  <c r="AS18" i="17" s="1"/>
  <c r="AT18" i="17" s="1"/>
  <c r="AU18" i="17" s="1"/>
  <c r="AV18" i="17" s="1"/>
  <c r="AW18" i="17" s="1"/>
  <c r="AX18" i="17" s="1"/>
  <c r="AY18" i="17" s="1"/>
  <c r="AZ18" i="17" s="1"/>
  <c r="BA18" i="17" s="1"/>
  <c r="BB18" i="17" s="1"/>
  <c r="BC18" i="17" s="1"/>
  <c r="BD18" i="17" s="1"/>
  <c r="BE18" i="17" s="1"/>
  <c r="AC19" i="17"/>
  <c r="AD19" i="17"/>
  <c r="AE19" i="17" s="1"/>
  <c r="AF19" i="17" s="1"/>
  <c r="AG19" i="17" s="1"/>
  <c r="AH19" i="17" s="1"/>
  <c r="AI19" i="17" s="1"/>
  <c r="AJ19" i="17" s="1"/>
  <c r="AK19" i="17" s="1"/>
  <c r="AL19" i="17"/>
  <c r="AM19" i="17" s="1"/>
  <c r="AN19" i="17" s="1"/>
  <c r="AO19" i="17" s="1"/>
  <c r="AP19" i="17" s="1"/>
  <c r="AQ19" i="17" s="1"/>
  <c r="AR19" i="17" s="1"/>
  <c r="AS19" i="17" s="1"/>
  <c r="AT19" i="17" s="1"/>
  <c r="AU19" i="17" s="1"/>
  <c r="AV19" i="17" s="1"/>
  <c r="AW19" i="17" s="1"/>
  <c r="AX19" i="17" s="1"/>
  <c r="AY19" i="17" s="1"/>
  <c r="AZ19" i="17" s="1"/>
  <c r="BA19" i="17" s="1"/>
  <c r="BB19" i="17" s="1"/>
  <c r="BC19" i="17" s="1"/>
  <c r="BD19" i="17" s="1"/>
  <c r="BE19" i="17" s="1"/>
  <c r="AC20" i="17"/>
  <c r="AD20" i="17" s="1"/>
  <c r="AE20" i="17" s="1"/>
  <c r="AF20" i="17" s="1"/>
  <c r="AG20" i="17" s="1"/>
  <c r="AC21" i="17"/>
  <c r="AD21" i="17"/>
  <c r="AE21" i="17" s="1"/>
  <c r="AF21" i="17" s="1"/>
  <c r="AG21" i="17" s="1"/>
  <c r="AH21" i="17" s="1"/>
  <c r="AI21" i="17" s="1"/>
  <c r="AJ21" i="17" s="1"/>
  <c r="AK21" i="17" s="1"/>
  <c r="AL21" i="17" s="1"/>
  <c r="AM21" i="17" s="1"/>
  <c r="AN21" i="17" s="1"/>
  <c r="AO21" i="17" s="1"/>
  <c r="AP21" i="17" s="1"/>
  <c r="AQ21" i="17" s="1"/>
  <c r="AR21" i="17" s="1"/>
  <c r="AS21" i="17" s="1"/>
  <c r="AT21" i="17" s="1"/>
  <c r="AU21" i="17" s="1"/>
  <c r="AV21" i="17" s="1"/>
  <c r="AW21" i="17" s="1"/>
  <c r="AX21" i="17" s="1"/>
  <c r="AY21" i="17" s="1"/>
  <c r="AZ21" i="17" s="1"/>
  <c r="BA21" i="17" s="1"/>
  <c r="BB21" i="17" s="1"/>
  <c r="BC21" i="17" s="1"/>
  <c r="BD21" i="17" s="1"/>
  <c r="BE21" i="17" s="1"/>
  <c r="AC22" i="17"/>
  <c r="AD22" i="17" s="1"/>
  <c r="AE22" i="17" s="1"/>
  <c r="AF22" i="17" s="1"/>
  <c r="AG22" i="17" s="1"/>
  <c r="AH22" i="17" s="1"/>
  <c r="AI22" i="17"/>
  <c r="AJ22" i="17" s="1"/>
  <c r="AK22" i="17" s="1"/>
  <c r="AL22" i="17" s="1"/>
  <c r="AM22" i="17" s="1"/>
  <c r="AN22" i="17" s="1"/>
  <c r="AO22" i="17" s="1"/>
  <c r="AP22" i="17" s="1"/>
  <c r="AQ22" i="17" s="1"/>
  <c r="AR22" i="17" s="1"/>
  <c r="AS22" i="17" s="1"/>
  <c r="AT22" i="17" s="1"/>
  <c r="AU22" i="17"/>
  <c r="AV22" i="17" s="1"/>
  <c r="AW22" i="17" s="1"/>
  <c r="AX22" i="17" s="1"/>
  <c r="AY22" i="17" s="1"/>
  <c r="AZ22" i="17" s="1"/>
  <c r="BA22" i="17" s="1"/>
  <c r="BB22" i="17" s="1"/>
  <c r="BC22" i="17" s="1"/>
  <c r="BD22" i="17" s="1"/>
  <c r="BE22" i="17" s="1"/>
  <c r="AC23" i="17"/>
  <c r="AD23" i="17"/>
  <c r="AE23" i="17" s="1"/>
  <c r="AF23" i="17"/>
  <c r="AG23" i="17" s="1"/>
  <c r="AH23" i="17" s="1"/>
  <c r="AI23" i="17" s="1"/>
  <c r="AJ23" i="17" s="1"/>
  <c r="AK23" i="17" s="1"/>
  <c r="AL23" i="17" s="1"/>
  <c r="AM23" i="17" s="1"/>
  <c r="AN23" i="17" s="1"/>
  <c r="AO23" i="17" s="1"/>
  <c r="AP23" i="17" s="1"/>
  <c r="AQ23" i="17" s="1"/>
  <c r="AR23" i="17" s="1"/>
  <c r="AS23" i="17" s="1"/>
  <c r="AT23" i="17" s="1"/>
  <c r="AU23" i="17" s="1"/>
  <c r="AV23" i="17" s="1"/>
  <c r="AW23" i="17" s="1"/>
  <c r="AX23" i="17" s="1"/>
  <c r="AY23" i="17" s="1"/>
  <c r="AZ23" i="17" s="1"/>
  <c r="BA23" i="17" s="1"/>
  <c r="BB23" i="17" s="1"/>
  <c r="BC23" i="17" s="1"/>
  <c r="BD23" i="17" s="1"/>
  <c r="BE23" i="17" s="1"/>
  <c r="AC24" i="17"/>
  <c r="AD24" i="17"/>
  <c r="AE24" i="17" s="1"/>
  <c r="AF24" i="17" s="1"/>
  <c r="AG24" i="17" s="1"/>
  <c r="AH24" i="17" s="1"/>
  <c r="AI24" i="17"/>
  <c r="AJ24" i="17" s="1"/>
  <c r="AK24" i="17" s="1"/>
  <c r="AL24" i="17" s="1"/>
  <c r="AM24" i="17" s="1"/>
  <c r="AN24" i="17" s="1"/>
  <c r="AO24" i="17"/>
  <c r="AP24" i="17" s="1"/>
  <c r="AQ24" i="17" s="1"/>
  <c r="AR24" i="17" s="1"/>
  <c r="AS24" i="17" s="1"/>
  <c r="AT24" i="17"/>
  <c r="AU24" i="17" s="1"/>
  <c r="AV24" i="17" s="1"/>
  <c r="AW24" i="17" s="1"/>
  <c r="AX24" i="17" s="1"/>
  <c r="AY24" i="17" s="1"/>
  <c r="AZ24" i="17" s="1"/>
  <c r="BA24" i="17" s="1"/>
  <c r="BB24" i="17" s="1"/>
  <c r="BC24" i="17" s="1"/>
  <c r="BD24" i="17" s="1"/>
  <c r="BE24" i="17" s="1"/>
  <c r="AC25" i="17"/>
  <c r="AD25" i="17"/>
  <c r="AE25" i="17" s="1"/>
  <c r="AF25" i="17" s="1"/>
  <c r="AG25" i="17" s="1"/>
  <c r="AH25" i="17" s="1"/>
  <c r="AI25" i="17" s="1"/>
  <c r="AJ25" i="17" s="1"/>
  <c r="AK25" i="17" s="1"/>
  <c r="AL25" i="17" s="1"/>
  <c r="AM25" i="17" s="1"/>
  <c r="AN25" i="17" s="1"/>
  <c r="AO25" i="17" s="1"/>
  <c r="AP25" i="17" s="1"/>
  <c r="AQ25" i="17" s="1"/>
  <c r="AR25" i="17" s="1"/>
  <c r="AS25" i="17"/>
  <c r="AT25" i="17" s="1"/>
  <c r="AU25" i="17" s="1"/>
  <c r="AV25" i="17" s="1"/>
  <c r="AW25" i="17" s="1"/>
  <c r="AX25" i="17" s="1"/>
  <c r="AY25" i="17" s="1"/>
  <c r="AZ25" i="17" s="1"/>
  <c r="BA25" i="17" s="1"/>
  <c r="BB25" i="17" s="1"/>
  <c r="BC25" i="17" s="1"/>
  <c r="BD25" i="17" s="1"/>
  <c r="BE25" i="17" s="1"/>
  <c r="AC26" i="17"/>
  <c r="AD26" i="17"/>
  <c r="AE26" i="17" s="1"/>
  <c r="AF26" i="17"/>
  <c r="AG26" i="17" s="1"/>
  <c r="AH26" i="17" s="1"/>
  <c r="AI26" i="17" s="1"/>
  <c r="AJ26" i="17"/>
  <c r="AK26" i="17" s="1"/>
  <c r="AL26" i="17" s="1"/>
  <c r="AM26" i="17" s="1"/>
  <c r="AN26" i="17"/>
  <c r="AO26" i="17" s="1"/>
  <c r="AP26" i="17" s="1"/>
  <c r="AQ26" i="17" s="1"/>
  <c r="AR26" i="17" s="1"/>
  <c r="AS26" i="17" s="1"/>
  <c r="AT26" i="17" s="1"/>
  <c r="AU26" i="17" s="1"/>
  <c r="AV26" i="17" s="1"/>
  <c r="AW26" i="17" s="1"/>
  <c r="AX26" i="17" s="1"/>
  <c r="AY26" i="17" s="1"/>
  <c r="AZ26" i="17" s="1"/>
  <c r="BA26" i="17" s="1"/>
  <c r="BB26" i="17" s="1"/>
  <c r="BC26" i="17" s="1"/>
  <c r="BD26" i="17" s="1"/>
  <c r="BE26" i="17" s="1"/>
  <c r="AC27" i="17"/>
  <c r="AD27" i="17" s="1"/>
  <c r="AE27" i="17"/>
  <c r="AF27" i="17" s="1"/>
  <c r="AG27" i="17" s="1"/>
  <c r="AH27" i="17" s="1"/>
  <c r="AI27" i="17" s="1"/>
  <c r="AJ27" i="17" s="1"/>
  <c r="AK27" i="17" s="1"/>
  <c r="AL27" i="17" s="1"/>
  <c r="AM27" i="17"/>
  <c r="AN27" i="17" s="1"/>
  <c r="AO27" i="17" s="1"/>
  <c r="AP27" i="17" s="1"/>
  <c r="AQ27" i="17" s="1"/>
  <c r="AR27" i="17" s="1"/>
  <c r="AS27" i="17" s="1"/>
  <c r="AT27" i="17" s="1"/>
  <c r="AU27" i="17" s="1"/>
  <c r="AV27" i="17" s="1"/>
  <c r="AW27" i="17" s="1"/>
  <c r="AX27" i="17" s="1"/>
  <c r="AY27" i="17" s="1"/>
  <c r="AZ27" i="17" s="1"/>
  <c r="BA27" i="17" s="1"/>
  <c r="BB27" i="17" s="1"/>
  <c r="BC27" i="17" s="1"/>
  <c r="BD27" i="17" s="1"/>
  <c r="BE27" i="17" s="1"/>
  <c r="AC28" i="17"/>
  <c r="AD28" i="17"/>
  <c r="AE28" i="17" s="1"/>
  <c r="AF28" i="17"/>
  <c r="AG28" i="17" s="1"/>
  <c r="AH28" i="17" s="1"/>
  <c r="AI28" i="17" s="1"/>
  <c r="AJ28" i="17" s="1"/>
  <c r="AK28" i="17" s="1"/>
  <c r="AL28" i="17" s="1"/>
  <c r="AM28" i="17" s="1"/>
  <c r="AN28" i="17" s="1"/>
  <c r="AC29" i="17"/>
  <c r="AD29" i="17" s="1"/>
  <c r="AE29" i="17"/>
  <c r="AF29" i="17" s="1"/>
  <c r="AG29" i="17" s="1"/>
  <c r="AH29" i="17" s="1"/>
  <c r="AI29" i="17" s="1"/>
  <c r="AJ29" i="17" s="1"/>
  <c r="AK29" i="17" s="1"/>
  <c r="AC30" i="17"/>
  <c r="AD30" i="17"/>
  <c r="AE30" i="17"/>
  <c r="AF30" i="17" s="1"/>
  <c r="AG30" i="17" s="1"/>
  <c r="AH30" i="17" s="1"/>
  <c r="AI30" i="17" s="1"/>
  <c r="AJ30" i="17" s="1"/>
  <c r="AK30" i="17" s="1"/>
  <c r="AL30" i="17" s="1"/>
  <c r="AM30" i="17" s="1"/>
  <c r="AN30" i="17" s="1"/>
  <c r="AO30" i="17" s="1"/>
  <c r="AP30" i="17" s="1"/>
  <c r="AQ30" i="17" s="1"/>
  <c r="AR30" i="17" s="1"/>
  <c r="AS30" i="17" s="1"/>
  <c r="AT30" i="17" s="1"/>
  <c r="AU30" i="17" s="1"/>
  <c r="AV30" i="17" s="1"/>
  <c r="AW30" i="17" s="1"/>
  <c r="AX30" i="17" s="1"/>
  <c r="AY30" i="17" s="1"/>
  <c r="AZ30" i="17" s="1"/>
  <c r="BA30" i="17" s="1"/>
  <c r="BB30" i="17" s="1"/>
  <c r="BC30" i="17" s="1"/>
  <c r="BD30" i="17" s="1"/>
  <c r="BE30" i="17" s="1"/>
  <c r="AC31" i="17"/>
  <c r="AD31" i="17"/>
  <c r="AE31" i="17" s="1"/>
  <c r="AF31" i="17" s="1"/>
  <c r="AG31" i="17" s="1"/>
  <c r="AH31" i="17" s="1"/>
  <c r="AI31" i="17" s="1"/>
  <c r="AJ31" i="17" s="1"/>
  <c r="AK31" i="17" s="1"/>
  <c r="AC32" i="17"/>
  <c r="AD32" i="17" s="1"/>
  <c r="AE32" i="17" s="1"/>
  <c r="AF32" i="17" s="1"/>
  <c r="AG32" i="17" s="1"/>
  <c r="AH32" i="17" s="1"/>
  <c r="AC33" i="17"/>
  <c r="AD33" i="17" s="1"/>
  <c r="AE33" i="17"/>
  <c r="AF33" i="17" s="1"/>
  <c r="AG33" i="17" s="1"/>
  <c r="AH33" i="17" s="1"/>
  <c r="AI33" i="17" s="1"/>
  <c r="AJ33" i="17" s="1"/>
  <c r="AK33" i="17" s="1"/>
  <c r="AC34" i="17"/>
  <c r="AD34" i="17"/>
  <c r="AE34" i="17"/>
  <c r="AF34" i="17" s="1"/>
  <c r="AG34" i="17" s="1"/>
  <c r="AH34" i="17" s="1"/>
  <c r="AI34" i="17" s="1"/>
  <c r="AJ34" i="17" s="1"/>
  <c r="AK34" i="17" s="1"/>
  <c r="AL34" i="17" s="1"/>
  <c r="AM34" i="17" s="1"/>
  <c r="AN34" i="17" s="1"/>
  <c r="AO34" i="17" s="1"/>
  <c r="AP34" i="17" s="1"/>
  <c r="AQ34" i="17" s="1"/>
  <c r="AR34" i="17" s="1"/>
  <c r="AS34" i="17" s="1"/>
  <c r="AT34" i="17" s="1"/>
  <c r="AU34" i="17" s="1"/>
  <c r="AV34" i="17" s="1"/>
  <c r="AW34" i="17" s="1"/>
  <c r="AX34" i="17" s="1"/>
  <c r="AY34" i="17" s="1"/>
  <c r="AZ34" i="17" s="1"/>
  <c r="BA34" i="17" s="1"/>
  <c r="BB34" i="17" s="1"/>
  <c r="BC34" i="17" s="1"/>
  <c r="BD34" i="17" s="1"/>
  <c r="BE34" i="17" s="1"/>
  <c r="AC35" i="17"/>
  <c r="AD35" i="17" s="1"/>
  <c r="AE35" i="17" s="1"/>
  <c r="AF35" i="17"/>
  <c r="AG35" i="17"/>
  <c r="AH35" i="17" s="1"/>
  <c r="AI35" i="17" s="1"/>
  <c r="AJ35" i="17" s="1"/>
  <c r="AC36" i="17"/>
  <c r="AD36" i="17"/>
  <c r="AE36" i="17"/>
  <c r="AF36" i="17"/>
  <c r="AG36" i="17" s="1"/>
  <c r="AH36" i="17" s="1"/>
  <c r="AI36" i="17" s="1"/>
  <c r="AJ36" i="17" s="1"/>
  <c r="AK36" i="17" s="1"/>
  <c r="AL36" i="17" s="1"/>
  <c r="AM36" i="17" s="1"/>
  <c r="AN36" i="17" s="1"/>
  <c r="AO36" i="17" s="1"/>
  <c r="AP36" i="17" s="1"/>
  <c r="AQ36" i="17" s="1"/>
  <c r="AR36" i="17" s="1"/>
  <c r="AS36" i="17" s="1"/>
  <c r="AT36" i="17" s="1"/>
  <c r="AU36" i="17" s="1"/>
  <c r="AV36" i="17" s="1"/>
  <c r="AW36" i="17" s="1"/>
  <c r="AX36" i="17" s="1"/>
  <c r="AY36" i="17" s="1"/>
  <c r="AZ36" i="17" s="1"/>
  <c r="BA36" i="17" s="1"/>
  <c r="BB36" i="17" s="1"/>
  <c r="BC36" i="17" s="1"/>
  <c r="BD36" i="17" s="1"/>
  <c r="BE36" i="17" s="1"/>
  <c r="AC37" i="17"/>
  <c r="AD37" i="17"/>
  <c r="AE37" i="17"/>
  <c r="AF37" i="17" s="1"/>
  <c r="AG37" i="17" s="1"/>
  <c r="AH37" i="17"/>
  <c r="AI37" i="17" s="1"/>
  <c r="AC38" i="17"/>
  <c r="AD38" i="17" s="1"/>
  <c r="AC39" i="17"/>
  <c r="AD39" i="17" s="1"/>
  <c r="AE39" i="17" s="1"/>
  <c r="AF39" i="17"/>
  <c r="AG39" i="17" s="1"/>
  <c r="AC40" i="17"/>
  <c r="AD40" i="17"/>
  <c r="AE40" i="17" s="1"/>
  <c r="AF40" i="17" s="1"/>
  <c r="AC41" i="17"/>
  <c r="AD41" i="17"/>
  <c r="AE41" i="17"/>
  <c r="AF41" i="17" s="1"/>
  <c r="AG41" i="17" s="1"/>
  <c r="AH41" i="17" s="1"/>
  <c r="AI41" i="17" s="1"/>
  <c r="AC42" i="17"/>
  <c r="AD42" i="17"/>
  <c r="AE42" i="17" s="1"/>
  <c r="AF42" i="17" s="1"/>
  <c r="AG42" i="17" s="1"/>
  <c r="AH42" i="17" s="1"/>
  <c r="AI42" i="17" s="1"/>
  <c r="AJ42" i="17" s="1"/>
  <c r="AK42" i="17" s="1"/>
  <c r="AL42" i="17" s="1"/>
  <c r="AM42" i="17" s="1"/>
  <c r="AN42" i="17" s="1"/>
  <c r="AO42" i="17" s="1"/>
  <c r="AP42" i="17" s="1"/>
  <c r="AQ42" i="17" s="1"/>
  <c r="AR42" i="17" s="1"/>
  <c r="AS42" i="17" s="1"/>
  <c r="AT42" i="17" s="1"/>
  <c r="AU42" i="17" s="1"/>
  <c r="AV42" i="17" s="1"/>
  <c r="AW42" i="17" s="1"/>
  <c r="AX42" i="17" s="1"/>
  <c r="AY42" i="17" s="1"/>
  <c r="AZ42" i="17" s="1"/>
  <c r="BA42" i="17" s="1"/>
  <c r="BB42" i="17" s="1"/>
  <c r="BC42" i="17" s="1"/>
  <c r="BD42" i="17" s="1"/>
  <c r="BE42" i="17" s="1"/>
  <c r="AD12" i="17"/>
  <c r="AE12" i="17" s="1"/>
  <c r="AF12" i="17" s="1"/>
  <c r="AG12" i="17" s="1"/>
  <c r="AH12" i="17" s="1"/>
  <c r="AI12" i="17" s="1"/>
  <c r="AJ12" i="17" s="1"/>
  <c r="AK12" i="17" s="1"/>
  <c r="AL12" i="17" s="1"/>
  <c r="AM12" i="17" s="1"/>
  <c r="AN12" i="17" s="1"/>
  <c r="AO12" i="17" s="1"/>
  <c r="AP12" i="17" s="1"/>
  <c r="AQ12" i="17" s="1"/>
  <c r="AR12" i="17" s="1"/>
  <c r="AS12" i="17" s="1"/>
  <c r="AT12" i="17" s="1"/>
  <c r="AU12" i="17" s="1"/>
  <c r="AV12" i="17" s="1"/>
  <c r="AW12" i="17" s="1"/>
  <c r="AX12" i="17" s="1"/>
  <c r="AY12" i="17" s="1"/>
  <c r="AZ12" i="17" s="1"/>
  <c r="BA12" i="17" s="1"/>
  <c r="BB12" i="17" s="1"/>
  <c r="BC12" i="17" s="1"/>
  <c r="BD12" i="17" s="1"/>
  <c r="BE12" i="17" s="1"/>
  <c r="AC12" i="17"/>
  <c r="AC43" i="17" s="1"/>
  <c r="AH20" i="17" l="1"/>
  <c r="AI20" i="17" s="1"/>
  <c r="AJ20" i="17" s="1"/>
  <c r="AK20" i="17" s="1"/>
  <c r="AL20" i="17" s="1"/>
  <c r="AM20" i="17" s="1"/>
  <c r="AN20" i="17" s="1"/>
  <c r="AO20" i="17" s="1"/>
  <c r="AP20" i="17" s="1"/>
  <c r="AQ20" i="17" s="1"/>
  <c r="AR20" i="17" s="1"/>
  <c r="AS20" i="17" s="1"/>
  <c r="AT20" i="17" s="1"/>
  <c r="AU20" i="17" s="1"/>
  <c r="AV20" i="17" s="1"/>
  <c r="AW20" i="17" s="1"/>
  <c r="AX20" i="17" s="1"/>
  <c r="AY20" i="17" s="1"/>
  <c r="AZ20" i="17" s="1"/>
  <c r="BA20" i="17" s="1"/>
  <c r="BB20" i="17" s="1"/>
  <c r="BC20" i="17" s="1"/>
  <c r="BD20" i="17" s="1"/>
  <c r="BE20" i="17" s="1"/>
  <c r="AE43" i="17"/>
  <c r="AD43" i="17"/>
  <c r="AJ37" i="17"/>
  <c r="AK37" i="17" s="1"/>
  <c r="AL37" i="17" s="1"/>
  <c r="AM37" i="17" s="1"/>
  <c r="AN37" i="17" s="1"/>
  <c r="AO37" i="17" s="1"/>
  <c r="AP37" i="17" s="1"/>
  <c r="AQ37" i="17" s="1"/>
  <c r="AR37" i="17" s="1"/>
  <c r="AS37" i="17" s="1"/>
  <c r="AT37" i="17" s="1"/>
  <c r="AU37" i="17" s="1"/>
  <c r="AV37" i="17" s="1"/>
  <c r="AW37" i="17" s="1"/>
  <c r="AX37" i="17" s="1"/>
  <c r="AY37" i="17" s="1"/>
  <c r="AZ37" i="17" s="1"/>
  <c r="BA37" i="17" s="1"/>
  <c r="BB37" i="17" s="1"/>
  <c r="BC37" i="17" s="1"/>
  <c r="BD37" i="17" s="1"/>
  <c r="BE37" i="17" s="1"/>
  <c r="AK35" i="17"/>
  <c r="AH39" i="17"/>
  <c r="AO28" i="17"/>
  <c r="AJ41" i="17"/>
  <c r="AK41" i="17" s="1"/>
  <c r="AL41" i="17" s="1"/>
  <c r="AM41" i="17" s="1"/>
  <c r="AN41" i="17" s="1"/>
  <c r="AO41" i="17" s="1"/>
  <c r="AP41" i="17" s="1"/>
  <c r="AQ41" i="17" s="1"/>
  <c r="AR41" i="17" s="1"/>
  <c r="AS41" i="17" s="1"/>
  <c r="AT41" i="17" s="1"/>
  <c r="AU41" i="17" s="1"/>
  <c r="AV41" i="17" s="1"/>
  <c r="AW41" i="17" s="1"/>
  <c r="AX41" i="17" s="1"/>
  <c r="AY41" i="17" s="1"/>
  <c r="AZ41" i="17" s="1"/>
  <c r="BA41" i="17" s="1"/>
  <c r="BB41" i="17" s="1"/>
  <c r="BC41" i="17" s="1"/>
  <c r="BD41" i="17" s="1"/>
  <c r="BE41" i="17" s="1"/>
  <c r="AE38" i="17"/>
  <c r="AI32" i="17"/>
  <c r="AG40" i="17"/>
  <c r="AH40" i="17" s="1"/>
  <c r="AI40" i="17" s="1"/>
  <c r="AJ40" i="17" s="1"/>
  <c r="AK40" i="17" s="1"/>
  <c r="AL40" i="17" s="1"/>
  <c r="AM40" i="17" s="1"/>
  <c r="AN40" i="17" s="1"/>
  <c r="AO40" i="17" s="1"/>
  <c r="AP40" i="17" s="1"/>
  <c r="AQ40" i="17" s="1"/>
  <c r="AR40" i="17" s="1"/>
  <c r="AS40" i="17" s="1"/>
  <c r="AT40" i="17" s="1"/>
  <c r="AU40" i="17" s="1"/>
  <c r="AV40" i="17" s="1"/>
  <c r="AW40" i="17" s="1"/>
  <c r="AX40" i="17" s="1"/>
  <c r="AY40" i="17" s="1"/>
  <c r="AZ40" i="17" s="1"/>
  <c r="BA40" i="17" s="1"/>
  <c r="BB40" i="17" s="1"/>
  <c r="BC40" i="17" s="1"/>
  <c r="BD40" i="17" s="1"/>
  <c r="BE40" i="17" s="1"/>
  <c r="AL33" i="17"/>
  <c r="AM33" i="17" s="1"/>
  <c r="AN33" i="17" s="1"/>
  <c r="AO33" i="17" s="1"/>
  <c r="AP33" i="17" s="1"/>
  <c r="AQ33" i="17" s="1"/>
  <c r="AR33" i="17" s="1"/>
  <c r="AS33" i="17" s="1"/>
  <c r="AT33" i="17" s="1"/>
  <c r="AU33" i="17" s="1"/>
  <c r="AV33" i="17" s="1"/>
  <c r="AW33" i="17" s="1"/>
  <c r="AX33" i="17" s="1"/>
  <c r="AY33" i="17" s="1"/>
  <c r="AZ33" i="17" s="1"/>
  <c r="BA33" i="17" s="1"/>
  <c r="BB33" i="17" s="1"/>
  <c r="BC33" i="17" s="1"/>
  <c r="BD33" i="17" s="1"/>
  <c r="BE33" i="17" s="1"/>
  <c r="AL31" i="17"/>
  <c r="AM31" i="17" s="1"/>
  <c r="AN31" i="17" s="1"/>
  <c r="AO31" i="17" s="1"/>
  <c r="AP31" i="17" s="1"/>
  <c r="AQ31" i="17" s="1"/>
  <c r="AR31" i="17" s="1"/>
  <c r="AS31" i="17" s="1"/>
  <c r="AT31" i="17" s="1"/>
  <c r="AU31" i="17" s="1"/>
  <c r="AV31" i="17" s="1"/>
  <c r="AW31" i="17" s="1"/>
  <c r="AX31" i="17" s="1"/>
  <c r="AY31" i="17" s="1"/>
  <c r="AZ31" i="17" s="1"/>
  <c r="BA31" i="17" s="1"/>
  <c r="BB31" i="17" s="1"/>
  <c r="BC31" i="17" s="1"/>
  <c r="BD31" i="17" s="1"/>
  <c r="BE31" i="17" s="1"/>
  <c r="AL29" i="17"/>
  <c r="AM29" i="17" s="1"/>
  <c r="AN29" i="17" s="1"/>
  <c r="AO29" i="17" s="1"/>
  <c r="AP29" i="17" s="1"/>
  <c r="AQ29" i="17" s="1"/>
  <c r="AR29" i="17" s="1"/>
  <c r="AS29" i="17" s="1"/>
  <c r="AT29" i="17" s="1"/>
  <c r="AU29" i="17" s="1"/>
  <c r="AV29" i="17" s="1"/>
  <c r="AW29" i="17" s="1"/>
  <c r="AX29" i="17" s="1"/>
  <c r="AY29" i="17" s="1"/>
  <c r="AZ29" i="17" s="1"/>
  <c r="BA29" i="17" s="1"/>
  <c r="BB29" i="17" s="1"/>
  <c r="BC29" i="17" s="1"/>
  <c r="BD29" i="17" s="1"/>
  <c r="BE29" i="17" s="1"/>
  <c r="AF38" i="17" l="1"/>
  <c r="AF43" i="17" s="1"/>
  <c r="AP28" i="17"/>
  <c r="AL35" i="17"/>
  <c r="AJ32" i="17"/>
  <c r="AI39" i="17"/>
  <c r="Y52" i="17"/>
  <c r="AK32" i="17" l="1"/>
  <c r="AQ28" i="17"/>
  <c r="AJ39" i="17"/>
  <c r="AM35" i="17"/>
  <c r="AG38" i="17"/>
  <c r="AG43" i="17" s="1"/>
  <c r="AN35" i="17" l="1"/>
  <c r="AR28" i="17"/>
  <c r="AH38" i="17"/>
  <c r="AH43" i="17" s="1"/>
  <c r="AK39" i="17"/>
  <c r="AL32" i="17"/>
  <c r="AL39" i="17" l="1"/>
  <c r="AS28" i="17"/>
  <c r="AM32" i="17"/>
  <c r="AI38" i="17"/>
  <c r="AI43" i="17" s="1"/>
  <c r="AO35" i="17"/>
  <c r="AJ38" i="17" l="1"/>
  <c r="AJ43" i="17" s="1"/>
  <c r="AT28" i="17"/>
  <c r="AP35" i="17"/>
  <c r="AN32" i="17"/>
  <c r="AM39" i="17"/>
  <c r="AO32" i="17" l="1"/>
  <c r="AU28" i="17"/>
  <c r="AN39" i="17"/>
  <c r="AQ35" i="17"/>
  <c r="AK38" i="17"/>
  <c r="AK43" i="17" s="1"/>
  <c r="AR35" i="17" l="1"/>
  <c r="AV28" i="17"/>
  <c r="AL38" i="17"/>
  <c r="AL43" i="17" s="1"/>
  <c r="AO39" i="17"/>
  <c r="AP32" i="17"/>
  <c r="AP39" i="17" l="1"/>
  <c r="AW28" i="17"/>
  <c r="AQ32" i="17"/>
  <c r="AM38" i="17"/>
  <c r="AM43" i="17" s="1"/>
  <c r="AS35" i="17"/>
  <c r="AN38" i="17" l="1"/>
  <c r="AN43" i="17" s="1"/>
  <c r="AX28" i="17"/>
  <c r="AT35" i="17"/>
  <c r="AR32" i="17"/>
  <c r="AQ39" i="17"/>
  <c r="AS32" i="17" l="1"/>
  <c r="AY28" i="17"/>
  <c r="AR39" i="17"/>
  <c r="AU35" i="17"/>
  <c r="AO38" i="17"/>
  <c r="AO43" i="17" s="1"/>
  <c r="AV35" i="17" l="1"/>
  <c r="AZ28" i="17"/>
  <c r="AP38" i="17"/>
  <c r="AP43" i="17" s="1"/>
  <c r="AS39" i="17"/>
  <c r="AT32" i="17"/>
  <c r="AT39" i="17" l="1"/>
  <c r="BA28" i="17"/>
  <c r="AU32" i="17"/>
  <c r="AQ38" i="17"/>
  <c r="AQ43" i="17" s="1"/>
  <c r="AW35" i="17"/>
  <c r="AR38" i="17" l="1"/>
  <c r="AR43" i="17" s="1"/>
  <c r="BB28" i="17"/>
  <c r="AX35" i="17"/>
  <c r="AV32" i="17"/>
  <c r="AU39" i="17"/>
  <c r="AW32" i="17" l="1"/>
  <c r="BC28" i="17"/>
  <c r="AV39" i="17"/>
  <c r="AY35" i="17"/>
  <c r="AS38" i="17"/>
  <c r="AS43" i="17" s="1"/>
  <c r="AZ35" i="17" l="1"/>
  <c r="BD28" i="17"/>
  <c r="AT38" i="17"/>
  <c r="AT43" i="17" s="1"/>
  <c r="AW39" i="17"/>
  <c r="AX32" i="17"/>
  <c r="AX39" i="17" l="1"/>
  <c r="AY32" i="17"/>
  <c r="AU38" i="17"/>
  <c r="AU43" i="17" s="1"/>
  <c r="BA35" i="17"/>
  <c r="BE28" i="17"/>
  <c r="BB35" i="17" l="1"/>
  <c r="AZ32" i="17"/>
  <c r="AV38" i="17"/>
  <c r="AV43" i="17" s="1"/>
  <c r="AY39" i="17"/>
  <c r="AZ39" i="17" l="1"/>
  <c r="BA32" i="17"/>
  <c r="AW38" i="17"/>
  <c r="AW43" i="17" s="1"/>
  <c r="BC35" i="17"/>
  <c r="BD35" i="17" l="1"/>
  <c r="BB32" i="17"/>
  <c r="AX38" i="17"/>
  <c r="AX43" i="17" s="1"/>
  <c r="BA39" i="17"/>
  <c r="AY38" i="17" l="1"/>
  <c r="AY43" i="17" s="1"/>
  <c r="BC32" i="17"/>
  <c r="BB39" i="17"/>
  <c r="BE35" i="17"/>
  <c r="BD32" i="17" l="1"/>
  <c r="BC39" i="17"/>
  <c r="AZ38" i="17"/>
  <c r="AZ43" i="17" s="1"/>
  <c r="BD39" i="17" l="1"/>
  <c r="BA38" i="17"/>
  <c r="BA43" i="17" s="1"/>
  <c r="BE32" i="17"/>
  <c r="BE39" i="17" l="1"/>
  <c r="BB38" i="17"/>
  <c r="BB43" i="17" s="1"/>
  <c r="BC38" i="17" l="1"/>
  <c r="BC43" i="17" s="1"/>
  <c r="BD38" i="17" l="1"/>
  <c r="BD43" i="17" s="1"/>
  <c r="BE38" i="17" l="1"/>
  <c r="BE43" i="17" s="1"/>
  <c r="AZ4" i="11" l="1"/>
  <c r="BA4" i="11"/>
  <c r="AS4" i="11"/>
  <c r="AT4" i="11" s="1"/>
  <c r="AU4" i="11" s="1"/>
  <c r="AV4" i="11" s="1"/>
  <c r="AW4" i="11" s="1"/>
  <c r="AX4" i="11" s="1"/>
  <c r="AY4" i="11" s="1"/>
  <c r="Y4" i="11"/>
  <c r="Z4" i="11"/>
  <c r="AA4" i="11"/>
  <c r="AB4" i="11"/>
  <c r="AC4" i="11" s="1"/>
  <c r="AD4" i="11" s="1"/>
  <c r="AE4" i="11" s="1"/>
  <c r="AF4" i="11" s="1"/>
  <c r="AG4" i="11" s="1"/>
  <c r="AH4" i="11" s="1"/>
  <c r="AI4" i="11" s="1"/>
  <c r="AJ4" i="11" s="1"/>
  <c r="AK4" i="11" s="1"/>
  <c r="AL4" i="11" s="1"/>
  <c r="AM4" i="11" s="1"/>
  <c r="AN4" i="11" s="1"/>
  <c r="AO4" i="11" s="1"/>
  <c r="AP4" i="11" s="1"/>
  <c r="AQ4" i="11" s="1"/>
  <c r="AR4" i="11" s="1"/>
  <c r="AY4" i="15"/>
  <c r="AZ4" i="15" s="1"/>
  <c r="BA4" i="15" s="1"/>
  <c r="AS4" i="15"/>
  <c r="AT4" i="15"/>
  <c r="AU4" i="15"/>
  <c r="AV4" i="15"/>
  <c r="AW4" i="15" s="1"/>
  <c r="AX4" i="15" s="1"/>
  <c r="Y4" i="15"/>
  <c r="Z4" i="15"/>
  <c r="AA4" i="15"/>
  <c r="AB4" i="15"/>
  <c r="AC4" i="15" s="1"/>
  <c r="AD4" i="15" s="1"/>
  <c r="AE4" i="15" s="1"/>
  <c r="AF4" i="15" s="1"/>
  <c r="AG4" i="15" s="1"/>
  <c r="AH4" i="15" s="1"/>
  <c r="AI4" i="15" s="1"/>
  <c r="AJ4" i="15" s="1"/>
  <c r="AK4" i="15" s="1"/>
  <c r="AL4" i="15" s="1"/>
  <c r="AM4" i="15" s="1"/>
  <c r="AN4" i="15" s="1"/>
  <c r="AO4" i="15" s="1"/>
  <c r="AP4" i="15" s="1"/>
  <c r="AQ4" i="15" s="1"/>
  <c r="AR4" i="15" s="1"/>
  <c r="AV4" i="12"/>
  <c r="AW4" i="12" s="1"/>
  <c r="AX4" i="12" s="1"/>
  <c r="AY4" i="12" s="1"/>
  <c r="AZ4" i="12" s="1"/>
  <c r="BA4" i="12" s="1"/>
  <c r="AP4" i="12"/>
  <c r="AQ4" i="12"/>
  <c r="AR4" i="12" s="1"/>
  <c r="AS4" i="12" s="1"/>
  <c r="AT4" i="12" s="1"/>
  <c r="AU4" i="12" s="1"/>
  <c r="Y4" i="12"/>
  <c r="Z4" i="12"/>
  <c r="AA4" i="12"/>
  <c r="AB4" i="12" s="1"/>
  <c r="AC4" i="12" s="1"/>
  <c r="AD4" i="12" s="1"/>
  <c r="AE4" i="12" s="1"/>
  <c r="AF4" i="12" s="1"/>
  <c r="AG4" i="12" s="1"/>
  <c r="AH4" i="12" s="1"/>
  <c r="AI4" i="12" s="1"/>
  <c r="AJ4" i="12" s="1"/>
  <c r="AK4" i="12" s="1"/>
  <c r="AL4" i="12" s="1"/>
  <c r="AM4" i="12" s="1"/>
  <c r="AN4" i="12" s="1"/>
  <c r="AO4" i="12" s="1"/>
  <c r="AZ4" i="13"/>
  <c r="BA4" i="13"/>
  <c r="AV4" i="13"/>
  <c r="AW4" i="13" s="1"/>
  <c r="AX4" i="13" s="1"/>
  <c r="AY4" i="13" s="1"/>
  <c r="AG4" i="13"/>
  <c r="AH4" i="13"/>
  <c r="AI4" i="13" s="1"/>
  <c r="AJ4" i="13" s="1"/>
  <c r="AK4" i="13" s="1"/>
  <c r="AL4" i="13" s="1"/>
  <c r="AM4" i="13" s="1"/>
  <c r="AN4" i="13" s="1"/>
  <c r="AO4" i="13" s="1"/>
  <c r="AP4" i="13" s="1"/>
  <c r="AQ4" i="13" s="1"/>
  <c r="AR4" i="13" s="1"/>
  <c r="AS4" i="13" s="1"/>
  <c r="AT4" i="13" s="1"/>
  <c r="AU4" i="13" s="1"/>
  <c r="Y4" i="13"/>
  <c r="Z4" i="13" s="1"/>
  <c r="AA4" i="13" s="1"/>
  <c r="AB4" i="13" s="1"/>
  <c r="AC4" i="13" s="1"/>
  <c r="AD4" i="13" s="1"/>
  <c r="AE4" i="13" s="1"/>
  <c r="AF4" i="13" s="1"/>
  <c r="M30" i="43" l="1"/>
  <c r="BF45" i="48"/>
  <c r="BE45" i="48"/>
  <c r="BD45" i="48"/>
  <c r="BC45" i="48"/>
  <c r="BB45" i="48"/>
  <c r="BA45" i="48"/>
  <c r="AZ45" i="48"/>
  <c r="AY45" i="48"/>
  <c r="AX45" i="48"/>
  <c r="AW45" i="48"/>
  <c r="AV45" i="48"/>
  <c r="AU45" i="48"/>
  <c r="AT45" i="48"/>
  <c r="AS45" i="48"/>
  <c r="AR45" i="48"/>
  <c r="AQ45" i="48"/>
  <c r="AP45" i="48"/>
  <c r="AO45" i="48"/>
  <c r="AN45" i="48"/>
  <c r="AM45" i="48"/>
  <c r="AL45" i="48"/>
  <c r="AK45" i="48"/>
  <c r="AJ45" i="48"/>
  <c r="AI45" i="48"/>
  <c r="AH45" i="48"/>
  <c r="AG45" i="48"/>
  <c r="AF45" i="48"/>
  <c r="AE45" i="48"/>
  <c r="AD45" i="48"/>
  <c r="AC44" i="48"/>
  <c r="AB44" i="48"/>
  <c r="AA44" i="48"/>
  <c r="Z44" i="48"/>
  <c r="Y44" i="48"/>
  <c r="X44" i="48"/>
  <c r="W44" i="48"/>
  <c r="V44" i="48"/>
  <c r="U44" i="48"/>
  <c r="T44" i="48"/>
  <c r="S44" i="48"/>
  <c r="R44" i="48"/>
  <c r="Q44" i="48"/>
  <c r="P44" i="48"/>
  <c r="O44" i="48"/>
  <c r="N44" i="48"/>
  <c r="M44" i="48"/>
  <c r="L44" i="48"/>
  <c r="K44" i="48"/>
  <c r="J44" i="48"/>
  <c r="I44" i="48"/>
  <c r="H44" i="48"/>
  <c r="BE45" i="46"/>
  <c r="BD45" i="46"/>
  <c r="BC45" i="46"/>
  <c r="BB45" i="46"/>
  <c r="BA45" i="46"/>
  <c r="AZ45" i="46"/>
  <c r="AY45" i="46"/>
  <c r="AX45" i="46"/>
  <c r="AW45" i="46"/>
  <c r="AV45" i="46"/>
  <c r="AU45" i="46"/>
  <c r="AT45" i="46"/>
  <c r="AS45" i="46"/>
  <c r="AR45" i="46"/>
  <c r="AQ45" i="46"/>
  <c r="AP45" i="46"/>
  <c r="AO45" i="46"/>
  <c r="AN45" i="46"/>
  <c r="AM45" i="46"/>
  <c r="AL45" i="46"/>
  <c r="AK45" i="46"/>
  <c r="AJ45" i="46"/>
  <c r="AI45" i="46"/>
  <c r="AH45" i="46"/>
  <c r="AG45" i="46"/>
  <c r="AB44" i="46"/>
  <c r="AA44" i="46"/>
  <c r="Z44" i="46"/>
  <c r="Y44" i="46"/>
  <c r="X44" i="46"/>
  <c r="W44" i="46"/>
  <c r="V44" i="46"/>
  <c r="U44" i="46"/>
  <c r="T44" i="46"/>
  <c r="S44" i="46"/>
  <c r="R44" i="46"/>
  <c r="Q44" i="46"/>
  <c r="P44" i="46"/>
  <c r="O44" i="46"/>
  <c r="N44" i="46"/>
  <c r="M44" i="46"/>
  <c r="L44" i="46"/>
  <c r="K44" i="46"/>
  <c r="J44" i="46"/>
  <c r="I44" i="46"/>
  <c r="H44" i="46"/>
  <c r="G44" i="46"/>
  <c r="AB42" i="44"/>
  <c r="AC42" i="44" s="1"/>
  <c r="AD42" i="44" s="1"/>
  <c r="AE42" i="44" s="1"/>
  <c r="AF42" i="44" s="1"/>
  <c r="AG42" i="44" s="1"/>
  <c r="AH42" i="44" s="1"/>
  <c r="AI42" i="44" s="1"/>
  <c r="AJ42" i="44" s="1"/>
  <c r="AK42" i="44" s="1"/>
  <c r="AL42" i="44" s="1"/>
  <c r="AM42" i="44" s="1"/>
  <c r="AN42" i="44" s="1"/>
  <c r="AO42" i="44" s="1"/>
  <c r="AP42" i="44" s="1"/>
  <c r="AQ42" i="44" s="1"/>
  <c r="AR42" i="44" s="1"/>
  <c r="AS42" i="44" s="1"/>
  <c r="AT42" i="44" s="1"/>
  <c r="AU42" i="44" s="1"/>
  <c r="AV42" i="44" s="1"/>
  <c r="AW42" i="44" s="1"/>
  <c r="AX42" i="44" s="1"/>
  <c r="AY42" i="44" s="1"/>
  <c r="AZ42" i="44" s="1"/>
  <c r="BA42" i="44" s="1"/>
  <c r="BB42" i="44" s="1"/>
  <c r="BC42" i="44" s="1"/>
  <c r="BD42" i="44" s="1"/>
  <c r="BE42" i="44" s="1"/>
  <c r="AA42" i="44"/>
  <c r="Z42" i="44"/>
  <c r="Y42" i="44"/>
  <c r="X42" i="44"/>
  <c r="W42" i="44"/>
  <c r="V42" i="44"/>
  <c r="U42" i="44"/>
  <c r="T42" i="44"/>
  <c r="S42" i="44"/>
  <c r="R42" i="44"/>
  <c r="Q42" i="44" s="1"/>
  <c r="P42" i="44" s="1"/>
  <c r="O42" i="44" s="1"/>
  <c r="N42" i="44" s="1"/>
  <c r="M42" i="44" s="1"/>
  <c r="L42" i="44" s="1"/>
  <c r="K42" i="44" s="1"/>
  <c r="J42" i="44" s="1"/>
  <c r="I42" i="44" s="1"/>
  <c r="H42" i="44" s="1"/>
  <c r="G42" i="44" s="1"/>
  <c r="AB41" i="44"/>
  <c r="AC41" i="44" s="1"/>
  <c r="AD41" i="44" s="1"/>
  <c r="AE41" i="44" s="1"/>
  <c r="AF41" i="44" s="1"/>
  <c r="AG41" i="44" s="1"/>
  <c r="AH41" i="44" s="1"/>
  <c r="AI41" i="44" s="1"/>
  <c r="AJ41" i="44" s="1"/>
  <c r="AK41" i="44" s="1"/>
  <c r="AL41" i="44" s="1"/>
  <c r="AM41" i="44" s="1"/>
  <c r="AN41" i="44" s="1"/>
  <c r="AO41" i="44" s="1"/>
  <c r="AP41" i="44" s="1"/>
  <c r="AQ41" i="44" s="1"/>
  <c r="AR41" i="44" s="1"/>
  <c r="AS41" i="44" s="1"/>
  <c r="AT41" i="44" s="1"/>
  <c r="AU41" i="44" s="1"/>
  <c r="AV41" i="44" s="1"/>
  <c r="AW41" i="44" s="1"/>
  <c r="AX41" i="44" s="1"/>
  <c r="AY41" i="44" s="1"/>
  <c r="AZ41" i="44" s="1"/>
  <c r="BA41" i="44" s="1"/>
  <c r="BB41" i="44" s="1"/>
  <c r="BC41" i="44" s="1"/>
  <c r="BD41" i="44" s="1"/>
  <c r="BE41" i="44" s="1"/>
  <c r="AA41" i="44"/>
  <c r="Z41" i="44"/>
  <c r="Y41" i="44"/>
  <c r="X41" i="44"/>
  <c r="W41" i="44"/>
  <c r="V41" i="44"/>
  <c r="U41" i="44"/>
  <c r="T41" i="44"/>
  <c r="S41" i="44"/>
  <c r="R41" i="44"/>
  <c r="Q41" i="44" s="1"/>
  <c r="P41" i="44" s="1"/>
  <c r="O41" i="44" s="1"/>
  <c r="N41" i="44" s="1"/>
  <c r="M41" i="44" s="1"/>
  <c r="L41" i="44" s="1"/>
  <c r="K41" i="44" s="1"/>
  <c r="J41" i="44" s="1"/>
  <c r="I41" i="44" s="1"/>
  <c r="H41" i="44" s="1"/>
  <c r="G41" i="44" s="1"/>
  <c r="AB40" i="44"/>
  <c r="AC40" i="44" s="1"/>
  <c r="AD40" i="44" s="1"/>
  <c r="AE40" i="44" s="1"/>
  <c r="AF40" i="44" s="1"/>
  <c r="AG40" i="44" s="1"/>
  <c r="AH40" i="44" s="1"/>
  <c r="AI40" i="44" s="1"/>
  <c r="AJ40" i="44" s="1"/>
  <c r="AK40" i="44" s="1"/>
  <c r="AL40" i="44" s="1"/>
  <c r="AM40" i="44" s="1"/>
  <c r="AN40" i="44" s="1"/>
  <c r="AO40" i="44" s="1"/>
  <c r="AP40" i="44" s="1"/>
  <c r="AQ40" i="44" s="1"/>
  <c r="AR40" i="44" s="1"/>
  <c r="AS40" i="44" s="1"/>
  <c r="AT40" i="44" s="1"/>
  <c r="AU40" i="44" s="1"/>
  <c r="AV40" i="44" s="1"/>
  <c r="AW40" i="44" s="1"/>
  <c r="AX40" i="44" s="1"/>
  <c r="AY40" i="44" s="1"/>
  <c r="AZ40" i="44" s="1"/>
  <c r="BA40" i="44" s="1"/>
  <c r="BB40" i="44" s="1"/>
  <c r="BC40" i="44" s="1"/>
  <c r="BD40" i="44" s="1"/>
  <c r="BE40" i="44" s="1"/>
  <c r="AA40" i="44"/>
  <c r="Z40" i="44"/>
  <c r="Y40" i="44"/>
  <c r="X40" i="44"/>
  <c r="W40" i="44"/>
  <c r="V40" i="44"/>
  <c r="U40" i="44"/>
  <c r="T40" i="44"/>
  <c r="S40" i="44"/>
  <c r="R40" i="44"/>
  <c r="Q40" i="44" s="1"/>
  <c r="P40" i="44" s="1"/>
  <c r="O40" i="44" s="1"/>
  <c r="N40" i="44" s="1"/>
  <c r="M40" i="44" s="1"/>
  <c r="L40" i="44" s="1"/>
  <c r="K40" i="44" s="1"/>
  <c r="J40" i="44" s="1"/>
  <c r="I40" i="44" s="1"/>
  <c r="H40" i="44" s="1"/>
  <c r="G40" i="44" s="1"/>
  <c r="AB39" i="44"/>
  <c r="AC39" i="44" s="1"/>
  <c r="AD39" i="44" s="1"/>
  <c r="AE39" i="44" s="1"/>
  <c r="AF39" i="44" s="1"/>
  <c r="AG39" i="44" s="1"/>
  <c r="AH39" i="44" s="1"/>
  <c r="AI39" i="44" s="1"/>
  <c r="AJ39" i="44" s="1"/>
  <c r="AK39" i="44" s="1"/>
  <c r="AL39" i="44" s="1"/>
  <c r="AM39" i="44" s="1"/>
  <c r="AN39" i="44" s="1"/>
  <c r="AO39" i="44" s="1"/>
  <c r="AP39" i="44" s="1"/>
  <c r="AQ39" i="44" s="1"/>
  <c r="AR39" i="44" s="1"/>
  <c r="AS39" i="44" s="1"/>
  <c r="AT39" i="44" s="1"/>
  <c r="AU39" i="44" s="1"/>
  <c r="AV39" i="44" s="1"/>
  <c r="AW39" i="44" s="1"/>
  <c r="AX39" i="44" s="1"/>
  <c r="AY39" i="44" s="1"/>
  <c r="AZ39" i="44" s="1"/>
  <c r="BA39" i="44" s="1"/>
  <c r="BB39" i="44" s="1"/>
  <c r="BC39" i="44" s="1"/>
  <c r="BD39" i="44" s="1"/>
  <c r="BE39" i="44" s="1"/>
  <c r="AA39" i="44"/>
  <c r="Z39" i="44"/>
  <c r="Y39" i="44"/>
  <c r="X39" i="44"/>
  <c r="W39" i="44"/>
  <c r="V39" i="44"/>
  <c r="U39" i="44"/>
  <c r="T39" i="44"/>
  <c r="S39" i="44"/>
  <c r="R39" i="44"/>
  <c r="Q39" i="44" s="1"/>
  <c r="P39" i="44" s="1"/>
  <c r="O39" i="44" s="1"/>
  <c r="N39" i="44" s="1"/>
  <c r="M39" i="44" s="1"/>
  <c r="L39" i="44" s="1"/>
  <c r="K39" i="44" s="1"/>
  <c r="J39" i="44" s="1"/>
  <c r="I39" i="44" s="1"/>
  <c r="H39" i="44" s="1"/>
  <c r="G39" i="44" s="1"/>
  <c r="AB38" i="44"/>
  <c r="AC38" i="44" s="1"/>
  <c r="AD38" i="44" s="1"/>
  <c r="AE38" i="44" s="1"/>
  <c r="AF38" i="44" s="1"/>
  <c r="AG38" i="44" s="1"/>
  <c r="AH38" i="44" s="1"/>
  <c r="AI38" i="44" s="1"/>
  <c r="AJ38" i="44" s="1"/>
  <c r="AK38" i="44" s="1"/>
  <c r="AL38" i="44" s="1"/>
  <c r="AM38" i="44" s="1"/>
  <c r="AN38" i="44" s="1"/>
  <c r="AO38" i="44" s="1"/>
  <c r="AP38" i="44" s="1"/>
  <c r="AQ38" i="44" s="1"/>
  <c r="AR38" i="44" s="1"/>
  <c r="AS38" i="44" s="1"/>
  <c r="AT38" i="44" s="1"/>
  <c r="AU38" i="44" s="1"/>
  <c r="AV38" i="44" s="1"/>
  <c r="AW38" i="44" s="1"/>
  <c r="AX38" i="44" s="1"/>
  <c r="AY38" i="44" s="1"/>
  <c r="AZ38" i="44" s="1"/>
  <c r="BA38" i="44" s="1"/>
  <c r="BB38" i="44" s="1"/>
  <c r="BC38" i="44" s="1"/>
  <c r="BD38" i="44" s="1"/>
  <c r="BE38" i="44" s="1"/>
  <c r="AA38" i="44"/>
  <c r="Z38" i="44"/>
  <c r="Y38" i="44"/>
  <c r="X38" i="44"/>
  <c r="W38" i="44"/>
  <c r="V38" i="44"/>
  <c r="U38" i="44"/>
  <c r="T38" i="44"/>
  <c r="S38" i="44"/>
  <c r="R38" i="44"/>
  <c r="Q38" i="44" s="1"/>
  <c r="P38" i="44" s="1"/>
  <c r="O38" i="44" s="1"/>
  <c r="N38" i="44" s="1"/>
  <c r="M38" i="44" s="1"/>
  <c r="L38" i="44" s="1"/>
  <c r="K38" i="44" s="1"/>
  <c r="J38" i="44" s="1"/>
  <c r="I38" i="44" s="1"/>
  <c r="H38" i="44" s="1"/>
  <c r="G38" i="44" s="1"/>
  <c r="AB37" i="44"/>
  <c r="AC37" i="44" s="1"/>
  <c r="AD37" i="44" s="1"/>
  <c r="AE37" i="44" s="1"/>
  <c r="AF37" i="44" s="1"/>
  <c r="AG37" i="44" s="1"/>
  <c r="AH37" i="44" s="1"/>
  <c r="AI37" i="44" s="1"/>
  <c r="AJ37" i="44" s="1"/>
  <c r="AK37" i="44" s="1"/>
  <c r="AL37" i="44" s="1"/>
  <c r="AM37" i="44" s="1"/>
  <c r="AN37" i="44" s="1"/>
  <c r="AO37" i="44" s="1"/>
  <c r="AP37" i="44" s="1"/>
  <c r="AQ37" i="44" s="1"/>
  <c r="AR37" i="44" s="1"/>
  <c r="AS37" i="44" s="1"/>
  <c r="AT37" i="44" s="1"/>
  <c r="AU37" i="44" s="1"/>
  <c r="AV37" i="44" s="1"/>
  <c r="AW37" i="44" s="1"/>
  <c r="AX37" i="44" s="1"/>
  <c r="AY37" i="44" s="1"/>
  <c r="AZ37" i="44" s="1"/>
  <c r="BA37" i="44" s="1"/>
  <c r="BB37" i="44" s="1"/>
  <c r="BC37" i="44" s="1"/>
  <c r="BD37" i="44" s="1"/>
  <c r="BE37" i="44" s="1"/>
  <c r="AA37" i="44"/>
  <c r="Z37" i="44"/>
  <c r="Y37" i="44"/>
  <c r="X37" i="44"/>
  <c r="W37" i="44"/>
  <c r="V37" i="44"/>
  <c r="U37" i="44"/>
  <c r="T37" i="44"/>
  <c r="S37" i="44"/>
  <c r="R37" i="44"/>
  <c r="Q37" i="44" s="1"/>
  <c r="P37" i="44" s="1"/>
  <c r="O37" i="44" s="1"/>
  <c r="N37" i="44" s="1"/>
  <c r="M37" i="44" s="1"/>
  <c r="L37" i="44" s="1"/>
  <c r="K37" i="44" s="1"/>
  <c r="J37" i="44" s="1"/>
  <c r="I37" i="44" s="1"/>
  <c r="H37" i="44" s="1"/>
  <c r="G37" i="44" s="1"/>
  <c r="AB36" i="44"/>
  <c r="AC36" i="44" s="1"/>
  <c r="AD36" i="44" s="1"/>
  <c r="AE36" i="44" s="1"/>
  <c r="AF36" i="44" s="1"/>
  <c r="AG36" i="44" s="1"/>
  <c r="AH36" i="44" s="1"/>
  <c r="AI36" i="44" s="1"/>
  <c r="AJ36" i="44" s="1"/>
  <c r="AK36" i="44" s="1"/>
  <c r="AL36" i="44" s="1"/>
  <c r="AM36" i="44" s="1"/>
  <c r="AN36" i="44" s="1"/>
  <c r="AO36" i="44" s="1"/>
  <c r="AP36" i="44" s="1"/>
  <c r="AQ36" i="44" s="1"/>
  <c r="AR36" i="44" s="1"/>
  <c r="AS36" i="44" s="1"/>
  <c r="AT36" i="44" s="1"/>
  <c r="AU36" i="44" s="1"/>
  <c r="AV36" i="44" s="1"/>
  <c r="AW36" i="44" s="1"/>
  <c r="AX36" i="44" s="1"/>
  <c r="AY36" i="44" s="1"/>
  <c r="AZ36" i="44" s="1"/>
  <c r="BA36" i="44" s="1"/>
  <c r="BB36" i="44" s="1"/>
  <c r="BC36" i="44" s="1"/>
  <c r="BD36" i="44" s="1"/>
  <c r="BE36" i="44" s="1"/>
  <c r="AA36" i="44"/>
  <c r="Z36" i="44"/>
  <c r="Y36" i="44"/>
  <c r="X36" i="44"/>
  <c r="W36" i="44"/>
  <c r="V36" i="44"/>
  <c r="U36" i="44"/>
  <c r="T36" i="44"/>
  <c r="S36" i="44"/>
  <c r="R36" i="44"/>
  <c r="Q36" i="44" s="1"/>
  <c r="P36" i="44" s="1"/>
  <c r="O36" i="44" s="1"/>
  <c r="N36" i="44" s="1"/>
  <c r="M36" i="44" s="1"/>
  <c r="L36" i="44" s="1"/>
  <c r="K36" i="44" s="1"/>
  <c r="J36" i="44" s="1"/>
  <c r="I36" i="44" s="1"/>
  <c r="H36" i="44" s="1"/>
  <c r="G36" i="44" s="1"/>
  <c r="AB35" i="44"/>
  <c r="AC35" i="44" s="1"/>
  <c r="AD35" i="44" s="1"/>
  <c r="AE35" i="44" s="1"/>
  <c r="AF35" i="44" s="1"/>
  <c r="AG35" i="44" s="1"/>
  <c r="AH35" i="44" s="1"/>
  <c r="AI35" i="44" s="1"/>
  <c r="AJ35" i="44" s="1"/>
  <c r="AK35" i="44" s="1"/>
  <c r="AL35" i="44" s="1"/>
  <c r="AM35" i="44" s="1"/>
  <c r="AN35" i="44" s="1"/>
  <c r="AO35" i="44" s="1"/>
  <c r="AP35" i="44" s="1"/>
  <c r="AQ35" i="44" s="1"/>
  <c r="AR35" i="44" s="1"/>
  <c r="AS35" i="44" s="1"/>
  <c r="AT35" i="44" s="1"/>
  <c r="AU35" i="44" s="1"/>
  <c r="AV35" i="44" s="1"/>
  <c r="AW35" i="44" s="1"/>
  <c r="AX35" i="44" s="1"/>
  <c r="AY35" i="44" s="1"/>
  <c r="AZ35" i="44" s="1"/>
  <c r="BA35" i="44" s="1"/>
  <c r="BB35" i="44" s="1"/>
  <c r="BC35" i="44" s="1"/>
  <c r="BD35" i="44" s="1"/>
  <c r="BE35" i="44" s="1"/>
  <c r="AA35" i="44"/>
  <c r="Z35" i="44"/>
  <c r="Y35" i="44"/>
  <c r="X35" i="44"/>
  <c r="W35" i="44"/>
  <c r="V35" i="44"/>
  <c r="U35" i="44"/>
  <c r="T35" i="44"/>
  <c r="S35" i="44"/>
  <c r="R35" i="44"/>
  <c r="Q35" i="44" s="1"/>
  <c r="P35" i="44" s="1"/>
  <c r="O35" i="44" s="1"/>
  <c r="N35" i="44" s="1"/>
  <c r="M35" i="44" s="1"/>
  <c r="L35" i="44" s="1"/>
  <c r="K35" i="44" s="1"/>
  <c r="J35" i="44" s="1"/>
  <c r="I35" i="44" s="1"/>
  <c r="H35" i="44" s="1"/>
  <c r="G35" i="44" s="1"/>
  <c r="AB34" i="44"/>
  <c r="AC34" i="44" s="1"/>
  <c r="AD34" i="44" s="1"/>
  <c r="AE34" i="44" s="1"/>
  <c r="AF34" i="44" s="1"/>
  <c r="AG34" i="44" s="1"/>
  <c r="AH34" i="44" s="1"/>
  <c r="AI34" i="44" s="1"/>
  <c r="AJ34" i="44" s="1"/>
  <c r="AK34" i="44" s="1"/>
  <c r="AL34" i="44" s="1"/>
  <c r="AM34" i="44" s="1"/>
  <c r="AN34" i="44" s="1"/>
  <c r="AO34" i="44" s="1"/>
  <c r="AP34" i="44" s="1"/>
  <c r="AQ34" i="44" s="1"/>
  <c r="AR34" i="44" s="1"/>
  <c r="AS34" i="44" s="1"/>
  <c r="AT34" i="44" s="1"/>
  <c r="AU34" i="44" s="1"/>
  <c r="AV34" i="44" s="1"/>
  <c r="AW34" i="44" s="1"/>
  <c r="AX34" i="44" s="1"/>
  <c r="AY34" i="44" s="1"/>
  <c r="AZ34" i="44" s="1"/>
  <c r="BA34" i="44" s="1"/>
  <c r="BB34" i="44" s="1"/>
  <c r="BC34" i="44" s="1"/>
  <c r="BD34" i="44" s="1"/>
  <c r="BE34" i="44" s="1"/>
  <c r="AA34" i="44"/>
  <c r="Z34" i="44"/>
  <c r="Y34" i="44"/>
  <c r="X34" i="44"/>
  <c r="W34" i="44"/>
  <c r="V34" i="44"/>
  <c r="U34" i="44"/>
  <c r="T34" i="44"/>
  <c r="S34" i="44"/>
  <c r="R34" i="44"/>
  <c r="Q34" i="44" s="1"/>
  <c r="P34" i="44" s="1"/>
  <c r="O34" i="44" s="1"/>
  <c r="N34" i="44" s="1"/>
  <c r="M34" i="44" s="1"/>
  <c r="L34" i="44" s="1"/>
  <c r="K34" i="44" s="1"/>
  <c r="J34" i="44" s="1"/>
  <c r="I34" i="44" s="1"/>
  <c r="H34" i="44" s="1"/>
  <c r="G34" i="44" s="1"/>
  <c r="AB33" i="44"/>
  <c r="AC33" i="44" s="1"/>
  <c r="AD33" i="44" s="1"/>
  <c r="AE33" i="44" s="1"/>
  <c r="AF33" i="44" s="1"/>
  <c r="AG33" i="44" s="1"/>
  <c r="AH33" i="44" s="1"/>
  <c r="AI33" i="44" s="1"/>
  <c r="AJ33" i="44" s="1"/>
  <c r="AK33" i="44" s="1"/>
  <c r="AL33" i="44" s="1"/>
  <c r="AM33" i="44" s="1"/>
  <c r="AN33" i="44" s="1"/>
  <c r="AO33" i="44" s="1"/>
  <c r="AP33" i="44" s="1"/>
  <c r="AQ33" i="44" s="1"/>
  <c r="AR33" i="44" s="1"/>
  <c r="AS33" i="44" s="1"/>
  <c r="AT33" i="44" s="1"/>
  <c r="AU33" i="44" s="1"/>
  <c r="AV33" i="44" s="1"/>
  <c r="AW33" i="44" s="1"/>
  <c r="AX33" i="44" s="1"/>
  <c r="AY33" i="44" s="1"/>
  <c r="AZ33" i="44" s="1"/>
  <c r="BA33" i="44" s="1"/>
  <c r="BB33" i="44" s="1"/>
  <c r="BC33" i="44" s="1"/>
  <c r="BD33" i="44" s="1"/>
  <c r="BE33" i="44" s="1"/>
  <c r="AA33" i="44"/>
  <c r="Z33" i="44"/>
  <c r="Y33" i="44"/>
  <c r="X33" i="44"/>
  <c r="W33" i="44"/>
  <c r="V33" i="44"/>
  <c r="U33" i="44"/>
  <c r="T33" i="44"/>
  <c r="S33" i="44"/>
  <c r="R33" i="44"/>
  <c r="Q33" i="44" s="1"/>
  <c r="P33" i="44" s="1"/>
  <c r="O33" i="44" s="1"/>
  <c r="N33" i="44" s="1"/>
  <c r="M33" i="44" s="1"/>
  <c r="L33" i="44" s="1"/>
  <c r="K33" i="44" s="1"/>
  <c r="J33" i="44" s="1"/>
  <c r="I33" i="44" s="1"/>
  <c r="H33" i="44" s="1"/>
  <c r="G33" i="44" s="1"/>
  <c r="AB32" i="44"/>
  <c r="AC32" i="44" s="1"/>
  <c r="AD32" i="44" s="1"/>
  <c r="AE32" i="44" s="1"/>
  <c r="AF32" i="44" s="1"/>
  <c r="AG32" i="44" s="1"/>
  <c r="AH32" i="44" s="1"/>
  <c r="AI32" i="44" s="1"/>
  <c r="AJ32" i="44" s="1"/>
  <c r="AK32" i="44" s="1"/>
  <c r="AL32" i="44" s="1"/>
  <c r="AM32" i="44" s="1"/>
  <c r="AN32" i="44" s="1"/>
  <c r="AO32" i="44" s="1"/>
  <c r="AP32" i="44" s="1"/>
  <c r="AQ32" i="44" s="1"/>
  <c r="AR32" i="44" s="1"/>
  <c r="AS32" i="44" s="1"/>
  <c r="AT32" i="44" s="1"/>
  <c r="AU32" i="44" s="1"/>
  <c r="AV32" i="44" s="1"/>
  <c r="AW32" i="44" s="1"/>
  <c r="AX32" i="44" s="1"/>
  <c r="AY32" i="44" s="1"/>
  <c r="AZ32" i="44" s="1"/>
  <c r="BA32" i="44" s="1"/>
  <c r="BB32" i="44" s="1"/>
  <c r="BC32" i="44" s="1"/>
  <c r="BD32" i="44" s="1"/>
  <c r="BE32" i="44" s="1"/>
  <c r="AA32" i="44"/>
  <c r="Z32" i="44"/>
  <c r="Y32" i="44"/>
  <c r="X32" i="44"/>
  <c r="W32" i="44"/>
  <c r="V32" i="44"/>
  <c r="U32" i="44"/>
  <c r="T32" i="44"/>
  <c r="S32" i="44"/>
  <c r="R32" i="44"/>
  <c r="Q32" i="44" s="1"/>
  <c r="P32" i="44" s="1"/>
  <c r="O32" i="44" s="1"/>
  <c r="N32" i="44" s="1"/>
  <c r="M32" i="44" s="1"/>
  <c r="L32" i="44" s="1"/>
  <c r="K32" i="44" s="1"/>
  <c r="J32" i="44" s="1"/>
  <c r="I32" i="44" s="1"/>
  <c r="H32" i="44" s="1"/>
  <c r="G32" i="44" s="1"/>
  <c r="AB31" i="44"/>
  <c r="AC31" i="44" s="1"/>
  <c r="AD31" i="44" s="1"/>
  <c r="AE31" i="44" s="1"/>
  <c r="AF31" i="44" s="1"/>
  <c r="AG31" i="44" s="1"/>
  <c r="AH31" i="44" s="1"/>
  <c r="AI31" i="44" s="1"/>
  <c r="AJ31" i="44" s="1"/>
  <c r="AK31" i="44" s="1"/>
  <c r="AL31" i="44" s="1"/>
  <c r="AM31" i="44" s="1"/>
  <c r="AN31" i="44" s="1"/>
  <c r="AO31" i="44" s="1"/>
  <c r="AP31" i="44" s="1"/>
  <c r="AQ31" i="44" s="1"/>
  <c r="AR31" i="44" s="1"/>
  <c r="AS31" i="44" s="1"/>
  <c r="AT31" i="44" s="1"/>
  <c r="AU31" i="44" s="1"/>
  <c r="AV31" i="44" s="1"/>
  <c r="AW31" i="44" s="1"/>
  <c r="AX31" i="44" s="1"/>
  <c r="AY31" i="44" s="1"/>
  <c r="AZ31" i="44" s="1"/>
  <c r="BA31" i="44" s="1"/>
  <c r="BB31" i="44" s="1"/>
  <c r="BC31" i="44" s="1"/>
  <c r="BD31" i="44" s="1"/>
  <c r="BE31" i="44" s="1"/>
  <c r="AA31" i="44"/>
  <c r="Z31" i="44"/>
  <c r="Y31" i="44"/>
  <c r="X31" i="44"/>
  <c r="W31" i="44"/>
  <c r="V31" i="44"/>
  <c r="U31" i="44"/>
  <c r="T31" i="44"/>
  <c r="S31" i="44"/>
  <c r="R31" i="44"/>
  <c r="Q31" i="44" s="1"/>
  <c r="P31" i="44" s="1"/>
  <c r="O31" i="44" s="1"/>
  <c r="N31" i="44" s="1"/>
  <c r="M31" i="44" s="1"/>
  <c r="L31" i="44" s="1"/>
  <c r="K31" i="44" s="1"/>
  <c r="J31" i="44" s="1"/>
  <c r="I31" i="44" s="1"/>
  <c r="H31" i="44" s="1"/>
  <c r="G31" i="44" s="1"/>
  <c r="AB30" i="44"/>
  <c r="AC30" i="44" s="1"/>
  <c r="AD30" i="44" s="1"/>
  <c r="AE30" i="44" s="1"/>
  <c r="AF30" i="44" s="1"/>
  <c r="AG30" i="44" s="1"/>
  <c r="AH30" i="44" s="1"/>
  <c r="AI30" i="44" s="1"/>
  <c r="AJ30" i="44" s="1"/>
  <c r="AK30" i="44" s="1"/>
  <c r="AL30" i="44" s="1"/>
  <c r="AM30" i="44" s="1"/>
  <c r="AN30" i="44" s="1"/>
  <c r="AO30" i="44" s="1"/>
  <c r="AP30" i="44" s="1"/>
  <c r="AQ30" i="44" s="1"/>
  <c r="AR30" i="44" s="1"/>
  <c r="AS30" i="44" s="1"/>
  <c r="AT30" i="44" s="1"/>
  <c r="AU30" i="44" s="1"/>
  <c r="AV30" i="44" s="1"/>
  <c r="AW30" i="44" s="1"/>
  <c r="AX30" i="44" s="1"/>
  <c r="AY30" i="44" s="1"/>
  <c r="AZ30" i="44" s="1"/>
  <c r="BA30" i="44" s="1"/>
  <c r="BB30" i="44" s="1"/>
  <c r="BC30" i="44" s="1"/>
  <c r="BD30" i="44" s="1"/>
  <c r="BE30" i="44" s="1"/>
  <c r="AA30" i="44"/>
  <c r="Z30" i="44"/>
  <c r="Y30" i="44"/>
  <c r="X30" i="44"/>
  <c r="W30" i="44"/>
  <c r="V30" i="44"/>
  <c r="U30" i="44"/>
  <c r="T30" i="44"/>
  <c r="S30" i="44"/>
  <c r="R30" i="44"/>
  <c r="Q30" i="44" s="1"/>
  <c r="P30" i="44" s="1"/>
  <c r="O30" i="44" s="1"/>
  <c r="N30" i="44" s="1"/>
  <c r="M30" i="44" s="1"/>
  <c r="L30" i="44" s="1"/>
  <c r="K30" i="44" s="1"/>
  <c r="J30" i="44" s="1"/>
  <c r="I30" i="44" s="1"/>
  <c r="H30" i="44" s="1"/>
  <c r="G30" i="44" s="1"/>
  <c r="AB29" i="44"/>
  <c r="AC29" i="44" s="1"/>
  <c r="AD29" i="44" s="1"/>
  <c r="AE29" i="44" s="1"/>
  <c r="AF29" i="44" s="1"/>
  <c r="AG29" i="44" s="1"/>
  <c r="AH29" i="44" s="1"/>
  <c r="AI29" i="44" s="1"/>
  <c r="AJ29" i="44" s="1"/>
  <c r="AK29" i="44" s="1"/>
  <c r="AL29" i="44" s="1"/>
  <c r="AM29" i="44" s="1"/>
  <c r="AN29" i="44" s="1"/>
  <c r="AO29" i="44" s="1"/>
  <c r="AP29" i="44" s="1"/>
  <c r="AQ29" i="44" s="1"/>
  <c r="AR29" i="44" s="1"/>
  <c r="AS29" i="44" s="1"/>
  <c r="AT29" i="44" s="1"/>
  <c r="AU29" i="44" s="1"/>
  <c r="AV29" i="44" s="1"/>
  <c r="AW29" i="44" s="1"/>
  <c r="AX29" i="44" s="1"/>
  <c r="AY29" i="44" s="1"/>
  <c r="AZ29" i="44" s="1"/>
  <c r="BA29" i="44" s="1"/>
  <c r="BB29" i="44" s="1"/>
  <c r="BC29" i="44" s="1"/>
  <c r="BD29" i="44" s="1"/>
  <c r="BE29" i="44" s="1"/>
  <c r="AA29" i="44"/>
  <c r="Z29" i="44"/>
  <c r="Y29" i="44"/>
  <c r="X29" i="44"/>
  <c r="W29" i="44"/>
  <c r="V29" i="44"/>
  <c r="U29" i="44"/>
  <c r="T29" i="44"/>
  <c r="S29" i="44"/>
  <c r="R29" i="44"/>
  <c r="Q29" i="44" s="1"/>
  <c r="P29" i="44" s="1"/>
  <c r="O29" i="44" s="1"/>
  <c r="N29" i="44" s="1"/>
  <c r="M29" i="44" s="1"/>
  <c r="L29" i="44" s="1"/>
  <c r="K29" i="44" s="1"/>
  <c r="J29" i="44" s="1"/>
  <c r="I29" i="44" s="1"/>
  <c r="H29" i="44" s="1"/>
  <c r="G29" i="44" s="1"/>
  <c r="AB28" i="44"/>
  <c r="AC28" i="44" s="1"/>
  <c r="AD28" i="44" s="1"/>
  <c r="AE28" i="44" s="1"/>
  <c r="AF28" i="44" s="1"/>
  <c r="AG28" i="44" s="1"/>
  <c r="AH28" i="44" s="1"/>
  <c r="AI28" i="44" s="1"/>
  <c r="AJ28" i="44" s="1"/>
  <c r="AK28" i="44" s="1"/>
  <c r="AL28" i="44" s="1"/>
  <c r="AM28" i="44" s="1"/>
  <c r="AN28" i="44" s="1"/>
  <c r="AO28" i="44" s="1"/>
  <c r="AP28" i="44" s="1"/>
  <c r="AQ28" i="44" s="1"/>
  <c r="AR28" i="44" s="1"/>
  <c r="AS28" i="44" s="1"/>
  <c r="AT28" i="44" s="1"/>
  <c r="AU28" i="44" s="1"/>
  <c r="AV28" i="44" s="1"/>
  <c r="AW28" i="44" s="1"/>
  <c r="AX28" i="44" s="1"/>
  <c r="AY28" i="44" s="1"/>
  <c r="AZ28" i="44" s="1"/>
  <c r="BA28" i="44" s="1"/>
  <c r="BB28" i="44" s="1"/>
  <c r="BC28" i="44" s="1"/>
  <c r="BD28" i="44" s="1"/>
  <c r="BE28" i="44" s="1"/>
  <c r="AA28" i="44"/>
  <c r="Z28" i="44"/>
  <c r="Y28" i="44"/>
  <c r="X28" i="44"/>
  <c r="W28" i="44"/>
  <c r="V28" i="44"/>
  <c r="U28" i="44"/>
  <c r="T28" i="44"/>
  <c r="S28" i="44"/>
  <c r="R28" i="44"/>
  <c r="Q28" i="44" s="1"/>
  <c r="P28" i="44" s="1"/>
  <c r="O28" i="44" s="1"/>
  <c r="N28" i="44" s="1"/>
  <c r="M28" i="44" s="1"/>
  <c r="L28" i="44" s="1"/>
  <c r="K28" i="44" s="1"/>
  <c r="J28" i="44" s="1"/>
  <c r="I28" i="44" s="1"/>
  <c r="H28" i="44" s="1"/>
  <c r="G28" i="44" s="1"/>
  <c r="AB27" i="44"/>
  <c r="AC27" i="44" s="1"/>
  <c r="AD27" i="44" s="1"/>
  <c r="AE27" i="44" s="1"/>
  <c r="AF27" i="44" s="1"/>
  <c r="AG27" i="44" s="1"/>
  <c r="AH27" i="44" s="1"/>
  <c r="AI27" i="44" s="1"/>
  <c r="AJ27" i="44" s="1"/>
  <c r="AK27" i="44" s="1"/>
  <c r="AL27" i="44" s="1"/>
  <c r="AM27" i="44" s="1"/>
  <c r="AN27" i="44" s="1"/>
  <c r="AO27" i="44" s="1"/>
  <c r="AP27" i="44" s="1"/>
  <c r="AQ27" i="44" s="1"/>
  <c r="AR27" i="44" s="1"/>
  <c r="AS27" i="44" s="1"/>
  <c r="AT27" i="44" s="1"/>
  <c r="AU27" i="44" s="1"/>
  <c r="AV27" i="44" s="1"/>
  <c r="AW27" i="44" s="1"/>
  <c r="AX27" i="44" s="1"/>
  <c r="AY27" i="44" s="1"/>
  <c r="AZ27" i="44" s="1"/>
  <c r="BA27" i="44" s="1"/>
  <c r="BB27" i="44" s="1"/>
  <c r="BC27" i="44" s="1"/>
  <c r="BD27" i="44" s="1"/>
  <c r="BE27" i="44" s="1"/>
  <c r="AA27" i="44"/>
  <c r="Z27" i="44"/>
  <c r="Y27" i="44"/>
  <c r="X27" i="44"/>
  <c r="W27" i="44"/>
  <c r="V27" i="44"/>
  <c r="U27" i="44"/>
  <c r="T27" i="44"/>
  <c r="S27" i="44"/>
  <c r="R27" i="44"/>
  <c r="Q27" i="44" s="1"/>
  <c r="P27" i="44" s="1"/>
  <c r="O27" i="44" s="1"/>
  <c r="N27" i="44" s="1"/>
  <c r="M27" i="44" s="1"/>
  <c r="L27" i="44" s="1"/>
  <c r="K27" i="44" s="1"/>
  <c r="J27" i="44" s="1"/>
  <c r="I27" i="44" s="1"/>
  <c r="H27" i="44" s="1"/>
  <c r="G27" i="44" s="1"/>
  <c r="AB26" i="44"/>
  <c r="AC26" i="44" s="1"/>
  <c r="AD26" i="44" s="1"/>
  <c r="AE26" i="44" s="1"/>
  <c r="AF26" i="44" s="1"/>
  <c r="AG26" i="44" s="1"/>
  <c r="AH26" i="44" s="1"/>
  <c r="AI26" i="44" s="1"/>
  <c r="AJ26" i="44" s="1"/>
  <c r="AK26" i="44" s="1"/>
  <c r="AL26" i="44" s="1"/>
  <c r="AM26" i="44" s="1"/>
  <c r="AN26" i="44" s="1"/>
  <c r="AO26" i="44" s="1"/>
  <c r="AP26" i="44" s="1"/>
  <c r="AQ26" i="44" s="1"/>
  <c r="AR26" i="44" s="1"/>
  <c r="AS26" i="44" s="1"/>
  <c r="AT26" i="44" s="1"/>
  <c r="AU26" i="44" s="1"/>
  <c r="AV26" i="44" s="1"/>
  <c r="AW26" i="44" s="1"/>
  <c r="AX26" i="44" s="1"/>
  <c r="AY26" i="44" s="1"/>
  <c r="AZ26" i="44" s="1"/>
  <c r="BA26" i="44" s="1"/>
  <c r="BB26" i="44" s="1"/>
  <c r="BC26" i="44" s="1"/>
  <c r="BD26" i="44" s="1"/>
  <c r="BE26" i="44" s="1"/>
  <c r="AA26" i="44"/>
  <c r="Z26" i="44"/>
  <c r="Y26" i="44"/>
  <c r="X26" i="44"/>
  <c r="W26" i="44"/>
  <c r="V26" i="44"/>
  <c r="U26" i="44"/>
  <c r="T26" i="44"/>
  <c r="S26" i="44"/>
  <c r="R26" i="44"/>
  <c r="Q26" i="44" s="1"/>
  <c r="P26" i="44" s="1"/>
  <c r="O26" i="44" s="1"/>
  <c r="N26" i="44" s="1"/>
  <c r="M26" i="44" s="1"/>
  <c r="L26" i="44" s="1"/>
  <c r="K26" i="44" s="1"/>
  <c r="J26" i="44" s="1"/>
  <c r="I26" i="44" s="1"/>
  <c r="H26" i="44" s="1"/>
  <c r="G26" i="44" s="1"/>
  <c r="AB25" i="44"/>
  <c r="AC25" i="44" s="1"/>
  <c r="AD25" i="44" s="1"/>
  <c r="AE25" i="44" s="1"/>
  <c r="AF25" i="44" s="1"/>
  <c r="AG25" i="44" s="1"/>
  <c r="AH25" i="44" s="1"/>
  <c r="AI25" i="44" s="1"/>
  <c r="AJ25" i="44" s="1"/>
  <c r="AK25" i="44" s="1"/>
  <c r="AL25" i="44" s="1"/>
  <c r="AM25" i="44" s="1"/>
  <c r="AN25" i="44" s="1"/>
  <c r="AO25" i="44" s="1"/>
  <c r="AP25" i="44" s="1"/>
  <c r="AQ25" i="44" s="1"/>
  <c r="AR25" i="44" s="1"/>
  <c r="AS25" i="44" s="1"/>
  <c r="AT25" i="44" s="1"/>
  <c r="AU25" i="44" s="1"/>
  <c r="AV25" i="44" s="1"/>
  <c r="AW25" i="44" s="1"/>
  <c r="AX25" i="44" s="1"/>
  <c r="AY25" i="44" s="1"/>
  <c r="AZ25" i="44" s="1"/>
  <c r="BA25" i="44" s="1"/>
  <c r="BB25" i="44" s="1"/>
  <c r="BC25" i="44" s="1"/>
  <c r="BD25" i="44" s="1"/>
  <c r="BE25" i="44" s="1"/>
  <c r="AA25" i="44"/>
  <c r="Z25" i="44"/>
  <c r="Y25" i="44"/>
  <c r="X25" i="44"/>
  <c r="W25" i="44"/>
  <c r="V25" i="44"/>
  <c r="U25" i="44"/>
  <c r="T25" i="44"/>
  <c r="S25" i="44"/>
  <c r="R25" i="44"/>
  <c r="Q25" i="44" s="1"/>
  <c r="P25" i="44" s="1"/>
  <c r="O25" i="44" s="1"/>
  <c r="N25" i="44" s="1"/>
  <c r="M25" i="44" s="1"/>
  <c r="L25" i="44" s="1"/>
  <c r="K25" i="44" s="1"/>
  <c r="J25" i="44" s="1"/>
  <c r="I25" i="44" s="1"/>
  <c r="H25" i="44" s="1"/>
  <c r="G25" i="44" s="1"/>
  <c r="AB24" i="44"/>
  <c r="AC24" i="44" s="1"/>
  <c r="AD24" i="44" s="1"/>
  <c r="AE24" i="44" s="1"/>
  <c r="AF24" i="44" s="1"/>
  <c r="AG24" i="44" s="1"/>
  <c r="AH24" i="44" s="1"/>
  <c r="AI24" i="44" s="1"/>
  <c r="AJ24" i="44" s="1"/>
  <c r="AK24" i="44" s="1"/>
  <c r="AL24" i="44" s="1"/>
  <c r="AM24" i="44" s="1"/>
  <c r="AN24" i="44" s="1"/>
  <c r="AO24" i="44" s="1"/>
  <c r="AP24" i="44" s="1"/>
  <c r="AQ24" i="44" s="1"/>
  <c r="AR24" i="44" s="1"/>
  <c r="AS24" i="44" s="1"/>
  <c r="AT24" i="44" s="1"/>
  <c r="AU24" i="44" s="1"/>
  <c r="AV24" i="44" s="1"/>
  <c r="AW24" i="44" s="1"/>
  <c r="AX24" i="44" s="1"/>
  <c r="AY24" i="44" s="1"/>
  <c r="AZ24" i="44" s="1"/>
  <c r="BA24" i="44" s="1"/>
  <c r="BB24" i="44" s="1"/>
  <c r="BC24" i="44" s="1"/>
  <c r="BD24" i="44" s="1"/>
  <c r="BE24" i="44" s="1"/>
  <c r="AA24" i="44"/>
  <c r="Z24" i="44"/>
  <c r="Y24" i="44"/>
  <c r="X24" i="44"/>
  <c r="W24" i="44"/>
  <c r="V24" i="44"/>
  <c r="U24" i="44"/>
  <c r="T24" i="44"/>
  <c r="S24" i="44"/>
  <c r="R24" i="44"/>
  <c r="Q24" i="44" s="1"/>
  <c r="P24" i="44" s="1"/>
  <c r="O24" i="44" s="1"/>
  <c r="N24" i="44" s="1"/>
  <c r="M24" i="44" s="1"/>
  <c r="L24" i="44" s="1"/>
  <c r="K24" i="44" s="1"/>
  <c r="J24" i="44" s="1"/>
  <c r="I24" i="44" s="1"/>
  <c r="H24" i="44" s="1"/>
  <c r="G24" i="44" s="1"/>
  <c r="AB23" i="44"/>
  <c r="AC23" i="44" s="1"/>
  <c r="AD23" i="44" s="1"/>
  <c r="AE23" i="44" s="1"/>
  <c r="AF23" i="44" s="1"/>
  <c r="AG23" i="44" s="1"/>
  <c r="AH23" i="44" s="1"/>
  <c r="AI23" i="44" s="1"/>
  <c r="AJ23" i="44" s="1"/>
  <c r="AK23" i="44" s="1"/>
  <c r="AL23" i="44" s="1"/>
  <c r="AM23" i="44" s="1"/>
  <c r="AN23" i="44" s="1"/>
  <c r="AO23" i="44" s="1"/>
  <c r="AP23" i="44" s="1"/>
  <c r="AQ23" i="44" s="1"/>
  <c r="AR23" i="44" s="1"/>
  <c r="AS23" i="44" s="1"/>
  <c r="AT23" i="44" s="1"/>
  <c r="AU23" i="44" s="1"/>
  <c r="AV23" i="44" s="1"/>
  <c r="AW23" i="44" s="1"/>
  <c r="AX23" i="44" s="1"/>
  <c r="AY23" i="44" s="1"/>
  <c r="AZ23" i="44" s="1"/>
  <c r="BA23" i="44" s="1"/>
  <c r="BB23" i="44" s="1"/>
  <c r="BC23" i="44" s="1"/>
  <c r="BD23" i="44" s="1"/>
  <c r="BE23" i="44" s="1"/>
  <c r="AA23" i="44"/>
  <c r="Z23" i="44"/>
  <c r="Y23" i="44"/>
  <c r="X23" i="44"/>
  <c r="W23" i="44"/>
  <c r="V23" i="44"/>
  <c r="U23" i="44"/>
  <c r="T23" i="44"/>
  <c r="S23" i="44"/>
  <c r="R23" i="44"/>
  <c r="Q23" i="44" s="1"/>
  <c r="P23" i="44" s="1"/>
  <c r="O23" i="44" s="1"/>
  <c r="N23" i="44" s="1"/>
  <c r="M23" i="44" s="1"/>
  <c r="L23" i="44" s="1"/>
  <c r="K23" i="44" s="1"/>
  <c r="J23" i="44" s="1"/>
  <c r="I23" i="44" s="1"/>
  <c r="H23" i="44" s="1"/>
  <c r="G23" i="44" s="1"/>
  <c r="AB22" i="44"/>
  <c r="AC22" i="44" s="1"/>
  <c r="AD22" i="44" s="1"/>
  <c r="AE22" i="44" s="1"/>
  <c r="AF22" i="44" s="1"/>
  <c r="AG22" i="44" s="1"/>
  <c r="AH22" i="44" s="1"/>
  <c r="AI22" i="44" s="1"/>
  <c r="AJ22" i="44" s="1"/>
  <c r="AK22" i="44" s="1"/>
  <c r="AL22" i="44" s="1"/>
  <c r="AM22" i="44" s="1"/>
  <c r="AN22" i="44" s="1"/>
  <c r="AO22" i="44" s="1"/>
  <c r="AP22" i="44" s="1"/>
  <c r="AQ22" i="44" s="1"/>
  <c r="AR22" i="44" s="1"/>
  <c r="AS22" i="44" s="1"/>
  <c r="AT22" i="44" s="1"/>
  <c r="AU22" i="44" s="1"/>
  <c r="AV22" i="44" s="1"/>
  <c r="AW22" i="44" s="1"/>
  <c r="AX22" i="44" s="1"/>
  <c r="AY22" i="44" s="1"/>
  <c r="AZ22" i="44" s="1"/>
  <c r="BA22" i="44" s="1"/>
  <c r="BB22" i="44" s="1"/>
  <c r="BC22" i="44" s="1"/>
  <c r="BD22" i="44" s="1"/>
  <c r="BE22" i="44" s="1"/>
  <c r="AA22" i="44"/>
  <c r="Z22" i="44"/>
  <c r="Y22" i="44"/>
  <c r="X22" i="44"/>
  <c r="W22" i="44"/>
  <c r="V22" i="44"/>
  <c r="U22" i="44"/>
  <c r="T22" i="44"/>
  <c r="S22" i="44"/>
  <c r="R22" i="44"/>
  <c r="Q22" i="44" s="1"/>
  <c r="P22" i="44" s="1"/>
  <c r="O22" i="44" s="1"/>
  <c r="N22" i="44" s="1"/>
  <c r="M22" i="44" s="1"/>
  <c r="L22" i="44" s="1"/>
  <c r="K22" i="44" s="1"/>
  <c r="J22" i="44" s="1"/>
  <c r="I22" i="44" s="1"/>
  <c r="H22" i="44" s="1"/>
  <c r="G22" i="44" s="1"/>
  <c r="AB21" i="44"/>
  <c r="AC21" i="44" s="1"/>
  <c r="AD21" i="44" s="1"/>
  <c r="AE21" i="44" s="1"/>
  <c r="AF21" i="44" s="1"/>
  <c r="AG21" i="44" s="1"/>
  <c r="AH21" i="44" s="1"/>
  <c r="AI21" i="44" s="1"/>
  <c r="AJ21" i="44" s="1"/>
  <c r="AK21" i="44" s="1"/>
  <c r="AL21" i="44" s="1"/>
  <c r="AM21" i="44" s="1"/>
  <c r="AN21" i="44" s="1"/>
  <c r="AO21" i="44" s="1"/>
  <c r="AP21" i="44" s="1"/>
  <c r="AQ21" i="44" s="1"/>
  <c r="AR21" i="44" s="1"/>
  <c r="AS21" i="44" s="1"/>
  <c r="AT21" i="44" s="1"/>
  <c r="AU21" i="44" s="1"/>
  <c r="AV21" i="44" s="1"/>
  <c r="AW21" i="44" s="1"/>
  <c r="AX21" i="44" s="1"/>
  <c r="AY21" i="44" s="1"/>
  <c r="AZ21" i="44" s="1"/>
  <c r="BA21" i="44" s="1"/>
  <c r="BB21" i="44" s="1"/>
  <c r="BC21" i="44" s="1"/>
  <c r="BD21" i="44" s="1"/>
  <c r="BE21" i="44" s="1"/>
  <c r="AA21" i="44"/>
  <c r="Z21" i="44"/>
  <c r="Y21" i="44"/>
  <c r="X21" i="44"/>
  <c r="W21" i="44"/>
  <c r="V21" i="44"/>
  <c r="U21" i="44"/>
  <c r="T21" i="44"/>
  <c r="S21" i="44"/>
  <c r="R21" i="44"/>
  <c r="Q21" i="44" s="1"/>
  <c r="P21" i="44" s="1"/>
  <c r="O21" i="44" s="1"/>
  <c r="N21" i="44" s="1"/>
  <c r="M21" i="44" s="1"/>
  <c r="L21" i="44" s="1"/>
  <c r="K21" i="44" s="1"/>
  <c r="J21" i="44" s="1"/>
  <c r="I21" i="44" s="1"/>
  <c r="H21" i="44" s="1"/>
  <c r="G21" i="44" s="1"/>
  <c r="AB20" i="44"/>
  <c r="AC20" i="44" s="1"/>
  <c r="AD20" i="44" s="1"/>
  <c r="AE20" i="44" s="1"/>
  <c r="AF20" i="44" s="1"/>
  <c r="AG20" i="44" s="1"/>
  <c r="AH20" i="44" s="1"/>
  <c r="AI20" i="44" s="1"/>
  <c r="AJ20" i="44" s="1"/>
  <c r="AK20" i="44" s="1"/>
  <c r="AL20" i="44" s="1"/>
  <c r="AM20" i="44" s="1"/>
  <c r="AN20" i="44" s="1"/>
  <c r="AO20" i="44" s="1"/>
  <c r="AP20" i="44" s="1"/>
  <c r="AQ20" i="44" s="1"/>
  <c r="AR20" i="44" s="1"/>
  <c r="AS20" i="44" s="1"/>
  <c r="AT20" i="44" s="1"/>
  <c r="AU20" i="44" s="1"/>
  <c r="AV20" i="44" s="1"/>
  <c r="AW20" i="44" s="1"/>
  <c r="AX20" i="44" s="1"/>
  <c r="AY20" i="44" s="1"/>
  <c r="AZ20" i="44" s="1"/>
  <c r="BA20" i="44" s="1"/>
  <c r="BB20" i="44" s="1"/>
  <c r="BC20" i="44" s="1"/>
  <c r="BD20" i="44" s="1"/>
  <c r="BE20" i="44" s="1"/>
  <c r="AA20" i="44"/>
  <c r="Z20" i="44"/>
  <c r="Y20" i="44"/>
  <c r="X20" i="44"/>
  <c r="W20" i="44"/>
  <c r="V20" i="44"/>
  <c r="U20" i="44"/>
  <c r="T20" i="44"/>
  <c r="S20" i="44"/>
  <c r="R20" i="44"/>
  <c r="Q20" i="44" s="1"/>
  <c r="P20" i="44" s="1"/>
  <c r="O20" i="44" s="1"/>
  <c r="N20" i="44" s="1"/>
  <c r="M20" i="44" s="1"/>
  <c r="L20" i="44" s="1"/>
  <c r="K20" i="44" s="1"/>
  <c r="J20" i="44" s="1"/>
  <c r="I20" i="44" s="1"/>
  <c r="H20" i="44" s="1"/>
  <c r="G20" i="44" s="1"/>
  <c r="AB19" i="44"/>
  <c r="AC19" i="44" s="1"/>
  <c r="AD19" i="44" s="1"/>
  <c r="AE19" i="44" s="1"/>
  <c r="AF19" i="44" s="1"/>
  <c r="AG19" i="44" s="1"/>
  <c r="AH19" i="44" s="1"/>
  <c r="AI19" i="44" s="1"/>
  <c r="AJ19" i="44" s="1"/>
  <c r="AK19" i="44" s="1"/>
  <c r="AL19" i="44" s="1"/>
  <c r="AM19" i="44" s="1"/>
  <c r="AN19" i="44" s="1"/>
  <c r="AO19" i="44" s="1"/>
  <c r="AP19" i="44" s="1"/>
  <c r="AQ19" i="44" s="1"/>
  <c r="AR19" i="44" s="1"/>
  <c r="AS19" i="44" s="1"/>
  <c r="AT19" i="44" s="1"/>
  <c r="AU19" i="44" s="1"/>
  <c r="AV19" i="44" s="1"/>
  <c r="AW19" i="44" s="1"/>
  <c r="AX19" i="44" s="1"/>
  <c r="AY19" i="44" s="1"/>
  <c r="AZ19" i="44" s="1"/>
  <c r="BA19" i="44" s="1"/>
  <c r="BB19" i="44" s="1"/>
  <c r="BC19" i="44" s="1"/>
  <c r="BD19" i="44" s="1"/>
  <c r="BE19" i="44" s="1"/>
  <c r="AA19" i="44"/>
  <c r="Z19" i="44"/>
  <c r="Y19" i="44"/>
  <c r="X19" i="44"/>
  <c r="W19" i="44"/>
  <c r="V19" i="44"/>
  <c r="U19" i="44"/>
  <c r="T19" i="44"/>
  <c r="S19" i="44"/>
  <c r="R19" i="44"/>
  <c r="Q19" i="44" s="1"/>
  <c r="P19" i="44" s="1"/>
  <c r="O19" i="44" s="1"/>
  <c r="N19" i="44" s="1"/>
  <c r="M19" i="44" s="1"/>
  <c r="L19" i="44" s="1"/>
  <c r="K19" i="44" s="1"/>
  <c r="J19" i="44" s="1"/>
  <c r="I19" i="44" s="1"/>
  <c r="H19" i="44" s="1"/>
  <c r="G19" i="44" s="1"/>
  <c r="AB18" i="44"/>
  <c r="AC18" i="44" s="1"/>
  <c r="AD18" i="44" s="1"/>
  <c r="AE18" i="44" s="1"/>
  <c r="AF18" i="44" s="1"/>
  <c r="AG18" i="44" s="1"/>
  <c r="AH18" i="44" s="1"/>
  <c r="AI18" i="44" s="1"/>
  <c r="AJ18" i="44" s="1"/>
  <c r="AK18" i="44" s="1"/>
  <c r="AL18" i="44" s="1"/>
  <c r="AM18" i="44" s="1"/>
  <c r="AN18" i="44" s="1"/>
  <c r="AO18" i="44" s="1"/>
  <c r="AP18" i="44" s="1"/>
  <c r="AQ18" i="44" s="1"/>
  <c r="AR18" i="44" s="1"/>
  <c r="AS18" i="44" s="1"/>
  <c r="AT18" i="44" s="1"/>
  <c r="AU18" i="44" s="1"/>
  <c r="AV18" i="44" s="1"/>
  <c r="AW18" i="44" s="1"/>
  <c r="AX18" i="44" s="1"/>
  <c r="AY18" i="44" s="1"/>
  <c r="AZ18" i="44" s="1"/>
  <c r="BA18" i="44" s="1"/>
  <c r="BB18" i="44" s="1"/>
  <c r="BC18" i="44" s="1"/>
  <c r="BD18" i="44" s="1"/>
  <c r="BE18" i="44" s="1"/>
  <c r="AA18" i="44"/>
  <c r="Z18" i="44"/>
  <c r="Y18" i="44"/>
  <c r="X18" i="44"/>
  <c r="W18" i="44"/>
  <c r="V18" i="44"/>
  <c r="U18" i="44"/>
  <c r="T18" i="44"/>
  <c r="S18" i="44"/>
  <c r="R18" i="44"/>
  <c r="Q18" i="44" s="1"/>
  <c r="P18" i="44" s="1"/>
  <c r="O18" i="44" s="1"/>
  <c r="N18" i="44" s="1"/>
  <c r="M18" i="44" s="1"/>
  <c r="L18" i="44" s="1"/>
  <c r="K18" i="44" s="1"/>
  <c r="J18" i="44" s="1"/>
  <c r="I18" i="44" s="1"/>
  <c r="H18" i="44" s="1"/>
  <c r="G18" i="44" s="1"/>
  <c r="AB17" i="44"/>
  <c r="AC17" i="44" s="1"/>
  <c r="AD17" i="44" s="1"/>
  <c r="AE17" i="44" s="1"/>
  <c r="AF17" i="44" s="1"/>
  <c r="AG17" i="44" s="1"/>
  <c r="AH17" i="44" s="1"/>
  <c r="AI17" i="44" s="1"/>
  <c r="AJ17" i="44" s="1"/>
  <c r="AK17" i="44" s="1"/>
  <c r="AL17" i="44" s="1"/>
  <c r="AM17" i="44" s="1"/>
  <c r="AN17" i="44" s="1"/>
  <c r="AO17" i="44" s="1"/>
  <c r="AP17" i="44" s="1"/>
  <c r="AQ17" i="44" s="1"/>
  <c r="AR17" i="44" s="1"/>
  <c r="AS17" i="44" s="1"/>
  <c r="AT17" i="44" s="1"/>
  <c r="AU17" i="44" s="1"/>
  <c r="AV17" i="44" s="1"/>
  <c r="AW17" i="44" s="1"/>
  <c r="AX17" i="44" s="1"/>
  <c r="AY17" i="44" s="1"/>
  <c r="AZ17" i="44" s="1"/>
  <c r="BA17" i="44" s="1"/>
  <c r="BB17" i="44" s="1"/>
  <c r="BC17" i="44" s="1"/>
  <c r="BD17" i="44" s="1"/>
  <c r="BE17" i="44" s="1"/>
  <c r="AA17" i="44"/>
  <c r="Z17" i="44"/>
  <c r="Y17" i="44"/>
  <c r="X17" i="44"/>
  <c r="W17" i="44"/>
  <c r="V17" i="44"/>
  <c r="U17" i="44"/>
  <c r="T17" i="44"/>
  <c r="S17" i="44"/>
  <c r="R17" i="44"/>
  <c r="Q17" i="44" s="1"/>
  <c r="P17" i="44" s="1"/>
  <c r="O17" i="44" s="1"/>
  <c r="N17" i="44" s="1"/>
  <c r="M17" i="44" s="1"/>
  <c r="L17" i="44" s="1"/>
  <c r="K17" i="44" s="1"/>
  <c r="J17" i="44" s="1"/>
  <c r="I17" i="44" s="1"/>
  <c r="H17" i="44" s="1"/>
  <c r="G17" i="44" s="1"/>
  <c r="AB16" i="44"/>
  <c r="AC16" i="44" s="1"/>
  <c r="AD16" i="44" s="1"/>
  <c r="AE16" i="44" s="1"/>
  <c r="AF16" i="44" s="1"/>
  <c r="AG16" i="44" s="1"/>
  <c r="AH16" i="44" s="1"/>
  <c r="AI16" i="44" s="1"/>
  <c r="AJ16" i="44" s="1"/>
  <c r="AK16" i="44" s="1"/>
  <c r="AL16" i="44" s="1"/>
  <c r="AM16" i="44" s="1"/>
  <c r="AN16" i="44" s="1"/>
  <c r="AO16" i="44" s="1"/>
  <c r="AP16" i="44" s="1"/>
  <c r="AQ16" i="44" s="1"/>
  <c r="AR16" i="44" s="1"/>
  <c r="AS16" i="44" s="1"/>
  <c r="AT16" i="44" s="1"/>
  <c r="AU16" i="44" s="1"/>
  <c r="AV16" i="44" s="1"/>
  <c r="AW16" i="44" s="1"/>
  <c r="AX16" i="44" s="1"/>
  <c r="AY16" i="44" s="1"/>
  <c r="AZ16" i="44" s="1"/>
  <c r="BA16" i="44" s="1"/>
  <c r="BB16" i="44" s="1"/>
  <c r="BC16" i="44" s="1"/>
  <c r="BD16" i="44" s="1"/>
  <c r="BE16" i="44" s="1"/>
  <c r="AA16" i="44"/>
  <c r="Z16" i="44"/>
  <c r="Y16" i="44"/>
  <c r="X16" i="44"/>
  <c r="W16" i="44"/>
  <c r="V16" i="44"/>
  <c r="U16" i="44"/>
  <c r="T16" i="44"/>
  <c r="S16" i="44"/>
  <c r="R16" i="44"/>
  <c r="Q16" i="44" s="1"/>
  <c r="P16" i="44" s="1"/>
  <c r="O16" i="44" s="1"/>
  <c r="N16" i="44" s="1"/>
  <c r="M16" i="44" s="1"/>
  <c r="L16" i="44" s="1"/>
  <c r="K16" i="44" s="1"/>
  <c r="J16" i="44" s="1"/>
  <c r="I16" i="44" s="1"/>
  <c r="H16" i="44" s="1"/>
  <c r="G16" i="44" s="1"/>
  <c r="AB15" i="44"/>
  <c r="AC15" i="44" s="1"/>
  <c r="AD15" i="44" s="1"/>
  <c r="AE15" i="44" s="1"/>
  <c r="AF15" i="44" s="1"/>
  <c r="AG15" i="44" s="1"/>
  <c r="AH15" i="44" s="1"/>
  <c r="AI15" i="44" s="1"/>
  <c r="AJ15" i="44" s="1"/>
  <c r="AK15" i="44" s="1"/>
  <c r="AL15" i="44" s="1"/>
  <c r="AM15" i="44" s="1"/>
  <c r="AN15" i="44" s="1"/>
  <c r="AO15" i="44" s="1"/>
  <c r="AP15" i="44" s="1"/>
  <c r="AQ15" i="44" s="1"/>
  <c r="AR15" i="44" s="1"/>
  <c r="AS15" i="44" s="1"/>
  <c r="AT15" i="44" s="1"/>
  <c r="AU15" i="44" s="1"/>
  <c r="AV15" i="44" s="1"/>
  <c r="AW15" i="44" s="1"/>
  <c r="AX15" i="44" s="1"/>
  <c r="AY15" i="44" s="1"/>
  <c r="AZ15" i="44" s="1"/>
  <c r="BA15" i="44" s="1"/>
  <c r="BB15" i="44" s="1"/>
  <c r="BC15" i="44" s="1"/>
  <c r="BD15" i="44" s="1"/>
  <c r="BE15" i="44" s="1"/>
  <c r="AA15" i="44"/>
  <c r="Z15" i="44"/>
  <c r="Y15" i="44"/>
  <c r="X15" i="44"/>
  <c r="W15" i="44"/>
  <c r="V15" i="44"/>
  <c r="U15" i="44"/>
  <c r="T15" i="44"/>
  <c r="S15" i="44"/>
  <c r="R15" i="44"/>
  <c r="Q15" i="44" s="1"/>
  <c r="P15" i="44" s="1"/>
  <c r="O15" i="44" s="1"/>
  <c r="N15" i="44" s="1"/>
  <c r="M15" i="44" s="1"/>
  <c r="L15" i="44" s="1"/>
  <c r="K15" i="44" s="1"/>
  <c r="J15" i="44" s="1"/>
  <c r="I15" i="44" s="1"/>
  <c r="H15" i="44" s="1"/>
  <c r="G15" i="44" s="1"/>
  <c r="AB14" i="44"/>
  <c r="AC14" i="44" s="1"/>
  <c r="AD14" i="44" s="1"/>
  <c r="AE14" i="44" s="1"/>
  <c r="AF14" i="44" s="1"/>
  <c r="AG14" i="44" s="1"/>
  <c r="AH14" i="44" s="1"/>
  <c r="AI14" i="44" s="1"/>
  <c r="AJ14" i="44" s="1"/>
  <c r="AK14" i="44" s="1"/>
  <c r="AL14" i="44" s="1"/>
  <c r="AM14" i="44" s="1"/>
  <c r="AN14" i="44" s="1"/>
  <c r="AO14" i="44" s="1"/>
  <c r="AP14" i="44" s="1"/>
  <c r="AQ14" i="44" s="1"/>
  <c r="AR14" i="44" s="1"/>
  <c r="AS14" i="44" s="1"/>
  <c r="AT14" i="44" s="1"/>
  <c r="AU14" i="44" s="1"/>
  <c r="AV14" i="44" s="1"/>
  <c r="AW14" i="44" s="1"/>
  <c r="AX14" i="44" s="1"/>
  <c r="AY14" i="44" s="1"/>
  <c r="AZ14" i="44" s="1"/>
  <c r="BA14" i="44" s="1"/>
  <c r="BB14" i="44" s="1"/>
  <c r="BC14" i="44" s="1"/>
  <c r="BD14" i="44" s="1"/>
  <c r="BE14" i="44" s="1"/>
  <c r="AA14" i="44"/>
  <c r="Z14" i="44"/>
  <c r="Y14" i="44"/>
  <c r="X14" i="44"/>
  <c r="W14" i="44"/>
  <c r="V14" i="44"/>
  <c r="U14" i="44"/>
  <c r="T14" i="44"/>
  <c r="S14" i="44"/>
  <c r="R14" i="44"/>
  <c r="Q14" i="44" s="1"/>
  <c r="P14" i="44" s="1"/>
  <c r="O14" i="44" s="1"/>
  <c r="N14" i="44" s="1"/>
  <c r="M14" i="44" s="1"/>
  <c r="L14" i="44" s="1"/>
  <c r="K14" i="44" s="1"/>
  <c r="J14" i="44" s="1"/>
  <c r="I14" i="44" s="1"/>
  <c r="H14" i="44" s="1"/>
  <c r="G14" i="44" s="1"/>
  <c r="AB13" i="44"/>
  <c r="AC13" i="44" s="1"/>
  <c r="AD13" i="44" s="1"/>
  <c r="AE13" i="44" s="1"/>
  <c r="AF13" i="44" s="1"/>
  <c r="AG13" i="44" s="1"/>
  <c r="AH13" i="44" s="1"/>
  <c r="AI13" i="44" s="1"/>
  <c r="AJ13" i="44" s="1"/>
  <c r="AK13" i="44" s="1"/>
  <c r="AL13" i="44" s="1"/>
  <c r="AM13" i="44" s="1"/>
  <c r="AN13" i="44" s="1"/>
  <c r="AO13" i="44" s="1"/>
  <c r="AP13" i="44" s="1"/>
  <c r="AQ13" i="44" s="1"/>
  <c r="AR13" i="44" s="1"/>
  <c r="AS13" i="44" s="1"/>
  <c r="AT13" i="44" s="1"/>
  <c r="AU13" i="44" s="1"/>
  <c r="AV13" i="44" s="1"/>
  <c r="AW13" i="44" s="1"/>
  <c r="AX13" i="44" s="1"/>
  <c r="AY13" i="44" s="1"/>
  <c r="AZ13" i="44" s="1"/>
  <c r="BA13" i="44" s="1"/>
  <c r="BB13" i="44" s="1"/>
  <c r="BC13" i="44" s="1"/>
  <c r="BD13" i="44" s="1"/>
  <c r="BE13" i="44" s="1"/>
  <c r="AA13" i="44"/>
  <c r="Z13" i="44"/>
  <c r="Y13" i="44"/>
  <c r="X13" i="44"/>
  <c r="W13" i="44"/>
  <c r="V13" i="44"/>
  <c r="U13" i="44"/>
  <c r="T13" i="44"/>
  <c r="S13" i="44"/>
  <c r="R13" i="44"/>
  <c r="Q13" i="44" s="1"/>
  <c r="P13" i="44" s="1"/>
  <c r="O13" i="44" s="1"/>
  <c r="N13" i="44" s="1"/>
  <c r="M13" i="44" s="1"/>
  <c r="L13" i="44" s="1"/>
  <c r="K13" i="44" s="1"/>
  <c r="J13" i="44" s="1"/>
  <c r="I13" i="44" s="1"/>
  <c r="H13" i="44" s="1"/>
  <c r="G13" i="44" s="1"/>
  <c r="AB12" i="44"/>
  <c r="AC12" i="44" s="1"/>
  <c r="AD12" i="44" s="1"/>
  <c r="AE12" i="44" s="1"/>
  <c r="AF12" i="44" s="1"/>
  <c r="AG12" i="44" s="1"/>
  <c r="AH12" i="44" s="1"/>
  <c r="AI12" i="44" s="1"/>
  <c r="AJ12" i="44" s="1"/>
  <c r="AK12" i="44" s="1"/>
  <c r="AL12" i="44" s="1"/>
  <c r="AM12" i="44" s="1"/>
  <c r="AN12" i="44" s="1"/>
  <c r="AO12" i="44" s="1"/>
  <c r="AP12" i="44" s="1"/>
  <c r="AQ12" i="44" s="1"/>
  <c r="AR12" i="44" s="1"/>
  <c r="AS12" i="44" s="1"/>
  <c r="AT12" i="44" s="1"/>
  <c r="AU12" i="44" s="1"/>
  <c r="AV12" i="44" s="1"/>
  <c r="AW12" i="44" s="1"/>
  <c r="AX12" i="44" s="1"/>
  <c r="AY12" i="44" s="1"/>
  <c r="AZ12" i="44" s="1"/>
  <c r="BA12" i="44" s="1"/>
  <c r="BB12" i="44" s="1"/>
  <c r="BC12" i="44" s="1"/>
  <c r="BD12" i="44" s="1"/>
  <c r="BE12" i="44" s="1"/>
  <c r="AA12" i="44"/>
  <c r="Z12" i="44"/>
  <c r="Y12" i="44"/>
  <c r="X12" i="44"/>
  <c r="W12" i="44"/>
  <c r="V12" i="44"/>
  <c r="U12" i="44"/>
  <c r="T12" i="44"/>
  <c r="S12" i="44"/>
  <c r="R12" i="44"/>
  <c r="Q12" i="44" s="1"/>
  <c r="P12" i="44" s="1"/>
  <c r="W42" i="43"/>
  <c r="X42" i="43" s="1"/>
  <c r="Y42" i="43" s="1"/>
  <c r="Z42" i="43" s="1"/>
  <c r="AA42" i="43" s="1"/>
  <c r="AB42" i="43" s="1"/>
  <c r="AC42" i="43" s="1"/>
  <c r="AD42" i="43" s="1"/>
  <c r="AE42" i="43" s="1"/>
  <c r="AF42" i="43" s="1"/>
  <c r="AG42" i="43" s="1"/>
  <c r="AH42" i="43" s="1"/>
  <c r="AI42" i="43" s="1"/>
  <c r="AJ42" i="43" s="1"/>
  <c r="AK42" i="43" s="1"/>
  <c r="AL42" i="43" s="1"/>
  <c r="AM42" i="43" s="1"/>
  <c r="AN42" i="43" s="1"/>
  <c r="AO42" i="43" s="1"/>
  <c r="AP42" i="43" s="1"/>
  <c r="AQ42" i="43" s="1"/>
  <c r="AR42" i="43" s="1"/>
  <c r="AS42" i="43" s="1"/>
  <c r="AT42" i="43" s="1"/>
  <c r="AU42" i="43" s="1"/>
  <c r="AV42" i="43" s="1"/>
  <c r="AW42" i="43" s="1"/>
  <c r="AX42" i="43" s="1"/>
  <c r="AY42" i="43" s="1"/>
  <c r="AZ42" i="43" s="1"/>
  <c r="V42" i="43"/>
  <c r="U42" i="43"/>
  <c r="T42" i="43"/>
  <c r="S42" i="43"/>
  <c r="R42" i="43"/>
  <c r="Q42" i="43"/>
  <c r="P42" i="43"/>
  <c r="O42" i="43"/>
  <c r="N42" i="43"/>
  <c r="M42" i="43"/>
  <c r="W41" i="43"/>
  <c r="X41" i="43" s="1"/>
  <c r="Y41" i="43" s="1"/>
  <c r="Z41" i="43" s="1"/>
  <c r="AA41" i="43" s="1"/>
  <c r="AB41" i="43" s="1"/>
  <c r="AC41" i="43" s="1"/>
  <c r="AD41" i="43" s="1"/>
  <c r="AE41" i="43" s="1"/>
  <c r="AF41" i="43" s="1"/>
  <c r="AG41" i="43" s="1"/>
  <c r="AH41" i="43" s="1"/>
  <c r="AI41" i="43" s="1"/>
  <c r="AJ41" i="43" s="1"/>
  <c r="AK41" i="43" s="1"/>
  <c r="AL41" i="43" s="1"/>
  <c r="AM41" i="43" s="1"/>
  <c r="AN41" i="43" s="1"/>
  <c r="AO41" i="43" s="1"/>
  <c r="AP41" i="43" s="1"/>
  <c r="AQ41" i="43" s="1"/>
  <c r="AR41" i="43" s="1"/>
  <c r="AS41" i="43" s="1"/>
  <c r="AT41" i="43" s="1"/>
  <c r="AU41" i="43" s="1"/>
  <c r="AV41" i="43" s="1"/>
  <c r="AW41" i="43" s="1"/>
  <c r="AX41" i="43" s="1"/>
  <c r="AY41" i="43" s="1"/>
  <c r="AZ41" i="43" s="1"/>
  <c r="V41" i="43"/>
  <c r="U41" i="43"/>
  <c r="T41" i="43"/>
  <c r="S41" i="43"/>
  <c r="R41" i="43"/>
  <c r="Q41" i="43"/>
  <c r="P41" i="43"/>
  <c r="O41" i="43"/>
  <c r="N41" i="43"/>
  <c r="M41" i="43"/>
  <c r="W40" i="43"/>
  <c r="X40" i="43" s="1"/>
  <c r="Y40" i="43" s="1"/>
  <c r="Z40" i="43" s="1"/>
  <c r="AA40" i="43" s="1"/>
  <c r="AB40" i="43" s="1"/>
  <c r="AC40" i="43" s="1"/>
  <c r="AD40" i="43" s="1"/>
  <c r="AE40" i="43" s="1"/>
  <c r="AF40" i="43" s="1"/>
  <c r="AG40" i="43" s="1"/>
  <c r="AH40" i="43" s="1"/>
  <c r="AI40" i="43" s="1"/>
  <c r="AJ40" i="43" s="1"/>
  <c r="AK40" i="43" s="1"/>
  <c r="AL40" i="43" s="1"/>
  <c r="AM40" i="43" s="1"/>
  <c r="AN40" i="43" s="1"/>
  <c r="AO40" i="43" s="1"/>
  <c r="AP40" i="43" s="1"/>
  <c r="AQ40" i="43" s="1"/>
  <c r="AR40" i="43" s="1"/>
  <c r="AS40" i="43" s="1"/>
  <c r="AT40" i="43" s="1"/>
  <c r="AU40" i="43" s="1"/>
  <c r="AV40" i="43" s="1"/>
  <c r="AW40" i="43" s="1"/>
  <c r="AX40" i="43" s="1"/>
  <c r="AY40" i="43" s="1"/>
  <c r="AZ40" i="43" s="1"/>
  <c r="V40" i="43"/>
  <c r="U40" i="43"/>
  <c r="T40" i="43"/>
  <c r="S40" i="43"/>
  <c r="R40" i="43"/>
  <c r="Q40" i="43"/>
  <c r="P40" i="43"/>
  <c r="O40" i="43"/>
  <c r="N40" i="43"/>
  <c r="M40" i="43"/>
  <c r="W39" i="43"/>
  <c r="X39" i="43" s="1"/>
  <c r="Y39" i="43" s="1"/>
  <c r="Z39" i="43" s="1"/>
  <c r="AA39" i="43" s="1"/>
  <c r="AB39" i="43" s="1"/>
  <c r="AC39" i="43" s="1"/>
  <c r="AD39" i="43" s="1"/>
  <c r="AE39" i="43" s="1"/>
  <c r="AF39" i="43" s="1"/>
  <c r="AG39" i="43" s="1"/>
  <c r="AH39" i="43" s="1"/>
  <c r="AI39" i="43" s="1"/>
  <c r="AJ39" i="43" s="1"/>
  <c r="AK39" i="43" s="1"/>
  <c r="AL39" i="43" s="1"/>
  <c r="AM39" i="43" s="1"/>
  <c r="AN39" i="43" s="1"/>
  <c r="AO39" i="43" s="1"/>
  <c r="AP39" i="43" s="1"/>
  <c r="AQ39" i="43" s="1"/>
  <c r="AR39" i="43" s="1"/>
  <c r="AS39" i="43" s="1"/>
  <c r="AT39" i="43" s="1"/>
  <c r="AU39" i="43" s="1"/>
  <c r="AV39" i="43" s="1"/>
  <c r="AW39" i="43" s="1"/>
  <c r="AX39" i="43" s="1"/>
  <c r="AY39" i="43" s="1"/>
  <c r="AZ39" i="43" s="1"/>
  <c r="V39" i="43"/>
  <c r="U39" i="43"/>
  <c r="T39" i="43"/>
  <c r="S39" i="43"/>
  <c r="R39" i="43"/>
  <c r="Q39" i="43"/>
  <c r="P39" i="43"/>
  <c r="O39" i="43"/>
  <c r="N39" i="43"/>
  <c r="M39" i="43"/>
  <c r="L39" i="43" s="1"/>
  <c r="W38" i="43"/>
  <c r="X38" i="43" s="1"/>
  <c r="Y38" i="43" s="1"/>
  <c r="Z38" i="43" s="1"/>
  <c r="AA38" i="43" s="1"/>
  <c r="AB38" i="43" s="1"/>
  <c r="AC38" i="43" s="1"/>
  <c r="AD38" i="43" s="1"/>
  <c r="AE38" i="43" s="1"/>
  <c r="AF38" i="43" s="1"/>
  <c r="AG38" i="43" s="1"/>
  <c r="AH38" i="43" s="1"/>
  <c r="AI38" i="43" s="1"/>
  <c r="AJ38" i="43" s="1"/>
  <c r="AK38" i="43" s="1"/>
  <c r="AL38" i="43" s="1"/>
  <c r="AM38" i="43" s="1"/>
  <c r="AN38" i="43" s="1"/>
  <c r="AO38" i="43" s="1"/>
  <c r="AP38" i="43" s="1"/>
  <c r="AQ38" i="43" s="1"/>
  <c r="AR38" i="43" s="1"/>
  <c r="AS38" i="43" s="1"/>
  <c r="AT38" i="43" s="1"/>
  <c r="AU38" i="43" s="1"/>
  <c r="AV38" i="43" s="1"/>
  <c r="AW38" i="43" s="1"/>
  <c r="AX38" i="43" s="1"/>
  <c r="AY38" i="43" s="1"/>
  <c r="AZ38" i="43" s="1"/>
  <c r="V38" i="43"/>
  <c r="U38" i="43"/>
  <c r="T38" i="43"/>
  <c r="S38" i="43"/>
  <c r="R38" i="43"/>
  <c r="Q38" i="43"/>
  <c r="P38" i="43"/>
  <c r="O38" i="43"/>
  <c r="N38" i="43"/>
  <c r="M38" i="43"/>
  <c r="W37" i="43"/>
  <c r="X37" i="43" s="1"/>
  <c r="Y37" i="43" s="1"/>
  <c r="Z37" i="43" s="1"/>
  <c r="AA37" i="43" s="1"/>
  <c r="AB37" i="43" s="1"/>
  <c r="AC37" i="43" s="1"/>
  <c r="AD37" i="43" s="1"/>
  <c r="AE37" i="43" s="1"/>
  <c r="AF37" i="43" s="1"/>
  <c r="AG37" i="43" s="1"/>
  <c r="AH37" i="43" s="1"/>
  <c r="AI37" i="43" s="1"/>
  <c r="AJ37" i="43" s="1"/>
  <c r="AK37" i="43" s="1"/>
  <c r="AL37" i="43" s="1"/>
  <c r="AM37" i="43" s="1"/>
  <c r="AN37" i="43" s="1"/>
  <c r="AO37" i="43" s="1"/>
  <c r="AP37" i="43" s="1"/>
  <c r="AQ37" i="43" s="1"/>
  <c r="AR37" i="43" s="1"/>
  <c r="AS37" i="43" s="1"/>
  <c r="AT37" i="43" s="1"/>
  <c r="AU37" i="43" s="1"/>
  <c r="AV37" i="43" s="1"/>
  <c r="AW37" i="43" s="1"/>
  <c r="AX37" i="43" s="1"/>
  <c r="AY37" i="43" s="1"/>
  <c r="AZ37" i="43" s="1"/>
  <c r="V37" i="43"/>
  <c r="U37" i="43"/>
  <c r="T37" i="43"/>
  <c r="S37" i="43"/>
  <c r="R37" i="43"/>
  <c r="Q37" i="43"/>
  <c r="P37" i="43"/>
  <c r="O37" i="43"/>
  <c r="N37" i="43"/>
  <c r="M37" i="43"/>
  <c r="L37" i="43" s="1"/>
  <c r="W36" i="43"/>
  <c r="X36" i="43" s="1"/>
  <c r="Y36" i="43" s="1"/>
  <c r="Z36" i="43" s="1"/>
  <c r="AA36" i="43" s="1"/>
  <c r="AB36" i="43" s="1"/>
  <c r="AC36" i="43" s="1"/>
  <c r="AD36" i="43" s="1"/>
  <c r="AE36" i="43" s="1"/>
  <c r="AF36" i="43" s="1"/>
  <c r="AG36" i="43" s="1"/>
  <c r="AH36" i="43" s="1"/>
  <c r="AI36" i="43" s="1"/>
  <c r="AJ36" i="43" s="1"/>
  <c r="AK36" i="43" s="1"/>
  <c r="AL36" i="43" s="1"/>
  <c r="AM36" i="43" s="1"/>
  <c r="AN36" i="43" s="1"/>
  <c r="AO36" i="43" s="1"/>
  <c r="AP36" i="43" s="1"/>
  <c r="AQ36" i="43" s="1"/>
  <c r="AR36" i="43" s="1"/>
  <c r="AS36" i="43" s="1"/>
  <c r="AT36" i="43" s="1"/>
  <c r="AU36" i="43" s="1"/>
  <c r="AV36" i="43" s="1"/>
  <c r="AW36" i="43" s="1"/>
  <c r="AX36" i="43" s="1"/>
  <c r="AY36" i="43" s="1"/>
  <c r="AZ36" i="43" s="1"/>
  <c r="V36" i="43"/>
  <c r="U36" i="43"/>
  <c r="T36" i="43"/>
  <c r="S36" i="43"/>
  <c r="R36" i="43"/>
  <c r="Q36" i="43"/>
  <c r="P36" i="43"/>
  <c r="O36" i="43"/>
  <c r="N36" i="43"/>
  <c r="M36" i="43"/>
  <c r="W35" i="43"/>
  <c r="X35" i="43" s="1"/>
  <c r="Y35" i="43" s="1"/>
  <c r="Z35" i="43" s="1"/>
  <c r="AA35" i="43" s="1"/>
  <c r="AB35" i="43" s="1"/>
  <c r="AC35" i="43" s="1"/>
  <c r="AD35" i="43" s="1"/>
  <c r="AE35" i="43" s="1"/>
  <c r="AF35" i="43" s="1"/>
  <c r="AG35" i="43" s="1"/>
  <c r="AH35" i="43" s="1"/>
  <c r="AI35" i="43" s="1"/>
  <c r="AJ35" i="43" s="1"/>
  <c r="AK35" i="43" s="1"/>
  <c r="AL35" i="43" s="1"/>
  <c r="AM35" i="43" s="1"/>
  <c r="AN35" i="43" s="1"/>
  <c r="AO35" i="43" s="1"/>
  <c r="AP35" i="43" s="1"/>
  <c r="AQ35" i="43" s="1"/>
  <c r="AR35" i="43" s="1"/>
  <c r="AS35" i="43" s="1"/>
  <c r="AT35" i="43" s="1"/>
  <c r="AU35" i="43" s="1"/>
  <c r="AV35" i="43" s="1"/>
  <c r="AW35" i="43" s="1"/>
  <c r="AX35" i="43" s="1"/>
  <c r="AY35" i="43" s="1"/>
  <c r="AZ35" i="43" s="1"/>
  <c r="V35" i="43"/>
  <c r="U35" i="43"/>
  <c r="T35" i="43"/>
  <c r="S35" i="43"/>
  <c r="R35" i="43"/>
  <c r="Q35" i="43"/>
  <c r="P35" i="43"/>
  <c r="O35" i="43"/>
  <c r="N35" i="43"/>
  <c r="M35" i="43"/>
  <c r="W34" i="43"/>
  <c r="X34" i="43" s="1"/>
  <c r="Y34" i="43" s="1"/>
  <c r="Z34" i="43" s="1"/>
  <c r="AA34" i="43" s="1"/>
  <c r="AB34" i="43" s="1"/>
  <c r="AC34" i="43" s="1"/>
  <c r="AD34" i="43" s="1"/>
  <c r="AE34" i="43" s="1"/>
  <c r="AF34" i="43" s="1"/>
  <c r="AG34" i="43" s="1"/>
  <c r="AH34" i="43" s="1"/>
  <c r="AI34" i="43" s="1"/>
  <c r="AJ34" i="43" s="1"/>
  <c r="AK34" i="43" s="1"/>
  <c r="AL34" i="43" s="1"/>
  <c r="AM34" i="43" s="1"/>
  <c r="AN34" i="43" s="1"/>
  <c r="AO34" i="43" s="1"/>
  <c r="AP34" i="43" s="1"/>
  <c r="AQ34" i="43" s="1"/>
  <c r="AR34" i="43" s="1"/>
  <c r="AS34" i="43" s="1"/>
  <c r="AT34" i="43" s="1"/>
  <c r="AU34" i="43" s="1"/>
  <c r="AV34" i="43" s="1"/>
  <c r="AW34" i="43" s="1"/>
  <c r="AX34" i="43" s="1"/>
  <c r="AY34" i="43" s="1"/>
  <c r="AZ34" i="43" s="1"/>
  <c r="V34" i="43"/>
  <c r="U34" i="43"/>
  <c r="T34" i="43"/>
  <c r="S34" i="43"/>
  <c r="R34" i="43"/>
  <c r="Q34" i="43"/>
  <c r="P34" i="43"/>
  <c r="O34" i="43"/>
  <c r="N34" i="43"/>
  <c r="M34" i="43"/>
  <c r="W33" i="43"/>
  <c r="X33" i="43" s="1"/>
  <c r="Y33" i="43" s="1"/>
  <c r="Z33" i="43" s="1"/>
  <c r="AA33" i="43" s="1"/>
  <c r="AB33" i="43" s="1"/>
  <c r="AC33" i="43" s="1"/>
  <c r="AD33" i="43" s="1"/>
  <c r="AE33" i="43" s="1"/>
  <c r="AF33" i="43" s="1"/>
  <c r="AG33" i="43" s="1"/>
  <c r="AH33" i="43" s="1"/>
  <c r="AI33" i="43" s="1"/>
  <c r="AJ33" i="43" s="1"/>
  <c r="AK33" i="43" s="1"/>
  <c r="AL33" i="43" s="1"/>
  <c r="AM33" i="43" s="1"/>
  <c r="AN33" i="43" s="1"/>
  <c r="AO33" i="43" s="1"/>
  <c r="AP33" i="43" s="1"/>
  <c r="AQ33" i="43" s="1"/>
  <c r="AR33" i="43" s="1"/>
  <c r="AS33" i="43" s="1"/>
  <c r="AT33" i="43" s="1"/>
  <c r="AU33" i="43" s="1"/>
  <c r="AV33" i="43" s="1"/>
  <c r="AW33" i="43" s="1"/>
  <c r="AX33" i="43" s="1"/>
  <c r="AY33" i="43" s="1"/>
  <c r="AZ33" i="43" s="1"/>
  <c r="V33" i="43"/>
  <c r="U33" i="43"/>
  <c r="T33" i="43"/>
  <c r="S33" i="43"/>
  <c r="R33" i="43"/>
  <c r="Q33" i="43"/>
  <c r="P33" i="43"/>
  <c r="O33" i="43"/>
  <c r="N33" i="43"/>
  <c r="M33" i="43"/>
  <c r="W32" i="43"/>
  <c r="X32" i="43" s="1"/>
  <c r="Y32" i="43" s="1"/>
  <c r="Z32" i="43" s="1"/>
  <c r="AA32" i="43" s="1"/>
  <c r="AB32" i="43" s="1"/>
  <c r="AC32" i="43" s="1"/>
  <c r="AD32" i="43" s="1"/>
  <c r="AE32" i="43" s="1"/>
  <c r="AF32" i="43" s="1"/>
  <c r="AG32" i="43" s="1"/>
  <c r="AH32" i="43" s="1"/>
  <c r="AI32" i="43" s="1"/>
  <c r="AJ32" i="43" s="1"/>
  <c r="AK32" i="43" s="1"/>
  <c r="AL32" i="43" s="1"/>
  <c r="AM32" i="43" s="1"/>
  <c r="AN32" i="43" s="1"/>
  <c r="AO32" i="43" s="1"/>
  <c r="AP32" i="43" s="1"/>
  <c r="AQ32" i="43" s="1"/>
  <c r="AR32" i="43" s="1"/>
  <c r="AS32" i="43" s="1"/>
  <c r="AT32" i="43" s="1"/>
  <c r="AU32" i="43" s="1"/>
  <c r="AV32" i="43" s="1"/>
  <c r="AW32" i="43" s="1"/>
  <c r="AX32" i="43" s="1"/>
  <c r="AY32" i="43" s="1"/>
  <c r="AZ32" i="43" s="1"/>
  <c r="V32" i="43"/>
  <c r="U32" i="43"/>
  <c r="T32" i="43"/>
  <c r="S32" i="43"/>
  <c r="R32" i="43"/>
  <c r="Q32" i="43"/>
  <c r="P32" i="43"/>
  <c r="O32" i="43"/>
  <c r="N32" i="43"/>
  <c r="M32" i="43"/>
  <c r="W31" i="43"/>
  <c r="X31" i="43" s="1"/>
  <c r="Y31" i="43" s="1"/>
  <c r="Z31" i="43" s="1"/>
  <c r="AA31" i="43" s="1"/>
  <c r="AB31" i="43" s="1"/>
  <c r="AC31" i="43" s="1"/>
  <c r="AD31" i="43" s="1"/>
  <c r="AE31" i="43" s="1"/>
  <c r="AF31" i="43" s="1"/>
  <c r="AG31" i="43" s="1"/>
  <c r="AH31" i="43" s="1"/>
  <c r="AI31" i="43" s="1"/>
  <c r="AJ31" i="43" s="1"/>
  <c r="AK31" i="43" s="1"/>
  <c r="AL31" i="43" s="1"/>
  <c r="AM31" i="43" s="1"/>
  <c r="AN31" i="43" s="1"/>
  <c r="AO31" i="43" s="1"/>
  <c r="AP31" i="43" s="1"/>
  <c r="AQ31" i="43" s="1"/>
  <c r="AR31" i="43" s="1"/>
  <c r="AS31" i="43" s="1"/>
  <c r="AT31" i="43" s="1"/>
  <c r="AU31" i="43" s="1"/>
  <c r="AV31" i="43" s="1"/>
  <c r="AW31" i="43" s="1"/>
  <c r="AX31" i="43" s="1"/>
  <c r="AY31" i="43" s="1"/>
  <c r="AZ31" i="43" s="1"/>
  <c r="V31" i="43"/>
  <c r="U31" i="43"/>
  <c r="T31" i="43"/>
  <c r="S31" i="43"/>
  <c r="R31" i="43"/>
  <c r="Q31" i="43"/>
  <c r="P31" i="43"/>
  <c r="O31" i="43"/>
  <c r="N31" i="43"/>
  <c r="M31" i="43"/>
  <c r="W30" i="43"/>
  <c r="X30" i="43" s="1"/>
  <c r="Y30" i="43" s="1"/>
  <c r="Z30" i="43" s="1"/>
  <c r="AA30" i="43" s="1"/>
  <c r="AB30" i="43" s="1"/>
  <c r="AC30" i="43" s="1"/>
  <c r="AD30" i="43" s="1"/>
  <c r="AE30" i="43" s="1"/>
  <c r="AF30" i="43" s="1"/>
  <c r="AG30" i="43" s="1"/>
  <c r="AH30" i="43" s="1"/>
  <c r="AI30" i="43" s="1"/>
  <c r="AJ30" i="43" s="1"/>
  <c r="AK30" i="43" s="1"/>
  <c r="AL30" i="43" s="1"/>
  <c r="AM30" i="43" s="1"/>
  <c r="AN30" i="43" s="1"/>
  <c r="AO30" i="43" s="1"/>
  <c r="AP30" i="43" s="1"/>
  <c r="AQ30" i="43" s="1"/>
  <c r="AR30" i="43" s="1"/>
  <c r="AS30" i="43" s="1"/>
  <c r="AT30" i="43" s="1"/>
  <c r="AU30" i="43" s="1"/>
  <c r="AV30" i="43" s="1"/>
  <c r="AW30" i="43" s="1"/>
  <c r="AX30" i="43" s="1"/>
  <c r="AY30" i="43" s="1"/>
  <c r="AZ30" i="43" s="1"/>
  <c r="V30" i="43"/>
  <c r="U30" i="43"/>
  <c r="T30" i="43"/>
  <c r="S30" i="43"/>
  <c r="R30" i="43"/>
  <c r="Q30" i="43"/>
  <c r="P30" i="43"/>
  <c r="O30" i="43"/>
  <c r="N30" i="43"/>
  <c r="W29" i="43"/>
  <c r="X29" i="43" s="1"/>
  <c r="Y29" i="43" s="1"/>
  <c r="Z29" i="43" s="1"/>
  <c r="AA29" i="43" s="1"/>
  <c r="AB29" i="43" s="1"/>
  <c r="AC29" i="43" s="1"/>
  <c r="AD29" i="43" s="1"/>
  <c r="AE29" i="43" s="1"/>
  <c r="AF29" i="43" s="1"/>
  <c r="AG29" i="43" s="1"/>
  <c r="AH29" i="43" s="1"/>
  <c r="AI29" i="43" s="1"/>
  <c r="AJ29" i="43" s="1"/>
  <c r="AK29" i="43" s="1"/>
  <c r="AL29" i="43" s="1"/>
  <c r="AM29" i="43" s="1"/>
  <c r="AN29" i="43" s="1"/>
  <c r="AO29" i="43" s="1"/>
  <c r="AP29" i="43" s="1"/>
  <c r="AQ29" i="43" s="1"/>
  <c r="AR29" i="43" s="1"/>
  <c r="AS29" i="43" s="1"/>
  <c r="AT29" i="43" s="1"/>
  <c r="AU29" i="43" s="1"/>
  <c r="AV29" i="43" s="1"/>
  <c r="AW29" i="43" s="1"/>
  <c r="AX29" i="43" s="1"/>
  <c r="AY29" i="43" s="1"/>
  <c r="AZ29" i="43" s="1"/>
  <c r="V29" i="43"/>
  <c r="U29" i="43"/>
  <c r="T29" i="43"/>
  <c r="S29" i="43"/>
  <c r="R29" i="43"/>
  <c r="Q29" i="43"/>
  <c r="P29" i="43"/>
  <c r="O29" i="43"/>
  <c r="N29" i="43"/>
  <c r="M29" i="43"/>
  <c r="W28" i="43"/>
  <c r="X28" i="43" s="1"/>
  <c r="Y28" i="43" s="1"/>
  <c r="Z28" i="43" s="1"/>
  <c r="AA28" i="43" s="1"/>
  <c r="AB28" i="43" s="1"/>
  <c r="AC28" i="43" s="1"/>
  <c r="AD28" i="43" s="1"/>
  <c r="AE28" i="43" s="1"/>
  <c r="AF28" i="43" s="1"/>
  <c r="AG28" i="43" s="1"/>
  <c r="AH28" i="43" s="1"/>
  <c r="AI28" i="43" s="1"/>
  <c r="AJ28" i="43" s="1"/>
  <c r="AK28" i="43" s="1"/>
  <c r="AL28" i="43" s="1"/>
  <c r="AM28" i="43" s="1"/>
  <c r="AN28" i="43" s="1"/>
  <c r="AO28" i="43" s="1"/>
  <c r="AP28" i="43" s="1"/>
  <c r="AQ28" i="43" s="1"/>
  <c r="AR28" i="43" s="1"/>
  <c r="AS28" i="43" s="1"/>
  <c r="AT28" i="43" s="1"/>
  <c r="AU28" i="43" s="1"/>
  <c r="AV28" i="43" s="1"/>
  <c r="AW28" i="43" s="1"/>
  <c r="AX28" i="43" s="1"/>
  <c r="AY28" i="43" s="1"/>
  <c r="AZ28" i="43" s="1"/>
  <c r="V28" i="43"/>
  <c r="U28" i="43"/>
  <c r="T28" i="43"/>
  <c r="S28" i="43"/>
  <c r="R28" i="43"/>
  <c r="Q28" i="43"/>
  <c r="P28" i="43"/>
  <c r="O28" i="43"/>
  <c r="N28" i="43"/>
  <c r="M28" i="43"/>
  <c r="W27" i="43"/>
  <c r="X27" i="43" s="1"/>
  <c r="Y27" i="43" s="1"/>
  <c r="Z27" i="43" s="1"/>
  <c r="AA27" i="43" s="1"/>
  <c r="AB27" i="43" s="1"/>
  <c r="AC27" i="43" s="1"/>
  <c r="AD27" i="43" s="1"/>
  <c r="AE27" i="43" s="1"/>
  <c r="AF27" i="43" s="1"/>
  <c r="AG27" i="43" s="1"/>
  <c r="AH27" i="43" s="1"/>
  <c r="AI27" i="43" s="1"/>
  <c r="AJ27" i="43" s="1"/>
  <c r="AK27" i="43" s="1"/>
  <c r="AL27" i="43" s="1"/>
  <c r="AM27" i="43" s="1"/>
  <c r="AN27" i="43" s="1"/>
  <c r="AO27" i="43" s="1"/>
  <c r="AP27" i="43" s="1"/>
  <c r="AQ27" i="43" s="1"/>
  <c r="AR27" i="43" s="1"/>
  <c r="AS27" i="43" s="1"/>
  <c r="AT27" i="43" s="1"/>
  <c r="AU27" i="43" s="1"/>
  <c r="AV27" i="43" s="1"/>
  <c r="AW27" i="43" s="1"/>
  <c r="AX27" i="43" s="1"/>
  <c r="AY27" i="43" s="1"/>
  <c r="AZ27" i="43" s="1"/>
  <c r="V27" i="43"/>
  <c r="U27" i="43"/>
  <c r="T27" i="43"/>
  <c r="S27" i="43"/>
  <c r="R27" i="43"/>
  <c r="Q27" i="43"/>
  <c r="P27" i="43"/>
  <c r="O27" i="43"/>
  <c r="N27" i="43"/>
  <c r="M27" i="43"/>
  <c r="W26" i="43"/>
  <c r="X26" i="43" s="1"/>
  <c r="Y26" i="43" s="1"/>
  <c r="Z26" i="43" s="1"/>
  <c r="AA26" i="43" s="1"/>
  <c r="AB26" i="43" s="1"/>
  <c r="AC26" i="43" s="1"/>
  <c r="AD26" i="43" s="1"/>
  <c r="AE26" i="43" s="1"/>
  <c r="AF26" i="43" s="1"/>
  <c r="AG26" i="43" s="1"/>
  <c r="AH26" i="43" s="1"/>
  <c r="AI26" i="43" s="1"/>
  <c r="AJ26" i="43" s="1"/>
  <c r="AK26" i="43" s="1"/>
  <c r="AL26" i="43" s="1"/>
  <c r="AM26" i="43" s="1"/>
  <c r="AN26" i="43" s="1"/>
  <c r="AO26" i="43" s="1"/>
  <c r="AP26" i="43" s="1"/>
  <c r="AQ26" i="43" s="1"/>
  <c r="AR26" i="43" s="1"/>
  <c r="AS26" i="43" s="1"/>
  <c r="AT26" i="43" s="1"/>
  <c r="AU26" i="43" s="1"/>
  <c r="AV26" i="43" s="1"/>
  <c r="AW26" i="43" s="1"/>
  <c r="AX26" i="43" s="1"/>
  <c r="AY26" i="43" s="1"/>
  <c r="AZ26" i="43" s="1"/>
  <c r="V26" i="43"/>
  <c r="U26" i="43"/>
  <c r="T26" i="43"/>
  <c r="S26" i="43"/>
  <c r="R26" i="43"/>
  <c r="Q26" i="43"/>
  <c r="P26" i="43"/>
  <c r="O26" i="43"/>
  <c r="N26" i="43"/>
  <c r="M26" i="43"/>
  <c r="W25" i="43"/>
  <c r="X25" i="43" s="1"/>
  <c r="Y25" i="43" s="1"/>
  <c r="Z25" i="43" s="1"/>
  <c r="AA25" i="43" s="1"/>
  <c r="AB25" i="43" s="1"/>
  <c r="AC25" i="43" s="1"/>
  <c r="AD25" i="43" s="1"/>
  <c r="AE25" i="43" s="1"/>
  <c r="AF25" i="43" s="1"/>
  <c r="AG25" i="43" s="1"/>
  <c r="AH25" i="43" s="1"/>
  <c r="AI25" i="43" s="1"/>
  <c r="AJ25" i="43" s="1"/>
  <c r="AK25" i="43" s="1"/>
  <c r="AL25" i="43" s="1"/>
  <c r="AM25" i="43" s="1"/>
  <c r="AN25" i="43" s="1"/>
  <c r="AO25" i="43" s="1"/>
  <c r="AP25" i="43" s="1"/>
  <c r="AQ25" i="43" s="1"/>
  <c r="AR25" i="43" s="1"/>
  <c r="AS25" i="43" s="1"/>
  <c r="AT25" i="43" s="1"/>
  <c r="AU25" i="43" s="1"/>
  <c r="AV25" i="43" s="1"/>
  <c r="AW25" i="43" s="1"/>
  <c r="AX25" i="43" s="1"/>
  <c r="AY25" i="43" s="1"/>
  <c r="AZ25" i="43" s="1"/>
  <c r="V25" i="43"/>
  <c r="U25" i="43"/>
  <c r="T25" i="43"/>
  <c r="S25" i="43"/>
  <c r="R25" i="43"/>
  <c r="Q25" i="43"/>
  <c r="P25" i="43"/>
  <c r="O25" i="43"/>
  <c r="N25" i="43"/>
  <c r="M25" i="43"/>
  <c r="W24" i="43"/>
  <c r="X24" i="43" s="1"/>
  <c r="Y24" i="43" s="1"/>
  <c r="Z24" i="43" s="1"/>
  <c r="AA24" i="43" s="1"/>
  <c r="AB24" i="43" s="1"/>
  <c r="AC24" i="43" s="1"/>
  <c r="AD24" i="43" s="1"/>
  <c r="AE24" i="43" s="1"/>
  <c r="AF24" i="43" s="1"/>
  <c r="AG24" i="43" s="1"/>
  <c r="AH24" i="43" s="1"/>
  <c r="AI24" i="43" s="1"/>
  <c r="AJ24" i="43" s="1"/>
  <c r="AK24" i="43" s="1"/>
  <c r="AL24" i="43" s="1"/>
  <c r="AM24" i="43" s="1"/>
  <c r="AN24" i="43" s="1"/>
  <c r="AO24" i="43" s="1"/>
  <c r="AP24" i="43" s="1"/>
  <c r="AQ24" i="43" s="1"/>
  <c r="AR24" i="43" s="1"/>
  <c r="AS24" i="43" s="1"/>
  <c r="AT24" i="43" s="1"/>
  <c r="AU24" i="43" s="1"/>
  <c r="AV24" i="43" s="1"/>
  <c r="AW24" i="43" s="1"/>
  <c r="AX24" i="43" s="1"/>
  <c r="AY24" i="43" s="1"/>
  <c r="AZ24" i="43" s="1"/>
  <c r="V24" i="43"/>
  <c r="U24" i="43"/>
  <c r="T24" i="43"/>
  <c r="S24" i="43"/>
  <c r="R24" i="43"/>
  <c r="Q24" i="43"/>
  <c r="P24" i="43"/>
  <c r="O24" i="43"/>
  <c r="N24" i="43"/>
  <c r="M24" i="43"/>
  <c r="W23" i="43"/>
  <c r="X23" i="43" s="1"/>
  <c r="Y23" i="43" s="1"/>
  <c r="Z23" i="43" s="1"/>
  <c r="AA23" i="43" s="1"/>
  <c r="AB23" i="43" s="1"/>
  <c r="AC23" i="43" s="1"/>
  <c r="AD23" i="43" s="1"/>
  <c r="AE23" i="43" s="1"/>
  <c r="AF23" i="43" s="1"/>
  <c r="AG23" i="43" s="1"/>
  <c r="AH23" i="43" s="1"/>
  <c r="AI23" i="43" s="1"/>
  <c r="AJ23" i="43" s="1"/>
  <c r="AK23" i="43" s="1"/>
  <c r="AL23" i="43" s="1"/>
  <c r="AM23" i="43" s="1"/>
  <c r="AN23" i="43" s="1"/>
  <c r="AO23" i="43" s="1"/>
  <c r="AP23" i="43" s="1"/>
  <c r="AQ23" i="43" s="1"/>
  <c r="AR23" i="43" s="1"/>
  <c r="AS23" i="43" s="1"/>
  <c r="AT23" i="43" s="1"/>
  <c r="AU23" i="43" s="1"/>
  <c r="AV23" i="43" s="1"/>
  <c r="AW23" i="43" s="1"/>
  <c r="AX23" i="43" s="1"/>
  <c r="AY23" i="43" s="1"/>
  <c r="AZ23" i="43" s="1"/>
  <c r="V23" i="43"/>
  <c r="U23" i="43"/>
  <c r="T23" i="43"/>
  <c r="S23" i="43"/>
  <c r="R23" i="43"/>
  <c r="Q23" i="43"/>
  <c r="P23" i="43"/>
  <c r="O23" i="43"/>
  <c r="N23" i="43"/>
  <c r="M23" i="43"/>
  <c r="W22" i="43"/>
  <c r="X22" i="43" s="1"/>
  <c r="Y22" i="43" s="1"/>
  <c r="Z22" i="43" s="1"/>
  <c r="AA22" i="43" s="1"/>
  <c r="AB22" i="43" s="1"/>
  <c r="AC22" i="43" s="1"/>
  <c r="AD22" i="43" s="1"/>
  <c r="AE22" i="43" s="1"/>
  <c r="AF22" i="43" s="1"/>
  <c r="AG22" i="43" s="1"/>
  <c r="AH22" i="43" s="1"/>
  <c r="AI22" i="43" s="1"/>
  <c r="AJ22" i="43" s="1"/>
  <c r="AK22" i="43" s="1"/>
  <c r="AL22" i="43" s="1"/>
  <c r="AM22" i="43" s="1"/>
  <c r="AN22" i="43" s="1"/>
  <c r="AO22" i="43" s="1"/>
  <c r="AP22" i="43" s="1"/>
  <c r="AQ22" i="43" s="1"/>
  <c r="AR22" i="43" s="1"/>
  <c r="AS22" i="43" s="1"/>
  <c r="AT22" i="43" s="1"/>
  <c r="AU22" i="43" s="1"/>
  <c r="AV22" i="43" s="1"/>
  <c r="AW22" i="43" s="1"/>
  <c r="AX22" i="43" s="1"/>
  <c r="AY22" i="43" s="1"/>
  <c r="AZ22" i="43" s="1"/>
  <c r="V22" i="43"/>
  <c r="U22" i="43"/>
  <c r="T22" i="43"/>
  <c r="S22" i="43"/>
  <c r="R22" i="43"/>
  <c r="Q22" i="43"/>
  <c r="P22" i="43"/>
  <c r="O22" i="43"/>
  <c r="N22" i="43"/>
  <c r="M22" i="43"/>
  <c r="W21" i="43"/>
  <c r="X21" i="43" s="1"/>
  <c r="Y21" i="43" s="1"/>
  <c r="Z21" i="43" s="1"/>
  <c r="AA21" i="43" s="1"/>
  <c r="AB21" i="43" s="1"/>
  <c r="AC21" i="43" s="1"/>
  <c r="AD21" i="43" s="1"/>
  <c r="AE21" i="43" s="1"/>
  <c r="AF21" i="43" s="1"/>
  <c r="AG21" i="43" s="1"/>
  <c r="AH21" i="43" s="1"/>
  <c r="AI21" i="43" s="1"/>
  <c r="AJ21" i="43" s="1"/>
  <c r="AK21" i="43" s="1"/>
  <c r="AL21" i="43" s="1"/>
  <c r="AM21" i="43" s="1"/>
  <c r="AN21" i="43" s="1"/>
  <c r="AO21" i="43" s="1"/>
  <c r="AP21" i="43" s="1"/>
  <c r="AQ21" i="43" s="1"/>
  <c r="AR21" i="43" s="1"/>
  <c r="AS21" i="43" s="1"/>
  <c r="AT21" i="43" s="1"/>
  <c r="AU21" i="43" s="1"/>
  <c r="AV21" i="43" s="1"/>
  <c r="AW21" i="43" s="1"/>
  <c r="AX21" i="43" s="1"/>
  <c r="AY21" i="43" s="1"/>
  <c r="AZ21" i="43" s="1"/>
  <c r="V21" i="43"/>
  <c r="U21" i="43"/>
  <c r="T21" i="43"/>
  <c r="S21" i="43"/>
  <c r="R21" i="43"/>
  <c r="Q21" i="43"/>
  <c r="P21" i="43"/>
  <c r="O21" i="43"/>
  <c r="N21" i="43"/>
  <c r="M21" i="43"/>
  <c r="L21" i="43" s="1"/>
  <c r="W20" i="43"/>
  <c r="X20" i="43" s="1"/>
  <c r="Y20" i="43" s="1"/>
  <c r="Z20" i="43" s="1"/>
  <c r="AA20" i="43" s="1"/>
  <c r="AB20" i="43" s="1"/>
  <c r="AC20" i="43" s="1"/>
  <c r="AD20" i="43" s="1"/>
  <c r="AE20" i="43" s="1"/>
  <c r="AF20" i="43" s="1"/>
  <c r="AG20" i="43" s="1"/>
  <c r="AH20" i="43" s="1"/>
  <c r="AI20" i="43" s="1"/>
  <c r="AJ20" i="43" s="1"/>
  <c r="AK20" i="43" s="1"/>
  <c r="AL20" i="43" s="1"/>
  <c r="AM20" i="43" s="1"/>
  <c r="AN20" i="43" s="1"/>
  <c r="AO20" i="43" s="1"/>
  <c r="AP20" i="43" s="1"/>
  <c r="AQ20" i="43" s="1"/>
  <c r="AR20" i="43" s="1"/>
  <c r="AS20" i="43" s="1"/>
  <c r="AT20" i="43" s="1"/>
  <c r="AU20" i="43" s="1"/>
  <c r="AV20" i="43" s="1"/>
  <c r="AW20" i="43" s="1"/>
  <c r="AX20" i="43" s="1"/>
  <c r="AY20" i="43" s="1"/>
  <c r="AZ20" i="43" s="1"/>
  <c r="V20" i="43"/>
  <c r="U20" i="43"/>
  <c r="T20" i="43"/>
  <c r="S20" i="43"/>
  <c r="R20" i="43"/>
  <c r="Q20" i="43"/>
  <c r="P20" i="43"/>
  <c r="O20" i="43"/>
  <c r="N20" i="43"/>
  <c r="M20" i="43"/>
  <c r="L20" i="43" s="1"/>
  <c r="W19" i="43"/>
  <c r="X19" i="43" s="1"/>
  <c r="Y19" i="43" s="1"/>
  <c r="Z19" i="43" s="1"/>
  <c r="AA19" i="43" s="1"/>
  <c r="AB19" i="43" s="1"/>
  <c r="AC19" i="43" s="1"/>
  <c r="AD19" i="43" s="1"/>
  <c r="AE19" i="43" s="1"/>
  <c r="AF19" i="43" s="1"/>
  <c r="AG19" i="43" s="1"/>
  <c r="AH19" i="43" s="1"/>
  <c r="AI19" i="43" s="1"/>
  <c r="AJ19" i="43" s="1"/>
  <c r="AK19" i="43" s="1"/>
  <c r="AL19" i="43" s="1"/>
  <c r="AM19" i="43" s="1"/>
  <c r="AN19" i="43" s="1"/>
  <c r="AO19" i="43" s="1"/>
  <c r="AP19" i="43" s="1"/>
  <c r="AQ19" i="43" s="1"/>
  <c r="AR19" i="43" s="1"/>
  <c r="AS19" i="43" s="1"/>
  <c r="AT19" i="43" s="1"/>
  <c r="AU19" i="43" s="1"/>
  <c r="AV19" i="43" s="1"/>
  <c r="AW19" i="43" s="1"/>
  <c r="AX19" i="43" s="1"/>
  <c r="AY19" i="43" s="1"/>
  <c r="AZ19" i="43" s="1"/>
  <c r="V19" i="43"/>
  <c r="U19" i="43"/>
  <c r="T19" i="43"/>
  <c r="S19" i="43"/>
  <c r="R19" i="43"/>
  <c r="Q19" i="43"/>
  <c r="P19" i="43"/>
  <c r="O19" i="43"/>
  <c r="N19" i="43"/>
  <c r="M19" i="43"/>
  <c r="W18" i="43"/>
  <c r="X18" i="43" s="1"/>
  <c r="Y18" i="43" s="1"/>
  <c r="Z18" i="43" s="1"/>
  <c r="AA18" i="43" s="1"/>
  <c r="AB18" i="43" s="1"/>
  <c r="AC18" i="43" s="1"/>
  <c r="AD18" i="43" s="1"/>
  <c r="AE18" i="43" s="1"/>
  <c r="AF18" i="43" s="1"/>
  <c r="AG18" i="43" s="1"/>
  <c r="AH18" i="43" s="1"/>
  <c r="AI18" i="43" s="1"/>
  <c r="AJ18" i="43" s="1"/>
  <c r="AK18" i="43" s="1"/>
  <c r="AL18" i="43" s="1"/>
  <c r="AM18" i="43" s="1"/>
  <c r="AN18" i="43" s="1"/>
  <c r="AO18" i="43" s="1"/>
  <c r="AP18" i="43" s="1"/>
  <c r="AQ18" i="43" s="1"/>
  <c r="AR18" i="43" s="1"/>
  <c r="AS18" i="43" s="1"/>
  <c r="AT18" i="43" s="1"/>
  <c r="AU18" i="43" s="1"/>
  <c r="AV18" i="43" s="1"/>
  <c r="AW18" i="43" s="1"/>
  <c r="AX18" i="43" s="1"/>
  <c r="AY18" i="43" s="1"/>
  <c r="AZ18" i="43" s="1"/>
  <c r="V18" i="43"/>
  <c r="U18" i="43"/>
  <c r="T18" i="43"/>
  <c r="S18" i="43"/>
  <c r="R18" i="43"/>
  <c r="Q18" i="43"/>
  <c r="P18" i="43"/>
  <c r="O18" i="43"/>
  <c r="N18" i="43"/>
  <c r="M18" i="43"/>
  <c r="W17" i="43"/>
  <c r="X17" i="43" s="1"/>
  <c r="Y17" i="43" s="1"/>
  <c r="Z17" i="43" s="1"/>
  <c r="AA17" i="43" s="1"/>
  <c r="AB17" i="43" s="1"/>
  <c r="AC17" i="43" s="1"/>
  <c r="AD17" i="43" s="1"/>
  <c r="AE17" i="43" s="1"/>
  <c r="AF17" i="43" s="1"/>
  <c r="AG17" i="43" s="1"/>
  <c r="AH17" i="43" s="1"/>
  <c r="AI17" i="43" s="1"/>
  <c r="AJ17" i="43" s="1"/>
  <c r="AK17" i="43" s="1"/>
  <c r="AL17" i="43" s="1"/>
  <c r="AM17" i="43" s="1"/>
  <c r="AN17" i="43" s="1"/>
  <c r="AO17" i="43" s="1"/>
  <c r="AP17" i="43" s="1"/>
  <c r="AQ17" i="43" s="1"/>
  <c r="AR17" i="43" s="1"/>
  <c r="AS17" i="43" s="1"/>
  <c r="AT17" i="43" s="1"/>
  <c r="AU17" i="43" s="1"/>
  <c r="AV17" i="43" s="1"/>
  <c r="AW17" i="43" s="1"/>
  <c r="AX17" i="43" s="1"/>
  <c r="AY17" i="43" s="1"/>
  <c r="AZ17" i="43" s="1"/>
  <c r="V17" i="43"/>
  <c r="U17" i="43"/>
  <c r="T17" i="43"/>
  <c r="S17" i="43"/>
  <c r="R17" i="43"/>
  <c r="Q17" i="43"/>
  <c r="P17" i="43"/>
  <c r="O17" i="43"/>
  <c r="N17" i="43"/>
  <c r="M17" i="43"/>
  <c r="W16" i="43"/>
  <c r="X16" i="43" s="1"/>
  <c r="Y16" i="43" s="1"/>
  <c r="Z16" i="43" s="1"/>
  <c r="AA16" i="43" s="1"/>
  <c r="AB16" i="43" s="1"/>
  <c r="AC16" i="43" s="1"/>
  <c r="AD16" i="43" s="1"/>
  <c r="AE16" i="43" s="1"/>
  <c r="AF16" i="43" s="1"/>
  <c r="AG16" i="43" s="1"/>
  <c r="AH16" i="43" s="1"/>
  <c r="AI16" i="43" s="1"/>
  <c r="AJ16" i="43" s="1"/>
  <c r="AK16" i="43" s="1"/>
  <c r="AL16" i="43" s="1"/>
  <c r="AM16" i="43" s="1"/>
  <c r="AN16" i="43" s="1"/>
  <c r="AO16" i="43" s="1"/>
  <c r="AP16" i="43" s="1"/>
  <c r="AQ16" i="43" s="1"/>
  <c r="AR16" i="43" s="1"/>
  <c r="AS16" i="43" s="1"/>
  <c r="AT16" i="43" s="1"/>
  <c r="AU16" i="43" s="1"/>
  <c r="AV16" i="43" s="1"/>
  <c r="AW16" i="43" s="1"/>
  <c r="AX16" i="43" s="1"/>
  <c r="AY16" i="43" s="1"/>
  <c r="AZ16" i="43" s="1"/>
  <c r="V16" i="43"/>
  <c r="U16" i="43"/>
  <c r="T16" i="43"/>
  <c r="S16" i="43"/>
  <c r="R16" i="43"/>
  <c r="Q16" i="43"/>
  <c r="P16" i="43"/>
  <c r="O16" i="43"/>
  <c r="N16" i="43"/>
  <c r="M16" i="43"/>
  <c r="W15" i="43"/>
  <c r="X15" i="43" s="1"/>
  <c r="Y15" i="43" s="1"/>
  <c r="Z15" i="43" s="1"/>
  <c r="AA15" i="43" s="1"/>
  <c r="AB15" i="43" s="1"/>
  <c r="AC15" i="43" s="1"/>
  <c r="AD15" i="43" s="1"/>
  <c r="AE15" i="43" s="1"/>
  <c r="AF15" i="43" s="1"/>
  <c r="AG15" i="43" s="1"/>
  <c r="AH15" i="43" s="1"/>
  <c r="AI15" i="43" s="1"/>
  <c r="AJ15" i="43" s="1"/>
  <c r="AK15" i="43" s="1"/>
  <c r="AL15" i="43" s="1"/>
  <c r="AM15" i="43" s="1"/>
  <c r="AN15" i="43" s="1"/>
  <c r="AO15" i="43" s="1"/>
  <c r="AP15" i="43" s="1"/>
  <c r="AQ15" i="43" s="1"/>
  <c r="AR15" i="43" s="1"/>
  <c r="AS15" i="43" s="1"/>
  <c r="AT15" i="43" s="1"/>
  <c r="AU15" i="43" s="1"/>
  <c r="AV15" i="43" s="1"/>
  <c r="AW15" i="43" s="1"/>
  <c r="AX15" i="43" s="1"/>
  <c r="AY15" i="43" s="1"/>
  <c r="AZ15" i="43" s="1"/>
  <c r="V15" i="43"/>
  <c r="U15" i="43"/>
  <c r="T15" i="43"/>
  <c r="S15" i="43"/>
  <c r="R15" i="43"/>
  <c r="Q15" i="43"/>
  <c r="P15" i="43"/>
  <c r="O15" i="43"/>
  <c r="N15" i="43"/>
  <c r="M15" i="43"/>
  <c r="W14" i="43"/>
  <c r="X14" i="43" s="1"/>
  <c r="Y14" i="43" s="1"/>
  <c r="Z14" i="43" s="1"/>
  <c r="AA14" i="43" s="1"/>
  <c r="AB14" i="43" s="1"/>
  <c r="AC14" i="43" s="1"/>
  <c r="AD14" i="43" s="1"/>
  <c r="AE14" i="43" s="1"/>
  <c r="AF14" i="43" s="1"/>
  <c r="AG14" i="43" s="1"/>
  <c r="AH14" i="43" s="1"/>
  <c r="AI14" i="43" s="1"/>
  <c r="AJ14" i="43" s="1"/>
  <c r="AK14" i="43" s="1"/>
  <c r="AL14" i="43" s="1"/>
  <c r="AM14" i="43" s="1"/>
  <c r="AN14" i="43" s="1"/>
  <c r="AO14" i="43" s="1"/>
  <c r="AP14" i="43" s="1"/>
  <c r="AQ14" i="43" s="1"/>
  <c r="AR14" i="43" s="1"/>
  <c r="AS14" i="43" s="1"/>
  <c r="AT14" i="43" s="1"/>
  <c r="AU14" i="43" s="1"/>
  <c r="AV14" i="43" s="1"/>
  <c r="AW14" i="43" s="1"/>
  <c r="AX14" i="43" s="1"/>
  <c r="AY14" i="43" s="1"/>
  <c r="AZ14" i="43" s="1"/>
  <c r="V14" i="43"/>
  <c r="U14" i="43"/>
  <c r="T14" i="43"/>
  <c r="S14" i="43"/>
  <c r="R14" i="43"/>
  <c r="Q14" i="43"/>
  <c r="P14" i="43"/>
  <c r="O14" i="43"/>
  <c r="N14" i="43"/>
  <c r="M14" i="43"/>
  <c r="W13" i="43"/>
  <c r="X13" i="43" s="1"/>
  <c r="Y13" i="43" s="1"/>
  <c r="Z13" i="43" s="1"/>
  <c r="AA13" i="43" s="1"/>
  <c r="AB13" i="43" s="1"/>
  <c r="AC13" i="43" s="1"/>
  <c r="AD13" i="43" s="1"/>
  <c r="AE13" i="43" s="1"/>
  <c r="AF13" i="43" s="1"/>
  <c r="AG13" i="43" s="1"/>
  <c r="AH13" i="43" s="1"/>
  <c r="AI13" i="43" s="1"/>
  <c r="AJ13" i="43" s="1"/>
  <c r="AK13" i="43" s="1"/>
  <c r="AL13" i="43" s="1"/>
  <c r="AM13" i="43" s="1"/>
  <c r="AN13" i="43" s="1"/>
  <c r="AO13" i="43" s="1"/>
  <c r="AP13" i="43" s="1"/>
  <c r="AQ13" i="43" s="1"/>
  <c r="AR13" i="43" s="1"/>
  <c r="AS13" i="43" s="1"/>
  <c r="AT13" i="43" s="1"/>
  <c r="AU13" i="43" s="1"/>
  <c r="AV13" i="43" s="1"/>
  <c r="AW13" i="43" s="1"/>
  <c r="AX13" i="43" s="1"/>
  <c r="AY13" i="43" s="1"/>
  <c r="AZ13" i="43" s="1"/>
  <c r="V13" i="43"/>
  <c r="U13" i="43"/>
  <c r="T13" i="43"/>
  <c r="S13" i="43"/>
  <c r="R13" i="43"/>
  <c r="Q13" i="43"/>
  <c r="P13" i="43"/>
  <c r="O13" i="43"/>
  <c r="N13" i="43"/>
  <c r="M13" i="43"/>
  <c r="W12" i="43"/>
  <c r="X12" i="43" s="1"/>
  <c r="V12" i="43"/>
  <c r="U12" i="43"/>
  <c r="T12" i="43"/>
  <c r="S12" i="43"/>
  <c r="R12" i="43"/>
  <c r="Q12" i="43"/>
  <c r="P12" i="43"/>
  <c r="O12" i="43"/>
  <c r="N12" i="43"/>
  <c r="M12" i="43"/>
  <c r="L12" i="43" s="1"/>
  <c r="AB42" i="42"/>
  <c r="AC42" i="42" s="1"/>
  <c r="AA42" i="42"/>
  <c r="Z42" i="42"/>
  <c r="Y42" i="42"/>
  <c r="X42" i="42"/>
  <c r="W42" i="42"/>
  <c r="V42" i="42"/>
  <c r="U42" i="42"/>
  <c r="T42" i="42"/>
  <c r="S42" i="42"/>
  <c r="R42" i="42"/>
  <c r="Q42" i="42" s="1"/>
  <c r="AB41" i="42"/>
  <c r="AC41" i="42" s="1"/>
  <c r="AA41" i="42"/>
  <c r="Z41" i="42"/>
  <c r="Y41" i="42"/>
  <c r="X41" i="42"/>
  <c r="W41" i="42"/>
  <c r="V41" i="42"/>
  <c r="U41" i="42"/>
  <c r="T41" i="42"/>
  <c r="S41" i="42"/>
  <c r="R41" i="42"/>
  <c r="AB40" i="42"/>
  <c r="AC40" i="42" s="1"/>
  <c r="AA40" i="42"/>
  <c r="Z40" i="42"/>
  <c r="Y40" i="42"/>
  <c r="X40" i="42"/>
  <c r="W40" i="42"/>
  <c r="V40" i="42"/>
  <c r="U40" i="42"/>
  <c r="T40" i="42"/>
  <c r="S40" i="42"/>
  <c r="R40" i="42"/>
  <c r="AB39" i="42"/>
  <c r="AC39" i="42" s="1"/>
  <c r="AA39" i="42"/>
  <c r="Z39" i="42"/>
  <c r="Y39" i="42"/>
  <c r="X39" i="42"/>
  <c r="W39" i="42"/>
  <c r="V39" i="42"/>
  <c r="U39" i="42"/>
  <c r="T39" i="42"/>
  <c r="S39" i="42"/>
  <c r="R39" i="42"/>
  <c r="AB38" i="42"/>
  <c r="AC38" i="42" s="1"/>
  <c r="AA38" i="42"/>
  <c r="Z38" i="42"/>
  <c r="Y38" i="42"/>
  <c r="X38" i="42"/>
  <c r="W38" i="42"/>
  <c r="V38" i="42"/>
  <c r="U38" i="42"/>
  <c r="T38" i="42"/>
  <c r="S38" i="42"/>
  <c r="R38" i="42"/>
  <c r="AB37" i="42"/>
  <c r="AC37" i="42" s="1"/>
  <c r="AA37" i="42"/>
  <c r="Z37" i="42"/>
  <c r="Y37" i="42"/>
  <c r="X37" i="42"/>
  <c r="W37" i="42"/>
  <c r="V37" i="42"/>
  <c r="U37" i="42"/>
  <c r="T37" i="42"/>
  <c r="S37" i="42"/>
  <c r="R37" i="42"/>
  <c r="AB36" i="42"/>
  <c r="AC36" i="42" s="1"/>
  <c r="AA36" i="42"/>
  <c r="Z36" i="42"/>
  <c r="Y36" i="42"/>
  <c r="X36" i="42"/>
  <c r="W36" i="42"/>
  <c r="V36" i="42"/>
  <c r="U36" i="42"/>
  <c r="T36" i="42"/>
  <c r="S36" i="42"/>
  <c r="R36" i="42"/>
  <c r="AB35" i="42"/>
  <c r="AC35" i="42" s="1"/>
  <c r="AA35" i="42"/>
  <c r="Z35" i="42"/>
  <c r="Y35" i="42"/>
  <c r="X35" i="42"/>
  <c r="W35" i="42"/>
  <c r="V35" i="42"/>
  <c r="U35" i="42"/>
  <c r="T35" i="42"/>
  <c r="S35" i="42"/>
  <c r="R35" i="42"/>
  <c r="AB34" i="42"/>
  <c r="AC34" i="42" s="1"/>
  <c r="AA34" i="42"/>
  <c r="Z34" i="42"/>
  <c r="Y34" i="42"/>
  <c r="X34" i="42"/>
  <c r="W34" i="42"/>
  <c r="V34" i="42"/>
  <c r="U34" i="42"/>
  <c r="T34" i="42"/>
  <c r="S34" i="42"/>
  <c r="R34" i="42"/>
  <c r="AB33" i="42"/>
  <c r="AC33" i="42" s="1"/>
  <c r="AA33" i="42"/>
  <c r="Z33" i="42"/>
  <c r="Y33" i="42"/>
  <c r="X33" i="42"/>
  <c r="W33" i="42"/>
  <c r="V33" i="42"/>
  <c r="U33" i="42"/>
  <c r="T33" i="42"/>
  <c r="S33" i="42"/>
  <c r="R33" i="42"/>
  <c r="AB32" i="42"/>
  <c r="AC32" i="42" s="1"/>
  <c r="AA32" i="42"/>
  <c r="Z32" i="42"/>
  <c r="Y32" i="42"/>
  <c r="X32" i="42"/>
  <c r="W32" i="42"/>
  <c r="V32" i="42"/>
  <c r="U32" i="42"/>
  <c r="T32" i="42"/>
  <c r="S32" i="42"/>
  <c r="R32" i="42"/>
  <c r="AB31" i="42"/>
  <c r="AC31" i="42" s="1"/>
  <c r="AA31" i="42"/>
  <c r="Z31" i="42"/>
  <c r="Y31" i="42"/>
  <c r="X31" i="42"/>
  <c r="W31" i="42"/>
  <c r="V31" i="42"/>
  <c r="U31" i="42"/>
  <c r="T31" i="42"/>
  <c r="S31" i="42"/>
  <c r="R31" i="42"/>
  <c r="AB30" i="42"/>
  <c r="AC30" i="42" s="1"/>
  <c r="AA30" i="42"/>
  <c r="Z30" i="42"/>
  <c r="Y30" i="42"/>
  <c r="X30" i="42"/>
  <c r="W30" i="42"/>
  <c r="V30" i="42"/>
  <c r="U30" i="42"/>
  <c r="T30" i="42"/>
  <c r="S30" i="42"/>
  <c r="R30" i="42"/>
  <c r="Q30" i="42" s="1"/>
  <c r="AB29" i="42"/>
  <c r="AC29" i="42" s="1"/>
  <c r="AA29" i="42"/>
  <c r="Z29" i="42"/>
  <c r="Y29" i="42"/>
  <c r="X29" i="42"/>
  <c r="W29" i="42"/>
  <c r="V29" i="42"/>
  <c r="U29" i="42"/>
  <c r="T29" i="42"/>
  <c r="S29" i="42"/>
  <c r="R29" i="42"/>
  <c r="AB28" i="42"/>
  <c r="AC28" i="42" s="1"/>
  <c r="AA28" i="42"/>
  <c r="Z28" i="42"/>
  <c r="Y28" i="42"/>
  <c r="X28" i="42"/>
  <c r="W28" i="42"/>
  <c r="V28" i="42"/>
  <c r="U28" i="42"/>
  <c r="T28" i="42"/>
  <c r="S28" i="42"/>
  <c r="R28" i="42"/>
  <c r="AB27" i="42"/>
  <c r="AC27" i="42" s="1"/>
  <c r="AA27" i="42"/>
  <c r="Z27" i="42"/>
  <c r="Y27" i="42"/>
  <c r="X27" i="42"/>
  <c r="W27" i="42"/>
  <c r="V27" i="42"/>
  <c r="U27" i="42"/>
  <c r="T27" i="42"/>
  <c r="S27" i="42"/>
  <c r="R27" i="42"/>
  <c r="AB26" i="42"/>
  <c r="AC26" i="42" s="1"/>
  <c r="AA26" i="42"/>
  <c r="Z26" i="42"/>
  <c r="Y26" i="42"/>
  <c r="X26" i="42"/>
  <c r="W26" i="42"/>
  <c r="V26" i="42"/>
  <c r="U26" i="42"/>
  <c r="T26" i="42"/>
  <c r="S26" i="42"/>
  <c r="R26" i="42"/>
  <c r="AB25" i="42"/>
  <c r="AC25" i="42" s="1"/>
  <c r="AA25" i="42"/>
  <c r="Z25" i="42"/>
  <c r="Y25" i="42"/>
  <c r="X25" i="42"/>
  <c r="W25" i="42"/>
  <c r="V25" i="42"/>
  <c r="U25" i="42"/>
  <c r="T25" i="42"/>
  <c r="S25" i="42"/>
  <c r="R25" i="42"/>
  <c r="AB24" i="42"/>
  <c r="AC24" i="42" s="1"/>
  <c r="AA24" i="42"/>
  <c r="Z24" i="42"/>
  <c r="Y24" i="42"/>
  <c r="X24" i="42"/>
  <c r="W24" i="42"/>
  <c r="V24" i="42"/>
  <c r="U24" i="42"/>
  <c r="T24" i="42"/>
  <c r="S24" i="42"/>
  <c r="R24" i="42"/>
  <c r="AB23" i="42"/>
  <c r="AC23" i="42" s="1"/>
  <c r="AA23" i="42"/>
  <c r="Z23" i="42"/>
  <c r="Y23" i="42"/>
  <c r="X23" i="42"/>
  <c r="W23" i="42"/>
  <c r="V23" i="42"/>
  <c r="U23" i="42"/>
  <c r="T23" i="42"/>
  <c r="S23" i="42"/>
  <c r="R23" i="42"/>
  <c r="AB22" i="42"/>
  <c r="AC22" i="42" s="1"/>
  <c r="AA22" i="42"/>
  <c r="Z22" i="42"/>
  <c r="Y22" i="42"/>
  <c r="X22" i="42"/>
  <c r="W22" i="42"/>
  <c r="V22" i="42"/>
  <c r="U22" i="42"/>
  <c r="T22" i="42"/>
  <c r="S22" i="42"/>
  <c r="R22" i="42"/>
  <c r="AB21" i="42"/>
  <c r="AC21" i="42" s="1"/>
  <c r="AA21" i="42"/>
  <c r="Z21" i="42"/>
  <c r="Y21" i="42"/>
  <c r="X21" i="42"/>
  <c r="W21" i="42"/>
  <c r="V21" i="42"/>
  <c r="U21" i="42"/>
  <c r="T21" i="42"/>
  <c r="S21" i="42"/>
  <c r="R21" i="42"/>
  <c r="AB20" i="42"/>
  <c r="AC20" i="42" s="1"/>
  <c r="AA20" i="42"/>
  <c r="Z20" i="42"/>
  <c r="Y20" i="42"/>
  <c r="X20" i="42"/>
  <c r="W20" i="42"/>
  <c r="V20" i="42"/>
  <c r="U20" i="42"/>
  <c r="T20" i="42"/>
  <c r="S20" i="42"/>
  <c r="R20" i="42"/>
  <c r="AB19" i="42"/>
  <c r="AC19" i="42" s="1"/>
  <c r="AA19" i="42"/>
  <c r="Z19" i="42"/>
  <c r="Y19" i="42"/>
  <c r="X19" i="42"/>
  <c r="W19" i="42"/>
  <c r="V19" i="42"/>
  <c r="U19" i="42"/>
  <c r="T19" i="42"/>
  <c r="S19" i="42"/>
  <c r="R19" i="42"/>
  <c r="AB18" i="42"/>
  <c r="AC18" i="42" s="1"/>
  <c r="AA18" i="42"/>
  <c r="Z18" i="42"/>
  <c r="Y18" i="42"/>
  <c r="X18" i="42"/>
  <c r="W18" i="42"/>
  <c r="V18" i="42"/>
  <c r="U18" i="42"/>
  <c r="T18" i="42"/>
  <c r="S18" i="42"/>
  <c r="R18" i="42"/>
  <c r="AB17" i="42"/>
  <c r="AC17" i="42" s="1"/>
  <c r="AA17" i="42"/>
  <c r="Z17" i="42"/>
  <c r="Y17" i="42"/>
  <c r="X17" i="42"/>
  <c r="W17" i="42"/>
  <c r="V17" i="42"/>
  <c r="U17" i="42"/>
  <c r="T17" i="42"/>
  <c r="S17" i="42"/>
  <c r="R17" i="42"/>
  <c r="AB16" i="42"/>
  <c r="AC16" i="42" s="1"/>
  <c r="AA16" i="42"/>
  <c r="Z16" i="42"/>
  <c r="Y16" i="42"/>
  <c r="X16" i="42"/>
  <c r="W16" i="42"/>
  <c r="V16" i="42"/>
  <c r="U16" i="42"/>
  <c r="T16" i="42"/>
  <c r="S16" i="42"/>
  <c r="R16" i="42"/>
  <c r="AB15" i="42"/>
  <c r="AC15" i="42" s="1"/>
  <c r="AA15" i="42"/>
  <c r="Z15" i="42"/>
  <c r="Y15" i="42"/>
  <c r="X15" i="42"/>
  <c r="W15" i="42"/>
  <c r="V15" i="42"/>
  <c r="U15" i="42"/>
  <c r="T15" i="42"/>
  <c r="S15" i="42"/>
  <c r="R15" i="42"/>
  <c r="AB14" i="42"/>
  <c r="AC14" i="42" s="1"/>
  <c r="AA14" i="42"/>
  <c r="Z14" i="42"/>
  <c r="Y14" i="42"/>
  <c r="X14" i="42"/>
  <c r="W14" i="42"/>
  <c r="V14" i="42"/>
  <c r="U14" i="42"/>
  <c r="T14" i="42"/>
  <c r="S14" i="42"/>
  <c r="R14" i="42"/>
  <c r="AB13" i="42"/>
  <c r="AC13" i="42" s="1"/>
  <c r="AA13" i="42"/>
  <c r="Z13" i="42"/>
  <c r="Y13" i="42"/>
  <c r="X13" i="42"/>
  <c r="W13" i="42"/>
  <c r="V13" i="42"/>
  <c r="U13" i="42"/>
  <c r="T13" i="42"/>
  <c r="S13" i="42"/>
  <c r="R13" i="42"/>
  <c r="AB12" i="42"/>
  <c r="AC12" i="42" s="1"/>
  <c r="AA12" i="42"/>
  <c r="Z12" i="42"/>
  <c r="Y12" i="42"/>
  <c r="X12" i="42"/>
  <c r="W12" i="42"/>
  <c r="V12" i="42"/>
  <c r="U12" i="42"/>
  <c r="T12" i="42"/>
  <c r="S12" i="42"/>
  <c r="R12" i="42"/>
  <c r="AB42" i="41"/>
  <c r="AC42" i="41" s="1"/>
  <c r="AD42" i="41" s="1"/>
  <c r="AE42" i="41" s="1"/>
  <c r="AF42" i="41" s="1"/>
  <c r="AG42" i="41" s="1"/>
  <c r="AH42" i="41" s="1"/>
  <c r="AI42" i="41" s="1"/>
  <c r="AJ42" i="41" s="1"/>
  <c r="AK42" i="41" s="1"/>
  <c r="AL42" i="41" s="1"/>
  <c r="AM42" i="41" s="1"/>
  <c r="AN42" i="41" s="1"/>
  <c r="AO42" i="41" s="1"/>
  <c r="AP42" i="41" s="1"/>
  <c r="AQ42" i="41" s="1"/>
  <c r="AR42" i="41" s="1"/>
  <c r="AS42" i="41" s="1"/>
  <c r="AT42" i="41" s="1"/>
  <c r="AU42" i="41" s="1"/>
  <c r="AV42" i="41" s="1"/>
  <c r="AW42" i="41" s="1"/>
  <c r="AX42" i="41" s="1"/>
  <c r="AY42" i="41" s="1"/>
  <c r="AZ42" i="41" s="1"/>
  <c r="BA42" i="41" s="1"/>
  <c r="BB42" i="41" s="1"/>
  <c r="BC42" i="41" s="1"/>
  <c r="BD42" i="41" s="1"/>
  <c r="BE42" i="41" s="1"/>
  <c r="AA42" i="41"/>
  <c r="Z42" i="41"/>
  <c r="Y42" i="41"/>
  <c r="X42" i="41"/>
  <c r="W42" i="41"/>
  <c r="V42" i="41"/>
  <c r="U42" i="41"/>
  <c r="T42" i="41"/>
  <c r="S42" i="41"/>
  <c r="R42" i="41"/>
  <c r="Q42" i="41" s="1"/>
  <c r="P42" i="41" s="1"/>
  <c r="O42" i="41" s="1"/>
  <c r="N42" i="41" s="1"/>
  <c r="M42" i="41" s="1"/>
  <c r="L42" i="41" s="1"/>
  <c r="K42" i="41" s="1"/>
  <c r="J42" i="41" s="1"/>
  <c r="I42" i="41" s="1"/>
  <c r="H42" i="41" s="1"/>
  <c r="G42" i="41" s="1"/>
  <c r="AB41" i="41"/>
  <c r="AC41" i="41" s="1"/>
  <c r="AD41" i="41" s="1"/>
  <c r="AE41" i="41" s="1"/>
  <c r="AF41" i="41" s="1"/>
  <c r="AG41" i="41" s="1"/>
  <c r="AH41" i="41" s="1"/>
  <c r="AI41" i="41" s="1"/>
  <c r="AJ41" i="41" s="1"/>
  <c r="AK41" i="41" s="1"/>
  <c r="AL41" i="41" s="1"/>
  <c r="AM41" i="41" s="1"/>
  <c r="AN41" i="41" s="1"/>
  <c r="AO41" i="41" s="1"/>
  <c r="AP41" i="41" s="1"/>
  <c r="AQ41" i="41" s="1"/>
  <c r="AR41" i="41" s="1"/>
  <c r="AS41" i="41" s="1"/>
  <c r="AT41" i="41" s="1"/>
  <c r="AU41" i="41" s="1"/>
  <c r="AV41" i="41" s="1"/>
  <c r="AW41" i="41" s="1"/>
  <c r="AX41" i="41" s="1"/>
  <c r="AY41" i="41" s="1"/>
  <c r="AZ41" i="41" s="1"/>
  <c r="BA41" i="41" s="1"/>
  <c r="BB41" i="41" s="1"/>
  <c r="BC41" i="41" s="1"/>
  <c r="BD41" i="41" s="1"/>
  <c r="BE41" i="41" s="1"/>
  <c r="AA41" i="41"/>
  <c r="Z41" i="41"/>
  <c r="Y41" i="41"/>
  <c r="X41" i="41"/>
  <c r="W41" i="41"/>
  <c r="V41" i="41"/>
  <c r="U41" i="41"/>
  <c r="T41" i="41"/>
  <c r="S41" i="41"/>
  <c r="R41" i="41"/>
  <c r="Q41" i="41" s="1"/>
  <c r="P41" i="41" s="1"/>
  <c r="O41" i="41" s="1"/>
  <c r="N41" i="41" s="1"/>
  <c r="M41" i="41" s="1"/>
  <c r="L41" i="41" s="1"/>
  <c r="K41" i="41" s="1"/>
  <c r="J41" i="41" s="1"/>
  <c r="I41" i="41" s="1"/>
  <c r="H41" i="41" s="1"/>
  <c r="G41" i="41" s="1"/>
  <c r="AB40" i="41"/>
  <c r="AC40" i="41" s="1"/>
  <c r="AD40" i="41" s="1"/>
  <c r="AE40" i="41" s="1"/>
  <c r="AF40" i="41" s="1"/>
  <c r="AG40" i="41" s="1"/>
  <c r="AH40" i="41" s="1"/>
  <c r="AI40" i="41" s="1"/>
  <c r="AJ40" i="41" s="1"/>
  <c r="AK40" i="41" s="1"/>
  <c r="AL40" i="41" s="1"/>
  <c r="AM40" i="41" s="1"/>
  <c r="AN40" i="41" s="1"/>
  <c r="AO40" i="41" s="1"/>
  <c r="AP40" i="41" s="1"/>
  <c r="AQ40" i="41" s="1"/>
  <c r="AR40" i="41" s="1"/>
  <c r="AS40" i="41" s="1"/>
  <c r="AT40" i="41" s="1"/>
  <c r="AU40" i="41" s="1"/>
  <c r="AV40" i="41" s="1"/>
  <c r="AW40" i="41" s="1"/>
  <c r="AX40" i="41" s="1"/>
  <c r="AY40" i="41" s="1"/>
  <c r="AZ40" i="41" s="1"/>
  <c r="BA40" i="41" s="1"/>
  <c r="BB40" i="41" s="1"/>
  <c r="BC40" i="41" s="1"/>
  <c r="BD40" i="41" s="1"/>
  <c r="BE40" i="41" s="1"/>
  <c r="AA40" i="41"/>
  <c r="Z40" i="41"/>
  <c r="Y40" i="41"/>
  <c r="X40" i="41"/>
  <c r="W40" i="41"/>
  <c r="V40" i="41"/>
  <c r="U40" i="41"/>
  <c r="T40" i="41"/>
  <c r="S40" i="41"/>
  <c r="R40" i="41"/>
  <c r="Q40" i="41" s="1"/>
  <c r="P40" i="41" s="1"/>
  <c r="O40" i="41" s="1"/>
  <c r="N40" i="41" s="1"/>
  <c r="M40" i="41" s="1"/>
  <c r="L40" i="41" s="1"/>
  <c r="K40" i="41" s="1"/>
  <c r="J40" i="41" s="1"/>
  <c r="I40" i="41" s="1"/>
  <c r="H40" i="41" s="1"/>
  <c r="G40" i="41" s="1"/>
  <c r="AB39" i="41"/>
  <c r="AC39" i="41" s="1"/>
  <c r="AD39" i="41" s="1"/>
  <c r="AE39" i="41" s="1"/>
  <c r="AF39" i="41" s="1"/>
  <c r="AG39" i="41" s="1"/>
  <c r="AH39" i="41" s="1"/>
  <c r="AI39" i="41" s="1"/>
  <c r="AJ39" i="41" s="1"/>
  <c r="AK39" i="41" s="1"/>
  <c r="AL39" i="41" s="1"/>
  <c r="AM39" i="41" s="1"/>
  <c r="AN39" i="41" s="1"/>
  <c r="AO39" i="41" s="1"/>
  <c r="AP39" i="41" s="1"/>
  <c r="AQ39" i="41" s="1"/>
  <c r="AR39" i="41" s="1"/>
  <c r="AS39" i="41" s="1"/>
  <c r="AT39" i="41" s="1"/>
  <c r="AU39" i="41" s="1"/>
  <c r="AV39" i="41" s="1"/>
  <c r="AW39" i="41" s="1"/>
  <c r="AX39" i="41" s="1"/>
  <c r="AY39" i="41" s="1"/>
  <c r="AZ39" i="41" s="1"/>
  <c r="BA39" i="41" s="1"/>
  <c r="BB39" i="41" s="1"/>
  <c r="BC39" i="41" s="1"/>
  <c r="BD39" i="41" s="1"/>
  <c r="BE39" i="41" s="1"/>
  <c r="AA39" i="41"/>
  <c r="Z39" i="41"/>
  <c r="Y39" i="41"/>
  <c r="X39" i="41"/>
  <c r="W39" i="41"/>
  <c r="V39" i="41"/>
  <c r="U39" i="41"/>
  <c r="T39" i="41"/>
  <c r="S39" i="41"/>
  <c r="R39" i="41"/>
  <c r="Q39" i="41" s="1"/>
  <c r="P39" i="41" s="1"/>
  <c r="O39" i="41" s="1"/>
  <c r="N39" i="41" s="1"/>
  <c r="M39" i="41" s="1"/>
  <c r="L39" i="41" s="1"/>
  <c r="K39" i="41" s="1"/>
  <c r="J39" i="41" s="1"/>
  <c r="I39" i="41" s="1"/>
  <c r="H39" i="41" s="1"/>
  <c r="G39" i="41" s="1"/>
  <c r="AB38" i="41"/>
  <c r="AC38" i="41" s="1"/>
  <c r="AD38" i="41" s="1"/>
  <c r="AE38" i="41" s="1"/>
  <c r="AF38" i="41" s="1"/>
  <c r="AG38" i="41" s="1"/>
  <c r="AH38" i="41" s="1"/>
  <c r="AI38" i="41" s="1"/>
  <c r="AJ38" i="41" s="1"/>
  <c r="AK38" i="41" s="1"/>
  <c r="AL38" i="41" s="1"/>
  <c r="AM38" i="41" s="1"/>
  <c r="AN38" i="41" s="1"/>
  <c r="AO38" i="41" s="1"/>
  <c r="AP38" i="41" s="1"/>
  <c r="AQ38" i="41" s="1"/>
  <c r="AR38" i="41" s="1"/>
  <c r="AS38" i="41" s="1"/>
  <c r="AT38" i="41" s="1"/>
  <c r="AU38" i="41" s="1"/>
  <c r="AV38" i="41" s="1"/>
  <c r="AW38" i="41" s="1"/>
  <c r="AX38" i="41" s="1"/>
  <c r="AY38" i="41" s="1"/>
  <c r="AZ38" i="41" s="1"/>
  <c r="BA38" i="41" s="1"/>
  <c r="BB38" i="41" s="1"/>
  <c r="BC38" i="41" s="1"/>
  <c r="BD38" i="41" s="1"/>
  <c r="BE38" i="41" s="1"/>
  <c r="AA38" i="41"/>
  <c r="Z38" i="41"/>
  <c r="Y38" i="41"/>
  <c r="X38" i="41"/>
  <c r="W38" i="41"/>
  <c r="V38" i="41"/>
  <c r="U38" i="41"/>
  <c r="T38" i="41"/>
  <c r="S38" i="41"/>
  <c r="R38" i="41"/>
  <c r="Q38" i="41" s="1"/>
  <c r="P38" i="41" s="1"/>
  <c r="O38" i="41" s="1"/>
  <c r="N38" i="41" s="1"/>
  <c r="M38" i="41" s="1"/>
  <c r="L38" i="41" s="1"/>
  <c r="K38" i="41" s="1"/>
  <c r="J38" i="41" s="1"/>
  <c r="I38" i="41" s="1"/>
  <c r="H38" i="41" s="1"/>
  <c r="G38" i="41" s="1"/>
  <c r="AB37" i="41"/>
  <c r="AC37" i="41" s="1"/>
  <c r="AD37" i="41" s="1"/>
  <c r="AE37" i="41" s="1"/>
  <c r="AF37" i="41" s="1"/>
  <c r="AG37" i="41" s="1"/>
  <c r="AH37" i="41" s="1"/>
  <c r="AI37" i="41" s="1"/>
  <c r="AJ37" i="41" s="1"/>
  <c r="AK37" i="41" s="1"/>
  <c r="AL37" i="41" s="1"/>
  <c r="AM37" i="41" s="1"/>
  <c r="AN37" i="41" s="1"/>
  <c r="AO37" i="41" s="1"/>
  <c r="AP37" i="41" s="1"/>
  <c r="AQ37" i="41" s="1"/>
  <c r="AR37" i="41" s="1"/>
  <c r="AS37" i="41" s="1"/>
  <c r="AT37" i="41" s="1"/>
  <c r="AU37" i="41" s="1"/>
  <c r="AV37" i="41" s="1"/>
  <c r="AW37" i="41" s="1"/>
  <c r="AX37" i="41" s="1"/>
  <c r="AY37" i="41" s="1"/>
  <c r="AZ37" i="41" s="1"/>
  <c r="BA37" i="41" s="1"/>
  <c r="BB37" i="41" s="1"/>
  <c r="BC37" i="41" s="1"/>
  <c r="BD37" i="41" s="1"/>
  <c r="BE37" i="41" s="1"/>
  <c r="AA37" i="41"/>
  <c r="Z37" i="41"/>
  <c r="Y37" i="41"/>
  <c r="X37" i="41"/>
  <c r="W37" i="41"/>
  <c r="V37" i="41"/>
  <c r="U37" i="41"/>
  <c r="T37" i="41"/>
  <c r="S37" i="41"/>
  <c r="R37" i="41"/>
  <c r="Q37" i="41" s="1"/>
  <c r="P37" i="41" s="1"/>
  <c r="O37" i="41" s="1"/>
  <c r="N37" i="41" s="1"/>
  <c r="M37" i="41" s="1"/>
  <c r="L37" i="41" s="1"/>
  <c r="K37" i="41" s="1"/>
  <c r="J37" i="41" s="1"/>
  <c r="I37" i="41" s="1"/>
  <c r="H37" i="41" s="1"/>
  <c r="G37" i="41" s="1"/>
  <c r="AB36" i="41"/>
  <c r="AC36" i="41" s="1"/>
  <c r="AD36" i="41" s="1"/>
  <c r="AE36" i="41" s="1"/>
  <c r="AF36" i="41" s="1"/>
  <c r="AG36" i="41" s="1"/>
  <c r="AH36" i="41" s="1"/>
  <c r="AI36" i="41" s="1"/>
  <c r="AJ36" i="41" s="1"/>
  <c r="AK36" i="41" s="1"/>
  <c r="AL36" i="41" s="1"/>
  <c r="AM36" i="41" s="1"/>
  <c r="AN36" i="41" s="1"/>
  <c r="AO36" i="41" s="1"/>
  <c r="AP36" i="41" s="1"/>
  <c r="AQ36" i="41" s="1"/>
  <c r="AR36" i="41" s="1"/>
  <c r="AS36" i="41" s="1"/>
  <c r="AT36" i="41" s="1"/>
  <c r="AU36" i="41" s="1"/>
  <c r="AV36" i="41" s="1"/>
  <c r="AW36" i="41" s="1"/>
  <c r="AX36" i="41" s="1"/>
  <c r="AY36" i="41" s="1"/>
  <c r="AZ36" i="41" s="1"/>
  <c r="BA36" i="41" s="1"/>
  <c r="BB36" i="41" s="1"/>
  <c r="BC36" i="41" s="1"/>
  <c r="BD36" i="41" s="1"/>
  <c r="BE36" i="41" s="1"/>
  <c r="AA36" i="41"/>
  <c r="Z36" i="41"/>
  <c r="Y36" i="41"/>
  <c r="X36" i="41"/>
  <c r="W36" i="41"/>
  <c r="V36" i="41"/>
  <c r="U36" i="41"/>
  <c r="T36" i="41"/>
  <c r="S36" i="41"/>
  <c r="R36" i="41"/>
  <c r="Q36" i="41" s="1"/>
  <c r="P36" i="41" s="1"/>
  <c r="O36" i="41" s="1"/>
  <c r="N36" i="41" s="1"/>
  <c r="M36" i="41" s="1"/>
  <c r="L36" i="41" s="1"/>
  <c r="K36" i="41" s="1"/>
  <c r="J36" i="41" s="1"/>
  <c r="I36" i="41" s="1"/>
  <c r="H36" i="41" s="1"/>
  <c r="G36" i="41" s="1"/>
  <c r="AB35" i="41"/>
  <c r="AC35" i="41" s="1"/>
  <c r="AD35" i="41" s="1"/>
  <c r="AE35" i="41" s="1"/>
  <c r="AF35" i="41" s="1"/>
  <c r="AG35" i="41" s="1"/>
  <c r="AH35" i="41" s="1"/>
  <c r="AI35" i="41" s="1"/>
  <c r="AJ35" i="41" s="1"/>
  <c r="AK35" i="41" s="1"/>
  <c r="AL35" i="41" s="1"/>
  <c r="AM35" i="41" s="1"/>
  <c r="AN35" i="41" s="1"/>
  <c r="AO35" i="41" s="1"/>
  <c r="AP35" i="41" s="1"/>
  <c r="AQ35" i="41" s="1"/>
  <c r="AR35" i="41" s="1"/>
  <c r="AS35" i="41" s="1"/>
  <c r="AT35" i="41" s="1"/>
  <c r="AU35" i="41" s="1"/>
  <c r="AV35" i="41" s="1"/>
  <c r="AW35" i="41" s="1"/>
  <c r="AX35" i="41" s="1"/>
  <c r="AY35" i="41" s="1"/>
  <c r="AZ35" i="41" s="1"/>
  <c r="BA35" i="41" s="1"/>
  <c r="BB35" i="41" s="1"/>
  <c r="BC35" i="41" s="1"/>
  <c r="BD35" i="41" s="1"/>
  <c r="BE35" i="41" s="1"/>
  <c r="AA35" i="41"/>
  <c r="Z35" i="41"/>
  <c r="Y35" i="41"/>
  <c r="X35" i="41"/>
  <c r="W35" i="41"/>
  <c r="V35" i="41"/>
  <c r="U35" i="41"/>
  <c r="T35" i="41"/>
  <c r="S35" i="41"/>
  <c r="R35" i="41"/>
  <c r="Q35" i="41" s="1"/>
  <c r="P35" i="41" s="1"/>
  <c r="O35" i="41" s="1"/>
  <c r="N35" i="41" s="1"/>
  <c r="M35" i="41" s="1"/>
  <c r="L35" i="41" s="1"/>
  <c r="K35" i="41" s="1"/>
  <c r="J35" i="41" s="1"/>
  <c r="I35" i="41" s="1"/>
  <c r="H35" i="41" s="1"/>
  <c r="G35" i="41" s="1"/>
  <c r="AB34" i="41"/>
  <c r="AC34" i="41" s="1"/>
  <c r="AD34" i="41" s="1"/>
  <c r="AE34" i="41" s="1"/>
  <c r="AF34" i="41" s="1"/>
  <c r="AG34" i="41" s="1"/>
  <c r="AH34" i="41" s="1"/>
  <c r="AI34" i="41" s="1"/>
  <c r="AJ34" i="41" s="1"/>
  <c r="AK34" i="41" s="1"/>
  <c r="AL34" i="41" s="1"/>
  <c r="AM34" i="41" s="1"/>
  <c r="AN34" i="41" s="1"/>
  <c r="AO34" i="41" s="1"/>
  <c r="AP34" i="41" s="1"/>
  <c r="AQ34" i="41" s="1"/>
  <c r="AR34" i="41" s="1"/>
  <c r="AS34" i="41" s="1"/>
  <c r="AT34" i="41" s="1"/>
  <c r="AU34" i="41" s="1"/>
  <c r="AV34" i="41" s="1"/>
  <c r="AW34" i="41" s="1"/>
  <c r="AX34" i="41" s="1"/>
  <c r="AY34" i="41" s="1"/>
  <c r="AZ34" i="41" s="1"/>
  <c r="BA34" i="41" s="1"/>
  <c r="BB34" i="41" s="1"/>
  <c r="BC34" i="41" s="1"/>
  <c r="BD34" i="41" s="1"/>
  <c r="BE34" i="41" s="1"/>
  <c r="AA34" i="41"/>
  <c r="Z34" i="41"/>
  <c r="Y34" i="41"/>
  <c r="X34" i="41"/>
  <c r="W34" i="41"/>
  <c r="V34" i="41"/>
  <c r="U34" i="41"/>
  <c r="T34" i="41"/>
  <c r="S34" i="41"/>
  <c r="R34" i="41"/>
  <c r="Q34" i="41" s="1"/>
  <c r="P34" i="41" s="1"/>
  <c r="O34" i="41" s="1"/>
  <c r="N34" i="41" s="1"/>
  <c r="M34" i="41" s="1"/>
  <c r="L34" i="41" s="1"/>
  <c r="K34" i="41" s="1"/>
  <c r="J34" i="41" s="1"/>
  <c r="I34" i="41" s="1"/>
  <c r="H34" i="41" s="1"/>
  <c r="G34" i="41" s="1"/>
  <c r="AB33" i="41"/>
  <c r="AC33" i="41" s="1"/>
  <c r="AD33" i="41" s="1"/>
  <c r="AE33" i="41" s="1"/>
  <c r="AF33" i="41" s="1"/>
  <c r="AG33" i="41" s="1"/>
  <c r="AH33" i="41" s="1"/>
  <c r="AI33" i="41" s="1"/>
  <c r="AJ33" i="41" s="1"/>
  <c r="AK33" i="41" s="1"/>
  <c r="AL33" i="41" s="1"/>
  <c r="AM33" i="41" s="1"/>
  <c r="AN33" i="41" s="1"/>
  <c r="AO33" i="41" s="1"/>
  <c r="AP33" i="41" s="1"/>
  <c r="AQ33" i="41" s="1"/>
  <c r="AR33" i="41" s="1"/>
  <c r="AS33" i="41" s="1"/>
  <c r="AT33" i="41" s="1"/>
  <c r="AU33" i="41" s="1"/>
  <c r="AV33" i="41" s="1"/>
  <c r="AW33" i="41" s="1"/>
  <c r="AX33" i="41" s="1"/>
  <c r="AY33" i="41" s="1"/>
  <c r="AZ33" i="41" s="1"/>
  <c r="BA33" i="41" s="1"/>
  <c r="BB33" i="41" s="1"/>
  <c r="BC33" i="41" s="1"/>
  <c r="BD33" i="41" s="1"/>
  <c r="BE33" i="41" s="1"/>
  <c r="AA33" i="41"/>
  <c r="Z33" i="41"/>
  <c r="Y33" i="41"/>
  <c r="X33" i="41"/>
  <c r="W33" i="41"/>
  <c r="V33" i="41"/>
  <c r="U33" i="41"/>
  <c r="T33" i="41"/>
  <c r="S33" i="41"/>
  <c r="R33" i="41"/>
  <c r="Q33" i="41" s="1"/>
  <c r="P33" i="41" s="1"/>
  <c r="O33" i="41" s="1"/>
  <c r="N33" i="41" s="1"/>
  <c r="M33" i="41" s="1"/>
  <c r="L33" i="41" s="1"/>
  <c r="K33" i="41" s="1"/>
  <c r="J33" i="41" s="1"/>
  <c r="I33" i="41" s="1"/>
  <c r="H33" i="41" s="1"/>
  <c r="G33" i="41" s="1"/>
  <c r="AB32" i="41"/>
  <c r="AC32" i="41" s="1"/>
  <c r="AD32" i="41" s="1"/>
  <c r="AE32" i="41" s="1"/>
  <c r="AF32" i="41" s="1"/>
  <c r="AG32" i="41" s="1"/>
  <c r="AH32" i="41" s="1"/>
  <c r="AI32" i="41" s="1"/>
  <c r="AJ32" i="41" s="1"/>
  <c r="AK32" i="41" s="1"/>
  <c r="AL32" i="41" s="1"/>
  <c r="AM32" i="41" s="1"/>
  <c r="AN32" i="41" s="1"/>
  <c r="AO32" i="41" s="1"/>
  <c r="AP32" i="41" s="1"/>
  <c r="AQ32" i="41" s="1"/>
  <c r="AR32" i="41" s="1"/>
  <c r="AS32" i="41" s="1"/>
  <c r="AT32" i="41" s="1"/>
  <c r="AU32" i="41" s="1"/>
  <c r="AV32" i="41" s="1"/>
  <c r="AW32" i="41" s="1"/>
  <c r="AX32" i="41" s="1"/>
  <c r="AY32" i="41" s="1"/>
  <c r="AZ32" i="41" s="1"/>
  <c r="BA32" i="41" s="1"/>
  <c r="BB32" i="41" s="1"/>
  <c r="BC32" i="41" s="1"/>
  <c r="BD32" i="41" s="1"/>
  <c r="BE32" i="41" s="1"/>
  <c r="AA32" i="41"/>
  <c r="Z32" i="41"/>
  <c r="Y32" i="41"/>
  <c r="X32" i="41"/>
  <c r="W32" i="41"/>
  <c r="V32" i="41"/>
  <c r="U32" i="41"/>
  <c r="T32" i="41"/>
  <c r="S32" i="41"/>
  <c r="R32" i="41"/>
  <c r="Q32" i="41" s="1"/>
  <c r="P32" i="41" s="1"/>
  <c r="O32" i="41" s="1"/>
  <c r="N32" i="41" s="1"/>
  <c r="M32" i="41" s="1"/>
  <c r="L32" i="41" s="1"/>
  <c r="K32" i="41" s="1"/>
  <c r="J32" i="41" s="1"/>
  <c r="I32" i="41" s="1"/>
  <c r="H32" i="41" s="1"/>
  <c r="G32" i="41" s="1"/>
  <c r="AB31" i="41"/>
  <c r="AC31" i="41" s="1"/>
  <c r="AD31" i="41" s="1"/>
  <c r="AE31" i="41" s="1"/>
  <c r="AF31" i="41" s="1"/>
  <c r="AG31" i="41" s="1"/>
  <c r="AH31" i="41" s="1"/>
  <c r="AI31" i="41" s="1"/>
  <c r="AJ31" i="41" s="1"/>
  <c r="AK31" i="41" s="1"/>
  <c r="AL31" i="41" s="1"/>
  <c r="AM31" i="41" s="1"/>
  <c r="AN31" i="41" s="1"/>
  <c r="AO31" i="41" s="1"/>
  <c r="AP31" i="41" s="1"/>
  <c r="AQ31" i="41" s="1"/>
  <c r="AR31" i="41" s="1"/>
  <c r="AS31" i="41" s="1"/>
  <c r="AT31" i="41" s="1"/>
  <c r="AU31" i="41" s="1"/>
  <c r="AV31" i="41" s="1"/>
  <c r="AW31" i="41" s="1"/>
  <c r="AX31" i="41" s="1"/>
  <c r="AY31" i="41" s="1"/>
  <c r="AZ31" i="41" s="1"/>
  <c r="BA31" i="41" s="1"/>
  <c r="BB31" i="41" s="1"/>
  <c r="BC31" i="41" s="1"/>
  <c r="BD31" i="41" s="1"/>
  <c r="BE31" i="41" s="1"/>
  <c r="AA31" i="41"/>
  <c r="Z31" i="41"/>
  <c r="Y31" i="41"/>
  <c r="X31" i="41"/>
  <c r="W31" i="41"/>
  <c r="V31" i="41"/>
  <c r="U31" i="41"/>
  <c r="T31" i="41"/>
  <c r="S31" i="41"/>
  <c r="R31" i="41"/>
  <c r="Q31" i="41" s="1"/>
  <c r="P31" i="41" s="1"/>
  <c r="O31" i="41" s="1"/>
  <c r="N31" i="41" s="1"/>
  <c r="M31" i="41" s="1"/>
  <c r="L31" i="41" s="1"/>
  <c r="K31" i="41" s="1"/>
  <c r="J31" i="41" s="1"/>
  <c r="I31" i="41" s="1"/>
  <c r="H31" i="41" s="1"/>
  <c r="G31" i="41" s="1"/>
  <c r="AB30" i="41"/>
  <c r="AC30" i="41" s="1"/>
  <c r="AD30" i="41" s="1"/>
  <c r="AE30" i="41" s="1"/>
  <c r="AF30" i="41" s="1"/>
  <c r="AG30" i="41" s="1"/>
  <c r="AH30" i="41" s="1"/>
  <c r="AI30" i="41" s="1"/>
  <c r="AJ30" i="41" s="1"/>
  <c r="AK30" i="41" s="1"/>
  <c r="AL30" i="41" s="1"/>
  <c r="AM30" i="41" s="1"/>
  <c r="AN30" i="41" s="1"/>
  <c r="AO30" i="41" s="1"/>
  <c r="AP30" i="41" s="1"/>
  <c r="AQ30" i="41" s="1"/>
  <c r="AR30" i="41" s="1"/>
  <c r="AS30" i="41" s="1"/>
  <c r="AT30" i="41" s="1"/>
  <c r="AU30" i="41" s="1"/>
  <c r="AV30" i="41" s="1"/>
  <c r="AW30" i="41" s="1"/>
  <c r="AX30" i="41" s="1"/>
  <c r="AY30" i="41" s="1"/>
  <c r="AZ30" i="41" s="1"/>
  <c r="BA30" i="41" s="1"/>
  <c r="BB30" i="41" s="1"/>
  <c r="BC30" i="41" s="1"/>
  <c r="BD30" i="41" s="1"/>
  <c r="BE30" i="41" s="1"/>
  <c r="AA30" i="41"/>
  <c r="Z30" i="41"/>
  <c r="Y30" i="41"/>
  <c r="X30" i="41"/>
  <c r="W30" i="41"/>
  <c r="V30" i="41"/>
  <c r="U30" i="41"/>
  <c r="T30" i="41"/>
  <c r="S30" i="41"/>
  <c r="R30" i="41"/>
  <c r="Q30" i="41" s="1"/>
  <c r="P30" i="41" s="1"/>
  <c r="O30" i="41" s="1"/>
  <c r="N30" i="41" s="1"/>
  <c r="M30" i="41" s="1"/>
  <c r="L30" i="41" s="1"/>
  <c r="K30" i="41" s="1"/>
  <c r="J30" i="41" s="1"/>
  <c r="I30" i="41" s="1"/>
  <c r="H30" i="41" s="1"/>
  <c r="G30" i="41" s="1"/>
  <c r="AB29" i="41"/>
  <c r="AC29" i="41" s="1"/>
  <c r="AD29" i="41" s="1"/>
  <c r="AE29" i="41" s="1"/>
  <c r="AF29" i="41" s="1"/>
  <c r="AG29" i="41" s="1"/>
  <c r="AH29" i="41" s="1"/>
  <c r="AI29" i="41" s="1"/>
  <c r="AJ29" i="41" s="1"/>
  <c r="AK29" i="41" s="1"/>
  <c r="AL29" i="41" s="1"/>
  <c r="AM29" i="41" s="1"/>
  <c r="AN29" i="41" s="1"/>
  <c r="AO29" i="41" s="1"/>
  <c r="AP29" i="41" s="1"/>
  <c r="AQ29" i="41" s="1"/>
  <c r="AR29" i="41" s="1"/>
  <c r="AS29" i="41" s="1"/>
  <c r="AT29" i="41" s="1"/>
  <c r="AU29" i="41" s="1"/>
  <c r="AV29" i="41" s="1"/>
  <c r="AW29" i="41" s="1"/>
  <c r="AX29" i="41" s="1"/>
  <c r="AY29" i="41" s="1"/>
  <c r="AZ29" i="41" s="1"/>
  <c r="BA29" i="41" s="1"/>
  <c r="BB29" i="41" s="1"/>
  <c r="BC29" i="41" s="1"/>
  <c r="BD29" i="41" s="1"/>
  <c r="BE29" i="41" s="1"/>
  <c r="AA29" i="41"/>
  <c r="Z29" i="41"/>
  <c r="Y29" i="41"/>
  <c r="X29" i="41"/>
  <c r="W29" i="41"/>
  <c r="V29" i="41"/>
  <c r="U29" i="41"/>
  <c r="T29" i="41"/>
  <c r="S29" i="41"/>
  <c r="R29" i="41"/>
  <c r="Q29" i="41" s="1"/>
  <c r="P29" i="41" s="1"/>
  <c r="O29" i="41" s="1"/>
  <c r="N29" i="41" s="1"/>
  <c r="M29" i="41" s="1"/>
  <c r="L29" i="41" s="1"/>
  <c r="K29" i="41" s="1"/>
  <c r="J29" i="41" s="1"/>
  <c r="I29" i="41" s="1"/>
  <c r="H29" i="41" s="1"/>
  <c r="G29" i="41" s="1"/>
  <c r="AB28" i="41"/>
  <c r="AC28" i="41" s="1"/>
  <c r="AD28" i="41" s="1"/>
  <c r="AE28" i="41" s="1"/>
  <c r="AF28" i="41" s="1"/>
  <c r="AG28" i="41" s="1"/>
  <c r="AH28" i="41" s="1"/>
  <c r="AI28" i="41" s="1"/>
  <c r="AJ28" i="41" s="1"/>
  <c r="AK28" i="41" s="1"/>
  <c r="AL28" i="41" s="1"/>
  <c r="AM28" i="41" s="1"/>
  <c r="AN28" i="41" s="1"/>
  <c r="AO28" i="41" s="1"/>
  <c r="AP28" i="41" s="1"/>
  <c r="AQ28" i="41" s="1"/>
  <c r="AR28" i="41" s="1"/>
  <c r="AS28" i="41" s="1"/>
  <c r="AT28" i="41" s="1"/>
  <c r="AU28" i="41" s="1"/>
  <c r="AV28" i="41" s="1"/>
  <c r="AW28" i="41" s="1"/>
  <c r="AX28" i="41" s="1"/>
  <c r="AY28" i="41" s="1"/>
  <c r="AZ28" i="41" s="1"/>
  <c r="BA28" i="41" s="1"/>
  <c r="BB28" i="41" s="1"/>
  <c r="BC28" i="41" s="1"/>
  <c r="BD28" i="41" s="1"/>
  <c r="BE28" i="41" s="1"/>
  <c r="AA28" i="41"/>
  <c r="Z28" i="41"/>
  <c r="Y28" i="41"/>
  <c r="X28" i="41"/>
  <c r="W28" i="41"/>
  <c r="V28" i="41"/>
  <c r="U28" i="41"/>
  <c r="T28" i="41"/>
  <c r="S28" i="41"/>
  <c r="R28" i="41"/>
  <c r="Q28" i="41" s="1"/>
  <c r="P28" i="41" s="1"/>
  <c r="O28" i="41" s="1"/>
  <c r="N28" i="41" s="1"/>
  <c r="M28" i="41" s="1"/>
  <c r="L28" i="41" s="1"/>
  <c r="K28" i="41" s="1"/>
  <c r="J28" i="41" s="1"/>
  <c r="I28" i="41" s="1"/>
  <c r="H28" i="41" s="1"/>
  <c r="G28" i="41" s="1"/>
  <c r="AB27" i="41"/>
  <c r="AC27" i="41" s="1"/>
  <c r="AD27" i="41" s="1"/>
  <c r="AE27" i="41" s="1"/>
  <c r="AF27" i="41" s="1"/>
  <c r="AG27" i="41" s="1"/>
  <c r="AH27" i="41" s="1"/>
  <c r="AI27" i="41" s="1"/>
  <c r="AJ27" i="41" s="1"/>
  <c r="AK27" i="41" s="1"/>
  <c r="AL27" i="41" s="1"/>
  <c r="AM27" i="41" s="1"/>
  <c r="AN27" i="41" s="1"/>
  <c r="AO27" i="41" s="1"/>
  <c r="AP27" i="41" s="1"/>
  <c r="AQ27" i="41" s="1"/>
  <c r="AR27" i="41" s="1"/>
  <c r="AS27" i="41" s="1"/>
  <c r="AT27" i="41" s="1"/>
  <c r="AU27" i="41" s="1"/>
  <c r="AV27" i="41" s="1"/>
  <c r="AW27" i="41" s="1"/>
  <c r="AX27" i="41" s="1"/>
  <c r="AY27" i="41" s="1"/>
  <c r="AZ27" i="41" s="1"/>
  <c r="BA27" i="41" s="1"/>
  <c r="BB27" i="41" s="1"/>
  <c r="BC27" i="41" s="1"/>
  <c r="BD27" i="41" s="1"/>
  <c r="BE27" i="41" s="1"/>
  <c r="AA27" i="41"/>
  <c r="Z27" i="41"/>
  <c r="Y27" i="41"/>
  <c r="X27" i="41"/>
  <c r="W27" i="41"/>
  <c r="V27" i="41"/>
  <c r="U27" i="41"/>
  <c r="T27" i="41"/>
  <c r="S27" i="41"/>
  <c r="R27" i="41"/>
  <c r="Q27" i="41" s="1"/>
  <c r="P27" i="41" s="1"/>
  <c r="O27" i="41" s="1"/>
  <c r="N27" i="41" s="1"/>
  <c r="M27" i="41" s="1"/>
  <c r="L27" i="41" s="1"/>
  <c r="K27" i="41" s="1"/>
  <c r="J27" i="41" s="1"/>
  <c r="I27" i="41" s="1"/>
  <c r="H27" i="41" s="1"/>
  <c r="G27" i="41" s="1"/>
  <c r="AB26" i="41"/>
  <c r="AC26" i="41" s="1"/>
  <c r="AD26" i="41" s="1"/>
  <c r="AE26" i="41" s="1"/>
  <c r="AF26" i="41" s="1"/>
  <c r="AG26" i="41" s="1"/>
  <c r="AH26" i="41" s="1"/>
  <c r="AI26" i="41" s="1"/>
  <c r="AJ26" i="41" s="1"/>
  <c r="AK26" i="41" s="1"/>
  <c r="AL26" i="41" s="1"/>
  <c r="AM26" i="41" s="1"/>
  <c r="AN26" i="41" s="1"/>
  <c r="AO26" i="41" s="1"/>
  <c r="AP26" i="41" s="1"/>
  <c r="AQ26" i="41" s="1"/>
  <c r="AR26" i="41" s="1"/>
  <c r="AS26" i="41" s="1"/>
  <c r="AT26" i="41" s="1"/>
  <c r="AU26" i="41" s="1"/>
  <c r="AV26" i="41" s="1"/>
  <c r="AW26" i="41" s="1"/>
  <c r="AX26" i="41" s="1"/>
  <c r="AY26" i="41" s="1"/>
  <c r="AZ26" i="41" s="1"/>
  <c r="BA26" i="41" s="1"/>
  <c r="BB26" i="41" s="1"/>
  <c r="BC26" i="41" s="1"/>
  <c r="BD26" i="41" s="1"/>
  <c r="BE26" i="41" s="1"/>
  <c r="AA26" i="41"/>
  <c r="Z26" i="41"/>
  <c r="Y26" i="41"/>
  <c r="X26" i="41"/>
  <c r="W26" i="41"/>
  <c r="V26" i="41"/>
  <c r="U26" i="41"/>
  <c r="T26" i="41"/>
  <c r="S26" i="41"/>
  <c r="R26" i="41"/>
  <c r="Q26" i="41" s="1"/>
  <c r="P26" i="41" s="1"/>
  <c r="O26" i="41" s="1"/>
  <c r="N26" i="41" s="1"/>
  <c r="M26" i="41" s="1"/>
  <c r="L26" i="41" s="1"/>
  <c r="K26" i="41" s="1"/>
  <c r="J26" i="41" s="1"/>
  <c r="I26" i="41" s="1"/>
  <c r="H26" i="41" s="1"/>
  <c r="G26" i="41" s="1"/>
  <c r="AB25" i="41"/>
  <c r="AC25" i="41" s="1"/>
  <c r="AD25" i="41" s="1"/>
  <c r="AE25" i="41" s="1"/>
  <c r="AF25" i="41" s="1"/>
  <c r="AG25" i="41" s="1"/>
  <c r="AH25" i="41" s="1"/>
  <c r="AI25" i="41" s="1"/>
  <c r="AJ25" i="41" s="1"/>
  <c r="AK25" i="41" s="1"/>
  <c r="AL25" i="41" s="1"/>
  <c r="AM25" i="41" s="1"/>
  <c r="AN25" i="41" s="1"/>
  <c r="AO25" i="41" s="1"/>
  <c r="AP25" i="41" s="1"/>
  <c r="AQ25" i="41" s="1"/>
  <c r="AR25" i="41" s="1"/>
  <c r="AS25" i="41" s="1"/>
  <c r="AT25" i="41" s="1"/>
  <c r="AU25" i="41" s="1"/>
  <c r="AV25" i="41" s="1"/>
  <c r="AW25" i="41" s="1"/>
  <c r="AX25" i="41" s="1"/>
  <c r="AY25" i="41" s="1"/>
  <c r="AZ25" i="41" s="1"/>
  <c r="BA25" i="41" s="1"/>
  <c r="BB25" i="41" s="1"/>
  <c r="BC25" i="41" s="1"/>
  <c r="BD25" i="41" s="1"/>
  <c r="BE25" i="41" s="1"/>
  <c r="AA25" i="41"/>
  <c r="Z25" i="41"/>
  <c r="Y25" i="41"/>
  <c r="X25" i="41"/>
  <c r="W25" i="41"/>
  <c r="V25" i="41"/>
  <c r="U25" i="41"/>
  <c r="T25" i="41"/>
  <c r="S25" i="41"/>
  <c r="R25" i="41"/>
  <c r="Q25" i="41" s="1"/>
  <c r="P25" i="41" s="1"/>
  <c r="O25" i="41" s="1"/>
  <c r="N25" i="41" s="1"/>
  <c r="M25" i="41" s="1"/>
  <c r="L25" i="41" s="1"/>
  <c r="K25" i="41" s="1"/>
  <c r="J25" i="41" s="1"/>
  <c r="I25" i="41" s="1"/>
  <c r="H25" i="41" s="1"/>
  <c r="G25" i="41" s="1"/>
  <c r="AB24" i="41"/>
  <c r="AC24" i="41" s="1"/>
  <c r="AD24" i="41" s="1"/>
  <c r="AE24" i="41" s="1"/>
  <c r="AF24" i="41" s="1"/>
  <c r="AG24" i="41" s="1"/>
  <c r="AH24" i="41" s="1"/>
  <c r="AI24" i="41" s="1"/>
  <c r="AJ24" i="41" s="1"/>
  <c r="AK24" i="41" s="1"/>
  <c r="AL24" i="41" s="1"/>
  <c r="AM24" i="41" s="1"/>
  <c r="AN24" i="41" s="1"/>
  <c r="AO24" i="41" s="1"/>
  <c r="AP24" i="41" s="1"/>
  <c r="AQ24" i="41" s="1"/>
  <c r="AR24" i="41" s="1"/>
  <c r="AS24" i="41" s="1"/>
  <c r="AT24" i="41" s="1"/>
  <c r="AU24" i="41" s="1"/>
  <c r="AV24" i="41" s="1"/>
  <c r="AW24" i="41" s="1"/>
  <c r="AX24" i="41" s="1"/>
  <c r="AY24" i="41" s="1"/>
  <c r="AZ24" i="41" s="1"/>
  <c r="BA24" i="41" s="1"/>
  <c r="BB24" i="41" s="1"/>
  <c r="BC24" i="41" s="1"/>
  <c r="BD24" i="41" s="1"/>
  <c r="BE24" i="41" s="1"/>
  <c r="AA24" i="41"/>
  <c r="Z24" i="41"/>
  <c r="Y24" i="41"/>
  <c r="X24" i="41"/>
  <c r="W24" i="41"/>
  <c r="V24" i="41"/>
  <c r="U24" i="41"/>
  <c r="T24" i="41"/>
  <c r="S24" i="41"/>
  <c r="R24" i="41"/>
  <c r="Q24" i="41" s="1"/>
  <c r="P24" i="41" s="1"/>
  <c r="O24" i="41" s="1"/>
  <c r="N24" i="41" s="1"/>
  <c r="M24" i="41" s="1"/>
  <c r="L24" i="41" s="1"/>
  <c r="K24" i="41" s="1"/>
  <c r="J24" i="41" s="1"/>
  <c r="I24" i="41" s="1"/>
  <c r="H24" i="41" s="1"/>
  <c r="G24" i="41" s="1"/>
  <c r="AB23" i="41"/>
  <c r="AC23" i="41" s="1"/>
  <c r="AD23" i="41" s="1"/>
  <c r="AE23" i="41" s="1"/>
  <c r="AF23" i="41" s="1"/>
  <c r="AG23" i="41" s="1"/>
  <c r="AH23" i="41" s="1"/>
  <c r="AI23" i="41" s="1"/>
  <c r="AJ23" i="41" s="1"/>
  <c r="AK23" i="41" s="1"/>
  <c r="AL23" i="41" s="1"/>
  <c r="AM23" i="41" s="1"/>
  <c r="AN23" i="41" s="1"/>
  <c r="AO23" i="41" s="1"/>
  <c r="AP23" i="41" s="1"/>
  <c r="AQ23" i="41" s="1"/>
  <c r="AR23" i="41" s="1"/>
  <c r="AS23" i="41" s="1"/>
  <c r="AT23" i="41" s="1"/>
  <c r="AU23" i="41" s="1"/>
  <c r="AV23" i="41" s="1"/>
  <c r="AW23" i="41" s="1"/>
  <c r="AX23" i="41" s="1"/>
  <c r="AY23" i="41" s="1"/>
  <c r="AZ23" i="41" s="1"/>
  <c r="BA23" i="41" s="1"/>
  <c r="BB23" i="41" s="1"/>
  <c r="BC23" i="41" s="1"/>
  <c r="BD23" i="41" s="1"/>
  <c r="BE23" i="41" s="1"/>
  <c r="AA23" i="41"/>
  <c r="Z23" i="41"/>
  <c r="Y23" i="41"/>
  <c r="X23" i="41"/>
  <c r="W23" i="41"/>
  <c r="V23" i="41"/>
  <c r="U23" i="41"/>
  <c r="T23" i="41"/>
  <c r="S23" i="41"/>
  <c r="R23" i="41"/>
  <c r="Q23" i="41" s="1"/>
  <c r="P23" i="41" s="1"/>
  <c r="O23" i="41" s="1"/>
  <c r="N23" i="41" s="1"/>
  <c r="M23" i="41" s="1"/>
  <c r="L23" i="41" s="1"/>
  <c r="K23" i="41" s="1"/>
  <c r="J23" i="41" s="1"/>
  <c r="I23" i="41" s="1"/>
  <c r="H23" i="41" s="1"/>
  <c r="G23" i="41" s="1"/>
  <c r="AB22" i="41"/>
  <c r="AC22" i="41" s="1"/>
  <c r="AD22" i="41" s="1"/>
  <c r="AE22" i="41" s="1"/>
  <c r="AF22" i="41" s="1"/>
  <c r="AG22" i="41" s="1"/>
  <c r="AH22" i="41" s="1"/>
  <c r="AI22" i="41" s="1"/>
  <c r="AJ22" i="41" s="1"/>
  <c r="AK22" i="41" s="1"/>
  <c r="AL22" i="41" s="1"/>
  <c r="AM22" i="41" s="1"/>
  <c r="AN22" i="41" s="1"/>
  <c r="AO22" i="41" s="1"/>
  <c r="AP22" i="41" s="1"/>
  <c r="AQ22" i="41" s="1"/>
  <c r="AR22" i="41" s="1"/>
  <c r="AS22" i="41" s="1"/>
  <c r="AT22" i="41" s="1"/>
  <c r="AU22" i="41" s="1"/>
  <c r="AV22" i="41" s="1"/>
  <c r="AW22" i="41" s="1"/>
  <c r="AX22" i="41" s="1"/>
  <c r="AY22" i="41" s="1"/>
  <c r="AZ22" i="41" s="1"/>
  <c r="BA22" i="41" s="1"/>
  <c r="BB22" i="41" s="1"/>
  <c r="BC22" i="41" s="1"/>
  <c r="BD22" i="41" s="1"/>
  <c r="BE22" i="41" s="1"/>
  <c r="AA22" i="41"/>
  <c r="Z22" i="41"/>
  <c r="Y22" i="41"/>
  <c r="X22" i="41"/>
  <c r="W22" i="41"/>
  <c r="V22" i="41"/>
  <c r="U22" i="41"/>
  <c r="T22" i="41"/>
  <c r="S22" i="41"/>
  <c r="R22" i="41"/>
  <c r="Q22" i="41" s="1"/>
  <c r="P22" i="41" s="1"/>
  <c r="O22" i="41" s="1"/>
  <c r="N22" i="41" s="1"/>
  <c r="M22" i="41" s="1"/>
  <c r="L22" i="41" s="1"/>
  <c r="K22" i="41" s="1"/>
  <c r="J22" i="41" s="1"/>
  <c r="I22" i="41" s="1"/>
  <c r="H22" i="41" s="1"/>
  <c r="G22" i="41" s="1"/>
  <c r="AB21" i="41"/>
  <c r="AC21" i="41" s="1"/>
  <c r="AD21" i="41" s="1"/>
  <c r="AE21" i="41" s="1"/>
  <c r="AF21" i="41" s="1"/>
  <c r="AG21" i="41" s="1"/>
  <c r="AH21" i="41" s="1"/>
  <c r="AI21" i="41" s="1"/>
  <c r="AJ21" i="41" s="1"/>
  <c r="AK21" i="41" s="1"/>
  <c r="AL21" i="41" s="1"/>
  <c r="AM21" i="41" s="1"/>
  <c r="AN21" i="41" s="1"/>
  <c r="AO21" i="41" s="1"/>
  <c r="AP21" i="41" s="1"/>
  <c r="AQ21" i="41" s="1"/>
  <c r="AR21" i="41" s="1"/>
  <c r="AS21" i="41" s="1"/>
  <c r="AT21" i="41" s="1"/>
  <c r="AU21" i="41" s="1"/>
  <c r="AV21" i="41" s="1"/>
  <c r="AW21" i="41" s="1"/>
  <c r="AX21" i="41" s="1"/>
  <c r="AY21" i="41" s="1"/>
  <c r="AZ21" i="41" s="1"/>
  <c r="BA21" i="41" s="1"/>
  <c r="BB21" i="41" s="1"/>
  <c r="BC21" i="41" s="1"/>
  <c r="BD21" i="41" s="1"/>
  <c r="BE21" i="41" s="1"/>
  <c r="AA21" i="41"/>
  <c r="Z21" i="41"/>
  <c r="Y21" i="41"/>
  <c r="X21" i="41"/>
  <c r="W21" i="41"/>
  <c r="V21" i="41"/>
  <c r="U21" i="41"/>
  <c r="T21" i="41"/>
  <c r="S21" i="41"/>
  <c r="R21" i="41"/>
  <c r="Q21" i="41" s="1"/>
  <c r="P21" i="41" s="1"/>
  <c r="O21" i="41" s="1"/>
  <c r="N21" i="41" s="1"/>
  <c r="M21" i="41" s="1"/>
  <c r="L21" i="41" s="1"/>
  <c r="K21" i="41" s="1"/>
  <c r="J21" i="41" s="1"/>
  <c r="I21" i="41" s="1"/>
  <c r="H21" i="41" s="1"/>
  <c r="G21" i="41" s="1"/>
  <c r="AB20" i="41"/>
  <c r="AC20" i="41" s="1"/>
  <c r="AD20" i="41" s="1"/>
  <c r="AE20" i="41" s="1"/>
  <c r="AF20" i="41" s="1"/>
  <c r="AG20" i="41" s="1"/>
  <c r="AH20" i="41" s="1"/>
  <c r="AI20" i="41" s="1"/>
  <c r="AJ20" i="41" s="1"/>
  <c r="AK20" i="41" s="1"/>
  <c r="AL20" i="41" s="1"/>
  <c r="AM20" i="41" s="1"/>
  <c r="AN20" i="41" s="1"/>
  <c r="AO20" i="41" s="1"/>
  <c r="AP20" i="41" s="1"/>
  <c r="AQ20" i="41" s="1"/>
  <c r="AR20" i="41" s="1"/>
  <c r="AS20" i="41" s="1"/>
  <c r="AT20" i="41" s="1"/>
  <c r="AU20" i="41" s="1"/>
  <c r="AV20" i="41" s="1"/>
  <c r="AW20" i="41" s="1"/>
  <c r="AX20" i="41" s="1"/>
  <c r="AY20" i="41" s="1"/>
  <c r="AZ20" i="41" s="1"/>
  <c r="BA20" i="41" s="1"/>
  <c r="BB20" i="41" s="1"/>
  <c r="BC20" i="41" s="1"/>
  <c r="BD20" i="41" s="1"/>
  <c r="BE20" i="41" s="1"/>
  <c r="AA20" i="41"/>
  <c r="Z20" i="41"/>
  <c r="Y20" i="41"/>
  <c r="X20" i="41"/>
  <c r="W20" i="41"/>
  <c r="V20" i="41"/>
  <c r="U20" i="41"/>
  <c r="T20" i="41"/>
  <c r="S20" i="41"/>
  <c r="R20" i="41"/>
  <c r="Q20" i="41" s="1"/>
  <c r="P20" i="41" s="1"/>
  <c r="O20" i="41" s="1"/>
  <c r="N20" i="41" s="1"/>
  <c r="M20" i="41" s="1"/>
  <c r="L20" i="41" s="1"/>
  <c r="K20" i="41" s="1"/>
  <c r="J20" i="41" s="1"/>
  <c r="I20" i="41" s="1"/>
  <c r="H20" i="41" s="1"/>
  <c r="G20" i="41" s="1"/>
  <c r="AB19" i="41"/>
  <c r="AC19" i="41" s="1"/>
  <c r="AD19" i="41" s="1"/>
  <c r="AE19" i="41" s="1"/>
  <c r="AF19" i="41" s="1"/>
  <c r="AG19" i="41" s="1"/>
  <c r="AH19" i="41" s="1"/>
  <c r="AI19" i="41" s="1"/>
  <c r="AJ19" i="41" s="1"/>
  <c r="AK19" i="41" s="1"/>
  <c r="AL19" i="41" s="1"/>
  <c r="AM19" i="41" s="1"/>
  <c r="AN19" i="41" s="1"/>
  <c r="AO19" i="41" s="1"/>
  <c r="AP19" i="41" s="1"/>
  <c r="AQ19" i="41" s="1"/>
  <c r="AR19" i="41" s="1"/>
  <c r="AS19" i="41" s="1"/>
  <c r="AT19" i="41" s="1"/>
  <c r="AU19" i="41" s="1"/>
  <c r="AV19" i="41" s="1"/>
  <c r="AW19" i="41" s="1"/>
  <c r="AX19" i="41" s="1"/>
  <c r="AY19" i="41" s="1"/>
  <c r="AZ19" i="41" s="1"/>
  <c r="BA19" i="41" s="1"/>
  <c r="BB19" i="41" s="1"/>
  <c r="BC19" i="41" s="1"/>
  <c r="BD19" i="41" s="1"/>
  <c r="BE19" i="41" s="1"/>
  <c r="AA19" i="41"/>
  <c r="Z19" i="41"/>
  <c r="Y19" i="41"/>
  <c r="X19" i="41"/>
  <c r="W19" i="41"/>
  <c r="V19" i="41"/>
  <c r="U19" i="41"/>
  <c r="T19" i="41"/>
  <c r="S19" i="41"/>
  <c r="R19" i="41"/>
  <c r="Q19" i="41" s="1"/>
  <c r="P19" i="41" s="1"/>
  <c r="O19" i="41" s="1"/>
  <c r="N19" i="41" s="1"/>
  <c r="M19" i="41" s="1"/>
  <c r="L19" i="41" s="1"/>
  <c r="K19" i="41" s="1"/>
  <c r="J19" i="41" s="1"/>
  <c r="I19" i="41" s="1"/>
  <c r="H19" i="41" s="1"/>
  <c r="G19" i="41" s="1"/>
  <c r="AB18" i="41"/>
  <c r="AC18" i="41" s="1"/>
  <c r="AD18" i="41" s="1"/>
  <c r="AE18" i="41" s="1"/>
  <c r="AF18" i="41" s="1"/>
  <c r="AG18" i="41" s="1"/>
  <c r="AH18" i="41" s="1"/>
  <c r="AI18" i="41" s="1"/>
  <c r="AJ18" i="41" s="1"/>
  <c r="AK18" i="41" s="1"/>
  <c r="AL18" i="41" s="1"/>
  <c r="AM18" i="41" s="1"/>
  <c r="AN18" i="41" s="1"/>
  <c r="AO18" i="41" s="1"/>
  <c r="AP18" i="41" s="1"/>
  <c r="AQ18" i="41" s="1"/>
  <c r="AR18" i="41" s="1"/>
  <c r="AS18" i="41" s="1"/>
  <c r="AT18" i="41" s="1"/>
  <c r="AU18" i="41" s="1"/>
  <c r="AV18" i="41" s="1"/>
  <c r="AW18" i="41" s="1"/>
  <c r="AX18" i="41" s="1"/>
  <c r="AY18" i="41" s="1"/>
  <c r="AZ18" i="41" s="1"/>
  <c r="BA18" i="41" s="1"/>
  <c r="BB18" i="41" s="1"/>
  <c r="BC18" i="41" s="1"/>
  <c r="BD18" i="41" s="1"/>
  <c r="BE18" i="41" s="1"/>
  <c r="AA18" i="41"/>
  <c r="Z18" i="41"/>
  <c r="Y18" i="41"/>
  <c r="X18" i="41"/>
  <c r="W18" i="41"/>
  <c r="V18" i="41"/>
  <c r="U18" i="41"/>
  <c r="T18" i="41"/>
  <c r="S18" i="41"/>
  <c r="R18" i="41"/>
  <c r="Q18" i="41" s="1"/>
  <c r="P18" i="41" s="1"/>
  <c r="O18" i="41" s="1"/>
  <c r="N18" i="41" s="1"/>
  <c r="M18" i="41" s="1"/>
  <c r="L18" i="41" s="1"/>
  <c r="K18" i="41" s="1"/>
  <c r="J18" i="41" s="1"/>
  <c r="I18" i="41" s="1"/>
  <c r="H18" i="41" s="1"/>
  <c r="G18" i="41" s="1"/>
  <c r="AB17" i="41"/>
  <c r="AC17" i="41" s="1"/>
  <c r="AD17" i="41" s="1"/>
  <c r="AE17" i="41" s="1"/>
  <c r="AF17" i="41" s="1"/>
  <c r="AG17" i="41" s="1"/>
  <c r="AH17" i="41" s="1"/>
  <c r="AI17" i="41" s="1"/>
  <c r="AJ17" i="41" s="1"/>
  <c r="AK17" i="41" s="1"/>
  <c r="AL17" i="41" s="1"/>
  <c r="AM17" i="41" s="1"/>
  <c r="AN17" i="41" s="1"/>
  <c r="AO17" i="41" s="1"/>
  <c r="AP17" i="41" s="1"/>
  <c r="AQ17" i="41" s="1"/>
  <c r="AR17" i="41" s="1"/>
  <c r="AS17" i="41" s="1"/>
  <c r="AT17" i="41" s="1"/>
  <c r="AU17" i="41" s="1"/>
  <c r="AV17" i="41" s="1"/>
  <c r="AW17" i="41" s="1"/>
  <c r="AX17" i="41" s="1"/>
  <c r="AY17" i="41" s="1"/>
  <c r="AZ17" i="41" s="1"/>
  <c r="BA17" i="41" s="1"/>
  <c r="BB17" i="41" s="1"/>
  <c r="BC17" i="41" s="1"/>
  <c r="BD17" i="41" s="1"/>
  <c r="BE17" i="41" s="1"/>
  <c r="AA17" i="41"/>
  <c r="Z17" i="41"/>
  <c r="Y17" i="41"/>
  <c r="X17" i="41"/>
  <c r="W17" i="41"/>
  <c r="V17" i="41"/>
  <c r="U17" i="41"/>
  <c r="T17" i="41"/>
  <c r="S17" i="41"/>
  <c r="R17" i="41"/>
  <c r="Q17" i="41" s="1"/>
  <c r="P17" i="41" s="1"/>
  <c r="O17" i="41" s="1"/>
  <c r="N17" i="41" s="1"/>
  <c r="M17" i="41" s="1"/>
  <c r="L17" i="41" s="1"/>
  <c r="K17" i="41" s="1"/>
  <c r="J17" i="41" s="1"/>
  <c r="I17" i="41" s="1"/>
  <c r="H17" i="41" s="1"/>
  <c r="G17" i="41" s="1"/>
  <c r="AB16" i="41"/>
  <c r="AC16" i="41" s="1"/>
  <c r="AD16" i="41" s="1"/>
  <c r="AE16" i="41" s="1"/>
  <c r="AF16" i="41" s="1"/>
  <c r="AG16" i="41" s="1"/>
  <c r="AH16" i="41" s="1"/>
  <c r="AI16" i="41" s="1"/>
  <c r="AJ16" i="41" s="1"/>
  <c r="AK16" i="41" s="1"/>
  <c r="AL16" i="41" s="1"/>
  <c r="AM16" i="41" s="1"/>
  <c r="AN16" i="41" s="1"/>
  <c r="AO16" i="41" s="1"/>
  <c r="AP16" i="41" s="1"/>
  <c r="AQ16" i="41" s="1"/>
  <c r="AR16" i="41" s="1"/>
  <c r="AS16" i="41" s="1"/>
  <c r="AT16" i="41" s="1"/>
  <c r="AU16" i="41" s="1"/>
  <c r="AV16" i="41" s="1"/>
  <c r="AW16" i="41" s="1"/>
  <c r="AX16" i="41" s="1"/>
  <c r="AY16" i="41" s="1"/>
  <c r="AZ16" i="41" s="1"/>
  <c r="BA16" i="41" s="1"/>
  <c r="BB16" i="41" s="1"/>
  <c r="BC16" i="41" s="1"/>
  <c r="BD16" i="41" s="1"/>
  <c r="BE16" i="41" s="1"/>
  <c r="AA16" i="41"/>
  <c r="Z16" i="41"/>
  <c r="Y16" i="41"/>
  <c r="X16" i="41"/>
  <c r="W16" i="41"/>
  <c r="V16" i="41"/>
  <c r="U16" i="41"/>
  <c r="T16" i="41"/>
  <c r="S16" i="41"/>
  <c r="R16" i="41"/>
  <c r="Q16" i="41" s="1"/>
  <c r="P16" i="41" s="1"/>
  <c r="O16" i="41" s="1"/>
  <c r="N16" i="41" s="1"/>
  <c r="M16" i="41" s="1"/>
  <c r="L16" i="41" s="1"/>
  <c r="K16" i="41" s="1"/>
  <c r="J16" i="41" s="1"/>
  <c r="I16" i="41" s="1"/>
  <c r="H16" i="41" s="1"/>
  <c r="G16" i="41" s="1"/>
  <c r="AB15" i="41"/>
  <c r="AC15" i="41" s="1"/>
  <c r="AD15" i="41" s="1"/>
  <c r="AE15" i="41" s="1"/>
  <c r="AF15" i="41" s="1"/>
  <c r="AG15" i="41" s="1"/>
  <c r="AH15" i="41" s="1"/>
  <c r="AI15" i="41" s="1"/>
  <c r="AJ15" i="41" s="1"/>
  <c r="AK15" i="41" s="1"/>
  <c r="AL15" i="41" s="1"/>
  <c r="AM15" i="41" s="1"/>
  <c r="AN15" i="41" s="1"/>
  <c r="AO15" i="41" s="1"/>
  <c r="AP15" i="41" s="1"/>
  <c r="AQ15" i="41" s="1"/>
  <c r="AR15" i="41" s="1"/>
  <c r="AS15" i="41" s="1"/>
  <c r="AT15" i="41" s="1"/>
  <c r="AU15" i="41" s="1"/>
  <c r="AV15" i="41" s="1"/>
  <c r="AW15" i="41" s="1"/>
  <c r="AX15" i="41" s="1"/>
  <c r="AY15" i="41" s="1"/>
  <c r="AZ15" i="41" s="1"/>
  <c r="BA15" i="41" s="1"/>
  <c r="BB15" i="41" s="1"/>
  <c r="BC15" i="41" s="1"/>
  <c r="BD15" i="41" s="1"/>
  <c r="BE15" i="41" s="1"/>
  <c r="AA15" i="41"/>
  <c r="Z15" i="41"/>
  <c r="Y15" i="41"/>
  <c r="X15" i="41"/>
  <c r="W15" i="41"/>
  <c r="V15" i="41"/>
  <c r="U15" i="41"/>
  <c r="T15" i="41"/>
  <c r="S15" i="41"/>
  <c r="R15" i="41"/>
  <c r="Q15" i="41" s="1"/>
  <c r="P15" i="41" s="1"/>
  <c r="O15" i="41" s="1"/>
  <c r="N15" i="41" s="1"/>
  <c r="M15" i="41" s="1"/>
  <c r="L15" i="41" s="1"/>
  <c r="K15" i="41" s="1"/>
  <c r="J15" i="41" s="1"/>
  <c r="I15" i="41" s="1"/>
  <c r="H15" i="41" s="1"/>
  <c r="G15" i="41" s="1"/>
  <c r="AB14" i="41"/>
  <c r="AC14" i="41" s="1"/>
  <c r="AD14" i="41" s="1"/>
  <c r="AE14" i="41" s="1"/>
  <c r="AF14" i="41" s="1"/>
  <c r="AG14" i="41" s="1"/>
  <c r="AH14" i="41" s="1"/>
  <c r="AI14" i="41" s="1"/>
  <c r="AJ14" i="41" s="1"/>
  <c r="AK14" i="41" s="1"/>
  <c r="AL14" i="41" s="1"/>
  <c r="AM14" i="41" s="1"/>
  <c r="AN14" i="41" s="1"/>
  <c r="AO14" i="41" s="1"/>
  <c r="AP14" i="41" s="1"/>
  <c r="AQ14" i="41" s="1"/>
  <c r="AR14" i="41" s="1"/>
  <c r="AS14" i="41" s="1"/>
  <c r="AT14" i="41" s="1"/>
  <c r="AU14" i="41" s="1"/>
  <c r="AV14" i="41" s="1"/>
  <c r="AW14" i="41" s="1"/>
  <c r="AX14" i="41" s="1"/>
  <c r="AY14" i="41" s="1"/>
  <c r="AZ14" i="41" s="1"/>
  <c r="BA14" i="41" s="1"/>
  <c r="BB14" i="41" s="1"/>
  <c r="BC14" i="41" s="1"/>
  <c r="BD14" i="41" s="1"/>
  <c r="BE14" i="41" s="1"/>
  <c r="AA14" i="41"/>
  <c r="Z14" i="41"/>
  <c r="Y14" i="41"/>
  <c r="X14" i="41"/>
  <c r="W14" i="41"/>
  <c r="V14" i="41"/>
  <c r="U14" i="41"/>
  <c r="T14" i="41"/>
  <c r="S14" i="41"/>
  <c r="R14" i="41"/>
  <c r="Q14" i="41" s="1"/>
  <c r="P14" i="41" s="1"/>
  <c r="O14" i="41" s="1"/>
  <c r="N14" i="41" s="1"/>
  <c r="M14" i="41" s="1"/>
  <c r="L14" i="41" s="1"/>
  <c r="K14" i="41" s="1"/>
  <c r="J14" i="41" s="1"/>
  <c r="I14" i="41" s="1"/>
  <c r="H14" i="41" s="1"/>
  <c r="G14" i="41" s="1"/>
  <c r="AB13" i="41"/>
  <c r="AC13" i="41" s="1"/>
  <c r="AD13" i="41" s="1"/>
  <c r="AE13" i="41" s="1"/>
  <c r="AF13" i="41" s="1"/>
  <c r="AG13" i="41" s="1"/>
  <c r="AH13" i="41" s="1"/>
  <c r="AI13" i="41" s="1"/>
  <c r="AJ13" i="41" s="1"/>
  <c r="AK13" i="41" s="1"/>
  <c r="AL13" i="41" s="1"/>
  <c r="AM13" i="41" s="1"/>
  <c r="AN13" i="41" s="1"/>
  <c r="AO13" i="41" s="1"/>
  <c r="AP13" i="41" s="1"/>
  <c r="AQ13" i="41" s="1"/>
  <c r="AR13" i="41" s="1"/>
  <c r="AS13" i="41" s="1"/>
  <c r="AT13" i="41" s="1"/>
  <c r="AU13" i="41" s="1"/>
  <c r="AV13" i="41" s="1"/>
  <c r="AW13" i="41" s="1"/>
  <c r="AX13" i="41" s="1"/>
  <c r="AY13" i="41" s="1"/>
  <c r="AZ13" i="41" s="1"/>
  <c r="BA13" i="41" s="1"/>
  <c r="BB13" i="41" s="1"/>
  <c r="BC13" i="41" s="1"/>
  <c r="BD13" i="41" s="1"/>
  <c r="BE13" i="41" s="1"/>
  <c r="AA13" i="41"/>
  <c r="Z13" i="41"/>
  <c r="Y13" i="41"/>
  <c r="X13" i="41"/>
  <c r="W13" i="41"/>
  <c r="V13" i="41"/>
  <c r="U13" i="41"/>
  <c r="T13" i="41"/>
  <c r="S13" i="41"/>
  <c r="R13" i="41"/>
  <c r="Q13" i="41" s="1"/>
  <c r="P13" i="41" s="1"/>
  <c r="O13" i="41" s="1"/>
  <c r="N13" i="41" s="1"/>
  <c r="M13" i="41" s="1"/>
  <c r="L13" i="41" s="1"/>
  <c r="K13" i="41" s="1"/>
  <c r="J13" i="41" s="1"/>
  <c r="I13" i="41" s="1"/>
  <c r="H13" i="41" s="1"/>
  <c r="G13" i="41" s="1"/>
  <c r="AB12" i="41"/>
  <c r="AC12" i="41" s="1"/>
  <c r="AD12" i="41" s="1"/>
  <c r="AE12" i="41" s="1"/>
  <c r="AF12" i="41" s="1"/>
  <c r="AG12" i="41" s="1"/>
  <c r="AH12" i="41" s="1"/>
  <c r="AI12" i="41" s="1"/>
  <c r="AJ12" i="41" s="1"/>
  <c r="AK12" i="41" s="1"/>
  <c r="AL12" i="41" s="1"/>
  <c r="AM12" i="41" s="1"/>
  <c r="AN12" i="41" s="1"/>
  <c r="AO12" i="41" s="1"/>
  <c r="AP12" i="41" s="1"/>
  <c r="AQ12" i="41" s="1"/>
  <c r="AR12" i="41" s="1"/>
  <c r="AS12" i="41" s="1"/>
  <c r="AT12" i="41" s="1"/>
  <c r="AU12" i="41" s="1"/>
  <c r="AV12" i="41" s="1"/>
  <c r="AW12" i="41" s="1"/>
  <c r="AX12" i="41" s="1"/>
  <c r="AY12" i="41" s="1"/>
  <c r="AZ12" i="41" s="1"/>
  <c r="BA12" i="41" s="1"/>
  <c r="BB12" i="41" s="1"/>
  <c r="BC12" i="41" s="1"/>
  <c r="BD12" i="41" s="1"/>
  <c r="BE12" i="41" s="1"/>
  <c r="AA12" i="41"/>
  <c r="Z12" i="41"/>
  <c r="Y12" i="41"/>
  <c r="X12" i="41"/>
  <c r="W12" i="41"/>
  <c r="V12" i="41"/>
  <c r="U12" i="41"/>
  <c r="T12" i="41"/>
  <c r="S12" i="41"/>
  <c r="R12" i="41"/>
  <c r="AB42" i="40"/>
  <c r="AC42" i="40" s="1"/>
  <c r="AD42" i="40" s="1"/>
  <c r="AE42" i="40" s="1"/>
  <c r="AF42" i="40" s="1"/>
  <c r="AG42" i="40" s="1"/>
  <c r="AH42" i="40" s="1"/>
  <c r="AI42" i="40" s="1"/>
  <c r="AJ42" i="40" s="1"/>
  <c r="AK42" i="40" s="1"/>
  <c r="AL42" i="40" s="1"/>
  <c r="AM42" i="40" s="1"/>
  <c r="AN42" i="40" s="1"/>
  <c r="AO42" i="40" s="1"/>
  <c r="AP42" i="40" s="1"/>
  <c r="AQ42" i="40" s="1"/>
  <c r="AR42" i="40" s="1"/>
  <c r="AS42" i="40" s="1"/>
  <c r="AT42" i="40" s="1"/>
  <c r="AU42" i="40" s="1"/>
  <c r="AV42" i="40" s="1"/>
  <c r="AW42" i="40" s="1"/>
  <c r="AX42" i="40" s="1"/>
  <c r="AY42" i="40" s="1"/>
  <c r="AZ42" i="40" s="1"/>
  <c r="BA42" i="40" s="1"/>
  <c r="BB42" i="40" s="1"/>
  <c r="BC42" i="40" s="1"/>
  <c r="BD42" i="40" s="1"/>
  <c r="BE42" i="40" s="1"/>
  <c r="AA42" i="40"/>
  <c r="Z42" i="40"/>
  <c r="Y42" i="40"/>
  <c r="X42" i="40"/>
  <c r="W42" i="40"/>
  <c r="V42" i="40"/>
  <c r="U42" i="40"/>
  <c r="T42" i="40"/>
  <c r="S42" i="40"/>
  <c r="R42" i="40"/>
  <c r="Q42" i="40" s="1"/>
  <c r="P42" i="40" s="1"/>
  <c r="O42" i="40" s="1"/>
  <c r="N42" i="40" s="1"/>
  <c r="M42" i="40" s="1"/>
  <c r="L42" i="40" s="1"/>
  <c r="K42" i="40" s="1"/>
  <c r="J42" i="40" s="1"/>
  <c r="I42" i="40" s="1"/>
  <c r="H42" i="40" s="1"/>
  <c r="G42" i="40" s="1"/>
  <c r="AB41" i="40"/>
  <c r="AC41" i="40" s="1"/>
  <c r="AD41" i="40" s="1"/>
  <c r="AE41" i="40" s="1"/>
  <c r="AF41" i="40" s="1"/>
  <c r="AG41" i="40" s="1"/>
  <c r="AH41" i="40" s="1"/>
  <c r="AI41" i="40" s="1"/>
  <c r="AJ41" i="40" s="1"/>
  <c r="AK41" i="40" s="1"/>
  <c r="AL41" i="40" s="1"/>
  <c r="AM41" i="40" s="1"/>
  <c r="AN41" i="40" s="1"/>
  <c r="AO41" i="40" s="1"/>
  <c r="AP41" i="40" s="1"/>
  <c r="AQ41" i="40" s="1"/>
  <c r="AR41" i="40" s="1"/>
  <c r="AS41" i="40" s="1"/>
  <c r="AT41" i="40" s="1"/>
  <c r="AU41" i="40" s="1"/>
  <c r="AV41" i="40" s="1"/>
  <c r="AW41" i="40" s="1"/>
  <c r="AX41" i="40" s="1"/>
  <c r="AY41" i="40" s="1"/>
  <c r="AZ41" i="40" s="1"/>
  <c r="BA41" i="40" s="1"/>
  <c r="BB41" i="40" s="1"/>
  <c r="BC41" i="40" s="1"/>
  <c r="BD41" i="40" s="1"/>
  <c r="BE41" i="40" s="1"/>
  <c r="AA41" i="40"/>
  <c r="Z41" i="40"/>
  <c r="Y41" i="40"/>
  <c r="X41" i="40"/>
  <c r="W41" i="40"/>
  <c r="V41" i="40"/>
  <c r="U41" i="40"/>
  <c r="T41" i="40"/>
  <c r="S41" i="40"/>
  <c r="R41" i="40"/>
  <c r="Q41" i="40" s="1"/>
  <c r="P41" i="40" s="1"/>
  <c r="O41" i="40" s="1"/>
  <c r="N41" i="40" s="1"/>
  <c r="M41" i="40" s="1"/>
  <c r="L41" i="40" s="1"/>
  <c r="K41" i="40" s="1"/>
  <c r="J41" i="40" s="1"/>
  <c r="I41" i="40" s="1"/>
  <c r="H41" i="40" s="1"/>
  <c r="G41" i="40" s="1"/>
  <c r="AB40" i="40"/>
  <c r="AC40" i="40" s="1"/>
  <c r="AD40" i="40" s="1"/>
  <c r="AE40" i="40" s="1"/>
  <c r="AF40" i="40" s="1"/>
  <c r="AG40" i="40" s="1"/>
  <c r="AH40" i="40" s="1"/>
  <c r="AI40" i="40" s="1"/>
  <c r="AJ40" i="40" s="1"/>
  <c r="AK40" i="40" s="1"/>
  <c r="AL40" i="40" s="1"/>
  <c r="AM40" i="40" s="1"/>
  <c r="AN40" i="40" s="1"/>
  <c r="AO40" i="40" s="1"/>
  <c r="AP40" i="40" s="1"/>
  <c r="AQ40" i="40" s="1"/>
  <c r="AR40" i="40" s="1"/>
  <c r="AS40" i="40" s="1"/>
  <c r="AT40" i="40" s="1"/>
  <c r="AU40" i="40" s="1"/>
  <c r="AV40" i="40" s="1"/>
  <c r="AW40" i="40" s="1"/>
  <c r="AX40" i="40" s="1"/>
  <c r="AY40" i="40" s="1"/>
  <c r="AZ40" i="40" s="1"/>
  <c r="BA40" i="40" s="1"/>
  <c r="BB40" i="40" s="1"/>
  <c r="BC40" i="40" s="1"/>
  <c r="BD40" i="40" s="1"/>
  <c r="BE40" i="40" s="1"/>
  <c r="AA40" i="40"/>
  <c r="Z40" i="40"/>
  <c r="Y40" i="40"/>
  <c r="X40" i="40"/>
  <c r="W40" i="40"/>
  <c r="V40" i="40"/>
  <c r="U40" i="40"/>
  <c r="T40" i="40"/>
  <c r="S40" i="40"/>
  <c r="R40" i="40"/>
  <c r="Q40" i="40" s="1"/>
  <c r="P40" i="40" s="1"/>
  <c r="O40" i="40" s="1"/>
  <c r="N40" i="40" s="1"/>
  <c r="M40" i="40" s="1"/>
  <c r="L40" i="40" s="1"/>
  <c r="K40" i="40" s="1"/>
  <c r="J40" i="40" s="1"/>
  <c r="I40" i="40" s="1"/>
  <c r="H40" i="40" s="1"/>
  <c r="G40" i="40" s="1"/>
  <c r="AB39" i="40"/>
  <c r="AC39" i="40" s="1"/>
  <c r="AD39" i="40" s="1"/>
  <c r="AE39" i="40" s="1"/>
  <c r="AF39" i="40" s="1"/>
  <c r="AG39" i="40" s="1"/>
  <c r="AH39" i="40" s="1"/>
  <c r="AI39" i="40" s="1"/>
  <c r="AJ39" i="40" s="1"/>
  <c r="AK39" i="40" s="1"/>
  <c r="AL39" i="40" s="1"/>
  <c r="AM39" i="40" s="1"/>
  <c r="AN39" i="40" s="1"/>
  <c r="AO39" i="40" s="1"/>
  <c r="AP39" i="40" s="1"/>
  <c r="AQ39" i="40" s="1"/>
  <c r="AR39" i="40" s="1"/>
  <c r="AS39" i="40" s="1"/>
  <c r="AT39" i="40" s="1"/>
  <c r="AU39" i="40" s="1"/>
  <c r="AV39" i="40" s="1"/>
  <c r="AW39" i="40" s="1"/>
  <c r="AX39" i="40" s="1"/>
  <c r="AY39" i="40" s="1"/>
  <c r="AZ39" i="40" s="1"/>
  <c r="BA39" i="40" s="1"/>
  <c r="BB39" i="40" s="1"/>
  <c r="BC39" i="40" s="1"/>
  <c r="BD39" i="40" s="1"/>
  <c r="BE39" i="40" s="1"/>
  <c r="AA39" i="40"/>
  <c r="Z39" i="40"/>
  <c r="Y39" i="40"/>
  <c r="X39" i="40"/>
  <c r="W39" i="40"/>
  <c r="V39" i="40"/>
  <c r="U39" i="40"/>
  <c r="T39" i="40"/>
  <c r="S39" i="40"/>
  <c r="R39" i="40"/>
  <c r="Q39" i="40" s="1"/>
  <c r="P39" i="40" s="1"/>
  <c r="O39" i="40" s="1"/>
  <c r="N39" i="40" s="1"/>
  <c r="M39" i="40" s="1"/>
  <c r="L39" i="40" s="1"/>
  <c r="K39" i="40" s="1"/>
  <c r="J39" i="40" s="1"/>
  <c r="I39" i="40" s="1"/>
  <c r="H39" i="40" s="1"/>
  <c r="G39" i="40" s="1"/>
  <c r="AB38" i="40"/>
  <c r="AC38" i="40" s="1"/>
  <c r="AD38" i="40" s="1"/>
  <c r="AE38" i="40" s="1"/>
  <c r="AF38" i="40" s="1"/>
  <c r="AG38" i="40" s="1"/>
  <c r="AH38" i="40" s="1"/>
  <c r="AI38" i="40" s="1"/>
  <c r="AJ38" i="40" s="1"/>
  <c r="AK38" i="40" s="1"/>
  <c r="AL38" i="40" s="1"/>
  <c r="AM38" i="40" s="1"/>
  <c r="AN38" i="40" s="1"/>
  <c r="AO38" i="40" s="1"/>
  <c r="AP38" i="40" s="1"/>
  <c r="AQ38" i="40" s="1"/>
  <c r="AR38" i="40" s="1"/>
  <c r="AS38" i="40" s="1"/>
  <c r="AT38" i="40" s="1"/>
  <c r="AU38" i="40" s="1"/>
  <c r="AV38" i="40" s="1"/>
  <c r="AW38" i="40" s="1"/>
  <c r="AX38" i="40" s="1"/>
  <c r="AY38" i="40" s="1"/>
  <c r="AZ38" i="40" s="1"/>
  <c r="BA38" i="40" s="1"/>
  <c r="BB38" i="40" s="1"/>
  <c r="BC38" i="40" s="1"/>
  <c r="BD38" i="40" s="1"/>
  <c r="BE38" i="40" s="1"/>
  <c r="AA38" i="40"/>
  <c r="Z38" i="40"/>
  <c r="Y38" i="40"/>
  <c r="X38" i="40"/>
  <c r="W38" i="40"/>
  <c r="V38" i="40"/>
  <c r="U38" i="40"/>
  <c r="T38" i="40"/>
  <c r="S38" i="40"/>
  <c r="R38" i="40"/>
  <c r="Q38" i="40" s="1"/>
  <c r="P38" i="40" s="1"/>
  <c r="O38" i="40" s="1"/>
  <c r="N38" i="40" s="1"/>
  <c r="M38" i="40" s="1"/>
  <c r="L38" i="40" s="1"/>
  <c r="K38" i="40" s="1"/>
  <c r="J38" i="40" s="1"/>
  <c r="I38" i="40" s="1"/>
  <c r="H38" i="40" s="1"/>
  <c r="G38" i="40" s="1"/>
  <c r="AB37" i="40"/>
  <c r="AC37" i="40" s="1"/>
  <c r="AD37" i="40" s="1"/>
  <c r="AE37" i="40" s="1"/>
  <c r="AF37" i="40" s="1"/>
  <c r="AG37" i="40" s="1"/>
  <c r="AH37" i="40" s="1"/>
  <c r="AI37" i="40" s="1"/>
  <c r="AJ37" i="40" s="1"/>
  <c r="AK37" i="40" s="1"/>
  <c r="AL37" i="40" s="1"/>
  <c r="AM37" i="40" s="1"/>
  <c r="AN37" i="40" s="1"/>
  <c r="AO37" i="40" s="1"/>
  <c r="AP37" i="40" s="1"/>
  <c r="AQ37" i="40" s="1"/>
  <c r="AR37" i="40" s="1"/>
  <c r="AS37" i="40" s="1"/>
  <c r="AT37" i="40" s="1"/>
  <c r="AU37" i="40" s="1"/>
  <c r="AV37" i="40" s="1"/>
  <c r="AW37" i="40" s="1"/>
  <c r="AX37" i="40" s="1"/>
  <c r="AY37" i="40" s="1"/>
  <c r="AZ37" i="40" s="1"/>
  <c r="BA37" i="40" s="1"/>
  <c r="BB37" i="40" s="1"/>
  <c r="BC37" i="40" s="1"/>
  <c r="BD37" i="40" s="1"/>
  <c r="BE37" i="40" s="1"/>
  <c r="AA37" i="40"/>
  <c r="Z37" i="40"/>
  <c r="Y37" i="40"/>
  <c r="X37" i="40"/>
  <c r="W37" i="40"/>
  <c r="V37" i="40"/>
  <c r="U37" i="40"/>
  <c r="T37" i="40"/>
  <c r="S37" i="40"/>
  <c r="R37" i="40"/>
  <c r="Q37" i="40" s="1"/>
  <c r="P37" i="40" s="1"/>
  <c r="O37" i="40" s="1"/>
  <c r="N37" i="40" s="1"/>
  <c r="M37" i="40" s="1"/>
  <c r="L37" i="40" s="1"/>
  <c r="K37" i="40" s="1"/>
  <c r="J37" i="40" s="1"/>
  <c r="I37" i="40" s="1"/>
  <c r="H37" i="40" s="1"/>
  <c r="G37" i="40" s="1"/>
  <c r="AB36" i="40"/>
  <c r="AC36" i="40" s="1"/>
  <c r="AD36" i="40" s="1"/>
  <c r="AE36" i="40" s="1"/>
  <c r="AF36" i="40" s="1"/>
  <c r="AG36" i="40" s="1"/>
  <c r="AH36" i="40" s="1"/>
  <c r="AI36" i="40" s="1"/>
  <c r="AJ36" i="40" s="1"/>
  <c r="AK36" i="40" s="1"/>
  <c r="AL36" i="40" s="1"/>
  <c r="AM36" i="40" s="1"/>
  <c r="AN36" i="40" s="1"/>
  <c r="AO36" i="40" s="1"/>
  <c r="AP36" i="40" s="1"/>
  <c r="AQ36" i="40" s="1"/>
  <c r="AR36" i="40" s="1"/>
  <c r="AS36" i="40" s="1"/>
  <c r="AT36" i="40" s="1"/>
  <c r="AU36" i="40" s="1"/>
  <c r="AV36" i="40" s="1"/>
  <c r="AW36" i="40" s="1"/>
  <c r="AX36" i="40" s="1"/>
  <c r="AY36" i="40" s="1"/>
  <c r="AZ36" i="40" s="1"/>
  <c r="BA36" i="40" s="1"/>
  <c r="BB36" i="40" s="1"/>
  <c r="BC36" i="40" s="1"/>
  <c r="BD36" i="40" s="1"/>
  <c r="BE36" i="40" s="1"/>
  <c r="AA36" i="40"/>
  <c r="Z36" i="40"/>
  <c r="Y36" i="40"/>
  <c r="X36" i="40"/>
  <c r="W36" i="40"/>
  <c r="V36" i="40"/>
  <c r="U36" i="40"/>
  <c r="T36" i="40"/>
  <c r="S36" i="40"/>
  <c r="R36" i="40"/>
  <c r="Q36" i="40" s="1"/>
  <c r="P36" i="40" s="1"/>
  <c r="O36" i="40" s="1"/>
  <c r="N36" i="40" s="1"/>
  <c r="M36" i="40" s="1"/>
  <c r="L36" i="40" s="1"/>
  <c r="K36" i="40" s="1"/>
  <c r="J36" i="40" s="1"/>
  <c r="I36" i="40" s="1"/>
  <c r="H36" i="40" s="1"/>
  <c r="G36" i="40" s="1"/>
  <c r="AB35" i="40"/>
  <c r="AC35" i="40" s="1"/>
  <c r="AD35" i="40" s="1"/>
  <c r="AE35" i="40" s="1"/>
  <c r="AF35" i="40" s="1"/>
  <c r="AG35" i="40" s="1"/>
  <c r="AH35" i="40" s="1"/>
  <c r="AI35" i="40" s="1"/>
  <c r="AJ35" i="40" s="1"/>
  <c r="AK35" i="40" s="1"/>
  <c r="AL35" i="40" s="1"/>
  <c r="AM35" i="40" s="1"/>
  <c r="AN35" i="40" s="1"/>
  <c r="AO35" i="40" s="1"/>
  <c r="AP35" i="40" s="1"/>
  <c r="AQ35" i="40" s="1"/>
  <c r="AR35" i="40" s="1"/>
  <c r="AS35" i="40" s="1"/>
  <c r="AT35" i="40" s="1"/>
  <c r="AU35" i="40" s="1"/>
  <c r="AV35" i="40" s="1"/>
  <c r="AW35" i="40" s="1"/>
  <c r="AX35" i="40" s="1"/>
  <c r="AY35" i="40" s="1"/>
  <c r="AZ35" i="40" s="1"/>
  <c r="BA35" i="40" s="1"/>
  <c r="BB35" i="40" s="1"/>
  <c r="BC35" i="40" s="1"/>
  <c r="BD35" i="40" s="1"/>
  <c r="BE35" i="40" s="1"/>
  <c r="AA35" i="40"/>
  <c r="Z35" i="40"/>
  <c r="Y35" i="40"/>
  <c r="X35" i="40"/>
  <c r="W35" i="40"/>
  <c r="V35" i="40"/>
  <c r="U35" i="40"/>
  <c r="T35" i="40"/>
  <c r="S35" i="40"/>
  <c r="R35" i="40"/>
  <c r="Q35" i="40" s="1"/>
  <c r="P35" i="40" s="1"/>
  <c r="O35" i="40" s="1"/>
  <c r="N35" i="40" s="1"/>
  <c r="M35" i="40" s="1"/>
  <c r="L35" i="40" s="1"/>
  <c r="K35" i="40" s="1"/>
  <c r="J35" i="40" s="1"/>
  <c r="I35" i="40" s="1"/>
  <c r="H35" i="40" s="1"/>
  <c r="G35" i="40" s="1"/>
  <c r="AB34" i="40"/>
  <c r="AC34" i="40" s="1"/>
  <c r="AD34" i="40" s="1"/>
  <c r="AE34" i="40" s="1"/>
  <c r="AF34" i="40" s="1"/>
  <c r="AG34" i="40" s="1"/>
  <c r="AH34" i="40" s="1"/>
  <c r="AI34" i="40" s="1"/>
  <c r="AJ34" i="40" s="1"/>
  <c r="AK34" i="40" s="1"/>
  <c r="AL34" i="40" s="1"/>
  <c r="AM34" i="40" s="1"/>
  <c r="AN34" i="40" s="1"/>
  <c r="AO34" i="40" s="1"/>
  <c r="AP34" i="40" s="1"/>
  <c r="AQ34" i="40" s="1"/>
  <c r="AR34" i="40" s="1"/>
  <c r="AS34" i="40" s="1"/>
  <c r="AT34" i="40" s="1"/>
  <c r="AU34" i="40" s="1"/>
  <c r="AV34" i="40" s="1"/>
  <c r="AW34" i="40" s="1"/>
  <c r="AX34" i="40" s="1"/>
  <c r="AY34" i="40" s="1"/>
  <c r="AZ34" i="40" s="1"/>
  <c r="BA34" i="40" s="1"/>
  <c r="BB34" i="40" s="1"/>
  <c r="BC34" i="40" s="1"/>
  <c r="BD34" i="40" s="1"/>
  <c r="BE34" i="40" s="1"/>
  <c r="AA34" i="40"/>
  <c r="Z34" i="40"/>
  <c r="Y34" i="40"/>
  <c r="X34" i="40"/>
  <c r="W34" i="40"/>
  <c r="V34" i="40"/>
  <c r="U34" i="40"/>
  <c r="T34" i="40"/>
  <c r="S34" i="40"/>
  <c r="R34" i="40"/>
  <c r="Q34" i="40" s="1"/>
  <c r="P34" i="40" s="1"/>
  <c r="O34" i="40" s="1"/>
  <c r="N34" i="40" s="1"/>
  <c r="M34" i="40" s="1"/>
  <c r="L34" i="40" s="1"/>
  <c r="K34" i="40" s="1"/>
  <c r="J34" i="40" s="1"/>
  <c r="I34" i="40" s="1"/>
  <c r="H34" i="40" s="1"/>
  <c r="G34" i="40" s="1"/>
  <c r="AB33" i="40"/>
  <c r="AC33" i="40" s="1"/>
  <c r="AD33" i="40" s="1"/>
  <c r="AE33" i="40" s="1"/>
  <c r="AF33" i="40" s="1"/>
  <c r="AG33" i="40" s="1"/>
  <c r="AH33" i="40" s="1"/>
  <c r="AI33" i="40" s="1"/>
  <c r="AJ33" i="40" s="1"/>
  <c r="AK33" i="40" s="1"/>
  <c r="AL33" i="40" s="1"/>
  <c r="AM33" i="40" s="1"/>
  <c r="AN33" i="40" s="1"/>
  <c r="AO33" i="40" s="1"/>
  <c r="AP33" i="40" s="1"/>
  <c r="AQ33" i="40" s="1"/>
  <c r="AR33" i="40" s="1"/>
  <c r="AS33" i="40" s="1"/>
  <c r="AT33" i="40" s="1"/>
  <c r="AU33" i="40" s="1"/>
  <c r="AV33" i="40" s="1"/>
  <c r="AW33" i="40" s="1"/>
  <c r="AX33" i="40" s="1"/>
  <c r="AY33" i="40" s="1"/>
  <c r="AZ33" i="40" s="1"/>
  <c r="BA33" i="40" s="1"/>
  <c r="BB33" i="40" s="1"/>
  <c r="BC33" i="40" s="1"/>
  <c r="BD33" i="40" s="1"/>
  <c r="BE33" i="40" s="1"/>
  <c r="AA33" i="40"/>
  <c r="Z33" i="40"/>
  <c r="Y33" i="40"/>
  <c r="X33" i="40"/>
  <c r="W33" i="40"/>
  <c r="V33" i="40"/>
  <c r="U33" i="40"/>
  <c r="T33" i="40"/>
  <c r="S33" i="40"/>
  <c r="R33" i="40"/>
  <c r="Q33" i="40" s="1"/>
  <c r="P33" i="40" s="1"/>
  <c r="O33" i="40" s="1"/>
  <c r="N33" i="40" s="1"/>
  <c r="M33" i="40" s="1"/>
  <c r="L33" i="40" s="1"/>
  <c r="K33" i="40" s="1"/>
  <c r="J33" i="40" s="1"/>
  <c r="I33" i="40" s="1"/>
  <c r="H33" i="40" s="1"/>
  <c r="G33" i="40" s="1"/>
  <c r="AB32" i="40"/>
  <c r="AC32" i="40" s="1"/>
  <c r="AD32" i="40" s="1"/>
  <c r="AE32" i="40" s="1"/>
  <c r="AF32" i="40" s="1"/>
  <c r="AG32" i="40" s="1"/>
  <c r="AH32" i="40" s="1"/>
  <c r="AI32" i="40" s="1"/>
  <c r="AJ32" i="40" s="1"/>
  <c r="AK32" i="40" s="1"/>
  <c r="AL32" i="40" s="1"/>
  <c r="AM32" i="40" s="1"/>
  <c r="AN32" i="40" s="1"/>
  <c r="AO32" i="40" s="1"/>
  <c r="AP32" i="40" s="1"/>
  <c r="AQ32" i="40" s="1"/>
  <c r="AR32" i="40" s="1"/>
  <c r="AS32" i="40" s="1"/>
  <c r="AT32" i="40" s="1"/>
  <c r="AU32" i="40" s="1"/>
  <c r="AV32" i="40" s="1"/>
  <c r="AW32" i="40" s="1"/>
  <c r="AX32" i="40" s="1"/>
  <c r="AY32" i="40" s="1"/>
  <c r="AZ32" i="40" s="1"/>
  <c r="BA32" i="40" s="1"/>
  <c r="BB32" i="40" s="1"/>
  <c r="BC32" i="40" s="1"/>
  <c r="BD32" i="40" s="1"/>
  <c r="BE32" i="40" s="1"/>
  <c r="AA32" i="40"/>
  <c r="Z32" i="40"/>
  <c r="Y32" i="40"/>
  <c r="X32" i="40"/>
  <c r="W32" i="40"/>
  <c r="V32" i="40"/>
  <c r="U32" i="40"/>
  <c r="T32" i="40"/>
  <c r="S32" i="40"/>
  <c r="R32" i="40"/>
  <c r="Q32" i="40" s="1"/>
  <c r="P32" i="40" s="1"/>
  <c r="O32" i="40" s="1"/>
  <c r="N32" i="40" s="1"/>
  <c r="M32" i="40" s="1"/>
  <c r="L32" i="40" s="1"/>
  <c r="K32" i="40" s="1"/>
  <c r="J32" i="40" s="1"/>
  <c r="I32" i="40" s="1"/>
  <c r="H32" i="40" s="1"/>
  <c r="G32" i="40" s="1"/>
  <c r="AB31" i="40"/>
  <c r="AC31" i="40" s="1"/>
  <c r="AD31" i="40" s="1"/>
  <c r="AE31" i="40" s="1"/>
  <c r="AF31" i="40" s="1"/>
  <c r="AG31" i="40" s="1"/>
  <c r="AH31" i="40" s="1"/>
  <c r="AI31" i="40" s="1"/>
  <c r="AJ31" i="40" s="1"/>
  <c r="AK31" i="40" s="1"/>
  <c r="AL31" i="40" s="1"/>
  <c r="AM31" i="40" s="1"/>
  <c r="AN31" i="40" s="1"/>
  <c r="AO31" i="40" s="1"/>
  <c r="AP31" i="40" s="1"/>
  <c r="AQ31" i="40" s="1"/>
  <c r="AR31" i="40" s="1"/>
  <c r="AS31" i="40" s="1"/>
  <c r="AT31" i="40" s="1"/>
  <c r="AU31" i="40" s="1"/>
  <c r="AV31" i="40" s="1"/>
  <c r="AW31" i="40" s="1"/>
  <c r="AX31" i="40" s="1"/>
  <c r="AY31" i="40" s="1"/>
  <c r="AZ31" i="40" s="1"/>
  <c r="BA31" i="40" s="1"/>
  <c r="BB31" i="40" s="1"/>
  <c r="BC31" i="40" s="1"/>
  <c r="BD31" i="40" s="1"/>
  <c r="BE31" i="40" s="1"/>
  <c r="AA31" i="40"/>
  <c r="Z31" i="40"/>
  <c r="Y31" i="40"/>
  <c r="X31" i="40"/>
  <c r="W31" i="40"/>
  <c r="V31" i="40"/>
  <c r="U31" i="40"/>
  <c r="T31" i="40"/>
  <c r="S31" i="40"/>
  <c r="R31" i="40"/>
  <c r="Q31" i="40" s="1"/>
  <c r="P31" i="40" s="1"/>
  <c r="O31" i="40" s="1"/>
  <c r="N31" i="40" s="1"/>
  <c r="M31" i="40" s="1"/>
  <c r="L31" i="40" s="1"/>
  <c r="K31" i="40" s="1"/>
  <c r="J31" i="40" s="1"/>
  <c r="I31" i="40" s="1"/>
  <c r="H31" i="40" s="1"/>
  <c r="G31" i="40" s="1"/>
  <c r="AB30" i="40"/>
  <c r="AC30" i="40" s="1"/>
  <c r="AD30" i="40" s="1"/>
  <c r="AE30" i="40" s="1"/>
  <c r="AF30" i="40" s="1"/>
  <c r="AG30" i="40" s="1"/>
  <c r="AH30" i="40" s="1"/>
  <c r="AI30" i="40" s="1"/>
  <c r="AJ30" i="40" s="1"/>
  <c r="AK30" i="40" s="1"/>
  <c r="AL30" i="40" s="1"/>
  <c r="AM30" i="40" s="1"/>
  <c r="AN30" i="40" s="1"/>
  <c r="AO30" i="40" s="1"/>
  <c r="AP30" i="40" s="1"/>
  <c r="AQ30" i="40" s="1"/>
  <c r="AR30" i="40" s="1"/>
  <c r="AS30" i="40" s="1"/>
  <c r="AT30" i="40" s="1"/>
  <c r="AU30" i="40" s="1"/>
  <c r="AV30" i="40" s="1"/>
  <c r="AW30" i="40" s="1"/>
  <c r="AX30" i="40" s="1"/>
  <c r="AY30" i="40" s="1"/>
  <c r="AZ30" i="40" s="1"/>
  <c r="BA30" i="40" s="1"/>
  <c r="BB30" i="40" s="1"/>
  <c r="BC30" i="40" s="1"/>
  <c r="BD30" i="40" s="1"/>
  <c r="BE30" i="40" s="1"/>
  <c r="AA30" i="40"/>
  <c r="Z30" i="40"/>
  <c r="Y30" i="40"/>
  <c r="X30" i="40"/>
  <c r="W30" i="40"/>
  <c r="V30" i="40"/>
  <c r="U30" i="40"/>
  <c r="T30" i="40"/>
  <c r="S30" i="40"/>
  <c r="R30" i="40"/>
  <c r="Q30" i="40" s="1"/>
  <c r="P30" i="40" s="1"/>
  <c r="O30" i="40" s="1"/>
  <c r="N30" i="40" s="1"/>
  <c r="M30" i="40" s="1"/>
  <c r="L30" i="40" s="1"/>
  <c r="K30" i="40" s="1"/>
  <c r="J30" i="40" s="1"/>
  <c r="I30" i="40" s="1"/>
  <c r="H30" i="40" s="1"/>
  <c r="G30" i="40" s="1"/>
  <c r="AB29" i="40"/>
  <c r="AC29" i="40" s="1"/>
  <c r="AD29" i="40" s="1"/>
  <c r="AE29" i="40" s="1"/>
  <c r="AF29" i="40" s="1"/>
  <c r="AG29" i="40" s="1"/>
  <c r="AH29" i="40" s="1"/>
  <c r="AI29" i="40" s="1"/>
  <c r="AJ29" i="40" s="1"/>
  <c r="AK29" i="40" s="1"/>
  <c r="AL29" i="40" s="1"/>
  <c r="AM29" i="40" s="1"/>
  <c r="AN29" i="40" s="1"/>
  <c r="AO29" i="40" s="1"/>
  <c r="AP29" i="40" s="1"/>
  <c r="AQ29" i="40" s="1"/>
  <c r="AR29" i="40" s="1"/>
  <c r="AS29" i="40" s="1"/>
  <c r="AT29" i="40" s="1"/>
  <c r="AU29" i="40" s="1"/>
  <c r="AV29" i="40" s="1"/>
  <c r="AW29" i="40" s="1"/>
  <c r="AX29" i="40" s="1"/>
  <c r="AY29" i="40" s="1"/>
  <c r="AZ29" i="40" s="1"/>
  <c r="BA29" i="40" s="1"/>
  <c r="BB29" i="40" s="1"/>
  <c r="BC29" i="40" s="1"/>
  <c r="BD29" i="40" s="1"/>
  <c r="BE29" i="40" s="1"/>
  <c r="AA29" i="40"/>
  <c r="Z29" i="40"/>
  <c r="Y29" i="40"/>
  <c r="X29" i="40"/>
  <c r="W29" i="40"/>
  <c r="V29" i="40"/>
  <c r="U29" i="40"/>
  <c r="T29" i="40"/>
  <c r="S29" i="40"/>
  <c r="R29" i="40"/>
  <c r="Q29" i="40" s="1"/>
  <c r="P29" i="40" s="1"/>
  <c r="O29" i="40" s="1"/>
  <c r="N29" i="40" s="1"/>
  <c r="M29" i="40" s="1"/>
  <c r="L29" i="40" s="1"/>
  <c r="K29" i="40" s="1"/>
  <c r="J29" i="40" s="1"/>
  <c r="I29" i="40" s="1"/>
  <c r="H29" i="40" s="1"/>
  <c r="G29" i="40" s="1"/>
  <c r="AB28" i="40"/>
  <c r="AC28" i="40" s="1"/>
  <c r="AD28" i="40" s="1"/>
  <c r="AE28" i="40" s="1"/>
  <c r="AF28" i="40" s="1"/>
  <c r="AG28" i="40" s="1"/>
  <c r="AH28" i="40" s="1"/>
  <c r="AI28" i="40" s="1"/>
  <c r="AJ28" i="40" s="1"/>
  <c r="AK28" i="40" s="1"/>
  <c r="AL28" i="40" s="1"/>
  <c r="AM28" i="40" s="1"/>
  <c r="AN28" i="40" s="1"/>
  <c r="AO28" i="40" s="1"/>
  <c r="AP28" i="40" s="1"/>
  <c r="AQ28" i="40" s="1"/>
  <c r="AR28" i="40" s="1"/>
  <c r="AS28" i="40" s="1"/>
  <c r="AT28" i="40" s="1"/>
  <c r="AU28" i="40" s="1"/>
  <c r="AV28" i="40" s="1"/>
  <c r="AW28" i="40" s="1"/>
  <c r="AX28" i="40" s="1"/>
  <c r="AY28" i="40" s="1"/>
  <c r="AZ28" i="40" s="1"/>
  <c r="BA28" i="40" s="1"/>
  <c r="BB28" i="40" s="1"/>
  <c r="BC28" i="40" s="1"/>
  <c r="BD28" i="40" s="1"/>
  <c r="BE28" i="40" s="1"/>
  <c r="AA28" i="40"/>
  <c r="Z28" i="40"/>
  <c r="Y28" i="40"/>
  <c r="X28" i="40"/>
  <c r="W28" i="40"/>
  <c r="V28" i="40"/>
  <c r="U28" i="40"/>
  <c r="T28" i="40"/>
  <c r="S28" i="40"/>
  <c r="R28" i="40"/>
  <c r="Q28" i="40" s="1"/>
  <c r="P28" i="40" s="1"/>
  <c r="O28" i="40" s="1"/>
  <c r="N28" i="40" s="1"/>
  <c r="M28" i="40" s="1"/>
  <c r="L28" i="40" s="1"/>
  <c r="K28" i="40" s="1"/>
  <c r="J28" i="40" s="1"/>
  <c r="I28" i="40" s="1"/>
  <c r="H28" i="40" s="1"/>
  <c r="G28" i="40" s="1"/>
  <c r="AB27" i="40"/>
  <c r="AC27" i="40" s="1"/>
  <c r="AD27" i="40" s="1"/>
  <c r="AE27" i="40" s="1"/>
  <c r="AF27" i="40" s="1"/>
  <c r="AG27" i="40" s="1"/>
  <c r="AH27" i="40" s="1"/>
  <c r="AI27" i="40" s="1"/>
  <c r="AJ27" i="40" s="1"/>
  <c r="AK27" i="40" s="1"/>
  <c r="AL27" i="40" s="1"/>
  <c r="AM27" i="40" s="1"/>
  <c r="AN27" i="40" s="1"/>
  <c r="AO27" i="40" s="1"/>
  <c r="AP27" i="40" s="1"/>
  <c r="AQ27" i="40" s="1"/>
  <c r="AR27" i="40" s="1"/>
  <c r="AS27" i="40" s="1"/>
  <c r="AT27" i="40" s="1"/>
  <c r="AU27" i="40" s="1"/>
  <c r="AV27" i="40" s="1"/>
  <c r="AW27" i="40" s="1"/>
  <c r="AX27" i="40" s="1"/>
  <c r="AY27" i="40" s="1"/>
  <c r="AZ27" i="40" s="1"/>
  <c r="BA27" i="40" s="1"/>
  <c r="BB27" i="40" s="1"/>
  <c r="BC27" i="40" s="1"/>
  <c r="BD27" i="40" s="1"/>
  <c r="BE27" i="40" s="1"/>
  <c r="AA27" i="40"/>
  <c r="Z27" i="40"/>
  <c r="Y27" i="40"/>
  <c r="X27" i="40"/>
  <c r="W27" i="40"/>
  <c r="V27" i="40"/>
  <c r="U27" i="40"/>
  <c r="T27" i="40"/>
  <c r="S27" i="40"/>
  <c r="R27" i="40"/>
  <c r="Q27" i="40" s="1"/>
  <c r="P27" i="40" s="1"/>
  <c r="O27" i="40" s="1"/>
  <c r="N27" i="40" s="1"/>
  <c r="M27" i="40" s="1"/>
  <c r="L27" i="40" s="1"/>
  <c r="K27" i="40" s="1"/>
  <c r="J27" i="40" s="1"/>
  <c r="I27" i="40" s="1"/>
  <c r="H27" i="40" s="1"/>
  <c r="G27" i="40" s="1"/>
  <c r="AB26" i="40"/>
  <c r="AC26" i="40" s="1"/>
  <c r="AD26" i="40" s="1"/>
  <c r="AE26" i="40" s="1"/>
  <c r="AF26" i="40" s="1"/>
  <c r="AG26" i="40" s="1"/>
  <c r="AH26" i="40" s="1"/>
  <c r="AI26" i="40" s="1"/>
  <c r="AJ26" i="40" s="1"/>
  <c r="AK26" i="40" s="1"/>
  <c r="AL26" i="40" s="1"/>
  <c r="AM26" i="40" s="1"/>
  <c r="AN26" i="40" s="1"/>
  <c r="AO26" i="40" s="1"/>
  <c r="AP26" i="40" s="1"/>
  <c r="AQ26" i="40" s="1"/>
  <c r="AR26" i="40" s="1"/>
  <c r="AS26" i="40" s="1"/>
  <c r="AT26" i="40" s="1"/>
  <c r="AU26" i="40" s="1"/>
  <c r="AV26" i="40" s="1"/>
  <c r="AW26" i="40" s="1"/>
  <c r="AX26" i="40" s="1"/>
  <c r="AY26" i="40" s="1"/>
  <c r="AZ26" i="40" s="1"/>
  <c r="BA26" i="40" s="1"/>
  <c r="BB26" i="40" s="1"/>
  <c r="BC26" i="40" s="1"/>
  <c r="BD26" i="40" s="1"/>
  <c r="BE26" i="40" s="1"/>
  <c r="AA26" i="40"/>
  <c r="Z26" i="40"/>
  <c r="Y26" i="40"/>
  <c r="X26" i="40"/>
  <c r="W26" i="40"/>
  <c r="V26" i="40"/>
  <c r="U26" i="40"/>
  <c r="T26" i="40"/>
  <c r="S26" i="40"/>
  <c r="R26" i="40"/>
  <c r="Q26" i="40" s="1"/>
  <c r="P26" i="40" s="1"/>
  <c r="O26" i="40" s="1"/>
  <c r="N26" i="40" s="1"/>
  <c r="M26" i="40" s="1"/>
  <c r="L26" i="40" s="1"/>
  <c r="K26" i="40" s="1"/>
  <c r="J26" i="40" s="1"/>
  <c r="I26" i="40" s="1"/>
  <c r="H26" i="40" s="1"/>
  <c r="G26" i="40" s="1"/>
  <c r="AB25" i="40"/>
  <c r="AC25" i="40" s="1"/>
  <c r="AD25" i="40" s="1"/>
  <c r="AE25" i="40" s="1"/>
  <c r="AF25" i="40" s="1"/>
  <c r="AG25" i="40" s="1"/>
  <c r="AH25" i="40" s="1"/>
  <c r="AI25" i="40" s="1"/>
  <c r="AJ25" i="40" s="1"/>
  <c r="AK25" i="40" s="1"/>
  <c r="AL25" i="40" s="1"/>
  <c r="AM25" i="40" s="1"/>
  <c r="AN25" i="40" s="1"/>
  <c r="AO25" i="40" s="1"/>
  <c r="AP25" i="40" s="1"/>
  <c r="AQ25" i="40" s="1"/>
  <c r="AR25" i="40" s="1"/>
  <c r="AS25" i="40" s="1"/>
  <c r="AT25" i="40" s="1"/>
  <c r="AU25" i="40" s="1"/>
  <c r="AV25" i="40" s="1"/>
  <c r="AW25" i="40" s="1"/>
  <c r="AX25" i="40" s="1"/>
  <c r="AY25" i="40" s="1"/>
  <c r="AZ25" i="40" s="1"/>
  <c r="BA25" i="40" s="1"/>
  <c r="BB25" i="40" s="1"/>
  <c r="BC25" i="40" s="1"/>
  <c r="BD25" i="40" s="1"/>
  <c r="BE25" i="40" s="1"/>
  <c r="AA25" i="40"/>
  <c r="Z25" i="40"/>
  <c r="Y25" i="40"/>
  <c r="X25" i="40"/>
  <c r="W25" i="40"/>
  <c r="V25" i="40"/>
  <c r="U25" i="40"/>
  <c r="T25" i="40"/>
  <c r="S25" i="40"/>
  <c r="R25" i="40"/>
  <c r="Q25" i="40" s="1"/>
  <c r="P25" i="40" s="1"/>
  <c r="O25" i="40" s="1"/>
  <c r="N25" i="40" s="1"/>
  <c r="M25" i="40" s="1"/>
  <c r="L25" i="40" s="1"/>
  <c r="K25" i="40" s="1"/>
  <c r="J25" i="40" s="1"/>
  <c r="I25" i="40" s="1"/>
  <c r="H25" i="40" s="1"/>
  <c r="G25" i="40" s="1"/>
  <c r="AB24" i="40"/>
  <c r="AC24" i="40" s="1"/>
  <c r="AD24" i="40" s="1"/>
  <c r="AE24" i="40" s="1"/>
  <c r="AF24" i="40" s="1"/>
  <c r="AG24" i="40" s="1"/>
  <c r="AH24" i="40" s="1"/>
  <c r="AI24" i="40" s="1"/>
  <c r="AJ24" i="40" s="1"/>
  <c r="AK24" i="40" s="1"/>
  <c r="AL24" i="40" s="1"/>
  <c r="AM24" i="40" s="1"/>
  <c r="AN24" i="40" s="1"/>
  <c r="AO24" i="40" s="1"/>
  <c r="AP24" i="40" s="1"/>
  <c r="AQ24" i="40" s="1"/>
  <c r="AR24" i="40" s="1"/>
  <c r="AS24" i="40" s="1"/>
  <c r="AT24" i="40" s="1"/>
  <c r="AU24" i="40" s="1"/>
  <c r="AV24" i="40" s="1"/>
  <c r="AW24" i="40" s="1"/>
  <c r="AX24" i="40" s="1"/>
  <c r="AY24" i="40" s="1"/>
  <c r="AZ24" i="40" s="1"/>
  <c r="BA24" i="40" s="1"/>
  <c r="BB24" i="40" s="1"/>
  <c r="BC24" i="40" s="1"/>
  <c r="BD24" i="40" s="1"/>
  <c r="BE24" i="40" s="1"/>
  <c r="AA24" i="40"/>
  <c r="Z24" i="40"/>
  <c r="Y24" i="40"/>
  <c r="X24" i="40"/>
  <c r="W24" i="40"/>
  <c r="V24" i="40"/>
  <c r="U24" i="40"/>
  <c r="T24" i="40"/>
  <c r="S24" i="40"/>
  <c r="R24" i="40"/>
  <c r="Q24" i="40" s="1"/>
  <c r="P24" i="40" s="1"/>
  <c r="O24" i="40" s="1"/>
  <c r="N24" i="40" s="1"/>
  <c r="M24" i="40" s="1"/>
  <c r="L24" i="40" s="1"/>
  <c r="K24" i="40" s="1"/>
  <c r="J24" i="40" s="1"/>
  <c r="I24" i="40" s="1"/>
  <c r="H24" i="40" s="1"/>
  <c r="G24" i="40" s="1"/>
  <c r="AB23" i="40"/>
  <c r="AC23" i="40" s="1"/>
  <c r="AD23" i="40" s="1"/>
  <c r="AE23" i="40" s="1"/>
  <c r="AF23" i="40" s="1"/>
  <c r="AG23" i="40" s="1"/>
  <c r="AH23" i="40" s="1"/>
  <c r="AI23" i="40" s="1"/>
  <c r="AJ23" i="40" s="1"/>
  <c r="AK23" i="40" s="1"/>
  <c r="AL23" i="40" s="1"/>
  <c r="AM23" i="40" s="1"/>
  <c r="AN23" i="40" s="1"/>
  <c r="AO23" i="40" s="1"/>
  <c r="AP23" i="40" s="1"/>
  <c r="AQ23" i="40" s="1"/>
  <c r="AR23" i="40" s="1"/>
  <c r="AS23" i="40" s="1"/>
  <c r="AT23" i="40" s="1"/>
  <c r="AU23" i="40" s="1"/>
  <c r="AV23" i="40" s="1"/>
  <c r="AW23" i="40" s="1"/>
  <c r="AX23" i="40" s="1"/>
  <c r="AY23" i="40" s="1"/>
  <c r="AZ23" i="40" s="1"/>
  <c r="BA23" i="40" s="1"/>
  <c r="BB23" i="40" s="1"/>
  <c r="BC23" i="40" s="1"/>
  <c r="BD23" i="40" s="1"/>
  <c r="BE23" i="40" s="1"/>
  <c r="AA23" i="40"/>
  <c r="Z23" i="40"/>
  <c r="Y23" i="40"/>
  <c r="X23" i="40"/>
  <c r="W23" i="40"/>
  <c r="V23" i="40"/>
  <c r="U23" i="40"/>
  <c r="T23" i="40"/>
  <c r="S23" i="40"/>
  <c r="R23" i="40"/>
  <c r="Q23" i="40" s="1"/>
  <c r="P23" i="40" s="1"/>
  <c r="O23" i="40" s="1"/>
  <c r="N23" i="40" s="1"/>
  <c r="M23" i="40" s="1"/>
  <c r="L23" i="40" s="1"/>
  <c r="K23" i="40" s="1"/>
  <c r="J23" i="40" s="1"/>
  <c r="I23" i="40" s="1"/>
  <c r="H23" i="40" s="1"/>
  <c r="G23" i="40" s="1"/>
  <c r="AB22" i="40"/>
  <c r="AC22" i="40" s="1"/>
  <c r="AD22" i="40" s="1"/>
  <c r="AE22" i="40" s="1"/>
  <c r="AF22" i="40" s="1"/>
  <c r="AG22" i="40" s="1"/>
  <c r="AH22" i="40" s="1"/>
  <c r="AI22" i="40" s="1"/>
  <c r="AJ22" i="40" s="1"/>
  <c r="AK22" i="40" s="1"/>
  <c r="AL22" i="40" s="1"/>
  <c r="AM22" i="40" s="1"/>
  <c r="AN22" i="40" s="1"/>
  <c r="AO22" i="40" s="1"/>
  <c r="AP22" i="40" s="1"/>
  <c r="AQ22" i="40" s="1"/>
  <c r="AR22" i="40" s="1"/>
  <c r="AS22" i="40" s="1"/>
  <c r="AT22" i="40" s="1"/>
  <c r="AU22" i="40" s="1"/>
  <c r="AV22" i="40" s="1"/>
  <c r="AW22" i="40" s="1"/>
  <c r="AX22" i="40" s="1"/>
  <c r="AY22" i="40" s="1"/>
  <c r="AZ22" i="40" s="1"/>
  <c r="BA22" i="40" s="1"/>
  <c r="BB22" i="40" s="1"/>
  <c r="BC22" i="40" s="1"/>
  <c r="BD22" i="40" s="1"/>
  <c r="BE22" i="40" s="1"/>
  <c r="AA22" i="40"/>
  <c r="Z22" i="40"/>
  <c r="Y22" i="40"/>
  <c r="X22" i="40"/>
  <c r="W22" i="40"/>
  <c r="V22" i="40"/>
  <c r="U22" i="40"/>
  <c r="T22" i="40"/>
  <c r="S22" i="40"/>
  <c r="R22" i="40"/>
  <c r="Q22" i="40" s="1"/>
  <c r="P22" i="40" s="1"/>
  <c r="O22" i="40" s="1"/>
  <c r="N22" i="40" s="1"/>
  <c r="M22" i="40" s="1"/>
  <c r="L22" i="40" s="1"/>
  <c r="K22" i="40" s="1"/>
  <c r="J22" i="40" s="1"/>
  <c r="I22" i="40" s="1"/>
  <c r="H22" i="40" s="1"/>
  <c r="G22" i="40" s="1"/>
  <c r="AB21" i="40"/>
  <c r="AC21" i="40" s="1"/>
  <c r="AD21" i="40" s="1"/>
  <c r="AE21" i="40" s="1"/>
  <c r="AF21" i="40" s="1"/>
  <c r="AG21" i="40" s="1"/>
  <c r="AH21" i="40" s="1"/>
  <c r="AI21" i="40" s="1"/>
  <c r="AJ21" i="40" s="1"/>
  <c r="AK21" i="40" s="1"/>
  <c r="AL21" i="40" s="1"/>
  <c r="AM21" i="40" s="1"/>
  <c r="AN21" i="40" s="1"/>
  <c r="AO21" i="40" s="1"/>
  <c r="AP21" i="40" s="1"/>
  <c r="AQ21" i="40" s="1"/>
  <c r="AR21" i="40" s="1"/>
  <c r="AS21" i="40" s="1"/>
  <c r="AT21" i="40" s="1"/>
  <c r="AU21" i="40" s="1"/>
  <c r="AV21" i="40" s="1"/>
  <c r="AW21" i="40" s="1"/>
  <c r="AX21" i="40" s="1"/>
  <c r="AY21" i="40" s="1"/>
  <c r="AZ21" i="40" s="1"/>
  <c r="BA21" i="40" s="1"/>
  <c r="BB21" i="40" s="1"/>
  <c r="BC21" i="40" s="1"/>
  <c r="BD21" i="40" s="1"/>
  <c r="BE21" i="40" s="1"/>
  <c r="AA21" i="40"/>
  <c r="Z21" i="40"/>
  <c r="Y21" i="40"/>
  <c r="X21" i="40"/>
  <c r="W21" i="40"/>
  <c r="V21" i="40"/>
  <c r="U21" i="40"/>
  <c r="T21" i="40"/>
  <c r="S21" i="40"/>
  <c r="R21" i="40"/>
  <c r="Q21" i="40" s="1"/>
  <c r="P21" i="40" s="1"/>
  <c r="O21" i="40" s="1"/>
  <c r="N21" i="40" s="1"/>
  <c r="M21" i="40" s="1"/>
  <c r="L21" i="40" s="1"/>
  <c r="K21" i="40" s="1"/>
  <c r="J21" i="40" s="1"/>
  <c r="I21" i="40" s="1"/>
  <c r="H21" i="40" s="1"/>
  <c r="G21" i="40" s="1"/>
  <c r="AB20" i="40"/>
  <c r="AC20" i="40" s="1"/>
  <c r="AD20" i="40" s="1"/>
  <c r="AE20" i="40" s="1"/>
  <c r="AF20" i="40" s="1"/>
  <c r="AG20" i="40" s="1"/>
  <c r="AH20" i="40" s="1"/>
  <c r="AI20" i="40" s="1"/>
  <c r="AJ20" i="40" s="1"/>
  <c r="AK20" i="40" s="1"/>
  <c r="AL20" i="40" s="1"/>
  <c r="AM20" i="40" s="1"/>
  <c r="AN20" i="40" s="1"/>
  <c r="AO20" i="40" s="1"/>
  <c r="AP20" i="40" s="1"/>
  <c r="AQ20" i="40" s="1"/>
  <c r="AR20" i="40" s="1"/>
  <c r="AS20" i="40" s="1"/>
  <c r="AT20" i="40" s="1"/>
  <c r="AU20" i="40" s="1"/>
  <c r="AV20" i="40" s="1"/>
  <c r="AW20" i="40" s="1"/>
  <c r="AX20" i="40" s="1"/>
  <c r="AY20" i="40" s="1"/>
  <c r="AZ20" i="40" s="1"/>
  <c r="BA20" i="40" s="1"/>
  <c r="BB20" i="40" s="1"/>
  <c r="BC20" i="40" s="1"/>
  <c r="BD20" i="40" s="1"/>
  <c r="BE20" i="40" s="1"/>
  <c r="AA20" i="40"/>
  <c r="Z20" i="40"/>
  <c r="Y20" i="40"/>
  <c r="X20" i="40"/>
  <c r="W20" i="40"/>
  <c r="V20" i="40"/>
  <c r="U20" i="40"/>
  <c r="T20" i="40"/>
  <c r="S20" i="40"/>
  <c r="R20" i="40"/>
  <c r="Q20" i="40" s="1"/>
  <c r="P20" i="40" s="1"/>
  <c r="O20" i="40" s="1"/>
  <c r="N20" i="40" s="1"/>
  <c r="M20" i="40" s="1"/>
  <c r="L20" i="40" s="1"/>
  <c r="K20" i="40" s="1"/>
  <c r="J20" i="40" s="1"/>
  <c r="I20" i="40" s="1"/>
  <c r="H20" i="40" s="1"/>
  <c r="G20" i="40" s="1"/>
  <c r="AB19" i="40"/>
  <c r="AC19" i="40" s="1"/>
  <c r="AD19" i="40" s="1"/>
  <c r="AE19" i="40" s="1"/>
  <c r="AF19" i="40" s="1"/>
  <c r="AG19" i="40" s="1"/>
  <c r="AH19" i="40" s="1"/>
  <c r="AI19" i="40" s="1"/>
  <c r="AJ19" i="40" s="1"/>
  <c r="AK19" i="40" s="1"/>
  <c r="AL19" i="40" s="1"/>
  <c r="AM19" i="40" s="1"/>
  <c r="AN19" i="40" s="1"/>
  <c r="AO19" i="40" s="1"/>
  <c r="AP19" i="40" s="1"/>
  <c r="AQ19" i="40" s="1"/>
  <c r="AR19" i="40" s="1"/>
  <c r="AS19" i="40" s="1"/>
  <c r="AT19" i="40" s="1"/>
  <c r="AU19" i="40" s="1"/>
  <c r="AV19" i="40" s="1"/>
  <c r="AW19" i="40" s="1"/>
  <c r="AX19" i="40" s="1"/>
  <c r="AY19" i="40" s="1"/>
  <c r="AZ19" i="40" s="1"/>
  <c r="BA19" i="40" s="1"/>
  <c r="BB19" i="40" s="1"/>
  <c r="BC19" i="40" s="1"/>
  <c r="BD19" i="40" s="1"/>
  <c r="BE19" i="40" s="1"/>
  <c r="AA19" i="40"/>
  <c r="Z19" i="40"/>
  <c r="Y19" i="40"/>
  <c r="X19" i="40"/>
  <c r="W19" i="40"/>
  <c r="V19" i="40"/>
  <c r="U19" i="40"/>
  <c r="T19" i="40"/>
  <c r="S19" i="40"/>
  <c r="R19" i="40"/>
  <c r="Q19" i="40" s="1"/>
  <c r="P19" i="40" s="1"/>
  <c r="O19" i="40" s="1"/>
  <c r="N19" i="40" s="1"/>
  <c r="M19" i="40" s="1"/>
  <c r="L19" i="40" s="1"/>
  <c r="K19" i="40" s="1"/>
  <c r="J19" i="40" s="1"/>
  <c r="I19" i="40" s="1"/>
  <c r="H19" i="40" s="1"/>
  <c r="G19" i="40" s="1"/>
  <c r="AB18" i="40"/>
  <c r="AC18" i="40" s="1"/>
  <c r="AD18" i="40" s="1"/>
  <c r="AE18" i="40" s="1"/>
  <c r="AF18" i="40" s="1"/>
  <c r="AG18" i="40" s="1"/>
  <c r="AH18" i="40" s="1"/>
  <c r="AI18" i="40" s="1"/>
  <c r="AJ18" i="40" s="1"/>
  <c r="AK18" i="40" s="1"/>
  <c r="AL18" i="40" s="1"/>
  <c r="AM18" i="40" s="1"/>
  <c r="AN18" i="40" s="1"/>
  <c r="AO18" i="40" s="1"/>
  <c r="AP18" i="40" s="1"/>
  <c r="AQ18" i="40" s="1"/>
  <c r="AR18" i="40" s="1"/>
  <c r="AS18" i="40" s="1"/>
  <c r="AT18" i="40" s="1"/>
  <c r="AU18" i="40" s="1"/>
  <c r="AV18" i="40" s="1"/>
  <c r="AW18" i="40" s="1"/>
  <c r="AX18" i="40" s="1"/>
  <c r="AY18" i="40" s="1"/>
  <c r="AZ18" i="40" s="1"/>
  <c r="BA18" i="40" s="1"/>
  <c r="BB18" i="40" s="1"/>
  <c r="BC18" i="40" s="1"/>
  <c r="BD18" i="40" s="1"/>
  <c r="BE18" i="40" s="1"/>
  <c r="AA18" i="40"/>
  <c r="Z18" i="40"/>
  <c r="Y18" i="40"/>
  <c r="X18" i="40"/>
  <c r="W18" i="40"/>
  <c r="V18" i="40"/>
  <c r="U18" i="40"/>
  <c r="T18" i="40"/>
  <c r="S18" i="40"/>
  <c r="R18" i="40"/>
  <c r="Q18" i="40" s="1"/>
  <c r="P18" i="40" s="1"/>
  <c r="O18" i="40" s="1"/>
  <c r="N18" i="40" s="1"/>
  <c r="M18" i="40" s="1"/>
  <c r="L18" i="40" s="1"/>
  <c r="K18" i="40" s="1"/>
  <c r="J18" i="40" s="1"/>
  <c r="I18" i="40" s="1"/>
  <c r="H18" i="40" s="1"/>
  <c r="G18" i="40" s="1"/>
  <c r="AB17" i="40"/>
  <c r="AC17" i="40" s="1"/>
  <c r="AD17" i="40" s="1"/>
  <c r="AE17" i="40" s="1"/>
  <c r="AF17" i="40" s="1"/>
  <c r="AG17" i="40" s="1"/>
  <c r="AH17" i="40" s="1"/>
  <c r="AI17" i="40" s="1"/>
  <c r="AJ17" i="40" s="1"/>
  <c r="AK17" i="40" s="1"/>
  <c r="AL17" i="40" s="1"/>
  <c r="AM17" i="40" s="1"/>
  <c r="AN17" i="40" s="1"/>
  <c r="AO17" i="40" s="1"/>
  <c r="AP17" i="40" s="1"/>
  <c r="AQ17" i="40" s="1"/>
  <c r="AR17" i="40" s="1"/>
  <c r="AS17" i="40" s="1"/>
  <c r="AT17" i="40" s="1"/>
  <c r="AU17" i="40" s="1"/>
  <c r="AV17" i="40" s="1"/>
  <c r="AW17" i="40" s="1"/>
  <c r="AX17" i="40" s="1"/>
  <c r="AY17" i="40" s="1"/>
  <c r="AZ17" i="40" s="1"/>
  <c r="BA17" i="40" s="1"/>
  <c r="BB17" i="40" s="1"/>
  <c r="BC17" i="40" s="1"/>
  <c r="BD17" i="40" s="1"/>
  <c r="BE17" i="40" s="1"/>
  <c r="AA17" i="40"/>
  <c r="Z17" i="40"/>
  <c r="Y17" i="40"/>
  <c r="X17" i="40"/>
  <c r="W17" i="40"/>
  <c r="V17" i="40"/>
  <c r="U17" i="40"/>
  <c r="T17" i="40"/>
  <c r="S17" i="40"/>
  <c r="R17" i="40"/>
  <c r="Q17" i="40" s="1"/>
  <c r="P17" i="40" s="1"/>
  <c r="O17" i="40" s="1"/>
  <c r="N17" i="40" s="1"/>
  <c r="M17" i="40" s="1"/>
  <c r="L17" i="40" s="1"/>
  <c r="K17" i="40" s="1"/>
  <c r="J17" i="40" s="1"/>
  <c r="I17" i="40" s="1"/>
  <c r="H17" i="40" s="1"/>
  <c r="G17" i="40" s="1"/>
  <c r="AB16" i="40"/>
  <c r="AC16" i="40" s="1"/>
  <c r="AD16" i="40" s="1"/>
  <c r="AE16" i="40" s="1"/>
  <c r="AF16" i="40" s="1"/>
  <c r="AG16" i="40" s="1"/>
  <c r="AH16" i="40" s="1"/>
  <c r="AI16" i="40" s="1"/>
  <c r="AJ16" i="40" s="1"/>
  <c r="AK16" i="40" s="1"/>
  <c r="AL16" i="40" s="1"/>
  <c r="AM16" i="40" s="1"/>
  <c r="AN16" i="40" s="1"/>
  <c r="AO16" i="40" s="1"/>
  <c r="AP16" i="40" s="1"/>
  <c r="AQ16" i="40" s="1"/>
  <c r="AR16" i="40" s="1"/>
  <c r="AS16" i="40" s="1"/>
  <c r="AT16" i="40" s="1"/>
  <c r="AU16" i="40" s="1"/>
  <c r="AV16" i="40" s="1"/>
  <c r="AW16" i="40" s="1"/>
  <c r="AX16" i="40" s="1"/>
  <c r="AY16" i="40" s="1"/>
  <c r="AZ16" i="40" s="1"/>
  <c r="BA16" i="40" s="1"/>
  <c r="BB16" i="40" s="1"/>
  <c r="BC16" i="40" s="1"/>
  <c r="BD16" i="40" s="1"/>
  <c r="BE16" i="40" s="1"/>
  <c r="AA16" i="40"/>
  <c r="Z16" i="40"/>
  <c r="Y16" i="40"/>
  <c r="X16" i="40"/>
  <c r="W16" i="40"/>
  <c r="V16" i="40"/>
  <c r="U16" i="40"/>
  <c r="T16" i="40"/>
  <c r="S16" i="40"/>
  <c r="R16" i="40"/>
  <c r="Q16" i="40" s="1"/>
  <c r="P16" i="40" s="1"/>
  <c r="O16" i="40" s="1"/>
  <c r="N16" i="40" s="1"/>
  <c r="M16" i="40" s="1"/>
  <c r="L16" i="40" s="1"/>
  <c r="K16" i="40" s="1"/>
  <c r="J16" i="40" s="1"/>
  <c r="I16" i="40" s="1"/>
  <c r="H16" i="40" s="1"/>
  <c r="G16" i="40" s="1"/>
  <c r="AB15" i="40"/>
  <c r="AC15" i="40" s="1"/>
  <c r="AD15" i="40" s="1"/>
  <c r="AE15" i="40" s="1"/>
  <c r="AF15" i="40" s="1"/>
  <c r="AG15" i="40" s="1"/>
  <c r="AH15" i="40" s="1"/>
  <c r="AI15" i="40" s="1"/>
  <c r="AJ15" i="40" s="1"/>
  <c r="AK15" i="40" s="1"/>
  <c r="AL15" i="40" s="1"/>
  <c r="AM15" i="40" s="1"/>
  <c r="AN15" i="40" s="1"/>
  <c r="AO15" i="40" s="1"/>
  <c r="AP15" i="40" s="1"/>
  <c r="AQ15" i="40" s="1"/>
  <c r="AR15" i="40" s="1"/>
  <c r="AS15" i="40" s="1"/>
  <c r="AT15" i="40" s="1"/>
  <c r="AU15" i="40" s="1"/>
  <c r="AV15" i="40" s="1"/>
  <c r="AW15" i="40" s="1"/>
  <c r="AX15" i="40" s="1"/>
  <c r="AY15" i="40" s="1"/>
  <c r="AZ15" i="40" s="1"/>
  <c r="BA15" i="40" s="1"/>
  <c r="BB15" i="40" s="1"/>
  <c r="BC15" i="40" s="1"/>
  <c r="BD15" i="40" s="1"/>
  <c r="BE15" i="40" s="1"/>
  <c r="AA15" i="40"/>
  <c r="Z15" i="40"/>
  <c r="Y15" i="40"/>
  <c r="X15" i="40"/>
  <c r="W15" i="40"/>
  <c r="V15" i="40"/>
  <c r="U15" i="40"/>
  <c r="T15" i="40"/>
  <c r="S15" i="40"/>
  <c r="R15" i="40"/>
  <c r="Q15" i="40" s="1"/>
  <c r="P15" i="40" s="1"/>
  <c r="O15" i="40" s="1"/>
  <c r="N15" i="40" s="1"/>
  <c r="M15" i="40" s="1"/>
  <c r="L15" i="40" s="1"/>
  <c r="K15" i="40" s="1"/>
  <c r="J15" i="40" s="1"/>
  <c r="I15" i="40" s="1"/>
  <c r="H15" i="40" s="1"/>
  <c r="G15" i="40" s="1"/>
  <c r="AB14" i="40"/>
  <c r="AC14" i="40" s="1"/>
  <c r="AD14" i="40" s="1"/>
  <c r="AE14" i="40" s="1"/>
  <c r="AF14" i="40" s="1"/>
  <c r="AG14" i="40" s="1"/>
  <c r="AH14" i="40" s="1"/>
  <c r="AI14" i="40" s="1"/>
  <c r="AJ14" i="40" s="1"/>
  <c r="AK14" i="40" s="1"/>
  <c r="AL14" i="40" s="1"/>
  <c r="AM14" i="40" s="1"/>
  <c r="AN14" i="40" s="1"/>
  <c r="AO14" i="40" s="1"/>
  <c r="AP14" i="40" s="1"/>
  <c r="AQ14" i="40" s="1"/>
  <c r="AR14" i="40" s="1"/>
  <c r="AS14" i="40" s="1"/>
  <c r="AT14" i="40" s="1"/>
  <c r="AU14" i="40" s="1"/>
  <c r="AV14" i="40" s="1"/>
  <c r="AW14" i="40" s="1"/>
  <c r="AX14" i="40" s="1"/>
  <c r="AY14" i="40" s="1"/>
  <c r="AZ14" i="40" s="1"/>
  <c r="BA14" i="40" s="1"/>
  <c r="BB14" i="40" s="1"/>
  <c r="BC14" i="40" s="1"/>
  <c r="BD14" i="40" s="1"/>
  <c r="BE14" i="40" s="1"/>
  <c r="AA14" i="40"/>
  <c r="Z14" i="40"/>
  <c r="Y14" i="40"/>
  <c r="X14" i="40"/>
  <c r="W14" i="40"/>
  <c r="V14" i="40"/>
  <c r="U14" i="40"/>
  <c r="T14" i="40"/>
  <c r="S14" i="40"/>
  <c r="R14" i="40"/>
  <c r="Q14" i="40" s="1"/>
  <c r="P14" i="40" s="1"/>
  <c r="O14" i="40" s="1"/>
  <c r="N14" i="40" s="1"/>
  <c r="M14" i="40" s="1"/>
  <c r="L14" i="40" s="1"/>
  <c r="K14" i="40" s="1"/>
  <c r="J14" i="40" s="1"/>
  <c r="I14" i="40" s="1"/>
  <c r="H14" i="40" s="1"/>
  <c r="G14" i="40" s="1"/>
  <c r="AB13" i="40"/>
  <c r="AC13" i="40" s="1"/>
  <c r="AD13" i="40" s="1"/>
  <c r="AE13" i="40" s="1"/>
  <c r="AF13" i="40" s="1"/>
  <c r="AG13" i="40" s="1"/>
  <c r="AH13" i="40" s="1"/>
  <c r="AI13" i="40" s="1"/>
  <c r="AJ13" i="40" s="1"/>
  <c r="AK13" i="40" s="1"/>
  <c r="AL13" i="40" s="1"/>
  <c r="AM13" i="40" s="1"/>
  <c r="AN13" i="40" s="1"/>
  <c r="AO13" i="40" s="1"/>
  <c r="AP13" i="40" s="1"/>
  <c r="AQ13" i="40" s="1"/>
  <c r="AR13" i="40" s="1"/>
  <c r="AS13" i="40" s="1"/>
  <c r="AT13" i="40" s="1"/>
  <c r="AU13" i="40" s="1"/>
  <c r="AV13" i="40" s="1"/>
  <c r="AW13" i="40" s="1"/>
  <c r="AX13" i="40" s="1"/>
  <c r="AY13" i="40" s="1"/>
  <c r="AZ13" i="40" s="1"/>
  <c r="BA13" i="40" s="1"/>
  <c r="BB13" i="40" s="1"/>
  <c r="BC13" i="40" s="1"/>
  <c r="BD13" i="40" s="1"/>
  <c r="BE13" i="40" s="1"/>
  <c r="AA13" i="40"/>
  <c r="Z13" i="40"/>
  <c r="Y13" i="40"/>
  <c r="X13" i="40"/>
  <c r="W13" i="40"/>
  <c r="V13" i="40"/>
  <c r="U13" i="40"/>
  <c r="T13" i="40"/>
  <c r="S13" i="40"/>
  <c r="R13" i="40"/>
  <c r="Q13" i="40" s="1"/>
  <c r="P13" i="40" s="1"/>
  <c r="O13" i="40" s="1"/>
  <c r="N13" i="40" s="1"/>
  <c r="M13" i="40" s="1"/>
  <c r="L13" i="40" s="1"/>
  <c r="K13" i="40" s="1"/>
  <c r="J13" i="40" s="1"/>
  <c r="I13" i="40" s="1"/>
  <c r="H13" i="40" s="1"/>
  <c r="G13" i="40" s="1"/>
  <c r="AB12" i="40"/>
  <c r="AC12" i="40" s="1"/>
  <c r="AD12" i="40" s="1"/>
  <c r="AE12" i="40" s="1"/>
  <c r="AF12" i="40" s="1"/>
  <c r="AG12" i="40" s="1"/>
  <c r="AH12" i="40" s="1"/>
  <c r="AI12" i="40" s="1"/>
  <c r="AJ12" i="40" s="1"/>
  <c r="AK12" i="40" s="1"/>
  <c r="AL12" i="40" s="1"/>
  <c r="AM12" i="40" s="1"/>
  <c r="AN12" i="40" s="1"/>
  <c r="AO12" i="40" s="1"/>
  <c r="AP12" i="40" s="1"/>
  <c r="AQ12" i="40" s="1"/>
  <c r="AR12" i="40" s="1"/>
  <c r="AS12" i="40" s="1"/>
  <c r="AT12" i="40" s="1"/>
  <c r="AU12" i="40" s="1"/>
  <c r="AV12" i="40" s="1"/>
  <c r="AW12" i="40" s="1"/>
  <c r="AX12" i="40" s="1"/>
  <c r="AY12" i="40" s="1"/>
  <c r="AZ12" i="40" s="1"/>
  <c r="BA12" i="40" s="1"/>
  <c r="BB12" i="40" s="1"/>
  <c r="BC12" i="40" s="1"/>
  <c r="BD12" i="40" s="1"/>
  <c r="BE12" i="40" s="1"/>
  <c r="AA12" i="40"/>
  <c r="Z12" i="40"/>
  <c r="Y12" i="40"/>
  <c r="X12" i="40"/>
  <c r="W12" i="40"/>
  <c r="V12" i="40"/>
  <c r="U12" i="40"/>
  <c r="T12" i="40"/>
  <c r="S12" i="40"/>
  <c r="R12" i="40"/>
  <c r="AB42" i="39"/>
  <c r="AC42" i="39" s="1"/>
  <c r="AA42" i="39"/>
  <c r="Z42" i="39"/>
  <c r="Y42" i="39"/>
  <c r="X42" i="39"/>
  <c r="W42" i="39"/>
  <c r="V42" i="39"/>
  <c r="U42" i="39"/>
  <c r="T42" i="39"/>
  <c r="S42" i="39"/>
  <c r="R42" i="39"/>
  <c r="AB41" i="39"/>
  <c r="AC41" i="39" s="1"/>
  <c r="AA41" i="39"/>
  <c r="Z41" i="39"/>
  <c r="Y41" i="39"/>
  <c r="X41" i="39"/>
  <c r="W41" i="39"/>
  <c r="V41" i="39"/>
  <c r="U41" i="39"/>
  <c r="T41" i="39"/>
  <c r="S41" i="39"/>
  <c r="R41" i="39"/>
  <c r="AB40" i="39"/>
  <c r="AC40" i="39" s="1"/>
  <c r="AA40" i="39"/>
  <c r="Z40" i="39"/>
  <c r="Y40" i="39"/>
  <c r="X40" i="39"/>
  <c r="W40" i="39"/>
  <c r="V40" i="39"/>
  <c r="U40" i="39"/>
  <c r="T40" i="39"/>
  <c r="S40" i="39"/>
  <c r="R40" i="39"/>
  <c r="AB39" i="39"/>
  <c r="AC39" i="39" s="1"/>
  <c r="AA39" i="39"/>
  <c r="Z39" i="39"/>
  <c r="Y39" i="39"/>
  <c r="X39" i="39"/>
  <c r="W39" i="39"/>
  <c r="V39" i="39"/>
  <c r="U39" i="39"/>
  <c r="T39" i="39"/>
  <c r="S39" i="39"/>
  <c r="R39" i="39"/>
  <c r="AB38" i="39"/>
  <c r="AC38" i="39" s="1"/>
  <c r="AA38" i="39"/>
  <c r="Z38" i="39"/>
  <c r="Y38" i="39"/>
  <c r="X38" i="39"/>
  <c r="W38" i="39"/>
  <c r="V38" i="39"/>
  <c r="U38" i="39"/>
  <c r="T38" i="39"/>
  <c r="S38" i="39"/>
  <c r="R38" i="39"/>
  <c r="AB37" i="39"/>
  <c r="AC37" i="39" s="1"/>
  <c r="AA37" i="39"/>
  <c r="Z37" i="39"/>
  <c r="Y37" i="39"/>
  <c r="X37" i="39"/>
  <c r="W37" i="39"/>
  <c r="V37" i="39"/>
  <c r="U37" i="39"/>
  <c r="T37" i="39"/>
  <c r="S37" i="39"/>
  <c r="R37" i="39"/>
  <c r="AB36" i="39"/>
  <c r="AC36" i="39" s="1"/>
  <c r="AA36" i="39"/>
  <c r="Z36" i="39"/>
  <c r="Y36" i="39"/>
  <c r="X36" i="39"/>
  <c r="W36" i="39"/>
  <c r="V36" i="39"/>
  <c r="U36" i="39"/>
  <c r="T36" i="39"/>
  <c r="S36" i="39"/>
  <c r="R36" i="39"/>
  <c r="AB35" i="39"/>
  <c r="AC35" i="39" s="1"/>
  <c r="AA35" i="39"/>
  <c r="Z35" i="39"/>
  <c r="Y35" i="39"/>
  <c r="X35" i="39"/>
  <c r="W35" i="39"/>
  <c r="V35" i="39"/>
  <c r="U35" i="39"/>
  <c r="T35" i="39"/>
  <c r="S35" i="39"/>
  <c r="R35" i="39"/>
  <c r="AB34" i="39"/>
  <c r="AC34" i="39" s="1"/>
  <c r="AA34" i="39"/>
  <c r="Z34" i="39"/>
  <c r="Y34" i="39"/>
  <c r="X34" i="39"/>
  <c r="W34" i="39"/>
  <c r="V34" i="39"/>
  <c r="U34" i="39"/>
  <c r="T34" i="39"/>
  <c r="S34" i="39"/>
  <c r="R34" i="39"/>
  <c r="AB33" i="39"/>
  <c r="AC33" i="39" s="1"/>
  <c r="AA33" i="39"/>
  <c r="Z33" i="39"/>
  <c r="Y33" i="39"/>
  <c r="X33" i="39"/>
  <c r="W33" i="39"/>
  <c r="V33" i="39"/>
  <c r="U33" i="39"/>
  <c r="T33" i="39"/>
  <c r="S33" i="39"/>
  <c r="R33" i="39"/>
  <c r="AB32" i="39"/>
  <c r="AC32" i="39" s="1"/>
  <c r="AA32" i="39"/>
  <c r="Z32" i="39"/>
  <c r="Y32" i="39"/>
  <c r="X32" i="39"/>
  <c r="W32" i="39"/>
  <c r="V32" i="39"/>
  <c r="U32" i="39"/>
  <c r="T32" i="39"/>
  <c r="S32" i="39"/>
  <c r="R32" i="39"/>
  <c r="AB31" i="39"/>
  <c r="AC31" i="39" s="1"/>
  <c r="AA31" i="39"/>
  <c r="Z31" i="39"/>
  <c r="Y31" i="39"/>
  <c r="X31" i="39"/>
  <c r="W31" i="39"/>
  <c r="V31" i="39"/>
  <c r="U31" i="39"/>
  <c r="T31" i="39"/>
  <c r="S31" i="39"/>
  <c r="R31" i="39"/>
  <c r="AB30" i="39"/>
  <c r="AC30" i="39" s="1"/>
  <c r="AA30" i="39"/>
  <c r="Z30" i="39"/>
  <c r="Y30" i="39"/>
  <c r="X30" i="39"/>
  <c r="W30" i="39"/>
  <c r="V30" i="39"/>
  <c r="U30" i="39"/>
  <c r="T30" i="39"/>
  <c r="S30" i="39"/>
  <c r="R30" i="39"/>
  <c r="AB29" i="39"/>
  <c r="AC29" i="39" s="1"/>
  <c r="AA29" i="39"/>
  <c r="Z29" i="39"/>
  <c r="Y29" i="39"/>
  <c r="X29" i="39"/>
  <c r="W29" i="39"/>
  <c r="V29" i="39"/>
  <c r="U29" i="39"/>
  <c r="T29" i="39"/>
  <c r="S29" i="39"/>
  <c r="R29" i="39"/>
  <c r="AB28" i="39"/>
  <c r="AC28" i="39" s="1"/>
  <c r="AA28" i="39"/>
  <c r="Z28" i="39"/>
  <c r="Y28" i="39"/>
  <c r="X28" i="39"/>
  <c r="W28" i="39"/>
  <c r="V28" i="39"/>
  <c r="U28" i="39"/>
  <c r="T28" i="39"/>
  <c r="S28" i="39"/>
  <c r="R28" i="39"/>
  <c r="AB27" i="39"/>
  <c r="AC27" i="39" s="1"/>
  <c r="AA27" i="39"/>
  <c r="Z27" i="39"/>
  <c r="Y27" i="39"/>
  <c r="X27" i="39"/>
  <c r="W27" i="39"/>
  <c r="V27" i="39"/>
  <c r="U27" i="39"/>
  <c r="T27" i="39"/>
  <c r="S27" i="39"/>
  <c r="R27" i="39"/>
  <c r="AB26" i="39"/>
  <c r="AC26" i="39" s="1"/>
  <c r="AA26" i="39"/>
  <c r="Z26" i="39"/>
  <c r="Y26" i="39"/>
  <c r="X26" i="39"/>
  <c r="W26" i="39"/>
  <c r="V26" i="39"/>
  <c r="U26" i="39"/>
  <c r="T26" i="39"/>
  <c r="S26" i="39"/>
  <c r="R26" i="39"/>
  <c r="AB25" i="39"/>
  <c r="AC25" i="39" s="1"/>
  <c r="AA25" i="39"/>
  <c r="Z25" i="39"/>
  <c r="Y25" i="39"/>
  <c r="X25" i="39"/>
  <c r="W25" i="39"/>
  <c r="V25" i="39"/>
  <c r="U25" i="39"/>
  <c r="T25" i="39"/>
  <c r="S25" i="39"/>
  <c r="R25" i="39"/>
  <c r="AB24" i="39"/>
  <c r="AC24" i="39" s="1"/>
  <c r="AA24" i="39"/>
  <c r="Z24" i="39"/>
  <c r="Y24" i="39"/>
  <c r="X24" i="39"/>
  <c r="W24" i="39"/>
  <c r="V24" i="39"/>
  <c r="U24" i="39"/>
  <c r="T24" i="39"/>
  <c r="S24" i="39"/>
  <c r="R24" i="39"/>
  <c r="AB23" i="39"/>
  <c r="AC23" i="39" s="1"/>
  <c r="AA23" i="39"/>
  <c r="Z23" i="39"/>
  <c r="Y23" i="39"/>
  <c r="X23" i="39"/>
  <c r="W23" i="39"/>
  <c r="V23" i="39"/>
  <c r="U23" i="39"/>
  <c r="T23" i="39"/>
  <c r="S23" i="39"/>
  <c r="R23" i="39"/>
  <c r="AB22" i="39"/>
  <c r="AC22" i="39" s="1"/>
  <c r="AA22" i="39"/>
  <c r="Z22" i="39"/>
  <c r="Y22" i="39"/>
  <c r="X22" i="39"/>
  <c r="W22" i="39"/>
  <c r="V22" i="39"/>
  <c r="U22" i="39"/>
  <c r="T22" i="39"/>
  <c r="S22" i="39"/>
  <c r="R22" i="39"/>
  <c r="AB21" i="39"/>
  <c r="AC21" i="39" s="1"/>
  <c r="AA21" i="39"/>
  <c r="Z21" i="39"/>
  <c r="Y21" i="39"/>
  <c r="X21" i="39"/>
  <c r="W21" i="39"/>
  <c r="V21" i="39"/>
  <c r="U21" i="39"/>
  <c r="T21" i="39"/>
  <c r="S21" i="39"/>
  <c r="R21" i="39"/>
  <c r="AB20" i="39"/>
  <c r="AC20" i="39" s="1"/>
  <c r="AA20" i="39"/>
  <c r="Z20" i="39"/>
  <c r="Y20" i="39"/>
  <c r="X20" i="39"/>
  <c r="W20" i="39"/>
  <c r="V20" i="39"/>
  <c r="U20" i="39"/>
  <c r="T20" i="39"/>
  <c r="S20" i="39"/>
  <c r="R20" i="39"/>
  <c r="AB19" i="39"/>
  <c r="AC19" i="39" s="1"/>
  <c r="AA19" i="39"/>
  <c r="Z19" i="39"/>
  <c r="Y19" i="39"/>
  <c r="X19" i="39"/>
  <c r="W19" i="39"/>
  <c r="V19" i="39"/>
  <c r="U19" i="39"/>
  <c r="T19" i="39"/>
  <c r="S19" i="39"/>
  <c r="R19" i="39"/>
  <c r="AB18" i="39"/>
  <c r="AC18" i="39" s="1"/>
  <c r="AA18" i="39"/>
  <c r="Z18" i="39"/>
  <c r="Y18" i="39"/>
  <c r="X18" i="39"/>
  <c r="W18" i="39"/>
  <c r="V18" i="39"/>
  <c r="U18" i="39"/>
  <c r="T18" i="39"/>
  <c r="S18" i="39"/>
  <c r="R18" i="39"/>
  <c r="AB17" i="39"/>
  <c r="AC17" i="39" s="1"/>
  <c r="AA17" i="39"/>
  <c r="Z17" i="39"/>
  <c r="Y17" i="39"/>
  <c r="X17" i="39"/>
  <c r="W17" i="39"/>
  <c r="V17" i="39"/>
  <c r="U17" i="39"/>
  <c r="T17" i="39"/>
  <c r="S17" i="39"/>
  <c r="R17" i="39"/>
  <c r="AB16" i="39"/>
  <c r="AC16" i="39" s="1"/>
  <c r="AA16" i="39"/>
  <c r="Z16" i="39"/>
  <c r="Y16" i="39"/>
  <c r="X16" i="39"/>
  <c r="W16" i="39"/>
  <c r="V16" i="39"/>
  <c r="U16" i="39"/>
  <c r="T16" i="39"/>
  <c r="S16" i="39"/>
  <c r="R16" i="39"/>
  <c r="AB15" i="39"/>
  <c r="AC15" i="39" s="1"/>
  <c r="AA15" i="39"/>
  <c r="Z15" i="39"/>
  <c r="Y15" i="39"/>
  <c r="X15" i="39"/>
  <c r="W15" i="39"/>
  <c r="V15" i="39"/>
  <c r="U15" i="39"/>
  <c r="T15" i="39"/>
  <c r="S15" i="39"/>
  <c r="R15" i="39"/>
  <c r="Q15" i="39" s="1"/>
  <c r="AB14" i="39"/>
  <c r="AC14" i="39" s="1"/>
  <c r="AA14" i="39"/>
  <c r="Z14" i="39"/>
  <c r="Y14" i="39"/>
  <c r="X14" i="39"/>
  <c r="W14" i="39"/>
  <c r="V14" i="39"/>
  <c r="U14" i="39"/>
  <c r="T14" i="39"/>
  <c r="S14" i="39"/>
  <c r="R14" i="39"/>
  <c r="AB13" i="39"/>
  <c r="AC13" i="39" s="1"/>
  <c r="AA13" i="39"/>
  <c r="Z13" i="39"/>
  <c r="Y13" i="39"/>
  <c r="X13" i="39"/>
  <c r="W13" i="39"/>
  <c r="V13" i="39"/>
  <c r="U13" i="39"/>
  <c r="T13" i="39"/>
  <c r="S13" i="39"/>
  <c r="R13" i="39"/>
  <c r="AB12" i="39"/>
  <c r="AC12" i="39" s="1"/>
  <c r="AA12" i="39"/>
  <c r="Z12" i="39"/>
  <c r="Y12" i="39"/>
  <c r="X12" i="39"/>
  <c r="W12" i="39"/>
  <c r="V12" i="39"/>
  <c r="U12" i="39"/>
  <c r="T12" i="39"/>
  <c r="S12" i="39"/>
  <c r="R12" i="39"/>
  <c r="AB42" i="38"/>
  <c r="AC42" i="38" s="1"/>
  <c r="AD42" i="38" s="1"/>
  <c r="AE42" i="38" s="1"/>
  <c r="AF42" i="38" s="1"/>
  <c r="AG42" i="38" s="1"/>
  <c r="AH42" i="38" s="1"/>
  <c r="AI42" i="38" s="1"/>
  <c r="AJ42" i="38" s="1"/>
  <c r="AK42" i="38" s="1"/>
  <c r="AL42" i="38" s="1"/>
  <c r="AM42" i="38" s="1"/>
  <c r="AN42" i="38" s="1"/>
  <c r="AO42" i="38" s="1"/>
  <c r="AP42" i="38" s="1"/>
  <c r="AQ42" i="38" s="1"/>
  <c r="AR42" i="38" s="1"/>
  <c r="AS42" i="38" s="1"/>
  <c r="AT42" i="38" s="1"/>
  <c r="AU42" i="38" s="1"/>
  <c r="AV42" i="38" s="1"/>
  <c r="AW42" i="38" s="1"/>
  <c r="AX42" i="38" s="1"/>
  <c r="AY42" i="38" s="1"/>
  <c r="AZ42" i="38" s="1"/>
  <c r="BA42" i="38" s="1"/>
  <c r="BB42" i="38" s="1"/>
  <c r="BC42" i="38" s="1"/>
  <c r="BD42" i="38" s="1"/>
  <c r="BE42" i="38" s="1"/>
  <c r="AA42" i="38"/>
  <c r="Z42" i="38"/>
  <c r="Y42" i="38"/>
  <c r="X42" i="38"/>
  <c r="W42" i="38"/>
  <c r="V42" i="38"/>
  <c r="U42" i="38"/>
  <c r="T42" i="38"/>
  <c r="S42" i="38"/>
  <c r="R42" i="38"/>
  <c r="Q42" i="38" s="1"/>
  <c r="P42" i="38" s="1"/>
  <c r="O42" i="38" s="1"/>
  <c r="N42" i="38" s="1"/>
  <c r="M42" i="38" s="1"/>
  <c r="L42" i="38" s="1"/>
  <c r="K42" i="38" s="1"/>
  <c r="J42" i="38" s="1"/>
  <c r="I42" i="38" s="1"/>
  <c r="H42" i="38" s="1"/>
  <c r="G42" i="38" s="1"/>
  <c r="AB41" i="38"/>
  <c r="AC41" i="38" s="1"/>
  <c r="AD41" i="38" s="1"/>
  <c r="AE41" i="38" s="1"/>
  <c r="AF41" i="38" s="1"/>
  <c r="AG41" i="38" s="1"/>
  <c r="AH41" i="38" s="1"/>
  <c r="AI41" i="38" s="1"/>
  <c r="AJ41" i="38" s="1"/>
  <c r="AK41" i="38" s="1"/>
  <c r="AL41" i="38" s="1"/>
  <c r="AM41" i="38" s="1"/>
  <c r="AN41" i="38" s="1"/>
  <c r="AO41" i="38" s="1"/>
  <c r="AP41" i="38" s="1"/>
  <c r="AQ41" i="38" s="1"/>
  <c r="AR41" i="38" s="1"/>
  <c r="AS41" i="38" s="1"/>
  <c r="AT41" i="38" s="1"/>
  <c r="AU41" i="38" s="1"/>
  <c r="AV41" i="38" s="1"/>
  <c r="AW41" i="38" s="1"/>
  <c r="AX41" i="38" s="1"/>
  <c r="AY41" i="38" s="1"/>
  <c r="AZ41" i="38" s="1"/>
  <c r="BA41" i="38" s="1"/>
  <c r="BB41" i="38" s="1"/>
  <c r="BC41" i="38" s="1"/>
  <c r="BD41" i="38" s="1"/>
  <c r="BE41" i="38" s="1"/>
  <c r="AA41" i="38"/>
  <c r="Z41" i="38"/>
  <c r="Y41" i="38"/>
  <c r="X41" i="38"/>
  <c r="W41" i="38"/>
  <c r="V41" i="38"/>
  <c r="U41" i="38"/>
  <c r="T41" i="38"/>
  <c r="S41" i="38"/>
  <c r="R41" i="38"/>
  <c r="Q41" i="38" s="1"/>
  <c r="P41" i="38" s="1"/>
  <c r="O41" i="38" s="1"/>
  <c r="N41" i="38" s="1"/>
  <c r="M41" i="38" s="1"/>
  <c r="L41" i="38" s="1"/>
  <c r="K41" i="38" s="1"/>
  <c r="J41" i="38" s="1"/>
  <c r="I41" i="38" s="1"/>
  <c r="H41" i="38" s="1"/>
  <c r="G41" i="38" s="1"/>
  <c r="AB40" i="38"/>
  <c r="AC40" i="38" s="1"/>
  <c r="AD40" i="38" s="1"/>
  <c r="AE40" i="38" s="1"/>
  <c r="AF40" i="38" s="1"/>
  <c r="AG40" i="38" s="1"/>
  <c r="AH40" i="38" s="1"/>
  <c r="AI40" i="38" s="1"/>
  <c r="AJ40" i="38" s="1"/>
  <c r="AK40" i="38" s="1"/>
  <c r="AL40" i="38" s="1"/>
  <c r="AM40" i="38" s="1"/>
  <c r="AN40" i="38" s="1"/>
  <c r="AO40" i="38" s="1"/>
  <c r="AP40" i="38" s="1"/>
  <c r="AQ40" i="38" s="1"/>
  <c r="AR40" i="38" s="1"/>
  <c r="AS40" i="38" s="1"/>
  <c r="AT40" i="38" s="1"/>
  <c r="AU40" i="38" s="1"/>
  <c r="AV40" i="38" s="1"/>
  <c r="AW40" i="38" s="1"/>
  <c r="AX40" i="38" s="1"/>
  <c r="AY40" i="38" s="1"/>
  <c r="AZ40" i="38" s="1"/>
  <c r="BA40" i="38" s="1"/>
  <c r="BB40" i="38" s="1"/>
  <c r="BC40" i="38" s="1"/>
  <c r="BD40" i="38" s="1"/>
  <c r="BE40" i="38" s="1"/>
  <c r="AA40" i="38"/>
  <c r="Z40" i="38"/>
  <c r="Y40" i="38"/>
  <c r="X40" i="38"/>
  <c r="W40" i="38"/>
  <c r="V40" i="38"/>
  <c r="U40" i="38"/>
  <c r="T40" i="38"/>
  <c r="S40" i="38"/>
  <c r="R40" i="38"/>
  <c r="Q40" i="38" s="1"/>
  <c r="P40" i="38" s="1"/>
  <c r="O40" i="38" s="1"/>
  <c r="N40" i="38" s="1"/>
  <c r="M40" i="38" s="1"/>
  <c r="L40" i="38" s="1"/>
  <c r="K40" i="38" s="1"/>
  <c r="J40" i="38" s="1"/>
  <c r="I40" i="38" s="1"/>
  <c r="H40" i="38" s="1"/>
  <c r="G40" i="38" s="1"/>
  <c r="AB39" i="38"/>
  <c r="AC39" i="38" s="1"/>
  <c r="AD39" i="38" s="1"/>
  <c r="AE39" i="38" s="1"/>
  <c r="AF39" i="38" s="1"/>
  <c r="AG39" i="38" s="1"/>
  <c r="AH39" i="38" s="1"/>
  <c r="AI39" i="38" s="1"/>
  <c r="AJ39" i="38" s="1"/>
  <c r="AK39" i="38" s="1"/>
  <c r="AL39" i="38" s="1"/>
  <c r="AM39" i="38" s="1"/>
  <c r="AN39" i="38" s="1"/>
  <c r="AO39" i="38" s="1"/>
  <c r="AP39" i="38" s="1"/>
  <c r="AQ39" i="38" s="1"/>
  <c r="AR39" i="38" s="1"/>
  <c r="AS39" i="38" s="1"/>
  <c r="AT39" i="38" s="1"/>
  <c r="AU39" i="38" s="1"/>
  <c r="AV39" i="38" s="1"/>
  <c r="AW39" i="38" s="1"/>
  <c r="AX39" i="38" s="1"/>
  <c r="AY39" i="38" s="1"/>
  <c r="AZ39" i="38" s="1"/>
  <c r="BA39" i="38" s="1"/>
  <c r="BB39" i="38" s="1"/>
  <c r="BC39" i="38" s="1"/>
  <c r="BD39" i="38" s="1"/>
  <c r="BE39" i="38" s="1"/>
  <c r="AA39" i="38"/>
  <c r="Z39" i="38"/>
  <c r="Y39" i="38"/>
  <c r="X39" i="38"/>
  <c r="W39" i="38"/>
  <c r="V39" i="38"/>
  <c r="U39" i="38"/>
  <c r="T39" i="38"/>
  <c r="S39" i="38"/>
  <c r="R39" i="38"/>
  <c r="Q39" i="38" s="1"/>
  <c r="P39" i="38" s="1"/>
  <c r="O39" i="38" s="1"/>
  <c r="N39" i="38" s="1"/>
  <c r="M39" i="38" s="1"/>
  <c r="L39" i="38" s="1"/>
  <c r="K39" i="38" s="1"/>
  <c r="J39" i="38" s="1"/>
  <c r="I39" i="38" s="1"/>
  <c r="H39" i="38" s="1"/>
  <c r="G39" i="38" s="1"/>
  <c r="AB38" i="38"/>
  <c r="AC38" i="38" s="1"/>
  <c r="AD38" i="38" s="1"/>
  <c r="AE38" i="38" s="1"/>
  <c r="AF38" i="38" s="1"/>
  <c r="AG38" i="38" s="1"/>
  <c r="AH38" i="38" s="1"/>
  <c r="AI38" i="38" s="1"/>
  <c r="AJ38" i="38" s="1"/>
  <c r="AK38" i="38" s="1"/>
  <c r="AL38" i="38" s="1"/>
  <c r="AM38" i="38" s="1"/>
  <c r="AN38" i="38" s="1"/>
  <c r="AO38" i="38" s="1"/>
  <c r="AP38" i="38" s="1"/>
  <c r="AQ38" i="38" s="1"/>
  <c r="AR38" i="38" s="1"/>
  <c r="AS38" i="38" s="1"/>
  <c r="AT38" i="38" s="1"/>
  <c r="AU38" i="38" s="1"/>
  <c r="AV38" i="38" s="1"/>
  <c r="AW38" i="38" s="1"/>
  <c r="AX38" i="38" s="1"/>
  <c r="AY38" i="38" s="1"/>
  <c r="AZ38" i="38" s="1"/>
  <c r="BA38" i="38" s="1"/>
  <c r="BB38" i="38" s="1"/>
  <c r="BC38" i="38" s="1"/>
  <c r="BD38" i="38" s="1"/>
  <c r="BE38" i="38" s="1"/>
  <c r="AA38" i="38"/>
  <c r="Z38" i="38"/>
  <c r="Y38" i="38"/>
  <c r="X38" i="38"/>
  <c r="W38" i="38"/>
  <c r="V38" i="38"/>
  <c r="U38" i="38"/>
  <c r="T38" i="38"/>
  <c r="S38" i="38"/>
  <c r="R38" i="38"/>
  <c r="Q38" i="38" s="1"/>
  <c r="P38" i="38" s="1"/>
  <c r="O38" i="38" s="1"/>
  <c r="N38" i="38" s="1"/>
  <c r="M38" i="38" s="1"/>
  <c r="L38" i="38" s="1"/>
  <c r="K38" i="38" s="1"/>
  <c r="J38" i="38" s="1"/>
  <c r="I38" i="38" s="1"/>
  <c r="H38" i="38" s="1"/>
  <c r="G38" i="38" s="1"/>
  <c r="AB37" i="38"/>
  <c r="AC37" i="38" s="1"/>
  <c r="AD37" i="38" s="1"/>
  <c r="AE37" i="38" s="1"/>
  <c r="AF37" i="38" s="1"/>
  <c r="AG37" i="38" s="1"/>
  <c r="AH37" i="38" s="1"/>
  <c r="AI37" i="38" s="1"/>
  <c r="AJ37" i="38" s="1"/>
  <c r="AK37" i="38" s="1"/>
  <c r="AL37" i="38" s="1"/>
  <c r="AM37" i="38" s="1"/>
  <c r="AN37" i="38" s="1"/>
  <c r="AO37" i="38" s="1"/>
  <c r="AP37" i="38" s="1"/>
  <c r="AQ37" i="38" s="1"/>
  <c r="AR37" i="38" s="1"/>
  <c r="AS37" i="38" s="1"/>
  <c r="AT37" i="38" s="1"/>
  <c r="AU37" i="38" s="1"/>
  <c r="AV37" i="38" s="1"/>
  <c r="AW37" i="38" s="1"/>
  <c r="AX37" i="38" s="1"/>
  <c r="AY37" i="38" s="1"/>
  <c r="AZ37" i="38" s="1"/>
  <c r="BA37" i="38" s="1"/>
  <c r="BB37" i="38" s="1"/>
  <c r="BC37" i="38" s="1"/>
  <c r="BD37" i="38" s="1"/>
  <c r="BE37" i="38" s="1"/>
  <c r="AA37" i="38"/>
  <c r="Z37" i="38"/>
  <c r="Y37" i="38"/>
  <c r="X37" i="38"/>
  <c r="W37" i="38"/>
  <c r="V37" i="38"/>
  <c r="U37" i="38"/>
  <c r="T37" i="38"/>
  <c r="S37" i="38"/>
  <c r="R37" i="38"/>
  <c r="Q37" i="38" s="1"/>
  <c r="P37" i="38" s="1"/>
  <c r="O37" i="38" s="1"/>
  <c r="N37" i="38" s="1"/>
  <c r="M37" i="38" s="1"/>
  <c r="L37" i="38" s="1"/>
  <c r="K37" i="38" s="1"/>
  <c r="J37" i="38" s="1"/>
  <c r="I37" i="38" s="1"/>
  <c r="H37" i="38" s="1"/>
  <c r="G37" i="38" s="1"/>
  <c r="AB36" i="38"/>
  <c r="AC36" i="38" s="1"/>
  <c r="AD36" i="38" s="1"/>
  <c r="AE36" i="38" s="1"/>
  <c r="AF36" i="38" s="1"/>
  <c r="AG36" i="38" s="1"/>
  <c r="AH36" i="38" s="1"/>
  <c r="AI36" i="38" s="1"/>
  <c r="AJ36" i="38" s="1"/>
  <c r="AK36" i="38" s="1"/>
  <c r="AL36" i="38" s="1"/>
  <c r="AM36" i="38" s="1"/>
  <c r="AN36" i="38" s="1"/>
  <c r="AO36" i="38" s="1"/>
  <c r="AP36" i="38" s="1"/>
  <c r="AQ36" i="38" s="1"/>
  <c r="AR36" i="38" s="1"/>
  <c r="AS36" i="38" s="1"/>
  <c r="AT36" i="38" s="1"/>
  <c r="AU36" i="38" s="1"/>
  <c r="AV36" i="38" s="1"/>
  <c r="AW36" i="38" s="1"/>
  <c r="AX36" i="38" s="1"/>
  <c r="AY36" i="38" s="1"/>
  <c r="AZ36" i="38" s="1"/>
  <c r="BA36" i="38" s="1"/>
  <c r="BB36" i="38" s="1"/>
  <c r="BC36" i="38" s="1"/>
  <c r="BD36" i="38" s="1"/>
  <c r="BE36" i="38" s="1"/>
  <c r="AA36" i="38"/>
  <c r="Z36" i="38"/>
  <c r="Y36" i="38"/>
  <c r="X36" i="38"/>
  <c r="W36" i="38"/>
  <c r="V36" i="38"/>
  <c r="U36" i="38"/>
  <c r="T36" i="38"/>
  <c r="S36" i="38"/>
  <c r="R36" i="38"/>
  <c r="Q36" i="38" s="1"/>
  <c r="P36" i="38" s="1"/>
  <c r="O36" i="38" s="1"/>
  <c r="N36" i="38" s="1"/>
  <c r="M36" i="38" s="1"/>
  <c r="L36" i="38" s="1"/>
  <c r="K36" i="38" s="1"/>
  <c r="J36" i="38" s="1"/>
  <c r="I36" i="38" s="1"/>
  <c r="H36" i="38" s="1"/>
  <c r="G36" i="38" s="1"/>
  <c r="AB35" i="38"/>
  <c r="AC35" i="38" s="1"/>
  <c r="AD35" i="38" s="1"/>
  <c r="AE35" i="38" s="1"/>
  <c r="AF35" i="38" s="1"/>
  <c r="AG35" i="38" s="1"/>
  <c r="AH35" i="38" s="1"/>
  <c r="AI35" i="38" s="1"/>
  <c r="AJ35" i="38" s="1"/>
  <c r="AK35" i="38" s="1"/>
  <c r="AL35" i="38" s="1"/>
  <c r="AM35" i="38" s="1"/>
  <c r="AN35" i="38" s="1"/>
  <c r="AO35" i="38" s="1"/>
  <c r="AP35" i="38" s="1"/>
  <c r="AQ35" i="38" s="1"/>
  <c r="AR35" i="38" s="1"/>
  <c r="AS35" i="38" s="1"/>
  <c r="AT35" i="38" s="1"/>
  <c r="AU35" i="38" s="1"/>
  <c r="AV35" i="38" s="1"/>
  <c r="AW35" i="38" s="1"/>
  <c r="AX35" i="38" s="1"/>
  <c r="AY35" i="38" s="1"/>
  <c r="AZ35" i="38" s="1"/>
  <c r="BA35" i="38" s="1"/>
  <c r="BB35" i="38" s="1"/>
  <c r="BC35" i="38" s="1"/>
  <c r="BD35" i="38" s="1"/>
  <c r="BE35" i="38" s="1"/>
  <c r="AA35" i="38"/>
  <c r="Z35" i="38"/>
  <c r="Y35" i="38"/>
  <c r="X35" i="38"/>
  <c r="W35" i="38"/>
  <c r="V35" i="38"/>
  <c r="U35" i="38"/>
  <c r="T35" i="38"/>
  <c r="S35" i="38"/>
  <c r="R35" i="38"/>
  <c r="Q35" i="38" s="1"/>
  <c r="P35" i="38" s="1"/>
  <c r="O35" i="38" s="1"/>
  <c r="N35" i="38" s="1"/>
  <c r="M35" i="38" s="1"/>
  <c r="L35" i="38" s="1"/>
  <c r="K35" i="38" s="1"/>
  <c r="J35" i="38" s="1"/>
  <c r="I35" i="38" s="1"/>
  <c r="H35" i="38" s="1"/>
  <c r="G35" i="38" s="1"/>
  <c r="AB34" i="38"/>
  <c r="AC34" i="38" s="1"/>
  <c r="AD34" i="38" s="1"/>
  <c r="AE34" i="38" s="1"/>
  <c r="AF34" i="38" s="1"/>
  <c r="AG34" i="38" s="1"/>
  <c r="AH34" i="38" s="1"/>
  <c r="AI34" i="38" s="1"/>
  <c r="AJ34" i="38" s="1"/>
  <c r="AK34" i="38" s="1"/>
  <c r="AL34" i="38" s="1"/>
  <c r="AM34" i="38" s="1"/>
  <c r="AN34" i="38" s="1"/>
  <c r="AO34" i="38" s="1"/>
  <c r="AP34" i="38" s="1"/>
  <c r="AQ34" i="38" s="1"/>
  <c r="AR34" i="38" s="1"/>
  <c r="AS34" i="38" s="1"/>
  <c r="AT34" i="38" s="1"/>
  <c r="AU34" i="38" s="1"/>
  <c r="AV34" i="38" s="1"/>
  <c r="AW34" i="38" s="1"/>
  <c r="AX34" i="38" s="1"/>
  <c r="AY34" i="38" s="1"/>
  <c r="AZ34" i="38" s="1"/>
  <c r="BA34" i="38" s="1"/>
  <c r="BB34" i="38" s="1"/>
  <c r="BC34" i="38" s="1"/>
  <c r="BD34" i="38" s="1"/>
  <c r="BE34" i="38" s="1"/>
  <c r="AA34" i="38"/>
  <c r="Z34" i="38"/>
  <c r="Y34" i="38"/>
  <c r="X34" i="38"/>
  <c r="W34" i="38"/>
  <c r="V34" i="38"/>
  <c r="U34" i="38"/>
  <c r="T34" i="38"/>
  <c r="S34" i="38"/>
  <c r="R34" i="38"/>
  <c r="Q34" i="38" s="1"/>
  <c r="P34" i="38" s="1"/>
  <c r="O34" i="38" s="1"/>
  <c r="N34" i="38" s="1"/>
  <c r="M34" i="38" s="1"/>
  <c r="L34" i="38" s="1"/>
  <c r="K34" i="38" s="1"/>
  <c r="J34" i="38" s="1"/>
  <c r="I34" i="38" s="1"/>
  <c r="H34" i="38" s="1"/>
  <c r="G34" i="38" s="1"/>
  <c r="AB33" i="38"/>
  <c r="AC33" i="38" s="1"/>
  <c r="AD33" i="38" s="1"/>
  <c r="AE33" i="38" s="1"/>
  <c r="AF33" i="38" s="1"/>
  <c r="AG33" i="38" s="1"/>
  <c r="AH33" i="38" s="1"/>
  <c r="AI33" i="38" s="1"/>
  <c r="AJ33" i="38" s="1"/>
  <c r="AK33" i="38" s="1"/>
  <c r="AL33" i="38" s="1"/>
  <c r="AM33" i="38" s="1"/>
  <c r="AN33" i="38" s="1"/>
  <c r="AO33" i="38" s="1"/>
  <c r="AP33" i="38" s="1"/>
  <c r="AQ33" i="38" s="1"/>
  <c r="AR33" i="38" s="1"/>
  <c r="AS33" i="38" s="1"/>
  <c r="AT33" i="38" s="1"/>
  <c r="AU33" i="38" s="1"/>
  <c r="AV33" i="38" s="1"/>
  <c r="AW33" i="38" s="1"/>
  <c r="AX33" i="38" s="1"/>
  <c r="AY33" i="38" s="1"/>
  <c r="AZ33" i="38" s="1"/>
  <c r="BA33" i="38" s="1"/>
  <c r="BB33" i="38" s="1"/>
  <c r="BC33" i="38" s="1"/>
  <c r="BD33" i="38" s="1"/>
  <c r="BE33" i="38" s="1"/>
  <c r="AA33" i="38"/>
  <c r="Z33" i="38"/>
  <c r="Y33" i="38"/>
  <c r="X33" i="38"/>
  <c r="W33" i="38"/>
  <c r="V33" i="38"/>
  <c r="U33" i="38"/>
  <c r="T33" i="38"/>
  <c r="S33" i="38"/>
  <c r="R33" i="38"/>
  <c r="Q33" i="38" s="1"/>
  <c r="P33" i="38" s="1"/>
  <c r="O33" i="38" s="1"/>
  <c r="N33" i="38" s="1"/>
  <c r="M33" i="38" s="1"/>
  <c r="L33" i="38" s="1"/>
  <c r="K33" i="38" s="1"/>
  <c r="J33" i="38" s="1"/>
  <c r="I33" i="38" s="1"/>
  <c r="H33" i="38" s="1"/>
  <c r="G33" i="38" s="1"/>
  <c r="AB32" i="38"/>
  <c r="AC32" i="38" s="1"/>
  <c r="AD32" i="38" s="1"/>
  <c r="AE32" i="38" s="1"/>
  <c r="AF32" i="38" s="1"/>
  <c r="AG32" i="38" s="1"/>
  <c r="AH32" i="38" s="1"/>
  <c r="AI32" i="38" s="1"/>
  <c r="AJ32" i="38" s="1"/>
  <c r="AK32" i="38" s="1"/>
  <c r="AL32" i="38" s="1"/>
  <c r="AM32" i="38" s="1"/>
  <c r="AN32" i="38" s="1"/>
  <c r="AO32" i="38" s="1"/>
  <c r="AP32" i="38" s="1"/>
  <c r="AQ32" i="38" s="1"/>
  <c r="AR32" i="38" s="1"/>
  <c r="AS32" i="38" s="1"/>
  <c r="AT32" i="38" s="1"/>
  <c r="AU32" i="38" s="1"/>
  <c r="AV32" i="38" s="1"/>
  <c r="AW32" i="38" s="1"/>
  <c r="AX32" i="38" s="1"/>
  <c r="AY32" i="38" s="1"/>
  <c r="AZ32" i="38" s="1"/>
  <c r="BA32" i="38" s="1"/>
  <c r="BB32" i="38" s="1"/>
  <c r="BC32" i="38" s="1"/>
  <c r="BD32" i="38" s="1"/>
  <c r="BE32" i="38" s="1"/>
  <c r="AA32" i="38"/>
  <c r="Z32" i="38"/>
  <c r="Y32" i="38"/>
  <c r="X32" i="38"/>
  <c r="W32" i="38"/>
  <c r="V32" i="38"/>
  <c r="U32" i="38"/>
  <c r="T32" i="38"/>
  <c r="S32" i="38"/>
  <c r="R32" i="38"/>
  <c r="Q32" i="38" s="1"/>
  <c r="P32" i="38" s="1"/>
  <c r="O32" i="38" s="1"/>
  <c r="N32" i="38" s="1"/>
  <c r="M32" i="38" s="1"/>
  <c r="L32" i="38" s="1"/>
  <c r="K32" i="38" s="1"/>
  <c r="J32" i="38" s="1"/>
  <c r="I32" i="38" s="1"/>
  <c r="H32" i="38" s="1"/>
  <c r="G32" i="38" s="1"/>
  <c r="AB31" i="38"/>
  <c r="AC31" i="38" s="1"/>
  <c r="AD31" i="38" s="1"/>
  <c r="AE31" i="38" s="1"/>
  <c r="AF31" i="38" s="1"/>
  <c r="AG31" i="38" s="1"/>
  <c r="AH31" i="38" s="1"/>
  <c r="AI31" i="38" s="1"/>
  <c r="AJ31" i="38" s="1"/>
  <c r="AK31" i="38" s="1"/>
  <c r="AL31" i="38" s="1"/>
  <c r="AM31" i="38" s="1"/>
  <c r="AN31" i="38" s="1"/>
  <c r="AO31" i="38" s="1"/>
  <c r="AP31" i="38" s="1"/>
  <c r="AQ31" i="38" s="1"/>
  <c r="AR31" i="38" s="1"/>
  <c r="AS31" i="38" s="1"/>
  <c r="AT31" i="38" s="1"/>
  <c r="AU31" i="38" s="1"/>
  <c r="AV31" i="38" s="1"/>
  <c r="AW31" i="38" s="1"/>
  <c r="AX31" i="38" s="1"/>
  <c r="AY31" i="38" s="1"/>
  <c r="AZ31" i="38" s="1"/>
  <c r="BA31" i="38" s="1"/>
  <c r="BB31" i="38" s="1"/>
  <c r="BC31" i="38" s="1"/>
  <c r="BD31" i="38" s="1"/>
  <c r="BE31" i="38" s="1"/>
  <c r="AA31" i="38"/>
  <c r="Z31" i="38"/>
  <c r="Y31" i="38"/>
  <c r="X31" i="38"/>
  <c r="W31" i="38"/>
  <c r="V31" i="38"/>
  <c r="U31" i="38"/>
  <c r="T31" i="38"/>
  <c r="S31" i="38"/>
  <c r="R31" i="38"/>
  <c r="Q31" i="38" s="1"/>
  <c r="P31" i="38" s="1"/>
  <c r="O31" i="38" s="1"/>
  <c r="N31" i="38" s="1"/>
  <c r="M31" i="38" s="1"/>
  <c r="L31" i="38" s="1"/>
  <c r="K31" i="38" s="1"/>
  <c r="J31" i="38" s="1"/>
  <c r="I31" i="38" s="1"/>
  <c r="H31" i="38" s="1"/>
  <c r="G31" i="38" s="1"/>
  <c r="AB30" i="38"/>
  <c r="AC30" i="38" s="1"/>
  <c r="AD30" i="38" s="1"/>
  <c r="AE30" i="38" s="1"/>
  <c r="AF30" i="38" s="1"/>
  <c r="AG30" i="38" s="1"/>
  <c r="AH30" i="38" s="1"/>
  <c r="AI30" i="38" s="1"/>
  <c r="AJ30" i="38" s="1"/>
  <c r="AK30" i="38" s="1"/>
  <c r="AL30" i="38" s="1"/>
  <c r="AM30" i="38" s="1"/>
  <c r="AN30" i="38" s="1"/>
  <c r="AO30" i="38" s="1"/>
  <c r="AP30" i="38" s="1"/>
  <c r="AQ30" i="38" s="1"/>
  <c r="AR30" i="38" s="1"/>
  <c r="AS30" i="38" s="1"/>
  <c r="AT30" i="38" s="1"/>
  <c r="AU30" i="38" s="1"/>
  <c r="AV30" i="38" s="1"/>
  <c r="AW30" i="38" s="1"/>
  <c r="AX30" i="38" s="1"/>
  <c r="AY30" i="38" s="1"/>
  <c r="AZ30" i="38" s="1"/>
  <c r="BA30" i="38" s="1"/>
  <c r="BB30" i="38" s="1"/>
  <c r="BC30" i="38" s="1"/>
  <c r="BD30" i="38" s="1"/>
  <c r="BE30" i="38" s="1"/>
  <c r="AA30" i="38"/>
  <c r="Z30" i="38"/>
  <c r="Y30" i="38"/>
  <c r="X30" i="38"/>
  <c r="W30" i="38"/>
  <c r="V30" i="38"/>
  <c r="U30" i="38"/>
  <c r="T30" i="38"/>
  <c r="S30" i="38"/>
  <c r="R30" i="38"/>
  <c r="Q30" i="38" s="1"/>
  <c r="P30" i="38" s="1"/>
  <c r="O30" i="38" s="1"/>
  <c r="N30" i="38" s="1"/>
  <c r="M30" i="38" s="1"/>
  <c r="L30" i="38" s="1"/>
  <c r="K30" i="38" s="1"/>
  <c r="J30" i="38" s="1"/>
  <c r="I30" i="38" s="1"/>
  <c r="H30" i="38" s="1"/>
  <c r="G30" i="38" s="1"/>
  <c r="AB29" i="38"/>
  <c r="AC29" i="38" s="1"/>
  <c r="AD29" i="38" s="1"/>
  <c r="AE29" i="38" s="1"/>
  <c r="AF29" i="38" s="1"/>
  <c r="AG29" i="38" s="1"/>
  <c r="AH29" i="38" s="1"/>
  <c r="AI29" i="38" s="1"/>
  <c r="AJ29" i="38" s="1"/>
  <c r="AK29" i="38" s="1"/>
  <c r="AL29" i="38" s="1"/>
  <c r="AM29" i="38" s="1"/>
  <c r="AN29" i="38" s="1"/>
  <c r="AO29" i="38" s="1"/>
  <c r="AP29" i="38" s="1"/>
  <c r="AQ29" i="38" s="1"/>
  <c r="AR29" i="38" s="1"/>
  <c r="AS29" i="38" s="1"/>
  <c r="AT29" i="38" s="1"/>
  <c r="AU29" i="38" s="1"/>
  <c r="AV29" i="38" s="1"/>
  <c r="AW29" i="38" s="1"/>
  <c r="AX29" i="38" s="1"/>
  <c r="AY29" i="38" s="1"/>
  <c r="AZ29" i="38" s="1"/>
  <c r="BA29" i="38" s="1"/>
  <c r="BB29" i="38" s="1"/>
  <c r="BC29" i="38" s="1"/>
  <c r="BD29" i="38" s="1"/>
  <c r="BE29" i="38" s="1"/>
  <c r="AA29" i="38"/>
  <c r="Z29" i="38"/>
  <c r="Y29" i="38"/>
  <c r="X29" i="38"/>
  <c r="W29" i="38"/>
  <c r="V29" i="38"/>
  <c r="U29" i="38"/>
  <c r="T29" i="38"/>
  <c r="S29" i="38"/>
  <c r="R29" i="38"/>
  <c r="Q29" i="38" s="1"/>
  <c r="P29" i="38" s="1"/>
  <c r="O29" i="38" s="1"/>
  <c r="N29" i="38" s="1"/>
  <c r="M29" i="38" s="1"/>
  <c r="L29" i="38" s="1"/>
  <c r="K29" i="38" s="1"/>
  <c r="J29" i="38" s="1"/>
  <c r="I29" i="38" s="1"/>
  <c r="H29" i="38" s="1"/>
  <c r="G29" i="38" s="1"/>
  <c r="AB28" i="38"/>
  <c r="AC28" i="38" s="1"/>
  <c r="AD28" i="38" s="1"/>
  <c r="AE28" i="38" s="1"/>
  <c r="AF28" i="38" s="1"/>
  <c r="AG28" i="38" s="1"/>
  <c r="AH28" i="38" s="1"/>
  <c r="AI28" i="38" s="1"/>
  <c r="AJ28" i="38" s="1"/>
  <c r="AK28" i="38" s="1"/>
  <c r="AL28" i="38" s="1"/>
  <c r="AM28" i="38" s="1"/>
  <c r="AN28" i="38" s="1"/>
  <c r="AO28" i="38" s="1"/>
  <c r="AP28" i="38" s="1"/>
  <c r="AQ28" i="38" s="1"/>
  <c r="AR28" i="38" s="1"/>
  <c r="AS28" i="38" s="1"/>
  <c r="AT28" i="38" s="1"/>
  <c r="AU28" i="38" s="1"/>
  <c r="AV28" i="38" s="1"/>
  <c r="AW28" i="38" s="1"/>
  <c r="AX28" i="38" s="1"/>
  <c r="AY28" i="38" s="1"/>
  <c r="AZ28" i="38" s="1"/>
  <c r="BA28" i="38" s="1"/>
  <c r="BB28" i="38" s="1"/>
  <c r="BC28" i="38" s="1"/>
  <c r="BD28" i="38" s="1"/>
  <c r="BE28" i="38" s="1"/>
  <c r="AA28" i="38"/>
  <c r="Z28" i="38"/>
  <c r="Y28" i="38"/>
  <c r="X28" i="38"/>
  <c r="W28" i="38"/>
  <c r="V28" i="38"/>
  <c r="U28" i="38"/>
  <c r="T28" i="38"/>
  <c r="S28" i="38"/>
  <c r="R28" i="38"/>
  <c r="Q28" i="38" s="1"/>
  <c r="P28" i="38" s="1"/>
  <c r="O28" i="38" s="1"/>
  <c r="N28" i="38" s="1"/>
  <c r="M28" i="38" s="1"/>
  <c r="L28" i="38" s="1"/>
  <c r="K28" i="38" s="1"/>
  <c r="J28" i="38" s="1"/>
  <c r="I28" i="38" s="1"/>
  <c r="H28" i="38" s="1"/>
  <c r="G28" i="38" s="1"/>
  <c r="AB27" i="38"/>
  <c r="AC27" i="38" s="1"/>
  <c r="AD27" i="38" s="1"/>
  <c r="AE27" i="38" s="1"/>
  <c r="AF27" i="38" s="1"/>
  <c r="AG27" i="38" s="1"/>
  <c r="AH27" i="38" s="1"/>
  <c r="AI27" i="38" s="1"/>
  <c r="AJ27" i="38" s="1"/>
  <c r="AK27" i="38" s="1"/>
  <c r="AL27" i="38" s="1"/>
  <c r="AM27" i="38" s="1"/>
  <c r="AN27" i="38" s="1"/>
  <c r="AO27" i="38" s="1"/>
  <c r="AP27" i="38" s="1"/>
  <c r="AQ27" i="38" s="1"/>
  <c r="AR27" i="38" s="1"/>
  <c r="AS27" i="38" s="1"/>
  <c r="AT27" i="38" s="1"/>
  <c r="AU27" i="38" s="1"/>
  <c r="AV27" i="38" s="1"/>
  <c r="AW27" i="38" s="1"/>
  <c r="AX27" i="38" s="1"/>
  <c r="AY27" i="38" s="1"/>
  <c r="AZ27" i="38" s="1"/>
  <c r="BA27" i="38" s="1"/>
  <c r="BB27" i="38" s="1"/>
  <c r="BC27" i="38" s="1"/>
  <c r="BD27" i="38" s="1"/>
  <c r="BE27" i="38" s="1"/>
  <c r="AA27" i="38"/>
  <c r="Z27" i="38"/>
  <c r="Y27" i="38"/>
  <c r="X27" i="38"/>
  <c r="W27" i="38"/>
  <c r="V27" i="38"/>
  <c r="U27" i="38"/>
  <c r="T27" i="38"/>
  <c r="S27" i="38"/>
  <c r="R27" i="38"/>
  <c r="Q27" i="38" s="1"/>
  <c r="P27" i="38" s="1"/>
  <c r="O27" i="38" s="1"/>
  <c r="N27" i="38" s="1"/>
  <c r="M27" i="38" s="1"/>
  <c r="L27" i="38" s="1"/>
  <c r="K27" i="38" s="1"/>
  <c r="J27" i="38" s="1"/>
  <c r="I27" i="38" s="1"/>
  <c r="H27" i="38" s="1"/>
  <c r="G27" i="38" s="1"/>
  <c r="AB26" i="38"/>
  <c r="AC26" i="38" s="1"/>
  <c r="AD26" i="38" s="1"/>
  <c r="AE26" i="38" s="1"/>
  <c r="AF26" i="38" s="1"/>
  <c r="AG26" i="38" s="1"/>
  <c r="AH26" i="38" s="1"/>
  <c r="AI26" i="38" s="1"/>
  <c r="AJ26" i="38" s="1"/>
  <c r="AK26" i="38" s="1"/>
  <c r="AL26" i="38" s="1"/>
  <c r="AM26" i="38" s="1"/>
  <c r="AN26" i="38" s="1"/>
  <c r="AO26" i="38" s="1"/>
  <c r="AP26" i="38" s="1"/>
  <c r="AQ26" i="38" s="1"/>
  <c r="AR26" i="38" s="1"/>
  <c r="AS26" i="38" s="1"/>
  <c r="AT26" i="38" s="1"/>
  <c r="AU26" i="38" s="1"/>
  <c r="AV26" i="38" s="1"/>
  <c r="AW26" i="38" s="1"/>
  <c r="AX26" i="38" s="1"/>
  <c r="AY26" i="38" s="1"/>
  <c r="AZ26" i="38" s="1"/>
  <c r="BA26" i="38" s="1"/>
  <c r="BB26" i="38" s="1"/>
  <c r="BC26" i="38" s="1"/>
  <c r="BD26" i="38" s="1"/>
  <c r="BE26" i="38" s="1"/>
  <c r="AA26" i="38"/>
  <c r="Z26" i="38"/>
  <c r="Y26" i="38"/>
  <c r="X26" i="38"/>
  <c r="W26" i="38"/>
  <c r="V26" i="38"/>
  <c r="U26" i="38"/>
  <c r="T26" i="38"/>
  <c r="S26" i="38"/>
  <c r="R26" i="38"/>
  <c r="Q26" i="38" s="1"/>
  <c r="P26" i="38" s="1"/>
  <c r="O26" i="38" s="1"/>
  <c r="N26" i="38" s="1"/>
  <c r="M26" i="38" s="1"/>
  <c r="L26" i="38" s="1"/>
  <c r="K26" i="38" s="1"/>
  <c r="J26" i="38" s="1"/>
  <c r="I26" i="38" s="1"/>
  <c r="H26" i="38" s="1"/>
  <c r="G26" i="38" s="1"/>
  <c r="AB25" i="38"/>
  <c r="AC25" i="38" s="1"/>
  <c r="AD25" i="38" s="1"/>
  <c r="AE25" i="38" s="1"/>
  <c r="AF25" i="38" s="1"/>
  <c r="AG25" i="38" s="1"/>
  <c r="AH25" i="38" s="1"/>
  <c r="AI25" i="38" s="1"/>
  <c r="AJ25" i="38" s="1"/>
  <c r="AK25" i="38" s="1"/>
  <c r="AL25" i="38" s="1"/>
  <c r="AM25" i="38" s="1"/>
  <c r="AN25" i="38" s="1"/>
  <c r="AO25" i="38" s="1"/>
  <c r="AP25" i="38" s="1"/>
  <c r="AQ25" i="38" s="1"/>
  <c r="AR25" i="38" s="1"/>
  <c r="AS25" i="38" s="1"/>
  <c r="AT25" i="38" s="1"/>
  <c r="AU25" i="38" s="1"/>
  <c r="AV25" i="38" s="1"/>
  <c r="AW25" i="38" s="1"/>
  <c r="AX25" i="38" s="1"/>
  <c r="AY25" i="38" s="1"/>
  <c r="AZ25" i="38" s="1"/>
  <c r="BA25" i="38" s="1"/>
  <c r="BB25" i="38" s="1"/>
  <c r="BC25" i="38" s="1"/>
  <c r="BD25" i="38" s="1"/>
  <c r="BE25" i="38" s="1"/>
  <c r="AA25" i="38"/>
  <c r="Z25" i="38"/>
  <c r="Y25" i="38"/>
  <c r="X25" i="38"/>
  <c r="W25" i="38"/>
  <c r="V25" i="38"/>
  <c r="U25" i="38"/>
  <c r="T25" i="38"/>
  <c r="S25" i="38"/>
  <c r="R25" i="38"/>
  <c r="Q25" i="38" s="1"/>
  <c r="P25" i="38" s="1"/>
  <c r="O25" i="38" s="1"/>
  <c r="N25" i="38" s="1"/>
  <c r="M25" i="38" s="1"/>
  <c r="L25" i="38" s="1"/>
  <c r="K25" i="38" s="1"/>
  <c r="J25" i="38" s="1"/>
  <c r="I25" i="38" s="1"/>
  <c r="H25" i="38" s="1"/>
  <c r="G25" i="38" s="1"/>
  <c r="AB24" i="38"/>
  <c r="AC24" i="38" s="1"/>
  <c r="AD24" i="38" s="1"/>
  <c r="AE24" i="38" s="1"/>
  <c r="AF24" i="38" s="1"/>
  <c r="AG24" i="38" s="1"/>
  <c r="AH24" i="38" s="1"/>
  <c r="AI24" i="38" s="1"/>
  <c r="AJ24" i="38" s="1"/>
  <c r="AK24" i="38" s="1"/>
  <c r="AL24" i="38" s="1"/>
  <c r="AM24" i="38" s="1"/>
  <c r="AN24" i="38" s="1"/>
  <c r="AO24" i="38" s="1"/>
  <c r="AP24" i="38" s="1"/>
  <c r="AQ24" i="38" s="1"/>
  <c r="AR24" i="38" s="1"/>
  <c r="AS24" i="38" s="1"/>
  <c r="AT24" i="38" s="1"/>
  <c r="AU24" i="38" s="1"/>
  <c r="AV24" i="38" s="1"/>
  <c r="AW24" i="38" s="1"/>
  <c r="AX24" i="38" s="1"/>
  <c r="AY24" i="38" s="1"/>
  <c r="AZ24" i="38" s="1"/>
  <c r="BA24" i="38" s="1"/>
  <c r="BB24" i="38" s="1"/>
  <c r="BC24" i="38" s="1"/>
  <c r="BD24" i="38" s="1"/>
  <c r="BE24" i="38" s="1"/>
  <c r="AA24" i="38"/>
  <c r="Z24" i="38"/>
  <c r="Y24" i="38"/>
  <c r="X24" i="38"/>
  <c r="W24" i="38"/>
  <c r="V24" i="38"/>
  <c r="U24" i="38"/>
  <c r="T24" i="38"/>
  <c r="S24" i="38"/>
  <c r="R24" i="38"/>
  <c r="Q24" i="38" s="1"/>
  <c r="P24" i="38" s="1"/>
  <c r="O24" i="38" s="1"/>
  <c r="N24" i="38" s="1"/>
  <c r="M24" i="38" s="1"/>
  <c r="L24" i="38" s="1"/>
  <c r="K24" i="38" s="1"/>
  <c r="J24" i="38" s="1"/>
  <c r="I24" i="38" s="1"/>
  <c r="H24" i="38" s="1"/>
  <c r="G24" i="38" s="1"/>
  <c r="AB23" i="38"/>
  <c r="AC23" i="38" s="1"/>
  <c r="AD23" i="38" s="1"/>
  <c r="AE23" i="38" s="1"/>
  <c r="AF23" i="38" s="1"/>
  <c r="AG23" i="38" s="1"/>
  <c r="AH23" i="38" s="1"/>
  <c r="AI23" i="38" s="1"/>
  <c r="AJ23" i="38" s="1"/>
  <c r="AK23" i="38" s="1"/>
  <c r="AL23" i="38" s="1"/>
  <c r="AM23" i="38" s="1"/>
  <c r="AN23" i="38" s="1"/>
  <c r="AO23" i="38" s="1"/>
  <c r="AP23" i="38" s="1"/>
  <c r="AQ23" i="38" s="1"/>
  <c r="AR23" i="38" s="1"/>
  <c r="AS23" i="38" s="1"/>
  <c r="AT23" i="38" s="1"/>
  <c r="AU23" i="38" s="1"/>
  <c r="AV23" i="38" s="1"/>
  <c r="AW23" i="38" s="1"/>
  <c r="AX23" i="38" s="1"/>
  <c r="AY23" i="38" s="1"/>
  <c r="AZ23" i="38" s="1"/>
  <c r="BA23" i="38" s="1"/>
  <c r="BB23" i="38" s="1"/>
  <c r="BC23" i="38" s="1"/>
  <c r="BD23" i="38" s="1"/>
  <c r="BE23" i="38" s="1"/>
  <c r="AA23" i="38"/>
  <c r="Z23" i="38"/>
  <c r="Y23" i="38"/>
  <c r="X23" i="38"/>
  <c r="W23" i="38"/>
  <c r="V23" i="38"/>
  <c r="U23" i="38"/>
  <c r="T23" i="38"/>
  <c r="S23" i="38"/>
  <c r="R23" i="38"/>
  <c r="Q23" i="38" s="1"/>
  <c r="P23" i="38" s="1"/>
  <c r="O23" i="38" s="1"/>
  <c r="N23" i="38" s="1"/>
  <c r="M23" i="38" s="1"/>
  <c r="L23" i="38" s="1"/>
  <c r="K23" i="38" s="1"/>
  <c r="J23" i="38" s="1"/>
  <c r="I23" i="38" s="1"/>
  <c r="H23" i="38" s="1"/>
  <c r="G23" i="38" s="1"/>
  <c r="AB22" i="38"/>
  <c r="AC22" i="38" s="1"/>
  <c r="AD22" i="38" s="1"/>
  <c r="AE22" i="38" s="1"/>
  <c r="AF22" i="38" s="1"/>
  <c r="AG22" i="38" s="1"/>
  <c r="AH22" i="38" s="1"/>
  <c r="AI22" i="38" s="1"/>
  <c r="AJ22" i="38" s="1"/>
  <c r="AK22" i="38" s="1"/>
  <c r="AL22" i="38" s="1"/>
  <c r="AM22" i="38" s="1"/>
  <c r="AN22" i="38" s="1"/>
  <c r="AO22" i="38" s="1"/>
  <c r="AP22" i="38" s="1"/>
  <c r="AQ22" i="38" s="1"/>
  <c r="AR22" i="38" s="1"/>
  <c r="AS22" i="38" s="1"/>
  <c r="AT22" i="38" s="1"/>
  <c r="AU22" i="38" s="1"/>
  <c r="AV22" i="38" s="1"/>
  <c r="AW22" i="38" s="1"/>
  <c r="AX22" i="38" s="1"/>
  <c r="AY22" i="38" s="1"/>
  <c r="AZ22" i="38" s="1"/>
  <c r="BA22" i="38" s="1"/>
  <c r="BB22" i="38" s="1"/>
  <c r="BC22" i="38" s="1"/>
  <c r="BD22" i="38" s="1"/>
  <c r="BE22" i="38" s="1"/>
  <c r="AA22" i="38"/>
  <c r="Z22" i="38"/>
  <c r="Y22" i="38"/>
  <c r="X22" i="38"/>
  <c r="W22" i="38"/>
  <c r="V22" i="38"/>
  <c r="U22" i="38"/>
  <c r="T22" i="38"/>
  <c r="S22" i="38"/>
  <c r="R22" i="38"/>
  <c r="Q22" i="38" s="1"/>
  <c r="P22" i="38" s="1"/>
  <c r="O22" i="38" s="1"/>
  <c r="N22" i="38" s="1"/>
  <c r="M22" i="38" s="1"/>
  <c r="L22" i="38" s="1"/>
  <c r="K22" i="38" s="1"/>
  <c r="J22" i="38" s="1"/>
  <c r="I22" i="38" s="1"/>
  <c r="H22" i="38" s="1"/>
  <c r="G22" i="38" s="1"/>
  <c r="AB21" i="38"/>
  <c r="AC21" i="38" s="1"/>
  <c r="AD21" i="38" s="1"/>
  <c r="AE21" i="38" s="1"/>
  <c r="AF21" i="38" s="1"/>
  <c r="AG21" i="38" s="1"/>
  <c r="AH21" i="38" s="1"/>
  <c r="AI21" i="38" s="1"/>
  <c r="AJ21" i="38" s="1"/>
  <c r="AK21" i="38" s="1"/>
  <c r="AL21" i="38" s="1"/>
  <c r="AM21" i="38" s="1"/>
  <c r="AN21" i="38" s="1"/>
  <c r="AO21" i="38" s="1"/>
  <c r="AP21" i="38" s="1"/>
  <c r="AQ21" i="38" s="1"/>
  <c r="AR21" i="38" s="1"/>
  <c r="AS21" i="38" s="1"/>
  <c r="AT21" i="38" s="1"/>
  <c r="AU21" i="38" s="1"/>
  <c r="AV21" i="38" s="1"/>
  <c r="AW21" i="38" s="1"/>
  <c r="AX21" i="38" s="1"/>
  <c r="AY21" i="38" s="1"/>
  <c r="AZ21" i="38" s="1"/>
  <c r="BA21" i="38" s="1"/>
  <c r="BB21" i="38" s="1"/>
  <c r="BC21" i="38" s="1"/>
  <c r="BD21" i="38" s="1"/>
  <c r="BE21" i="38" s="1"/>
  <c r="AA21" i="38"/>
  <c r="Z21" i="38"/>
  <c r="Y21" i="38"/>
  <c r="X21" i="38"/>
  <c r="W21" i="38"/>
  <c r="V21" i="38"/>
  <c r="U21" i="38"/>
  <c r="T21" i="38"/>
  <c r="S21" i="38"/>
  <c r="R21" i="38"/>
  <c r="Q21" i="38" s="1"/>
  <c r="P21" i="38" s="1"/>
  <c r="O21" i="38" s="1"/>
  <c r="N21" i="38" s="1"/>
  <c r="M21" i="38" s="1"/>
  <c r="L21" i="38" s="1"/>
  <c r="K21" i="38" s="1"/>
  <c r="J21" i="38" s="1"/>
  <c r="I21" i="38" s="1"/>
  <c r="H21" i="38" s="1"/>
  <c r="G21" i="38" s="1"/>
  <c r="AB20" i="38"/>
  <c r="AC20" i="38" s="1"/>
  <c r="AD20" i="38" s="1"/>
  <c r="AE20" i="38" s="1"/>
  <c r="AF20" i="38" s="1"/>
  <c r="AG20" i="38" s="1"/>
  <c r="AH20" i="38" s="1"/>
  <c r="AI20" i="38" s="1"/>
  <c r="AJ20" i="38" s="1"/>
  <c r="AK20" i="38" s="1"/>
  <c r="AL20" i="38" s="1"/>
  <c r="AM20" i="38" s="1"/>
  <c r="AN20" i="38" s="1"/>
  <c r="AO20" i="38" s="1"/>
  <c r="AP20" i="38" s="1"/>
  <c r="AQ20" i="38" s="1"/>
  <c r="AR20" i="38" s="1"/>
  <c r="AS20" i="38" s="1"/>
  <c r="AT20" i="38" s="1"/>
  <c r="AU20" i="38" s="1"/>
  <c r="AV20" i="38" s="1"/>
  <c r="AW20" i="38" s="1"/>
  <c r="AX20" i="38" s="1"/>
  <c r="AY20" i="38" s="1"/>
  <c r="AZ20" i="38" s="1"/>
  <c r="BA20" i="38" s="1"/>
  <c r="BB20" i="38" s="1"/>
  <c r="BC20" i="38" s="1"/>
  <c r="BD20" i="38" s="1"/>
  <c r="BE20" i="38" s="1"/>
  <c r="AA20" i="38"/>
  <c r="Z20" i="38"/>
  <c r="Y20" i="38"/>
  <c r="X20" i="38"/>
  <c r="W20" i="38"/>
  <c r="V20" i="38"/>
  <c r="U20" i="38"/>
  <c r="T20" i="38"/>
  <c r="S20" i="38"/>
  <c r="R20" i="38"/>
  <c r="Q20" i="38" s="1"/>
  <c r="P20" i="38" s="1"/>
  <c r="O20" i="38" s="1"/>
  <c r="N20" i="38" s="1"/>
  <c r="M20" i="38" s="1"/>
  <c r="L20" i="38" s="1"/>
  <c r="K20" i="38" s="1"/>
  <c r="J20" i="38" s="1"/>
  <c r="I20" i="38" s="1"/>
  <c r="H20" i="38" s="1"/>
  <c r="G20" i="38" s="1"/>
  <c r="AB19" i="38"/>
  <c r="AC19" i="38" s="1"/>
  <c r="AD19" i="38" s="1"/>
  <c r="AE19" i="38" s="1"/>
  <c r="AF19" i="38" s="1"/>
  <c r="AG19" i="38" s="1"/>
  <c r="AH19" i="38" s="1"/>
  <c r="AI19" i="38" s="1"/>
  <c r="AJ19" i="38" s="1"/>
  <c r="AK19" i="38" s="1"/>
  <c r="AL19" i="38" s="1"/>
  <c r="AM19" i="38" s="1"/>
  <c r="AN19" i="38" s="1"/>
  <c r="AO19" i="38" s="1"/>
  <c r="AP19" i="38" s="1"/>
  <c r="AQ19" i="38" s="1"/>
  <c r="AR19" i="38" s="1"/>
  <c r="AS19" i="38" s="1"/>
  <c r="AT19" i="38" s="1"/>
  <c r="AU19" i="38" s="1"/>
  <c r="AV19" i="38" s="1"/>
  <c r="AW19" i="38" s="1"/>
  <c r="AX19" i="38" s="1"/>
  <c r="AY19" i="38" s="1"/>
  <c r="AZ19" i="38" s="1"/>
  <c r="BA19" i="38" s="1"/>
  <c r="BB19" i="38" s="1"/>
  <c r="BC19" i="38" s="1"/>
  <c r="BD19" i="38" s="1"/>
  <c r="BE19" i="38" s="1"/>
  <c r="AA19" i="38"/>
  <c r="Z19" i="38"/>
  <c r="Y19" i="38"/>
  <c r="X19" i="38"/>
  <c r="W19" i="38"/>
  <c r="V19" i="38"/>
  <c r="U19" i="38"/>
  <c r="T19" i="38"/>
  <c r="S19" i="38"/>
  <c r="R19" i="38"/>
  <c r="Q19" i="38" s="1"/>
  <c r="P19" i="38" s="1"/>
  <c r="O19" i="38" s="1"/>
  <c r="N19" i="38" s="1"/>
  <c r="M19" i="38" s="1"/>
  <c r="L19" i="38" s="1"/>
  <c r="K19" i="38" s="1"/>
  <c r="J19" i="38" s="1"/>
  <c r="I19" i="38" s="1"/>
  <c r="H19" i="38" s="1"/>
  <c r="G19" i="38" s="1"/>
  <c r="AB18" i="38"/>
  <c r="AC18" i="38" s="1"/>
  <c r="AD18" i="38" s="1"/>
  <c r="AE18" i="38" s="1"/>
  <c r="AF18" i="38" s="1"/>
  <c r="AG18" i="38" s="1"/>
  <c r="AH18" i="38" s="1"/>
  <c r="AI18" i="38" s="1"/>
  <c r="AJ18" i="38" s="1"/>
  <c r="AK18" i="38" s="1"/>
  <c r="AL18" i="38" s="1"/>
  <c r="AM18" i="38" s="1"/>
  <c r="AN18" i="38" s="1"/>
  <c r="AO18" i="38" s="1"/>
  <c r="AP18" i="38" s="1"/>
  <c r="AQ18" i="38" s="1"/>
  <c r="AR18" i="38" s="1"/>
  <c r="AS18" i="38" s="1"/>
  <c r="AT18" i="38" s="1"/>
  <c r="AU18" i="38" s="1"/>
  <c r="AV18" i="38" s="1"/>
  <c r="AW18" i="38" s="1"/>
  <c r="AX18" i="38" s="1"/>
  <c r="AY18" i="38" s="1"/>
  <c r="AZ18" i="38" s="1"/>
  <c r="BA18" i="38" s="1"/>
  <c r="BB18" i="38" s="1"/>
  <c r="BC18" i="38" s="1"/>
  <c r="BD18" i="38" s="1"/>
  <c r="BE18" i="38" s="1"/>
  <c r="AA18" i="38"/>
  <c r="Z18" i="38"/>
  <c r="Y18" i="38"/>
  <c r="X18" i="38"/>
  <c r="W18" i="38"/>
  <c r="V18" i="38"/>
  <c r="U18" i="38"/>
  <c r="T18" i="38"/>
  <c r="S18" i="38"/>
  <c r="R18" i="38"/>
  <c r="Q18" i="38" s="1"/>
  <c r="P18" i="38" s="1"/>
  <c r="O18" i="38" s="1"/>
  <c r="N18" i="38" s="1"/>
  <c r="M18" i="38" s="1"/>
  <c r="L18" i="38" s="1"/>
  <c r="K18" i="38" s="1"/>
  <c r="J18" i="38" s="1"/>
  <c r="I18" i="38" s="1"/>
  <c r="H18" i="38" s="1"/>
  <c r="G18" i="38" s="1"/>
  <c r="AB17" i="38"/>
  <c r="AC17" i="38" s="1"/>
  <c r="AD17" i="38" s="1"/>
  <c r="AE17" i="38" s="1"/>
  <c r="AF17" i="38" s="1"/>
  <c r="AG17" i="38" s="1"/>
  <c r="AH17" i="38" s="1"/>
  <c r="AI17" i="38" s="1"/>
  <c r="AJ17" i="38" s="1"/>
  <c r="AK17" i="38" s="1"/>
  <c r="AL17" i="38" s="1"/>
  <c r="AM17" i="38" s="1"/>
  <c r="AN17" i="38" s="1"/>
  <c r="AO17" i="38" s="1"/>
  <c r="AP17" i="38" s="1"/>
  <c r="AQ17" i="38" s="1"/>
  <c r="AR17" i="38" s="1"/>
  <c r="AS17" i="38" s="1"/>
  <c r="AT17" i="38" s="1"/>
  <c r="AU17" i="38" s="1"/>
  <c r="AV17" i="38" s="1"/>
  <c r="AW17" i="38" s="1"/>
  <c r="AX17" i="38" s="1"/>
  <c r="AY17" i="38" s="1"/>
  <c r="AZ17" i="38" s="1"/>
  <c r="BA17" i="38" s="1"/>
  <c r="BB17" i="38" s="1"/>
  <c r="BC17" i="38" s="1"/>
  <c r="BD17" i="38" s="1"/>
  <c r="BE17" i="38" s="1"/>
  <c r="AA17" i="38"/>
  <c r="Z17" i="38"/>
  <c r="Y17" i="38"/>
  <c r="X17" i="38"/>
  <c r="W17" i="38"/>
  <c r="V17" i="38"/>
  <c r="U17" i="38"/>
  <c r="T17" i="38"/>
  <c r="S17" i="38"/>
  <c r="R17" i="38"/>
  <c r="Q17" i="38" s="1"/>
  <c r="P17" i="38" s="1"/>
  <c r="O17" i="38" s="1"/>
  <c r="N17" i="38" s="1"/>
  <c r="M17" i="38" s="1"/>
  <c r="L17" i="38" s="1"/>
  <c r="K17" i="38" s="1"/>
  <c r="J17" i="38" s="1"/>
  <c r="I17" i="38" s="1"/>
  <c r="H17" i="38" s="1"/>
  <c r="G17" i="38" s="1"/>
  <c r="AB16" i="38"/>
  <c r="AC16" i="38" s="1"/>
  <c r="AD16" i="38" s="1"/>
  <c r="AE16" i="38" s="1"/>
  <c r="AF16" i="38" s="1"/>
  <c r="AG16" i="38" s="1"/>
  <c r="AH16" i="38" s="1"/>
  <c r="AI16" i="38" s="1"/>
  <c r="AJ16" i="38" s="1"/>
  <c r="AK16" i="38" s="1"/>
  <c r="AL16" i="38" s="1"/>
  <c r="AM16" i="38" s="1"/>
  <c r="AN16" i="38" s="1"/>
  <c r="AO16" i="38" s="1"/>
  <c r="AP16" i="38" s="1"/>
  <c r="AQ16" i="38" s="1"/>
  <c r="AR16" i="38" s="1"/>
  <c r="AS16" i="38" s="1"/>
  <c r="AT16" i="38" s="1"/>
  <c r="AU16" i="38" s="1"/>
  <c r="AV16" i="38" s="1"/>
  <c r="AW16" i="38" s="1"/>
  <c r="AX16" i="38" s="1"/>
  <c r="AY16" i="38" s="1"/>
  <c r="AZ16" i="38" s="1"/>
  <c r="BA16" i="38" s="1"/>
  <c r="BB16" i="38" s="1"/>
  <c r="BC16" i="38" s="1"/>
  <c r="BD16" i="38" s="1"/>
  <c r="BE16" i="38" s="1"/>
  <c r="AA16" i="38"/>
  <c r="Z16" i="38"/>
  <c r="Y16" i="38"/>
  <c r="X16" i="38"/>
  <c r="W16" i="38"/>
  <c r="V16" i="38"/>
  <c r="U16" i="38"/>
  <c r="T16" i="38"/>
  <c r="S16" i="38"/>
  <c r="R16" i="38"/>
  <c r="Q16" i="38" s="1"/>
  <c r="P16" i="38" s="1"/>
  <c r="O16" i="38" s="1"/>
  <c r="N16" i="38" s="1"/>
  <c r="M16" i="38" s="1"/>
  <c r="L16" i="38" s="1"/>
  <c r="K16" i="38" s="1"/>
  <c r="J16" i="38" s="1"/>
  <c r="I16" i="38" s="1"/>
  <c r="H16" i="38" s="1"/>
  <c r="G16" i="38" s="1"/>
  <c r="AB15" i="38"/>
  <c r="AC15" i="38" s="1"/>
  <c r="AD15" i="38" s="1"/>
  <c r="AE15" i="38" s="1"/>
  <c r="AF15" i="38" s="1"/>
  <c r="AG15" i="38" s="1"/>
  <c r="AH15" i="38" s="1"/>
  <c r="AI15" i="38" s="1"/>
  <c r="AJ15" i="38" s="1"/>
  <c r="AK15" i="38" s="1"/>
  <c r="AL15" i="38" s="1"/>
  <c r="AM15" i="38" s="1"/>
  <c r="AN15" i="38" s="1"/>
  <c r="AO15" i="38" s="1"/>
  <c r="AP15" i="38" s="1"/>
  <c r="AQ15" i="38" s="1"/>
  <c r="AR15" i="38" s="1"/>
  <c r="AS15" i="38" s="1"/>
  <c r="AT15" i="38" s="1"/>
  <c r="AU15" i="38" s="1"/>
  <c r="AV15" i="38" s="1"/>
  <c r="AW15" i="38" s="1"/>
  <c r="AX15" i="38" s="1"/>
  <c r="AY15" i="38" s="1"/>
  <c r="AZ15" i="38" s="1"/>
  <c r="BA15" i="38" s="1"/>
  <c r="BB15" i="38" s="1"/>
  <c r="BC15" i="38" s="1"/>
  <c r="BD15" i="38" s="1"/>
  <c r="BE15" i="38" s="1"/>
  <c r="AA15" i="38"/>
  <c r="Z15" i="38"/>
  <c r="Y15" i="38"/>
  <c r="X15" i="38"/>
  <c r="W15" i="38"/>
  <c r="V15" i="38"/>
  <c r="U15" i="38"/>
  <c r="T15" i="38"/>
  <c r="S15" i="38"/>
  <c r="R15" i="38"/>
  <c r="AB14" i="38"/>
  <c r="AC14" i="38" s="1"/>
  <c r="AD14" i="38" s="1"/>
  <c r="AE14" i="38" s="1"/>
  <c r="AF14" i="38" s="1"/>
  <c r="AG14" i="38" s="1"/>
  <c r="AH14" i="38" s="1"/>
  <c r="AI14" i="38" s="1"/>
  <c r="AJ14" i="38" s="1"/>
  <c r="AK14" i="38" s="1"/>
  <c r="AL14" i="38" s="1"/>
  <c r="AM14" i="38" s="1"/>
  <c r="AN14" i="38" s="1"/>
  <c r="AO14" i="38" s="1"/>
  <c r="AP14" i="38" s="1"/>
  <c r="AQ14" i="38" s="1"/>
  <c r="AR14" i="38" s="1"/>
  <c r="AS14" i="38" s="1"/>
  <c r="AT14" i="38" s="1"/>
  <c r="AU14" i="38" s="1"/>
  <c r="AV14" i="38" s="1"/>
  <c r="AW14" i="38" s="1"/>
  <c r="AX14" i="38" s="1"/>
  <c r="AY14" i="38" s="1"/>
  <c r="AZ14" i="38" s="1"/>
  <c r="BA14" i="38" s="1"/>
  <c r="BB14" i="38" s="1"/>
  <c r="BC14" i="38" s="1"/>
  <c r="BD14" i="38" s="1"/>
  <c r="BE14" i="38" s="1"/>
  <c r="AA14" i="38"/>
  <c r="Z14" i="38"/>
  <c r="Y14" i="38"/>
  <c r="X14" i="38"/>
  <c r="W14" i="38"/>
  <c r="V14" i="38"/>
  <c r="U14" i="38"/>
  <c r="T14" i="38"/>
  <c r="S14" i="38"/>
  <c r="R14" i="38"/>
  <c r="Q14" i="38" s="1"/>
  <c r="P14" i="38" s="1"/>
  <c r="O14" i="38" s="1"/>
  <c r="N14" i="38" s="1"/>
  <c r="M14" i="38" s="1"/>
  <c r="L14" i="38" s="1"/>
  <c r="K14" i="38" s="1"/>
  <c r="J14" i="38" s="1"/>
  <c r="I14" i="38" s="1"/>
  <c r="H14" i="38" s="1"/>
  <c r="G14" i="38" s="1"/>
  <c r="AB13" i="38"/>
  <c r="AC13" i="38" s="1"/>
  <c r="AD13" i="38" s="1"/>
  <c r="AE13" i="38" s="1"/>
  <c r="AF13" i="38" s="1"/>
  <c r="AG13" i="38" s="1"/>
  <c r="AH13" i="38" s="1"/>
  <c r="AI13" i="38" s="1"/>
  <c r="AJ13" i="38" s="1"/>
  <c r="AK13" i="38" s="1"/>
  <c r="AL13" i="38" s="1"/>
  <c r="AM13" i="38" s="1"/>
  <c r="AN13" i="38" s="1"/>
  <c r="AO13" i="38" s="1"/>
  <c r="AP13" i="38" s="1"/>
  <c r="AQ13" i="38" s="1"/>
  <c r="AR13" i="38" s="1"/>
  <c r="AS13" i="38" s="1"/>
  <c r="AT13" i="38" s="1"/>
  <c r="AU13" i="38" s="1"/>
  <c r="AV13" i="38" s="1"/>
  <c r="AW13" i="38" s="1"/>
  <c r="AX13" i="38" s="1"/>
  <c r="AY13" i="38" s="1"/>
  <c r="AZ13" i="38" s="1"/>
  <c r="BA13" i="38" s="1"/>
  <c r="BB13" i="38" s="1"/>
  <c r="BC13" i="38" s="1"/>
  <c r="BD13" i="38" s="1"/>
  <c r="BE13" i="38" s="1"/>
  <c r="AA13" i="38"/>
  <c r="Z13" i="38"/>
  <c r="Y13" i="38"/>
  <c r="X13" i="38"/>
  <c r="W13" i="38"/>
  <c r="V13" i="38"/>
  <c r="U13" i="38"/>
  <c r="T13" i="38"/>
  <c r="S13" i="38"/>
  <c r="R13" i="38"/>
  <c r="Q13" i="38" s="1"/>
  <c r="P13" i="38" s="1"/>
  <c r="O13" i="38" s="1"/>
  <c r="N13" i="38" s="1"/>
  <c r="M13" i="38" s="1"/>
  <c r="L13" i="38" s="1"/>
  <c r="K13" i="38" s="1"/>
  <c r="J13" i="38" s="1"/>
  <c r="I13" i="38" s="1"/>
  <c r="H13" i="38" s="1"/>
  <c r="G13" i="38" s="1"/>
  <c r="AB12" i="38"/>
  <c r="AC12" i="38" s="1"/>
  <c r="AD12" i="38" s="1"/>
  <c r="AE12" i="38" s="1"/>
  <c r="AF12" i="38" s="1"/>
  <c r="AG12" i="38" s="1"/>
  <c r="AH12" i="38" s="1"/>
  <c r="AI12" i="38" s="1"/>
  <c r="AJ12" i="38" s="1"/>
  <c r="AK12" i="38" s="1"/>
  <c r="AL12" i="38" s="1"/>
  <c r="AM12" i="38" s="1"/>
  <c r="AN12" i="38" s="1"/>
  <c r="AO12" i="38" s="1"/>
  <c r="AP12" i="38" s="1"/>
  <c r="AQ12" i="38" s="1"/>
  <c r="AR12" i="38" s="1"/>
  <c r="AS12" i="38" s="1"/>
  <c r="AT12" i="38" s="1"/>
  <c r="AU12" i="38" s="1"/>
  <c r="AV12" i="38" s="1"/>
  <c r="AW12" i="38" s="1"/>
  <c r="AX12" i="38" s="1"/>
  <c r="AY12" i="38" s="1"/>
  <c r="AZ12" i="38" s="1"/>
  <c r="BA12" i="38" s="1"/>
  <c r="BB12" i="38" s="1"/>
  <c r="BC12" i="38" s="1"/>
  <c r="BD12" i="38" s="1"/>
  <c r="BE12" i="38" s="1"/>
  <c r="AA12" i="38"/>
  <c r="Z12" i="38"/>
  <c r="Y12" i="38"/>
  <c r="X12" i="38"/>
  <c r="W12" i="38"/>
  <c r="V12" i="38"/>
  <c r="U12" i="38"/>
  <c r="T12" i="38"/>
  <c r="S12" i="38"/>
  <c r="R12" i="38"/>
  <c r="Q12" i="38" s="1"/>
  <c r="P12" i="38" s="1"/>
  <c r="O12" i="38" s="1"/>
  <c r="N12" i="38" s="1"/>
  <c r="M12" i="38" s="1"/>
  <c r="L12" i="38" s="1"/>
  <c r="K12" i="38" s="1"/>
  <c r="J12" i="38" s="1"/>
  <c r="I12" i="38" s="1"/>
  <c r="H12" i="38" s="1"/>
  <c r="G12" i="38" s="1"/>
  <c r="AD16" i="39" l="1"/>
  <c r="AC16" i="47"/>
  <c r="AD20" i="39"/>
  <c r="AC20" i="47"/>
  <c r="AD24" i="39"/>
  <c r="AC24" i="47"/>
  <c r="AD28" i="39"/>
  <c r="AC28" i="47"/>
  <c r="AD32" i="39"/>
  <c r="AC32" i="47"/>
  <c r="AC36" i="47"/>
  <c r="AD36" i="39"/>
  <c r="AD40" i="39"/>
  <c r="AC40" i="47"/>
  <c r="AD15" i="42"/>
  <c r="AC15" i="46"/>
  <c r="AD19" i="42"/>
  <c r="AC19" i="46"/>
  <c r="AD23" i="42"/>
  <c r="AC23" i="46"/>
  <c r="AD35" i="42"/>
  <c r="AC35" i="46"/>
  <c r="AD39" i="42"/>
  <c r="AC39" i="46"/>
  <c r="AD14" i="39"/>
  <c r="AC14" i="47"/>
  <c r="AD15" i="39"/>
  <c r="AC15" i="47"/>
  <c r="AD19" i="39"/>
  <c r="AC19" i="47"/>
  <c r="AD23" i="39"/>
  <c r="AC23" i="47"/>
  <c r="AD27" i="39"/>
  <c r="AC27" i="47"/>
  <c r="AC31" i="47"/>
  <c r="AD31" i="39"/>
  <c r="AD35" i="39"/>
  <c r="AC35" i="47"/>
  <c r="AC39" i="47"/>
  <c r="AD39" i="39"/>
  <c r="AD14" i="42"/>
  <c r="AC14" i="46"/>
  <c r="AD18" i="42"/>
  <c r="AC18" i="46"/>
  <c r="AD22" i="42"/>
  <c r="AC22" i="46"/>
  <c r="AD26" i="42"/>
  <c r="AC26" i="46"/>
  <c r="AD30" i="42"/>
  <c r="AC30" i="46"/>
  <c r="AD34" i="42"/>
  <c r="AC34" i="46"/>
  <c r="AD38" i="42"/>
  <c r="AC38" i="46"/>
  <c r="AD13" i="39"/>
  <c r="AC13" i="47"/>
  <c r="AD18" i="39"/>
  <c r="AC18" i="47"/>
  <c r="AD22" i="39"/>
  <c r="AC22" i="47"/>
  <c r="AD26" i="39"/>
  <c r="AC26" i="47"/>
  <c r="AD30" i="39"/>
  <c r="AC30" i="47"/>
  <c r="AD34" i="39"/>
  <c r="AC34" i="47"/>
  <c r="AD38" i="39"/>
  <c r="AC38" i="47"/>
  <c r="AD42" i="39"/>
  <c r="AC42" i="47"/>
  <c r="AD13" i="42"/>
  <c r="AC13" i="46"/>
  <c r="AD17" i="42"/>
  <c r="AC17" i="46"/>
  <c r="AD21" i="42"/>
  <c r="AC21" i="46"/>
  <c r="AD25" i="42"/>
  <c r="AC25" i="46"/>
  <c r="AD29" i="42"/>
  <c r="AC29" i="46"/>
  <c r="AD33" i="42"/>
  <c r="AC33" i="46"/>
  <c r="AD37" i="42"/>
  <c r="AC37" i="46"/>
  <c r="AD41" i="42"/>
  <c r="AC41" i="46"/>
  <c r="AD42" i="42"/>
  <c r="AC42" i="46"/>
  <c r="X43" i="43"/>
  <c r="Y43" i="43" s="1"/>
  <c r="Z43" i="43" s="1"/>
  <c r="AA43" i="43" s="1"/>
  <c r="AB43" i="43" s="1"/>
  <c r="AC43" i="43" s="1"/>
  <c r="AD43" i="43" s="1"/>
  <c r="AE43" i="43" s="1"/>
  <c r="AF43" i="43" s="1"/>
  <c r="AG43" i="43" s="1"/>
  <c r="AH43" i="43" s="1"/>
  <c r="AI43" i="43" s="1"/>
  <c r="AJ43" i="43" s="1"/>
  <c r="AK43" i="43" s="1"/>
  <c r="AL43" i="43" s="1"/>
  <c r="AM43" i="43" s="1"/>
  <c r="AN43" i="43" s="1"/>
  <c r="AO43" i="43" s="1"/>
  <c r="AP43" i="43" s="1"/>
  <c r="AQ43" i="43" s="1"/>
  <c r="AR43" i="43" s="1"/>
  <c r="AS43" i="43" s="1"/>
  <c r="AT43" i="43" s="1"/>
  <c r="AU43" i="43" s="1"/>
  <c r="AV43" i="43" s="1"/>
  <c r="AW43" i="43" s="1"/>
  <c r="AX43" i="43" s="1"/>
  <c r="AY43" i="43" s="1"/>
  <c r="AZ43" i="43" s="1"/>
  <c r="Y12" i="43"/>
  <c r="Z12" i="43" s="1"/>
  <c r="AA12" i="43" s="1"/>
  <c r="AB12" i="43" s="1"/>
  <c r="AC12" i="43" s="1"/>
  <c r="AD12" i="43" s="1"/>
  <c r="AE12" i="43" s="1"/>
  <c r="AF12" i="43" s="1"/>
  <c r="AG12" i="43" s="1"/>
  <c r="AH12" i="43" s="1"/>
  <c r="AI12" i="43" s="1"/>
  <c r="AJ12" i="43" s="1"/>
  <c r="AK12" i="43" s="1"/>
  <c r="AL12" i="43" s="1"/>
  <c r="AM12" i="43" s="1"/>
  <c r="AN12" i="43" s="1"/>
  <c r="AO12" i="43" s="1"/>
  <c r="AP12" i="43" s="1"/>
  <c r="AQ12" i="43" s="1"/>
  <c r="AR12" i="43" s="1"/>
  <c r="AS12" i="43" s="1"/>
  <c r="AT12" i="43" s="1"/>
  <c r="AU12" i="43" s="1"/>
  <c r="AV12" i="43" s="1"/>
  <c r="AW12" i="43" s="1"/>
  <c r="AX12" i="43" s="1"/>
  <c r="AY12" i="43" s="1"/>
  <c r="AZ12" i="43" s="1"/>
  <c r="AD27" i="42"/>
  <c r="AC27" i="46"/>
  <c r="AD31" i="42"/>
  <c r="AC31" i="46"/>
  <c r="AD12" i="39"/>
  <c r="AC12" i="47"/>
  <c r="AC17" i="47"/>
  <c r="AD17" i="39"/>
  <c r="AD21" i="39"/>
  <c r="AC21" i="47"/>
  <c r="AC25" i="47"/>
  <c r="AD25" i="39"/>
  <c r="AD29" i="39"/>
  <c r="AC29" i="47"/>
  <c r="AD33" i="39"/>
  <c r="AC33" i="47"/>
  <c r="AD37" i="39"/>
  <c r="AC37" i="47"/>
  <c r="AD41" i="39"/>
  <c r="AC41" i="47"/>
  <c r="AD12" i="42"/>
  <c r="AC12" i="46"/>
  <c r="AC45" i="46" s="1"/>
  <c r="AC43" i="42"/>
  <c r="AD16" i="42"/>
  <c r="AC16" i="46"/>
  <c r="AD20" i="42"/>
  <c r="AC20" i="46"/>
  <c r="AD24" i="42"/>
  <c r="AC24" i="46"/>
  <c r="AD28" i="42"/>
  <c r="AC28" i="46"/>
  <c r="AD32" i="42"/>
  <c r="AC32" i="46"/>
  <c r="AD36" i="42"/>
  <c r="AC36" i="46"/>
  <c r="AD40" i="42"/>
  <c r="AC40" i="46"/>
  <c r="L24" i="43"/>
  <c r="L19" i="43"/>
  <c r="K20" i="43"/>
  <c r="L27" i="43"/>
  <c r="L28" i="43"/>
  <c r="K28" i="43" s="1"/>
  <c r="L32" i="43"/>
  <c r="L34" i="43"/>
  <c r="L41" i="43"/>
  <c r="P15" i="39"/>
  <c r="Q16" i="39"/>
  <c r="Q28" i="39"/>
  <c r="Q33" i="39"/>
  <c r="Q37" i="39"/>
  <c r="Q22" i="42"/>
  <c r="Q40" i="42"/>
  <c r="L22" i="43"/>
  <c r="K24" i="43"/>
  <c r="L30" i="43"/>
  <c r="Q41" i="39"/>
  <c r="Q18" i="42"/>
  <c r="Q26" i="42"/>
  <c r="Q31" i="42"/>
  <c r="Q35" i="42"/>
  <c r="Q14" i="39"/>
  <c r="Q19" i="39"/>
  <c r="Q23" i="39"/>
  <c r="Q27" i="39"/>
  <c r="Q32" i="39"/>
  <c r="Q40" i="39"/>
  <c r="Q21" i="42"/>
  <c r="Q25" i="42"/>
  <c r="Q29" i="42"/>
  <c r="Q39" i="42"/>
  <c r="L17" i="43"/>
  <c r="L18" i="43"/>
  <c r="K21" i="43"/>
  <c r="L25" i="43"/>
  <c r="L26" i="43"/>
  <c r="K32" i="43"/>
  <c r="L40" i="43"/>
  <c r="K41" i="43"/>
  <c r="Q13" i="39"/>
  <c r="Q18" i="39"/>
  <c r="Q22" i="39"/>
  <c r="Q26" i="39"/>
  <c r="Q31" i="39"/>
  <c r="Q35" i="39"/>
  <c r="Q39" i="39"/>
  <c r="Q12" i="42"/>
  <c r="Q16" i="42"/>
  <c r="Q20" i="42"/>
  <c r="Q24" i="42"/>
  <c r="Q28" i="42"/>
  <c r="Q33" i="42"/>
  <c r="Q38" i="42"/>
  <c r="P42" i="42"/>
  <c r="P43" i="43"/>
  <c r="T43" i="43"/>
  <c r="L23" i="43"/>
  <c r="L35" i="43"/>
  <c r="K37" i="43"/>
  <c r="K39" i="43"/>
  <c r="Q20" i="39"/>
  <c r="Q24" i="39"/>
  <c r="Q14" i="42"/>
  <c r="P30" i="42"/>
  <c r="L13" i="43"/>
  <c r="L14" i="43"/>
  <c r="Q36" i="39"/>
  <c r="Q13" i="42"/>
  <c r="Q17" i="42"/>
  <c r="Q34" i="42"/>
  <c r="Q17" i="39"/>
  <c r="Q21" i="39"/>
  <c r="Q25" i="39"/>
  <c r="Q29" i="39"/>
  <c r="Q30" i="39"/>
  <c r="Q34" i="39"/>
  <c r="Q38" i="39"/>
  <c r="Q42" i="39"/>
  <c r="Q15" i="42"/>
  <c r="Q19" i="42"/>
  <c r="Q23" i="42"/>
  <c r="Q27" i="42"/>
  <c r="Q32" i="42"/>
  <c r="Q36" i="42"/>
  <c r="Q37" i="42"/>
  <c r="Q41" i="42"/>
  <c r="L15" i="43"/>
  <c r="L16" i="43"/>
  <c r="K19" i="43"/>
  <c r="L29" i="43"/>
  <c r="L31" i="43"/>
  <c r="L33" i="43"/>
  <c r="L36" i="43"/>
  <c r="L38" i="43"/>
  <c r="L42" i="43"/>
  <c r="S43" i="41"/>
  <c r="AA43" i="41"/>
  <c r="V43" i="41"/>
  <c r="Z43" i="41"/>
  <c r="W43" i="41"/>
  <c r="V43" i="44"/>
  <c r="W43" i="44"/>
  <c r="X43" i="40"/>
  <c r="V43" i="38"/>
  <c r="Z43" i="38"/>
  <c r="AC43" i="38"/>
  <c r="Y43" i="38"/>
  <c r="U43" i="38"/>
  <c r="U44" i="38" s="1"/>
  <c r="U43" i="39"/>
  <c r="Y43" i="39"/>
  <c r="V43" i="39"/>
  <c r="Z43" i="39"/>
  <c r="U43" i="42"/>
  <c r="Y43" i="42"/>
  <c r="S43" i="42"/>
  <c r="W43" i="42"/>
  <c r="AA43" i="42"/>
  <c r="AB43" i="42"/>
  <c r="T43" i="42"/>
  <c r="K30" i="43"/>
  <c r="AA43" i="38"/>
  <c r="Q15" i="38"/>
  <c r="P15" i="38" s="1"/>
  <c r="O15" i="38" s="1"/>
  <c r="N15" i="38" s="1"/>
  <c r="M15" i="38" s="1"/>
  <c r="L15" i="38" s="1"/>
  <c r="K15" i="38" s="1"/>
  <c r="J15" i="38" s="1"/>
  <c r="I15" i="38" s="1"/>
  <c r="H15" i="38" s="1"/>
  <c r="G15" i="38" s="1"/>
  <c r="R43" i="38"/>
  <c r="S43" i="38"/>
  <c r="W43" i="38"/>
  <c r="T43" i="38"/>
  <c r="X43" i="38"/>
  <c r="AB43" i="38"/>
  <c r="S43" i="39"/>
  <c r="W43" i="39"/>
  <c r="AA43" i="39"/>
  <c r="T43" i="40"/>
  <c r="AC43" i="40"/>
  <c r="R43" i="41"/>
  <c r="Q12" i="41"/>
  <c r="P12" i="41" s="1"/>
  <c r="O12" i="41" s="1"/>
  <c r="N12" i="41" s="1"/>
  <c r="M12" i="41" s="1"/>
  <c r="L12" i="41" s="1"/>
  <c r="K12" i="41" s="1"/>
  <c r="J12" i="41" s="1"/>
  <c r="I12" i="41" s="1"/>
  <c r="H12" i="41" s="1"/>
  <c r="G12" i="41" s="1"/>
  <c r="T43" i="39"/>
  <c r="X43" i="39"/>
  <c r="AB43" i="39"/>
  <c r="AD43" i="40"/>
  <c r="Q12" i="39"/>
  <c r="R43" i="39"/>
  <c r="K12" i="43"/>
  <c r="R43" i="40"/>
  <c r="Q12" i="40"/>
  <c r="V43" i="40"/>
  <c r="Z43" i="40"/>
  <c r="S43" i="40"/>
  <c r="W43" i="40"/>
  <c r="AA43" i="40"/>
  <c r="AB43" i="40"/>
  <c r="T43" i="41"/>
  <c r="X43" i="41"/>
  <c r="AB43" i="41"/>
  <c r="U43" i="40"/>
  <c r="Y43" i="40"/>
  <c r="X43" i="42"/>
  <c r="U43" i="41"/>
  <c r="Y43" i="41"/>
  <c r="AC43" i="41"/>
  <c r="U43" i="43"/>
  <c r="T44" i="43" s="1"/>
  <c r="R43" i="42"/>
  <c r="V43" i="42"/>
  <c r="Z43" i="42"/>
  <c r="N43" i="43"/>
  <c r="O43" i="43"/>
  <c r="S43" i="43"/>
  <c r="S44" i="43" s="1"/>
  <c r="W43" i="43"/>
  <c r="P43" i="44"/>
  <c r="O12" i="44"/>
  <c r="M43" i="43"/>
  <c r="Q43" i="43"/>
  <c r="R43" i="43"/>
  <c r="V43" i="43"/>
  <c r="S43" i="44"/>
  <c r="AA43" i="44"/>
  <c r="T43" i="44"/>
  <c r="X43" i="44"/>
  <c r="AB43" i="44"/>
  <c r="Q43" i="44"/>
  <c r="U43" i="44"/>
  <c r="Y43" i="44"/>
  <c r="AC43" i="44"/>
  <c r="R43" i="44"/>
  <c r="Z43" i="44"/>
  <c r="Q43" i="42" l="1"/>
  <c r="U44" i="40"/>
  <c r="Z44" i="40"/>
  <c r="AE37" i="39"/>
  <c r="AD37" i="47"/>
  <c r="AE29" i="39"/>
  <c r="AD29" i="47"/>
  <c r="AE21" i="39"/>
  <c r="AD21" i="47"/>
  <c r="AE12" i="39"/>
  <c r="AD12" i="47"/>
  <c r="AE27" i="42"/>
  <c r="AD27" i="46"/>
  <c r="AE42" i="42"/>
  <c r="AD42" i="46"/>
  <c r="AE37" i="42"/>
  <c r="AD37" i="46"/>
  <c r="AE29" i="42"/>
  <c r="AD29" i="46"/>
  <c r="AE21" i="42"/>
  <c r="AD21" i="46"/>
  <c r="AE13" i="42"/>
  <c r="AD13" i="46"/>
  <c r="AE38" i="39"/>
  <c r="AD38" i="47"/>
  <c r="AE30" i="39"/>
  <c r="AD30" i="47"/>
  <c r="AE22" i="39"/>
  <c r="AD22" i="47"/>
  <c r="AE13" i="39"/>
  <c r="AD13" i="47"/>
  <c r="AE34" i="42"/>
  <c r="AD34" i="46"/>
  <c r="AE26" i="42"/>
  <c r="AD26" i="46"/>
  <c r="AE18" i="42"/>
  <c r="AD18" i="46"/>
  <c r="AE23" i="39"/>
  <c r="AD23" i="47"/>
  <c r="AE15" i="39"/>
  <c r="AD15" i="47"/>
  <c r="AE39" i="42"/>
  <c r="AD39" i="46"/>
  <c r="AE23" i="42"/>
  <c r="AD23" i="46"/>
  <c r="AE15" i="42"/>
  <c r="AD15" i="46"/>
  <c r="AE28" i="39"/>
  <c r="AD28" i="47"/>
  <c r="AE20" i="39"/>
  <c r="AD20" i="47"/>
  <c r="AE36" i="42"/>
  <c r="AD36" i="46"/>
  <c r="AE28" i="42"/>
  <c r="AD28" i="46"/>
  <c r="AE20" i="42"/>
  <c r="AD20" i="46"/>
  <c r="AC43" i="47"/>
  <c r="AC45" i="47"/>
  <c r="AE39" i="39"/>
  <c r="AD39" i="47"/>
  <c r="AE31" i="39"/>
  <c r="AD31" i="47"/>
  <c r="AE36" i="39"/>
  <c r="AD36" i="47"/>
  <c r="X44" i="39"/>
  <c r="AD12" i="46"/>
  <c r="AE12" i="42"/>
  <c r="AD43" i="42"/>
  <c r="P44" i="43"/>
  <c r="Z44" i="42"/>
  <c r="X44" i="42"/>
  <c r="AE40" i="42"/>
  <c r="AD40" i="46"/>
  <c r="AE32" i="42"/>
  <c r="AD32" i="46"/>
  <c r="AE24" i="42"/>
  <c r="AD24" i="46"/>
  <c r="AE16" i="42"/>
  <c r="AD16" i="46"/>
  <c r="AD25" i="47"/>
  <c r="AE25" i="39"/>
  <c r="AE17" i="39"/>
  <c r="AD17" i="47"/>
  <c r="M44" i="43"/>
  <c r="T44" i="42"/>
  <c r="Y44" i="38"/>
  <c r="Z44" i="41"/>
  <c r="AE41" i="39"/>
  <c r="AD41" i="47"/>
  <c r="AE33" i="39"/>
  <c r="AD33" i="47"/>
  <c r="AE31" i="42"/>
  <c r="AD31" i="46"/>
  <c r="AE41" i="42"/>
  <c r="AD41" i="46"/>
  <c r="AE33" i="42"/>
  <c r="AD33" i="46"/>
  <c r="AE25" i="42"/>
  <c r="AD25" i="46"/>
  <c r="AE17" i="42"/>
  <c r="AD17" i="46"/>
  <c r="AE42" i="39"/>
  <c r="AD42" i="47"/>
  <c r="AE34" i="39"/>
  <c r="AD34" i="47"/>
  <c r="AE26" i="39"/>
  <c r="AD26" i="47"/>
  <c r="AE18" i="39"/>
  <c r="AD18" i="47"/>
  <c r="AE38" i="42"/>
  <c r="AD38" i="46"/>
  <c r="AE30" i="42"/>
  <c r="AD30" i="46"/>
  <c r="AE22" i="42"/>
  <c r="AD22" i="46"/>
  <c r="AE14" i="42"/>
  <c r="AD14" i="46"/>
  <c r="AE35" i="39"/>
  <c r="AD35" i="47"/>
  <c r="AE27" i="39"/>
  <c r="AD27" i="47"/>
  <c r="AE19" i="39"/>
  <c r="AD19" i="47"/>
  <c r="AE14" i="39"/>
  <c r="AD14" i="47"/>
  <c r="AE35" i="42"/>
  <c r="AD35" i="46"/>
  <c r="AE19" i="42"/>
  <c r="AD19" i="46"/>
  <c r="AE40" i="39"/>
  <c r="AD40" i="47"/>
  <c r="AE32" i="39"/>
  <c r="AD32" i="47"/>
  <c r="AE24" i="39"/>
  <c r="AD24" i="47"/>
  <c r="AE16" i="39"/>
  <c r="AD16" i="47"/>
  <c r="K34" i="43"/>
  <c r="O44" i="43"/>
  <c r="J20" i="43"/>
  <c r="T44" i="39"/>
  <c r="K27" i="43"/>
  <c r="J28" i="43"/>
  <c r="P36" i="39"/>
  <c r="J39" i="43"/>
  <c r="P38" i="42"/>
  <c r="P28" i="42"/>
  <c r="P20" i="42"/>
  <c r="P26" i="39"/>
  <c r="P22" i="39"/>
  <c r="P18" i="39"/>
  <c r="P13" i="39"/>
  <c r="J21" i="43"/>
  <c r="K17" i="43"/>
  <c r="P39" i="42"/>
  <c r="P25" i="42"/>
  <c r="K33" i="43"/>
  <c r="J19" i="43"/>
  <c r="K16" i="43"/>
  <c r="P32" i="42"/>
  <c r="P15" i="42"/>
  <c r="L43" i="43"/>
  <c r="L44" i="43" s="1"/>
  <c r="K36" i="43"/>
  <c r="K15" i="43"/>
  <c r="P36" i="42"/>
  <c r="P27" i="42"/>
  <c r="P19" i="42"/>
  <c r="P29" i="39"/>
  <c r="P25" i="39"/>
  <c r="P21" i="39"/>
  <c r="P17" i="39"/>
  <c r="U44" i="44"/>
  <c r="R44" i="43"/>
  <c r="Z44" i="39"/>
  <c r="K29" i="43"/>
  <c r="P41" i="42"/>
  <c r="P17" i="42"/>
  <c r="K13" i="43"/>
  <c r="O30" i="42"/>
  <c r="P24" i="39"/>
  <c r="P20" i="39"/>
  <c r="J37" i="43"/>
  <c r="K23" i="43"/>
  <c r="J41" i="43"/>
  <c r="J32" i="43"/>
  <c r="K25" i="43"/>
  <c r="P35" i="42"/>
  <c r="P26" i="42"/>
  <c r="P41" i="39"/>
  <c r="P22" i="42"/>
  <c r="P28" i="39"/>
  <c r="P16" i="39"/>
  <c r="K38" i="43"/>
  <c r="P23" i="42"/>
  <c r="O42" i="42"/>
  <c r="P33" i="42"/>
  <c r="P24" i="42"/>
  <c r="P16" i="42"/>
  <c r="P12" i="42"/>
  <c r="P39" i="39"/>
  <c r="P35" i="39"/>
  <c r="P31" i="39"/>
  <c r="K18" i="43"/>
  <c r="P29" i="42"/>
  <c r="P21" i="42"/>
  <c r="S44" i="39"/>
  <c r="W44" i="38"/>
  <c r="AA44" i="42"/>
  <c r="V44" i="44"/>
  <c r="G48" i="41"/>
  <c r="K42" i="43"/>
  <c r="K31" i="43"/>
  <c r="P37" i="42"/>
  <c r="P42" i="39"/>
  <c r="P38" i="39"/>
  <c r="P34" i="39"/>
  <c r="P30" i="39"/>
  <c r="P34" i="42"/>
  <c r="P13" i="42"/>
  <c r="K14" i="43"/>
  <c r="P14" i="42"/>
  <c r="K35" i="43"/>
  <c r="K40" i="43"/>
  <c r="K26" i="43"/>
  <c r="P40" i="39"/>
  <c r="P32" i="39"/>
  <c r="P27" i="39"/>
  <c r="P23" i="39"/>
  <c r="P19" i="39"/>
  <c r="P14" i="39"/>
  <c r="P31" i="42"/>
  <c r="P18" i="42"/>
  <c r="J24" i="43"/>
  <c r="K22" i="43"/>
  <c r="P40" i="42"/>
  <c r="P37" i="39"/>
  <c r="P33" i="39"/>
  <c r="O15" i="39"/>
  <c r="AA44" i="44"/>
  <c r="W44" i="40"/>
  <c r="Y44" i="40"/>
  <c r="S44" i="40"/>
  <c r="Y44" i="41"/>
  <c r="U44" i="41"/>
  <c r="V44" i="41"/>
  <c r="T44" i="41"/>
  <c r="Q44" i="44"/>
  <c r="S44" i="44"/>
  <c r="S44" i="38"/>
  <c r="X44" i="38"/>
  <c r="T44" i="38"/>
  <c r="G48" i="39"/>
  <c r="V44" i="39"/>
  <c r="Y44" i="39"/>
  <c r="R44" i="39"/>
  <c r="U44" i="39"/>
  <c r="R44" i="42"/>
  <c r="V44" i="42"/>
  <c r="S44" i="42"/>
  <c r="J30" i="43"/>
  <c r="P44" i="44"/>
  <c r="X44" i="40"/>
  <c r="G48" i="44"/>
  <c r="P12" i="39"/>
  <c r="Q43" i="39"/>
  <c r="Q44" i="39" s="1"/>
  <c r="T44" i="40"/>
  <c r="U44" i="42"/>
  <c r="S44" i="41"/>
  <c r="Z44" i="44"/>
  <c r="Y44" i="44"/>
  <c r="X44" i="44"/>
  <c r="V44" i="43"/>
  <c r="W44" i="44"/>
  <c r="N44" i="43"/>
  <c r="U44" i="43"/>
  <c r="W44" i="42"/>
  <c r="AA44" i="40"/>
  <c r="V44" i="40"/>
  <c r="G48" i="40"/>
  <c r="J12" i="43"/>
  <c r="AE43" i="40"/>
  <c r="R44" i="41"/>
  <c r="Q43" i="41"/>
  <c r="AA44" i="39"/>
  <c r="Q43" i="38"/>
  <c r="R44" i="38"/>
  <c r="AA44" i="38"/>
  <c r="V44" i="38"/>
  <c r="B48" i="43"/>
  <c r="Q44" i="43"/>
  <c r="R44" i="40"/>
  <c r="R44" i="44"/>
  <c r="T44" i="44"/>
  <c r="O43" i="44"/>
  <c r="O44" i="44" s="1"/>
  <c r="N12" i="44"/>
  <c r="Q44" i="42"/>
  <c r="Y44" i="42"/>
  <c r="X44" i="41"/>
  <c r="AA44" i="41"/>
  <c r="Q43" i="40"/>
  <c r="Q44" i="40" s="1"/>
  <c r="P12" i="40"/>
  <c r="W44" i="41"/>
  <c r="W44" i="39"/>
  <c r="Z44" i="38"/>
  <c r="G48" i="38"/>
  <c r="AD45" i="46" l="1"/>
  <c r="AF24" i="39"/>
  <c r="AE24" i="47"/>
  <c r="AF35" i="42"/>
  <c r="AF35" i="46" s="1"/>
  <c r="AE35" i="46"/>
  <c r="AF35" i="39"/>
  <c r="AE35" i="47"/>
  <c r="AF38" i="42"/>
  <c r="AF38" i="46" s="1"/>
  <c r="AE38" i="46"/>
  <c r="AF42" i="39"/>
  <c r="AE42" i="47"/>
  <c r="AF41" i="42"/>
  <c r="AF41" i="46" s="1"/>
  <c r="AE41" i="46"/>
  <c r="AF16" i="42"/>
  <c r="AF16" i="46" s="1"/>
  <c r="AE16" i="46"/>
  <c r="AF32" i="42"/>
  <c r="AF32" i="46" s="1"/>
  <c r="AE32" i="46"/>
  <c r="AF25" i="39"/>
  <c r="AE25" i="47"/>
  <c r="AF31" i="39"/>
  <c r="AE31" i="47"/>
  <c r="AF28" i="42"/>
  <c r="AF28" i="46" s="1"/>
  <c r="AE28" i="46"/>
  <c r="AF15" i="42"/>
  <c r="AF15" i="46" s="1"/>
  <c r="AE15" i="46"/>
  <c r="AF23" i="39"/>
  <c r="AE23" i="47"/>
  <c r="AF13" i="39"/>
  <c r="AE13" i="47"/>
  <c r="AF13" i="42"/>
  <c r="AF13" i="46" s="1"/>
  <c r="AE13" i="46"/>
  <c r="AF42" i="42"/>
  <c r="AF42" i="46" s="1"/>
  <c r="AE42" i="46"/>
  <c r="AF12" i="39"/>
  <c r="AE12" i="47"/>
  <c r="AA50" i="42"/>
  <c r="AF16" i="39"/>
  <c r="AE16" i="47"/>
  <c r="AF32" i="39"/>
  <c r="AE32" i="47"/>
  <c r="AF19" i="42"/>
  <c r="AF19" i="46" s="1"/>
  <c r="AE19" i="46"/>
  <c r="AF14" i="39"/>
  <c r="AE14" i="47"/>
  <c r="AF27" i="39"/>
  <c r="AE27" i="47"/>
  <c r="AF14" i="42"/>
  <c r="AF14" i="46" s="1"/>
  <c r="AE14" i="46"/>
  <c r="AF30" i="42"/>
  <c r="AF30" i="46" s="1"/>
  <c r="AE30" i="46"/>
  <c r="AF18" i="39"/>
  <c r="AE18" i="47"/>
  <c r="AF34" i="39"/>
  <c r="AE34" i="47"/>
  <c r="AF17" i="42"/>
  <c r="AF17" i="46" s="1"/>
  <c r="AE17" i="46"/>
  <c r="AF33" i="42"/>
  <c r="AF33" i="46" s="1"/>
  <c r="AE33" i="46"/>
  <c r="AF31" i="42"/>
  <c r="AF31" i="46" s="1"/>
  <c r="AE31" i="46"/>
  <c r="AF41" i="39"/>
  <c r="AE41" i="47"/>
  <c r="AF24" i="42"/>
  <c r="AF24" i="46" s="1"/>
  <c r="AE24" i="46"/>
  <c r="AF40" i="42"/>
  <c r="AF40" i="46" s="1"/>
  <c r="AE40" i="46"/>
  <c r="AF40" i="39"/>
  <c r="AE40" i="47"/>
  <c r="AF19" i="39"/>
  <c r="AE19" i="47"/>
  <c r="AF22" i="42"/>
  <c r="AF22" i="46" s="1"/>
  <c r="AE22" i="46"/>
  <c r="AF26" i="39"/>
  <c r="AE26" i="47"/>
  <c r="AF25" i="42"/>
  <c r="AF25" i="46" s="1"/>
  <c r="AE25" i="46"/>
  <c r="AE33" i="47"/>
  <c r="AF33" i="39"/>
  <c r="AF17" i="39"/>
  <c r="AE17" i="47"/>
  <c r="AD43" i="47"/>
  <c r="AD45" i="47"/>
  <c r="AF20" i="39"/>
  <c r="AE20" i="47"/>
  <c r="AF39" i="42"/>
  <c r="AF39" i="46" s="1"/>
  <c r="AE39" i="46"/>
  <c r="AF26" i="42"/>
  <c r="AF26" i="46" s="1"/>
  <c r="AE26" i="46"/>
  <c r="AF30" i="39"/>
  <c r="AE30" i="47"/>
  <c r="AF29" i="42"/>
  <c r="AF29" i="46" s="1"/>
  <c r="AE29" i="46"/>
  <c r="AF29" i="39"/>
  <c r="AE29" i="47"/>
  <c r="AE12" i="46"/>
  <c r="AF12" i="42"/>
  <c r="AE43" i="42"/>
  <c r="AF36" i="39"/>
  <c r="AE36" i="47"/>
  <c r="AF39" i="39"/>
  <c r="AE39" i="47"/>
  <c r="AF20" i="42"/>
  <c r="AF20" i="46" s="1"/>
  <c r="AE20" i="46"/>
  <c r="AF36" i="42"/>
  <c r="AF36" i="46" s="1"/>
  <c r="AE36" i="46"/>
  <c r="AF28" i="39"/>
  <c r="AE28" i="47"/>
  <c r="AF23" i="42"/>
  <c r="AF23" i="46" s="1"/>
  <c r="AE23" i="46"/>
  <c r="AF15" i="39"/>
  <c r="AE15" i="47"/>
  <c r="AF18" i="42"/>
  <c r="AF18" i="46" s="1"/>
  <c r="AE18" i="46"/>
  <c r="AF34" i="42"/>
  <c r="AF34" i="46" s="1"/>
  <c r="AE34" i="46"/>
  <c r="AF22" i="39"/>
  <c r="AE22" i="47"/>
  <c r="AF38" i="39"/>
  <c r="AE38" i="47"/>
  <c r="AF21" i="42"/>
  <c r="AF21" i="46" s="1"/>
  <c r="AE21" i="46"/>
  <c r="AF37" i="42"/>
  <c r="AF37" i="46" s="1"/>
  <c r="AE37" i="46"/>
  <c r="AF27" i="42"/>
  <c r="AF27" i="46" s="1"/>
  <c r="AE27" i="46"/>
  <c r="AF21" i="39"/>
  <c r="AE21" i="47"/>
  <c r="AF37" i="39"/>
  <c r="AE37" i="47"/>
  <c r="AB48" i="39"/>
  <c r="I20" i="43"/>
  <c r="H20" i="43" s="1"/>
  <c r="J27" i="43"/>
  <c r="J34" i="43"/>
  <c r="K43" i="43"/>
  <c r="K44" i="43" s="1"/>
  <c r="O33" i="39"/>
  <c r="I24" i="43"/>
  <c r="O19" i="39"/>
  <c r="O40" i="39"/>
  <c r="J40" i="43"/>
  <c r="J14" i="43"/>
  <c r="O34" i="42"/>
  <c r="O34" i="39"/>
  <c r="O42" i="39"/>
  <c r="O16" i="39"/>
  <c r="J13" i="43"/>
  <c r="O29" i="39"/>
  <c r="O27" i="42"/>
  <c r="O29" i="42"/>
  <c r="O35" i="39"/>
  <c r="O12" i="42"/>
  <c r="P43" i="42"/>
  <c r="P44" i="42" s="1"/>
  <c r="O24" i="42"/>
  <c r="N42" i="42"/>
  <c r="J25" i="43"/>
  <c r="I41" i="43"/>
  <c r="J23" i="43"/>
  <c r="O41" i="42"/>
  <c r="J29" i="43"/>
  <c r="O32" i="42"/>
  <c r="O13" i="39"/>
  <c r="O22" i="39"/>
  <c r="O20" i="42"/>
  <c r="O38" i="42"/>
  <c r="O36" i="39"/>
  <c r="O40" i="42"/>
  <c r="O31" i="42"/>
  <c r="O27" i="39"/>
  <c r="J35" i="43"/>
  <c r="J38" i="43"/>
  <c r="O22" i="42"/>
  <c r="O26" i="42"/>
  <c r="O24" i="39"/>
  <c r="O21" i="39"/>
  <c r="I19" i="43"/>
  <c r="O39" i="42"/>
  <c r="N15" i="39"/>
  <c r="O37" i="39"/>
  <c r="J22" i="43"/>
  <c r="O18" i="42"/>
  <c r="O14" i="39"/>
  <c r="O23" i="39"/>
  <c r="O32" i="39"/>
  <c r="J26" i="43"/>
  <c r="O14" i="42"/>
  <c r="O13" i="42"/>
  <c r="O30" i="39"/>
  <c r="O38" i="39"/>
  <c r="O37" i="42"/>
  <c r="J42" i="43"/>
  <c r="O28" i="39"/>
  <c r="O41" i="39"/>
  <c r="O35" i="42"/>
  <c r="O20" i="39"/>
  <c r="N30" i="42"/>
  <c r="O17" i="42"/>
  <c r="O17" i="39"/>
  <c r="O25" i="39"/>
  <c r="O19" i="42"/>
  <c r="O36" i="42"/>
  <c r="J36" i="43"/>
  <c r="O25" i="42"/>
  <c r="I39" i="43"/>
  <c r="J31" i="43"/>
  <c r="O21" i="42"/>
  <c r="J18" i="43"/>
  <c r="O31" i="39"/>
  <c r="O39" i="39"/>
  <c r="O16" i="42"/>
  <c r="O33" i="42"/>
  <c r="O23" i="42"/>
  <c r="I32" i="43"/>
  <c r="I37" i="43"/>
  <c r="J15" i="43"/>
  <c r="O15" i="42"/>
  <c r="J16" i="43"/>
  <c r="J33" i="43"/>
  <c r="J17" i="43"/>
  <c r="I21" i="43"/>
  <c r="O18" i="39"/>
  <c r="O26" i="39"/>
  <c r="O28" i="42"/>
  <c r="I28" i="43"/>
  <c r="I30" i="43"/>
  <c r="I12" i="43"/>
  <c r="Q44" i="38"/>
  <c r="P43" i="38"/>
  <c r="AF43" i="40"/>
  <c r="Q44" i="41"/>
  <c r="P43" i="41"/>
  <c r="P43" i="39"/>
  <c r="P44" i="39" s="1"/>
  <c r="O12" i="39"/>
  <c r="P43" i="40"/>
  <c r="P44" i="40" s="1"/>
  <c r="O12" i="40"/>
  <c r="N43" i="44"/>
  <c r="N44" i="44" s="1"/>
  <c r="M12" i="44"/>
  <c r="AG26" i="39" l="1"/>
  <c r="AF26" i="47"/>
  <c r="AG21" i="39"/>
  <c r="AF21" i="47"/>
  <c r="AE45" i="46"/>
  <c r="AG29" i="39"/>
  <c r="AF29" i="47"/>
  <c r="AG30" i="39"/>
  <c r="AF30" i="47"/>
  <c r="AG19" i="39"/>
  <c r="AF19" i="47"/>
  <c r="AG34" i="39"/>
  <c r="AF34" i="47"/>
  <c r="AG27" i="39"/>
  <c r="AF27" i="47"/>
  <c r="AG16" i="39"/>
  <c r="AF16" i="47"/>
  <c r="AG15" i="39"/>
  <c r="AF15" i="47"/>
  <c r="AG28" i="39"/>
  <c r="AF28" i="47"/>
  <c r="AG36" i="39"/>
  <c r="AF36" i="47"/>
  <c r="AG20" i="39"/>
  <c r="AF20" i="47"/>
  <c r="AG17" i="39"/>
  <c r="AF17" i="47"/>
  <c r="AG40" i="39"/>
  <c r="AF40" i="47"/>
  <c r="AG18" i="39"/>
  <c r="AF18" i="47"/>
  <c r="AG14" i="39"/>
  <c r="AF14" i="47"/>
  <c r="AG32" i="39"/>
  <c r="AF32" i="47"/>
  <c r="AE43" i="47"/>
  <c r="AE45" i="47"/>
  <c r="AG41" i="39"/>
  <c r="AF41" i="47"/>
  <c r="AG38" i="39"/>
  <c r="AF38" i="47"/>
  <c r="AG13" i="39"/>
  <c r="AF13" i="47"/>
  <c r="AG31" i="39"/>
  <c r="AF31" i="47"/>
  <c r="AG37" i="39"/>
  <c r="AF37" i="47"/>
  <c r="AG22" i="39"/>
  <c r="AF22" i="47"/>
  <c r="AG39" i="39"/>
  <c r="AF39" i="47"/>
  <c r="AF43" i="42"/>
  <c r="AF12" i="46"/>
  <c r="AF45" i="46" s="1"/>
  <c r="AG33" i="39"/>
  <c r="AF33" i="47"/>
  <c r="AG12" i="39"/>
  <c r="AF12" i="47"/>
  <c r="AG23" i="39"/>
  <c r="AF23" i="47"/>
  <c r="AG25" i="39"/>
  <c r="AF25" i="47"/>
  <c r="AG42" i="39"/>
  <c r="AF42" i="47"/>
  <c r="AG35" i="39"/>
  <c r="AF35" i="47"/>
  <c r="AG24" i="39"/>
  <c r="AF24" i="47"/>
  <c r="I34" i="43"/>
  <c r="I27" i="43"/>
  <c r="J43" i="43"/>
  <c r="J44" i="43" s="1"/>
  <c r="N41" i="39"/>
  <c r="N18" i="42"/>
  <c r="I38" i="43"/>
  <c r="I23" i="43"/>
  <c r="N27" i="42"/>
  <c r="I13" i="43"/>
  <c r="N42" i="39"/>
  <c r="N34" i="42"/>
  <c r="I40" i="43"/>
  <c r="N19" i="39"/>
  <c r="N33" i="39"/>
  <c r="N33" i="42"/>
  <c r="N39" i="39"/>
  <c r="I26" i="43"/>
  <c r="N31" i="42"/>
  <c r="N20" i="42"/>
  <c r="N32" i="42"/>
  <c r="H41" i="43"/>
  <c r="O43" i="42"/>
  <c r="O44" i="42" s="1"/>
  <c r="N12" i="42"/>
  <c r="N26" i="39"/>
  <c r="I33" i="43"/>
  <c r="N36" i="42"/>
  <c r="N17" i="42"/>
  <c r="I42" i="43"/>
  <c r="N38" i="39"/>
  <c r="N13" i="42"/>
  <c r="N23" i="39"/>
  <c r="N39" i="42"/>
  <c r="N21" i="39"/>
  <c r="I15" i="43"/>
  <c r="H37" i="43"/>
  <c r="N23" i="42"/>
  <c r="N16" i="42"/>
  <c r="N31" i="39"/>
  <c r="N21" i="42"/>
  <c r="I36" i="43"/>
  <c r="N27" i="39"/>
  <c r="N40" i="42"/>
  <c r="N38" i="42"/>
  <c r="N22" i="39"/>
  <c r="G20" i="43"/>
  <c r="I29" i="43"/>
  <c r="I25" i="43"/>
  <c r="N24" i="42"/>
  <c r="I14" i="43"/>
  <c r="H32" i="43"/>
  <c r="I31" i="43"/>
  <c r="I35" i="43"/>
  <c r="N36" i="39"/>
  <c r="N13" i="39"/>
  <c r="N41" i="42"/>
  <c r="M42" i="42"/>
  <c r="H28" i="43"/>
  <c r="H21" i="43"/>
  <c r="N15" i="42"/>
  <c r="N25" i="42"/>
  <c r="N25" i="39"/>
  <c r="N20" i="39"/>
  <c r="N37" i="39"/>
  <c r="N26" i="42"/>
  <c r="N28" i="42"/>
  <c r="N18" i="39"/>
  <c r="I17" i="43"/>
  <c r="I16" i="43"/>
  <c r="I18" i="43"/>
  <c r="H39" i="43"/>
  <c r="N19" i="42"/>
  <c r="N17" i="39"/>
  <c r="M30" i="42"/>
  <c r="N35" i="42"/>
  <c r="N28" i="39"/>
  <c r="N37" i="42"/>
  <c r="N30" i="39"/>
  <c r="N14" i="42"/>
  <c r="N32" i="39"/>
  <c r="N14" i="39"/>
  <c r="I22" i="43"/>
  <c r="M15" i="39"/>
  <c r="H19" i="43"/>
  <c r="N24" i="39"/>
  <c r="N22" i="42"/>
  <c r="N35" i="39"/>
  <c r="N29" i="42"/>
  <c r="N29" i="39"/>
  <c r="N16" i="39"/>
  <c r="N34" i="39"/>
  <c r="N40" i="39"/>
  <c r="H24" i="43"/>
  <c r="H30" i="43"/>
  <c r="O43" i="40"/>
  <c r="O44" i="40" s="1"/>
  <c r="N12" i="40"/>
  <c r="H12" i="43"/>
  <c r="P44" i="41"/>
  <c r="O43" i="41"/>
  <c r="M43" i="44"/>
  <c r="M44" i="44" s="1"/>
  <c r="L12" i="44"/>
  <c r="AG43" i="40"/>
  <c r="O43" i="39"/>
  <c r="O44" i="39" s="1"/>
  <c r="N12" i="39"/>
  <c r="P44" i="38"/>
  <c r="O43" i="38"/>
  <c r="AH35" i="39" l="1"/>
  <c r="AG35" i="47"/>
  <c r="AH25" i="39"/>
  <c r="AG25" i="47"/>
  <c r="AH12" i="39"/>
  <c r="AG12" i="47"/>
  <c r="AH22" i="39"/>
  <c r="AG22" i="47"/>
  <c r="AH31" i="39"/>
  <c r="AG31" i="47"/>
  <c r="AH38" i="39"/>
  <c r="AG38" i="47"/>
  <c r="AH14" i="39"/>
  <c r="AG14" i="47"/>
  <c r="AH40" i="39"/>
  <c r="AG40" i="47"/>
  <c r="AH20" i="39"/>
  <c r="AG20" i="47"/>
  <c r="AH28" i="39"/>
  <c r="AG28" i="47"/>
  <c r="AH16" i="39"/>
  <c r="AG16" i="47"/>
  <c r="AH34" i="39"/>
  <c r="AG34" i="47"/>
  <c r="AH30" i="39"/>
  <c r="AG30" i="47"/>
  <c r="AH21" i="39"/>
  <c r="AG21" i="47"/>
  <c r="AH24" i="39"/>
  <c r="AG24" i="47"/>
  <c r="AH42" i="39"/>
  <c r="AG42" i="47"/>
  <c r="AH23" i="39"/>
  <c r="AG23" i="47"/>
  <c r="AH33" i="39"/>
  <c r="AG33" i="47"/>
  <c r="AH39" i="39"/>
  <c r="AG39" i="47"/>
  <c r="AH37" i="39"/>
  <c r="AG37" i="47"/>
  <c r="AH13" i="39"/>
  <c r="AG13" i="47"/>
  <c r="AH41" i="39"/>
  <c r="AG41" i="47"/>
  <c r="AH32" i="39"/>
  <c r="AG32" i="47"/>
  <c r="AH18" i="39"/>
  <c r="AG18" i="47"/>
  <c r="AH17" i="39"/>
  <c r="AG17" i="47"/>
  <c r="AH36" i="39"/>
  <c r="AG36" i="47"/>
  <c r="AH15" i="39"/>
  <c r="AG15" i="47"/>
  <c r="AH27" i="39"/>
  <c r="AG27" i="47"/>
  <c r="AH19" i="39"/>
  <c r="AG19" i="47"/>
  <c r="AH29" i="39"/>
  <c r="AG29" i="47"/>
  <c r="AF43" i="47"/>
  <c r="AF45" i="47"/>
  <c r="AH26" i="39"/>
  <c r="AG26" i="47"/>
  <c r="H34" i="43"/>
  <c r="I43" i="43"/>
  <c r="I44" i="43" s="1"/>
  <c r="H27" i="43"/>
  <c r="M40" i="39"/>
  <c r="M29" i="42"/>
  <c r="G19" i="43"/>
  <c r="M32" i="39"/>
  <c r="M28" i="39"/>
  <c r="L30" i="42"/>
  <c r="M19" i="42"/>
  <c r="H17" i="43"/>
  <c r="M26" i="42"/>
  <c r="M25" i="42"/>
  <c r="G28" i="43"/>
  <c r="F20" i="43"/>
  <c r="M21" i="42"/>
  <c r="G37" i="43"/>
  <c r="M23" i="39"/>
  <c r="M17" i="42"/>
  <c r="M33" i="39"/>
  <c r="H40" i="43"/>
  <c r="M42" i="39"/>
  <c r="M27" i="42"/>
  <c r="G24" i="43"/>
  <c r="N43" i="42"/>
  <c r="N44" i="42" s="1"/>
  <c r="M12" i="42"/>
  <c r="G41" i="43"/>
  <c r="M20" i="42"/>
  <c r="H26" i="43"/>
  <c r="M33" i="42"/>
  <c r="H23" i="43"/>
  <c r="M18" i="42"/>
  <c r="H35" i="43"/>
  <c r="G32" i="43"/>
  <c r="M34" i="39"/>
  <c r="M29" i="39"/>
  <c r="M35" i="39"/>
  <c r="M24" i="39"/>
  <c r="L15" i="39"/>
  <c r="M14" i="39"/>
  <c r="M14" i="42"/>
  <c r="M37" i="42"/>
  <c r="M35" i="42"/>
  <c r="M17" i="39"/>
  <c r="G39" i="43"/>
  <c r="H16" i="43"/>
  <c r="M18" i="39"/>
  <c r="M37" i="39"/>
  <c r="M25" i="39"/>
  <c r="G21" i="43"/>
  <c r="L42" i="42"/>
  <c r="M13" i="39"/>
  <c r="M24" i="42"/>
  <c r="H29" i="43"/>
  <c r="M22" i="39"/>
  <c r="M40" i="42"/>
  <c r="H36" i="43"/>
  <c r="M31" i="39"/>
  <c r="M23" i="42"/>
  <c r="H15" i="43"/>
  <c r="M39" i="42"/>
  <c r="M13" i="42"/>
  <c r="H42" i="43"/>
  <c r="M36" i="42"/>
  <c r="M26" i="39"/>
  <c r="M19" i="39"/>
  <c r="M34" i="42"/>
  <c r="H13" i="43"/>
  <c r="M16" i="39"/>
  <c r="M22" i="42"/>
  <c r="H22" i="43"/>
  <c r="M30" i="39"/>
  <c r="M28" i="42"/>
  <c r="M20" i="39"/>
  <c r="M15" i="42"/>
  <c r="M41" i="42"/>
  <c r="M36" i="39"/>
  <c r="H31" i="43"/>
  <c r="H25" i="43"/>
  <c r="M38" i="42"/>
  <c r="M27" i="39"/>
  <c r="M16" i="42"/>
  <c r="M21" i="39"/>
  <c r="M38" i="39"/>
  <c r="H33" i="43"/>
  <c r="H18" i="43"/>
  <c r="H14" i="43"/>
  <c r="M32" i="42"/>
  <c r="M31" i="42"/>
  <c r="M39" i="39"/>
  <c r="H38" i="43"/>
  <c r="M41" i="39"/>
  <c r="G30" i="43"/>
  <c r="G12" i="43"/>
  <c r="O44" i="38"/>
  <c r="N43" i="38"/>
  <c r="M12" i="39"/>
  <c r="N43" i="39"/>
  <c r="N44" i="39" s="1"/>
  <c r="O44" i="41"/>
  <c r="N43" i="41"/>
  <c r="L43" i="44"/>
  <c r="L44" i="44" s="1"/>
  <c r="K12" i="44"/>
  <c r="N43" i="40"/>
  <c r="N44" i="40" s="1"/>
  <c r="M12" i="40"/>
  <c r="AH43" i="40"/>
  <c r="AI26" i="39" l="1"/>
  <c r="AH26" i="47"/>
  <c r="AI29" i="39"/>
  <c r="AH29" i="47"/>
  <c r="AI27" i="39"/>
  <c r="AH27" i="47"/>
  <c r="AI36" i="39"/>
  <c r="AH36" i="47"/>
  <c r="AI18" i="39"/>
  <c r="AH18" i="47"/>
  <c r="AI41" i="39"/>
  <c r="AH41" i="47"/>
  <c r="AI37" i="39"/>
  <c r="AH37" i="47"/>
  <c r="AI33" i="39"/>
  <c r="AH33" i="47"/>
  <c r="AI42" i="39"/>
  <c r="AH42" i="47"/>
  <c r="AI21" i="39"/>
  <c r="AH21" i="47"/>
  <c r="AI34" i="39"/>
  <c r="AH34" i="47"/>
  <c r="AI28" i="39"/>
  <c r="AH28" i="47"/>
  <c r="AI40" i="39"/>
  <c r="AH40" i="47"/>
  <c r="AI38" i="39"/>
  <c r="AH38" i="47"/>
  <c r="AI22" i="39"/>
  <c r="AH22" i="47"/>
  <c r="AI25" i="39"/>
  <c r="AH25" i="47"/>
  <c r="AG43" i="47"/>
  <c r="AG45" i="47"/>
  <c r="AI19" i="39"/>
  <c r="AH19" i="47"/>
  <c r="AI15" i="39"/>
  <c r="AH15" i="47"/>
  <c r="AI17" i="39"/>
  <c r="AH17" i="47"/>
  <c r="AI32" i="39"/>
  <c r="AH32" i="47"/>
  <c r="AI13" i="39"/>
  <c r="AH13" i="47"/>
  <c r="AI39" i="39"/>
  <c r="AH39" i="47"/>
  <c r="AI23" i="39"/>
  <c r="AH23" i="47"/>
  <c r="AI24" i="39"/>
  <c r="AH24" i="47"/>
  <c r="AI30" i="39"/>
  <c r="AH30" i="47"/>
  <c r="AI16" i="39"/>
  <c r="AH16" i="47"/>
  <c r="AI20" i="39"/>
  <c r="AH20" i="47"/>
  <c r="AI14" i="39"/>
  <c r="AH14" i="47"/>
  <c r="AI31" i="39"/>
  <c r="AH31" i="47"/>
  <c r="AI12" i="39"/>
  <c r="AH12" i="47"/>
  <c r="AI35" i="39"/>
  <c r="AH35" i="47"/>
  <c r="G34" i="43"/>
  <c r="H43" i="43"/>
  <c r="H44" i="43" s="1"/>
  <c r="G27" i="43"/>
  <c r="G38" i="43"/>
  <c r="L31" i="42"/>
  <c r="G14" i="43"/>
  <c r="L21" i="39"/>
  <c r="G25" i="43"/>
  <c r="L15" i="42"/>
  <c r="G22" i="43"/>
  <c r="G13" i="43"/>
  <c r="L36" i="42"/>
  <c r="L25" i="39"/>
  <c r="F39" i="43"/>
  <c r="L14" i="42"/>
  <c r="L27" i="42"/>
  <c r="L17" i="42"/>
  <c r="E20" i="43"/>
  <c r="K30" i="42"/>
  <c r="L29" i="42"/>
  <c r="L18" i="42"/>
  <c r="G26" i="43"/>
  <c r="F41" i="43"/>
  <c r="F28" i="43"/>
  <c r="G29" i="43"/>
  <c r="G23" i="43"/>
  <c r="L33" i="42"/>
  <c r="L20" i="42"/>
  <c r="G33" i="43"/>
  <c r="L27" i="39"/>
  <c r="L36" i="39"/>
  <c r="L28" i="42"/>
  <c r="L16" i="39"/>
  <c r="L19" i="39"/>
  <c r="L13" i="42"/>
  <c r="G15" i="43"/>
  <c r="L31" i="39"/>
  <c r="L40" i="42"/>
  <c r="L13" i="39"/>
  <c r="F21" i="43"/>
  <c r="L18" i="39"/>
  <c r="L35" i="42"/>
  <c r="K15" i="39"/>
  <c r="L35" i="39"/>
  <c r="L34" i="39"/>
  <c r="G35" i="43"/>
  <c r="G40" i="43"/>
  <c r="F37" i="43"/>
  <c r="L25" i="42"/>
  <c r="G17" i="43"/>
  <c r="L32" i="39"/>
  <c r="L41" i="39"/>
  <c r="L39" i="39"/>
  <c r="L32" i="42"/>
  <c r="G18" i="43"/>
  <c r="L38" i="39"/>
  <c r="L16" i="42"/>
  <c r="L38" i="42"/>
  <c r="G31" i="43"/>
  <c r="L41" i="42"/>
  <c r="L20" i="39"/>
  <c r="L30" i="39"/>
  <c r="L22" i="42"/>
  <c r="L34" i="42"/>
  <c r="L26" i="39"/>
  <c r="G42" i="43"/>
  <c r="L39" i="42"/>
  <c r="L23" i="42"/>
  <c r="G36" i="43"/>
  <c r="L22" i="39"/>
  <c r="L24" i="42"/>
  <c r="K42" i="42"/>
  <c r="L37" i="39"/>
  <c r="G16" i="43"/>
  <c r="L17" i="39"/>
  <c r="L37" i="42"/>
  <c r="L14" i="39"/>
  <c r="L24" i="39"/>
  <c r="L29" i="39"/>
  <c r="F32" i="43"/>
  <c r="M43" i="42"/>
  <c r="M44" i="42" s="1"/>
  <c r="L12" i="42"/>
  <c r="F24" i="43"/>
  <c r="L42" i="39"/>
  <c r="L33" i="39"/>
  <c r="L23" i="39"/>
  <c r="L21" i="42"/>
  <c r="L26" i="42"/>
  <c r="L19" i="42"/>
  <c r="L28" i="39"/>
  <c r="F19" i="43"/>
  <c r="L40" i="39"/>
  <c r="F30" i="43"/>
  <c r="N44" i="41"/>
  <c r="M43" i="41"/>
  <c r="M43" i="38"/>
  <c r="N44" i="38"/>
  <c r="F12" i="43"/>
  <c r="AI43" i="40"/>
  <c r="K43" i="44"/>
  <c r="K44" i="44" s="1"/>
  <c r="J12" i="44"/>
  <c r="M43" i="40"/>
  <c r="M44" i="40" s="1"/>
  <c r="L12" i="40"/>
  <c r="M43" i="39"/>
  <c r="M44" i="39" s="1"/>
  <c r="L12" i="39"/>
  <c r="AJ35" i="39" l="1"/>
  <c r="AI35" i="47"/>
  <c r="AJ31" i="39"/>
  <c r="AI31" i="47"/>
  <c r="AJ20" i="39"/>
  <c r="AI20" i="47"/>
  <c r="AJ30" i="39"/>
  <c r="AI30" i="47"/>
  <c r="AJ23" i="39"/>
  <c r="AI23" i="47"/>
  <c r="AJ13" i="39"/>
  <c r="AI13" i="47"/>
  <c r="AJ17" i="39"/>
  <c r="AI17" i="47"/>
  <c r="AJ19" i="39"/>
  <c r="AI19" i="47"/>
  <c r="AJ25" i="39"/>
  <c r="AI25" i="47"/>
  <c r="AJ38" i="39"/>
  <c r="AI38" i="47"/>
  <c r="AJ28" i="39"/>
  <c r="AI28" i="47"/>
  <c r="AJ21" i="39"/>
  <c r="AI21" i="47"/>
  <c r="AJ33" i="39"/>
  <c r="AI33" i="47"/>
  <c r="AJ41" i="39"/>
  <c r="AI41" i="47"/>
  <c r="AJ36" i="39"/>
  <c r="AI36" i="47"/>
  <c r="AJ29" i="39"/>
  <c r="AI29" i="47"/>
  <c r="AH43" i="47"/>
  <c r="AH45" i="47"/>
  <c r="AJ12" i="39"/>
  <c r="AI12" i="47"/>
  <c r="AJ14" i="39"/>
  <c r="AI14" i="47"/>
  <c r="AJ16" i="39"/>
  <c r="AI16" i="47"/>
  <c r="AJ24" i="39"/>
  <c r="AI24" i="47"/>
  <c r="AJ39" i="39"/>
  <c r="AI39" i="47"/>
  <c r="AJ32" i="39"/>
  <c r="AI32" i="47"/>
  <c r="AJ15" i="39"/>
  <c r="AI15" i="47"/>
  <c r="AJ22" i="39"/>
  <c r="AI22" i="47"/>
  <c r="AJ40" i="39"/>
  <c r="AI40" i="47"/>
  <c r="AJ34" i="39"/>
  <c r="AI34" i="47"/>
  <c r="AJ42" i="39"/>
  <c r="AI42" i="47"/>
  <c r="AJ37" i="39"/>
  <c r="AI37" i="47"/>
  <c r="AJ18" i="39"/>
  <c r="AI18" i="47"/>
  <c r="AJ27" i="39"/>
  <c r="AI27" i="47"/>
  <c r="AJ26" i="39"/>
  <c r="AI26" i="47"/>
  <c r="F27" i="43"/>
  <c r="F34" i="43"/>
  <c r="K19" i="42"/>
  <c r="K33" i="39"/>
  <c r="E24" i="43"/>
  <c r="F31" i="43"/>
  <c r="F35" i="43"/>
  <c r="K35" i="39"/>
  <c r="K40" i="42"/>
  <c r="K19" i="39"/>
  <c r="E28" i="43"/>
  <c r="K17" i="42"/>
  <c r="K25" i="39"/>
  <c r="K15" i="42"/>
  <c r="E32" i="43"/>
  <c r="K37" i="42"/>
  <c r="J42" i="42"/>
  <c r="K22" i="39"/>
  <c r="K23" i="42"/>
  <c r="F42" i="43"/>
  <c r="K34" i="42"/>
  <c r="K22" i="42"/>
  <c r="K20" i="39"/>
  <c r="F18" i="43"/>
  <c r="K32" i="39"/>
  <c r="K25" i="42"/>
  <c r="F40" i="43"/>
  <c r="K28" i="39"/>
  <c r="K26" i="42"/>
  <c r="K23" i="39"/>
  <c r="K42" i="39"/>
  <c r="K34" i="39"/>
  <c r="J15" i="39"/>
  <c r="K18" i="39"/>
  <c r="K13" i="39"/>
  <c r="K31" i="39"/>
  <c r="K13" i="42"/>
  <c r="K16" i="39"/>
  <c r="K36" i="39"/>
  <c r="F33" i="43"/>
  <c r="K33" i="42"/>
  <c r="F29" i="43"/>
  <c r="E41" i="43"/>
  <c r="K18" i="42"/>
  <c r="K29" i="42"/>
  <c r="D20" i="43"/>
  <c r="K27" i="42"/>
  <c r="E39" i="43"/>
  <c r="K36" i="42"/>
  <c r="F22" i="43"/>
  <c r="F25" i="43"/>
  <c r="F14" i="43"/>
  <c r="F38" i="43"/>
  <c r="E19" i="43"/>
  <c r="K21" i="42"/>
  <c r="K35" i="42"/>
  <c r="E21" i="43"/>
  <c r="F15" i="43"/>
  <c r="K28" i="42"/>
  <c r="K27" i="39"/>
  <c r="K20" i="42"/>
  <c r="F26" i="43"/>
  <c r="J30" i="42"/>
  <c r="K14" i="42"/>
  <c r="F13" i="43"/>
  <c r="K21" i="39"/>
  <c r="L43" i="42"/>
  <c r="L44" i="42" s="1"/>
  <c r="K12" i="42"/>
  <c r="K24" i="39"/>
  <c r="F16" i="43"/>
  <c r="K16" i="42"/>
  <c r="K39" i="39"/>
  <c r="K31" i="42"/>
  <c r="K40" i="39"/>
  <c r="G43" i="43"/>
  <c r="G44" i="43" s="1"/>
  <c r="K29" i="39"/>
  <c r="K14" i="39"/>
  <c r="K17" i="39"/>
  <c r="K37" i="39"/>
  <c r="K24" i="42"/>
  <c r="F36" i="43"/>
  <c r="K39" i="42"/>
  <c r="K26" i="39"/>
  <c r="K30" i="39"/>
  <c r="K41" i="42"/>
  <c r="K38" i="42"/>
  <c r="K38" i="39"/>
  <c r="K32" i="42"/>
  <c r="K41" i="39"/>
  <c r="F17" i="43"/>
  <c r="E37" i="43"/>
  <c r="F23" i="43"/>
  <c r="E30" i="43"/>
  <c r="E12" i="43"/>
  <c r="M44" i="38"/>
  <c r="L43" i="38"/>
  <c r="L43" i="39"/>
  <c r="L44" i="39" s="1"/>
  <c r="K12" i="39"/>
  <c r="AJ43" i="40"/>
  <c r="M44" i="41"/>
  <c r="L43" i="41"/>
  <c r="L43" i="40"/>
  <c r="L44" i="40" s="1"/>
  <c r="K12" i="40"/>
  <c r="J43" i="44"/>
  <c r="J44" i="44" s="1"/>
  <c r="I12" i="44"/>
  <c r="AI43" i="47" l="1"/>
  <c r="AI45" i="47"/>
  <c r="AK26" i="39"/>
  <c r="AJ26" i="47"/>
  <c r="AK18" i="39"/>
  <c r="AJ18" i="47"/>
  <c r="AK42" i="39"/>
  <c r="AJ42" i="47"/>
  <c r="AK40" i="39"/>
  <c r="AJ40" i="47"/>
  <c r="AK15" i="39"/>
  <c r="AJ15" i="47"/>
  <c r="AK39" i="39"/>
  <c r="AJ39" i="47"/>
  <c r="AK16" i="39"/>
  <c r="AJ16" i="47"/>
  <c r="AK12" i="39"/>
  <c r="AJ12" i="47"/>
  <c r="AK29" i="39"/>
  <c r="AJ29" i="47"/>
  <c r="AK41" i="39"/>
  <c r="AJ41" i="47"/>
  <c r="AK21" i="39"/>
  <c r="AJ21" i="47"/>
  <c r="AK38" i="39"/>
  <c r="AJ38" i="47"/>
  <c r="AK19" i="39"/>
  <c r="AJ19" i="47"/>
  <c r="AK13" i="39"/>
  <c r="AJ13" i="47"/>
  <c r="AK30" i="39"/>
  <c r="AJ30" i="47"/>
  <c r="AK31" i="39"/>
  <c r="AJ31" i="47"/>
  <c r="AK27" i="39"/>
  <c r="AJ27" i="47"/>
  <c r="AK37" i="39"/>
  <c r="AJ37" i="47"/>
  <c r="AK34" i="39"/>
  <c r="AJ34" i="47"/>
  <c r="AK22" i="39"/>
  <c r="AJ22" i="47"/>
  <c r="AK32" i="39"/>
  <c r="AJ32" i="47"/>
  <c r="AK24" i="39"/>
  <c r="AJ24" i="47"/>
  <c r="AK14" i="39"/>
  <c r="AJ14" i="47"/>
  <c r="AK36" i="39"/>
  <c r="AJ36" i="47"/>
  <c r="AK33" i="39"/>
  <c r="AJ33" i="47"/>
  <c r="AK28" i="39"/>
  <c r="AJ28" i="47"/>
  <c r="AK25" i="39"/>
  <c r="AJ25" i="47"/>
  <c r="AK17" i="39"/>
  <c r="AJ17" i="47"/>
  <c r="AK23" i="39"/>
  <c r="AJ23" i="47"/>
  <c r="AK20" i="39"/>
  <c r="AJ20" i="47"/>
  <c r="AK35" i="39"/>
  <c r="AJ35" i="47"/>
  <c r="E27" i="43"/>
  <c r="E34" i="43"/>
  <c r="K43" i="42"/>
  <c r="K44" i="42" s="1"/>
  <c r="J12" i="42"/>
  <c r="E26" i="43"/>
  <c r="E14" i="43"/>
  <c r="D37" i="43"/>
  <c r="J38" i="39"/>
  <c r="J26" i="39"/>
  <c r="J39" i="39"/>
  <c r="E16" i="43"/>
  <c r="J27" i="39"/>
  <c r="E15" i="43"/>
  <c r="J35" i="42"/>
  <c r="D19" i="43"/>
  <c r="E22" i="43"/>
  <c r="J18" i="42"/>
  <c r="E33" i="43"/>
  <c r="J31" i="39"/>
  <c r="J34" i="39"/>
  <c r="J26" i="42"/>
  <c r="J32" i="39"/>
  <c r="J34" i="42"/>
  <c r="I42" i="42"/>
  <c r="J25" i="39"/>
  <c r="J35" i="39"/>
  <c r="J33" i="39"/>
  <c r="E18" i="43"/>
  <c r="J41" i="39"/>
  <c r="J41" i="42"/>
  <c r="E36" i="43"/>
  <c r="J37" i="39"/>
  <c r="J14" i="39"/>
  <c r="J21" i="39"/>
  <c r="J14" i="42"/>
  <c r="D39" i="43"/>
  <c r="C20" i="43"/>
  <c r="E29" i="43"/>
  <c r="J16" i="39"/>
  <c r="J18" i="39"/>
  <c r="J42" i="39"/>
  <c r="E40" i="43"/>
  <c r="J20" i="39"/>
  <c r="J23" i="42"/>
  <c r="D32" i="43"/>
  <c r="J19" i="39"/>
  <c r="E31" i="43"/>
  <c r="F43" i="43"/>
  <c r="F44" i="43" s="1"/>
  <c r="E23" i="43"/>
  <c r="E17" i="43"/>
  <c r="J32" i="42"/>
  <c r="J38" i="42"/>
  <c r="J30" i="39"/>
  <c r="J39" i="42"/>
  <c r="J24" i="42"/>
  <c r="J17" i="39"/>
  <c r="J29" i="39"/>
  <c r="J40" i="39"/>
  <c r="J31" i="42"/>
  <c r="J16" i="42"/>
  <c r="J24" i="39"/>
  <c r="E13" i="43"/>
  <c r="I30" i="42"/>
  <c r="J20" i="42"/>
  <c r="J28" i="42"/>
  <c r="D21" i="43"/>
  <c r="J21" i="42"/>
  <c r="E38" i="43"/>
  <c r="E25" i="43"/>
  <c r="J36" i="42"/>
  <c r="J27" i="42"/>
  <c r="J29" i="42"/>
  <c r="D41" i="43"/>
  <c r="J33" i="42"/>
  <c r="J36" i="39"/>
  <c r="J13" i="42"/>
  <c r="J13" i="39"/>
  <c r="I15" i="39"/>
  <c r="J23" i="39"/>
  <c r="J28" i="39"/>
  <c r="J25" i="42"/>
  <c r="J22" i="42"/>
  <c r="E42" i="43"/>
  <c r="J22" i="39"/>
  <c r="J37" i="42"/>
  <c r="J15" i="42"/>
  <c r="J17" i="42"/>
  <c r="D28" i="43"/>
  <c r="J40" i="42"/>
  <c r="E35" i="43"/>
  <c r="D24" i="43"/>
  <c r="J19" i="42"/>
  <c r="D30" i="43"/>
  <c r="I43" i="44"/>
  <c r="I44" i="44" s="1"/>
  <c r="H12" i="44"/>
  <c r="L44" i="38"/>
  <c r="K43" i="38"/>
  <c r="K43" i="39"/>
  <c r="K44" i="39" s="1"/>
  <c r="J12" i="39"/>
  <c r="K43" i="40"/>
  <c r="K44" i="40" s="1"/>
  <c r="J12" i="40"/>
  <c r="L44" i="41"/>
  <c r="K43" i="41"/>
  <c r="AK43" i="40"/>
  <c r="D12" i="43"/>
  <c r="AL35" i="39" l="1"/>
  <c r="AK35" i="47"/>
  <c r="AL23" i="39"/>
  <c r="AK23" i="47"/>
  <c r="AL25" i="39"/>
  <c r="AK25" i="47"/>
  <c r="AL33" i="39"/>
  <c r="AK33" i="47"/>
  <c r="AL14" i="39"/>
  <c r="AK14" i="47"/>
  <c r="AL32" i="39"/>
  <c r="AK32" i="47"/>
  <c r="AL34" i="39"/>
  <c r="AK34" i="47"/>
  <c r="AL27" i="39"/>
  <c r="AK27" i="47"/>
  <c r="AL30" i="39"/>
  <c r="AK30" i="47"/>
  <c r="AL19" i="39"/>
  <c r="AK19" i="47"/>
  <c r="AL21" i="39"/>
  <c r="AK21" i="47"/>
  <c r="AL29" i="39"/>
  <c r="AK29" i="47"/>
  <c r="AL16" i="39"/>
  <c r="AK16" i="47"/>
  <c r="AL15" i="39"/>
  <c r="AK15" i="47"/>
  <c r="AL42" i="39"/>
  <c r="AK42" i="47"/>
  <c r="AL26" i="39"/>
  <c r="AK26" i="47"/>
  <c r="AJ43" i="47"/>
  <c r="AJ45" i="47"/>
  <c r="AL20" i="39"/>
  <c r="AK20" i="47"/>
  <c r="AL17" i="39"/>
  <c r="AK17" i="47"/>
  <c r="AL28" i="39"/>
  <c r="AK28" i="47"/>
  <c r="AL36" i="39"/>
  <c r="AK36" i="47"/>
  <c r="AL24" i="39"/>
  <c r="AK24" i="47"/>
  <c r="AL22" i="39"/>
  <c r="AK22" i="47"/>
  <c r="AL37" i="39"/>
  <c r="AK37" i="47"/>
  <c r="AL31" i="39"/>
  <c r="AK31" i="47"/>
  <c r="AL13" i="39"/>
  <c r="AK13" i="47"/>
  <c r="AL38" i="39"/>
  <c r="AK38" i="47"/>
  <c r="AL41" i="39"/>
  <c r="AK41" i="47"/>
  <c r="AL12" i="39"/>
  <c r="AK12" i="47"/>
  <c r="AL39" i="39"/>
  <c r="AK39" i="47"/>
  <c r="AL40" i="39"/>
  <c r="AK40" i="47"/>
  <c r="AL18" i="39"/>
  <c r="AK18" i="47"/>
  <c r="E43" i="43"/>
  <c r="E44" i="43" s="1"/>
  <c r="D34" i="43"/>
  <c r="D27" i="43"/>
  <c r="I19" i="39"/>
  <c r="I35" i="39"/>
  <c r="I32" i="39"/>
  <c r="D33" i="43"/>
  <c r="I35" i="42"/>
  <c r="I39" i="39"/>
  <c r="D26" i="43"/>
  <c r="J43" i="42"/>
  <c r="J44" i="42" s="1"/>
  <c r="I12" i="42"/>
  <c r="C24" i="43"/>
  <c r="D42" i="43"/>
  <c r="D13" i="43"/>
  <c r="D17" i="43"/>
  <c r="D31" i="43"/>
  <c r="I23" i="42"/>
  <c r="D40" i="43"/>
  <c r="I18" i="39"/>
  <c r="D29" i="43"/>
  <c r="C39" i="43"/>
  <c r="I21" i="39"/>
  <c r="I37" i="39"/>
  <c r="I41" i="42"/>
  <c r="I33" i="39"/>
  <c r="I25" i="39"/>
  <c r="I34" i="42"/>
  <c r="I26" i="42"/>
  <c r="I31" i="39"/>
  <c r="I18" i="42"/>
  <c r="C19" i="43"/>
  <c r="D15" i="43"/>
  <c r="D16" i="43"/>
  <c r="I26" i="39"/>
  <c r="C37" i="43"/>
  <c r="D14" i="43"/>
  <c r="I20" i="39"/>
  <c r="I42" i="39"/>
  <c r="I16" i="39"/>
  <c r="I14" i="42"/>
  <c r="I14" i="39"/>
  <c r="D36" i="43"/>
  <c r="I41" i="39"/>
  <c r="H42" i="42"/>
  <c r="I34" i="39"/>
  <c r="D22" i="43"/>
  <c r="I27" i="39"/>
  <c r="I38" i="39"/>
  <c r="I19" i="42"/>
  <c r="D35" i="43"/>
  <c r="C28" i="43"/>
  <c r="I15" i="42"/>
  <c r="I22" i="39"/>
  <c r="I22" i="42"/>
  <c r="I28" i="39"/>
  <c r="I13" i="39"/>
  <c r="I36" i="39"/>
  <c r="C41" i="43"/>
  <c r="I27" i="42"/>
  <c r="D25" i="43"/>
  <c r="I21" i="42"/>
  <c r="I28" i="42"/>
  <c r="H30" i="42"/>
  <c r="I24" i="39"/>
  <c r="I31" i="42"/>
  <c r="I29" i="39"/>
  <c r="I24" i="42"/>
  <c r="I30" i="39"/>
  <c r="I32" i="42"/>
  <c r="D23" i="43"/>
  <c r="I40" i="42"/>
  <c r="I17" i="42"/>
  <c r="I37" i="42"/>
  <c r="I25" i="42"/>
  <c r="I23" i="39"/>
  <c r="H15" i="39"/>
  <c r="I13" i="42"/>
  <c r="I33" i="42"/>
  <c r="I29" i="42"/>
  <c r="I36" i="42"/>
  <c r="D38" i="43"/>
  <c r="C21" i="43"/>
  <c r="I20" i="42"/>
  <c r="I16" i="42"/>
  <c r="I40" i="39"/>
  <c r="I17" i="39"/>
  <c r="I39" i="42"/>
  <c r="I38" i="42"/>
  <c r="C32" i="43"/>
  <c r="B20" i="43"/>
  <c r="D18" i="43"/>
  <c r="C30" i="43"/>
  <c r="J43" i="40"/>
  <c r="J44" i="40" s="1"/>
  <c r="I12" i="40"/>
  <c r="I12" i="39"/>
  <c r="J43" i="39"/>
  <c r="J44" i="39" s="1"/>
  <c r="C12" i="43"/>
  <c r="K44" i="41"/>
  <c r="J43" i="41"/>
  <c r="J43" i="38"/>
  <c r="K44" i="38"/>
  <c r="H43" i="44"/>
  <c r="H44" i="44" s="1"/>
  <c r="G12" i="44"/>
  <c r="G43" i="44" s="1"/>
  <c r="AL43" i="40"/>
  <c r="AM18" i="39" l="1"/>
  <c r="AL18" i="47"/>
  <c r="AM39" i="39"/>
  <c r="AL39" i="47"/>
  <c r="AM41" i="39"/>
  <c r="AL41" i="47"/>
  <c r="AM13" i="39"/>
  <c r="AL13" i="47"/>
  <c r="AM37" i="39"/>
  <c r="AL37" i="47"/>
  <c r="AM24" i="39"/>
  <c r="AL24" i="47"/>
  <c r="AM28" i="39"/>
  <c r="AL28" i="47"/>
  <c r="AM20" i="39"/>
  <c r="AL20" i="47"/>
  <c r="AM26" i="39"/>
  <c r="AL26" i="47"/>
  <c r="AM15" i="39"/>
  <c r="AL15" i="47"/>
  <c r="AM29" i="39"/>
  <c r="AL29" i="47"/>
  <c r="AM19" i="39"/>
  <c r="AL19" i="47"/>
  <c r="AM27" i="39"/>
  <c r="AL27" i="47"/>
  <c r="AM32" i="39"/>
  <c r="AL32" i="47"/>
  <c r="AM33" i="39"/>
  <c r="AL33" i="47"/>
  <c r="AM23" i="39"/>
  <c r="AL23" i="47"/>
  <c r="AK43" i="47"/>
  <c r="AK45" i="47"/>
  <c r="AM40" i="39"/>
  <c r="AL40" i="47"/>
  <c r="AM12" i="39"/>
  <c r="AL12" i="47"/>
  <c r="AM38" i="39"/>
  <c r="AL38" i="47"/>
  <c r="AM31" i="39"/>
  <c r="AL31" i="47"/>
  <c r="AM22" i="39"/>
  <c r="AL22" i="47"/>
  <c r="AM36" i="39"/>
  <c r="AL36" i="47"/>
  <c r="AM17" i="39"/>
  <c r="AL17" i="47"/>
  <c r="AM42" i="39"/>
  <c r="AL42" i="47"/>
  <c r="AM16" i="39"/>
  <c r="AL16" i="47"/>
  <c r="AM21" i="39"/>
  <c r="AL21" i="47"/>
  <c r="AM30" i="39"/>
  <c r="AL30" i="47"/>
  <c r="AM34" i="39"/>
  <c r="AL34" i="47"/>
  <c r="AM14" i="39"/>
  <c r="AL14" i="47"/>
  <c r="AM25" i="39"/>
  <c r="AL25" i="47"/>
  <c r="AM35" i="39"/>
  <c r="AL35" i="47"/>
  <c r="C27" i="43"/>
  <c r="D43" i="43"/>
  <c r="D44" i="43" s="1"/>
  <c r="C34" i="43"/>
  <c r="C35" i="43"/>
  <c r="B37" i="43"/>
  <c r="H16" i="42"/>
  <c r="C38" i="43"/>
  <c r="H23" i="39"/>
  <c r="H40" i="42"/>
  <c r="H24" i="42"/>
  <c r="G30" i="42"/>
  <c r="H21" i="42"/>
  <c r="H27" i="42"/>
  <c r="H36" i="39"/>
  <c r="H27" i="39"/>
  <c r="B19" i="43"/>
  <c r="H34" i="42"/>
  <c r="H37" i="39"/>
  <c r="H23" i="42"/>
  <c r="C13" i="43"/>
  <c r="C33" i="43"/>
  <c r="C29" i="43"/>
  <c r="H12" i="42"/>
  <c r="I43" i="42"/>
  <c r="I44" i="42" s="1"/>
  <c r="H38" i="42"/>
  <c r="H17" i="39"/>
  <c r="H20" i="42"/>
  <c r="H29" i="42"/>
  <c r="H13" i="42"/>
  <c r="H37" i="42"/>
  <c r="H32" i="42"/>
  <c r="H31" i="42"/>
  <c r="H22" i="42"/>
  <c r="H15" i="42"/>
  <c r="H34" i="39"/>
  <c r="H41" i="39"/>
  <c r="H14" i="39"/>
  <c r="H16" i="39"/>
  <c r="H20" i="39"/>
  <c r="C16" i="43"/>
  <c r="H31" i="39"/>
  <c r="H33" i="39"/>
  <c r="B39" i="43"/>
  <c r="H18" i="39"/>
  <c r="C31" i="43"/>
  <c r="B24" i="43"/>
  <c r="H39" i="39"/>
  <c r="H35" i="39"/>
  <c r="C18" i="43"/>
  <c r="B32" i="43"/>
  <c r="H39" i="42"/>
  <c r="H40" i="39"/>
  <c r="B21" i="43"/>
  <c r="H36" i="42"/>
  <c r="H33" i="42"/>
  <c r="G15" i="39"/>
  <c r="H25" i="42"/>
  <c r="H17" i="42"/>
  <c r="C23" i="43"/>
  <c r="H30" i="39"/>
  <c r="H29" i="39"/>
  <c r="H24" i="39"/>
  <c r="H28" i="42"/>
  <c r="C25" i="43"/>
  <c r="B41" i="43"/>
  <c r="H13" i="39"/>
  <c r="H28" i="39"/>
  <c r="H22" i="39"/>
  <c r="B28" i="43"/>
  <c r="H19" i="42"/>
  <c r="H38" i="39"/>
  <c r="C22" i="43"/>
  <c r="G42" i="42"/>
  <c r="C36" i="43"/>
  <c r="H14" i="42"/>
  <c r="H42" i="39"/>
  <c r="C14" i="43"/>
  <c r="H26" i="39"/>
  <c r="C15" i="43"/>
  <c r="H18" i="42"/>
  <c r="H26" i="42"/>
  <c r="H25" i="39"/>
  <c r="H41" i="42"/>
  <c r="H21" i="39"/>
  <c r="C40" i="43"/>
  <c r="C17" i="43"/>
  <c r="C42" i="43"/>
  <c r="C26" i="43"/>
  <c r="H35" i="42"/>
  <c r="H32" i="39"/>
  <c r="H19" i="39"/>
  <c r="B30" i="43"/>
  <c r="J44" i="38"/>
  <c r="I43" i="38"/>
  <c r="I43" i="40"/>
  <c r="I44" i="40" s="1"/>
  <c r="H12" i="40"/>
  <c r="AM43" i="40"/>
  <c r="J44" i="41"/>
  <c r="I43" i="41"/>
  <c r="I43" i="39"/>
  <c r="I44" i="39" s="1"/>
  <c r="H12" i="39"/>
  <c r="G44" i="44"/>
  <c r="B12" i="43"/>
  <c r="AN35" i="39" l="1"/>
  <c r="AM35" i="47"/>
  <c r="AN14" i="39"/>
  <c r="AM14" i="47"/>
  <c r="AN30" i="39"/>
  <c r="AM30" i="47"/>
  <c r="AN16" i="39"/>
  <c r="AM16" i="47"/>
  <c r="AN17" i="39"/>
  <c r="AM17" i="47"/>
  <c r="AN22" i="39"/>
  <c r="AM22" i="47"/>
  <c r="AN38" i="39"/>
  <c r="AM38" i="47"/>
  <c r="AN40" i="39"/>
  <c r="AM40" i="47"/>
  <c r="AN23" i="39"/>
  <c r="AM23" i="47"/>
  <c r="AN32" i="39"/>
  <c r="AM32" i="47"/>
  <c r="AN19" i="39"/>
  <c r="AM19" i="47"/>
  <c r="AN15" i="39"/>
  <c r="AM15" i="47"/>
  <c r="AN20" i="39"/>
  <c r="AM20" i="47"/>
  <c r="AN24" i="39"/>
  <c r="AM24" i="47"/>
  <c r="AN13" i="39"/>
  <c r="AM13" i="47"/>
  <c r="AN39" i="39"/>
  <c r="AM39" i="47"/>
  <c r="AL43" i="47"/>
  <c r="AL45" i="47"/>
  <c r="AN25" i="39"/>
  <c r="AM25" i="47"/>
  <c r="AN34" i="39"/>
  <c r="AM34" i="47"/>
  <c r="AN21" i="39"/>
  <c r="AM21" i="47"/>
  <c r="AN42" i="39"/>
  <c r="AM42" i="47"/>
  <c r="AN36" i="39"/>
  <c r="AM36" i="47"/>
  <c r="AN31" i="39"/>
  <c r="AM31" i="47"/>
  <c r="AN12" i="39"/>
  <c r="AM12" i="47"/>
  <c r="AN33" i="39"/>
  <c r="AM33" i="47"/>
  <c r="AN27" i="39"/>
  <c r="AM27" i="47"/>
  <c r="AN29" i="39"/>
  <c r="AM29" i="47"/>
  <c r="AN26" i="39"/>
  <c r="AM26" i="47"/>
  <c r="AN28" i="39"/>
  <c r="AM28" i="47"/>
  <c r="AN37" i="39"/>
  <c r="AM37" i="47"/>
  <c r="AN41" i="39"/>
  <c r="AM41" i="47"/>
  <c r="AN18" i="39"/>
  <c r="AM18" i="47"/>
  <c r="B34" i="43"/>
  <c r="B27" i="43"/>
  <c r="G35" i="42"/>
  <c r="B40" i="43"/>
  <c r="G26" i="42"/>
  <c r="B15" i="43"/>
  <c r="B14" i="43"/>
  <c r="G14" i="42"/>
  <c r="G28" i="39"/>
  <c r="G28" i="42"/>
  <c r="G39" i="42"/>
  <c r="B18" i="43"/>
  <c r="G35" i="39"/>
  <c r="G18" i="39"/>
  <c r="B16" i="43"/>
  <c r="G41" i="39"/>
  <c r="G31" i="42"/>
  <c r="G29" i="42"/>
  <c r="G12" i="42"/>
  <c r="H43" i="42"/>
  <c r="H44" i="42" s="1"/>
  <c r="B36" i="43"/>
  <c r="B33" i="43"/>
  <c r="G23" i="42"/>
  <c r="G34" i="42"/>
  <c r="G27" i="39"/>
  <c r="G27" i="42"/>
  <c r="G40" i="42"/>
  <c r="B38" i="43"/>
  <c r="G32" i="39"/>
  <c r="B26" i="43"/>
  <c r="B17" i="43"/>
  <c r="G21" i="39"/>
  <c r="G25" i="39"/>
  <c r="G18" i="42"/>
  <c r="G26" i="39"/>
  <c r="G42" i="39"/>
  <c r="B22" i="43"/>
  <c r="G19" i="42"/>
  <c r="G22" i="39"/>
  <c r="G13" i="39"/>
  <c r="B25" i="43"/>
  <c r="G24" i="39"/>
  <c r="G30" i="39"/>
  <c r="G17" i="42"/>
  <c r="G36" i="42"/>
  <c r="G40" i="39"/>
  <c r="G39" i="39"/>
  <c r="B31" i="43"/>
  <c r="G31" i="39"/>
  <c r="G20" i="39"/>
  <c r="G14" i="39"/>
  <c r="G34" i="39"/>
  <c r="G22" i="42"/>
  <c r="G32" i="42"/>
  <c r="G13" i="42"/>
  <c r="G20" i="42"/>
  <c r="G38" i="42"/>
  <c r="G19" i="39"/>
  <c r="B42" i="43"/>
  <c r="G41" i="42"/>
  <c r="G38" i="39"/>
  <c r="G29" i="39"/>
  <c r="B23" i="43"/>
  <c r="G25" i="42"/>
  <c r="G33" i="42"/>
  <c r="G33" i="39"/>
  <c r="G16" i="39"/>
  <c r="G15" i="42"/>
  <c r="G37" i="42"/>
  <c r="G17" i="39"/>
  <c r="C43" i="43"/>
  <c r="C44" i="43" s="1"/>
  <c r="B29" i="43"/>
  <c r="B13" i="43"/>
  <c r="G37" i="39"/>
  <c r="G36" i="39"/>
  <c r="G21" i="42"/>
  <c r="G24" i="42"/>
  <c r="G23" i="39"/>
  <c r="G16" i="42"/>
  <c r="B35" i="43"/>
  <c r="AN43" i="40"/>
  <c r="G12" i="40"/>
  <c r="G43" i="40" s="1"/>
  <c r="H43" i="40"/>
  <c r="H44" i="40" s="1"/>
  <c r="H43" i="39"/>
  <c r="H44" i="39" s="1"/>
  <c r="G12" i="39"/>
  <c r="I44" i="41"/>
  <c r="H43" i="41"/>
  <c r="I44" i="38"/>
  <c r="H43" i="38"/>
  <c r="AM43" i="47" l="1"/>
  <c r="AM45" i="47"/>
  <c r="AO18" i="39"/>
  <c r="AN18" i="47"/>
  <c r="AO37" i="39"/>
  <c r="AN37" i="47"/>
  <c r="AO26" i="39"/>
  <c r="AN26" i="47"/>
  <c r="AO27" i="39"/>
  <c r="AN27" i="47"/>
  <c r="AO12" i="39"/>
  <c r="AN12" i="47"/>
  <c r="AO36" i="39"/>
  <c r="AN36" i="47"/>
  <c r="AO21" i="39"/>
  <c r="AN21" i="47"/>
  <c r="AO25" i="39"/>
  <c r="AN25" i="47"/>
  <c r="AO39" i="39"/>
  <c r="AN39" i="47"/>
  <c r="AO24" i="39"/>
  <c r="AN24" i="47"/>
  <c r="AO15" i="39"/>
  <c r="AN15" i="47"/>
  <c r="AO32" i="39"/>
  <c r="AN32" i="47"/>
  <c r="AO40" i="39"/>
  <c r="AN40" i="47"/>
  <c r="AO22" i="39"/>
  <c r="AN22" i="47"/>
  <c r="AO16" i="39"/>
  <c r="AN16" i="47"/>
  <c r="AO14" i="39"/>
  <c r="AN14" i="47"/>
  <c r="AO41" i="39"/>
  <c r="AN41" i="47"/>
  <c r="AO28" i="39"/>
  <c r="AN28" i="47"/>
  <c r="AO29" i="39"/>
  <c r="AN29" i="47"/>
  <c r="AO33" i="39"/>
  <c r="AN33" i="47"/>
  <c r="AO31" i="39"/>
  <c r="AN31" i="47"/>
  <c r="AO42" i="39"/>
  <c r="AN42" i="47"/>
  <c r="AO34" i="39"/>
  <c r="AN34" i="47"/>
  <c r="AO13" i="39"/>
  <c r="AN13" i="47"/>
  <c r="AO20" i="39"/>
  <c r="AN20" i="47"/>
  <c r="AO19" i="39"/>
  <c r="AN19" i="47"/>
  <c r="AO23" i="39"/>
  <c r="AN23" i="47"/>
  <c r="AO38" i="39"/>
  <c r="AN38" i="47"/>
  <c r="AO17" i="39"/>
  <c r="AN17" i="47"/>
  <c r="AO30" i="39"/>
  <c r="AN30" i="47"/>
  <c r="AO35" i="39"/>
  <c r="AN35" i="47"/>
  <c r="G43" i="42"/>
  <c r="G44" i="42" s="1"/>
  <c r="G43" i="39"/>
  <c r="G44" i="39" s="1"/>
  <c r="B43" i="43"/>
  <c r="B44" i="43" s="1"/>
  <c r="AO43" i="40"/>
  <c r="H44" i="38"/>
  <c r="G43" i="38"/>
  <c r="G44" i="38" s="1"/>
  <c r="G44" i="40"/>
  <c r="H44" i="41"/>
  <c r="G43" i="41"/>
  <c r="G44" i="41" s="1"/>
  <c r="AN43" i="47" l="1"/>
  <c r="AN45" i="47"/>
  <c r="AP35" i="39"/>
  <c r="AO35" i="47"/>
  <c r="AP17" i="39"/>
  <c r="AO17" i="47"/>
  <c r="AP23" i="39"/>
  <c r="AO23" i="47"/>
  <c r="AP20" i="39"/>
  <c r="AO20" i="47"/>
  <c r="AP34" i="39"/>
  <c r="AO34" i="47"/>
  <c r="AP31" i="39"/>
  <c r="AO31" i="47"/>
  <c r="AP29" i="39"/>
  <c r="AO29" i="47"/>
  <c r="AP41" i="39"/>
  <c r="AO41" i="47"/>
  <c r="AP16" i="39"/>
  <c r="AO16" i="47"/>
  <c r="AP40" i="39"/>
  <c r="AO40" i="47"/>
  <c r="AP15" i="39"/>
  <c r="AO15" i="47"/>
  <c r="AP39" i="39"/>
  <c r="AO39" i="47"/>
  <c r="AP21" i="39"/>
  <c r="AO21" i="47"/>
  <c r="AP12" i="39"/>
  <c r="AO12" i="47"/>
  <c r="AP26" i="39"/>
  <c r="AO26" i="47"/>
  <c r="AP18" i="39"/>
  <c r="AO18" i="47"/>
  <c r="AP30" i="39"/>
  <c r="AO30" i="47"/>
  <c r="AP38" i="39"/>
  <c r="AO38" i="47"/>
  <c r="AP19" i="39"/>
  <c r="AO19" i="47"/>
  <c r="AP13" i="39"/>
  <c r="AO13" i="47"/>
  <c r="AP42" i="39"/>
  <c r="AO42" i="47"/>
  <c r="AP33" i="39"/>
  <c r="AO33" i="47"/>
  <c r="AP28" i="39"/>
  <c r="AO28" i="47"/>
  <c r="AP14" i="39"/>
  <c r="AO14" i="47"/>
  <c r="AP22" i="39"/>
  <c r="AO22" i="47"/>
  <c r="AP32" i="39"/>
  <c r="AO32" i="47"/>
  <c r="AP24" i="39"/>
  <c r="AO24" i="47"/>
  <c r="AP25" i="39"/>
  <c r="AO25" i="47"/>
  <c r="AP36" i="39"/>
  <c r="AO36" i="47"/>
  <c r="AP27" i="39"/>
  <c r="AO27" i="47"/>
  <c r="AP37" i="39"/>
  <c r="AO37" i="47"/>
  <c r="AP43" i="40"/>
  <c r="AQ37" i="39" l="1"/>
  <c r="AP37" i="47"/>
  <c r="AQ36" i="39"/>
  <c r="AP36" i="47"/>
  <c r="AQ24" i="39"/>
  <c r="AP24" i="47"/>
  <c r="AQ22" i="39"/>
  <c r="AP22" i="47"/>
  <c r="AQ28" i="39"/>
  <c r="AP28" i="47"/>
  <c r="AQ42" i="39"/>
  <c r="AP42" i="47"/>
  <c r="AQ19" i="39"/>
  <c r="AP19" i="47"/>
  <c r="AQ30" i="39"/>
  <c r="AP30" i="47"/>
  <c r="AQ26" i="39"/>
  <c r="AP26" i="47"/>
  <c r="AQ21" i="39"/>
  <c r="AP21" i="47"/>
  <c r="AQ15" i="39"/>
  <c r="AP15" i="47"/>
  <c r="AQ16" i="39"/>
  <c r="AP16" i="47"/>
  <c r="AQ29" i="39"/>
  <c r="AP29" i="47"/>
  <c r="AQ34" i="39"/>
  <c r="AP34" i="47"/>
  <c r="AQ23" i="39"/>
  <c r="AP23" i="47"/>
  <c r="AQ35" i="39"/>
  <c r="AP35" i="47"/>
  <c r="AO43" i="47"/>
  <c r="AO45" i="47"/>
  <c r="AQ27" i="39"/>
  <c r="AP27" i="47"/>
  <c r="AQ25" i="39"/>
  <c r="AP25" i="47"/>
  <c r="AQ32" i="39"/>
  <c r="AP32" i="47"/>
  <c r="AQ14" i="39"/>
  <c r="AP14" i="47"/>
  <c r="AQ33" i="39"/>
  <c r="AP33" i="47"/>
  <c r="AQ13" i="39"/>
  <c r="AP13" i="47"/>
  <c r="AQ38" i="39"/>
  <c r="AP38" i="47"/>
  <c r="AQ18" i="39"/>
  <c r="AP18" i="47"/>
  <c r="AQ12" i="39"/>
  <c r="AP12" i="47"/>
  <c r="AQ39" i="39"/>
  <c r="AP39" i="47"/>
  <c r="AQ40" i="39"/>
  <c r="AP40" i="47"/>
  <c r="AQ41" i="39"/>
  <c r="AP41" i="47"/>
  <c r="AQ31" i="39"/>
  <c r="AP31" i="47"/>
  <c r="AQ20" i="39"/>
  <c r="AP20" i="47"/>
  <c r="AQ17" i="39"/>
  <c r="AP17" i="47"/>
  <c r="AQ43" i="40"/>
  <c r="AR17" i="39" l="1"/>
  <c r="AQ17" i="47"/>
  <c r="AR31" i="39"/>
  <c r="AQ31" i="47"/>
  <c r="AR40" i="39"/>
  <c r="AQ40" i="47"/>
  <c r="AR12" i="39"/>
  <c r="AQ12" i="47"/>
  <c r="AR38" i="39"/>
  <c r="AQ38" i="47"/>
  <c r="AR33" i="39"/>
  <c r="AQ33" i="47"/>
  <c r="AR32" i="39"/>
  <c r="AQ32" i="47"/>
  <c r="AR27" i="39"/>
  <c r="AQ27" i="47"/>
  <c r="AR35" i="39"/>
  <c r="AQ35" i="47"/>
  <c r="AR34" i="39"/>
  <c r="AQ34" i="47"/>
  <c r="AR16" i="39"/>
  <c r="AQ16" i="47"/>
  <c r="AR21" i="39"/>
  <c r="AQ21" i="47"/>
  <c r="AR30" i="39"/>
  <c r="AQ30" i="47"/>
  <c r="AR42" i="39"/>
  <c r="AQ42" i="47"/>
  <c r="AR22" i="39"/>
  <c r="AQ22" i="47"/>
  <c r="AR36" i="39"/>
  <c r="AQ36" i="47"/>
  <c r="AP43" i="47"/>
  <c r="AP45" i="47"/>
  <c r="AR20" i="39"/>
  <c r="AQ20" i="47"/>
  <c r="AR41" i="39"/>
  <c r="AQ41" i="47"/>
  <c r="AR39" i="39"/>
  <c r="AQ39" i="47"/>
  <c r="AR18" i="39"/>
  <c r="AQ18" i="47"/>
  <c r="AR13" i="39"/>
  <c r="AQ13" i="47"/>
  <c r="AR14" i="39"/>
  <c r="AQ14" i="47"/>
  <c r="AR25" i="39"/>
  <c r="AQ25" i="47"/>
  <c r="AR23" i="39"/>
  <c r="AQ23" i="47"/>
  <c r="AR29" i="39"/>
  <c r="AQ29" i="47"/>
  <c r="AR15" i="39"/>
  <c r="AQ15" i="47"/>
  <c r="AR26" i="39"/>
  <c r="AQ26" i="47"/>
  <c r="AR19" i="39"/>
  <c r="AQ19" i="47"/>
  <c r="AR28" i="39"/>
  <c r="AQ28" i="47"/>
  <c r="AR24" i="39"/>
  <c r="AQ24" i="47"/>
  <c r="AR37" i="39"/>
  <c r="AQ37" i="47"/>
  <c r="AR43" i="40"/>
  <c r="AQ43" i="47" l="1"/>
  <c r="AQ45" i="47"/>
  <c r="AS37" i="39"/>
  <c r="AR37" i="47"/>
  <c r="AS28" i="39"/>
  <c r="AR28" i="47"/>
  <c r="AS26" i="39"/>
  <c r="AR26" i="47"/>
  <c r="AS29" i="39"/>
  <c r="AR29" i="47"/>
  <c r="AS25" i="39"/>
  <c r="AR25" i="47"/>
  <c r="AS13" i="39"/>
  <c r="AR13" i="47"/>
  <c r="AS39" i="39"/>
  <c r="AR39" i="47"/>
  <c r="AS20" i="39"/>
  <c r="AR20" i="47"/>
  <c r="AS36" i="39"/>
  <c r="AR36" i="47"/>
  <c r="AS42" i="39"/>
  <c r="AR42" i="47"/>
  <c r="AS21" i="39"/>
  <c r="AR21" i="47"/>
  <c r="AS34" i="39"/>
  <c r="AR34" i="47"/>
  <c r="AS27" i="39"/>
  <c r="AR27" i="47"/>
  <c r="AS33" i="39"/>
  <c r="AR33" i="47"/>
  <c r="AS12" i="39"/>
  <c r="AR12" i="47"/>
  <c r="AS31" i="39"/>
  <c r="AR31" i="47"/>
  <c r="AS24" i="39"/>
  <c r="AR24" i="47"/>
  <c r="AS19" i="39"/>
  <c r="AR19" i="47"/>
  <c r="AS15" i="39"/>
  <c r="AR15" i="47"/>
  <c r="AS23" i="39"/>
  <c r="AR23" i="47"/>
  <c r="AS14" i="39"/>
  <c r="AR14" i="47"/>
  <c r="AS18" i="39"/>
  <c r="AR18" i="47"/>
  <c r="AS41" i="39"/>
  <c r="AR41" i="47"/>
  <c r="AS22" i="39"/>
  <c r="AR22" i="47"/>
  <c r="AS30" i="39"/>
  <c r="AR30" i="47"/>
  <c r="AS16" i="39"/>
  <c r="AR16" i="47"/>
  <c r="AS35" i="39"/>
  <c r="AR35" i="47"/>
  <c r="AS32" i="39"/>
  <c r="AR32" i="47"/>
  <c r="AS38" i="39"/>
  <c r="AR38" i="47"/>
  <c r="AS40" i="39"/>
  <c r="AR40" i="47"/>
  <c r="AS17" i="39"/>
  <c r="AR17" i="47"/>
  <c r="AS43" i="40"/>
  <c r="AR43" i="47" l="1"/>
  <c r="AR45" i="47"/>
  <c r="AT17" i="39"/>
  <c r="AS17" i="47"/>
  <c r="AT38" i="39"/>
  <c r="AS38" i="47"/>
  <c r="AT35" i="39"/>
  <c r="AS35" i="47"/>
  <c r="AT30" i="39"/>
  <c r="AS30" i="47"/>
  <c r="AT41" i="39"/>
  <c r="AS41" i="47"/>
  <c r="AT14" i="39"/>
  <c r="AS14" i="47"/>
  <c r="AT15" i="39"/>
  <c r="AS15" i="47"/>
  <c r="AT24" i="39"/>
  <c r="AS24" i="47"/>
  <c r="AT12" i="39"/>
  <c r="AS12" i="47"/>
  <c r="AT27" i="39"/>
  <c r="AS27" i="47"/>
  <c r="AT21" i="39"/>
  <c r="AS21" i="47"/>
  <c r="AT36" i="39"/>
  <c r="AS36" i="47"/>
  <c r="AT39" i="39"/>
  <c r="AS39" i="47"/>
  <c r="AT25" i="39"/>
  <c r="AS25" i="47"/>
  <c r="AT26" i="39"/>
  <c r="AS26" i="47"/>
  <c r="AT37" i="39"/>
  <c r="AS37" i="47"/>
  <c r="AT40" i="39"/>
  <c r="AS40" i="47"/>
  <c r="AT32" i="39"/>
  <c r="AS32" i="47"/>
  <c r="AT16" i="39"/>
  <c r="AS16" i="47"/>
  <c r="AT22" i="39"/>
  <c r="AS22" i="47"/>
  <c r="AT18" i="39"/>
  <c r="AS18" i="47"/>
  <c r="AT23" i="39"/>
  <c r="AS23" i="47"/>
  <c r="AT19" i="39"/>
  <c r="AS19" i="47"/>
  <c r="AT31" i="39"/>
  <c r="AS31" i="47"/>
  <c r="AT33" i="39"/>
  <c r="AS33" i="47"/>
  <c r="AT34" i="39"/>
  <c r="AS34" i="47"/>
  <c r="AT42" i="39"/>
  <c r="AS42" i="47"/>
  <c r="AT20" i="39"/>
  <c r="AS20" i="47"/>
  <c r="AT13" i="39"/>
  <c r="AS13" i="47"/>
  <c r="AT29" i="39"/>
  <c r="AS29" i="47"/>
  <c r="AT28" i="39"/>
  <c r="AS28" i="47"/>
  <c r="AT43" i="40"/>
  <c r="AS43" i="47" l="1"/>
  <c r="AS45" i="47"/>
  <c r="AU28" i="39"/>
  <c r="AT28" i="47"/>
  <c r="AU13" i="39"/>
  <c r="AT13" i="47"/>
  <c r="AU42" i="39"/>
  <c r="AT42" i="47"/>
  <c r="AU33" i="39"/>
  <c r="AT33" i="47"/>
  <c r="AU19" i="39"/>
  <c r="AT19" i="47"/>
  <c r="AU18" i="39"/>
  <c r="AT18" i="47"/>
  <c r="AU16" i="39"/>
  <c r="AT16" i="47"/>
  <c r="AU40" i="39"/>
  <c r="AT40" i="47"/>
  <c r="AU26" i="39"/>
  <c r="AT26" i="47"/>
  <c r="AU39" i="39"/>
  <c r="AT39" i="47"/>
  <c r="AU21" i="39"/>
  <c r="AT21" i="47"/>
  <c r="AU12" i="39"/>
  <c r="AT12" i="47"/>
  <c r="AU15" i="39"/>
  <c r="AT15" i="47"/>
  <c r="AU41" i="39"/>
  <c r="AT41" i="47"/>
  <c r="AU35" i="39"/>
  <c r="AT35" i="47"/>
  <c r="AU17" i="39"/>
  <c r="AT17" i="47"/>
  <c r="AU29" i="39"/>
  <c r="AT29" i="47"/>
  <c r="AU20" i="39"/>
  <c r="AT20" i="47"/>
  <c r="AU34" i="39"/>
  <c r="AT34" i="47"/>
  <c r="AU31" i="39"/>
  <c r="AT31" i="47"/>
  <c r="AU23" i="39"/>
  <c r="AT23" i="47"/>
  <c r="AU22" i="39"/>
  <c r="AT22" i="47"/>
  <c r="AU32" i="39"/>
  <c r="AT32" i="47"/>
  <c r="AU37" i="39"/>
  <c r="AT37" i="47"/>
  <c r="AU25" i="39"/>
  <c r="AT25" i="47"/>
  <c r="AU36" i="39"/>
  <c r="AT36" i="47"/>
  <c r="AU27" i="39"/>
  <c r="AT27" i="47"/>
  <c r="AU24" i="39"/>
  <c r="AT24" i="47"/>
  <c r="AU14" i="39"/>
  <c r="AT14" i="47"/>
  <c r="AU30" i="39"/>
  <c r="AT30" i="47"/>
  <c r="AU38" i="39"/>
  <c r="AT38" i="47"/>
  <c r="AU43" i="40"/>
  <c r="AV38" i="39" l="1"/>
  <c r="AU38" i="47"/>
  <c r="AV14" i="39"/>
  <c r="AU14" i="47"/>
  <c r="AV27" i="39"/>
  <c r="AU27" i="47"/>
  <c r="AV25" i="39"/>
  <c r="AU25" i="47"/>
  <c r="AV32" i="39"/>
  <c r="AU32" i="47"/>
  <c r="AV23" i="39"/>
  <c r="AU23" i="47"/>
  <c r="AV34" i="39"/>
  <c r="AU34" i="47"/>
  <c r="AV29" i="39"/>
  <c r="AU29" i="47"/>
  <c r="AV35" i="39"/>
  <c r="AU35" i="47"/>
  <c r="AV15" i="39"/>
  <c r="AU15" i="47"/>
  <c r="AV21" i="39"/>
  <c r="AU21" i="47"/>
  <c r="AV26" i="39"/>
  <c r="AU26" i="47"/>
  <c r="AV16" i="39"/>
  <c r="AU16" i="47"/>
  <c r="AV19" i="39"/>
  <c r="AU19" i="47"/>
  <c r="AV42" i="39"/>
  <c r="AU42" i="47"/>
  <c r="AV28" i="39"/>
  <c r="AU28" i="47"/>
  <c r="AT43" i="47"/>
  <c r="AT45" i="47"/>
  <c r="AV30" i="39"/>
  <c r="AU30" i="47"/>
  <c r="AV24" i="39"/>
  <c r="AU24" i="47"/>
  <c r="AV36" i="39"/>
  <c r="AU36" i="47"/>
  <c r="AV37" i="39"/>
  <c r="AU37" i="47"/>
  <c r="AV22" i="39"/>
  <c r="AU22" i="47"/>
  <c r="AV31" i="39"/>
  <c r="AU31" i="47"/>
  <c r="AV20" i="39"/>
  <c r="AU20" i="47"/>
  <c r="AV17" i="39"/>
  <c r="AU17" i="47"/>
  <c r="AV41" i="39"/>
  <c r="AU41" i="47"/>
  <c r="AV12" i="39"/>
  <c r="AU12" i="47"/>
  <c r="AV39" i="39"/>
  <c r="AU39" i="47"/>
  <c r="AV40" i="39"/>
  <c r="AU40" i="47"/>
  <c r="AV18" i="39"/>
  <c r="AU18" i="47"/>
  <c r="AV33" i="39"/>
  <c r="AU33" i="47"/>
  <c r="AV13" i="39"/>
  <c r="AU13" i="47"/>
  <c r="AV43" i="40"/>
  <c r="AW13" i="39" l="1"/>
  <c r="AV13" i="47"/>
  <c r="AW18" i="39"/>
  <c r="AV18" i="47"/>
  <c r="AW39" i="39"/>
  <c r="AV39" i="47"/>
  <c r="AW41" i="39"/>
  <c r="AV41" i="47"/>
  <c r="AW20" i="39"/>
  <c r="AV20" i="47"/>
  <c r="AW22" i="39"/>
  <c r="AV22" i="47"/>
  <c r="AW36" i="39"/>
  <c r="AV36" i="47"/>
  <c r="AW30" i="39"/>
  <c r="AV30" i="47"/>
  <c r="AW28" i="39"/>
  <c r="AV28" i="47"/>
  <c r="AW19" i="39"/>
  <c r="AV19" i="47"/>
  <c r="AW26" i="39"/>
  <c r="AV26" i="47"/>
  <c r="AW15" i="39"/>
  <c r="AV15" i="47"/>
  <c r="AW29" i="39"/>
  <c r="AV29" i="47"/>
  <c r="AW23" i="39"/>
  <c r="AV23" i="47"/>
  <c r="AW25" i="39"/>
  <c r="AV25" i="47"/>
  <c r="AW14" i="39"/>
  <c r="AV14" i="47"/>
  <c r="AU43" i="47"/>
  <c r="AU45" i="47"/>
  <c r="AW33" i="39"/>
  <c r="AV33" i="47"/>
  <c r="AW40" i="39"/>
  <c r="AV40" i="47"/>
  <c r="AW12" i="39"/>
  <c r="AV12" i="47"/>
  <c r="AW17" i="39"/>
  <c r="AV17" i="47"/>
  <c r="AW31" i="39"/>
  <c r="AV31" i="47"/>
  <c r="AW37" i="39"/>
  <c r="AV37" i="47"/>
  <c r="AW24" i="39"/>
  <c r="AV24" i="47"/>
  <c r="AW42" i="39"/>
  <c r="AV42" i="47"/>
  <c r="AW16" i="39"/>
  <c r="AV16" i="47"/>
  <c r="AW21" i="39"/>
  <c r="AV21" i="47"/>
  <c r="AW35" i="39"/>
  <c r="AV35" i="47"/>
  <c r="AW34" i="39"/>
  <c r="AV34" i="47"/>
  <c r="AW32" i="39"/>
  <c r="AV32" i="47"/>
  <c r="AW27" i="39"/>
  <c r="AV27" i="47"/>
  <c r="AW38" i="39"/>
  <c r="AV38" i="47"/>
  <c r="AW43" i="40"/>
  <c r="AX38" i="39" l="1"/>
  <c r="AW38" i="47"/>
  <c r="AX32" i="39"/>
  <c r="AW32" i="47"/>
  <c r="AX35" i="39"/>
  <c r="AW35" i="47"/>
  <c r="AX16" i="39"/>
  <c r="AW16" i="47"/>
  <c r="AX24" i="39"/>
  <c r="AW24" i="47"/>
  <c r="AX31" i="39"/>
  <c r="AW31" i="47"/>
  <c r="AX12" i="39"/>
  <c r="AW12" i="47"/>
  <c r="AX33" i="39"/>
  <c r="AW33" i="47"/>
  <c r="AX14" i="39"/>
  <c r="AW14" i="47"/>
  <c r="AX23" i="39"/>
  <c r="AW23" i="47"/>
  <c r="AX15" i="39"/>
  <c r="AW15" i="47"/>
  <c r="AX19" i="39"/>
  <c r="AW19" i="47"/>
  <c r="AX30" i="39"/>
  <c r="AW30" i="47"/>
  <c r="AX22" i="39"/>
  <c r="AW22" i="47"/>
  <c r="AX41" i="39"/>
  <c r="AW41" i="47"/>
  <c r="AX18" i="39"/>
  <c r="AW18" i="47"/>
  <c r="AV43" i="47"/>
  <c r="AV45" i="47"/>
  <c r="AX27" i="39"/>
  <c r="AW27" i="47"/>
  <c r="AX34" i="39"/>
  <c r="AW34" i="47"/>
  <c r="AX21" i="39"/>
  <c r="AW21" i="47"/>
  <c r="AX42" i="39"/>
  <c r="AW42" i="47"/>
  <c r="AX37" i="39"/>
  <c r="AW37" i="47"/>
  <c r="AX17" i="39"/>
  <c r="AW17" i="47"/>
  <c r="AX40" i="39"/>
  <c r="AW40" i="47"/>
  <c r="AX25" i="39"/>
  <c r="AW25" i="47"/>
  <c r="AX29" i="39"/>
  <c r="AW29" i="47"/>
  <c r="AX26" i="39"/>
  <c r="AW26" i="47"/>
  <c r="AX28" i="39"/>
  <c r="AW28" i="47"/>
  <c r="AX36" i="39"/>
  <c r="AW36" i="47"/>
  <c r="AX20" i="39"/>
  <c r="AW20" i="47"/>
  <c r="AX39" i="39"/>
  <c r="AW39" i="47"/>
  <c r="AX13" i="39"/>
  <c r="AW13" i="47"/>
  <c r="AX43" i="40"/>
  <c r="AY13" i="39" l="1"/>
  <c r="AX13" i="47"/>
  <c r="AY20" i="39"/>
  <c r="AX20" i="47"/>
  <c r="AY28" i="39"/>
  <c r="AX28" i="47"/>
  <c r="AY29" i="39"/>
  <c r="AX29" i="47"/>
  <c r="AY40" i="39"/>
  <c r="AX40" i="47"/>
  <c r="AY37" i="39"/>
  <c r="AX37" i="47"/>
  <c r="AY21" i="39"/>
  <c r="AX21" i="47"/>
  <c r="AY27" i="39"/>
  <c r="AX27" i="47"/>
  <c r="AY18" i="39"/>
  <c r="AX18" i="47"/>
  <c r="AY22" i="39"/>
  <c r="AX22" i="47"/>
  <c r="AY19" i="39"/>
  <c r="AX19" i="47"/>
  <c r="AY23" i="39"/>
  <c r="AX23" i="47"/>
  <c r="AY33" i="39"/>
  <c r="AX33" i="47"/>
  <c r="AY31" i="39"/>
  <c r="AX31" i="47"/>
  <c r="AY16" i="39"/>
  <c r="AX16" i="47"/>
  <c r="AY32" i="39"/>
  <c r="AX32" i="47"/>
  <c r="AW43" i="47"/>
  <c r="AW45" i="47"/>
  <c r="AY39" i="39"/>
  <c r="AX39" i="47"/>
  <c r="AY36" i="39"/>
  <c r="AX36" i="47"/>
  <c r="AY26" i="39"/>
  <c r="AX26" i="47"/>
  <c r="AY25" i="39"/>
  <c r="AX25" i="47"/>
  <c r="AY17" i="39"/>
  <c r="AX17" i="47"/>
  <c r="AY42" i="39"/>
  <c r="AX42" i="47"/>
  <c r="AY34" i="39"/>
  <c r="AX34" i="47"/>
  <c r="AY41" i="39"/>
  <c r="AX41" i="47"/>
  <c r="AY30" i="39"/>
  <c r="AX30" i="47"/>
  <c r="AY15" i="39"/>
  <c r="AX15" i="47"/>
  <c r="AY14" i="39"/>
  <c r="AX14" i="47"/>
  <c r="AY12" i="39"/>
  <c r="AX12" i="47"/>
  <c r="AY24" i="39"/>
  <c r="AX24" i="47"/>
  <c r="AY35" i="39"/>
  <c r="AX35" i="47"/>
  <c r="AY38" i="39"/>
  <c r="AX38" i="47"/>
  <c r="AY43" i="40"/>
  <c r="AZ38" i="39" l="1"/>
  <c r="AY38" i="47"/>
  <c r="AZ24" i="39"/>
  <c r="AY24" i="47"/>
  <c r="AZ14" i="39"/>
  <c r="AY14" i="47"/>
  <c r="AZ30" i="39"/>
  <c r="AY30" i="47"/>
  <c r="AZ34" i="39"/>
  <c r="AY34" i="47"/>
  <c r="AZ17" i="39"/>
  <c r="AY17" i="47"/>
  <c r="AZ26" i="39"/>
  <c r="AY26" i="47"/>
  <c r="AZ39" i="39"/>
  <c r="AY39" i="47"/>
  <c r="AZ32" i="39"/>
  <c r="AY32" i="47"/>
  <c r="AZ31" i="39"/>
  <c r="AY31" i="47"/>
  <c r="AZ23" i="39"/>
  <c r="AY23" i="47"/>
  <c r="AZ22" i="39"/>
  <c r="AY22" i="47"/>
  <c r="AZ27" i="39"/>
  <c r="AY27" i="47"/>
  <c r="AZ37" i="39"/>
  <c r="AY37" i="47"/>
  <c r="AZ29" i="39"/>
  <c r="AY29" i="47"/>
  <c r="AZ20" i="39"/>
  <c r="AY20" i="47"/>
  <c r="AX43" i="47"/>
  <c r="AX45" i="47"/>
  <c r="AZ35" i="39"/>
  <c r="AY35" i="47"/>
  <c r="AZ12" i="39"/>
  <c r="AY12" i="47"/>
  <c r="AZ15" i="39"/>
  <c r="AY15" i="47"/>
  <c r="AZ41" i="39"/>
  <c r="AY41" i="47"/>
  <c r="AZ42" i="39"/>
  <c r="AY42" i="47"/>
  <c r="AZ25" i="39"/>
  <c r="AY25" i="47"/>
  <c r="AZ36" i="39"/>
  <c r="AY36" i="47"/>
  <c r="AZ16" i="39"/>
  <c r="AY16" i="47"/>
  <c r="AZ33" i="39"/>
  <c r="AY33" i="47"/>
  <c r="AZ19" i="39"/>
  <c r="AY19" i="47"/>
  <c r="AZ18" i="39"/>
  <c r="AY18" i="47"/>
  <c r="AZ21" i="39"/>
  <c r="AY21" i="47"/>
  <c r="AZ40" i="39"/>
  <c r="AY40" i="47"/>
  <c r="AZ28" i="39"/>
  <c r="AY28" i="47"/>
  <c r="AZ13" i="39"/>
  <c r="AY13" i="47"/>
  <c r="AZ43" i="40"/>
  <c r="BA13" i="39" l="1"/>
  <c r="AZ13" i="47"/>
  <c r="BA40" i="39"/>
  <c r="AZ40" i="47"/>
  <c r="BA18" i="39"/>
  <c r="AZ18" i="47"/>
  <c r="BA33" i="39"/>
  <c r="AZ33" i="47"/>
  <c r="BA36" i="39"/>
  <c r="AZ36" i="47"/>
  <c r="BA42" i="39"/>
  <c r="AZ42" i="47"/>
  <c r="BA15" i="39"/>
  <c r="AZ15" i="47"/>
  <c r="BA35" i="39"/>
  <c r="AZ35" i="47"/>
  <c r="BA20" i="39"/>
  <c r="AZ20" i="47"/>
  <c r="BA37" i="39"/>
  <c r="AZ37" i="47"/>
  <c r="BA22" i="39"/>
  <c r="AZ22" i="47"/>
  <c r="BA31" i="39"/>
  <c r="AZ31" i="47"/>
  <c r="BA39" i="39"/>
  <c r="AZ39" i="47"/>
  <c r="BA17" i="39"/>
  <c r="AZ17" i="47"/>
  <c r="BA30" i="39"/>
  <c r="AZ30" i="47"/>
  <c r="BA24" i="39"/>
  <c r="AZ24" i="47"/>
  <c r="AY43" i="47"/>
  <c r="AY45" i="47"/>
  <c r="BA28" i="39"/>
  <c r="AZ28" i="47"/>
  <c r="BA21" i="39"/>
  <c r="AZ21" i="47"/>
  <c r="BA19" i="39"/>
  <c r="AZ19" i="47"/>
  <c r="BA16" i="39"/>
  <c r="AZ16" i="47"/>
  <c r="BA25" i="39"/>
  <c r="AZ25" i="47"/>
  <c r="BA41" i="39"/>
  <c r="AZ41" i="47"/>
  <c r="BA12" i="39"/>
  <c r="AZ12" i="47"/>
  <c r="BA29" i="39"/>
  <c r="AZ29" i="47"/>
  <c r="BA27" i="39"/>
  <c r="AZ27" i="47"/>
  <c r="BA23" i="39"/>
  <c r="AZ23" i="47"/>
  <c r="BA32" i="39"/>
  <c r="AZ32" i="47"/>
  <c r="BA26" i="39"/>
  <c r="AZ26" i="47"/>
  <c r="BA34" i="39"/>
  <c r="AZ34" i="47"/>
  <c r="BA14" i="39"/>
  <c r="AZ14" i="47"/>
  <c r="BA38" i="39"/>
  <c r="AZ38" i="47"/>
  <c r="BA43" i="40"/>
  <c r="AZ43" i="47" l="1"/>
  <c r="AZ45" i="47"/>
  <c r="BB38" i="39"/>
  <c r="BA38" i="47"/>
  <c r="BB34" i="39"/>
  <c r="BA34" i="47"/>
  <c r="BB32" i="39"/>
  <c r="BA32" i="47"/>
  <c r="BB27" i="39"/>
  <c r="BA27" i="47"/>
  <c r="BB12" i="39"/>
  <c r="BA12" i="47"/>
  <c r="BB25" i="39"/>
  <c r="BA25" i="47"/>
  <c r="BB19" i="39"/>
  <c r="BA19" i="47"/>
  <c r="BB28" i="39"/>
  <c r="BA28" i="47"/>
  <c r="BB24" i="39"/>
  <c r="BA24" i="47"/>
  <c r="BB17" i="39"/>
  <c r="BA17" i="47"/>
  <c r="BB31" i="39"/>
  <c r="BA31" i="47"/>
  <c r="BB37" i="39"/>
  <c r="BA37" i="47"/>
  <c r="BB35" i="39"/>
  <c r="BA35" i="47"/>
  <c r="BB42" i="39"/>
  <c r="BA42" i="47"/>
  <c r="BB33" i="39"/>
  <c r="BA33" i="47"/>
  <c r="BB40" i="39"/>
  <c r="BA40" i="47"/>
  <c r="BB14" i="39"/>
  <c r="BA14" i="47"/>
  <c r="BB26" i="39"/>
  <c r="BA26" i="47"/>
  <c r="BB23" i="39"/>
  <c r="BA23" i="47"/>
  <c r="BB29" i="39"/>
  <c r="BA29" i="47"/>
  <c r="BB41" i="39"/>
  <c r="BA41" i="47"/>
  <c r="BB16" i="39"/>
  <c r="BA16" i="47"/>
  <c r="BB21" i="39"/>
  <c r="BA21" i="47"/>
  <c r="BB30" i="39"/>
  <c r="BA30" i="47"/>
  <c r="BB39" i="39"/>
  <c r="BA39" i="47"/>
  <c r="BB22" i="39"/>
  <c r="BA22" i="47"/>
  <c r="BB20" i="39"/>
  <c r="BA20" i="47"/>
  <c r="BB15" i="39"/>
  <c r="BA15" i="47"/>
  <c r="BB36" i="39"/>
  <c r="BA36" i="47"/>
  <c r="BB18" i="39"/>
  <c r="BA18" i="47"/>
  <c r="BB13" i="39"/>
  <c r="BA13" i="47"/>
  <c r="BB43" i="40"/>
  <c r="BA43" i="47" l="1"/>
  <c r="BA45" i="47"/>
  <c r="BC13" i="39"/>
  <c r="BB13" i="47"/>
  <c r="BC36" i="39"/>
  <c r="BB36" i="47"/>
  <c r="BC20" i="39"/>
  <c r="BB20" i="47"/>
  <c r="BC39" i="39"/>
  <c r="BB39" i="47"/>
  <c r="BC21" i="39"/>
  <c r="BB21" i="47"/>
  <c r="BC41" i="39"/>
  <c r="BB41" i="47"/>
  <c r="BC23" i="39"/>
  <c r="BB23" i="47"/>
  <c r="BC14" i="39"/>
  <c r="BB14" i="47"/>
  <c r="BC33" i="39"/>
  <c r="BB33" i="47"/>
  <c r="BC35" i="39"/>
  <c r="BB35" i="47"/>
  <c r="BC31" i="39"/>
  <c r="BB31" i="47"/>
  <c r="BC24" i="39"/>
  <c r="BB24" i="47"/>
  <c r="BC19" i="39"/>
  <c r="BB19" i="47"/>
  <c r="BC12" i="39"/>
  <c r="BB12" i="47"/>
  <c r="BC32" i="39"/>
  <c r="BB32" i="47"/>
  <c r="BC38" i="39"/>
  <c r="BB38" i="47"/>
  <c r="BC18" i="39"/>
  <c r="BB18" i="47"/>
  <c r="BC15" i="39"/>
  <c r="BB15" i="47"/>
  <c r="BC22" i="39"/>
  <c r="BB22" i="47"/>
  <c r="BC30" i="39"/>
  <c r="BB30" i="47"/>
  <c r="BC16" i="39"/>
  <c r="BB16" i="47"/>
  <c r="BC29" i="39"/>
  <c r="BB29" i="47"/>
  <c r="BC26" i="39"/>
  <c r="BB26" i="47"/>
  <c r="BC40" i="39"/>
  <c r="BB40" i="47"/>
  <c r="BC42" i="39"/>
  <c r="BB42" i="47"/>
  <c r="BC37" i="39"/>
  <c r="BB37" i="47"/>
  <c r="BC17" i="39"/>
  <c r="BB17" i="47"/>
  <c r="BC28" i="39"/>
  <c r="BB28" i="47"/>
  <c r="BC25" i="39"/>
  <c r="BB25" i="47"/>
  <c r="BC27" i="39"/>
  <c r="BB27" i="47"/>
  <c r="BC34" i="39"/>
  <c r="BB34" i="47"/>
  <c r="BC43" i="40"/>
  <c r="BD25" i="39" l="1"/>
  <c r="BC25" i="47"/>
  <c r="BD17" i="39"/>
  <c r="BC17" i="47"/>
  <c r="BD42" i="39"/>
  <c r="BC42" i="47"/>
  <c r="BD26" i="39"/>
  <c r="BC26" i="47"/>
  <c r="BD16" i="39"/>
  <c r="BC16" i="47"/>
  <c r="BD22" i="39"/>
  <c r="BC22" i="47"/>
  <c r="BD18" i="39"/>
  <c r="BC18" i="47"/>
  <c r="BD32" i="39"/>
  <c r="BC32" i="47"/>
  <c r="BD19" i="39"/>
  <c r="BC19" i="47"/>
  <c r="BD31" i="39"/>
  <c r="BC31" i="47"/>
  <c r="BD33" i="39"/>
  <c r="BC33" i="47"/>
  <c r="BD23" i="39"/>
  <c r="BC23" i="47"/>
  <c r="BD21" i="39"/>
  <c r="BC21" i="47"/>
  <c r="BD20" i="39"/>
  <c r="BC20" i="47"/>
  <c r="BD13" i="39"/>
  <c r="BC13" i="47"/>
  <c r="BB43" i="47"/>
  <c r="BB45" i="47"/>
  <c r="BD34" i="39"/>
  <c r="BC34" i="47"/>
  <c r="BD27" i="39"/>
  <c r="BC27" i="47"/>
  <c r="BD28" i="39"/>
  <c r="BC28" i="47"/>
  <c r="BD37" i="39"/>
  <c r="BC37" i="47"/>
  <c r="BD40" i="39"/>
  <c r="BC40" i="47"/>
  <c r="BD29" i="39"/>
  <c r="BC29" i="47"/>
  <c r="BD30" i="39"/>
  <c r="BC30" i="47"/>
  <c r="BD15" i="39"/>
  <c r="BC15" i="47"/>
  <c r="BD38" i="39"/>
  <c r="BC38" i="47"/>
  <c r="BD12" i="39"/>
  <c r="BC12" i="47"/>
  <c r="BD24" i="39"/>
  <c r="BC24" i="47"/>
  <c r="BD35" i="39"/>
  <c r="BC35" i="47"/>
  <c r="BD14" i="39"/>
  <c r="BC14" i="47"/>
  <c r="BD41" i="39"/>
  <c r="BC41" i="47"/>
  <c r="BD39" i="39"/>
  <c r="BC39" i="47"/>
  <c r="BD36" i="39"/>
  <c r="BC36" i="47"/>
  <c r="BE43" i="40"/>
  <c r="BD43" i="40"/>
  <c r="BC43" i="47" l="1"/>
  <c r="BC45" i="47"/>
  <c r="BE36" i="39"/>
  <c r="BE36" i="47" s="1"/>
  <c r="BD36" i="47"/>
  <c r="BE41" i="39"/>
  <c r="BE41" i="47" s="1"/>
  <c r="BD41" i="47"/>
  <c r="BE35" i="39"/>
  <c r="BE35" i="47" s="1"/>
  <c r="BD35" i="47"/>
  <c r="BE12" i="39"/>
  <c r="BE12" i="47" s="1"/>
  <c r="BD12" i="47"/>
  <c r="BE15" i="39"/>
  <c r="BE15" i="47" s="1"/>
  <c r="BD15" i="47"/>
  <c r="BE29" i="39"/>
  <c r="BE29" i="47" s="1"/>
  <c r="BD29" i="47"/>
  <c r="BE37" i="39"/>
  <c r="BE37" i="47" s="1"/>
  <c r="BD37" i="47"/>
  <c r="BE27" i="39"/>
  <c r="BE27" i="47" s="1"/>
  <c r="BD27" i="47"/>
  <c r="BE20" i="39"/>
  <c r="BE20" i="47" s="1"/>
  <c r="BD20" i="47"/>
  <c r="BE23" i="39"/>
  <c r="BE23" i="47" s="1"/>
  <c r="BD23" i="47"/>
  <c r="BE31" i="39"/>
  <c r="BE31" i="47" s="1"/>
  <c r="BD31" i="47"/>
  <c r="BE32" i="39"/>
  <c r="BE32" i="47" s="1"/>
  <c r="BD32" i="47"/>
  <c r="BE22" i="39"/>
  <c r="BE22" i="47" s="1"/>
  <c r="BD22" i="47"/>
  <c r="BE26" i="39"/>
  <c r="BE26" i="47" s="1"/>
  <c r="BD26" i="47"/>
  <c r="BE17" i="39"/>
  <c r="BE17" i="47" s="1"/>
  <c r="BD17" i="47"/>
  <c r="BE39" i="39"/>
  <c r="BE39" i="47" s="1"/>
  <c r="BD39" i="47"/>
  <c r="BE14" i="39"/>
  <c r="BE14" i="47" s="1"/>
  <c r="BD14" i="47"/>
  <c r="BE24" i="39"/>
  <c r="BE24" i="47" s="1"/>
  <c r="BD24" i="47"/>
  <c r="BE38" i="39"/>
  <c r="BE38" i="47" s="1"/>
  <c r="BD38" i="47"/>
  <c r="BE30" i="39"/>
  <c r="BE30" i="47" s="1"/>
  <c r="BD30" i="47"/>
  <c r="BE40" i="39"/>
  <c r="BE40" i="47" s="1"/>
  <c r="BD40" i="47"/>
  <c r="BE28" i="39"/>
  <c r="BE28" i="47" s="1"/>
  <c r="BD28" i="47"/>
  <c r="BE34" i="39"/>
  <c r="BE34" i="47" s="1"/>
  <c r="BD34" i="47"/>
  <c r="BE13" i="39"/>
  <c r="BE13" i="47" s="1"/>
  <c r="BD13" i="47"/>
  <c r="BE21" i="39"/>
  <c r="BE21" i="47" s="1"/>
  <c r="BD21" i="47"/>
  <c r="BE33" i="39"/>
  <c r="BE33" i="47" s="1"/>
  <c r="BD33" i="47"/>
  <c r="BE19" i="39"/>
  <c r="BE19" i="47" s="1"/>
  <c r="BD19" i="47"/>
  <c r="BE18" i="39"/>
  <c r="BE18" i="47" s="1"/>
  <c r="BD18" i="47"/>
  <c r="BE16" i="39"/>
  <c r="BE16" i="47" s="1"/>
  <c r="BD16" i="47"/>
  <c r="BE42" i="39"/>
  <c r="BE42" i="47" s="1"/>
  <c r="BD42" i="47"/>
  <c r="BE25" i="39"/>
  <c r="BE25" i="47" s="1"/>
  <c r="BD25" i="47"/>
  <c r="G13" i="37"/>
  <c r="H13" i="37"/>
  <c r="I13" i="37"/>
  <c r="J13" i="37"/>
  <c r="K13" i="37"/>
  <c r="L13" i="37"/>
  <c r="M13" i="37"/>
  <c r="N13" i="37"/>
  <c r="O13" i="37"/>
  <c r="P13" i="37"/>
  <c r="Q13" i="37"/>
  <c r="R13" i="37"/>
  <c r="S13" i="37"/>
  <c r="T13" i="37"/>
  <c r="U13" i="37"/>
  <c r="V13" i="37"/>
  <c r="W13" i="37"/>
  <c r="X13" i="37"/>
  <c r="Y13" i="37"/>
  <c r="Z13" i="37"/>
  <c r="AA13" i="37"/>
  <c r="AB13" i="37"/>
  <c r="G14" i="37"/>
  <c r="H14" i="37"/>
  <c r="I14" i="37"/>
  <c r="J14" i="37"/>
  <c r="K14" i="37"/>
  <c r="L14" i="37"/>
  <c r="M14" i="37"/>
  <c r="N14" i="37"/>
  <c r="O14" i="37"/>
  <c r="P14" i="37"/>
  <c r="Q14" i="37"/>
  <c r="R14" i="37"/>
  <c r="S14" i="37"/>
  <c r="T14" i="37"/>
  <c r="U14" i="37"/>
  <c r="V14" i="37"/>
  <c r="W14" i="37"/>
  <c r="X14" i="37"/>
  <c r="Y14" i="37"/>
  <c r="Z14" i="37"/>
  <c r="AA14" i="37"/>
  <c r="AB14" i="37"/>
  <c r="G15" i="37"/>
  <c r="H15" i="37"/>
  <c r="I15" i="37"/>
  <c r="J15" i="37"/>
  <c r="K15" i="37"/>
  <c r="L15" i="37"/>
  <c r="M15" i="37"/>
  <c r="N15" i="37"/>
  <c r="O15" i="37"/>
  <c r="P15" i="37"/>
  <c r="Q15" i="37"/>
  <c r="R15" i="37"/>
  <c r="S15" i="37"/>
  <c r="T15" i="37"/>
  <c r="U15" i="37"/>
  <c r="V15" i="37"/>
  <c r="W15" i="37"/>
  <c r="X15" i="37"/>
  <c r="Y15" i="37"/>
  <c r="Z15" i="37"/>
  <c r="AA15" i="37"/>
  <c r="AB15" i="37"/>
  <c r="G16" i="37"/>
  <c r="H16" i="37"/>
  <c r="I16" i="37"/>
  <c r="J16" i="37"/>
  <c r="K16" i="37"/>
  <c r="L16" i="37"/>
  <c r="M16" i="37"/>
  <c r="N16" i="37"/>
  <c r="O16" i="37"/>
  <c r="P16" i="37"/>
  <c r="Q16" i="37"/>
  <c r="R16" i="37"/>
  <c r="S16" i="37"/>
  <c r="T16" i="37"/>
  <c r="U16" i="37"/>
  <c r="V16" i="37"/>
  <c r="W16" i="37"/>
  <c r="X16" i="37"/>
  <c r="Y16" i="37"/>
  <c r="Z16" i="37"/>
  <c r="AA16" i="37"/>
  <c r="AB16" i="37"/>
  <c r="G17" i="37"/>
  <c r="H17" i="37"/>
  <c r="I17" i="37"/>
  <c r="J17" i="37"/>
  <c r="K17" i="37"/>
  <c r="L17" i="37"/>
  <c r="M17" i="37"/>
  <c r="N17" i="37"/>
  <c r="O17" i="37"/>
  <c r="P17" i="37"/>
  <c r="Q17" i="37"/>
  <c r="R17" i="37"/>
  <c r="S17" i="37"/>
  <c r="T17" i="37"/>
  <c r="U17" i="37"/>
  <c r="V17" i="37"/>
  <c r="W17" i="37"/>
  <c r="X17" i="37"/>
  <c r="Y17" i="37"/>
  <c r="Z17" i="37"/>
  <c r="AA17" i="37"/>
  <c r="AB17" i="37"/>
  <c r="G18" i="37"/>
  <c r="H18" i="37"/>
  <c r="I18" i="37"/>
  <c r="J18" i="37"/>
  <c r="K18" i="37"/>
  <c r="L18" i="37"/>
  <c r="M18" i="37"/>
  <c r="N18" i="37"/>
  <c r="O18" i="37"/>
  <c r="P18" i="37"/>
  <c r="Q18" i="37"/>
  <c r="R18" i="37"/>
  <c r="S18" i="37"/>
  <c r="T18" i="37"/>
  <c r="U18" i="37"/>
  <c r="V18" i="37"/>
  <c r="W18" i="37"/>
  <c r="X18" i="37"/>
  <c r="Y18" i="37"/>
  <c r="Z18" i="37"/>
  <c r="AA18" i="37"/>
  <c r="AB18" i="37"/>
  <c r="G19" i="37"/>
  <c r="H19" i="37"/>
  <c r="I19" i="37"/>
  <c r="J19" i="37"/>
  <c r="K19" i="37"/>
  <c r="L19" i="37"/>
  <c r="M19" i="37"/>
  <c r="N19" i="37"/>
  <c r="O19" i="37"/>
  <c r="P19" i="37"/>
  <c r="Q19" i="37"/>
  <c r="R19" i="37"/>
  <c r="S19" i="37"/>
  <c r="T19" i="37"/>
  <c r="U19" i="37"/>
  <c r="V19" i="37"/>
  <c r="W19" i="37"/>
  <c r="X19" i="37"/>
  <c r="Y19" i="37"/>
  <c r="Z19" i="37"/>
  <c r="AA19" i="37"/>
  <c r="AB19" i="37"/>
  <c r="G20" i="37"/>
  <c r="H20" i="37"/>
  <c r="I20" i="37"/>
  <c r="J20" i="37"/>
  <c r="K20" i="37"/>
  <c r="L20" i="37"/>
  <c r="M20" i="37"/>
  <c r="N20" i="37"/>
  <c r="O20" i="37"/>
  <c r="P20" i="37"/>
  <c r="Q20" i="37"/>
  <c r="R20" i="37"/>
  <c r="S20" i="37"/>
  <c r="T20" i="37"/>
  <c r="U20" i="37"/>
  <c r="V20" i="37"/>
  <c r="W20" i="37"/>
  <c r="X20" i="37"/>
  <c r="Y20" i="37"/>
  <c r="Z20" i="37"/>
  <c r="AA20" i="37"/>
  <c r="AB20" i="37"/>
  <c r="G21" i="37"/>
  <c r="H21" i="37"/>
  <c r="I21" i="37"/>
  <c r="J21" i="37"/>
  <c r="K21" i="37"/>
  <c r="L21" i="37"/>
  <c r="M21" i="37"/>
  <c r="N21" i="37"/>
  <c r="O21" i="37"/>
  <c r="P21" i="37"/>
  <c r="Q21" i="37"/>
  <c r="R21" i="37"/>
  <c r="S21" i="37"/>
  <c r="T21" i="37"/>
  <c r="U21" i="37"/>
  <c r="V21" i="37"/>
  <c r="W21" i="37"/>
  <c r="X21" i="37"/>
  <c r="Y21" i="37"/>
  <c r="Z21" i="37"/>
  <c r="AA21" i="37"/>
  <c r="AB21" i="37"/>
  <c r="G22" i="37"/>
  <c r="H22" i="37"/>
  <c r="I22" i="37"/>
  <c r="J22" i="37"/>
  <c r="K22" i="37"/>
  <c r="L22" i="37"/>
  <c r="M22" i="37"/>
  <c r="N22" i="37"/>
  <c r="O22" i="37"/>
  <c r="P22" i="37"/>
  <c r="Q22" i="37"/>
  <c r="R22" i="37"/>
  <c r="S22" i="37"/>
  <c r="T22" i="37"/>
  <c r="U22" i="37"/>
  <c r="V22" i="37"/>
  <c r="W22" i="37"/>
  <c r="X22" i="37"/>
  <c r="Y22" i="37"/>
  <c r="Z22" i="37"/>
  <c r="AA22" i="37"/>
  <c r="AB22" i="37"/>
  <c r="G23" i="37"/>
  <c r="H23" i="37"/>
  <c r="I23" i="37"/>
  <c r="J23" i="37"/>
  <c r="K23" i="37"/>
  <c r="L23" i="37"/>
  <c r="M23" i="37"/>
  <c r="N23" i="37"/>
  <c r="O23" i="37"/>
  <c r="P23" i="37"/>
  <c r="Q23" i="37"/>
  <c r="R23" i="37"/>
  <c r="S23" i="37"/>
  <c r="T23" i="37"/>
  <c r="U23" i="37"/>
  <c r="V23" i="37"/>
  <c r="W23" i="37"/>
  <c r="X23" i="37"/>
  <c r="Y23" i="37"/>
  <c r="Z23" i="37"/>
  <c r="AA23" i="37"/>
  <c r="AB23" i="37"/>
  <c r="G24" i="37"/>
  <c r="H24" i="37"/>
  <c r="I24" i="37"/>
  <c r="J24" i="37"/>
  <c r="K24" i="37"/>
  <c r="L24" i="37"/>
  <c r="M24" i="37"/>
  <c r="N24" i="37"/>
  <c r="O24" i="37"/>
  <c r="P24" i="37"/>
  <c r="Q24" i="37"/>
  <c r="R24" i="37"/>
  <c r="S24" i="37"/>
  <c r="T24" i="37"/>
  <c r="U24" i="37"/>
  <c r="V24" i="37"/>
  <c r="W24" i="37"/>
  <c r="X24" i="37"/>
  <c r="Y24" i="37"/>
  <c r="Z24" i="37"/>
  <c r="AA24" i="37"/>
  <c r="AB24" i="37"/>
  <c r="G25" i="37"/>
  <c r="H25" i="37"/>
  <c r="I25" i="37"/>
  <c r="J25" i="37"/>
  <c r="K25" i="37"/>
  <c r="L25" i="37"/>
  <c r="M25" i="37"/>
  <c r="N25" i="37"/>
  <c r="O25" i="37"/>
  <c r="P25" i="37"/>
  <c r="Q25" i="37"/>
  <c r="R25" i="37"/>
  <c r="S25" i="37"/>
  <c r="T25" i="37"/>
  <c r="U25" i="37"/>
  <c r="V25" i="37"/>
  <c r="W25" i="37"/>
  <c r="X25" i="37"/>
  <c r="Y25" i="37"/>
  <c r="Z25" i="37"/>
  <c r="AA25" i="37"/>
  <c r="AB25" i="37"/>
  <c r="G26" i="37"/>
  <c r="H26" i="37"/>
  <c r="I26" i="37"/>
  <c r="J26" i="37"/>
  <c r="K26" i="37"/>
  <c r="L26" i="37"/>
  <c r="M26" i="37"/>
  <c r="N26" i="37"/>
  <c r="O26" i="37"/>
  <c r="P26" i="37"/>
  <c r="Q26" i="37"/>
  <c r="R26" i="37"/>
  <c r="S26" i="37"/>
  <c r="T26" i="37"/>
  <c r="U26" i="37"/>
  <c r="V26" i="37"/>
  <c r="W26" i="37"/>
  <c r="X26" i="37"/>
  <c r="Y26" i="37"/>
  <c r="Z26" i="37"/>
  <c r="AA26" i="37"/>
  <c r="AB26" i="37"/>
  <c r="G27" i="37"/>
  <c r="H27" i="37"/>
  <c r="I27" i="37"/>
  <c r="J27" i="37"/>
  <c r="K27" i="37"/>
  <c r="L27" i="37"/>
  <c r="M27" i="37"/>
  <c r="N27" i="37"/>
  <c r="O27" i="37"/>
  <c r="P27" i="37"/>
  <c r="Q27" i="37"/>
  <c r="R27" i="37"/>
  <c r="S27" i="37"/>
  <c r="T27" i="37"/>
  <c r="U27" i="37"/>
  <c r="V27" i="37"/>
  <c r="W27" i="37"/>
  <c r="X27" i="37"/>
  <c r="Y27" i="37"/>
  <c r="Z27" i="37"/>
  <c r="AA27" i="37"/>
  <c r="AB27" i="37"/>
  <c r="G28" i="37"/>
  <c r="H28" i="37"/>
  <c r="I28" i="37"/>
  <c r="J28" i="37"/>
  <c r="K28" i="37"/>
  <c r="L28" i="37"/>
  <c r="M28" i="37"/>
  <c r="N28" i="37"/>
  <c r="O28" i="37"/>
  <c r="P28" i="37"/>
  <c r="Q28" i="37"/>
  <c r="R28" i="37"/>
  <c r="S28" i="37"/>
  <c r="T28" i="37"/>
  <c r="U28" i="37"/>
  <c r="V28" i="37"/>
  <c r="W28" i="37"/>
  <c r="X28" i="37"/>
  <c r="Y28" i="37"/>
  <c r="Z28" i="37"/>
  <c r="AA28" i="37"/>
  <c r="AB28" i="37"/>
  <c r="G29" i="37"/>
  <c r="H29" i="37"/>
  <c r="I29" i="37"/>
  <c r="J29" i="37"/>
  <c r="K29" i="37"/>
  <c r="L29" i="37"/>
  <c r="M29" i="37"/>
  <c r="N29" i="37"/>
  <c r="O29" i="37"/>
  <c r="P29" i="37"/>
  <c r="Q29" i="37"/>
  <c r="R29" i="37"/>
  <c r="S29" i="37"/>
  <c r="T29" i="37"/>
  <c r="U29" i="37"/>
  <c r="V29" i="37"/>
  <c r="W29" i="37"/>
  <c r="X29" i="37"/>
  <c r="Y29" i="37"/>
  <c r="Z29" i="37"/>
  <c r="AA29" i="37"/>
  <c r="AB29" i="37"/>
  <c r="G30" i="37"/>
  <c r="H30" i="37"/>
  <c r="I30" i="37"/>
  <c r="J30" i="37"/>
  <c r="K30" i="37"/>
  <c r="L30" i="37"/>
  <c r="M30" i="37"/>
  <c r="N30" i="37"/>
  <c r="O30" i="37"/>
  <c r="P30" i="37"/>
  <c r="Q30" i="37"/>
  <c r="R30" i="37"/>
  <c r="S30" i="37"/>
  <c r="T30" i="37"/>
  <c r="U30" i="37"/>
  <c r="V30" i="37"/>
  <c r="W30" i="37"/>
  <c r="X30" i="37"/>
  <c r="Y30" i="37"/>
  <c r="Z30" i="37"/>
  <c r="AA30" i="37"/>
  <c r="AB30" i="37"/>
  <c r="G31" i="37"/>
  <c r="H31" i="37"/>
  <c r="I31" i="37"/>
  <c r="J31" i="37"/>
  <c r="K31" i="37"/>
  <c r="L31" i="37"/>
  <c r="M31" i="37"/>
  <c r="N31" i="37"/>
  <c r="O31" i="37"/>
  <c r="P31" i="37"/>
  <c r="Q31" i="37"/>
  <c r="R31" i="37"/>
  <c r="S31" i="37"/>
  <c r="T31" i="37"/>
  <c r="U31" i="37"/>
  <c r="V31" i="37"/>
  <c r="W31" i="37"/>
  <c r="X31" i="37"/>
  <c r="Y31" i="37"/>
  <c r="Z31" i="37"/>
  <c r="AA31" i="37"/>
  <c r="AB31" i="37"/>
  <c r="G32" i="37"/>
  <c r="H32" i="37"/>
  <c r="I32" i="37"/>
  <c r="J32" i="37"/>
  <c r="K32" i="37"/>
  <c r="L32" i="37"/>
  <c r="M32" i="37"/>
  <c r="N32" i="37"/>
  <c r="O32" i="37"/>
  <c r="P32" i="37"/>
  <c r="Q32" i="37"/>
  <c r="R32" i="37"/>
  <c r="S32" i="37"/>
  <c r="T32" i="37"/>
  <c r="U32" i="37"/>
  <c r="V32" i="37"/>
  <c r="W32" i="37"/>
  <c r="X32" i="37"/>
  <c r="Y32" i="37"/>
  <c r="Z32" i="37"/>
  <c r="AA32" i="37"/>
  <c r="AB32" i="37"/>
  <c r="G33" i="37"/>
  <c r="H33" i="37"/>
  <c r="I33" i="37"/>
  <c r="J33" i="37"/>
  <c r="K33" i="37"/>
  <c r="L33" i="37"/>
  <c r="M33" i="37"/>
  <c r="N33" i="37"/>
  <c r="O33" i="37"/>
  <c r="P33" i="37"/>
  <c r="Q33" i="37"/>
  <c r="R33" i="37"/>
  <c r="S33" i="37"/>
  <c r="T33" i="37"/>
  <c r="U33" i="37"/>
  <c r="V33" i="37"/>
  <c r="W33" i="37"/>
  <c r="X33" i="37"/>
  <c r="Y33" i="37"/>
  <c r="Z33" i="37"/>
  <c r="AA33" i="37"/>
  <c r="AB33" i="37"/>
  <c r="G34" i="37"/>
  <c r="H34" i="37"/>
  <c r="I34" i="37"/>
  <c r="J34" i="37"/>
  <c r="K34" i="37"/>
  <c r="L34" i="37"/>
  <c r="M34" i="37"/>
  <c r="N34" i="37"/>
  <c r="O34" i="37"/>
  <c r="P34" i="37"/>
  <c r="Q34" i="37"/>
  <c r="R34" i="37"/>
  <c r="S34" i="37"/>
  <c r="T34" i="37"/>
  <c r="U34" i="37"/>
  <c r="V34" i="37"/>
  <c r="W34" i="37"/>
  <c r="X34" i="37"/>
  <c r="Y34" i="37"/>
  <c r="Z34" i="37"/>
  <c r="AA34" i="37"/>
  <c r="AB34" i="37"/>
  <c r="G35" i="37"/>
  <c r="H35" i="37"/>
  <c r="I35" i="37"/>
  <c r="J35" i="37"/>
  <c r="K35" i="37"/>
  <c r="L35" i="37"/>
  <c r="M35" i="37"/>
  <c r="N35" i="37"/>
  <c r="O35" i="37"/>
  <c r="P35" i="37"/>
  <c r="Q35" i="37"/>
  <c r="R35" i="37"/>
  <c r="S35" i="37"/>
  <c r="T35" i="37"/>
  <c r="U35" i="37"/>
  <c r="V35" i="37"/>
  <c r="W35" i="37"/>
  <c r="X35" i="37"/>
  <c r="Y35" i="37"/>
  <c r="Z35" i="37"/>
  <c r="AA35" i="37"/>
  <c r="AB35" i="37"/>
  <c r="G36" i="37"/>
  <c r="H36" i="37"/>
  <c r="I36" i="37"/>
  <c r="J36" i="37"/>
  <c r="K36" i="37"/>
  <c r="L36" i="37"/>
  <c r="M36" i="37"/>
  <c r="N36" i="37"/>
  <c r="O36" i="37"/>
  <c r="P36" i="37"/>
  <c r="Q36" i="37"/>
  <c r="R36" i="37"/>
  <c r="S36" i="37"/>
  <c r="T36" i="37"/>
  <c r="U36" i="37"/>
  <c r="V36" i="37"/>
  <c r="W36" i="37"/>
  <c r="X36" i="37"/>
  <c r="Y36" i="37"/>
  <c r="Z36" i="37"/>
  <c r="AA36" i="37"/>
  <c r="AB36" i="37"/>
  <c r="G37" i="37"/>
  <c r="H37" i="37"/>
  <c r="I37" i="37"/>
  <c r="J37" i="37"/>
  <c r="K37" i="37"/>
  <c r="L37" i="37"/>
  <c r="M37" i="37"/>
  <c r="N37" i="37"/>
  <c r="O37" i="37"/>
  <c r="P37" i="37"/>
  <c r="Q37" i="37"/>
  <c r="R37" i="37"/>
  <c r="S37" i="37"/>
  <c r="T37" i="37"/>
  <c r="U37" i="37"/>
  <c r="V37" i="37"/>
  <c r="W37" i="37"/>
  <c r="X37" i="37"/>
  <c r="Y37" i="37"/>
  <c r="Z37" i="37"/>
  <c r="AA37" i="37"/>
  <c r="AB37" i="37"/>
  <c r="G38" i="37"/>
  <c r="H38" i="37"/>
  <c r="I38" i="37"/>
  <c r="J38" i="37"/>
  <c r="K38" i="37"/>
  <c r="L38" i="37"/>
  <c r="M38" i="37"/>
  <c r="N38" i="37"/>
  <c r="O38" i="37"/>
  <c r="P38" i="37"/>
  <c r="Q38" i="37"/>
  <c r="R38" i="37"/>
  <c r="S38" i="37"/>
  <c r="T38" i="37"/>
  <c r="U38" i="37"/>
  <c r="V38" i="37"/>
  <c r="W38" i="37"/>
  <c r="X38" i="37"/>
  <c r="Y38" i="37"/>
  <c r="Z38" i="37"/>
  <c r="AA38" i="37"/>
  <c r="AB38" i="37"/>
  <c r="G39" i="37"/>
  <c r="H39" i="37"/>
  <c r="I39" i="37"/>
  <c r="J39" i="37"/>
  <c r="K39" i="37"/>
  <c r="L39" i="37"/>
  <c r="M39" i="37"/>
  <c r="N39" i="37"/>
  <c r="O39" i="37"/>
  <c r="P39" i="37"/>
  <c r="Q39" i="37"/>
  <c r="R39" i="37"/>
  <c r="S39" i="37"/>
  <c r="T39" i="37"/>
  <c r="U39" i="37"/>
  <c r="V39" i="37"/>
  <c r="W39" i="37"/>
  <c r="X39" i="37"/>
  <c r="Y39" i="37"/>
  <c r="Z39" i="37"/>
  <c r="AA39" i="37"/>
  <c r="AB39" i="37"/>
  <c r="G40" i="37"/>
  <c r="H40" i="37"/>
  <c r="I40" i="37"/>
  <c r="J40" i="37"/>
  <c r="K40" i="37"/>
  <c r="L40" i="37"/>
  <c r="M40" i="37"/>
  <c r="N40" i="37"/>
  <c r="O40" i="37"/>
  <c r="P40" i="37"/>
  <c r="Q40" i="37"/>
  <c r="R40" i="37"/>
  <c r="S40" i="37"/>
  <c r="T40" i="37"/>
  <c r="U40" i="37"/>
  <c r="V40" i="37"/>
  <c r="W40" i="37"/>
  <c r="X40" i="37"/>
  <c r="Y40" i="37"/>
  <c r="Z40" i="37"/>
  <c r="AA40" i="37"/>
  <c r="AB40" i="37"/>
  <c r="G41" i="37"/>
  <c r="H41" i="37"/>
  <c r="I41" i="37"/>
  <c r="J41" i="37"/>
  <c r="K41" i="37"/>
  <c r="L41" i="37"/>
  <c r="M41" i="37"/>
  <c r="N41" i="37"/>
  <c r="O41" i="37"/>
  <c r="P41" i="37"/>
  <c r="Q41" i="37"/>
  <c r="R41" i="37"/>
  <c r="S41" i="37"/>
  <c r="T41" i="37"/>
  <c r="U41" i="37"/>
  <c r="V41" i="37"/>
  <c r="W41" i="37"/>
  <c r="X41" i="37"/>
  <c r="Y41" i="37"/>
  <c r="Z41" i="37"/>
  <c r="AA41" i="37"/>
  <c r="AB41" i="37"/>
  <c r="G42" i="37"/>
  <c r="H42" i="37"/>
  <c r="I42" i="37"/>
  <c r="J42" i="37"/>
  <c r="K42" i="37"/>
  <c r="L42" i="37"/>
  <c r="M42" i="37"/>
  <c r="N42" i="37"/>
  <c r="O42" i="37"/>
  <c r="P42" i="37"/>
  <c r="Q42" i="37"/>
  <c r="R42" i="37"/>
  <c r="S42" i="37"/>
  <c r="T42" i="37"/>
  <c r="U42" i="37"/>
  <c r="V42" i="37"/>
  <c r="W42" i="37"/>
  <c r="X42" i="37"/>
  <c r="Y42" i="37"/>
  <c r="Z42" i="37"/>
  <c r="AA42" i="37"/>
  <c r="AB42" i="37"/>
  <c r="H12" i="37"/>
  <c r="I12" i="37"/>
  <c r="J12" i="37"/>
  <c r="K12" i="37"/>
  <c r="L12" i="37"/>
  <c r="M12" i="37"/>
  <c r="N12" i="37"/>
  <c r="O12" i="37"/>
  <c r="P12" i="37"/>
  <c r="Q12" i="37"/>
  <c r="R12" i="37"/>
  <c r="S12" i="37"/>
  <c r="T12" i="37"/>
  <c r="U12" i="37"/>
  <c r="V12" i="37"/>
  <c r="W12" i="37"/>
  <c r="X12" i="37"/>
  <c r="Y12" i="37"/>
  <c r="Z12" i="37"/>
  <c r="AA12" i="37"/>
  <c r="AB12" i="37"/>
  <c r="G13" i="36"/>
  <c r="H13" i="36"/>
  <c r="I13" i="36"/>
  <c r="J13" i="36"/>
  <c r="K13" i="36"/>
  <c r="L13" i="36"/>
  <c r="M13" i="36"/>
  <c r="N13" i="36"/>
  <c r="O13" i="36"/>
  <c r="P13" i="36"/>
  <c r="Q13" i="36"/>
  <c r="R13" i="36"/>
  <c r="S13" i="36"/>
  <c r="T13" i="36"/>
  <c r="U13" i="36"/>
  <c r="V13" i="36"/>
  <c r="W13" i="36"/>
  <c r="X13" i="36"/>
  <c r="Y13" i="36"/>
  <c r="Z13" i="36"/>
  <c r="AA13" i="36"/>
  <c r="AB13" i="36"/>
  <c r="G14" i="36"/>
  <c r="H14" i="36"/>
  <c r="I14" i="36"/>
  <c r="J14" i="36"/>
  <c r="K14" i="36"/>
  <c r="L14" i="36"/>
  <c r="M14" i="36"/>
  <c r="N14" i="36"/>
  <c r="O14" i="36"/>
  <c r="P14" i="36"/>
  <c r="Q14" i="36"/>
  <c r="R14" i="36"/>
  <c r="S14" i="36"/>
  <c r="T14" i="36"/>
  <c r="U14" i="36"/>
  <c r="V14" i="36"/>
  <c r="W14" i="36"/>
  <c r="X14" i="36"/>
  <c r="Y14" i="36"/>
  <c r="Z14" i="36"/>
  <c r="AA14" i="36"/>
  <c r="AB14" i="36"/>
  <c r="G15" i="36"/>
  <c r="H15" i="36"/>
  <c r="I15" i="36"/>
  <c r="J15" i="36"/>
  <c r="K15" i="36"/>
  <c r="L15" i="36"/>
  <c r="M15" i="36"/>
  <c r="N15" i="36"/>
  <c r="O15" i="36"/>
  <c r="P15" i="36"/>
  <c r="Q15" i="36"/>
  <c r="R15" i="36"/>
  <c r="S15" i="36"/>
  <c r="T15" i="36"/>
  <c r="U15" i="36"/>
  <c r="V15" i="36"/>
  <c r="W15" i="36"/>
  <c r="X15" i="36"/>
  <c r="Y15" i="36"/>
  <c r="Z15" i="36"/>
  <c r="AA15" i="36"/>
  <c r="AB15" i="36"/>
  <c r="G16" i="36"/>
  <c r="H16" i="36"/>
  <c r="I16" i="36"/>
  <c r="J16" i="36"/>
  <c r="K16" i="36"/>
  <c r="L16" i="36"/>
  <c r="M16" i="36"/>
  <c r="N16" i="36"/>
  <c r="O16" i="36"/>
  <c r="P16" i="36"/>
  <c r="Q16" i="36"/>
  <c r="R16" i="36"/>
  <c r="S16" i="36"/>
  <c r="T16" i="36"/>
  <c r="U16" i="36"/>
  <c r="V16" i="36"/>
  <c r="W16" i="36"/>
  <c r="X16" i="36"/>
  <c r="Y16" i="36"/>
  <c r="Z16" i="36"/>
  <c r="AA16" i="36"/>
  <c r="AB16" i="36"/>
  <c r="G17" i="36"/>
  <c r="H17" i="36"/>
  <c r="I17" i="36"/>
  <c r="J17" i="36"/>
  <c r="K17" i="36"/>
  <c r="L17" i="36"/>
  <c r="M17" i="36"/>
  <c r="N17" i="36"/>
  <c r="O17" i="36"/>
  <c r="P17" i="36"/>
  <c r="Q17" i="36"/>
  <c r="R17" i="36"/>
  <c r="S17" i="36"/>
  <c r="T17" i="36"/>
  <c r="U17" i="36"/>
  <c r="V17" i="36"/>
  <c r="W17" i="36"/>
  <c r="X17" i="36"/>
  <c r="Y17" i="36"/>
  <c r="Z17" i="36"/>
  <c r="AA17" i="36"/>
  <c r="AB17" i="36"/>
  <c r="G18" i="36"/>
  <c r="H18" i="36"/>
  <c r="I18" i="36"/>
  <c r="J18" i="36"/>
  <c r="K18" i="36"/>
  <c r="L18" i="36"/>
  <c r="M18" i="36"/>
  <c r="N18" i="36"/>
  <c r="O18" i="36"/>
  <c r="P18" i="36"/>
  <c r="Q18" i="36"/>
  <c r="R18" i="36"/>
  <c r="S18" i="36"/>
  <c r="T18" i="36"/>
  <c r="U18" i="36"/>
  <c r="V18" i="36"/>
  <c r="W18" i="36"/>
  <c r="X18" i="36"/>
  <c r="Y18" i="36"/>
  <c r="Z18" i="36"/>
  <c r="AA18" i="36"/>
  <c r="AB18" i="36"/>
  <c r="G19" i="36"/>
  <c r="H19" i="36"/>
  <c r="I19" i="36"/>
  <c r="J19" i="36"/>
  <c r="K19" i="36"/>
  <c r="L19" i="36"/>
  <c r="M19" i="36"/>
  <c r="N19" i="36"/>
  <c r="O19" i="36"/>
  <c r="P19" i="36"/>
  <c r="Q19" i="36"/>
  <c r="R19" i="36"/>
  <c r="S19" i="36"/>
  <c r="T19" i="36"/>
  <c r="U19" i="36"/>
  <c r="V19" i="36"/>
  <c r="W19" i="36"/>
  <c r="X19" i="36"/>
  <c r="Y19" i="36"/>
  <c r="Z19" i="36"/>
  <c r="AA19" i="36"/>
  <c r="AB19" i="36"/>
  <c r="G20" i="36"/>
  <c r="H20" i="36"/>
  <c r="I20" i="36"/>
  <c r="J20" i="36"/>
  <c r="K20" i="36"/>
  <c r="L20" i="36"/>
  <c r="M20" i="36"/>
  <c r="N20" i="36"/>
  <c r="O20" i="36"/>
  <c r="P20" i="36"/>
  <c r="Q20" i="36"/>
  <c r="R20" i="36"/>
  <c r="S20" i="36"/>
  <c r="T20" i="36"/>
  <c r="U20" i="36"/>
  <c r="V20" i="36"/>
  <c r="W20" i="36"/>
  <c r="X20" i="36"/>
  <c r="Y20" i="36"/>
  <c r="Z20" i="36"/>
  <c r="AA20" i="36"/>
  <c r="AB20" i="36"/>
  <c r="G21" i="36"/>
  <c r="H21" i="36"/>
  <c r="I21" i="36"/>
  <c r="J21" i="36"/>
  <c r="K21" i="36"/>
  <c r="L21" i="36"/>
  <c r="M21" i="36"/>
  <c r="N21" i="36"/>
  <c r="O21" i="36"/>
  <c r="P21" i="36"/>
  <c r="Q21" i="36"/>
  <c r="R21" i="36"/>
  <c r="S21" i="36"/>
  <c r="T21" i="36"/>
  <c r="U21" i="36"/>
  <c r="V21" i="36"/>
  <c r="W21" i="36"/>
  <c r="X21" i="36"/>
  <c r="Y21" i="36"/>
  <c r="Z21" i="36"/>
  <c r="AA21" i="36"/>
  <c r="AB21" i="36"/>
  <c r="G22" i="36"/>
  <c r="H22" i="36"/>
  <c r="I22" i="36"/>
  <c r="J22" i="36"/>
  <c r="K22" i="36"/>
  <c r="L22" i="36"/>
  <c r="M22" i="36"/>
  <c r="N22" i="36"/>
  <c r="O22" i="36"/>
  <c r="P22" i="36"/>
  <c r="Q22" i="36"/>
  <c r="R22" i="36"/>
  <c r="S22" i="36"/>
  <c r="T22" i="36"/>
  <c r="U22" i="36"/>
  <c r="V22" i="36"/>
  <c r="W22" i="36"/>
  <c r="X22" i="36"/>
  <c r="Y22" i="36"/>
  <c r="Z22" i="36"/>
  <c r="AA22" i="36"/>
  <c r="AB22" i="36"/>
  <c r="G23" i="36"/>
  <c r="H23" i="36"/>
  <c r="I23" i="36"/>
  <c r="J23" i="36"/>
  <c r="K23" i="36"/>
  <c r="L23" i="36"/>
  <c r="M23" i="36"/>
  <c r="N23" i="36"/>
  <c r="O23" i="36"/>
  <c r="P23" i="36"/>
  <c r="Q23" i="36"/>
  <c r="R23" i="36"/>
  <c r="S23" i="36"/>
  <c r="T23" i="36"/>
  <c r="U23" i="36"/>
  <c r="V23" i="36"/>
  <c r="W23" i="36"/>
  <c r="X23" i="36"/>
  <c r="Y23" i="36"/>
  <c r="Z23" i="36"/>
  <c r="AA23" i="36"/>
  <c r="AB23" i="36"/>
  <c r="G24" i="36"/>
  <c r="H24" i="36"/>
  <c r="I24" i="36"/>
  <c r="J24" i="36"/>
  <c r="K24" i="36"/>
  <c r="L24" i="36"/>
  <c r="M24" i="36"/>
  <c r="N24" i="36"/>
  <c r="O24" i="36"/>
  <c r="P24" i="36"/>
  <c r="Q24" i="36"/>
  <c r="R24" i="36"/>
  <c r="S24" i="36"/>
  <c r="T24" i="36"/>
  <c r="U24" i="36"/>
  <c r="V24" i="36"/>
  <c r="W24" i="36"/>
  <c r="X24" i="36"/>
  <c r="Y24" i="36"/>
  <c r="Z24" i="36"/>
  <c r="AA24" i="36"/>
  <c r="AB24" i="36"/>
  <c r="G25" i="36"/>
  <c r="H25" i="36"/>
  <c r="I25" i="36"/>
  <c r="J25" i="36"/>
  <c r="K25" i="36"/>
  <c r="L25" i="36"/>
  <c r="M25" i="36"/>
  <c r="N25" i="36"/>
  <c r="O25" i="36"/>
  <c r="P25" i="36"/>
  <c r="Q25" i="36"/>
  <c r="R25" i="36"/>
  <c r="S25" i="36"/>
  <c r="T25" i="36"/>
  <c r="U25" i="36"/>
  <c r="V25" i="36"/>
  <c r="W25" i="36"/>
  <c r="X25" i="36"/>
  <c r="Y25" i="36"/>
  <c r="Z25" i="36"/>
  <c r="AA25" i="36"/>
  <c r="AB25" i="36"/>
  <c r="G26" i="36"/>
  <c r="H26" i="36"/>
  <c r="I26" i="36"/>
  <c r="J26" i="36"/>
  <c r="K26" i="36"/>
  <c r="L26" i="36"/>
  <c r="M26" i="36"/>
  <c r="N26" i="36"/>
  <c r="O26" i="36"/>
  <c r="P26" i="36"/>
  <c r="Q26" i="36"/>
  <c r="R26" i="36"/>
  <c r="S26" i="36"/>
  <c r="T26" i="36"/>
  <c r="U26" i="36"/>
  <c r="V26" i="36"/>
  <c r="W26" i="36"/>
  <c r="X26" i="36"/>
  <c r="Y26" i="36"/>
  <c r="Z26" i="36"/>
  <c r="AA26" i="36"/>
  <c r="AB26" i="36"/>
  <c r="G27" i="36"/>
  <c r="H27" i="36"/>
  <c r="I27" i="36"/>
  <c r="J27" i="36"/>
  <c r="K27" i="36"/>
  <c r="L27" i="36"/>
  <c r="M27" i="36"/>
  <c r="N27" i="36"/>
  <c r="O27" i="36"/>
  <c r="P27" i="36"/>
  <c r="Q27" i="36"/>
  <c r="R27" i="36"/>
  <c r="S27" i="36"/>
  <c r="T27" i="36"/>
  <c r="U27" i="36"/>
  <c r="V27" i="36"/>
  <c r="W27" i="36"/>
  <c r="X27" i="36"/>
  <c r="Y27" i="36"/>
  <c r="Z27" i="36"/>
  <c r="AA27" i="36"/>
  <c r="AB27" i="36"/>
  <c r="G28" i="36"/>
  <c r="H28" i="36"/>
  <c r="I28" i="36"/>
  <c r="J28" i="36"/>
  <c r="K28" i="36"/>
  <c r="L28" i="36"/>
  <c r="M28" i="36"/>
  <c r="N28" i="36"/>
  <c r="O28" i="36"/>
  <c r="P28" i="36"/>
  <c r="Q28" i="36"/>
  <c r="R28" i="36"/>
  <c r="S28" i="36"/>
  <c r="T28" i="36"/>
  <c r="U28" i="36"/>
  <c r="V28" i="36"/>
  <c r="W28" i="36"/>
  <c r="X28" i="36"/>
  <c r="Y28" i="36"/>
  <c r="Z28" i="36"/>
  <c r="AA28" i="36"/>
  <c r="AB28" i="36"/>
  <c r="G29" i="36"/>
  <c r="H29" i="36"/>
  <c r="I29" i="36"/>
  <c r="J29" i="36"/>
  <c r="K29" i="36"/>
  <c r="L29" i="36"/>
  <c r="M29" i="36"/>
  <c r="N29" i="36"/>
  <c r="O29" i="36"/>
  <c r="P29" i="36"/>
  <c r="Q29" i="36"/>
  <c r="R29" i="36"/>
  <c r="S29" i="36"/>
  <c r="T29" i="36"/>
  <c r="U29" i="36"/>
  <c r="V29" i="36"/>
  <c r="W29" i="36"/>
  <c r="X29" i="36"/>
  <c r="Y29" i="36"/>
  <c r="Z29" i="36"/>
  <c r="AA29" i="36"/>
  <c r="AB29" i="36"/>
  <c r="G30" i="36"/>
  <c r="H30" i="36"/>
  <c r="I30" i="36"/>
  <c r="J30" i="36"/>
  <c r="K30" i="36"/>
  <c r="L30" i="36"/>
  <c r="M30" i="36"/>
  <c r="N30" i="36"/>
  <c r="O30" i="36"/>
  <c r="P30" i="36"/>
  <c r="Q30" i="36"/>
  <c r="R30" i="36"/>
  <c r="S30" i="36"/>
  <c r="T30" i="36"/>
  <c r="U30" i="36"/>
  <c r="V30" i="36"/>
  <c r="W30" i="36"/>
  <c r="X30" i="36"/>
  <c r="Y30" i="36"/>
  <c r="Z30" i="36"/>
  <c r="AA30" i="36"/>
  <c r="AB30" i="36"/>
  <c r="G31" i="36"/>
  <c r="H31" i="36"/>
  <c r="I31" i="36"/>
  <c r="J31" i="36"/>
  <c r="K31" i="36"/>
  <c r="L31" i="36"/>
  <c r="M31" i="36"/>
  <c r="N31" i="36"/>
  <c r="O31" i="36"/>
  <c r="P31" i="36"/>
  <c r="Q31" i="36"/>
  <c r="R31" i="36"/>
  <c r="S31" i="36"/>
  <c r="T31" i="36"/>
  <c r="U31" i="36"/>
  <c r="V31" i="36"/>
  <c r="W31" i="36"/>
  <c r="X31" i="36"/>
  <c r="Y31" i="36"/>
  <c r="Z31" i="36"/>
  <c r="AA31" i="36"/>
  <c r="AB31" i="36"/>
  <c r="G32" i="36"/>
  <c r="H32" i="36"/>
  <c r="I32" i="36"/>
  <c r="J32" i="36"/>
  <c r="K32" i="36"/>
  <c r="L32" i="36"/>
  <c r="M32" i="36"/>
  <c r="N32" i="36"/>
  <c r="O32" i="36"/>
  <c r="P32" i="36"/>
  <c r="Q32" i="36"/>
  <c r="R32" i="36"/>
  <c r="S32" i="36"/>
  <c r="T32" i="36"/>
  <c r="U32" i="36"/>
  <c r="V32" i="36"/>
  <c r="W32" i="36"/>
  <c r="X32" i="36"/>
  <c r="Y32" i="36"/>
  <c r="Z32" i="36"/>
  <c r="AA32" i="36"/>
  <c r="AB32" i="36"/>
  <c r="G33" i="36"/>
  <c r="H33" i="36"/>
  <c r="I33" i="36"/>
  <c r="J33" i="36"/>
  <c r="K33" i="36"/>
  <c r="L33" i="36"/>
  <c r="M33" i="36"/>
  <c r="N33" i="36"/>
  <c r="O33" i="36"/>
  <c r="P33" i="36"/>
  <c r="Q33" i="36"/>
  <c r="R33" i="36"/>
  <c r="S33" i="36"/>
  <c r="T33" i="36"/>
  <c r="U33" i="36"/>
  <c r="V33" i="36"/>
  <c r="W33" i="36"/>
  <c r="X33" i="36"/>
  <c r="Y33" i="36"/>
  <c r="Z33" i="36"/>
  <c r="AA33" i="36"/>
  <c r="AB33" i="36"/>
  <c r="G34" i="36"/>
  <c r="H34" i="36"/>
  <c r="I34" i="36"/>
  <c r="J34" i="36"/>
  <c r="K34" i="36"/>
  <c r="L34" i="36"/>
  <c r="M34" i="36"/>
  <c r="N34" i="36"/>
  <c r="O34" i="36"/>
  <c r="P34" i="36"/>
  <c r="Q34" i="36"/>
  <c r="R34" i="36"/>
  <c r="S34" i="36"/>
  <c r="T34" i="36"/>
  <c r="U34" i="36"/>
  <c r="V34" i="36"/>
  <c r="W34" i="36"/>
  <c r="X34" i="36"/>
  <c r="Y34" i="36"/>
  <c r="Z34" i="36"/>
  <c r="AA34" i="36"/>
  <c r="AB34" i="36"/>
  <c r="G35" i="36"/>
  <c r="H35" i="36"/>
  <c r="I35" i="36"/>
  <c r="J35" i="36"/>
  <c r="K35" i="36"/>
  <c r="L35" i="36"/>
  <c r="M35" i="36"/>
  <c r="N35" i="36"/>
  <c r="O35" i="36"/>
  <c r="P35" i="36"/>
  <c r="Q35" i="36"/>
  <c r="R35" i="36"/>
  <c r="S35" i="36"/>
  <c r="T35" i="36"/>
  <c r="U35" i="36"/>
  <c r="V35" i="36"/>
  <c r="W35" i="36"/>
  <c r="X35" i="36"/>
  <c r="Y35" i="36"/>
  <c r="Z35" i="36"/>
  <c r="AA35" i="36"/>
  <c r="AB35" i="36"/>
  <c r="G36" i="36"/>
  <c r="H36" i="36"/>
  <c r="I36" i="36"/>
  <c r="J36" i="36"/>
  <c r="K36" i="36"/>
  <c r="L36" i="36"/>
  <c r="M36" i="36"/>
  <c r="N36" i="36"/>
  <c r="O36" i="36"/>
  <c r="P36" i="36"/>
  <c r="Q36" i="36"/>
  <c r="R36" i="36"/>
  <c r="S36" i="36"/>
  <c r="T36" i="36"/>
  <c r="U36" i="36"/>
  <c r="V36" i="36"/>
  <c r="W36" i="36"/>
  <c r="X36" i="36"/>
  <c r="Y36" i="36"/>
  <c r="Z36" i="36"/>
  <c r="AA36" i="36"/>
  <c r="AB36" i="36"/>
  <c r="G37" i="36"/>
  <c r="H37" i="36"/>
  <c r="I37" i="36"/>
  <c r="J37" i="36"/>
  <c r="K37" i="36"/>
  <c r="L37" i="36"/>
  <c r="M37" i="36"/>
  <c r="N37" i="36"/>
  <c r="O37" i="36"/>
  <c r="P37" i="36"/>
  <c r="Q37" i="36"/>
  <c r="R37" i="36"/>
  <c r="S37" i="36"/>
  <c r="T37" i="36"/>
  <c r="U37" i="36"/>
  <c r="V37" i="36"/>
  <c r="W37" i="36"/>
  <c r="X37" i="36"/>
  <c r="Y37" i="36"/>
  <c r="Z37" i="36"/>
  <c r="AA37" i="36"/>
  <c r="AB37" i="36"/>
  <c r="G38" i="36"/>
  <c r="H38" i="36"/>
  <c r="I38" i="36"/>
  <c r="J38" i="36"/>
  <c r="K38" i="36"/>
  <c r="L38" i="36"/>
  <c r="M38" i="36"/>
  <c r="N38" i="36"/>
  <c r="O38" i="36"/>
  <c r="P38" i="36"/>
  <c r="Q38" i="36"/>
  <c r="R38" i="36"/>
  <c r="S38" i="36"/>
  <c r="T38" i="36"/>
  <c r="U38" i="36"/>
  <c r="V38" i="36"/>
  <c r="W38" i="36"/>
  <c r="X38" i="36"/>
  <c r="Y38" i="36"/>
  <c r="Z38" i="36"/>
  <c r="AA38" i="36"/>
  <c r="AB38" i="36"/>
  <c r="G39" i="36"/>
  <c r="H39" i="36"/>
  <c r="I39" i="36"/>
  <c r="J39" i="36"/>
  <c r="K39" i="36"/>
  <c r="L39" i="36"/>
  <c r="M39" i="36"/>
  <c r="N39" i="36"/>
  <c r="O39" i="36"/>
  <c r="P39" i="36"/>
  <c r="Q39" i="36"/>
  <c r="R39" i="36"/>
  <c r="S39" i="36"/>
  <c r="T39" i="36"/>
  <c r="U39" i="36"/>
  <c r="V39" i="36"/>
  <c r="W39" i="36"/>
  <c r="X39" i="36"/>
  <c r="Y39" i="36"/>
  <c r="Z39" i="36"/>
  <c r="AA39" i="36"/>
  <c r="AB39" i="36"/>
  <c r="G40" i="36"/>
  <c r="H40" i="36"/>
  <c r="I40" i="36"/>
  <c r="J40" i="36"/>
  <c r="K40" i="36"/>
  <c r="L40" i="36"/>
  <c r="M40" i="36"/>
  <c r="N40" i="36"/>
  <c r="O40" i="36"/>
  <c r="P40" i="36"/>
  <c r="Q40" i="36"/>
  <c r="R40" i="36"/>
  <c r="S40" i="36"/>
  <c r="T40" i="36"/>
  <c r="U40" i="36"/>
  <c r="V40" i="36"/>
  <c r="W40" i="36"/>
  <c r="X40" i="36"/>
  <c r="Y40" i="36"/>
  <c r="Z40" i="36"/>
  <c r="AA40" i="36"/>
  <c r="AB40" i="36"/>
  <c r="G41" i="36"/>
  <c r="H41" i="36"/>
  <c r="I41" i="36"/>
  <c r="J41" i="36"/>
  <c r="K41" i="36"/>
  <c r="L41" i="36"/>
  <c r="M41" i="36"/>
  <c r="N41" i="36"/>
  <c r="O41" i="36"/>
  <c r="P41" i="36"/>
  <c r="Q41" i="36"/>
  <c r="R41" i="36"/>
  <c r="S41" i="36"/>
  <c r="T41" i="36"/>
  <c r="U41" i="36"/>
  <c r="V41" i="36"/>
  <c r="W41" i="36"/>
  <c r="X41" i="36"/>
  <c r="Y41" i="36"/>
  <c r="Z41" i="36"/>
  <c r="AA41" i="36"/>
  <c r="AB41" i="36"/>
  <c r="G42" i="36"/>
  <c r="H42" i="36"/>
  <c r="I42" i="36"/>
  <c r="J42" i="36"/>
  <c r="K42" i="36"/>
  <c r="L42" i="36"/>
  <c r="M42" i="36"/>
  <c r="N42" i="36"/>
  <c r="O42" i="36"/>
  <c r="P42" i="36"/>
  <c r="Q42" i="36"/>
  <c r="R42" i="36"/>
  <c r="S42" i="36"/>
  <c r="T42" i="36"/>
  <c r="U42" i="36"/>
  <c r="V42" i="36"/>
  <c r="W42" i="36"/>
  <c r="X42" i="36"/>
  <c r="Y42" i="36"/>
  <c r="Z42" i="36"/>
  <c r="AA42" i="36"/>
  <c r="AB42" i="36"/>
  <c r="H12" i="36"/>
  <c r="I12" i="36"/>
  <c r="J12" i="36"/>
  <c r="K12" i="36"/>
  <c r="L12" i="36"/>
  <c r="M12" i="36"/>
  <c r="N12" i="36"/>
  <c r="O12" i="36"/>
  <c r="P12" i="36"/>
  <c r="Q12" i="36"/>
  <c r="R12" i="36"/>
  <c r="S12" i="36"/>
  <c r="T12" i="36"/>
  <c r="U12" i="36"/>
  <c r="V12" i="36"/>
  <c r="W12" i="36"/>
  <c r="X12" i="36"/>
  <c r="Y12" i="36"/>
  <c r="Z12" i="36"/>
  <c r="AA12" i="36"/>
  <c r="AB12" i="36"/>
  <c r="H13" i="35"/>
  <c r="I13" i="35"/>
  <c r="I13" i="48" s="1"/>
  <c r="J13" i="35"/>
  <c r="K13" i="35"/>
  <c r="L13" i="35"/>
  <c r="M13" i="35"/>
  <c r="M13" i="48" s="1"/>
  <c r="N13" i="35"/>
  <c r="O13" i="35"/>
  <c r="P13" i="35"/>
  <c r="Q13" i="35"/>
  <c r="Q13" i="48" s="1"/>
  <c r="R13" i="35"/>
  <c r="S13" i="35"/>
  <c r="T13" i="35"/>
  <c r="U13" i="35"/>
  <c r="U13" i="48" s="1"/>
  <c r="V13" i="35"/>
  <c r="W13" i="35"/>
  <c r="X13" i="35"/>
  <c r="Y13" i="35"/>
  <c r="Y13" i="48" s="1"/>
  <c r="Z13" i="35"/>
  <c r="AA13" i="35"/>
  <c r="AB13" i="35"/>
  <c r="AC13" i="35"/>
  <c r="AC13" i="48" s="1"/>
  <c r="H14" i="35"/>
  <c r="I14" i="35"/>
  <c r="J14" i="35"/>
  <c r="K14" i="35"/>
  <c r="K14" i="48" s="1"/>
  <c r="L14" i="35"/>
  <c r="M14" i="35"/>
  <c r="N14" i="35"/>
  <c r="O14" i="35"/>
  <c r="O14" i="48" s="1"/>
  <c r="P14" i="35"/>
  <c r="Q14" i="35"/>
  <c r="R14" i="35"/>
  <c r="S14" i="35"/>
  <c r="S14" i="48" s="1"/>
  <c r="T14" i="35"/>
  <c r="U14" i="35"/>
  <c r="V14" i="35"/>
  <c r="W14" i="35"/>
  <c r="W14" i="48" s="1"/>
  <c r="X14" i="35"/>
  <c r="Y14" i="35"/>
  <c r="Z14" i="35"/>
  <c r="AA14" i="35"/>
  <c r="AA14" i="48" s="1"/>
  <c r="AB14" i="35"/>
  <c r="AC14" i="35"/>
  <c r="H15" i="35"/>
  <c r="I15" i="35"/>
  <c r="I15" i="48" s="1"/>
  <c r="J15" i="35"/>
  <c r="K15" i="35"/>
  <c r="L15" i="35"/>
  <c r="M15" i="35"/>
  <c r="M15" i="48" s="1"/>
  <c r="N15" i="35"/>
  <c r="O15" i="35"/>
  <c r="P15" i="35"/>
  <c r="Q15" i="35"/>
  <c r="Q15" i="48" s="1"/>
  <c r="R15" i="35"/>
  <c r="S15" i="35"/>
  <c r="T15" i="35"/>
  <c r="U15" i="35"/>
  <c r="U15" i="48" s="1"/>
  <c r="V15" i="35"/>
  <c r="W15" i="35"/>
  <c r="X15" i="35"/>
  <c r="Y15" i="35"/>
  <c r="Y15" i="48" s="1"/>
  <c r="Z15" i="35"/>
  <c r="AA15" i="35"/>
  <c r="AB15" i="35"/>
  <c r="AC15" i="35"/>
  <c r="AC15" i="48" s="1"/>
  <c r="H16" i="35"/>
  <c r="I16" i="35"/>
  <c r="J16" i="35"/>
  <c r="K16" i="35"/>
  <c r="K16" i="48" s="1"/>
  <c r="L16" i="35"/>
  <c r="M16" i="35"/>
  <c r="N16" i="35"/>
  <c r="O16" i="35"/>
  <c r="O16" i="48" s="1"/>
  <c r="P16" i="35"/>
  <c r="Q16" i="35"/>
  <c r="R16" i="35"/>
  <c r="S16" i="35"/>
  <c r="S16" i="48" s="1"/>
  <c r="T16" i="35"/>
  <c r="U16" i="35"/>
  <c r="V16" i="35"/>
  <c r="W16" i="35"/>
  <c r="W16" i="48" s="1"/>
  <c r="X16" i="35"/>
  <c r="Y16" i="35"/>
  <c r="Z16" i="35"/>
  <c r="AA16" i="35"/>
  <c r="AA16" i="48" s="1"/>
  <c r="AB16" i="35"/>
  <c r="AC16" i="35"/>
  <c r="H17" i="35"/>
  <c r="I17" i="35"/>
  <c r="I17" i="48" s="1"/>
  <c r="J17" i="35"/>
  <c r="K17" i="35"/>
  <c r="L17" i="35"/>
  <c r="M17" i="35"/>
  <c r="M17" i="48" s="1"/>
  <c r="N17" i="35"/>
  <c r="O17" i="35"/>
  <c r="P17" i="35"/>
  <c r="Q17" i="35"/>
  <c r="Q17" i="48" s="1"/>
  <c r="R17" i="35"/>
  <c r="S17" i="35"/>
  <c r="T17" i="35"/>
  <c r="U17" i="35"/>
  <c r="U17" i="48" s="1"/>
  <c r="V17" i="35"/>
  <c r="W17" i="35"/>
  <c r="X17" i="35"/>
  <c r="Y17" i="35"/>
  <c r="Y17" i="48" s="1"/>
  <c r="Z17" i="35"/>
  <c r="AA17" i="35"/>
  <c r="AB17" i="35"/>
  <c r="AC17" i="35"/>
  <c r="AC17" i="48" s="1"/>
  <c r="H18" i="35"/>
  <c r="I18" i="35"/>
  <c r="J18" i="35"/>
  <c r="K18" i="35"/>
  <c r="K18" i="48" s="1"/>
  <c r="L18" i="35"/>
  <c r="M18" i="35"/>
  <c r="N18" i="35"/>
  <c r="O18" i="35"/>
  <c r="O18" i="48" s="1"/>
  <c r="P18" i="35"/>
  <c r="Q18" i="35"/>
  <c r="R18" i="35"/>
  <c r="S18" i="35"/>
  <c r="S18" i="48" s="1"/>
  <c r="T18" i="35"/>
  <c r="U18" i="35"/>
  <c r="V18" i="35"/>
  <c r="W18" i="35"/>
  <c r="W18" i="48" s="1"/>
  <c r="X18" i="35"/>
  <c r="Y18" i="35"/>
  <c r="Z18" i="35"/>
  <c r="AA18" i="35"/>
  <c r="AA18" i="48" s="1"/>
  <c r="AB18" i="35"/>
  <c r="AC18" i="35"/>
  <c r="H19" i="35"/>
  <c r="I19" i="35"/>
  <c r="I19" i="48" s="1"/>
  <c r="J19" i="35"/>
  <c r="K19" i="35"/>
  <c r="L19" i="35"/>
  <c r="M19" i="35"/>
  <c r="M19" i="48" s="1"/>
  <c r="N19" i="35"/>
  <c r="O19" i="35"/>
  <c r="P19" i="35"/>
  <c r="Q19" i="35"/>
  <c r="Q19" i="48" s="1"/>
  <c r="R19" i="35"/>
  <c r="S19" i="35"/>
  <c r="T19" i="35"/>
  <c r="U19" i="35"/>
  <c r="U19" i="48" s="1"/>
  <c r="V19" i="35"/>
  <c r="W19" i="35"/>
  <c r="X19" i="35"/>
  <c r="Y19" i="35"/>
  <c r="Y19" i="48" s="1"/>
  <c r="Z19" i="35"/>
  <c r="AA19" i="35"/>
  <c r="AB19" i="35"/>
  <c r="AC19" i="35"/>
  <c r="AC19" i="48" s="1"/>
  <c r="H20" i="35"/>
  <c r="I20" i="35"/>
  <c r="J20" i="35"/>
  <c r="K20" i="35"/>
  <c r="K20" i="48" s="1"/>
  <c r="L20" i="35"/>
  <c r="M20" i="35"/>
  <c r="N20" i="35"/>
  <c r="O20" i="35"/>
  <c r="O20" i="48" s="1"/>
  <c r="P20" i="35"/>
  <c r="Q20" i="35"/>
  <c r="R20" i="35"/>
  <c r="S20" i="35"/>
  <c r="S20" i="48" s="1"/>
  <c r="T20" i="35"/>
  <c r="U20" i="35"/>
  <c r="V20" i="35"/>
  <c r="W20" i="35"/>
  <c r="W20" i="48" s="1"/>
  <c r="X20" i="35"/>
  <c r="Y20" i="35"/>
  <c r="Z20" i="35"/>
  <c r="AA20" i="35"/>
  <c r="AA20" i="48" s="1"/>
  <c r="AB20" i="35"/>
  <c r="AC20" i="35"/>
  <c r="H21" i="35"/>
  <c r="I21" i="35"/>
  <c r="I21" i="48" s="1"/>
  <c r="J21" i="35"/>
  <c r="K21" i="35"/>
  <c r="L21" i="35"/>
  <c r="M21" i="35"/>
  <c r="M21" i="48" s="1"/>
  <c r="N21" i="35"/>
  <c r="O21" i="35"/>
  <c r="P21" i="35"/>
  <c r="Q21" i="35"/>
  <c r="Q21" i="48" s="1"/>
  <c r="R21" i="35"/>
  <c r="S21" i="35"/>
  <c r="T21" i="35"/>
  <c r="U21" i="35"/>
  <c r="U21" i="48" s="1"/>
  <c r="V21" i="35"/>
  <c r="W21" i="35"/>
  <c r="X21" i="35"/>
  <c r="Y21" i="35"/>
  <c r="Y21" i="48" s="1"/>
  <c r="Z21" i="35"/>
  <c r="AA21" i="35"/>
  <c r="AB21" i="35"/>
  <c r="AC21" i="35"/>
  <c r="AC21" i="48" s="1"/>
  <c r="H22" i="35"/>
  <c r="I22" i="35"/>
  <c r="J22" i="35"/>
  <c r="K22" i="35"/>
  <c r="K22" i="48" s="1"/>
  <c r="L22" i="35"/>
  <c r="M22" i="35"/>
  <c r="N22" i="35"/>
  <c r="O22" i="35"/>
  <c r="O22" i="48" s="1"/>
  <c r="P22" i="35"/>
  <c r="Q22" i="35"/>
  <c r="R22" i="35"/>
  <c r="S22" i="35"/>
  <c r="S22" i="48" s="1"/>
  <c r="T22" i="35"/>
  <c r="U22" i="35"/>
  <c r="V22" i="35"/>
  <c r="W22" i="35"/>
  <c r="W22" i="48" s="1"/>
  <c r="X22" i="35"/>
  <c r="Y22" i="35"/>
  <c r="Z22" i="35"/>
  <c r="AA22" i="35"/>
  <c r="AA22" i="48" s="1"/>
  <c r="AB22" i="35"/>
  <c r="AC22" i="35"/>
  <c r="H23" i="35"/>
  <c r="I23" i="35"/>
  <c r="I23" i="48" s="1"/>
  <c r="J23" i="35"/>
  <c r="K23" i="35"/>
  <c r="L23" i="35"/>
  <c r="M23" i="35"/>
  <c r="M23" i="48" s="1"/>
  <c r="N23" i="35"/>
  <c r="O23" i="35"/>
  <c r="P23" i="35"/>
  <c r="Q23" i="35"/>
  <c r="Q23" i="48" s="1"/>
  <c r="R23" i="35"/>
  <c r="S23" i="35"/>
  <c r="T23" i="35"/>
  <c r="U23" i="35"/>
  <c r="U23" i="48" s="1"/>
  <c r="V23" i="35"/>
  <c r="W23" i="35"/>
  <c r="X23" i="35"/>
  <c r="Y23" i="35"/>
  <c r="Y23" i="48" s="1"/>
  <c r="Z23" i="35"/>
  <c r="AA23" i="35"/>
  <c r="AB23" i="35"/>
  <c r="AC23" i="35"/>
  <c r="AC23" i="48" s="1"/>
  <c r="H24" i="35"/>
  <c r="I24" i="35"/>
  <c r="J24" i="35"/>
  <c r="K24" i="35"/>
  <c r="K24" i="48" s="1"/>
  <c r="L24" i="35"/>
  <c r="M24" i="35"/>
  <c r="N24" i="35"/>
  <c r="O24" i="35"/>
  <c r="O24" i="48" s="1"/>
  <c r="P24" i="35"/>
  <c r="Q24" i="35"/>
  <c r="R24" i="35"/>
  <c r="S24" i="35"/>
  <c r="S24" i="48" s="1"/>
  <c r="T24" i="35"/>
  <c r="U24" i="35"/>
  <c r="V24" i="35"/>
  <c r="W24" i="35"/>
  <c r="W24" i="48" s="1"/>
  <c r="X24" i="35"/>
  <c r="Y24" i="35"/>
  <c r="Z24" i="35"/>
  <c r="AA24" i="35"/>
  <c r="AA24" i="48" s="1"/>
  <c r="AB24" i="35"/>
  <c r="AC24" i="35"/>
  <c r="H25" i="35"/>
  <c r="I25" i="35"/>
  <c r="I25" i="48" s="1"/>
  <c r="J25" i="35"/>
  <c r="K25" i="35"/>
  <c r="L25" i="35"/>
  <c r="M25" i="35"/>
  <c r="M25" i="48" s="1"/>
  <c r="N25" i="35"/>
  <c r="O25" i="35"/>
  <c r="P25" i="35"/>
  <c r="Q25" i="35"/>
  <c r="Q25" i="48" s="1"/>
  <c r="R25" i="35"/>
  <c r="S25" i="35"/>
  <c r="T25" i="35"/>
  <c r="U25" i="35"/>
  <c r="U25" i="48" s="1"/>
  <c r="V25" i="35"/>
  <c r="W25" i="35"/>
  <c r="X25" i="35"/>
  <c r="Y25" i="35"/>
  <c r="Y25" i="48" s="1"/>
  <c r="Z25" i="35"/>
  <c r="AA25" i="35"/>
  <c r="AB25" i="35"/>
  <c r="AC25" i="35"/>
  <c r="AC25" i="48" s="1"/>
  <c r="H26" i="35"/>
  <c r="I26" i="35"/>
  <c r="J26" i="35"/>
  <c r="K26" i="35"/>
  <c r="K26" i="48" s="1"/>
  <c r="L26" i="35"/>
  <c r="M26" i="35"/>
  <c r="N26" i="35"/>
  <c r="O26" i="35"/>
  <c r="O26" i="48" s="1"/>
  <c r="P26" i="35"/>
  <c r="Q26" i="35"/>
  <c r="R26" i="35"/>
  <c r="S26" i="35"/>
  <c r="S26" i="48" s="1"/>
  <c r="T26" i="35"/>
  <c r="U26" i="35"/>
  <c r="V26" i="35"/>
  <c r="W26" i="35"/>
  <c r="W26" i="48" s="1"/>
  <c r="X26" i="35"/>
  <c r="Y26" i="35"/>
  <c r="Z26" i="35"/>
  <c r="AA26" i="35"/>
  <c r="AA26" i="48" s="1"/>
  <c r="AB26" i="35"/>
  <c r="AC26" i="35"/>
  <c r="H27" i="35"/>
  <c r="I27" i="35"/>
  <c r="I27" i="48" s="1"/>
  <c r="J27" i="35"/>
  <c r="K27" i="35"/>
  <c r="L27" i="35"/>
  <c r="M27" i="35"/>
  <c r="M27" i="48" s="1"/>
  <c r="N27" i="35"/>
  <c r="O27" i="35"/>
  <c r="P27" i="35"/>
  <c r="Q27" i="35"/>
  <c r="Q27" i="48" s="1"/>
  <c r="R27" i="35"/>
  <c r="S27" i="35"/>
  <c r="T27" i="35"/>
  <c r="U27" i="35"/>
  <c r="U27" i="48" s="1"/>
  <c r="V27" i="35"/>
  <c r="W27" i="35"/>
  <c r="X27" i="35"/>
  <c r="Y27" i="35"/>
  <c r="Y27" i="48" s="1"/>
  <c r="Z27" i="35"/>
  <c r="AA27" i="35"/>
  <c r="AB27" i="35"/>
  <c r="AC27" i="35"/>
  <c r="AC27" i="48" s="1"/>
  <c r="H28" i="35"/>
  <c r="I28" i="35"/>
  <c r="J28" i="35"/>
  <c r="K28" i="35"/>
  <c r="K28" i="48" s="1"/>
  <c r="L28" i="35"/>
  <c r="M28" i="35"/>
  <c r="N28" i="35"/>
  <c r="O28" i="35"/>
  <c r="O28" i="48" s="1"/>
  <c r="P28" i="35"/>
  <c r="Q28" i="35"/>
  <c r="R28" i="35"/>
  <c r="S28" i="35"/>
  <c r="S28" i="48" s="1"/>
  <c r="T28" i="35"/>
  <c r="U28" i="35"/>
  <c r="V28" i="35"/>
  <c r="W28" i="35"/>
  <c r="W28" i="48" s="1"/>
  <c r="X28" i="35"/>
  <c r="Y28" i="35"/>
  <c r="Z28" i="35"/>
  <c r="AA28" i="35"/>
  <c r="AA28" i="48" s="1"/>
  <c r="AB28" i="35"/>
  <c r="AC28" i="35"/>
  <c r="H29" i="35"/>
  <c r="I29" i="35"/>
  <c r="I29" i="48" s="1"/>
  <c r="J29" i="35"/>
  <c r="K29" i="35"/>
  <c r="L29" i="35"/>
  <c r="M29" i="35"/>
  <c r="M29" i="48" s="1"/>
  <c r="N29" i="35"/>
  <c r="O29" i="35"/>
  <c r="P29" i="35"/>
  <c r="Q29" i="35"/>
  <c r="Q29" i="48" s="1"/>
  <c r="R29" i="35"/>
  <c r="S29" i="35"/>
  <c r="T29" i="35"/>
  <c r="U29" i="35"/>
  <c r="U29" i="48" s="1"/>
  <c r="V29" i="35"/>
  <c r="W29" i="35"/>
  <c r="X29" i="35"/>
  <c r="Y29" i="35"/>
  <c r="Y29" i="48" s="1"/>
  <c r="Z29" i="35"/>
  <c r="AA29" i="35"/>
  <c r="AB29" i="35"/>
  <c r="AC29" i="35"/>
  <c r="AC29" i="48" s="1"/>
  <c r="H30" i="35"/>
  <c r="I30" i="35"/>
  <c r="J30" i="35"/>
  <c r="K30" i="35"/>
  <c r="K30" i="48" s="1"/>
  <c r="L30" i="35"/>
  <c r="M30" i="35"/>
  <c r="N30" i="35"/>
  <c r="O30" i="35"/>
  <c r="O30" i="48" s="1"/>
  <c r="P30" i="35"/>
  <c r="Q30" i="35"/>
  <c r="R30" i="35"/>
  <c r="S30" i="35"/>
  <c r="S30" i="48" s="1"/>
  <c r="T30" i="35"/>
  <c r="U30" i="35"/>
  <c r="V30" i="35"/>
  <c r="W30" i="35"/>
  <c r="W30" i="48" s="1"/>
  <c r="X30" i="35"/>
  <c r="Y30" i="35"/>
  <c r="Z30" i="35"/>
  <c r="AA30" i="35"/>
  <c r="AA30" i="48" s="1"/>
  <c r="AB30" i="35"/>
  <c r="AC30" i="35"/>
  <c r="H31" i="35"/>
  <c r="I31" i="35"/>
  <c r="I31" i="48" s="1"/>
  <c r="J31" i="35"/>
  <c r="K31" i="35"/>
  <c r="L31" i="35"/>
  <c r="M31" i="35"/>
  <c r="M31" i="48" s="1"/>
  <c r="N31" i="35"/>
  <c r="O31" i="35"/>
  <c r="P31" i="35"/>
  <c r="Q31" i="35"/>
  <c r="Q31" i="48" s="1"/>
  <c r="R31" i="35"/>
  <c r="S31" i="35"/>
  <c r="T31" i="35"/>
  <c r="U31" i="35"/>
  <c r="U31" i="48" s="1"/>
  <c r="V31" i="35"/>
  <c r="W31" i="35"/>
  <c r="X31" i="35"/>
  <c r="Y31" i="35"/>
  <c r="Y31" i="48" s="1"/>
  <c r="Z31" i="35"/>
  <c r="AA31" i="35"/>
  <c r="AB31" i="35"/>
  <c r="AC31" i="35"/>
  <c r="AC31" i="48" s="1"/>
  <c r="H32" i="35"/>
  <c r="I32" i="35"/>
  <c r="J32" i="35"/>
  <c r="K32" i="35"/>
  <c r="K32" i="48" s="1"/>
  <c r="L32" i="35"/>
  <c r="M32" i="35"/>
  <c r="N32" i="35"/>
  <c r="O32" i="35"/>
  <c r="O32" i="48" s="1"/>
  <c r="P32" i="35"/>
  <c r="Q32" i="35"/>
  <c r="R32" i="35"/>
  <c r="S32" i="35"/>
  <c r="S32" i="48" s="1"/>
  <c r="T32" i="35"/>
  <c r="U32" i="35"/>
  <c r="V32" i="35"/>
  <c r="W32" i="35"/>
  <c r="W32" i="48" s="1"/>
  <c r="X32" i="35"/>
  <c r="Y32" i="35"/>
  <c r="Z32" i="35"/>
  <c r="AA32" i="35"/>
  <c r="AA32" i="48" s="1"/>
  <c r="AB32" i="35"/>
  <c r="AC32" i="35"/>
  <c r="H33" i="35"/>
  <c r="I33" i="35"/>
  <c r="I33" i="48" s="1"/>
  <c r="J33" i="35"/>
  <c r="K33" i="35"/>
  <c r="L33" i="35"/>
  <c r="M33" i="35"/>
  <c r="M33" i="48" s="1"/>
  <c r="N33" i="35"/>
  <c r="O33" i="35"/>
  <c r="P33" i="35"/>
  <c r="Q33" i="35"/>
  <c r="Q33" i="48" s="1"/>
  <c r="R33" i="35"/>
  <c r="S33" i="35"/>
  <c r="T33" i="35"/>
  <c r="U33" i="35"/>
  <c r="U33" i="48" s="1"/>
  <c r="V33" i="35"/>
  <c r="W33" i="35"/>
  <c r="X33" i="35"/>
  <c r="Y33" i="35"/>
  <c r="Y33" i="48" s="1"/>
  <c r="Z33" i="35"/>
  <c r="AA33" i="35"/>
  <c r="AB33" i="35"/>
  <c r="AC33" i="35"/>
  <c r="AC33" i="48" s="1"/>
  <c r="H34" i="35"/>
  <c r="I34" i="35"/>
  <c r="J34" i="35"/>
  <c r="K34" i="35"/>
  <c r="K34" i="48" s="1"/>
  <c r="L34" i="35"/>
  <c r="M34" i="35"/>
  <c r="N34" i="35"/>
  <c r="O34" i="35"/>
  <c r="O34" i="48" s="1"/>
  <c r="P34" i="35"/>
  <c r="Q34" i="35"/>
  <c r="R34" i="35"/>
  <c r="S34" i="35"/>
  <c r="S34" i="48" s="1"/>
  <c r="T34" i="35"/>
  <c r="U34" i="35"/>
  <c r="V34" i="35"/>
  <c r="W34" i="35"/>
  <c r="W34" i="48" s="1"/>
  <c r="X34" i="35"/>
  <c r="Y34" i="35"/>
  <c r="Z34" i="35"/>
  <c r="AA34" i="35"/>
  <c r="AA34" i="48" s="1"/>
  <c r="AB34" i="35"/>
  <c r="AC34" i="35"/>
  <c r="H35" i="35"/>
  <c r="I35" i="35"/>
  <c r="I35" i="48" s="1"/>
  <c r="J35" i="35"/>
  <c r="K35" i="35"/>
  <c r="L35" i="35"/>
  <c r="M35" i="35"/>
  <c r="M35" i="48" s="1"/>
  <c r="N35" i="35"/>
  <c r="O35" i="35"/>
  <c r="P35" i="35"/>
  <c r="Q35" i="35"/>
  <c r="Q35" i="48" s="1"/>
  <c r="R35" i="35"/>
  <c r="S35" i="35"/>
  <c r="T35" i="35"/>
  <c r="U35" i="35"/>
  <c r="U35" i="48" s="1"/>
  <c r="V35" i="35"/>
  <c r="W35" i="35"/>
  <c r="X35" i="35"/>
  <c r="Y35" i="35"/>
  <c r="Y35" i="48" s="1"/>
  <c r="Z35" i="35"/>
  <c r="AA35" i="35"/>
  <c r="AB35" i="35"/>
  <c r="AC35" i="35"/>
  <c r="AC35" i="48" s="1"/>
  <c r="H36" i="35"/>
  <c r="I36" i="35"/>
  <c r="J36" i="35"/>
  <c r="K36" i="35"/>
  <c r="K36" i="48" s="1"/>
  <c r="L36" i="35"/>
  <c r="M36" i="35"/>
  <c r="N36" i="35"/>
  <c r="O36" i="35"/>
  <c r="O36" i="48" s="1"/>
  <c r="P36" i="35"/>
  <c r="Q36" i="35"/>
  <c r="R36" i="35"/>
  <c r="S36" i="35"/>
  <c r="S36" i="48" s="1"/>
  <c r="T36" i="35"/>
  <c r="U36" i="35"/>
  <c r="V36" i="35"/>
  <c r="W36" i="35"/>
  <c r="W36" i="48" s="1"/>
  <c r="X36" i="35"/>
  <c r="Y36" i="35"/>
  <c r="Z36" i="35"/>
  <c r="AA36" i="35"/>
  <c r="AA36" i="48" s="1"/>
  <c r="AB36" i="35"/>
  <c r="AC36" i="35"/>
  <c r="H37" i="35"/>
  <c r="I37" i="35"/>
  <c r="I37" i="48" s="1"/>
  <c r="J37" i="35"/>
  <c r="K37" i="35"/>
  <c r="L37" i="35"/>
  <c r="M37" i="35"/>
  <c r="M37" i="48" s="1"/>
  <c r="N37" i="35"/>
  <c r="O37" i="35"/>
  <c r="P37" i="35"/>
  <c r="Q37" i="35"/>
  <c r="Q37" i="48" s="1"/>
  <c r="R37" i="35"/>
  <c r="S37" i="35"/>
  <c r="T37" i="35"/>
  <c r="U37" i="35"/>
  <c r="U37" i="48" s="1"/>
  <c r="V37" i="35"/>
  <c r="W37" i="35"/>
  <c r="X37" i="35"/>
  <c r="Y37" i="35"/>
  <c r="Y37" i="48" s="1"/>
  <c r="Z37" i="35"/>
  <c r="AA37" i="35"/>
  <c r="AB37" i="35"/>
  <c r="AC37" i="35"/>
  <c r="AC37" i="48" s="1"/>
  <c r="H38" i="35"/>
  <c r="I38" i="35"/>
  <c r="J38" i="35"/>
  <c r="K38" i="35"/>
  <c r="K38" i="48" s="1"/>
  <c r="L38" i="35"/>
  <c r="M38" i="35"/>
  <c r="N38" i="35"/>
  <c r="O38" i="35"/>
  <c r="O38" i="48" s="1"/>
  <c r="P38" i="35"/>
  <c r="Q38" i="35"/>
  <c r="R38" i="35"/>
  <c r="S38" i="35"/>
  <c r="S38" i="48" s="1"/>
  <c r="T38" i="35"/>
  <c r="U38" i="35"/>
  <c r="V38" i="35"/>
  <c r="W38" i="35"/>
  <c r="W38" i="48" s="1"/>
  <c r="X38" i="35"/>
  <c r="Y38" i="35"/>
  <c r="Z38" i="35"/>
  <c r="AA38" i="35"/>
  <c r="AA38" i="48" s="1"/>
  <c r="AB38" i="35"/>
  <c r="AC38" i="35"/>
  <c r="H39" i="35"/>
  <c r="I39" i="35"/>
  <c r="I39" i="48" s="1"/>
  <c r="J39" i="35"/>
  <c r="K39" i="35"/>
  <c r="L39" i="35"/>
  <c r="M39" i="35"/>
  <c r="M39" i="48" s="1"/>
  <c r="N39" i="35"/>
  <c r="O39" i="35"/>
  <c r="P39" i="35"/>
  <c r="Q39" i="35"/>
  <c r="Q39" i="48" s="1"/>
  <c r="R39" i="35"/>
  <c r="S39" i="35"/>
  <c r="T39" i="35"/>
  <c r="U39" i="35"/>
  <c r="U39" i="48" s="1"/>
  <c r="V39" i="35"/>
  <c r="W39" i="35"/>
  <c r="X39" i="35"/>
  <c r="Y39" i="35"/>
  <c r="Y39" i="48" s="1"/>
  <c r="Z39" i="35"/>
  <c r="AA39" i="35"/>
  <c r="AB39" i="35"/>
  <c r="AC39" i="35"/>
  <c r="AC39" i="48" s="1"/>
  <c r="H40" i="35"/>
  <c r="I40" i="35"/>
  <c r="J40" i="35"/>
  <c r="K40" i="35"/>
  <c r="K40" i="48" s="1"/>
  <c r="L40" i="35"/>
  <c r="M40" i="35"/>
  <c r="N40" i="35"/>
  <c r="O40" i="35"/>
  <c r="O40" i="48" s="1"/>
  <c r="P40" i="35"/>
  <c r="Q40" i="35"/>
  <c r="R40" i="35"/>
  <c r="S40" i="35"/>
  <c r="S40" i="48" s="1"/>
  <c r="T40" i="35"/>
  <c r="U40" i="35"/>
  <c r="V40" i="35"/>
  <c r="W40" i="35"/>
  <c r="W40" i="48" s="1"/>
  <c r="X40" i="35"/>
  <c r="Y40" i="35"/>
  <c r="Z40" i="35"/>
  <c r="AA40" i="35"/>
  <c r="AA40" i="48" s="1"/>
  <c r="AB40" i="35"/>
  <c r="AC40" i="35"/>
  <c r="H41" i="35"/>
  <c r="I41" i="35"/>
  <c r="I41" i="48" s="1"/>
  <c r="J41" i="35"/>
  <c r="K41" i="35"/>
  <c r="L41" i="35"/>
  <c r="M41" i="35"/>
  <c r="M41" i="48" s="1"/>
  <c r="N41" i="35"/>
  <c r="O41" i="35"/>
  <c r="P41" i="35"/>
  <c r="Q41" i="35"/>
  <c r="Q41" i="48" s="1"/>
  <c r="R41" i="35"/>
  <c r="S41" i="35"/>
  <c r="T41" i="35"/>
  <c r="U41" i="35"/>
  <c r="U41" i="48" s="1"/>
  <c r="V41" i="35"/>
  <c r="W41" i="35"/>
  <c r="X41" i="35"/>
  <c r="Y41" i="35"/>
  <c r="Y41" i="48" s="1"/>
  <c r="Z41" i="35"/>
  <c r="AA41" i="35"/>
  <c r="AB41" i="35"/>
  <c r="AC41" i="35"/>
  <c r="AC41" i="48" s="1"/>
  <c r="H42" i="35"/>
  <c r="I42" i="35"/>
  <c r="J42" i="35"/>
  <c r="K42" i="35"/>
  <c r="K42" i="48" s="1"/>
  <c r="L42" i="35"/>
  <c r="M42" i="35"/>
  <c r="N42" i="35"/>
  <c r="O42" i="35"/>
  <c r="O42" i="48" s="1"/>
  <c r="P42" i="35"/>
  <c r="Q42" i="35"/>
  <c r="R42" i="35"/>
  <c r="S42" i="35"/>
  <c r="S42" i="48" s="1"/>
  <c r="T42" i="35"/>
  <c r="U42" i="35"/>
  <c r="V42" i="35"/>
  <c r="W42" i="35"/>
  <c r="W42" i="48" s="1"/>
  <c r="X42" i="35"/>
  <c r="Y42" i="35"/>
  <c r="Z42" i="35"/>
  <c r="AA42" i="35"/>
  <c r="AA42" i="48" s="1"/>
  <c r="AB42" i="35"/>
  <c r="AC42" i="35"/>
  <c r="I12" i="35"/>
  <c r="J12" i="35"/>
  <c r="J12" i="48" s="1"/>
  <c r="K12" i="35"/>
  <c r="L12" i="35"/>
  <c r="M12" i="35"/>
  <c r="N12" i="35"/>
  <c r="N12" i="48" s="1"/>
  <c r="O12" i="35"/>
  <c r="P12" i="35"/>
  <c r="Q12" i="35"/>
  <c r="R12" i="35"/>
  <c r="R12" i="48" s="1"/>
  <c r="S12" i="35"/>
  <c r="T12" i="35"/>
  <c r="U12" i="35"/>
  <c r="V12" i="35"/>
  <c r="V12" i="48" s="1"/>
  <c r="W12" i="35"/>
  <c r="X12" i="35"/>
  <c r="Y12" i="35"/>
  <c r="Z12" i="35"/>
  <c r="Z12" i="48" s="1"/>
  <c r="AA12" i="35"/>
  <c r="AB12" i="35"/>
  <c r="AC12" i="35"/>
  <c r="G13" i="34"/>
  <c r="H13" i="34"/>
  <c r="I13" i="34"/>
  <c r="J13" i="34"/>
  <c r="K13" i="34"/>
  <c r="L13" i="34"/>
  <c r="M13" i="34"/>
  <c r="N13" i="34"/>
  <c r="O13" i="34"/>
  <c r="P13" i="34"/>
  <c r="Q13" i="34"/>
  <c r="R13" i="34"/>
  <c r="S13" i="34"/>
  <c r="T13" i="34"/>
  <c r="U13" i="34"/>
  <c r="V13" i="34"/>
  <c r="W13" i="34"/>
  <c r="X13" i="34"/>
  <c r="Y13" i="34"/>
  <c r="Z13" i="34"/>
  <c r="AA13" i="34"/>
  <c r="AB13" i="34"/>
  <c r="G14" i="34"/>
  <c r="H14" i="34"/>
  <c r="I14" i="34"/>
  <c r="J14" i="34"/>
  <c r="K14" i="34"/>
  <c r="L14" i="34"/>
  <c r="M14" i="34"/>
  <c r="N14" i="34"/>
  <c r="O14" i="34"/>
  <c r="P14" i="34"/>
  <c r="Q14" i="34"/>
  <c r="R14" i="34"/>
  <c r="S14" i="34"/>
  <c r="T14" i="34"/>
  <c r="U14" i="34"/>
  <c r="V14" i="34"/>
  <c r="W14" i="34"/>
  <c r="X14" i="34"/>
  <c r="Y14" i="34"/>
  <c r="Z14" i="34"/>
  <c r="AA14" i="34"/>
  <c r="AB14" i="34"/>
  <c r="G15" i="34"/>
  <c r="H15" i="34"/>
  <c r="I15" i="34"/>
  <c r="J15" i="34"/>
  <c r="K15" i="34"/>
  <c r="L15" i="34"/>
  <c r="M15" i="34"/>
  <c r="N15" i="34"/>
  <c r="O15" i="34"/>
  <c r="P15" i="34"/>
  <c r="Q15" i="34"/>
  <c r="R15" i="34"/>
  <c r="S15" i="34"/>
  <c r="T15" i="34"/>
  <c r="U15" i="34"/>
  <c r="V15" i="34"/>
  <c r="W15" i="34"/>
  <c r="X15" i="34"/>
  <c r="Y15" i="34"/>
  <c r="Z15" i="34"/>
  <c r="AA15" i="34"/>
  <c r="AB15" i="34"/>
  <c r="G16" i="34"/>
  <c r="H16" i="34"/>
  <c r="I16" i="34"/>
  <c r="J16" i="34"/>
  <c r="K16" i="34"/>
  <c r="L16" i="34"/>
  <c r="M16" i="34"/>
  <c r="N16" i="34"/>
  <c r="O16" i="34"/>
  <c r="P16" i="34"/>
  <c r="Q16" i="34"/>
  <c r="R16" i="34"/>
  <c r="S16" i="34"/>
  <c r="T16" i="34"/>
  <c r="U16" i="34"/>
  <c r="V16" i="34"/>
  <c r="W16" i="34"/>
  <c r="X16" i="34"/>
  <c r="Y16" i="34"/>
  <c r="Z16" i="34"/>
  <c r="AA16" i="34"/>
  <c r="AB16" i="34"/>
  <c r="G17" i="34"/>
  <c r="H17" i="34"/>
  <c r="I17" i="34"/>
  <c r="J17" i="34"/>
  <c r="K17" i="34"/>
  <c r="L17" i="34"/>
  <c r="M17" i="34"/>
  <c r="N17" i="34"/>
  <c r="O17" i="34"/>
  <c r="P17" i="34"/>
  <c r="Q17" i="34"/>
  <c r="R17" i="34"/>
  <c r="S17" i="34"/>
  <c r="T17" i="34"/>
  <c r="U17" i="34"/>
  <c r="V17" i="34"/>
  <c r="W17" i="34"/>
  <c r="X17" i="34"/>
  <c r="Y17" i="34"/>
  <c r="Z17" i="34"/>
  <c r="AA17" i="34"/>
  <c r="AB17" i="34"/>
  <c r="G18" i="34"/>
  <c r="H18" i="34"/>
  <c r="I18" i="34"/>
  <c r="J18" i="34"/>
  <c r="K18" i="34"/>
  <c r="L18" i="34"/>
  <c r="M18" i="34"/>
  <c r="N18" i="34"/>
  <c r="O18" i="34"/>
  <c r="P18" i="34"/>
  <c r="Q18" i="34"/>
  <c r="R18" i="34"/>
  <c r="S18" i="34"/>
  <c r="T18" i="34"/>
  <c r="U18" i="34"/>
  <c r="V18" i="34"/>
  <c r="W18" i="34"/>
  <c r="X18" i="34"/>
  <c r="Y18" i="34"/>
  <c r="Z18" i="34"/>
  <c r="AA18" i="34"/>
  <c r="AB18" i="34"/>
  <c r="G19" i="34"/>
  <c r="H19" i="34"/>
  <c r="I19" i="34"/>
  <c r="J19" i="34"/>
  <c r="K19" i="34"/>
  <c r="L19" i="34"/>
  <c r="M19" i="34"/>
  <c r="N19" i="34"/>
  <c r="O19" i="34"/>
  <c r="P19" i="34"/>
  <c r="Q19" i="34"/>
  <c r="R19" i="34"/>
  <c r="S19" i="34"/>
  <c r="T19" i="34"/>
  <c r="U19" i="34"/>
  <c r="V19" i="34"/>
  <c r="W19" i="34"/>
  <c r="X19" i="34"/>
  <c r="Y19" i="34"/>
  <c r="Z19" i="34"/>
  <c r="AA19" i="34"/>
  <c r="AB19" i="34"/>
  <c r="G20" i="34"/>
  <c r="H20" i="34"/>
  <c r="I20" i="34"/>
  <c r="J20" i="34"/>
  <c r="K20" i="34"/>
  <c r="L20" i="34"/>
  <c r="M20" i="34"/>
  <c r="N20" i="34"/>
  <c r="O20" i="34"/>
  <c r="P20" i="34"/>
  <c r="Q20" i="34"/>
  <c r="R20" i="34"/>
  <c r="S20" i="34"/>
  <c r="T20" i="34"/>
  <c r="U20" i="34"/>
  <c r="V20" i="34"/>
  <c r="W20" i="34"/>
  <c r="X20" i="34"/>
  <c r="Y20" i="34"/>
  <c r="Z20" i="34"/>
  <c r="AA20" i="34"/>
  <c r="AB20" i="34"/>
  <c r="G21" i="34"/>
  <c r="H21" i="34"/>
  <c r="I21" i="34"/>
  <c r="J21" i="34"/>
  <c r="K21" i="34"/>
  <c r="L21" i="34"/>
  <c r="M21" i="34"/>
  <c r="N21" i="34"/>
  <c r="O21" i="34"/>
  <c r="P21" i="34"/>
  <c r="Q21" i="34"/>
  <c r="R21" i="34"/>
  <c r="S21" i="34"/>
  <c r="T21" i="34"/>
  <c r="U21" i="34"/>
  <c r="V21" i="34"/>
  <c r="W21" i="34"/>
  <c r="X21" i="34"/>
  <c r="Y21" i="34"/>
  <c r="Z21" i="34"/>
  <c r="AA21" i="34"/>
  <c r="AB21" i="34"/>
  <c r="G22" i="34"/>
  <c r="H22" i="34"/>
  <c r="I22" i="34"/>
  <c r="J22" i="34"/>
  <c r="K22" i="34"/>
  <c r="L22" i="34"/>
  <c r="M22" i="34"/>
  <c r="N22" i="34"/>
  <c r="O22" i="34"/>
  <c r="P22" i="34"/>
  <c r="Q22" i="34"/>
  <c r="R22" i="34"/>
  <c r="S22" i="34"/>
  <c r="T22" i="34"/>
  <c r="U22" i="34"/>
  <c r="V22" i="34"/>
  <c r="W22" i="34"/>
  <c r="X22" i="34"/>
  <c r="Y22" i="34"/>
  <c r="Z22" i="34"/>
  <c r="AA22" i="34"/>
  <c r="AB22" i="34"/>
  <c r="G23" i="34"/>
  <c r="H23" i="34"/>
  <c r="I23" i="34"/>
  <c r="J23" i="34"/>
  <c r="K23" i="34"/>
  <c r="L23" i="34"/>
  <c r="M23" i="34"/>
  <c r="N23" i="34"/>
  <c r="O23" i="34"/>
  <c r="P23" i="34"/>
  <c r="Q23" i="34"/>
  <c r="R23" i="34"/>
  <c r="S23" i="34"/>
  <c r="T23" i="34"/>
  <c r="U23" i="34"/>
  <c r="V23" i="34"/>
  <c r="W23" i="34"/>
  <c r="X23" i="34"/>
  <c r="Y23" i="34"/>
  <c r="Z23" i="34"/>
  <c r="AA23" i="34"/>
  <c r="AB23" i="34"/>
  <c r="G24" i="34"/>
  <c r="H24" i="34"/>
  <c r="I24" i="34"/>
  <c r="J24" i="34"/>
  <c r="K24" i="34"/>
  <c r="L24" i="34"/>
  <c r="M24" i="34"/>
  <c r="N24" i="34"/>
  <c r="O24" i="34"/>
  <c r="P24" i="34"/>
  <c r="Q24" i="34"/>
  <c r="R24" i="34"/>
  <c r="S24" i="34"/>
  <c r="T24" i="34"/>
  <c r="U24" i="34"/>
  <c r="V24" i="34"/>
  <c r="W24" i="34"/>
  <c r="X24" i="34"/>
  <c r="Y24" i="34"/>
  <c r="Z24" i="34"/>
  <c r="AA24" i="34"/>
  <c r="AB24" i="34"/>
  <c r="G25" i="34"/>
  <c r="H25" i="34"/>
  <c r="I25" i="34"/>
  <c r="J25" i="34"/>
  <c r="K25" i="34"/>
  <c r="L25" i="34"/>
  <c r="M25" i="34"/>
  <c r="N25" i="34"/>
  <c r="O25" i="34"/>
  <c r="P25" i="34"/>
  <c r="Q25" i="34"/>
  <c r="R25" i="34"/>
  <c r="S25" i="34"/>
  <c r="T25" i="34"/>
  <c r="U25" i="34"/>
  <c r="V25" i="34"/>
  <c r="W25" i="34"/>
  <c r="X25" i="34"/>
  <c r="Y25" i="34"/>
  <c r="Z25" i="34"/>
  <c r="AA25" i="34"/>
  <c r="AB25" i="34"/>
  <c r="G26" i="34"/>
  <c r="H26" i="34"/>
  <c r="I26" i="34"/>
  <c r="J26" i="34"/>
  <c r="K26" i="34"/>
  <c r="L26" i="34"/>
  <c r="M26" i="34"/>
  <c r="N26" i="34"/>
  <c r="O26" i="34"/>
  <c r="P26" i="34"/>
  <c r="Q26" i="34"/>
  <c r="R26" i="34"/>
  <c r="S26" i="34"/>
  <c r="T26" i="34"/>
  <c r="U26" i="34"/>
  <c r="V26" i="34"/>
  <c r="W26" i="34"/>
  <c r="X26" i="34"/>
  <c r="Y26" i="34"/>
  <c r="Z26" i="34"/>
  <c r="AA26" i="34"/>
  <c r="AB26" i="34"/>
  <c r="G27" i="34"/>
  <c r="H27" i="34"/>
  <c r="I27" i="34"/>
  <c r="J27" i="34"/>
  <c r="K27" i="34"/>
  <c r="L27" i="34"/>
  <c r="M27" i="34"/>
  <c r="N27" i="34"/>
  <c r="O27" i="34"/>
  <c r="P27" i="34"/>
  <c r="Q27" i="34"/>
  <c r="R27" i="34"/>
  <c r="S27" i="34"/>
  <c r="T27" i="34"/>
  <c r="U27" i="34"/>
  <c r="V27" i="34"/>
  <c r="W27" i="34"/>
  <c r="X27" i="34"/>
  <c r="Y27" i="34"/>
  <c r="Z27" i="34"/>
  <c r="AA27" i="34"/>
  <c r="AB27" i="34"/>
  <c r="G28" i="34"/>
  <c r="H28" i="34"/>
  <c r="I28" i="34"/>
  <c r="J28" i="34"/>
  <c r="K28" i="34"/>
  <c r="L28" i="34"/>
  <c r="M28" i="34"/>
  <c r="N28" i="34"/>
  <c r="O28" i="34"/>
  <c r="P28" i="34"/>
  <c r="Q28" i="34"/>
  <c r="R28" i="34"/>
  <c r="S28" i="34"/>
  <c r="T28" i="34"/>
  <c r="U28" i="34"/>
  <c r="V28" i="34"/>
  <c r="W28" i="34"/>
  <c r="X28" i="34"/>
  <c r="Y28" i="34"/>
  <c r="Z28" i="34"/>
  <c r="AA28" i="34"/>
  <c r="AB28" i="34"/>
  <c r="G29" i="34"/>
  <c r="H29" i="34"/>
  <c r="I29" i="34"/>
  <c r="J29" i="34"/>
  <c r="K29" i="34"/>
  <c r="L29" i="34"/>
  <c r="M29" i="34"/>
  <c r="N29" i="34"/>
  <c r="O29" i="34"/>
  <c r="P29" i="34"/>
  <c r="Q29" i="34"/>
  <c r="R29" i="34"/>
  <c r="S29" i="34"/>
  <c r="T29" i="34"/>
  <c r="U29" i="34"/>
  <c r="V29" i="34"/>
  <c r="W29" i="34"/>
  <c r="X29" i="34"/>
  <c r="Y29" i="34"/>
  <c r="Z29" i="34"/>
  <c r="AA29" i="34"/>
  <c r="AB29" i="34"/>
  <c r="G30" i="34"/>
  <c r="H30" i="34"/>
  <c r="I30" i="34"/>
  <c r="J30" i="34"/>
  <c r="K30" i="34"/>
  <c r="L30" i="34"/>
  <c r="M30" i="34"/>
  <c r="N30" i="34"/>
  <c r="O30" i="34"/>
  <c r="P30" i="34"/>
  <c r="Q30" i="34"/>
  <c r="R30" i="34"/>
  <c r="S30" i="34"/>
  <c r="T30" i="34"/>
  <c r="U30" i="34"/>
  <c r="V30" i="34"/>
  <c r="W30" i="34"/>
  <c r="X30" i="34"/>
  <c r="Y30" i="34"/>
  <c r="Z30" i="34"/>
  <c r="AA30" i="34"/>
  <c r="AB30" i="34"/>
  <c r="G31" i="34"/>
  <c r="H31" i="34"/>
  <c r="I31" i="34"/>
  <c r="J31" i="34"/>
  <c r="K31" i="34"/>
  <c r="L31" i="34"/>
  <c r="M31" i="34"/>
  <c r="N31" i="34"/>
  <c r="O31" i="34"/>
  <c r="P31" i="34"/>
  <c r="Q31" i="34"/>
  <c r="R31" i="34"/>
  <c r="S31" i="34"/>
  <c r="T31" i="34"/>
  <c r="U31" i="34"/>
  <c r="V31" i="34"/>
  <c r="W31" i="34"/>
  <c r="X31" i="34"/>
  <c r="Y31" i="34"/>
  <c r="Z31" i="34"/>
  <c r="AA31" i="34"/>
  <c r="AB31" i="34"/>
  <c r="G32" i="34"/>
  <c r="H32" i="34"/>
  <c r="I32" i="34"/>
  <c r="J32" i="34"/>
  <c r="K32" i="34"/>
  <c r="L32" i="34"/>
  <c r="M32" i="34"/>
  <c r="N32" i="34"/>
  <c r="O32" i="34"/>
  <c r="P32" i="34"/>
  <c r="Q32" i="34"/>
  <c r="R32" i="34"/>
  <c r="S32" i="34"/>
  <c r="T32" i="34"/>
  <c r="U32" i="34"/>
  <c r="V32" i="34"/>
  <c r="W32" i="34"/>
  <c r="X32" i="34"/>
  <c r="Y32" i="34"/>
  <c r="Z32" i="34"/>
  <c r="AA32" i="34"/>
  <c r="AB32" i="34"/>
  <c r="G33" i="34"/>
  <c r="H33" i="34"/>
  <c r="I33" i="34"/>
  <c r="J33" i="34"/>
  <c r="K33" i="34"/>
  <c r="L33" i="34"/>
  <c r="M33" i="34"/>
  <c r="N33" i="34"/>
  <c r="O33" i="34"/>
  <c r="P33" i="34"/>
  <c r="Q33" i="34"/>
  <c r="R33" i="34"/>
  <c r="S33" i="34"/>
  <c r="T33" i="34"/>
  <c r="U33" i="34"/>
  <c r="V33" i="34"/>
  <c r="W33" i="34"/>
  <c r="X33" i="34"/>
  <c r="Y33" i="34"/>
  <c r="Z33" i="34"/>
  <c r="AA33" i="34"/>
  <c r="AB33" i="34"/>
  <c r="G34" i="34"/>
  <c r="H34" i="34"/>
  <c r="I34" i="34"/>
  <c r="J34" i="34"/>
  <c r="K34" i="34"/>
  <c r="L34" i="34"/>
  <c r="M34" i="34"/>
  <c r="N34" i="34"/>
  <c r="O34" i="34"/>
  <c r="P34" i="34"/>
  <c r="Q34" i="34"/>
  <c r="R34" i="34"/>
  <c r="S34" i="34"/>
  <c r="T34" i="34"/>
  <c r="U34" i="34"/>
  <c r="V34" i="34"/>
  <c r="W34" i="34"/>
  <c r="X34" i="34"/>
  <c r="Y34" i="34"/>
  <c r="Z34" i="34"/>
  <c r="AA34" i="34"/>
  <c r="AB34" i="34"/>
  <c r="G35" i="34"/>
  <c r="H35" i="34"/>
  <c r="I35" i="34"/>
  <c r="J35" i="34"/>
  <c r="K35" i="34"/>
  <c r="L35" i="34"/>
  <c r="M35" i="34"/>
  <c r="N35" i="34"/>
  <c r="O35" i="34"/>
  <c r="P35" i="34"/>
  <c r="Q35" i="34"/>
  <c r="R35" i="34"/>
  <c r="S35" i="34"/>
  <c r="T35" i="34"/>
  <c r="U35" i="34"/>
  <c r="V35" i="34"/>
  <c r="W35" i="34"/>
  <c r="X35" i="34"/>
  <c r="Y35" i="34"/>
  <c r="Z35" i="34"/>
  <c r="AA35" i="34"/>
  <c r="AB35" i="34"/>
  <c r="G36" i="34"/>
  <c r="H36" i="34"/>
  <c r="I36" i="34"/>
  <c r="J36" i="34"/>
  <c r="K36" i="34"/>
  <c r="L36" i="34"/>
  <c r="M36" i="34"/>
  <c r="N36" i="34"/>
  <c r="O36" i="34"/>
  <c r="P36" i="34"/>
  <c r="Q36" i="34"/>
  <c r="R36" i="34"/>
  <c r="S36" i="34"/>
  <c r="T36" i="34"/>
  <c r="U36" i="34"/>
  <c r="V36" i="34"/>
  <c r="W36" i="34"/>
  <c r="X36" i="34"/>
  <c r="Y36" i="34"/>
  <c r="Z36" i="34"/>
  <c r="AA36" i="34"/>
  <c r="AB36" i="34"/>
  <c r="G37" i="34"/>
  <c r="H37" i="34"/>
  <c r="I37" i="34"/>
  <c r="J37" i="34"/>
  <c r="K37" i="34"/>
  <c r="L37" i="34"/>
  <c r="M37" i="34"/>
  <c r="N37" i="34"/>
  <c r="O37" i="34"/>
  <c r="P37" i="34"/>
  <c r="Q37" i="34"/>
  <c r="R37" i="34"/>
  <c r="S37" i="34"/>
  <c r="T37" i="34"/>
  <c r="U37" i="34"/>
  <c r="V37" i="34"/>
  <c r="W37" i="34"/>
  <c r="X37" i="34"/>
  <c r="Y37" i="34"/>
  <c r="Z37" i="34"/>
  <c r="AA37" i="34"/>
  <c r="AB37" i="34"/>
  <c r="G38" i="34"/>
  <c r="H38" i="34"/>
  <c r="I38" i="34"/>
  <c r="J38" i="34"/>
  <c r="K38" i="34"/>
  <c r="L38" i="34"/>
  <c r="M38" i="34"/>
  <c r="N38" i="34"/>
  <c r="O38" i="34"/>
  <c r="P38" i="34"/>
  <c r="Q38" i="34"/>
  <c r="R38" i="34"/>
  <c r="S38" i="34"/>
  <c r="T38" i="34"/>
  <c r="U38" i="34"/>
  <c r="V38" i="34"/>
  <c r="W38" i="34"/>
  <c r="X38" i="34"/>
  <c r="Y38" i="34"/>
  <c r="Z38" i="34"/>
  <c r="AA38" i="34"/>
  <c r="AB38" i="34"/>
  <c r="G39" i="34"/>
  <c r="H39" i="34"/>
  <c r="I39" i="34"/>
  <c r="J39" i="34"/>
  <c r="K39" i="34"/>
  <c r="L39" i="34"/>
  <c r="M39" i="34"/>
  <c r="N39" i="34"/>
  <c r="O39" i="34"/>
  <c r="P39" i="34"/>
  <c r="Q39" i="34"/>
  <c r="R39" i="34"/>
  <c r="S39" i="34"/>
  <c r="T39" i="34"/>
  <c r="U39" i="34"/>
  <c r="V39" i="34"/>
  <c r="W39" i="34"/>
  <c r="X39" i="34"/>
  <c r="Y39" i="34"/>
  <c r="Z39" i="34"/>
  <c r="AA39" i="34"/>
  <c r="AB39" i="34"/>
  <c r="G40" i="34"/>
  <c r="H40" i="34"/>
  <c r="I40" i="34"/>
  <c r="J40" i="34"/>
  <c r="K40" i="34"/>
  <c r="L40" i="34"/>
  <c r="M40" i="34"/>
  <c r="N40" i="34"/>
  <c r="O40" i="34"/>
  <c r="P40" i="34"/>
  <c r="Q40" i="34"/>
  <c r="R40" i="34"/>
  <c r="S40" i="34"/>
  <c r="T40" i="34"/>
  <c r="U40" i="34"/>
  <c r="V40" i="34"/>
  <c r="W40" i="34"/>
  <c r="X40" i="34"/>
  <c r="Y40" i="34"/>
  <c r="Z40" i="34"/>
  <c r="AA40" i="34"/>
  <c r="AB40" i="34"/>
  <c r="G41" i="34"/>
  <c r="H41" i="34"/>
  <c r="I41" i="34"/>
  <c r="J41" i="34"/>
  <c r="K41" i="34"/>
  <c r="L41" i="34"/>
  <c r="M41" i="34"/>
  <c r="N41" i="34"/>
  <c r="O41" i="34"/>
  <c r="P41" i="34"/>
  <c r="Q41" i="34"/>
  <c r="R41" i="34"/>
  <c r="S41" i="34"/>
  <c r="T41" i="34"/>
  <c r="U41" i="34"/>
  <c r="V41" i="34"/>
  <c r="W41" i="34"/>
  <c r="X41" i="34"/>
  <c r="Y41" i="34"/>
  <c r="Z41" i="34"/>
  <c r="AA41" i="34"/>
  <c r="AB41" i="34"/>
  <c r="G42" i="34"/>
  <c r="H42" i="34"/>
  <c r="I42" i="34"/>
  <c r="J42" i="34"/>
  <c r="K42" i="34"/>
  <c r="L42" i="34"/>
  <c r="M42" i="34"/>
  <c r="N42" i="34"/>
  <c r="O42" i="34"/>
  <c r="P42" i="34"/>
  <c r="Q42" i="34"/>
  <c r="R42" i="34"/>
  <c r="S42" i="34"/>
  <c r="T42" i="34"/>
  <c r="U42" i="34"/>
  <c r="V42" i="34"/>
  <c r="W42" i="34"/>
  <c r="X42" i="34"/>
  <c r="Y42" i="34"/>
  <c r="Z42" i="34"/>
  <c r="AA42" i="34"/>
  <c r="AB42" i="34"/>
  <c r="H12" i="34"/>
  <c r="I12" i="34"/>
  <c r="J12" i="34"/>
  <c r="K12" i="34"/>
  <c r="L12" i="34"/>
  <c r="M12" i="34"/>
  <c r="N12" i="34"/>
  <c r="O12" i="34"/>
  <c r="P12" i="34"/>
  <c r="P45" i="34" s="1"/>
  <c r="Q12" i="34"/>
  <c r="R12" i="34"/>
  <c r="S12" i="34"/>
  <c r="T12" i="34"/>
  <c r="U12" i="34"/>
  <c r="V12" i="34"/>
  <c r="W12" i="34"/>
  <c r="X12" i="34"/>
  <c r="Y12" i="34"/>
  <c r="Z12" i="34"/>
  <c r="AA12" i="34"/>
  <c r="AB12" i="34"/>
  <c r="G13" i="33"/>
  <c r="H13" i="33"/>
  <c r="I13" i="33"/>
  <c r="J13" i="33"/>
  <c r="K13" i="33"/>
  <c r="L13" i="33"/>
  <c r="M13" i="33"/>
  <c r="N13" i="33"/>
  <c r="O13" i="33"/>
  <c r="P13" i="33"/>
  <c r="Q13" i="33"/>
  <c r="R13" i="33"/>
  <c r="S13" i="33"/>
  <c r="T13" i="33"/>
  <c r="U13" i="33"/>
  <c r="V13" i="33"/>
  <c r="W13" i="33"/>
  <c r="X13" i="33"/>
  <c r="Y13" i="33"/>
  <c r="Z13" i="33"/>
  <c r="AA13" i="33"/>
  <c r="AB13" i="33"/>
  <c r="G14" i="33"/>
  <c r="H14" i="33"/>
  <c r="I14" i="33"/>
  <c r="J14" i="33"/>
  <c r="K14" i="33"/>
  <c r="L14" i="33"/>
  <c r="M14" i="33"/>
  <c r="N14" i="33"/>
  <c r="O14" i="33"/>
  <c r="P14" i="33"/>
  <c r="Q14" i="33"/>
  <c r="R14" i="33"/>
  <c r="S14" i="33"/>
  <c r="T14" i="33"/>
  <c r="U14" i="33"/>
  <c r="V14" i="33"/>
  <c r="W14" i="33"/>
  <c r="X14" i="33"/>
  <c r="Y14" i="33"/>
  <c r="Z14" i="33"/>
  <c r="AA14" i="33"/>
  <c r="AB14" i="33"/>
  <c r="G15" i="33"/>
  <c r="H15" i="33"/>
  <c r="I15" i="33"/>
  <c r="J15" i="33"/>
  <c r="K15" i="33"/>
  <c r="L15" i="33"/>
  <c r="M15" i="33"/>
  <c r="N15" i="33"/>
  <c r="O15" i="33"/>
  <c r="P15" i="33"/>
  <c r="Q15" i="33"/>
  <c r="R15" i="33"/>
  <c r="S15" i="33"/>
  <c r="T15" i="33"/>
  <c r="U15" i="33"/>
  <c r="V15" i="33"/>
  <c r="W15" i="33"/>
  <c r="X15" i="33"/>
  <c r="Y15" i="33"/>
  <c r="Z15" i="33"/>
  <c r="AA15" i="33"/>
  <c r="AB15" i="33"/>
  <c r="G16" i="33"/>
  <c r="H16" i="33"/>
  <c r="I16" i="33"/>
  <c r="J16" i="33"/>
  <c r="K16" i="33"/>
  <c r="L16" i="33"/>
  <c r="M16" i="33"/>
  <c r="N16" i="33"/>
  <c r="O16" i="33"/>
  <c r="P16" i="33"/>
  <c r="Q16" i="33"/>
  <c r="R16" i="33"/>
  <c r="S16" i="33"/>
  <c r="T16" i="33"/>
  <c r="U16" i="33"/>
  <c r="V16" i="33"/>
  <c r="W16" i="33"/>
  <c r="X16" i="33"/>
  <c r="Y16" i="33"/>
  <c r="Z16" i="33"/>
  <c r="AA16" i="33"/>
  <c r="AB16" i="33"/>
  <c r="G17" i="33"/>
  <c r="H17" i="33"/>
  <c r="I17" i="33"/>
  <c r="J17" i="33"/>
  <c r="K17" i="33"/>
  <c r="L17" i="33"/>
  <c r="M17" i="33"/>
  <c r="N17" i="33"/>
  <c r="O17" i="33"/>
  <c r="P17" i="33"/>
  <c r="Q17" i="33"/>
  <c r="R17" i="33"/>
  <c r="S17" i="33"/>
  <c r="T17" i="33"/>
  <c r="U17" i="33"/>
  <c r="V17" i="33"/>
  <c r="W17" i="33"/>
  <c r="X17" i="33"/>
  <c r="Y17" i="33"/>
  <c r="Z17" i="33"/>
  <c r="AA17" i="33"/>
  <c r="AB17" i="33"/>
  <c r="G18" i="33"/>
  <c r="H18" i="33"/>
  <c r="I18" i="33"/>
  <c r="J18" i="33"/>
  <c r="K18" i="33"/>
  <c r="L18" i="33"/>
  <c r="M18" i="33"/>
  <c r="N18" i="33"/>
  <c r="O18" i="33"/>
  <c r="P18" i="33"/>
  <c r="Q18" i="33"/>
  <c r="R18" i="33"/>
  <c r="S18" i="33"/>
  <c r="T18" i="33"/>
  <c r="U18" i="33"/>
  <c r="V18" i="33"/>
  <c r="W18" i="33"/>
  <c r="X18" i="33"/>
  <c r="Y18" i="33"/>
  <c r="Z18" i="33"/>
  <c r="AA18" i="33"/>
  <c r="AB18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G20" i="33"/>
  <c r="H20" i="33"/>
  <c r="I20" i="33"/>
  <c r="J20" i="33"/>
  <c r="K20" i="33"/>
  <c r="L20" i="33"/>
  <c r="M20" i="33"/>
  <c r="N20" i="33"/>
  <c r="O20" i="33"/>
  <c r="P20" i="33"/>
  <c r="Q20" i="33"/>
  <c r="R20" i="33"/>
  <c r="S20" i="33"/>
  <c r="T20" i="33"/>
  <c r="U20" i="33"/>
  <c r="V20" i="33"/>
  <c r="W20" i="33"/>
  <c r="X20" i="33"/>
  <c r="Y20" i="33"/>
  <c r="Z20" i="33"/>
  <c r="AA20" i="33"/>
  <c r="AB20" i="33"/>
  <c r="G21" i="33"/>
  <c r="H21" i="33"/>
  <c r="I21" i="33"/>
  <c r="J21" i="33"/>
  <c r="K21" i="33"/>
  <c r="L21" i="33"/>
  <c r="M21" i="33"/>
  <c r="N21" i="33"/>
  <c r="O21" i="33"/>
  <c r="P21" i="33"/>
  <c r="Q21" i="33"/>
  <c r="R21" i="33"/>
  <c r="S21" i="33"/>
  <c r="T21" i="33"/>
  <c r="U21" i="33"/>
  <c r="V21" i="33"/>
  <c r="W21" i="33"/>
  <c r="X21" i="33"/>
  <c r="Y21" i="33"/>
  <c r="Z21" i="33"/>
  <c r="AA21" i="33"/>
  <c r="AB21" i="33"/>
  <c r="G22" i="33"/>
  <c r="H22" i="33"/>
  <c r="I22" i="33"/>
  <c r="J22" i="33"/>
  <c r="K22" i="33"/>
  <c r="L22" i="33"/>
  <c r="M22" i="33"/>
  <c r="N22" i="33"/>
  <c r="O22" i="33"/>
  <c r="P22" i="33"/>
  <c r="Q22" i="33"/>
  <c r="R22" i="33"/>
  <c r="S22" i="33"/>
  <c r="T22" i="33"/>
  <c r="U22" i="33"/>
  <c r="V22" i="33"/>
  <c r="W22" i="33"/>
  <c r="X22" i="33"/>
  <c r="Y22" i="33"/>
  <c r="Z22" i="33"/>
  <c r="AA22" i="33"/>
  <c r="AB22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G24" i="33"/>
  <c r="H24" i="33"/>
  <c r="I24" i="33"/>
  <c r="J24" i="33"/>
  <c r="K24" i="33"/>
  <c r="L24" i="33"/>
  <c r="M24" i="33"/>
  <c r="N24" i="33"/>
  <c r="O24" i="33"/>
  <c r="P24" i="33"/>
  <c r="Q24" i="33"/>
  <c r="R24" i="33"/>
  <c r="S24" i="33"/>
  <c r="T24" i="33"/>
  <c r="U24" i="33"/>
  <c r="V24" i="33"/>
  <c r="W24" i="33"/>
  <c r="X24" i="33"/>
  <c r="Y24" i="33"/>
  <c r="Z24" i="33"/>
  <c r="AA24" i="33"/>
  <c r="AB24" i="33"/>
  <c r="G25" i="33"/>
  <c r="H25" i="33"/>
  <c r="I25" i="33"/>
  <c r="J25" i="33"/>
  <c r="K25" i="33"/>
  <c r="L25" i="33"/>
  <c r="M25" i="33"/>
  <c r="N25" i="33"/>
  <c r="O25" i="33"/>
  <c r="P25" i="33"/>
  <c r="Q25" i="33"/>
  <c r="R25" i="33"/>
  <c r="S25" i="33"/>
  <c r="T25" i="33"/>
  <c r="U25" i="33"/>
  <c r="V25" i="33"/>
  <c r="W25" i="33"/>
  <c r="X25" i="33"/>
  <c r="Y25" i="33"/>
  <c r="Z25" i="33"/>
  <c r="AA25" i="33"/>
  <c r="AB25" i="33"/>
  <c r="G26" i="33"/>
  <c r="H26" i="33"/>
  <c r="I26" i="33"/>
  <c r="J26" i="33"/>
  <c r="K26" i="33"/>
  <c r="L26" i="33"/>
  <c r="M26" i="33"/>
  <c r="N26" i="33"/>
  <c r="O26" i="33"/>
  <c r="P26" i="33"/>
  <c r="Q26" i="33"/>
  <c r="R26" i="33"/>
  <c r="S26" i="33"/>
  <c r="T26" i="33"/>
  <c r="U26" i="33"/>
  <c r="V26" i="33"/>
  <c r="W26" i="33"/>
  <c r="X26" i="33"/>
  <c r="Y26" i="33"/>
  <c r="Z26" i="33"/>
  <c r="AA26" i="33"/>
  <c r="AB26" i="33"/>
  <c r="G27" i="33"/>
  <c r="H27" i="33"/>
  <c r="I27" i="33"/>
  <c r="J27" i="33"/>
  <c r="K27" i="33"/>
  <c r="L27" i="33"/>
  <c r="M27" i="33"/>
  <c r="N27" i="33"/>
  <c r="O27" i="33"/>
  <c r="P27" i="33"/>
  <c r="Q27" i="33"/>
  <c r="R27" i="33"/>
  <c r="S27" i="33"/>
  <c r="T27" i="33"/>
  <c r="U27" i="33"/>
  <c r="V27" i="33"/>
  <c r="W27" i="33"/>
  <c r="X27" i="33"/>
  <c r="Y27" i="33"/>
  <c r="Z27" i="33"/>
  <c r="AA27" i="33"/>
  <c r="AB27" i="33"/>
  <c r="G28" i="33"/>
  <c r="H28" i="33"/>
  <c r="I28" i="33"/>
  <c r="J28" i="33"/>
  <c r="K28" i="33"/>
  <c r="L28" i="33"/>
  <c r="M28" i="33"/>
  <c r="N28" i="33"/>
  <c r="O28" i="33"/>
  <c r="P28" i="33"/>
  <c r="Q28" i="33"/>
  <c r="R28" i="33"/>
  <c r="S28" i="33"/>
  <c r="T28" i="33"/>
  <c r="U28" i="33"/>
  <c r="V28" i="33"/>
  <c r="W28" i="33"/>
  <c r="X28" i="33"/>
  <c r="Y28" i="33"/>
  <c r="Z28" i="33"/>
  <c r="AA28" i="33"/>
  <c r="AB28" i="33"/>
  <c r="G29" i="33"/>
  <c r="H29" i="33"/>
  <c r="I29" i="33"/>
  <c r="J29" i="33"/>
  <c r="K29" i="33"/>
  <c r="L29" i="33"/>
  <c r="M29" i="33"/>
  <c r="N29" i="33"/>
  <c r="O29" i="33"/>
  <c r="P29" i="33"/>
  <c r="Q29" i="33"/>
  <c r="R29" i="33"/>
  <c r="S29" i="33"/>
  <c r="T29" i="33"/>
  <c r="U29" i="33"/>
  <c r="V29" i="33"/>
  <c r="W29" i="33"/>
  <c r="X29" i="33"/>
  <c r="Y29" i="33"/>
  <c r="Z29" i="33"/>
  <c r="AA29" i="33"/>
  <c r="AB29" i="33"/>
  <c r="G30" i="33"/>
  <c r="H30" i="33"/>
  <c r="I30" i="33"/>
  <c r="J30" i="33"/>
  <c r="K30" i="33"/>
  <c r="L30" i="33"/>
  <c r="M30" i="33"/>
  <c r="N30" i="33"/>
  <c r="O30" i="33"/>
  <c r="P30" i="33"/>
  <c r="Q30" i="33"/>
  <c r="R30" i="33"/>
  <c r="S30" i="33"/>
  <c r="T30" i="33"/>
  <c r="U30" i="33"/>
  <c r="V30" i="33"/>
  <c r="W30" i="33"/>
  <c r="X30" i="33"/>
  <c r="Y30" i="33"/>
  <c r="Z30" i="33"/>
  <c r="AA30" i="33"/>
  <c r="AB30" i="33"/>
  <c r="G31" i="33"/>
  <c r="H31" i="33"/>
  <c r="I31" i="33"/>
  <c r="J31" i="33"/>
  <c r="K31" i="33"/>
  <c r="L31" i="33"/>
  <c r="M31" i="33"/>
  <c r="N31" i="33"/>
  <c r="O31" i="33"/>
  <c r="P31" i="33"/>
  <c r="Q31" i="33"/>
  <c r="R31" i="33"/>
  <c r="S31" i="33"/>
  <c r="T31" i="33"/>
  <c r="U31" i="33"/>
  <c r="V31" i="33"/>
  <c r="W31" i="33"/>
  <c r="X31" i="33"/>
  <c r="Y31" i="33"/>
  <c r="Z31" i="33"/>
  <c r="AA31" i="33"/>
  <c r="AB31" i="33"/>
  <c r="G32" i="33"/>
  <c r="H32" i="33"/>
  <c r="I32" i="33"/>
  <c r="J32" i="33"/>
  <c r="K32" i="33"/>
  <c r="L32" i="33"/>
  <c r="M32" i="33"/>
  <c r="N32" i="33"/>
  <c r="O32" i="33"/>
  <c r="P32" i="33"/>
  <c r="Q32" i="33"/>
  <c r="R32" i="33"/>
  <c r="S32" i="33"/>
  <c r="T32" i="33"/>
  <c r="U32" i="33"/>
  <c r="V32" i="33"/>
  <c r="W32" i="33"/>
  <c r="X32" i="33"/>
  <c r="Y32" i="33"/>
  <c r="Z32" i="33"/>
  <c r="AA32" i="33"/>
  <c r="AB32" i="33"/>
  <c r="G33" i="33"/>
  <c r="H33" i="33"/>
  <c r="I33" i="33"/>
  <c r="J33" i="33"/>
  <c r="K33" i="33"/>
  <c r="L33" i="33"/>
  <c r="M33" i="33"/>
  <c r="N33" i="33"/>
  <c r="O33" i="33"/>
  <c r="P33" i="33"/>
  <c r="Q33" i="33"/>
  <c r="R33" i="33"/>
  <c r="S33" i="33"/>
  <c r="T33" i="33"/>
  <c r="U33" i="33"/>
  <c r="V33" i="33"/>
  <c r="W33" i="33"/>
  <c r="X33" i="33"/>
  <c r="Y33" i="33"/>
  <c r="Z33" i="33"/>
  <c r="AA33" i="33"/>
  <c r="AB33" i="33"/>
  <c r="G34" i="33"/>
  <c r="H34" i="33"/>
  <c r="I34" i="33"/>
  <c r="J34" i="33"/>
  <c r="K34" i="33"/>
  <c r="L34" i="33"/>
  <c r="M34" i="33"/>
  <c r="N34" i="33"/>
  <c r="O34" i="33"/>
  <c r="P34" i="33"/>
  <c r="Q34" i="33"/>
  <c r="R34" i="33"/>
  <c r="S34" i="33"/>
  <c r="T34" i="33"/>
  <c r="U34" i="33"/>
  <c r="V34" i="33"/>
  <c r="W34" i="33"/>
  <c r="X34" i="33"/>
  <c r="Y34" i="33"/>
  <c r="Z34" i="33"/>
  <c r="AA34" i="33"/>
  <c r="AB34" i="33"/>
  <c r="G35" i="33"/>
  <c r="H35" i="33"/>
  <c r="I35" i="33"/>
  <c r="J35" i="33"/>
  <c r="K35" i="33"/>
  <c r="L35" i="33"/>
  <c r="M35" i="33"/>
  <c r="N35" i="33"/>
  <c r="O35" i="33"/>
  <c r="P35" i="33"/>
  <c r="Q35" i="33"/>
  <c r="R35" i="33"/>
  <c r="S35" i="33"/>
  <c r="T35" i="33"/>
  <c r="U35" i="33"/>
  <c r="V35" i="33"/>
  <c r="W35" i="33"/>
  <c r="X35" i="33"/>
  <c r="Y35" i="33"/>
  <c r="Z35" i="33"/>
  <c r="AA35" i="33"/>
  <c r="AB35" i="33"/>
  <c r="G36" i="33"/>
  <c r="H36" i="33"/>
  <c r="I36" i="33"/>
  <c r="J36" i="33"/>
  <c r="K36" i="33"/>
  <c r="L36" i="33"/>
  <c r="M36" i="33"/>
  <c r="N36" i="33"/>
  <c r="O36" i="33"/>
  <c r="P36" i="33"/>
  <c r="Q36" i="33"/>
  <c r="R36" i="33"/>
  <c r="S36" i="33"/>
  <c r="T36" i="33"/>
  <c r="U36" i="33"/>
  <c r="V36" i="33"/>
  <c r="W36" i="33"/>
  <c r="X36" i="33"/>
  <c r="Y36" i="33"/>
  <c r="Z36" i="33"/>
  <c r="AA36" i="33"/>
  <c r="AB36" i="33"/>
  <c r="G37" i="33"/>
  <c r="H37" i="33"/>
  <c r="I37" i="33"/>
  <c r="J37" i="33"/>
  <c r="K37" i="33"/>
  <c r="L37" i="33"/>
  <c r="M37" i="33"/>
  <c r="N37" i="33"/>
  <c r="O37" i="33"/>
  <c r="P37" i="33"/>
  <c r="Q37" i="33"/>
  <c r="R37" i="33"/>
  <c r="S37" i="33"/>
  <c r="T37" i="33"/>
  <c r="U37" i="33"/>
  <c r="V37" i="33"/>
  <c r="W37" i="33"/>
  <c r="X37" i="33"/>
  <c r="Y37" i="33"/>
  <c r="Z37" i="33"/>
  <c r="AA37" i="33"/>
  <c r="AB37" i="33"/>
  <c r="G38" i="33"/>
  <c r="H38" i="33"/>
  <c r="I38" i="33"/>
  <c r="J38" i="33"/>
  <c r="K38" i="33"/>
  <c r="L38" i="33"/>
  <c r="M38" i="33"/>
  <c r="N38" i="33"/>
  <c r="O38" i="33"/>
  <c r="P38" i="33"/>
  <c r="Q38" i="33"/>
  <c r="R38" i="33"/>
  <c r="S38" i="33"/>
  <c r="T38" i="33"/>
  <c r="U38" i="33"/>
  <c r="V38" i="33"/>
  <c r="W38" i="33"/>
  <c r="X38" i="33"/>
  <c r="Y38" i="33"/>
  <c r="Z38" i="33"/>
  <c r="AA38" i="33"/>
  <c r="AB38" i="33"/>
  <c r="G39" i="33"/>
  <c r="H39" i="33"/>
  <c r="I39" i="33"/>
  <c r="J39" i="33"/>
  <c r="K39" i="33"/>
  <c r="L39" i="33"/>
  <c r="M39" i="33"/>
  <c r="N39" i="33"/>
  <c r="O39" i="33"/>
  <c r="P39" i="33"/>
  <c r="Q39" i="33"/>
  <c r="R39" i="33"/>
  <c r="S39" i="33"/>
  <c r="T39" i="33"/>
  <c r="U39" i="33"/>
  <c r="V39" i="33"/>
  <c r="W39" i="33"/>
  <c r="X39" i="33"/>
  <c r="Y39" i="33"/>
  <c r="Z39" i="33"/>
  <c r="AA39" i="33"/>
  <c r="AB39" i="33"/>
  <c r="G40" i="33"/>
  <c r="H40" i="33"/>
  <c r="I40" i="33"/>
  <c r="J40" i="33"/>
  <c r="K40" i="33"/>
  <c r="L40" i="33"/>
  <c r="M40" i="33"/>
  <c r="N40" i="33"/>
  <c r="O40" i="33"/>
  <c r="P40" i="33"/>
  <c r="Q40" i="33"/>
  <c r="R40" i="33"/>
  <c r="S40" i="33"/>
  <c r="T40" i="33"/>
  <c r="U40" i="33"/>
  <c r="V40" i="33"/>
  <c r="W40" i="33"/>
  <c r="X40" i="33"/>
  <c r="Y40" i="33"/>
  <c r="Z40" i="33"/>
  <c r="AA40" i="33"/>
  <c r="AB40" i="33"/>
  <c r="G41" i="33"/>
  <c r="H41" i="33"/>
  <c r="I41" i="33"/>
  <c r="J41" i="33"/>
  <c r="K41" i="33"/>
  <c r="L41" i="33"/>
  <c r="M41" i="33"/>
  <c r="N41" i="33"/>
  <c r="O41" i="33"/>
  <c r="P41" i="33"/>
  <c r="Q41" i="33"/>
  <c r="R41" i="33"/>
  <c r="S41" i="33"/>
  <c r="T41" i="33"/>
  <c r="U41" i="33"/>
  <c r="V41" i="33"/>
  <c r="W41" i="33"/>
  <c r="X41" i="33"/>
  <c r="Y41" i="33"/>
  <c r="Z41" i="33"/>
  <c r="AA41" i="33"/>
  <c r="AB41" i="33"/>
  <c r="G42" i="33"/>
  <c r="H42" i="33"/>
  <c r="I42" i="33"/>
  <c r="J42" i="33"/>
  <c r="K42" i="33"/>
  <c r="L42" i="33"/>
  <c r="M42" i="33"/>
  <c r="N42" i="33"/>
  <c r="O42" i="33"/>
  <c r="P42" i="33"/>
  <c r="Q42" i="33"/>
  <c r="R42" i="33"/>
  <c r="S42" i="33"/>
  <c r="T42" i="33"/>
  <c r="U42" i="33"/>
  <c r="V42" i="33"/>
  <c r="W42" i="33"/>
  <c r="X42" i="33"/>
  <c r="Y42" i="33"/>
  <c r="Z42" i="33"/>
  <c r="AA42" i="33"/>
  <c r="AB42" i="33"/>
  <c r="H12" i="33"/>
  <c r="I12" i="33"/>
  <c r="J12" i="33"/>
  <c r="K12" i="33"/>
  <c r="K45" i="33" s="1"/>
  <c r="L12" i="33"/>
  <c r="M12" i="33"/>
  <c r="N12" i="33"/>
  <c r="O12" i="33"/>
  <c r="O45" i="33" s="1"/>
  <c r="P12" i="33"/>
  <c r="Q12" i="33"/>
  <c r="R12" i="33"/>
  <c r="S12" i="33"/>
  <c r="S45" i="33" s="1"/>
  <c r="T12" i="33"/>
  <c r="U12" i="33"/>
  <c r="V12" i="33"/>
  <c r="W12" i="33"/>
  <c r="W45" i="33" s="1"/>
  <c r="X12" i="33"/>
  <c r="Y12" i="33"/>
  <c r="Z12" i="33"/>
  <c r="AA12" i="33"/>
  <c r="AA45" i="33" s="1"/>
  <c r="AB12" i="33"/>
  <c r="G13" i="32"/>
  <c r="H13" i="32"/>
  <c r="I13" i="32"/>
  <c r="J13" i="32"/>
  <c r="K13" i="32"/>
  <c r="L13" i="32"/>
  <c r="M13" i="32"/>
  <c r="N13" i="32"/>
  <c r="O13" i="32"/>
  <c r="P13" i="32"/>
  <c r="Q13" i="32"/>
  <c r="R13" i="32"/>
  <c r="S13" i="32"/>
  <c r="T13" i="32"/>
  <c r="U13" i="32"/>
  <c r="V13" i="32"/>
  <c r="W13" i="32"/>
  <c r="X13" i="32"/>
  <c r="Y13" i="32"/>
  <c r="Z13" i="32"/>
  <c r="AA13" i="32"/>
  <c r="AB13" i="32"/>
  <c r="G14" i="32"/>
  <c r="H14" i="32"/>
  <c r="I14" i="32"/>
  <c r="J14" i="32"/>
  <c r="K14" i="32"/>
  <c r="L14" i="32"/>
  <c r="M14" i="32"/>
  <c r="N14" i="32"/>
  <c r="O14" i="32"/>
  <c r="P14" i="32"/>
  <c r="Q14" i="32"/>
  <c r="R14" i="32"/>
  <c r="S14" i="32"/>
  <c r="T14" i="32"/>
  <c r="U14" i="32"/>
  <c r="V14" i="32"/>
  <c r="V45" i="32" s="1"/>
  <c r="W14" i="32"/>
  <c r="X14" i="32"/>
  <c r="Y14" i="32"/>
  <c r="Z14" i="32"/>
  <c r="AA14" i="32"/>
  <c r="AB14" i="32"/>
  <c r="G15" i="32"/>
  <c r="H15" i="32"/>
  <c r="I15" i="32"/>
  <c r="J15" i="32"/>
  <c r="K15" i="32"/>
  <c r="L15" i="32"/>
  <c r="M15" i="32"/>
  <c r="N15" i="32"/>
  <c r="O15" i="32"/>
  <c r="P15" i="32"/>
  <c r="Q15" i="32"/>
  <c r="R15" i="32"/>
  <c r="S15" i="32"/>
  <c r="T15" i="32"/>
  <c r="U15" i="32"/>
  <c r="V15" i="32"/>
  <c r="W15" i="32"/>
  <c r="X15" i="32"/>
  <c r="Y15" i="32"/>
  <c r="Z15" i="32"/>
  <c r="AA15" i="32"/>
  <c r="AB15" i="32"/>
  <c r="G16" i="32"/>
  <c r="H16" i="32"/>
  <c r="I16" i="32"/>
  <c r="J16" i="32"/>
  <c r="K16" i="32"/>
  <c r="L16" i="32"/>
  <c r="M16" i="32"/>
  <c r="N16" i="32"/>
  <c r="O16" i="32"/>
  <c r="P16" i="32"/>
  <c r="Q16" i="32"/>
  <c r="R16" i="32"/>
  <c r="S16" i="32"/>
  <c r="T16" i="32"/>
  <c r="U16" i="32"/>
  <c r="V16" i="32"/>
  <c r="W16" i="32"/>
  <c r="X16" i="32"/>
  <c r="Y16" i="32"/>
  <c r="Z16" i="32"/>
  <c r="Z45" i="32" s="1"/>
  <c r="AA16" i="32"/>
  <c r="AB16" i="32"/>
  <c r="G17" i="32"/>
  <c r="H17" i="32"/>
  <c r="I17" i="32"/>
  <c r="J17" i="32"/>
  <c r="K17" i="32"/>
  <c r="L17" i="32"/>
  <c r="M17" i="32"/>
  <c r="N17" i="32"/>
  <c r="O17" i="32"/>
  <c r="P17" i="32"/>
  <c r="Q17" i="32"/>
  <c r="R17" i="32"/>
  <c r="S17" i="32"/>
  <c r="T17" i="32"/>
  <c r="U17" i="32"/>
  <c r="V17" i="32"/>
  <c r="W17" i="32"/>
  <c r="X17" i="32"/>
  <c r="Y17" i="32"/>
  <c r="Z17" i="32"/>
  <c r="AA17" i="32"/>
  <c r="AB17" i="32"/>
  <c r="G18" i="32"/>
  <c r="H18" i="32"/>
  <c r="I18" i="32"/>
  <c r="J18" i="32"/>
  <c r="K18" i="32"/>
  <c r="L18" i="32"/>
  <c r="M18" i="32"/>
  <c r="N18" i="32"/>
  <c r="O18" i="32"/>
  <c r="P18" i="32"/>
  <c r="Q18" i="32"/>
  <c r="R18" i="32"/>
  <c r="S18" i="32"/>
  <c r="T18" i="32"/>
  <c r="U18" i="32"/>
  <c r="V18" i="32"/>
  <c r="W18" i="32"/>
  <c r="X18" i="32"/>
  <c r="Y18" i="32"/>
  <c r="Z18" i="32"/>
  <c r="AA18" i="32"/>
  <c r="AB18" i="32"/>
  <c r="G19" i="32"/>
  <c r="H19" i="32"/>
  <c r="I19" i="32"/>
  <c r="J19" i="32"/>
  <c r="K19" i="32"/>
  <c r="L19" i="32"/>
  <c r="M19" i="32"/>
  <c r="N19" i="32"/>
  <c r="O19" i="32"/>
  <c r="P19" i="32"/>
  <c r="Q19" i="32"/>
  <c r="R19" i="32"/>
  <c r="S19" i="32"/>
  <c r="T19" i="32"/>
  <c r="U19" i="32"/>
  <c r="V19" i="32"/>
  <c r="W19" i="32"/>
  <c r="X19" i="32"/>
  <c r="Y19" i="32"/>
  <c r="Z19" i="32"/>
  <c r="AA19" i="32"/>
  <c r="AB19" i="32"/>
  <c r="G20" i="32"/>
  <c r="H20" i="32"/>
  <c r="I20" i="32"/>
  <c r="J20" i="32"/>
  <c r="K20" i="32"/>
  <c r="L20" i="32"/>
  <c r="M20" i="32"/>
  <c r="N20" i="32"/>
  <c r="O20" i="32"/>
  <c r="P20" i="32"/>
  <c r="Q20" i="32"/>
  <c r="R20" i="32"/>
  <c r="S20" i="32"/>
  <c r="T20" i="32"/>
  <c r="U20" i="32"/>
  <c r="V20" i="32"/>
  <c r="W20" i="32"/>
  <c r="X20" i="32"/>
  <c r="Y20" i="32"/>
  <c r="Z20" i="32"/>
  <c r="AA20" i="32"/>
  <c r="AB20" i="32"/>
  <c r="G21" i="32"/>
  <c r="H21" i="32"/>
  <c r="I21" i="32"/>
  <c r="J21" i="32"/>
  <c r="K21" i="32"/>
  <c r="L21" i="32"/>
  <c r="M21" i="32"/>
  <c r="N21" i="32"/>
  <c r="O21" i="32"/>
  <c r="P21" i="32"/>
  <c r="Q21" i="32"/>
  <c r="R21" i="32"/>
  <c r="S21" i="32"/>
  <c r="T21" i="32"/>
  <c r="U21" i="32"/>
  <c r="V21" i="32"/>
  <c r="W21" i="32"/>
  <c r="X21" i="32"/>
  <c r="Y21" i="32"/>
  <c r="Z21" i="32"/>
  <c r="AA21" i="32"/>
  <c r="AB21" i="32"/>
  <c r="G22" i="32"/>
  <c r="H22" i="32"/>
  <c r="I22" i="32"/>
  <c r="J22" i="32"/>
  <c r="K22" i="32"/>
  <c r="L22" i="32"/>
  <c r="M22" i="32"/>
  <c r="N22" i="32"/>
  <c r="O22" i="32"/>
  <c r="P22" i="32"/>
  <c r="Q22" i="32"/>
  <c r="R22" i="32"/>
  <c r="S22" i="32"/>
  <c r="T22" i="32"/>
  <c r="U22" i="32"/>
  <c r="V22" i="32"/>
  <c r="W22" i="32"/>
  <c r="X22" i="32"/>
  <c r="Y22" i="32"/>
  <c r="Z22" i="32"/>
  <c r="AA22" i="32"/>
  <c r="AB22" i="32"/>
  <c r="G23" i="32"/>
  <c r="H23" i="32"/>
  <c r="I23" i="32"/>
  <c r="J23" i="32"/>
  <c r="K23" i="32"/>
  <c r="L23" i="32"/>
  <c r="M23" i="32"/>
  <c r="N23" i="32"/>
  <c r="O23" i="32"/>
  <c r="P23" i="32"/>
  <c r="Q23" i="32"/>
  <c r="R23" i="32"/>
  <c r="S23" i="32"/>
  <c r="T23" i="32"/>
  <c r="U23" i="32"/>
  <c r="V23" i="32"/>
  <c r="W23" i="32"/>
  <c r="X23" i="32"/>
  <c r="Y23" i="32"/>
  <c r="Z23" i="32"/>
  <c r="AA23" i="32"/>
  <c r="AB23" i="32"/>
  <c r="G24" i="32"/>
  <c r="H24" i="32"/>
  <c r="I24" i="32"/>
  <c r="J24" i="32"/>
  <c r="K24" i="32"/>
  <c r="L24" i="32"/>
  <c r="M24" i="32"/>
  <c r="N24" i="32"/>
  <c r="O24" i="32"/>
  <c r="P24" i="32"/>
  <c r="Q24" i="32"/>
  <c r="R24" i="32"/>
  <c r="S24" i="32"/>
  <c r="T24" i="32"/>
  <c r="U24" i="32"/>
  <c r="V24" i="32"/>
  <c r="W24" i="32"/>
  <c r="X24" i="32"/>
  <c r="Y24" i="32"/>
  <c r="Z24" i="32"/>
  <c r="AA24" i="32"/>
  <c r="AB24" i="32"/>
  <c r="G25" i="32"/>
  <c r="H25" i="32"/>
  <c r="I25" i="32"/>
  <c r="J25" i="32"/>
  <c r="K25" i="32"/>
  <c r="L25" i="32"/>
  <c r="M25" i="32"/>
  <c r="N25" i="32"/>
  <c r="O25" i="32"/>
  <c r="P25" i="32"/>
  <c r="Q25" i="32"/>
  <c r="R25" i="32"/>
  <c r="S25" i="32"/>
  <c r="T25" i="32"/>
  <c r="U25" i="32"/>
  <c r="V25" i="32"/>
  <c r="W25" i="32"/>
  <c r="X25" i="32"/>
  <c r="Y25" i="32"/>
  <c r="Z25" i="32"/>
  <c r="AA25" i="32"/>
  <c r="AB25" i="32"/>
  <c r="G26" i="32"/>
  <c r="H26" i="32"/>
  <c r="I26" i="32"/>
  <c r="J26" i="32"/>
  <c r="K26" i="32"/>
  <c r="L26" i="32"/>
  <c r="M26" i="32"/>
  <c r="N26" i="32"/>
  <c r="O26" i="32"/>
  <c r="P26" i="32"/>
  <c r="Q26" i="32"/>
  <c r="R26" i="32"/>
  <c r="S26" i="32"/>
  <c r="T26" i="32"/>
  <c r="U26" i="32"/>
  <c r="V26" i="32"/>
  <c r="W26" i="32"/>
  <c r="X26" i="32"/>
  <c r="Y26" i="32"/>
  <c r="Z26" i="32"/>
  <c r="AA26" i="32"/>
  <c r="AB26" i="32"/>
  <c r="G27" i="32"/>
  <c r="H27" i="32"/>
  <c r="I27" i="32"/>
  <c r="J27" i="32"/>
  <c r="K27" i="32"/>
  <c r="L27" i="32"/>
  <c r="M27" i="32"/>
  <c r="N27" i="32"/>
  <c r="O27" i="32"/>
  <c r="P27" i="32"/>
  <c r="Q27" i="32"/>
  <c r="R27" i="32"/>
  <c r="S27" i="32"/>
  <c r="T27" i="32"/>
  <c r="U27" i="32"/>
  <c r="V27" i="32"/>
  <c r="W27" i="32"/>
  <c r="X27" i="32"/>
  <c r="Y27" i="32"/>
  <c r="Z27" i="32"/>
  <c r="AA27" i="32"/>
  <c r="AB27" i="32"/>
  <c r="G28" i="32"/>
  <c r="H28" i="32"/>
  <c r="I28" i="32"/>
  <c r="J28" i="32"/>
  <c r="K28" i="32"/>
  <c r="L28" i="32"/>
  <c r="M28" i="32"/>
  <c r="N28" i="32"/>
  <c r="O28" i="32"/>
  <c r="P28" i="32"/>
  <c r="Q28" i="32"/>
  <c r="R28" i="32"/>
  <c r="S28" i="32"/>
  <c r="T28" i="32"/>
  <c r="U28" i="32"/>
  <c r="V28" i="32"/>
  <c r="W28" i="32"/>
  <c r="X28" i="32"/>
  <c r="Y28" i="32"/>
  <c r="Z28" i="32"/>
  <c r="AA28" i="32"/>
  <c r="AB28" i="32"/>
  <c r="G29" i="32"/>
  <c r="H29" i="32"/>
  <c r="I29" i="32"/>
  <c r="J29" i="32"/>
  <c r="K29" i="32"/>
  <c r="L29" i="32"/>
  <c r="M29" i="32"/>
  <c r="N29" i="32"/>
  <c r="O29" i="32"/>
  <c r="P29" i="32"/>
  <c r="Q29" i="32"/>
  <c r="R29" i="32"/>
  <c r="S29" i="32"/>
  <c r="T29" i="32"/>
  <c r="U29" i="32"/>
  <c r="V29" i="32"/>
  <c r="W29" i="32"/>
  <c r="X29" i="32"/>
  <c r="Y29" i="32"/>
  <c r="Z29" i="32"/>
  <c r="AA29" i="32"/>
  <c r="AB29" i="32"/>
  <c r="G30" i="32"/>
  <c r="H30" i="32"/>
  <c r="I30" i="32"/>
  <c r="J30" i="32"/>
  <c r="K30" i="32"/>
  <c r="L30" i="32"/>
  <c r="M30" i="32"/>
  <c r="N30" i="32"/>
  <c r="O30" i="32"/>
  <c r="P30" i="32"/>
  <c r="Q30" i="32"/>
  <c r="R30" i="32"/>
  <c r="S30" i="32"/>
  <c r="T30" i="32"/>
  <c r="U30" i="32"/>
  <c r="V30" i="32"/>
  <c r="W30" i="32"/>
  <c r="X30" i="32"/>
  <c r="Y30" i="32"/>
  <c r="Z30" i="32"/>
  <c r="AA30" i="32"/>
  <c r="AB30" i="32"/>
  <c r="G31" i="32"/>
  <c r="H31" i="32"/>
  <c r="I31" i="32"/>
  <c r="J31" i="32"/>
  <c r="K31" i="32"/>
  <c r="L31" i="32"/>
  <c r="M31" i="32"/>
  <c r="N31" i="32"/>
  <c r="O31" i="32"/>
  <c r="P31" i="32"/>
  <c r="Q31" i="32"/>
  <c r="R31" i="32"/>
  <c r="S31" i="32"/>
  <c r="T31" i="32"/>
  <c r="U31" i="32"/>
  <c r="V31" i="32"/>
  <c r="W31" i="32"/>
  <c r="X31" i="32"/>
  <c r="Y31" i="32"/>
  <c r="Z31" i="32"/>
  <c r="AA31" i="32"/>
  <c r="AB31" i="32"/>
  <c r="G32" i="32"/>
  <c r="H32" i="32"/>
  <c r="I32" i="32"/>
  <c r="J32" i="32"/>
  <c r="K32" i="32"/>
  <c r="L32" i="32"/>
  <c r="M32" i="32"/>
  <c r="N32" i="32"/>
  <c r="O32" i="32"/>
  <c r="P32" i="32"/>
  <c r="Q32" i="32"/>
  <c r="R32" i="32"/>
  <c r="S32" i="32"/>
  <c r="T32" i="32"/>
  <c r="U32" i="32"/>
  <c r="V32" i="32"/>
  <c r="W32" i="32"/>
  <c r="X32" i="32"/>
  <c r="Y32" i="32"/>
  <c r="Z32" i="32"/>
  <c r="AA32" i="32"/>
  <c r="AB32" i="32"/>
  <c r="G33" i="32"/>
  <c r="H33" i="32"/>
  <c r="I33" i="32"/>
  <c r="J33" i="32"/>
  <c r="K33" i="32"/>
  <c r="L33" i="32"/>
  <c r="M33" i="32"/>
  <c r="N33" i="32"/>
  <c r="O33" i="32"/>
  <c r="P33" i="32"/>
  <c r="Q33" i="32"/>
  <c r="R33" i="32"/>
  <c r="S33" i="32"/>
  <c r="T33" i="32"/>
  <c r="U33" i="32"/>
  <c r="V33" i="32"/>
  <c r="W33" i="32"/>
  <c r="X33" i="32"/>
  <c r="Y33" i="32"/>
  <c r="Z33" i="32"/>
  <c r="AA33" i="32"/>
  <c r="AB33" i="32"/>
  <c r="G34" i="32"/>
  <c r="H34" i="32"/>
  <c r="I34" i="32"/>
  <c r="J34" i="32"/>
  <c r="K34" i="32"/>
  <c r="L34" i="32"/>
  <c r="M34" i="32"/>
  <c r="N34" i="32"/>
  <c r="O34" i="32"/>
  <c r="P34" i="32"/>
  <c r="Q34" i="32"/>
  <c r="R34" i="32"/>
  <c r="S34" i="32"/>
  <c r="T34" i="32"/>
  <c r="U34" i="32"/>
  <c r="V34" i="32"/>
  <c r="W34" i="32"/>
  <c r="X34" i="32"/>
  <c r="Y34" i="32"/>
  <c r="Z34" i="32"/>
  <c r="AA34" i="32"/>
  <c r="AB34" i="32"/>
  <c r="G35" i="32"/>
  <c r="H35" i="32"/>
  <c r="I35" i="32"/>
  <c r="J35" i="32"/>
  <c r="K35" i="32"/>
  <c r="L35" i="32"/>
  <c r="M35" i="32"/>
  <c r="N35" i="32"/>
  <c r="O35" i="32"/>
  <c r="P35" i="32"/>
  <c r="Q35" i="32"/>
  <c r="R35" i="32"/>
  <c r="S35" i="32"/>
  <c r="T35" i="32"/>
  <c r="U35" i="32"/>
  <c r="V35" i="32"/>
  <c r="W35" i="32"/>
  <c r="X35" i="32"/>
  <c r="Y35" i="32"/>
  <c r="Z35" i="32"/>
  <c r="AA35" i="32"/>
  <c r="AB35" i="32"/>
  <c r="G36" i="32"/>
  <c r="H36" i="32"/>
  <c r="I36" i="32"/>
  <c r="J36" i="32"/>
  <c r="K36" i="32"/>
  <c r="L36" i="32"/>
  <c r="M36" i="32"/>
  <c r="N36" i="32"/>
  <c r="O36" i="32"/>
  <c r="P36" i="32"/>
  <c r="Q36" i="32"/>
  <c r="R36" i="32"/>
  <c r="S36" i="32"/>
  <c r="T36" i="32"/>
  <c r="U36" i="32"/>
  <c r="V36" i="32"/>
  <c r="W36" i="32"/>
  <c r="X36" i="32"/>
  <c r="Y36" i="32"/>
  <c r="Z36" i="32"/>
  <c r="AA36" i="32"/>
  <c r="AB36" i="32"/>
  <c r="G37" i="32"/>
  <c r="H37" i="32"/>
  <c r="I37" i="32"/>
  <c r="J37" i="32"/>
  <c r="K37" i="32"/>
  <c r="L37" i="32"/>
  <c r="M37" i="32"/>
  <c r="N37" i="32"/>
  <c r="O37" i="32"/>
  <c r="P37" i="32"/>
  <c r="Q37" i="32"/>
  <c r="R37" i="32"/>
  <c r="S37" i="32"/>
  <c r="T37" i="32"/>
  <c r="U37" i="32"/>
  <c r="V37" i="32"/>
  <c r="W37" i="32"/>
  <c r="X37" i="32"/>
  <c r="Y37" i="32"/>
  <c r="Z37" i="32"/>
  <c r="AA37" i="32"/>
  <c r="AB37" i="32"/>
  <c r="G38" i="32"/>
  <c r="H38" i="32"/>
  <c r="I38" i="32"/>
  <c r="J38" i="32"/>
  <c r="K38" i="32"/>
  <c r="L38" i="32"/>
  <c r="M38" i="32"/>
  <c r="N38" i="32"/>
  <c r="O38" i="32"/>
  <c r="P38" i="32"/>
  <c r="Q38" i="32"/>
  <c r="R38" i="32"/>
  <c r="S38" i="32"/>
  <c r="T38" i="32"/>
  <c r="U38" i="32"/>
  <c r="V38" i="32"/>
  <c r="W38" i="32"/>
  <c r="X38" i="32"/>
  <c r="Y38" i="32"/>
  <c r="Z38" i="32"/>
  <c r="AA38" i="32"/>
  <c r="AB38" i="32"/>
  <c r="G39" i="32"/>
  <c r="H39" i="32"/>
  <c r="I39" i="32"/>
  <c r="J39" i="32"/>
  <c r="K39" i="32"/>
  <c r="L39" i="32"/>
  <c r="M39" i="32"/>
  <c r="N39" i="32"/>
  <c r="O39" i="32"/>
  <c r="P39" i="32"/>
  <c r="Q39" i="32"/>
  <c r="R39" i="32"/>
  <c r="S39" i="32"/>
  <c r="T39" i="32"/>
  <c r="U39" i="32"/>
  <c r="V39" i="32"/>
  <c r="W39" i="32"/>
  <c r="X39" i="32"/>
  <c r="Y39" i="32"/>
  <c r="Z39" i="32"/>
  <c r="AA39" i="32"/>
  <c r="AB39" i="32"/>
  <c r="G40" i="32"/>
  <c r="H40" i="32"/>
  <c r="I40" i="32"/>
  <c r="J40" i="32"/>
  <c r="K40" i="32"/>
  <c r="L40" i="32"/>
  <c r="M40" i="32"/>
  <c r="N40" i="32"/>
  <c r="O40" i="32"/>
  <c r="P40" i="32"/>
  <c r="Q40" i="32"/>
  <c r="R40" i="32"/>
  <c r="S40" i="32"/>
  <c r="T40" i="32"/>
  <c r="U40" i="32"/>
  <c r="V40" i="32"/>
  <c r="W40" i="32"/>
  <c r="X40" i="32"/>
  <c r="Y40" i="32"/>
  <c r="Z40" i="32"/>
  <c r="AA40" i="32"/>
  <c r="AB40" i="32"/>
  <c r="G41" i="32"/>
  <c r="H41" i="32"/>
  <c r="I41" i="32"/>
  <c r="J41" i="32"/>
  <c r="K41" i="32"/>
  <c r="L41" i="32"/>
  <c r="M41" i="32"/>
  <c r="N41" i="32"/>
  <c r="O41" i="32"/>
  <c r="P41" i="32"/>
  <c r="Q41" i="32"/>
  <c r="R41" i="32"/>
  <c r="S41" i="32"/>
  <c r="T41" i="32"/>
  <c r="U41" i="32"/>
  <c r="V41" i="32"/>
  <c r="W41" i="32"/>
  <c r="X41" i="32"/>
  <c r="Y41" i="32"/>
  <c r="Z41" i="32"/>
  <c r="AA41" i="32"/>
  <c r="AB41" i="32"/>
  <c r="G42" i="32"/>
  <c r="H42" i="32"/>
  <c r="I42" i="32"/>
  <c r="J42" i="32"/>
  <c r="K42" i="32"/>
  <c r="L42" i="32"/>
  <c r="M42" i="32"/>
  <c r="N42" i="32"/>
  <c r="O42" i="32"/>
  <c r="P42" i="32"/>
  <c r="Q42" i="32"/>
  <c r="R42" i="32"/>
  <c r="S42" i="32"/>
  <c r="T42" i="32"/>
  <c r="U42" i="32"/>
  <c r="V42" i="32"/>
  <c r="W42" i="32"/>
  <c r="X42" i="32"/>
  <c r="Y42" i="32"/>
  <c r="Z42" i="32"/>
  <c r="AA42" i="32"/>
  <c r="AB42" i="32"/>
  <c r="R12" i="32"/>
  <c r="S12" i="32"/>
  <c r="T12" i="32"/>
  <c r="T45" i="32" s="1"/>
  <c r="U12" i="32"/>
  <c r="V12" i="32"/>
  <c r="W12" i="32"/>
  <c r="X12" i="32"/>
  <c r="X45" i="32" s="1"/>
  <c r="Y12" i="32"/>
  <c r="Z12" i="32"/>
  <c r="AA12" i="32"/>
  <c r="AB12" i="32"/>
  <c r="AB45" i="32" s="1"/>
  <c r="H12" i="32"/>
  <c r="I12" i="32"/>
  <c r="J12" i="32"/>
  <c r="J45" i="32" s="1"/>
  <c r="K12" i="32"/>
  <c r="K45" i="32" s="1"/>
  <c r="L12" i="32"/>
  <c r="M12" i="32"/>
  <c r="N12" i="32"/>
  <c r="O12" i="32"/>
  <c r="O45" i="32" s="1"/>
  <c r="P12" i="32"/>
  <c r="Q12" i="32"/>
  <c r="G13" i="31"/>
  <c r="H13" i="31"/>
  <c r="I13" i="31"/>
  <c r="J13" i="31"/>
  <c r="K13" i="31"/>
  <c r="L13" i="31"/>
  <c r="M13" i="31"/>
  <c r="N13" i="31"/>
  <c r="O13" i="31"/>
  <c r="P13" i="31"/>
  <c r="Q13" i="31"/>
  <c r="R13" i="31"/>
  <c r="S13" i="31"/>
  <c r="T13" i="31"/>
  <c r="U13" i="31"/>
  <c r="V13" i="31"/>
  <c r="W13" i="31"/>
  <c r="X13" i="31"/>
  <c r="Y13" i="31"/>
  <c r="Z13" i="31"/>
  <c r="AA13" i="31"/>
  <c r="AB13" i="31"/>
  <c r="G14" i="31"/>
  <c r="H14" i="31"/>
  <c r="I14" i="31"/>
  <c r="J14" i="31"/>
  <c r="K14" i="31"/>
  <c r="L14" i="31"/>
  <c r="M14" i="31"/>
  <c r="N14" i="31"/>
  <c r="O14" i="31"/>
  <c r="P14" i="31"/>
  <c r="Q14" i="31"/>
  <c r="R14" i="31"/>
  <c r="S14" i="31"/>
  <c r="T14" i="31"/>
  <c r="U14" i="31"/>
  <c r="V14" i="31"/>
  <c r="W14" i="31"/>
  <c r="X14" i="31"/>
  <c r="Y14" i="31"/>
  <c r="Z14" i="31"/>
  <c r="AA14" i="31"/>
  <c r="AB14" i="31"/>
  <c r="G15" i="31"/>
  <c r="H15" i="31"/>
  <c r="I15" i="31"/>
  <c r="J15" i="31"/>
  <c r="K15" i="31"/>
  <c r="L15" i="31"/>
  <c r="M15" i="31"/>
  <c r="N15" i="31"/>
  <c r="O15" i="31"/>
  <c r="P15" i="31"/>
  <c r="Q15" i="31"/>
  <c r="R15" i="31"/>
  <c r="S15" i="31"/>
  <c r="T15" i="31"/>
  <c r="U15" i="31"/>
  <c r="V15" i="31"/>
  <c r="W15" i="31"/>
  <c r="X15" i="31"/>
  <c r="Y15" i="31"/>
  <c r="Z15" i="31"/>
  <c r="AA15" i="31"/>
  <c r="AB15" i="31"/>
  <c r="G16" i="31"/>
  <c r="H16" i="31"/>
  <c r="I16" i="31"/>
  <c r="J16" i="31"/>
  <c r="K16" i="31"/>
  <c r="L16" i="31"/>
  <c r="M16" i="31"/>
  <c r="N16" i="31"/>
  <c r="O16" i="31"/>
  <c r="P16" i="31"/>
  <c r="Q16" i="31"/>
  <c r="R16" i="31"/>
  <c r="S16" i="31"/>
  <c r="T16" i="31"/>
  <c r="U16" i="31"/>
  <c r="V16" i="31"/>
  <c r="W16" i="31"/>
  <c r="X16" i="31"/>
  <c r="Y16" i="31"/>
  <c r="Z16" i="31"/>
  <c r="AA16" i="31"/>
  <c r="AB16" i="31"/>
  <c r="G17" i="31"/>
  <c r="H17" i="31"/>
  <c r="I17" i="31"/>
  <c r="J17" i="31"/>
  <c r="K17" i="31"/>
  <c r="L17" i="31"/>
  <c r="M17" i="31"/>
  <c r="N17" i="31"/>
  <c r="O17" i="31"/>
  <c r="P17" i="31"/>
  <c r="Q17" i="31"/>
  <c r="R17" i="31"/>
  <c r="S17" i="31"/>
  <c r="T17" i="31"/>
  <c r="U17" i="31"/>
  <c r="V17" i="31"/>
  <c r="W17" i="31"/>
  <c r="X17" i="31"/>
  <c r="Y17" i="31"/>
  <c r="Z17" i="31"/>
  <c r="AA17" i="31"/>
  <c r="AB17" i="31"/>
  <c r="G18" i="31"/>
  <c r="H18" i="31"/>
  <c r="I18" i="31"/>
  <c r="J18" i="31"/>
  <c r="K18" i="31"/>
  <c r="L18" i="31"/>
  <c r="M18" i="31"/>
  <c r="N18" i="31"/>
  <c r="O18" i="31"/>
  <c r="P18" i="31"/>
  <c r="Q18" i="31"/>
  <c r="R18" i="31"/>
  <c r="S18" i="31"/>
  <c r="T18" i="31"/>
  <c r="U18" i="31"/>
  <c r="V18" i="31"/>
  <c r="W18" i="31"/>
  <c r="X18" i="31"/>
  <c r="Y18" i="31"/>
  <c r="Z18" i="31"/>
  <c r="AA18" i="31"/>
  <c r="AB18" i="31"/>
  <c r="G19" i="31"/>
  <c r="H19" i="31"/>
  <c r="I19" i="31"/>
  <c r="J19" i="31"/>
  <c r="K19" i="31"/>
  <c r="L19" i="31"/>
  <c r="M19" i="31"/>
  <c r="N19" i="31"/>
  <c r="O19" i="31"/>
  <c r="P19" i="31"/>
  <c r="Q19" i="31"/>
  <c r="R19" i="31"/>
  <c r="S19" i="31"/>
  <c r="T19" i="31"/>
  <c r="U19" i="31"/>
  <c r="V19" i="31"/>
  <c r="W19" i="31"/>
  <c r="X19" i="31"/>
  <c r="Y19" i="31"/>
  <c r="Z19" i="31"/>
  <c r="AA19" i="31"/>
  <c r="AB19" i="31"/>
  <c r="G20" i="31"/>
  <c r="H20" i="31"/>
  <c r="I20" i="31"/>
  <c r="J20" i="31"/>
  <c r="K20" i="31"/>
  <c r="L20" i="31"/>
  <c r="M20" i="31"/>
  <c r="N20" i="31"/>
  <c r="O20" i="31"/>
  <c r="P20" i="31"/>
  <c r="Q20" i="31"/>
  <c r="R20" i="31"/>
  <c r="S20" i="31"/>
  <c r="T20" i="31"/>
  <c r="U20" i="31"/>
  <c r="V20" i="31"/>
  <c r="W20" i="31"/>
  <c r="X20" i="31"/>
  <c r="Y20" i="31"/>
  <c r="Z20" i="31"/>
  <c r="AA20" i="31"/>
  <c r="AB20" i="31"/>
  <c r="G21" i="31"/>
  <c r="H21" i="31"/>
  <c r="I21" i="31"/>
  <c r="J21" i="31"/>
  <c r="K21" i="31"/>
  <c r="L21" i="31"/>
  <c r="M21" i="31"/>
  <c r="N21" i="31"/>
  <c r="O21" i="31"/>
  <c r="P21" i="31"/>
  <c r="Q21" i="31"/>
  <c r="R21" i="31"/>
  <c r="S21" i="31"/>
  <c r="T21" i="31"/>
  <c r="U21" i="31"/>
  <c r="V21" i="31"/>
  <c r="W21" i="31"/>
  <c r="X21" i="31"/>
  <c r="Y21" i="31"/>
  <c r="Z21" i="31"/>
  <c r="AA21" i="31"/>
  <c r="AB21" i="31"/>
  <c r="G22" i="31"/>
  <c r="H22" i="31"/>
  <c r="I22" i="31"/>
  <c r="J22" i="31"/>
  <c r="K22" i="31"/>
  <c r="L22" i="31"/>
  <c r="M22" i="31"/>
  <c r="N22" i="31"/>
  <c r="O22" i="31"/>
  <c r="P22" i="31"/>
  <c r="Q22" i="31"/>
  <c r="R22" i="31"/>
  <c r="S22" i="31"/>
  <c r="T22" i="31"/>
  <c r="U22" i="31"/>
  <c r="V22" i="31"/>
  <c r="W22" i="31"/>
  <c r="X22" i="31"/>
  <c r="Y22" i="31"/>
  <c r="Z22" i="31"/>
  <c r="AA22" i="31"/>
  <c r="AB22" i="31"/>
  <c r="G23" i="31"/>
  <c r="H23" i="31"/>
  <c r="I23" i="31"/>
  <c r="J23" i="31"/>
  <c r="K23" i="31"/>
  <c r="L23" i="31"/>
  <c r="M23" i="31"/>
  <c r="N23" i="31"/>
  <c r="O23" i="31"/>
  <c r="P23" i="31"/>
  <c r="Q23" i="31"/>
  <c r="R23" i="31"/>
  <c r="S23" i="31"/>
  <c r="T23" i="31"/>
  <c r="U23" i="31"/>
  <c r="V23" i="31"/>
  <c r="W23" i="31"/>
  <c r="X23" i="31"/>
  <c r="Y23" i="31"/>
  <c r="Z23" i="31"/>
  <c r="AA23" i="31"/>
  <c r="AB23" i="31"/>
  <c r="G24" i="31"/>
  <c r="H24" i="31"/>
  <c r="I24" i="31"/>
  <c r="J24" i="31"/>
  <c r="K24" i="31"/>
  <c r="L24" i="31"/>
  <c r="M24" i="31"/>
  <c r="N24" i="31"/>
  <c r="O24" i="31"/>
  <c r="P24" i="31"/>
  <c r="Q24" i="31"/>
  <c r="R24" i="31"/>
  <c r="S24" i="31"/>
  <c r="T24" i="31"/>
  <c r="U24" i="31"/>
  <c r="V24" i="31"/>
  <c r="W24" i="31"/>
  <c r="X24" i="31"/>
  <c r="Y24" i="31"/>
  <c r="Z24" i="31"/>
  <c r="AA24" i="31"/>
  <c r="AB24" i="31"/>
  <c r="G25" i="31"/>
  <c r="H25" i="31"/>
  <c r="I25" i="31"/>
  <c r="J25" i="31"/>
  <c r="K25" i="31"/>
  <c r="L25" i="31"/>
  <c r="M25" i="31"/>
  <c r="N25" i="31"/>
  <c r="O25" i="31"/>
  <c r="P25" i="31"/>
  <c r="Q25" i="31"/>
  <c r="R25" i="31"/>
  <c r="S25" i="31"/>
  <c r="T25" i="31"/>
  <c r="U25" i="31"/>
  <c r="V25" i="31"/>
  <c r="W25" i="31"/>
  <c r="X25" i="31"/>
  <c r="Y25" i="31"/>
  <c r="Z25" i="31"/>
  <c r="AA25" i="31"/>
  <c r="AB25" i="31"/>
  <c r="G26" i="31"/>
  <c r="H26" i="31"/>
  <c r="I26" i="31"/>
  <c r="J26" i="31"/>
  <c r="K26" i="31"/>
  <c r="L26" i="31"/>
  <c r="M26" i="31"/>
  <c r="N26" i="31"/>
  <c r="O26" i="31"/>
  <c r="P26" i="31"/>
  <c r="Q26" i="31"/>
  <c r="R26" i="31"/>
  <c r="S26" i="31"/>
  <c r="T26" i="31"/>
  <c r="U26" i="31"/>
  <c r="V26" i="31"/>
  <c r="W26" i="31"/>
  <c r="X26" i="31"/>
  <c r="Y26" i="31"/>
  <c r="Z26" i="31"/>
  <c r="AA26" i="31"/>
  <c r="AB26" i="31"/>
  <c r="G27" i="31"/>
  <c r="H27" i="31"/>
  <c r="I27" i="31"/>
  <c r="J27" i="31"/>
  <c r="K27" i="31"/>
  <c r="L27" i="31"/>
  <c r="M27" i="31"/>
  <c r="N27" i="31"/>
  <c r="O27" i="31"/>
  <c r="P27" i="31"/>
  <c r="Q27" i="31"/>
  <c r="R27" i="31"/>
  <c r="S27" i="31"/>
  <c r="T27" i="31"/>
  <c r="U27" i="31"/>
  <c r="V27" i="31"/>
  <c r="W27" i="31"/>
  <c r="X27" i="31"/>
  <c r="Y27" i="31"/>
  <c r="Z27" i="31"/>
  <c r="AA27" i="31"/>
  <c r="AB27" i="31"/>
  <c r="G28" i="31"/>
  <c r="H28" i="31"/>
  <c r="I28" i="31"/>
  <c r="J28" i="31"/>
  <c r="K28" i="31"/>
  <c r="L28" i="31"/>
  <c r="M28" i="31"/>
  <c r="N28" i="31"/>
  <c r="O28" i="31"/>
  <c r="P28" i="31"/>
  <c r="Q28" i="31"/>
  <c r="R28" i="31"/>
  <c r="S28" i="31"/>
  <c r="T28" i="31"/>
  <c r="U28" i="31"/>
  <c r="V28" i="31"/>
  <c r="W28" i="31"/>
  <c r="X28" i="31"/>
  <c r="Y28" i="31"/>
  <c r="Z28" i="31"/>
  <c r="AA28" i="31"/>
  <c r="AB28" i="31"/>
  <c r="G29" i="31"/>
  <c r="H29" i="31"/>
  <c r="I29" i="31"/>
  <c r="J29" i="31"/>
  <c r="K29" i="31"/>
  <c r="L29" i="31"/>
  <c r="M29" i="31"/>
  <c r="N29" i="31"/>
  <c r="O29" i="31"/>
  <c r="P29" i="31"/>
  <c r="Q29" i="31"/>
  <c r="R29" i="31"/>
  <c r="S29" i="31"/>
  <c r="T29" i="31"/>
  <c r="U29" i="31"/>
  <c r="V29" i="31"/>
  <c r="W29" i="31"/>
  <c r="X29" i="31"/>
  <c r="Y29" i="31"/>
  <c r="Z29" i="31"/>
  <c r="AA29" i="31"/>
  <c r="AB29" i="31"/>
  <c r="G30" i="31"/>
  <c r="H30" i="31"/>
  <c r="I30" i="31"/>
  <c r="J30" i="31"/>
  <c r="K30" i="31"/>
  <c r="L30" i="31"/>
  <c r="M30" i="31"/>
  <c r="N30" i="31"/>
  <c r="O30" i="31"/>
  <c r="P30" i="31"/>
  <c r="Q30" i="31"/>
  <c r="R30" i="31"/>
  <c r="S30" i="31"/>
  <c r="T30" i="31"/>
  <c r="U30" i="31"/>
  <c r="V30" i="31"/>
  <c r="W30" i="31"/>
  <c r="X30" i="31"/>
  <c r="Y30" i="31"/>
  <c r="Z30" i="31"/>
  <c r="AA30" i="31"/>
  <c r="AB30" i="31"/>
  <c r="G31" i="31"/>
  <c r="H31" i="31"/>
  <c r="I31" i="31"/>
  <c r="J31" i="31"/>
  <c r="K31" i="31"/>
  <c r="L31" i="31"/>
  <c r="M31" i="31"/>
  <c r="N31" i="31"/>
  <c r="O31" i="31"/>
  <c r="P31" i="31"/>
  <c r="Q31" i="31"/>
  <c r="R31" i="31"/>
  <c r="S31" i="31"/>
  <c r="T31" i="31"/>
  <c r="U31" i="31"/>
  <c r="V31" i="31"/>
  <c r="W31" i="31"/>
  <c r="X31" i="31"/>
  <c r="Y31" i="31"/>
  <c r="Z31" i="31"/>
  <c r="AA31" i="31"/>
  <c r="AB31" i="31"/>
  <c r="G32" i="31"/>
  <c r="H32" i="31"/>
  <c r="I32" i="31"/>
  <c r="J32" i="31"/>
  <c r="K32" i="31"/>
  <c r="L32" i="31"/>
  <c r="M32" i="31"/>
  <c r="N32" i="31"/>
  <c r="O32" i="31"/>
  <c r="P32" i="31"/>
  <c r="Q32" i="31"/>
  <c r="R32" i="31"/>
  <c r="S32" i="31"/>
  <c r="T32" i="31"/>
  <c r="U32" i="31"/>
  <c r="V32" i="31"/>
  <c r="W32" i="31"/>
  <c r="X32" i="31"/>
  <c r="Y32" i="31"/>
  <c r="Z32" i="31"/>
  <c r="AA32" i="31"/>
  <c r="AB32" i="31"/>
  <c r="G33" i="31"/>
  <c r="H33" i="31"/>
  <c r="I33" i="31"/>
  <c r="J33" i="31"/>
  <c r="K33" i="31"/>
  <c r="L33" i="31"/>
  <c r="M33" i="31"/>
  <c r="N33" i="31"/>
  <c r="O33" i="31"/>
  <c r="P33" i="31"/>
  <c r="Q33" i="31"/>
  <c r="R33" i="31"/>
  <c r="S33" i="31"/>
  <c r="T33" i="31"/>
  <c r="U33" i="31"/>
  <c r="V33" i="31"/>
  <c r="W33" i="31"/>
  <c r="X33" i="31"/>
  <c r="Y33" i="31"/>
  <c r="Z33" i="31"/>
  <c r="AA33" i="31"/>
  <c r="AB33" i="31"/>
  <c r="G34" i="31"/>
  <c r="H34" i="31"/>
  <c r="I34" i="31"/>
  <c r="J34" i="31"/>
  <c r="K34" i="31"/>
  <c r="L34" i="31"/>
  <c r="M34" i="31"/>
  <c r="N34" i="31"/>
  <c r="O34" i="31"/>
  <c r="P34" i="31"/>
  <c r="Q34" i="31"/>
  <c r="R34" i="31"/>
  <c r="S34" i="31"/>
  <c r="T34" i="31"/>
  <c r="U34" i="31"/>
  <c r="V34" i="31"/>
  <c r="W34" i="31"/>
  <c r="X34" i="31"/>
  <c r="Y34" i="31"/>
  <c r="Z34" i="31"/>
  <c r="AA34" i="31"/>
  <c r="AB34" i="31"/>
  <c r="G35" i="31"/>
  <c r="H35" i="31"/>
  <c r="I35" i="31"/>
  <c r="J35" i="31"/>
  <c r="K35" i="31"/>
  <c r="L35" i="31"/>
  <c r="M35" i="31"/>
  <c r="N35" i="31"/>
  <c r="O35" i="31"/>
  <c r="P35" i="31"/>
  <c r="Q35" i="31"/>
  <c r="R35" i="31"/>
  <c r="S35" i="31"/>
  <c r="T35" i="31"/>
  <c r="U35" i="31"/>
  <c r="V35" i="31"/>
  <c r="W35" i="31"/>
  <c r="X35" i="31"/>
  <c r="Y35" i="31"/>
  <c r="Z35" i="31"/>
  <c r="AA35" i="31"/>
  <c r="AB35" i="31"/>
  <c r="G36" i="31"/>
  <c r="H36" i="31"/>
  <c r="I36" i="31"/>
  <c r="J36" i="31"/>
  <c r="K36" i="31"/>
  <c r="L36" i="31"/>
  <c r="M36" i="31"/>
  <c r="N36" i="31"/>
  <c r="O36" i="31"/>
  <c r="P36" i="31"/>
  <c r="Q36" i="31"/>
  <c r="R36" i="31"/>
  <c r="S36" i="31"/>
  <c r="T36" i="31"/>
  <c r="U36" i="31"/>
  <c r="V36" i="31"/>
  <c r="W36" i="31"/>
  <c r="X36" i="31"/>
  <c r="Y36" i="31"/>
  <c r="Z36" i="31"/>
  <c r="AA36" i="31"/>
  <c r="AB36" i="31"/>
  <c r="G37" i="31"/>
  <c r="H37" i="31"/>
  <c r="I37" i="31"/>
  <c r="J37" i="31"/>
  <c r="K37" i="31"/>
  <c r="L37" i="31"/>
  <c r="M37" i="31"/>
  <c r="N37" i="31"/>
  <c r="O37" i="31"/>
  <c r="P37" i="31"/>
  <c r="Q37" i="31"/>
  <c r="R37" i="31"/>
  <c r="S37" i="31"/>
  <c r="T37" i="31"/>
  <c r="U37" i="31"/>
  <c r="V37" i="31"/>
  <c r="W37" i="31"/>
  <c r="X37" i="31"/>
  <c r="Y37" i="31"/>
  <c r="Z37" i="31"/>
  <c r="AA37" i="31"/>
  <c r="AB37" i="31"/>
  <c r="G38" i="31"/>
  <c r="H38" i="31"/>
  <c r="I38" i="31"/>
  <c r="J38" i="31"/>
  <c r="K38" i="31"/>
  <c r="L38" i="31"/>
  <c r="M38" i="31"/>
  <c r="N38" i="31"/>
  <c r="O38" i="31"/>
  <c r="P38" i="31"/>
  <c r="Q38" i="31"/>
  <c r="R38" i="31"/>
  <c r="S38" i="31"/>
  <c r="T38" i="31"/>
  <c r="U38" i="31"/>
  <c r="V38" i="31"/>
  <c r="W38" i="31"/>
  <c r="X38" i="31"/>
  <c r="Y38" i="31"/>
  <c r="Z38" i="31"/>
  <c r="AA38" i="31"/>
  <c r="AB38" i="31"/>
  <c r="G39" i="31"/>
  <c r="H39" i="31"/>
  <c r="I39" i="31"/>
  <c r="J39" i="31"/>
  <c r="K39" i="31"/>
  <c r="L39" i="31"/>
  <c r="M39" i="31"/>
  <c r="N39" i="31"/>
  <c r="O39" i="31"/>
  <c r="P39" i="31"/>
  <c r="Q39" i="31"/>
  <c r="R39" i="31"/>
  <c r="S39" i="31"/>
  <c r="T39" i="31"/>
  <c r="U39" i="31"/>
  <c r="V39" i="31"/>
  <c r="W39" i="31"/>
  <c r="X39" i="31"/>
  <c r="Y39" i="31"/>
  <c r="Z39" i="31"/>
  <c r="AA39" i="31"/>
  <c r="AB39" i="31"/>
  <c r="G40" i="31"/>
  <c r="H40" i="31"/>
  <c r="I40" i="31"/>
  <c r="J40" i="31"/>
  <c r="K40" i="31"/>
  <c r="L40" i="31"/>
  <c r="M40" i="31"/>
  <c r="N40" i="31"/>
  <c r="O40" i="31"/>
  <c r="P40" i="31"/>
  <c r="Q40" i="31"/>
  <c r="R40" i="31"/>
  <c r="S40" i="31"/>
  <c r="T40" i="31"/>
  <c r="U40" i="31"/>
  <c r="V40" i="31"/>
  <c r="W40" i="31"/>
  <c r="X40" i="31"/>
  <c r="Y40" i="31"/>
  <c r="Z40" i="31"/>
  <c r="AA40" i="31"/>
  <c r="AB40" i="31"/>
  <c r="G41" i="31"/>
  <c r="H41" i="31"/>
  <c r="I41" i="31"/>
  <c r="J41" i="31"/>
  <c r="K41" i="31"/>
  <c r="L41" i="31"/>
  <c r="M41" i="31"/>
  <c r="N41" i="31"/>
  <c r="O41" i="31"/>
  <c r="P41" i="31"/>
  <c r="Q41" i="31"/>
  <c r="R41" i="31"/>
  <c r="S41" i="31"/>
  <c r="T41" i="31"/>
  <c r="U41" i="31"/>
  <c r="V41" i="31"/>
  <c r="W41" i="31"/>
  <c r="X41" i="31"/>
  <c r="Y41" i="31"/>
  <c r="Z41" i="31"/>
  <c r="AA41" i="31"/>
  <c r="AB41" i="31"/>
  <c r="G42" i="31"/>
  <c r="H42" i="31"/>
  <c r="I42" i="31"/>
  <c r="J42" i="31"/>
  <c r="K42" i="31"/>
  <c r="L42" i="31"/>
  <c r="M42" i="31"/>
  <c r="N42" i="31"/>
  <c r="O42" i="31"/>
  <c r="P42" i="31"/>
  <c r="Q42" i="31"/>
  <c r="R42" i="31"/>
  <c r="S42" i="31"/>
  <c r="T42" i="31"/>
  <c r="U42" i="31"/>
  <c r="V42" i="31"/>
  <c r="W42" i="31"/>
  <c r="X42" i="31"/>
  <c r="Y42" i="31"/>
  <c r="Z42" i="31"/>
  <c r="AA42" i="31"/>
  <c r="AB42" i="31"/>
  <c r="H12" i="31"/>
  <c r="I12" i="31"/>
  <c r="I45" i="31" s="1"/>
  <c r="J12" i="31"/>
  <c r="K12" i="31"/>
  <c r="L12" i="31"/>
  <c r="M12" i="31"/>
  <c r="M45" i="31" s="1"/>
  <c r="N12" i="31"/>
  <c r="O12" i="31"/>
  <c r="P12" i="31"/>
  <c r="Q12" i="31"/>
  <c r="Q45" i="31" s="1"/>
  <c r="R12" i="31"/>
  <c r="S12" i="31"/>
  <c r="T12" i="31"/>
  <c r="U12" i="31"/>
  <c r="U45" i="31" s="1"/>
  <c r="V12" i="31"/>
  <c r="W12" i="31"/>
  <c r="X12" i="31"/>
  <c r="Y12" i="31"/>
  <c r="Y45" i="31" s="1"/>
  <c r="Z12" i="31"/>
  <c r="AA12" i="31"/>
  <c r="AB12" i="31"/>
  <c r="G13" i="30"/>
  <c r="H13" i="30"/>
  <c r="I13" i="30"/>
  <c r="J13" i="30"/>
  <c r="K13" i="30"/>
  <c r="L13" i="30"/>
  <c r="M13" i="30"/>
  <c r="N13" i="30"/>
  <c r="O13" i="30"/>
  <c r="P13" i="30"/>
  <c r="Q13" i="30"/>
  <c r="R13" i="30"/>
  <c r="S13" i="30"/>
  <c r="T13" i="30"/>
  <c r="U13" i="30"/>
  <c r="V13" i="30"/>
  <c r="W13" i="30"/>
  <c r="X13" i="30"/>
  <c r="Y13" i="30"/>
  <c r="Z13" i="30"/>
  <c r="AA13" i="30"/>
  <c r="AB13" i="30"/>
  <c r="G14" i="30"/>
  <c r="H14" i="30"/>
  <c r="I14" i="30"/>
  <c r="J14" i="30"/>
  <c r="K14" i="30"/>
  <c r="L14" i="30"/>
  <c r="M14" i="30"/>
  <c r="N14" i="30"/>
  <c r="O14" i="30"/>
  <c r="P14" i="30"/>
  <c r="Q14" i="30"/>
  <c r="R14" i="30"/>
  <c r="S14" i="30"/>
  <c r="T14" i="30"/>
  <c r="U14" i="30"/>
  <c r="V14" i="30"/>
  <c r="W14" i="30"/>
  <c r="X14" i="30"/>
  <c r="Y14" i="30"/>
  <c r="Z14" i="30"/>
  <c r="AA14" i="30"/>
  <c r="AB14" i="30"/>
  <c r="G15" i="30"/>
  <c r="H15" i="30"/>
  <c r="I15" i="30"/>
  <c r="J15" i="30"/>
  <c r="K15" i="30"/>
  <c r="L15" i="30"/>
  <c r="M15" i="30"/>
  <c r="N15" i="30"/>
  <c r="O15" i="30"/>
  <c r="P15" i="30"/>
  <c r="Q15" i="30"/>
  <c r="R15" i="30"/>
  <c r="S15" i="30"/>
  <c r="T15" i="30"/>
  <c r="U15" i="30"/>
  <c r="V15" i="30"/>
  <c r="W15" i="30"/>
  <c r="X15" i="30"/>
  <c r="Y15" i="30"/>
  <c r="Z15" i="30"/>
  <c r="AA15" i="30"/>
  <c r="AB15" i="30"/>
  <c r="G16" i="30"/>
  <c r="H16" i="30"/>
  <c r="I16" i="30"/>
  <c r="J16" i="30"/>
  <c r="K16" i="30"/>
  <c r="L16" i="30"/>
  <c r="M16" i="30"/>
  <c r="N16" i="30"/>
  <c r="O16" i="30"/>
  <c r="P16" i="30"/>
  <c r="Q16" i="30"/>
  <c r="R16" i="30"/>
  <c r="S16" i="30"/>
  <c r="T16" i="30"/>
  <c r="U16" i="30"/>
  <c r="V16" i="30"/>
  <c r="W16" i="30"/>
  <c r="X16" i="30"/>
  <c r="Y16" i="30"/>
  <c r="Z16" i="30"/>
  <c r="AA16" i="30"/>
  <c r="AB16" i="30"/>
  <c r="G17" i="30"/>
  <c r="H17" i="30"/>
  <c r="I17" i="30"/>
  <c r="J17" i="30"/>
  <c r="K17" i="30"/>
  <c r="L17" i="30"/>
  <c r="M17" i="30"/>
  <c r="N17" i="30"/>
  <c r="O17" i="30"/>
  <c r="P17" i="30"/>
  <c r="Q17" i="30"/>
  <c r="R17" i="30"/>
  <c r="S17" i="30"/>
  <c r="T17" i="30"/>
  <c r="U17" i="30"/>
  <c r="V17" i="30"/>
  <c r="W17" i="30"/>
  <c r="X17" i="30"/>
  <c r="Y17" i="30"/>
  <c r="Z17" i="30"/>
  <c r="AA17" i="30"/>
  <c r="AB17" i="30"/>
  <c r="G18" i="30"/>
  <c r="H18" i="30"/>
  <c r="I18" i="30"/>
  <c r="J18" i="30"/>
  <c r="K18" i="30"/>
  <c r="L18" i="30"/>
  <c r="M18" i="30"/>
  <c r="N18" i="30"/>
  <c r="O18" i="30"/>
  <c r="P18" i="30"/>
  <c r="Q18" i="30"/>
  <c r="R18" i="30"/>
  <c r="S18" i="30"/>
  <c r="T18" i="30"/>
  <c r="U18" i="30"/>
  <c r="V18" i="30"/>
  <c r="W18" i="30"/>
  <c r="X18" i="30"/>
  <c r="Y18" i="30"/>
  <c r="Z18" i="30"/>
  <c r="AA18" i="30"/>
  <c r="AB18" i="30"/>
  <c r="G19" i="30"/>
  <c r="H19" i="30"/>
  <c r="I19" i="30"/>
  <c r="J19" i="30"/>
  <c r="K19" i="30"/>
  <c r="L19" i="30"/>
  <c r="M19" i="30"/>
  <c r="N19" i="30"/>
  <c r="O19" i="30"/>
  <c r="P19" i="30"/>
  <c r="Q19" i="30"/>
  <c r="R19" i="30"/>
  <c r="S19" i="30"/>
  <c r="T19" i="30"/>
  <c r="U19" i="30"/>
  <c r="V19" i="30"/>
  <c r="W19" i="30"/>
  <c r="X19" i="30"/>
  <c r="Y19" i="30"/>
  <c r="Z19" i="30"/>
  <c r="AA19" i="30"/>
  <c r="AB19" i="30"/>
  <c r="G20" i="30"/>
  <c r="H20" i="30"/>
  <c r="I20" i="30"/>
  <c r="J20" i="30"/>
  <c r="K20" i="30"/>
  <c r="L20" i="30"/>
  <c r="M20" i="30"/>
  <c r="N20" i="30"/>
  <c r="O20" i="30"/>
  <c r="P20" i="30"/>
  <c r="Q20" i="30"/>
  <c r="R20" i="30"/>
  <c r="S20" i="30"/>
  <c r="T20" i="30"/>
  <c r="U20" i="30"/>
  <c r="V20" i="30"/>
  <c r="W20" i="30"/>
  <c r="X20" i="30"/>
  <c r="Y20" i="30"/>
  <c r="Z20" i="30"/>
  <c r="AA20" i="30"/>
  <c r="AB20" i="30"/>
  <c r="G21" i="30"/>
  <c r="H21" i="30"/>
  <c r="I21" i="30"/>
  <c r="J21" i="30"/>
  <c r="K21" i="30"/>
  <c r="L21" i="30"/>
  <c r="M21" i="30"/>
  <c r="N21" i="30"/>
  <c r="O21" i="30"/>
  <c r="P21" i="30"/>
  <c r="Q21" i="30"/>
  <c r="R21" i="30"/>
  <c r="S21" i="30"/>
  <c r="T21" i="30"/>
  <c r="U21" i="30"/>
  <c r="V21" i="30"/>
  <c r="W21" i="30"/>
  <c r="X21" i="30"/>
  <c r="Y21" i="30"/>
  <c r="Z21" i="30"/>
  <c r="AA21" i="30"/>
  <c r="AB21" i="30"/>
  <c r="G22" i="30"/>
  <c r="H22" i="30"/>
  <c r="I22" i="30"/>
  <c r="J22" i="30"/>
  <c r="K22" i="30"/>
  <c r="L22" i="30"/>
  <c r="M22" i="30"/>
  <c r="N22" i="30"/>
  <c r="O22" i="30"/>
  <c r="P22" i="30"/>
  <c r="Q22" i="30"/>
  <c r="R22" i="30"/>
  <c r="S22" i="30"/>
  <c r="T22" i="30"/>
  <c r="U22" i="30"/>
  <c r="V22" i="30"/>
  <c r="W22" i="30"/>
  <c r="X22" i="30"/>
  <c r="Y22" i="30"/>
  <c r="Z22" i="30"/>
  <c r="AA22" i="30"/>
  <c r="AB22" i="30"/>
  <c r="G23" i="30"/>
  <c r="H23" i="30"/>
  <c r="I23" i="30"/>
  <c r="J23" i="30"/>
  <c r="K23" i="30"/>
  <c r="L23" i="30"/>
  <c r="M23" i="30"/>
  <c r="N23" i="30"/>
  <c r="O23" i="30"/>
  <c r="P23" i="30"/>
  <c r="Q23" i="30"/>
  <c r="R23" i="30"/>
  <c r="S23" i="30"/>
  <c r="T23" i="30"/>
  <c r="U23" i="30"/>
  <c r="V23" i="30"/>
  <c r="W23" i="30"/>
  <c r="X23" i="30"/>
  <c r="Y23" i="30"/>
  <c r="Z23" i="30"/>
  <c r="AA23" i="30"/>
  <c r="AB23" i="30"/>
  <c r="G24" i="30"/>
  <c r="H24" i="30"/>
  <c r="I24" i="30"/>
  <c r="J24" i="30"/>
  <c r="K24" i="30"/>
  <c r="L24" i="30"/>
  <c r="M24" i="30"/>
  <c r="N24" i="30"/>
  <c r="O24" i="30"/>
  <c r="P24" i="30"/>
  <c r="Q24" i="30"/>
  <c r="R24" i="30"/>
  <c r="S24" i="30"/>
  <c r="T24" i="30"/>
  <c r="U24" i="30"/>
  <c r="V24" i="30"/>
  <c r="W24" i="30"/>
  <c r="X24" i="30"/>
  <c r="Y24" i="30"/>
  <c r="Z24" i="30"/>
  <c r="AA24" i="30"/>
  <c r="AB24" i="30"/>
  <c r="G25" i="30"/>
  <c r="H25" i="30"/>
  <c r="I25" i="30"/>
  <c r="J25" i="30"/>
  <c r="K25" i="30"/>
  <c r="L25" i="30"/>
  <c r="M25" i="30"/>
  <c r="N25" i="30"/>
  <c r="O25" i="30"/>
  <c r="P25" i="30"/>
  <c r="Q25" i="30"/>
  <c r="R25" i="30"/>
  <c r="S25" i="30"/>
  <c r="T25" i="30"/>
  <c r="U25" i="30"/>
  <c r="V25" i="30"/>
  <c r="W25" i="30"/>
  <c r="X25" i="30"/>
  <c r="Y25" i="30"/>
  <c r="Z25" i="30"/>
  <c r="AA25" i="30"/>
  <c r="AB25" i="30"/>
  <c r="G26" i="30"/>
  <c r="H26" i="30"/>
  <c r="I26" i="30"/>
  <c r="J26" i="30"/>
  <c r="K26" i="30"/>
  <c r="L26" i="30"/>
  <c r="M26" i="30"/>
  <c r="N26" i="30"/>
  <c r="O26" i="30"/>
  <c r="P26" i="30"/>
  <c r="Q26" i="30"/>
  <c r="R26" i="30"/>
  <c r="S26" i="30"/>
  <c r="T26" i="30"/>
  <c r="U26" i="30"/>
  <c r="V26" i="30"/>
  <c r="W26" i="30"/>
  <c r="X26" i="30"/>
  <c r="Y26" i="30"/>
  <c r="Z26" i="30"/>
  <c r="AA26" i="30"/>
  <c r="AB26" i="30"/>
  <c r="G27" i="30"/>
  <c r="H27" i="30"/>
  <c r="I27" i="30"/>
  <c r="J27" i="30"/>
  <c r="K27" i="30"/>
  <c r="L27" i="30"/>
  <c r="M27" i="30"/>
  <c r="N27" i="30"/>
  <c r="O27" i="30"/>
  <c r="P27" i="30"/>
  <c r="Q27" i="30"/>
  <c r="R27" i="30"/>
  <c r="S27" i="30"/>
  <c r="T27" i="30"/>
  <c r="U27" i="30"/>
  <c r="V27" i="30"/>
  <c r="W27" i="30"/>
  <c r="X27" i="30"/>
  <c r="Y27" i="30"/>
  <c r="Z27" i="30"/>
  <c r="AA27" i="30"/>
  <c r="AB27" i="30"/>
  <c r="G28" i="30"/>
  <c r="H28" i="30"/>
  <c r="I28" i="30"/>
  <c r="J28" i="30"/>
  <c r="K28" i="30"/>
  <c r="L28" i="30"/>
  <c r="M28" i="30"/>
  <c r="N28" i="30"/>
  <c r="O28" i="30"/>
  <c r="P28" i="30"/>
  <c r="Q28" i="30"/>
  <c r="R28" i="30"/>
  <c r="S28" i="30"/>
  <c r="T28" i="30"/>
  <c r="U28" i="30"/>
  <c r="V28" i="30"/>
  <c r="W28" i="30"/>
  <c r="X28" i="30"/>
  <c r="Y28" i="30"/>
  <c r="Z28" i="30"/>
  <c r="AA28" i="30"/>
  <c r="AB28" i="30"/>
  <c r="G29" i="30"/>
  <c r="H29" i="30"/>
  <c r="I29" i="30"/>
  <c r="J29" i="30"/>
  <c r="K29" i="30"/>
  <c r="L29" i="30"/>
  <c r="M29" i="30"/>
  <c r="N29" i="30"/>
  <c r="O29" i="30"/>
  <c r="P29" i="30"/>
  <c r="Q29" i="30"/>
  <c r="R29" i="30"/>
  <c r="S29" i="30"/>
  <c r="T29" i="30"/>
  <c r="U29" i="30"/>
  <c r="V29" i="30"/>
  <c r="W29" i="30"/>
  <c r="X29" i="30"/>
  <c r="Y29" i="30"/>
  <c r="Z29" i="30"/>
  <c r="AA29" i="30"/>
  <c r="AB29" i="30"/>
  <c r="G30" i="30"/>
  <c r="H30" i="30"/>
  <c r="I30" i="30"/>
  <c r="J30" i="30"/>
  <c r="K30" i="30"/>
  <c r="L30" i="30"/>
  <c r="M30" i="30"/>
  <c r="N30" i="30"/>
  <c r="O30" i="30"/>
  <c r="P30" i="30"/>
  <c r="Q30" i="30"/>
  <c r="R30" i="30"/>
  <c r="S30" i="30"/>
  <c r="T30" i="30"/>
  <c r="U30" i="30"/>
  <c r="V30" i="30"/>
  <c r="W30" i="30"/>
  <c r="X30" i="30"/>
  <c r="Y30" i="30"/>
  <c r="Z30" i="30"/>
  <c r="AA30" i="30"/>
  <c r="AB30" i="30"/>
  <c r="G31" i="30"/>
  <c r="H31" i="30"/>
  <c r="I31" i="30"/>
  <c r="J31" i="30"/>
  <c r="K31" i="30"/>
  <c r="L31" i="30"/>
  <c r="M31" i="30"/>
  <c r="N31" i="30"/>
  <c r="O31" i="30"/>
  <c r="P31" i="30"/>
  <c r="Q31" i="30"/>
  <c r="R31" i="30"/>
  <c r="S31" i="30"/>
  <c r="T31" i="30"/>
  <c r="U31" i="30"/>
  <c r="V31" i="30"/>
  <c r="W31" i="30"/>
  <c r="X31" i="30"/>
  <c r="Y31" i="30"/>
  <c r="Z31" i="30"/>
  <c r="AA31" i="30"/>
  <c r="AB31" i="30"/>
  <c r="G32" i="30"/>
  <c r="H32" i="30"/>
  <c r="I32" i="30"/>
  <c r="J32" i="30"/>
  <c r="K32" i="30"/>
  <c r="L32" i="30"/>
  <c r="M32" i="30"/>
  <c r="N32" i="30"/>
  <c r="O32" i="30"/>
  <c r="P32" i="30"/>
  <c r="Q32" i="30"/>
  <c r="R32" i="30"/>
  <c r="S32" i="30"/>
  <c r="T32" i="30"/>
  <c r="U32" i="30"/>
  <c r="V32" i="30"/>
  <c r="W32" i="30"/>
  <c r="X32" i="30"/>
  <c r="Y32" i="30"/>
  <c r="Z32" i="30"/>
  <c r="AA32" i="30"/>
  <c r="AB32" i="30"/>
  <c r="G33" i="30"/>
  <c r="H33" i="30"/>
  <c r="I33" i="30"/>
  <c r="J33" i="30"/>
  <c r="K33" i="30"/>
  <c r="L33" i="30"/>
  <c r="M33" i="30"/>
  <c r="N33" i="30"/>
  <c r="O33" i="30"/>
  <c r="P33" i="30"/>
  <c r="Q33" i="30"/>
  <c r="R33" i="30"/>
  <c r="S33" i="30"/>
  <c r="T33" i="30"/>
  <c r="U33" i="30"/>
  <c r="V33" i="30"/>
  <c r="W33" i="30"/>
  <c r="X33" i="30"/>
  <c r="Y33" i="30"/>
  <c r="Z33" i="30"/>
  <c r="AA33" i="30"/>
  <c r="AB33" i="30"/>
  <c r="G34" i="30"/>
  <c r="H34" i="30"/>
  <c r="I34" i="30"/>
  <c r="J34" i="30"/>
  <c r="K34" i="30"/>
  <c r="L34" i="30"/>
  <c r="M34" i="30"/>
  <c r="N34" i="30"/>
  <c r="O34" i="30"/>
  <c r="P34" i="30"/>
  <c r="Q34" i="30"/>
  <c r="R34" i="30"/>
  <c r="S34" i="30"/>
  <c r="T34" i="30"/>
  <c r="U34" i="30"/>
  <c r="V34" i="30"/>
  <c r="W34" i="30"/>
  <c r="X34" i="30"/>
  <c r="Y34" i="30"/>
  <c r="Z34" i="30"/>
  <c r="AA34" i="30"/>
  <c r="AB34" i="30"/>
  <c r="G35" i="30"/>
  <c r="H35" i="30"/>
  <c r="I35" i="30"/>
  <c r="J35" i="30"/>
  <c r="K35" i="30"/>
  <c r="L35" i="30"/>
  <c r="M35" i="30"/>
  <c r="N35" i="30"/>
  <c r="O35" i="30"/>
  <c r="P35" i="30"/>
  <c r="Q35" i="30"/>
  <c r="R35" i="30"/>
  <c r="S35" i="30"/>
  <c r="T35" i="30"/>
  <c r="U35" i="30"/>
  <c r="V35" i="30"/>
  <c r="W35" i="30"/>
  <c r="X35" i="30"/>
  <c r="Y35" i="30"/>
  <c r="Z35" i="30"/>
  <c r="AA35" i="30"/>
  <c r="AB35" i="30"/>
  <c r="G36" i="30"/>
  <c r="H36" i="30"/>
  <c r="I36" i="30"/>
  <c r="J36" i="30"/>
  <c r="K36" i="30"/>
  <c r="L36" i="30"/>
  <c r="M36" i="30"/>
  <c r="N36" i="30"/>
  <c r="O36" i="30"/>
  <c r="P36" i="30"/>
  <c r="Q36" i="30"/>
  <c r="R36" i="30"/>
  <c r="S36" i="30"/>
  <c r="T36" i="30"/>
  <c r="U36" i="30"/>
  <c r="V36" i="30"/>
  <c r="W36" i="30"/>
  <c r="X36" i="30"/>
  <c r="Y36" i="30"/>
  <c r="Z36" i="30"/>
  <c r="AA36" i="30"/>
  <c r="AB36" i="30"/>
  <c r="G37" i="30"/>
  <c r="H37" i="30"/>
  <c r="I37" i="30"/>
  <c r="J37" i="30"/>
  <c r="K37" i="30"/>
  <c r="L37" i="30"/>
  <c r="M37" i="30"/>
  <c r="N37" i="30"/>
  <c r="O37" i="30"/>
  <c r="P37" i="30"/>
  <c r="Q37" i="30"/>
  <c r="R37" i="30"/>
  <c r="S37" i="30"/>
  <c r="T37" i="30"/>
  <c r="U37" i="30"/>
  <c r="V37" i="30"/>
  <c r="W37" i="30"/>
  <c r="X37" i="30"/>
  <c r="Y37" i="30"/>
  <c r="Z37" i="30"/>
  <c r="AA37" i="30"/>
  <c r="AB37" i="30"/>
  <c r="G38" i="30"/>
  <c r="H38" i="30"/>
  <c r="I38" i="30"/>
  <c r="J38" i="30"/>
  <c r="K38" i="30"/>
  <c r="L38" i="30"/>
  <c r="M38" i="30"/>
  <c r="N38" i="30"/>
  <c r="O38" i="30"/>
  <c r="P38" i="30"/>
  <c r="Q38" i="30"/>
  <c r="R38" i="30"/>
  <c r="S38" i="30"/>
  <c r="T38" i="30"/>
  <c r="U38" i="30"/>
  <c r="V38" i="30"/>
  <c r="W38" i="30"/>
  <c r="X38" i="30"/>
  <c r="Y38" i="30"/>
  <c r="Z38" i="30"/>
  <c r="AA38" i="30"/>
  <c r="AB38" i="30"/>
  <c r="G39" i="30"/>
  <c r="H39" i="30"/>
  <c r="I39" i="30"/>
  <c r="J39" i="30"/>
  <c r="K39" i="30"/>
  <c r="L39" i="30"/>
  <c r="M39" i="30"/>
  <c r="N39" i="30"/>
  <c r="O39" i="30"/>
  <c r="P39" i="30"/>
  <c r="Q39" i="30"/>
  <c r="R39" i="30"/>
  <c r="S39" i="30"/>
  <c r="T39" i="30"/>
  <c r="U39" i="30"/>
  <c r="V39" i="30"/>
  <c r="W39" i="30"/>
  <c r="X39" i="30"/>
  <c r="Y39" i="30"/>
  <c r="Z39" i="30"/>
  <c r="AA39" i="30"/>
  <c r="AB39" i="30"/>
  <c r="G40" i="30"/>
  <c r="H40" i="30"/>
  <c r="I40" i="30"/>
  <c r="J40" i="30"/>
  <c r="K40" i="30"/>
  <c r="L40" i="30"/>
  <c r="M40" i="30"/>
  <c r="N40" i="30"/>
  <c r="O40" i="30"/>
  <c r="P40" i="30"/>
  <c r="Q40" i="30"/>
  <c r="R40" i="30"/>
  <c r="S40" i="30"/>
  <c r="T40" i="30"/>
  <c r="U40" i="30"/>
  <c r="V40" i="30"/>
  <c r="W40" i="30"/>
  <c r="X40" i="30"/>
  <c r="Y40" i="30"/>
  <c r="Z40" i="30"/>
  <c r="AA40" i="30"/>
  <c r="AB40" i="30"/>
  <c r="G41" i="30"/>
  <c r="H41" i="30"/>
  <c r="I41" i="30"/>
  <c r="J41" i="30"/>
  <c r="K41" i="30"/>
  <c r="L41" i="30"/>
  <c r="M41" i="30"/>
  <c r="N41" i="30"/>
  <c r="O41" i="30"/>
  <c r="P41" i="30"/>
  <c r="Q41" i="30"/>
  <c r="R41" i="30"/>
  <c r="S41" i="30"/>
  <c r="T41" i="30"/>
  <c r="U41" i="30"/>
  <c r="V41" i="30"/>
  <c r="W41" i="30"/>
  <c r="X41" i="30"/>
  <c r="Y41" i="30"/>
  <c r="Z41" i="30"/>
  <c r="AA41" i="30"/>
  <c r="AB41" i="30"/>
  <c r="G42" i="30"/>
  <c r="H42" i="30"/>
  <c r="I42" i="30"/>
  <c r="J42" i="30"/>
  <c r="K42" i="30"/>
  <c r="L42" i="30"/>
  <c r="M42" i="30"/>
  <c r="N42" i="30"/>
  <c r="O42" i="30"/>
  <c r="P42" i="30"/>
  <c r="Q42" i="30"/>
  <c r="R42" i="30"/>
  <c r="S42" i="30"/>
  <c r="T42" i="30"/>
  <c r="U42" i="30"/>
  <c r="V42" i="30"/>
  <c r="W42" i="30"/>
  <c r="X42" i="30"/>
  <c r="Y42" i="30"/>
  <c r="Z42" i="30"/>
  <c r="AA42" i="30"/>
  <c r="AB42" i="30"/>
  <c r="H12" i="30"/>
  <c r="I12" i="30"/>
  <c r="J12" i="30"/>
  <c r="K12" i="30"/>
  <c r="L12" i="30"/>
  <c r="L45" i="30" s="1"/>
  <c r="M12" i="30"/>
  <c r="N12" i="30"/>
  <c r="O12" i="30"/>
  <c r="P12" i="30"/>
  <c r="Q12" i="30"/>
  <c r="R12" i="30"/>
  <c r="S12" i="30"/>
  <c r="T12" i="30"/>
  <c r="T45" i="30" s="1"/>
  <c r="U12" i="30"/>
  <c r="V12" i="30"/>
  <c r="W12" i="30"/>
  <c r="X12" i="30"/>
  <c r="Y12" i="30"/>
  <c r="Z12" i="30"/>
  <c r="AA12" i="30"/>
  <c r="AB12" i="30"/>
  <c r="AB45" i="30" s="1"/>
  <c r="G13" i="29"/>
  <c r="H13" i="29"/>
  <c r="I13" i="29"/>
  <c r="J13" i="29"/>
  <c r="K13" i="29"/>
  <c r="L13" i="29"/>
  <c r="M13" i="29"/>
  <c r="N13" i="29"/>
  <c r="O13" i="29"/>
  <c r="P13" i="29"/>
  <c r="Q13" i="29"/>
  <c r="R13" i="29"/>
  <c r="S13" i="29"/>
  <c r="T13" i="29"/>
  <c r="U13" i="29"/>
  <c r="V13" i="29"/>
  <c r="W13" i="29"/>
  <c r="X13" i="29"/>
  <c r="Y13" i="29"/>
  <c r="Z13" i="29"/>
  <c r="AA13" i="29"/>
  <c r="AB13" i="29"/>
  <c r="G14" i="29"/>
  <c r="H14" i="29"/>
  <c r="I14" i="29"/>
  <c r="J14" i="29"/>
  <c r="K14" i="29"/>
  <c r="L14" i="29"/>
  <c r="M14" i="29"/>
  <c r="N14" i="29"/>
  <c r="O14" i="29"/>
  <c r="P14" i="29"/>
  <c r="Q14" i="29"/>
  <c r="R14" i="29"/>
  <c r="S14" i="29"/>
  <c r="T14" i="29"/>
  <c r="U14" i="29"/>
  <c r="V14" i="29"/>
  <c r="W14" i="29"/>
  <c r="X14" i="29"/>
  <c r="Y14" i="29"/>
  <c r="Z14" i="29"/>
  <c r="AA14" i="29"/>
  <c r="AB14" i="29"/>
  <c r="G15" i="29"/>
  <c r="H15" i="29"/>
  <c r="I15" i="29"/>
  <c r="J15" i="29"/>
  <c r="K15" i="29"/>
  <c r="L15" i="29"/>
  <c r="M15" i="29"/>
  <c r="N15" i="29"/>
  <c r="O15" i="29"/>
  <c r="P15" i="29"/>
  <c r="Q15" i="29"/>
  <c r="R15" i="29"/>
  <c r="S15" i="29"/>
  <c r="T15" i="29"/>
  <c r="U15" i="29"/>
  <c r="V15" i="29"/>
  <c r="W15" i="29"/>
  <c r="X15" i="29"/>
  <c r="Y15" i="29"/>
  <c r="Z15" i="29"/>
  <c r="AA15" i="29"/>
  <c r="AB15" i="29"/>
  <c r="G16" i="29"/>
  <c r="H16" i="29"/>
  <c r="I16" i="29"/>
  <c r="J16" i="29"/>
  <c r="K16" i="29"/>
  <c r="L16" i="29"/>
  <c r="M16" i="29"/>
  <c r="N16" i="29"/>
  <c r="O16" i="29"/>
  <c r="P16" i="29"/>
  <c r="Q16" i="29"/>
  <c r="R16" i="29"/>
  <c r="S16" i="29"/>
  <c r="T16" i="29"/>
  <c r="U16" i="29"/>
  <c r="V16" i="29"/>
  <c r="W16" i="29"/>
  <c r="X16" i="29"/>
  <c r="Y16" i="29"/>
  <c r="Z16" i="29"/>
  <c r="AA16" i="29"/>
  <c r="AB16" i="29"/>
  <c r="G17" i="29"/>
  <c r="H17" i="29"/>
  <c r="I17" i="29"/>
  <c r="J17" i="29"/>
  <c r="K17" i="29"/>
  <c r="L17" i="29"/>
  <c r="M17" i="29"/>
  <c r="N17" i="29"/>
  <c r="O17" i="29"/>
  <c r="P17" i="29"/>
  <c r="Q17" i="29"/>
  <c r="R17" i="29"/>
  <c r="S17" i="29"/>
  <c r="T17" i="29"/>
  <c r="U17" i="29"/>
  <c r="V17" i="29"/>
  <c r="W17" i="29"/>
  <c r="X17" i="29"/>
  <c r="Y17" i="29"/>
  <c r="Z17" i="29"/>
  <c r="AA17" i="29"/>
  <c r="AB17" i="29"/>
  <c r="G18" i="29"/>
  <c r="H18" i="29"/>
  <c r="I18" i="29"/>
  <c r="J18" i="29"/>
  <c r="K18" i="29"/>
  <c r="L18" i="29"/>
  <c r="M18" i="29"/>
  <c r="N18" i="29"/>
  <c r="O18" i="29"/>
  <c r="P18" i="29"/>
  <c r="Q18" i="29"/>
  <c r="R18" i="29"/>
  <c r="S18" i="29"/>
  <c r="T18" i="29"/>
  <c r="U18" i="29"/>
  <c r="V18" i="29"/>
  <c r="W18" i="29"/>
  <c r="X18" i="29"/>
  <c r="Y18" i="29"/>
  <c r="Z18" i="29"/>
  <c r="AA18" i="29"/>
  <c r="AB18" i="29"/>
  <c r="G19" i="29"/>
  <c r="H19" i="29"/>
  <c r="I19" i="29"/>
  <c r="J19" i="29"/>
  <c r="K19" i="29"/>
  <c r="L19" i="29"/>
  <c r="M19" i="29"/>
  <c r="N19" i="29"/>
  <c r="O19" i="29"/>
  <c r="P19" i="29"/>
  <c r="Q19" i="29"/>
  <c r="R19" i="29"/>
  <c r="S19" i="29"/>
  <c r="T19" i="29"/>
  <c r="U19" i="29"/>
  <c r="V19" i="29"/>
  <c r="W19" i="29"/>
  <c r="X19" i="29"/>
  <c r="Y19" i="29"/>
  <c r="Z19" i="29"/>
  <c r="AA19" i="29"/>
  <c r="AB19" i="29"/>
  <c r="G20" i="29"/>
  <c r="H20" i="29"/>
  <c r="I20" i="29"/>
  <c r="J20" i="29"/>
  <c r="K20" i="29"/>
  <c r="L20" i="29"/>
  <c r="M20" i="29"/>
  <c r="N20" i="29"/>
  <c r="O20" i="29"/>
  <c r="P20" i="29"/>
  <c r="Q20" i="29"/>
  <c r="R20" i="29"/>
  <c r="S20" i="29"/>
  <c r="T20" i="29"/>
  <c r="U20" i="29"/>
  <c r="V20" i="29"/>
  <c r="W20" i="29"/>
  <c r="X20" i="29"/>
  <c r="Y20" i="29"/>
  <c r="Z20" i="29"/>
  <c r="AA20" i="29"/>
  <c r="AB20" i="29"/>
  <c r="G21" i="29"/>
  <c r="H21" i="29"/>
  <c r="I21" i="29"/>
  <c r="J21" i="29"/>
  <c r="K21" i="29"/>
  <c r="L21" i="29"/>
  <c r="M21" i="29"/>
  <c r="N21" i="29"/>
  <c r="O21" i="29"/>
  <c r="P21" i="29"/>
  <c r="Q21" i="29"/>
  <c r="R21" i="29"/>
  <c r="S21" i="29"/>
  <c r="T21" i="29"/>
  <c r="U21" i="29"/>
  <c r="V21" i="29"/>
  <c r="W21" i="29"/>
  <c r="X21" i="29"/>
  <c r="Y21" i="29"/>
  <c r="Z21" i="29"/>
  <c r="AA21" i="29"/>
  <c r="AB21" i="29"/>
  <c r="G22" i="29"/>
  <c r="H22" i="29"/>
  <c r="I22" i="29"/>
  <c r="J22" i="29"/>
  <c r="K22" i="29"/>
  <c r="L22" i="29"/>
  <c r="M22" i="29"/>
  <c r="N22" i="29"/>
  <c r="O22" i="29"/>
  <c r="P22" i="29"/>
  <c r="Q22" i="29"/>
  <c r="R22" i="29"/>
  <c r="S22" i="29"/>
  <c r="T22" i="29"/>
  <c r="U22" i="29"/>
  <c r="V22" i="29"/>
  <c r="W22" i="29"/>
  <c r="X22" i="29"/>
  <c r="Y22" i="29"/>
  <c r="Z22" i="29"/>
  <c r="AA22" i="29"/>
  <c r="AB22" i="29"/>
  <c r="G23" i="29"/>
  <c r="H23" i="29"/>
  <c r="I23" i="29"/>
  <c r="J23" i="29"/>
  <c r="K23" i="29"/>
  <c r="L23" i="29"/>
  <c r="M23" i="29"/>
  <c r="N23" i="29"/>
  <c r="O23" i="29"/>
  <c r="P23" i="29"/>
  <c r="Q23" i="29"/>
  <c r="R23" i="29"/>
  <c r="S23" i="29"/>
  <c r="T23" i="29"/>
  <c r="U23" i="29"/>
  <c r="V23" i="29"/>
  <c r="W23" i="29"/>
  <c r="X23" i="29"/>
  <c r="Y23" i="29"/>
  <c r="Z23" i="29"/>
  <c r="AA23" i="29"/>
  <c r="AB23" i="29"/>
  <c r="G24" i="29"/>
  <c r="H24" i="29"/>
  <c r="I24" i="29"/>
  <c r="J24" i="29"/>
  <c r="K24" i="29"/>
  <c r="L24" i="29"/>
  <c r="M24" i="29"/>
  <c r="N24" i="29"/>
  <c r="O24" i="29"/>
  <c r="P24" i="29"/>
  <c r="Q24" i="29"/>
  <c r="R24" i="29"/>
  <c r="S24" i="29"/>
  <c r="T24" i="29"/>
  <c r="U24" i="29"/>
  <c r="V24" i="29"/>
  <c r="W24" i="29"/>
  <c r="X24" i="29"/>
  <c r="Y24" i="29"/>
  <c r="Z24" i="29"/>
  <c r="AA24" i="29"/>
  <c r="AB24" i="29"/>
  <c r="G25" i="29"/>
  <c r="H25" i="29"/>
  <c r="I25" i="29"/>
  <c r="J25" i="29"/>
  <c r="K25" i="29"/>
  <c r="L25" i="29"/>
  <c r="M25" i="29"/>
  <c r="N25" i="29"/>
  <c r="O25" i="29"/>
  <c r="P25" i="29"/>
  <c r="Q25" i="29"/>
  <c r="R25" i="29"/>
  <c r="S25" i="29"/>
  <c r="T25" i="29"/>
  <c r="U25" i="29"/>
  <c r="V25" i="29"/>
  <c r="W25" i="29"/>
  <c r="X25" i="29"/>
  <c r="Y25" i="29"/>
  <c r="Z25" i="29"/>
  <c r="AA25" i="29"/>
  <c r="AB25" i="29"/>
  <c r="G26" i="29"/>
  <c r="H26" i="29"/>
  <c r="I26" i="29"/>
  <c r="J26" i="29"/>
  <c r="K26" i="29"/>
  <c r="L26" i="29"/>
  <c r="M26" i="29"/>
  <c r="N26" i="29"/>
  <c r="O26" i="29"/>
  <c r="P26" i="29"/>
  <c r="Q26" i="29"/>
  <c r="R26" i="29"/>
  <c r="S26" i="29"/>
  <c r="T26" i="29"/>
  <c r="U26" i="29"/>
  <c r="V26" i="29"/>
  <c r="W26" i="29"/>
  <c r="X26" i="29"/>
  <c r="Y26" i="29"/>
  <c r="Z26" i="29"/>
  <c r="AA26" i="29"/>
  <c r="AB26" i="29"/>
  <c r="G27" i="29"/>
  <c r="H27" i="29"/>
  <c r="I27" i="29"/>
  <c r="J27" i="29"/>
  <c r="K27" i="29"/>
  <c r="L27" i="29"/>
  <c r="M27" i="29"/>
  <c r="N27" i="29"/>
  <c r="O27" i="29"/>
  <c r="P27" i="29"/>
  <c r="Q27" i="29"/>
  <c r="R27" i="29"/>
  <c r="S27" i="29"/>
  <c r="T27" i="29"/>
  <c r="U27" i="29"/>
  <c r="V27" i="29"/>
  <c r="W27" i="29"/>
  <c r="X27" i="29"/>
  <c r="Y27" i="29"/>
  <c r="Z27" i="29"/>
  <c r="AA27" i="29"/>
  <c r="AB27" i="29"/>
  <c r="G28" i="29"/>
  <c r="H28" i="29"/>
  <c r="I28" i="29"/>
  <c r="J28" i="29"/>
  <c r="K28" i="29"/>
  <c r="L28" i="29"/>
  <c r="M28" i="29"/>
  <c r="N28" i="29"/>
  <c r="O28" i="29"/>
  <c r="P28" i="29"/>
  <c r="Q28" i="29"/>
  <c r="R28" i="29"/>
  <c r="S28" i="29"/>
  <c r="T28" i="29"/>
  <c r="U28" i="29"/>
  <c r="V28" i="29"/>
  <c r="W28" i="29"/>
  <c r="X28" i="29"/>
  <c r="Y28" i="29"/>
  <c r="Z28" i="29"/>
  <c r="AA28" i="29"/>
  <c r="AB28" i="29"/>
  <c r="G29" i="29"/>
  <c r="H29" i="29"/>
  <c r="I29" i="29"/>
  <c r="J29" i="29"/>
  <c r="K29" i="29"/>
  <c r="L29" i="29"/>
  <c r="M29" i="29"/>
  <c r="N29" i="29"/>
  <c r="O29" i="29"/>
  <c r="P29" i="29"/>
  <c r="Q29" i="29"/>
  <c r="R29" i="29"/>
  <c r="S29" i="29"/>
  <c r="T29" i="29"/>
  <c r="U29" i="29"/>
  <c r="V29" i="29"/>
  <c r="W29" i="29"/>
  <c r="X29" i="29"/>
  <c r="Y29" i="29"/>
  <c r="Z29" i="29"/>
  <c r="AA29" i="29"/>
  <c r="AB29" i="29"/>
  <c r="G30" i="29"/>
  <c r="H30" i="29"/>
  <c r="I30" i="29"/>
  <c r="J30" i="29"/>
  <c r="K30" i="29"/>
  <c r="L30" i="29"/>
  <c r="M30" i="29"/>
  <c r="N30" i="29"/>
  <c r="O30" i="29"/>
  <c r="P30" i="29"/>
  <c r="Q30" i="29"/>
  <c r="R30" i="29"/>
  <c r="S30" i="29"/>
  <c r="T30" i="29"/>
  <c r="U30" i="29"/>
  <c r="V30" i="29"/>
  <c r="W30" i="29"/>
  <c r="X30" i="29"/>
  <c r="Y30" i="29"/>
  <c r="Z30" i="29"/>
  <c r="AA30" i="29"/>
  <c r="AB30" i="29"/>
  <c r="G31" i="29"/>
  <c r="H31" i="29"/>
  <c r="I31" i="29"/>
  <c r="J31" i="29"/>
  <c r="K31" i="29"/>
  <c r="L31" i="29"/>
  <c r="M31" i="29"/>
  <c r="N31" i="29"/>
  <c r="O31" i="29"/>
  <c r="P31" i="29"/>
  <c r="Q31" i="29"/>
  <c r="R31" i="29"/>
  <c r="S31" i="29"/>
  <c r="T31" i="29"/>
  <c r="U31" i="29"/>
  <c r="V31" i="29"/>
  <c r="W31" i="29"/>
  <c r="X31" i="29"/>
  <c r="Y31" i="29"/>
  <c r="Z31" i="29"/>
  <c r="AA31" i="29"/>
  <c r="AB31" i="29"/>
  <c r="G32" i="29"/>
  <c r="H32" i="29"/>
  <c r="I32" i="29"/>
  <c r="J32" i="29"/>
  <c r="K32" i="29"/>
  <c r="L32" i="29"/>
  <c r="M32" i="29"/>
  <c r="N32" i="29"/>
  <c r="O32" i="29"/>
  <c r="P32" i="29"/>
  <c r="Q32" i="29"/>
  <c r="R32" i="29"/>
  <c r="S32" i="29"/>
  <c r="T32" i="29"/>
  <c r="U32" i="29"/>
  <c r="V32" i="29"/>
  <c r="W32" i="29"/>
  <c r="X32" i="29"/>
  <c r="Y32" i="29"/>
  <c r="Z32" i="29"/>
  <c r="AA32" i="29"/>
  <c r="AB32" i="29"/>
  <c r="G33" i="29"/>
  <c r="H33" i="29"/>
  <c r="I33" i="29"/>
  <c r="J33" i="29"/>
  <c r="K33" i="29"/>
  <c r="L33" i="29"/>
  <c r="M33" i="29"/>
  <c r="N33" i="29"/>
  <c r="O33" i="29"/>
  <c r="P33" i="29"/>
  <c r="Q33" i="29"/>
  <c r="R33" i="29"/>
  <c r="S33" i="29"/>
  <c r="T33" i="29"/>
  <c r="U33" i="29"/>
  <c r="V33" i="29"/>
  <c r="W33" i="29"/>
  <c r="X33" i="29"/>
  <c r="Y33" i="29"/>
  <c r="Z33" i="29"/>
  <c r="AA33" i="29"/>
  <c r="AB33" i="29"/>
  <c r="G34" i="29"/>
  <c r="H34" i="29"/>
  <c r="I34" i="29"/>
  <c r="J34" i="29"/>
  <c r="K34" i="29"/>
  <c r="L34" i="29"/>
  <c r="M34" i="29"/>
  <c r="N34" i="29"/>
  <c r="O34" i="29"/>
  <c r="P34" i="29"/>
  <c r="Q34" i="29"/>
  <c r="R34" i="29"/>
  <c r="S34" i="29"/>
  <c r="T34" i="29"/>
  <c r="U34" i="29"/>
  <c r="V34" i="29"/>
  <c r="W34" i="29"/>
  <c r="X34" i="29"/>
  <c r="Y34" i="29"/>
  <c r="Z34" i="29"/>
  <c r="AA34" i="29"/>
  <c r="AB34" i="29"/>
  <c r="G35" i="29"/>
  <c r="H35" i="29"/>
  <c r="I35" i="29"/>
  <c r="J35" i="29"/>
  <c r="K35" i="29"/>
  <c r="L35" i="29"/>
  <c r="M35" i="29"/>
  <c r="N35" i="29"/>
  <c r="O35" i="29"/>
  <c r="P35" i="29"/>
  <c r="Q35" i="29"/>
  <c r="R35" i="29"/>
  <c r="S35" i="29"/>
  <c r="T35" i="29"/>
  <c r="U35" i="29"/>
  <c r="V35" i="29"/>
  <c r="W35" i="29"/>
  <c r="X35" i="29"/>
  <c r="Y35" i="29"/>
  <c r="Z35" i="29"/>
  <c r="AA35" i="29"/>
  <c r="AB35" i="29"/>
  <c r="G36" i="29"/>
  <c r="H36" i="29"/>
  <c r="I36" i="29"/>
  <c r="J36" i="29"/>
  <c r="K36" i="29"/>
  <c r="L36" i="29"/>
  <c r="M36" i="29"/>
  <c r="N36" i="29"/>
  <c r="O36" i="29"/>
  <c r="P36" i="29"/>
  <c r="Q36" i="29"/>
  <c r="R36" i="29"/>
  <c r="S36" i="29"/>
  <c r="T36" i="29"/>
  <c r="U36" i="29"/>
  <c r="V36" i="29"/>
  <c r="W36" i="29"/>
  <c r="X36" i="29"/>
  <c r="Y36" i="29"/>
  <c r="Z36" i="29"/>
  <c r="AA36" i="29"/>
  <c r="AB36" i="29"/>
  <c r="G37" i="29"/>
  <c r="H37" i="29"/>
  <c r="I37" i="29"/>
  <c r="J37" i="29"/>
  <c r="K37" i="29"/>
  <c r="L37" i="29"/>
  <c r="M37" i="29"/>
  <c r="N37" i="29"/>
  <c r="O37" i="29"/>
  <c r="P37" i="29"/>
  <c r="Q37" i="29"/>
  <c r="R37" i="29"/>
  <c r="S37" i="29"/>
  <c r="T37" i="29"/>
  <c r="U37" i="29"/>
  <c r="V37" i="29"/>
  <c r="W37" i="29"/>
  <c r="X37" i="29"/>
  <c r="Y37" i="29"/>
  <c r="Z37" i="29"/>
  <c r="AA37" i="29"/>
  <c r="AB37" i="29"/>
  <c r="G38" i="29"/>
  <c r="H38" i="29"/>
  <c r="I38" i="29"/>
  <c r="J38" i="29"/>
  <c r="K38" i="29"/>
  <c r="L38" i="29"/>
  <c r="M38" i="29"/>
  <c r="N38" i="29"/>
  <c r="O38" i="29"/>
  <c r="P38" i="29"/>
  <c r="Q38" i="29"/>
  <c r="R38" i="29"/>
  <c r="S38" i="29"/>
  <c r="T38" i="29"/>
  <c r="U38" i="29"/>
  <c r="V38" i="29"/>
  <c r="W38" i="29"/>
  <c r="X38" i="29"/>
  <c r="Y38" i="29"/>
  <c r="Z38" i="29"/>
  <c r="AA38" i="29"/>
  <c r="AB38" i="29"/>
  <c r="G39" i="29"/>
  <c r="H39" i="29"/>
  <c r="I39" i="29"/>
  <c r="J39" i="29"/>
  <c r="K39" i="29"/>
  <c r="L39" i="29"/>
  <c r="M39" i="29"/>
  <c r="N39" i="29"/>
  <c r="O39" i="29"/>
  <c r="P39" i="29"/>
  <c r="Q39" i="29"/>
  <c r="R39" i="29"/>
  <c r="S39" i="29"/>
  <c r="T39" i="29"/>
  <c r="U39" i="29"/>
  <c r="V39" i="29"/>
  <c r="W39" i="29"/>
  <c r="X39" i="29"/>
  <c r="Y39" i="29"/>
  <c r="Z39" i="29"/>
  <c r="AA39" i="29"/>
  <c r="AB39" i="29"/>
  <c r="G40" i="29"/>
  <c r="H40" i="29"/>
  <c r="I40" i="29"/>
  <c r="J40" i="29"/>
  <c r="K40" i="29"/>
  <c r="L40" i="29"/>
  <c r="M40" i="29"/>
  <c r="N40" i="29"/>
  <c r="O40" i="29"/>
  <c r="P40" i="29"/>
  <c r="Q40" i="29"/>
  <c r="R40" i="29"/>
  <c r="S40" i="29"/>
  <c r="T40" i="29"/>
  <c r="U40" i="29"/>
  <c r="V40" i="29"/>
  <c r="W40" i="29"/>
  <c r="X40" i="29"/>
  <c r="Y40" i="29"/>
  <c r="Z40" i="29"/>
  <c r="AA40" i="29"/>
  <c r="AB40" i="29"/>
  <c r="G41" i="29"/>
  <c r="H41" i="29"/>
  <c r="I41" i="29"/>
  <c r="J41" i="29"/>
  <c r="K41" i="29"/>
  <c r="L41" i="29"/>
  <c r="M41" i="29"/>
  <c r="N41" i="29"/>
  <c r="O41" i="29"/>
  <c r="P41" i="29"/>
  <c r="Q41" i="29"/>
  <c r="R41" i="29"/>
  <c r="S41" i="29"/>
  <c r="T41" i="29"/>
  <c r="U41" i="29"/>
  <c r="V41" i="29"/>
  <c r="W41" i="29"/>
  <c r="X41" i="29"/>
  <c r="Y41" i="29"/>
  <c r="Z41" i="29"/>
  <c r="AA41" i="29"/>
  <c r="AB41" i="29"/>
  <c r="G42" i="29"/>
  <c r="H42" i="29"/>
  <c r="I42" i="29"/>
  <c r="J42" i="29"/>
  <c r="K42" i="29"/>
  <c r="L42" i="29"/>
  <c r="M42" i="29"/>
  <c r="N42" i="29"/>
  <c r="O42" i="29"/>
  <c r="P42" i="29"/>
  <c r="Q42" i="29"/>
  <c r="R42" i="29"/>
  <c r="S42" i="29"/>
  <c r="T42" i="29"/>
  <c r="U42" i="29"/>
  <c r="V42" i="29"/>
  <c r="W42" i="29"/>
  <c r="X42" i="29"/>
  <c r="Y42" i="29"/>
  <c r="Z42" i="29"/>
  <c r="AA42" i="29"/>
  <c r="AB42" i="29"/>
  <c r="H12" i="29"/>
  <c r="I12" i="29"/>
  <c r="J12" i="29"/>
  <c r="K12" i="29"/>
  <c r="L12" i="29"/>
  <c r="M12" i="29"/>
  <c r="N12" i="29"/>
  <c r="O12" i="29"/>
  <c r="P12" i="29"/>
  <c r="Q12" i="29"/>
  <c r="R12" i="29"/>
  <c r="S12" i="29"/>
  <c r="T12" i="29"/>
  <c r="U12" i="29"/>
  <c r="V12" i="29"/>
  <c r="W12" i="29"/>
  <c r="X12" i="29"/>
  <c r="Y12" i="29"/>
  <c r="Z12" i="29"/>
  <c r="AA12" i="29"/>
  <c r="AB12" i="29"/>
  <c r="G13" i="28"/>
  <c r="H13" i="28"/>
  <c r="I13" i="28"/>
  <c r="I13" i="47" s="1"/>
  <c r="J13" i="28"/>
  <c r="K13" i="28"/>
  <c r="L13" i="28"/>
  <c r="M13" i="28"/>
  <c r="M13" i="47" s="1"/>
  <c r="N13" i="28"/>
  <c r="O13" i="28"/>
  <c r="P13" i="28"/>
  <c r="Q13" i="28"/>
  <c r="Q13" i="47" s="1"/>
  <c r="R13" i="28"/>
  <c r="S13" i="28"/>
  <c r="T13" i="28"/>
  <c r="U13" i="28"/>
  <c r="U13" i="47" s="1"/>
  <c r="V13" i="28"/>
  <c r="W13" i="28"/>
  <c r="X13" i="28"/>
  <c r="Y13" i="28"/>
  <c r="Y13" i="47" s="1"/>
  <c r="Z13" i="28"/>
  <c r="AA13" i="28"/>
  <c r="AB13" i="28"/>
  <c r="G14" i="28"/>
  <c r="G14" i="47" s="1"/>
  <c r="H14" i="28"/>
  <c r="I14" i="28"/>
  <c r="J14" i="28"/>
  <c r="K14" i="28"/>
  <c r="K14" i="47" s="1"/>
  <c r="L14" i="28"/>
  <c r="M14" i="28"/>
  <c r="N14" i="28"/>
  <c r="O14" i="28"/>
  <c r="O14" i="47" s="1"/>
  <c r="P14" i="28"/>
  <c r="Q14" i="28"/>
  <c r="R14" i="28"/>
  <c r="S14" i="28"/>
  <c r="S14" i="47" s="1"/>
  <c r="T14" i="28"/>
  <c r="U14" i="28"/>
  <c r="V14" i="28"/>
  <c r="W14" i="28"/>
  <c r="W14" i="47" s="1"/>
  <c r="X14" i="28"/>
  <c r="Y14" i="28"/>
  <c r="Z14" i="28"/>
  <c r="AA14" i="28"/>
  <c r="AA14" i="47" s="1"/>
  <c r="AB14" i="28"/>
  <c r="G15" i="28"/>
  <c r="H15" i="28"/>
  <c r="I15" i="28"/>
  <c r="I15" i="47" s="1"/>
  <c r="J15" i="28"/>
  <c r="K15" i="28"/>
  <c r="L15" i="28"/>
  <c r="M15" i="28"/>
  <c r="M15" i="47" s="1"/>
  <c r="N15" i="28"/>
  <c r="O15" i="28"/>
  <c r="P15" i="28"/>
  <c r="Q15" i="28"/>
  <c r="Q15" i="47" s="1"/>
  <c r="R15" i="28"/>
  <c r="S15" i="28"/>
  <c r="T15" i="28"/>
  <c r="U15" i="28"/>
  <c r="U15" i="47" s="1"/>
  <c r="V15" i="28"/>
  <c r="W15" i="28"/>
  <c r="X15" i="28"/>
  <c r="Y15" i="28"/>
  <c r="Y15" i="47" s="1"/>
  <c r="Z15" i="28"/>
  <c r="AA15" i="28"/>
  <c r="AB15" i="28"/>
  <c r="G16" i="28"/>
  <c r="G16" i="47" s="1"/>
  <c r="H16" i="28"/>
  <c r="I16" i="28"/>
  <c r="J16" i="28"/>
  <c r="K16" i="28"/>
  <c r="K16" i="47" s="1"/>
  <c r="L16" i="28"/>
  <c r="M16" i="28"/>
  <c r="N16" i="28"/>
  <c r="O16" i="28"/>
  <c r="O16" i="47" s="1"/>
  <c r="P16" i="28"/>
  <c r="Q16" i="28"/>
  <c r="R16" i="28"/>
  <c r="S16" i="28"/>
  <c r="S16" i="47" s="1"/>
  <c r="T16" i="28"/>
  <c r="U16" i="28"/>
  <c r="V16" i="28"/>
  <c r="W16" i="28"/>
  <c r="W16" i="47" s="1"/>
  <c r="X16" i="28"/>
  <c r="Y16" i="28"/>
  <c r="Z16" i="28"/>
  <c r="AA16" i="28"/>
  <c r="AA16" i="47" s="1"/>
  <c r="AB16" i="28"/>
  <c r="G17" i="28"/>
  <c r="H17" i="28"/>
  <c r="I17" i="28"/>
  <c r="I17" i="47" s="1"/>
  <c r="J17" i="28"/>
  <c r="K17" i="28"/>
  <c r="L17" i="28"/>
  <c r="M17" i="28"/>
  <c r="M17" i="47" s="1"/>
  <c r="N17" i="28"/>
  <c r="O17" i="28"/>
  <c r="P17" i="28"/>
  <c r="Q17" i="28"/>
  <c r="Q17" i="47" s="1"/>
  <c r="R17" i="28"/>
  <c r="S17" i="28"/>
  <c r="T17" i="28"/>
  <c r="U17" i="28"/>
  <c r="U17" i="47" s="1"/>
  <c r="V17" i="28"/>
  <c r="W17" i="28"/>
  <c r="X17" i="28"/>
  <c r="Y17" i="28"/>
  <c r="Y17" i="47" s="1"/>
  <c r="Z17" i="28"/>
  <c r="AA17" i="28"/>
  <c r="AB17" i="28"/>
  <c r="G18" i="28"/>
  <c r="G18" i="47" s="1"/>
  <c r="H18" i="28"/>
  <c r="I18" i="28"/>
  <c r="J18" i="28"/>
  <c r="K18" i="28"/>
  <c r="K18" i="47" s="1"/>
  <c r="L18" i="28"/>
  <c r="M18" i="28"/>
  <c r="N18" i="28"/>
  <c r="O18" i="28"/>
  <c r="O18" i="47" s="1"/>
  <c r="P18" i="28"/>
  <c r="Q18" i="28"/>
  <c r="R18" i="28"/>
  <c r="S18" i="28"/>
  <c r="S18" i="47" s="1"/>
  <c r="T18" i="28"/>
  <c r="U18" i="28"/>
  <c r="V18" i="28"/>
  <c r="W18" i="28"/>
  <c r="W18" i="47" s="1"/>
  <c r="X18" i="28"/>
  <c r="Y18" i="28"/>
  <c r="Z18" i="28"/>
  <c r="AA18" i="28"/>
  <c r="AA18" i="47" s="1"/>
  <c r="AB18" i="28"/>
  <c r="G19" i="28"/>
  <c r="H19" i="28"/>
  <c r="I19" i="28"/>
  <c r="I19" i="47" s="1"/>
  <c r="J19" i="28"/>
  <c r="K19" i="28"/>
  <c r="L19" i="28"/>
  <c r="M19" i="28"/>
  <c r="M19" i="47" s="1"/>
  <c r="N19" i="28"/>
  <c r="O19" i="28"/>
  <c r="P19" i="28"/>
  <c r="Q19" i="28"/>
  <c r="Q19" i="47" s="1"/>
  <c r="R19" i="28"/>
  <c r="S19" i="28"/>
  <c r="T19" i="28"/>
  <c r="U19" i="28"/>
  <c r="U19" i="47" s="1"/>
  <c r="V19" i="28"/>
  <c r="W19" i="28"/>
  <c r="X19" i="28"/>
  <c r="Y19" i="28"/>
  <c r="Y19" i="47" s="1"/>
  <c r="Z19" i="28"/>
  <c r="AA19" i="28"/>
  <c r="AB19" i="28"/>
  <c r="G20" i="28"/>
  <c r="G20" i="47" s="1"/>
  <c r="H20" i="28"/>
  <c r="I20" i="28"/>
  <c r="J20" i="28"/>
  <c r="K20" i="28"/>
  <c r="K20" i="47" s="1"/>
  <c r="L20" i="28"/>
  <c r="M20" i="28"/>
  <c r="N20" i="28"/>
  <c r="O20" i="28"/>
  <c r="O20" i="47" s="1"/>
  <c r="P20" i="28"/>
  <c r="Q20" i="28"/>
  <c r="R20" i="28"/>
  <c r="S20" i="28"/>
  <c r="S20" i="47" s="1"/>
  <c r="T20" i="28"/>
  <c r="U20" i="28"/>
  <c r="V20" i="28"/>
  <c r="W20" i="28"/>
  <c r="W20" i="47" s="1"/>
  <c r="X20" i="28"/>
  <c r="Y20" i="28"/>
  <c r="Z20" i="28"/>
  <c r="AA20" i="28"/>
  <c r="AA20" i="47" s="1"/>
  <c r="AB20" i="28"/>
  <c r="G21" i="28"/>
  <c r="H21" i="28"/>
  <c r="I21" i="28"/>
  <c r="I21" i="47" s="1"/>
  <c r="J21" i="28"/>
  <c r="K21" i="28"/>
  <c r="L21" i="28"/>
  <c r="M21" i="28"/>
  <c r="M21" i="47" s="1"/>
  <c r="N21" i="28"/>
  <c r="O21" i="28"/>
  <c r="P21" i="28"/>
  <c r="Q21" i="28"/>
  <c r="Q21" i="47" s="1"/>
  <c r="R21" i="28"/>
  <c r="S21" i="28"/>
  <c r="T21" i="28"/>
  <c r="U21" i="28"/>
  <c r="U21" i="47" s="1"/>
  <c r="V21" i="28"/>
  <c r="W21" i="28"/>
  <c r="X21" i="28"/>
  <c r="Y21" i="28"/>
  <c r="Y21" i="47" s="1"/>
  <c r="Z21" i="28"/>
  <c r="AA21" i="28"/>
  <c r="AB21" i="28"/>
  <c r="G22" i="28"/>
  <c r="G22" i="47" s="1"/>
  <c r="H22" i="28"/>
  <c r="I22" i="28"/>
  <c r="J22" i="28"/>
  <c r="K22" i="28"/>
  <c r="K22" i="47" s="1"/>
  <c r="L22" i="28"/>
  <c r="M22" i="28"/>
  <c r="N22" i="28"/>
  <c r="O22" i="28"/>
  <c r="O22" i="47" s="1"/>
  <c r="P22" i="28"/>
  <c r="Q22" i="28"/>
  <c r="R22" i="28"/>
  <c r="S22" i="28"/>
  <c r="S22" i="47" s="1"/>
  <c r="T22" i="28"/>
  <c r="U22" i="28"/>
  <c r="V22" i="28"/>
  <c r="W22" i="28"/>
  <c r="W22" i="47" s="1"/>
  <c r="X22" i="28"/>
  <c r="Y22" i="28"/>
  <c r="Z22" i="28"/>
  <c r="AA22" i="28"/>
  <c r="AA22" i="47" s="1"/>
  <c r="AB22" i="28"/>
  <c r="G23" i="28"/>
  <c r="H23" i="28"/>
  <c r="I23" i="28"/>
  <c r="I23" i="47" s="1"/>
  <c r="J23" i="28"/>
  <c r="K23" i="28"/>
  <c r="L23" i="28"/>
  <c r="M23" i="28"/>
  <c r="M23" i="47" s="1"/>
  <c r="N23" i="28"/>
  <c r="O23" i="28"/>
  <c r="P23" i="28"/>
  <c r="Q23" i="28"/>
  <c r="Q23" i="47" s="1"/>
  <c r="R23" i="28"/>
  <c r="S23" i="28"/>
  <c r="T23" i="28"/>
  <c r="U23" i="28"/>
  <c r="U23" i="47" s="1"/>
  <c r="V23" i="28"/>
  <c r="W23" i="28"/>
  <c r="X23" i="28"/>
  <c r="Y23" i="28"/>
  <c r="Y23" i="47" s="1"/>
  <c r="Z23" i="28"/>
  <c r="AA23" i="28"/>
  <c r="AB23" i="28"/>
  <c r="G24" i="28"/>
  <c r="G24" i="47" s="1"/>
  <c r="H24" i="28"/>
  <c r="I24" i="28"/>
  <c r="J24" i="28"/>
  <c r="K24" i="28"/>
  <c r="K24" i="47" s="1"/>
  <c r="L24" i="28"/>
  <c r="M24" i="28"/>
  <c r="N24" i="28"/>
  <c r="O24" i="28"/>
  <c r="O24" i="47" s="1"/>
  <c r="P24" i="28"/>
  <c r="Q24" i="28"/>
  <c r="R24" i="28"/>
  <c r="S24" i="28"/>
  <c r="S24" i="47" s="1"/>
  <c r="T24" i="28"/>
  <c r="U24" i="28"/>
  <c r="V24" i="28"/>
  <c r="W24" i="28"/>
  <c r="W24" i="47" s="1"/>
  <c r="X24" i="28"/>
  <c r="Y24" i="28"/>
  <c r="Z24" i="28"/>
  <c r="AA24" i="28"/>
  <c r="AA24" i="47" s="1"/>
  <c r="AB24" i="28"/>
  <c r="G25" i="28"/>
  <c r="H25" i="28"/>
  <c r="I25" i="28"/>
  <c r="I25" i="47" s="1"/>
  <c r="J25" i="28"/>
  <c r="K25" i="28"/>
  <c r="L25" i="28"/>
  <c r="M25" i="28"/>
  <c r="M25" i="47" s="1"/>
  <c r="N25" i="28"/>
  <c r="O25" i="28"/>
  <c r="P25" i="28"/>
  <c r="Q25" i="28"/>
  <c r="Q25" i="47" s="1"/>
  <c r="R25" i="28"/>
  <c r="S25" i="28"/>
  <c r="T25" i="28"/>
  <c r="U25" i="28"/>
  <c r="U25" i="47" s="1"/>
  <c r="V25" i="28"/>
  <c r="W25" i="28"/>
  <c r="X25" i="28"/>
  <c r="Y25" i="28"/>
  <c r="Y25" i="47" s="1"/>
  <c r="Z25" i="28"/>
  <c r="AA25" i="28"/>
  <c r="AB25" i="28"/>
  <c r="G26" i="28"/>
  <c r="G26" i="47" s="1"/>
  <c r="H26" i="28"/>
  <c r="I26" i="28"/>
  <c r="J26" i="28"/>
  <c r="K26" i="28"/>
  <c r="K26" i="47" s="1"/>
  <c r="L26" i="28"/>
  <c r="M26" i="28"/>
  <c r="N26" i="28"/>
  <c r="O26" i="28"/>
  <c r="O26" i="47" s="1"/>
  <c r="P26" i="28"/>
  <c r="Q26" i="28"/>
  <c r="R26" i="28"/>
  <c r="S26" i="28"/>
  <c r="S26" i="47" s="1"/>
  <c r="T26" i="28"/>
  <c r="U26" i="28"/>
  <c r="V26" i="28"/>
  <c r="W26" i="28"/>
  <c r="W26" i="47" s="1"/>
  <c r="X26" i="28"/>
  <c r="Y26" i="28"/>
  <c r="Z26" i="28"/>
  <c r="AA26" i="28"/>
  <c r="AA26" i="47" s="1"/>
  <c r="AB26" i="28"/>
  <c r="G27" i="28"/>
  <c r="H27" i="28"/>
  <c r="I27" i="28"/>
  <c r="I27" i="47" s="1"/>
  <c r="J27" i="28"/>
  <c r="K27" i="28"/>
  <c r="L27" i="28"/>
  <c r="M27" i="28"/>
  <c r="M27" i="47" s="1"/>
  <c r="N27" i="28"/>
  <c r="O27" i="28"/>
  <c r="P27" i="28"/>
  <c r="Q27" i="28"/>
  <c r="Q27" i="47" s="1"/>
  <c r="R27" i="28"/>
  <c r="S27" i="28"/>
  <c r="T27" i="28"/>
  <c r="U27" i="28"/>
  <c r="U27" i="47" s="1"/>
  <c r="V27" i="28"/>
  <c r="W27" i="28"/>
  <c r="X27" i="28"/>
  <c r="Y27" i="28"/>
  <c r="Y27" i="47" s="1"/>
  <c r="Z27" i="28"/>
  <c r="AA27" i="28"/>
  <c r="AB27" i="28"/>
  <c r="G28" i="28"/>
  <c r="G28" i="47" s="1"/>
  <c r="H28" i="28"/>
  <c r="I28" i="28"/>
  <c r="J28" i="28"/>
  <c r="K28" i="28"/>
  <c r="K28" i="47" s="1"/>
  <c r="L28" i="28"/>
  <c r="M28" i="28"/>
  <c r="N28" i="28"/>
  <c r="O28" i="28"/>
  <c r="O28" i="47" s="1"/>
  <c r="P28" i="28"/>
  <c r="Q28" i="28"/>
  <c r="R28" i="28"/>
  <c r="S28" i="28"/>
  <c r="S28" i="47" s="1"/>
  <c r="T28" i="28"/>
  <c r="U28" i="28"/>
  <c r="V28" i="28"/>
  <c r="W28" i="28"/>
  <c r="W28" i="47" s="1"/>
  <c r="X28" i="28"/>
  <c r="Y28" i="28"/>
  <c r="Z28" i="28"/>
  <c r="AA28" i="28"/>
  <c r="AA28" i="47" s="1"/>
  <c r="AB28" i="28"/>
  <c r="G29" i="28"/>
  <c r="H29" i="28"/>
  <c r="I29" i="28"/>
  <c r="I29" i="47" s="1"/>
  <c r="J29" i="28"/>
  <c r="K29" i="28"/>
  <c r="L29" i="28"/>
  <c r="M29" i="28"/>
  <c r="M29" i="47" s="1"/>
  <c r="N29" i="28"/>
  <c r="O29" i="28"/>
  <c r="P29" i="28"/>
  <c r="Q29" i="28"/>
  <c r="Q29" i="47" s="1"/>
  <c r="R29" i="28"/>
  <c r="S29" i="28"/>
  <c r="T29" i="28"/>
  <c r="U29" i="28"/>
  <c r="U29" i="47" s="1"/>
  <c r="V29" i="28"/>
  <c r="W29" i="28"/>
  <c r="X29" i="28"/>
  <c r="Y29" i="28"/>
  <c r="Y29" i="47" s="1"/>
  <c r="Z29" i="28"/>
  <c r="AA29" i="28"/>
  <c r="AB29" i="28"/>
  <c r="G30" i="28"/>
  <c r="G30" i="47" s="1"/>
  <c r="H30" i="28"/>
  <c r="I30" i="28"/>
  <c r="J30" i="28"/>
  <c r="K30" i="28"/>
  <c r="K30" i="47" s="1"/>
  <c r="L30" i="28"/>
  <c r="M30" i="28"/>
  <c r="N30" i="28"/>
  <c r="O30" i="28"/>
  <c r="O30" i="47" s="1"/>
  <c r="P30" i="28"/>
  <c r="Q30" i="28"/>
  <c r="R30" i="28"/>
  <c r="S30" i="28"/>
  <c r="S30" i="47" s="1"/>
  <c r="T30" i="28"/>
  <c r="U30" i="28"/>
  <c r="V30" i="28"/>
  <c r="W30" i="28"/>
  <c r="W30" i="47" s="1"/>
  <c r="X30" i="28"/>
  <c r="Y30" i="28"/>
  <c r="Z30" i="28"/>
  <c r="AA30" i="28"/>
  <c r="AA30" i="47" s="1"/>
  <c r="AB30" i="28"/>
  <c r="G31" i="28"/>
  <c r="H31" i="28"/>
  <c r="I31" i="28"/>
  <c r="I31" i="47" s="1"/>
  <c r="J31" i="28"/>
  <c r="K31" i="28"/>
  <c r="L31" i="28"/>
  <c r="M31" i="28"/>
  <c r="M31" i="47" s="1"/>
  <c r="N31" i="28"/>
  <c r="O31" i="28"/>
  <c r="P31" i="28"/>
  <c r="Q31" i="28"/>
  <c r="Q31" i="47" s="1"/>
  <c r="R31" i="28"/>
  <c r="S31" i="28"/>
  <c r="T31" i="28"/>
  <c r="U31" i="28"/>
  <c r="U31" i="47" s="1"/>
  <c r="V31" i="28"/>
  <c r="W31" i="28"/>
  <c r="X31" i="28"/>
  <c r="Y31" i="28"/>
  <c r="Y31" i="47" s="1"/>
  <c r="Z31" i="28"/>
  <c r="AA31" i="28"/>
  <c r="AB31" i="28"/>
  <c r="G32" i="28"/>
  <c r="G32" i="47" s="1"/>
  <c r="H32" i="28"/>
  <c r="I32" i="28"/>
  <c r="J32" i="28"/>
  <c r="K32" i="28"/>
  <c r="K32" i="47" s="1"/>
  <c r="L32" i="28"/>
  <c r="M32" i="28"/>
  <c r="N32" i="28"/>
  <c r="O32" i="28"/>
  <c r="O32" i="47" s="1"/>
  <c r="P32" i="28"/>
  <c r="Q32" i="28"/>
  <c r="R32" i="28"/>
  <c r="S32" i="28"/>
  <c r="S32" i="47" s="1"/>
  <c r="T32" i="28"/>
  <c r="U32" i="28"/>
  <c r="V32" i="28"/>
  <c r="W32" i="28"/>
  <c r="W32" i="47" s="1"/>
  <c r="X32" i="28"/>
  <c r="Y32" i="28"/>
  <c r="Z32" i="28"/>
  <c r="AA32" i="28"/>
  <c r="AA32" i="47" s="1"/>
  <c r="AB32" i="28"/>
  <c r="G33" i="28"/>
  <c r="H33" i="28"/>
  <c r="I33" i="28"/>
  <c r="I33" i="47" s="1"/>
  <c r="J33" i="28"/>
  <c r="K33" i="28"/>
  <c r="L33" i="28"/>
  <c r="M33" i="28"/>
  <c r="M33" i="47" s="1"/>
  <c r="N33" i="28"/>
  <c r="O33" i="28"/>
  <c r="P33" i="28"/>
  <c r="Q33" i="28"/>
  <c r="Q33" i="47" s="1"/>
  <c r="R33" i="28"/>
  <c r="S33" i="28"/>
  <c r="T33" i="28"/>
  <c r="U33" i="28"/>
  <c r="U33" i="47" s="1"/>
  <c r="V33" i="28"/>
  <c r="W33" i="28"/>
  <c r="X33" i="28"/>
  <c r="Y33" i="28"/>
  <c r="Y33" i="47" s="1"/>
  <c r="Z33" i="28"/>
  <c r="AA33" i="28"/>
  <c r="AB33" i="28"/>
  <c r="G34" i="28"/>
  <c r="G34" i="47" s="1"/>
  <c r="H34" i="28"/>
  <c r="I34" i="28"/>
  <c r="J34" i="28"/>
  <c r="K34" i="28"/>
  <c r="K34" i="47" s="1"/>
  <c r="L34" i="28"/>
  <c r="M34" i="28"/>
  <c r="N34" i="28"/>
  <c r="O34" i="28"/>
  <c r="O34" i="47" s="1"/>
  <c r="P34" i="28"/>
  <c r="Q34" i="28"/>
  <c r="R34" i="28"/>
  <c r="S34" i="28"/>
  <c r="S34" i="47" s="1"/>
  <c r="T34" i="28"/>
  <c r="U34" i="28"/>
  <c r="V34" i="28"/>
  <c r="W34" i="28"/>
  <c r="W34" i="47" s="1"/>
  <c r="X34" i="28"/>
  <c r="Y34" i="28"/>
  <c r="Z34" i="28"/>
  <c r="AA34" i="28"/>
  <c r="AA34" i="47" s="1"/>
  <c r="AB34" i="28"/>
  <c r="G35" i="28"/>
  <c r="H35" i="28"/>
  <c r="I35" i="28"/>
  <c r="I35" i="47" s="1"/>
  <c r="J35" i="28"/>
  <c r="K35" i="28"/>
  <c r="L35" i="28"/>
  <c r="M35" i="28"/>
  <c r="M35" i="47" s="1"/>
  <c r="N35" i="28"/>
  <c r="O35" i="28"/>
  <c r="P35" i="28"/>
  <c r="Q35" i="28"/>
  <c r="Q35" i="47" s="1"/>
  <c r="R35" i="28"/>
  <c r="S35" i="28"/>
  <c r="T35" i="28"/>
  <c r="U35" i="28"/>
  <c r="U35" i="47" s="1"/>
  <c r="V35" i="28"/>
  <c r="W35" i="28"/>
  <c r="X35" i="28"/>
  <c r="Y35" i="28"/>
  <c r="Y35" i="47" s="1"/>
  <c r="Z35" i="28"/>
  <c r="AA35" i="28"/>
  <c r="AB35" i="28"/>
  <c r="G36" i="28"/>
  <c r="G36" i="47" s="1"/>
  <c r="H36" i="28"/>
  <c r="I36" i="28"/>
  <c r="J36" i="28"/>
  <c r="K36" i="28"/>
  <c r="K36" i="47" s="1"/>
  <c r="L36" i="28"/>
  <c r="M36" i="28"/>
  <c r="N36" i="28"/>
  <c r="O36" i="28"/>
  <c r="O36" i="47" s="1"/>
  <c r="P36" i="28"/>
  <c r="Q36" i="28"/>
  <c r="R36" i="28"/>
  <c r="S36" i="28"/>
  <c r="S36" i="47" s="1"/>
  <c r="T36" i="28"/>
  <c r="U36" i="28"/>
  <c r="V36" i="28"/>
  <c r="W36" i="28"/>
  <c r="W36" i="47" s="1"/>
  <c r="X36" i="28"/>
  <c r="Y36" i="28"/>
  <c r="Z36" i="28"/>
  <c r="AA36" i="28"/>
  <c r="AA36" i="47" s="1"/>
  <c r="AB36" i="28"/>
  <c r="G37" i="28"/>
  <c r="H37" i="28"/>
  <c r="I37" i="28"/>
  <c r="I37" i="47" s="1"/>
  <c r="J37" i="28"/>
  <c r="K37" i="28"/>
  <c r="L37" i="28"/>
  <c r="M37" i="28"/>
  <c r="M37" i="47" s="1"/>
  <c r="N37" i="28"/>
  <c r="O37" i="28"/>
  <c r="P37" i="28"/>
  <c r="Q37" i="28"/>
  <c r="Q37" i="47" s="1"/>
  <c r="R37" i="28"/>
  <c r="S37" i="28"/>
  <c r="T37" i="28"/>
  <c r="U37" i="28"/>
  <c r="U37" i="47" s="1"/>
  <c r="V37" i="28"/>
  <c r="W37" i="28"/>
  <c r="X37" i="28"/>
  <c r="Y37" i="28"/>
  <c r="Y37" i="47" s="1"/>
  <c r="Z37" i="28"/>
  <c r="AA37" i="28"/>
  <c r="AB37" i="28"/>
  <c r="G38" i="28"/>
  <c r="G38" i="47" s="1"/>
  <c r="H38" i="28"/>
  <c r="I38" i="28"/>
  <c r="J38" i="28"/>
  <c r="K38" i="28"/>
  <c r="K38" i="47" s="1"/>
  <c r="L38" i="28"/>
  <c r="M38" i="28"/>
  <c r="N38" i="28"/>
  <c r="O38" i="28"/>
  <c r="O38" i="47" s="1"/>
  <c r="P38" i="28"/>
  <c r="Q38" i="28"/>
  <c r="R38" i="28"/>
  <c r="S38" i="28"/>
  <c r="S38" i="47" s="1"/>
  <c r="T38" i="28"/>
  <c r="U38" i="28"/>
  <c r="V38" i="28"/>
  <c r="W38" i="28"/>
  <c r="W38" i="47" s="1"/>
  <c r="X38" i="28"/>
  <c r="Y38" i="28"/>
  <c r="Z38" i="28"/>
  <c r="AA38" i="28"/>
  <c r="AA38" i="47" s="1"/>
  <c r="AB38" i="28"/>
  <c r="G39" i="28"/>
  <c r="H39" i="28"/>
  <c r="I39" i="28"/>
  <c r="I39" i="47" s="1"/>
  <c r="J39" i="28"/>
  <c r="K39" i="28"/>
  <c r="L39" i="28"/>
  <c r="M39" i="28"/>
  <c r="M39" i="47" s="1"/>
  <c r="N39" i="28"/>
  <c r="O39" i="28"/>
  <c r="P39" i="28"/>
  <c r="Q39" i="28"/>
  <c r="Q39" i="47" s="1"/>
  <c r="R39" i="28"/>
  <c r="S39" i="28"/>
  <c r="T39" i="28"/>
  <c r="U39" i="28"/>
  <c r="U39" i="47" s="1"/>
  <c r="V39" i="28"/>
  <c r="W39" i="28"/>
  <c r="X39" i="28"/>
  <c r="Y39" i="28"/>
  <c r="Y39" i="47" s="1"/>
  <c r="Z39" i="28"/>
  <c r="AA39" i="28"/>
  <c r="AB39" i="28"/>
  <c r="G40" i="28"/>
  <c r="G40" i="47" s="1"/>
  <c r="H40" i="28"/>
  <c r="I40" i="28"/>
  <c r="J40" i="28"/>
  <c r="K40" i="28"/>
  <c r="K40" i="47" s="1"/>
  <c r="L40" i="28"/>
  <c r="M40" i="28"/>
  <c r="N40" i="28"/>
  <c r="O40" i="28"/>
  <c r="O40" i="47" s="1"/>
  <c r="P40" i="28"/>
  <c r="Q40" i="28"/>
  <c r="R40" i="28"/>
  <c r="S40" i="28"/>
  <c r="S40" i="47" s="1"/>
  <c r="T40" i="28"/>
  <c r="U40" i="28"/>
  <c r="V40" i="28"/>
  <c r="W40" i="28"/>
  <c r="W40" i="47" s="1"/>
  <c r="X40" i="28"/>
  <c r="Y40" i="28"/>
  <c r="Z40" i="28"/>
  <c r="AA40" i="28"/>
  <c r="AA40" i="47" s="1"/>
  <c r="AB40" i="28"/>
  <c r="G41" i="28"/>
  <c r="H41" i="28"/>
  <c r="I41" i="28"/>
  <c r="I41" i="47" s="1"/>
  <c r="J41" i="28"/>
  <c r="K41" i="28"/>
  <c r="L41" i="28"/>
  <c r="M41" i="28"/>
  <c r="M41" i="47" s="1"/>
  <c r="N41" i="28"/>
  <c r="O41" i="28"/>
  <c r="P41" i="28"/>
  <c r="Q41" i="28"/>
  <c r="Q41" i="47" s="1"/>
  <c r="R41" i="28"/>
  <c r="S41" i="28"/>
  <c r="T41" i="28"/>
  <c r="U41" i="28"/>
  <c r="U41" i="47" s="1"/>
  <c r="V41" i="28"/>
  <c r="W41" i="28"/>
  <c r="X41" i="28"/>
  <c r="Y41" i="28"/>
  <c r="Y41" i="47" s="1"/>
  <c r="Z41" i="28"/>
  <c r="AA41" i="28"/>
  <c r="AB41" i="28"/>
  <c r="G42" i="28"/>
  <c r="G42" i="47" s="1"/>
  <c r="H42" i="28"/>
  <c r="I42" i="28"/>
  <c r="J42" i="28"/>
  <c r="K42" i="28"/>
  <c r="K42" i="47" s="1"/>
  <c r="L42" i="28"/>
  <c r="M42" i="28"/>
  <c r="N42" i="28"/>
  <c r="O42" i="28"/>
  <c r="O42" i="47" s="1"/>
  <c r="P42" i="28"/>
  <c r="Q42" i="28"/>
  <c r="R42" i="28"/>
  <c r="S42" i="28"/>
  <c r="S42" i="47" s="1"/>
  <c r="T42" i="28"/>
  <c r="U42" i="28"/>
  <c r="V42" i="28"/>
  <c r="W42" i="28"/>
  <c r="W42" i="47" s="1"/>
  <c r="X42" i="28"/>
  <c r="Y42" i="28"/>
  <c r="Z42" i="28"/>
  <c r="AA42" i="28"/>
  <c r="AA42" i="47" s="1"/>
  <c r="AB42" i="28"/>
  <c r="H12" i="28"/>
  <c r="I12" i="28"/>
  <c r="J12" i="28"/>
  <c r="J12" i="47" s="1"/>
  <c r="K12" i="28"/>
  <c r="L12" i="28"/>
  <c r="M12" i="28"/>
  <c r="N12" i="28"/>
  <c r="N12" i="47" s="1"/>
  <c r="O12" i="28"/>
  <c r="P12" i="28"/>
  <c r="Q12" i="28"/>
  <c r="R12" i="28"/>
  <c r="R12" i="47" s="1"/>
  <c r="S12" i="28"/>
  <c r="T12" i="28"/>
  <c r="U12" i="28"/>
  <c r="V12" i="28"/>
  <c r="V12" i="47" s="1"/>
  <c r="W12" i="28"/>
  <c r="X12" i="28"/>
  <c r="Y12" i="28"/>
  <c r="Z12" i="28"/>
  <c r="Z12" i="47" s="1"/>
  <c r="AA12" i="28"/>
  <c r="AB12" i="28"/>
  <c r="G13" i="27"/>
  <c r="H13" i="27"/>
  <c r="I13" i="27"/>
  <c r="J13" i="27"/>
  <c r="K13" i="27"/>
  <c r="L13" i="27"/>
  <c r="M13" i="27"/>
  <c r="N13" i="27"/>
  <c r="O13" i="27"/>
  <c r="P13" i="27"/>
  <c r="Q13" i="27"/>
  <c r="R13" i="27"/>
  <c r="S13" i="27"/>
  <c r="T13" i="27"/>
  <c r="U13" i="27"/>
  <c r="V13" i="27"/>
  <c r="W13" i="27"/>
  <c r="X13" i="27"/>
  <c r="Y13" i="27"/>
  <c r="Z13" i="27"/>
  <c r="AA13" i="27"/>
  <c r="AB13" i="27"/>
  <c r="G14" i="27"/>
  <c r="H14" i="27"/>
  <c r="I14" i="27"/>
  <c r="J14" i="27"/>
  <c r="K14" i="27"/>
  <c r="L14" i="27"/>
  <c r="M14" i="27"/>
  <c r="N14" i="27"/>
  <c r="O14" i="27"/>
  <c r="P14" i="27"/>
  <c r="Q14" i="27"/>
  <c r="R14" i="27"/>
  <c r="S14" i="27"/>
  <c r="T14" i="27"/>
  <c r="U14" i="27"/>
  <c r="V14" i="27"/>
  <c r="W14" i="27"/>
  <c r="X14" i="27"/>
  <c r="Y14" i="27"/>
  <c r="Z14" i="27"/>
  <c r="AA14" i="27"/>
  <c r="AB14" i="27"/>
  <c r="G15" i="27"/>
  <c r="H15" i="27"/>
  <c r="I15" i="27"/>
  <c r="J15" i="27"/>
  <c r="K15" i="27"/>
  <c r="L15" i="27"/>
  <c r="M15" i="27"/>
  <c r="N15" i="27"/>
  <c r="O15" i="27"/>
  <c r="P15" i="27"/>
  <c r="Q15" i="27"/>
  <c r="R15" i="27"/>
  <c r="S15" i="27"/>
  <c r="T15" i="27"/>
  <c r="U15" i="27"/>
  <c r="V15" i="27"/>
  <c r="W15" i="27"/>
  <c r="X15" i="27"/>
  <c r="Y15" i="27"/>
  <c r="Z15" i="27"/>
  <c r="AA15" i="27"/>
  <c r="AB15" i="27"/>
  <c r="G16" i="27"/>
  <c r="H16" i="27"/>
  <c r="I16" i="27"/>
  <c r="J16" i="27"/>
  <c r="K16" i="27"/>
  <c r="L16" i="27"/>
  <c r="M16" i="27"/>
  <c r="N16" i="27"/>
  <c r="O16" i="27"/>
  <c r="P16" i="27"/>
  <c r="Q16" i="27"/>
  <c r="R16" i="27"/>
  <c r="S16" i="27"/>
  <c r="T16" i="27"/>
  <c r="U16" i="27"/>
  <c r="V16" i="27"/>
  <c r="W16" i="27"/>
  <c r="X16" i="27"/>
  <c r="Y16" i="27"/>
  <c r="Z16" i="27"/>
  <c r="AA16" i="27"/>
  <c r="AB16" i="27"/>
  <c r="G17" i="27"/>
  <c r="H17" i="27"/>
  <c r="I17" i="27"/>
  <c r="J17" i="27"/>
  <c r="K17" i="27"/>
  <c r="L17" i="27"/>
  <c r="M17" i="27"/>
  <c r="N17" i="27"/>
  <c r="O17" i="27"/>
  <c r="P17" i="27"/>
  <c r="Q17" i="27"/>
  <c r="R17" i="27"/>
  <c r="S17" i="27"/>
  <c r="T17" i="27"/>
  <c r="U17" i="27"/>
  <c r="V17" i="27"/>
  <c r="W17" i="27"/>
  <c r="X17" i="27"/>
  <c r="Y17" i="27"/>
  <c r="Z17" i="27"/>
  <c r="AA17" i="27"/>
  <c r="AB17" i="27"/>
  <c r="G18" i="27"/>
  <c r="H18" i="27"/>
  <c r="I18" i="27"/>
  <c r="J18" i="27"/>
  <c r="K18" i="27"/>
  <c r="L18" i="27"/>
  <c r="M18" i="27"/>
  <c r="N18" i="27"/>
  <c r="O18" i="27"/>
  <c r="P18" i="27"/>
  <c r="Q18" i="27"/>
  <c r="R18" i="27"/>
  <c r="S18" i="27"/>
  <c r="T18" i="27"/>
  <c r="U18" i="27"/>
  <c r="V18" i="27"/>
  <c r="W18" i="27"/>
  <c r="X18" i="27"/>
  <c r="Y18" i="27"/>
  <c r="Z18" i="27"/>
  <c r="AA18" i="27"/>
  <c r="AB18" i="27"/>
  <c r="G19" i="27"/>
  <c r="H19" i="27"/>
  <c r="I19" i="27"/>
  <c r="J19" i="27"/>
  <c r="K19" i="27"/>
  <c r="L19" i="27"/>
  <c r="M19" i="27"/>
  <c r="N19" i="27"/>
  <c r="O19" i="27"/>
  <c r="P19" i="27"/>
  <c r="Q19" i="27"/>
  <c r="R19" i="27"/>
  <c r="S19" i="27"/>
  <c r="T19" i="27"/>
  <c r="U19" i="27"/>
  <c r="V19" i="27"/>
  <c r="W19" i="27"/>
  <c r="X19" i="27"/>
  <c r="Y19" i="27"/>
  <c r="Z19" i="27"/>
  <c r="AA19" i="27"/>
  <c r="AB19" i="27"/>
  <c r="G20" i="27"/>
  <c r="H20" i="27"/>
  <c r="I20" i="27"/>
  <c r="J20" i="27"/>
  <c r="K20" i="27"/>
  <c r="L20" i="27"/>
  <c r="M20" i="27"/>
  <c r="N20" i="27"/>
  <c r="O20" i="27"/>
  <c r="P20" i="27"/>
  <c r="Q20" i="27"/>
  <c r="R20" i="27"/>
  <c r="S20" i="27"/>
  <c r="T20" i="27"/>
  <c r="U20" i="27"/>
  <c r="V20" i="27"/>
  <c r="W20" i="27"/>
  <c r="X20" i="27"/>
  <c r="Y20" i="27"/>
  <c r="Z20" i="27"/>
  <c r="AA20" i="27"/>
  <c r="AB20" i="27"/>
  <c r="G21" i="27"/>
  <c r="H21" i="27"/>
  <c r="I21" i="27"/>
  <c r="J21" i="27"/>
  <c r="K21" i="27"/>
  <c r="L21" i="27"/>
  <c r="M21" i="27"/>
  <c r="N21" i="27"/>
  <c r="O21" i="27"/>
  <c r="P21" i="27"/>
  <c r="Q21" i="27"/>
  <c r="R21" i="27"/>
  <c r="S21" i="27"/>
  <c r="T21" i="27"/>
  <c r="U21" i="27"/>
  <c r="V21" i="27"/>
  <c r="W21" i="27"/>
  <c r="X21" i="27"/>
  <c r="Y21" i="27"/>
  <c r="Z21" i="27"/>
  <c r="AA21" i="27"/>
  <c r="AB21" i="27"/>
  <c r="G22" i="27"/>
  <c r="H22" i="27"/>
  <c r="I22" i="27"/>
  <c r="J22" i="27"/>
  <c r="K22" i="27"/>
  <c r="L22" i="27"/>
  <c r="M22" i="27"/>
  <c r="N22" i="27"/>
  <c r="O22" i="27"/>
  <c r="P22" i="27"/>
  <c r="Q22" i="27"/>
  <c r="R22" i="27"/>
  <c r="S22" i="27"/>
  <c r="T22" i="27"/>
  <c r="U22" i="27"/>
  <c r="V22" i="27"/>
  <c r="W22" i="27"/>
  <c r="X22" i="27"/>
  <c r="Y22" i="27"/>
  <c r="Z22" i="27"/>
  <c r="AA22" i="27"/>
  <c r="AB22" i="27"/>
  <c r="G23" i="27"/>
  <c r="H23" i="27"/>
  <c r="I23" i="27"/>
  <c r="J23" i="27"/>
  <c r="K23" i="27"/>
  <c r="L23" i="27"/>
  <c r="M23" i="27"/>
  <c r="N23" i="27"/>
  <c r="O23" i="27"/>
  <c r="P23" i="27"/>
  <c r="Q23" i="27"/>
  <c r="R23" i="27"/>
  <c r="S23" i="27"/>
  <c r="T23" i="27"/>
  <c r="U23" i="27"/>
  <c r="V23" i="27"/>
  <c r="W23" i="27"/>
  <c r="X23" i="27"/>
  <c r="Y23" i="27"/>
  <c r="Z23" i="27"/>
  <c r="AA23" i="27"/>
  <c r="AB23" i="27"/>
  <c r="G24" i="27"/>
  <c r="H24" i="27"/>
  <c r="I24" i="27"/>
  <c r="J24" i="27"/>
  <c r="K24" i="27"/>
  <c r="L24" i="27"/>
  <c r="M24" i="27"/>
  <c r="N24" i="27"/>
  <c r="O24" i="27"/>
  <c r="P24" i="27"/>
  <c r="Q24" i="27"/>
  <c r="R24" i="27"/>
  <c r="S24" i="27"/>
  <c r="T24" i="27"/>
  <c r="U24" i="27"/>
  <c r="V24" i="27"/>
  <c r="W24" i="27"/>
  <c r="X24" i="27"/>
  <c r="Y24" i="27"/>
  <c r="Z24" i="27"/>
  <c r="AA24" i="27"/>
  <c r="AB24" i="27"/>
  <c r="G25" i="27"/>
  <c r="H25" i="27"/>
  <c r="I25" i="27"/>
  <c r="J25" i="27"/>
  <c r="K25" i="27"/>
  <c r="L25" i="27"/>
  <c r="M25" i="27"/>
  <c r="N25" i="27"/>
  <c r="O25" i="27"/>
  <c r="P25" i="27"/>
  <c r="Q25" i="27"/>
  <c r="R25" i="27"/>
  <c r="S25" i="27"/>
  <c r="T25" i="27"/>
  <c r="U25" i="27"/>
  <c r="V25" i="27"/>
  <c r="W25" i="27"/>
  <c r="X25" i="27"/>
  <c r="Y25" i="27"/>
  <c r="Z25" i="27"/>
  <c r="AA25" i="27"/>
  <c r="AB25" i="27"/>
  <c r="G26" i="27"/>
  <c r="H26" i="27"/>
  <c r="I26" i="27"/>
  <c r="J26" i="27"/>
  <c r="K26" i="27"/>
  <c r="L26" i="27"/>
  <c r="M26" i="27"/>
  <c r="N26" i="27"/>
  <c r="O26" i="27"/>
  <c r="P26" i="27"/>
  <c r="Q26" i="27"/>
  <c r="R26" i="27"/>
  <c r="S26" i="27"/>
  <c r="T26" i="27"/>
  <c r="U26" i="27"/>
  <c r="V26" i="27"/>
  <c r="W26" i="27"/>
  <c r="X26" i="27"/>
  <c r="Y26" i="27"/>
  <c r="Z26" i="27"/>
  <c r="AA26" i="27"/>
  <c r="AB26" i="27"/>
  <c r="G27" i="27"/>
  <c r="H27" i="27"/>
  <c r="I27" i="27"/>
  <c r="J27" i="27"/>
  <c r="K27" i="27"/>
  <c r="L27" i="27"/>
  <c r="M27" i="27"/>
  <c r="N27" i="27"/>
  <c r="O27" i="27"/>
  <c r="P27" i="27"/>
  <c r="Q27" i="27"/>
  <c r="R27" i="27"/>
  <c r="S27" i="27"/>
  <c r="T27" i="27"/>
  <c r="U27" i="27"/>
  <c r="V27" i="27"/>
  <c r="W27" i="27"/>
  <c r="X27" i="27"/>
  <c r="Y27" i="27"/>
  <c r="Z27" i="27"/>
  <c r="AA27" i="27"/>
  <c r="AB27" i="27"/>
  <c r="G28" i="27"/>
  <c r="H28" i="27"/>
  <c r="I28" i="27"/>
  <c r="J28" i="27"/>
  <c r="K28" i="27"/>
  <c r="L28" i="27"/>
  <c r="M28" i="27"/>
  <c r="N28" i="27"/>
  <c r="O28" i="27"/>
  <c r="P28" i="27"/>
  <c r="Q28" i="27"/>
  <c r="R28" i="27"/>
  <c r="S28" i="27"/>
  <c r="T28" i="27"/>
  <c r="U28" i="27"/>
  <c r="V28" i="27"/>
  <c r="W28" i="27"/>
  <c r="X28" i="27"/>
  <c r="Y28" i="27"/>
  <c r="Z28" i="27"/>
  <c r="AA28" i="27"/>
  <c r="AB28" i="27"/>
  <c r="G29" i="27"/>
  <c r="H29" i="27"/>
  <c r="I29" i="27"/>
  <c r="J29" i="27"/>
  <c r="K29" i="27"/>
  <c r="L29" i="27"/>
  <c r="M29" i="27"/>
  <c r="N29" i="27"/>
  <c r="O29" i="27"/>
  <c r="P29" i="27"/>
  <c r="Q29" i="27"/>
  <c r="R29" i="27"/>
  <c r="S29" i="27"/>
  <c r="T29" i="27"/>
  <c r="U29" i="27"/>
  <c r="V29" i="27"/>
  <c r="W29" i="27"/>
  <c r="X29" i="27"/>
  <c r="Y29" i="27"/>
  <c r="Z29" i="27"/>
  <c r="AA29" i="27"/>
  <c r="AB29" i="27"/>
  <c r="G30" i="27"/>
  <c r="H30" i="27"/>
  <c r="I30" i="27"/>
  <c r="J30" i="27"/>
  <c r="K30" i="27"/>
  <c r="L30" i="27"/>
  <c r="M30" i="27"/>
  <c r="N30" i="27"/>
  <c r="O30" i="27"/>
  <c r="P30" i="27"/>
  <c r="Q30" i="27"/>
  <c r="R30" i="27"/>
  <c r="S30" i="27"/>
  <c r="T30" i="27"/>
  <c r="U30" i="27"/>
  <c r="V30" i="27"/>
  <c r="W30" i="27"/>
  <c r="X30" i="27"/>
  <c r="Y30" i="27"/>
  <c r="Z30" i="27"/>
  <c r="AA30" i="27"/>
  <c r="AB30" i="27"/>
  <c r="G31" i="27"/>
  <c r="H31" i="27"/>
  <c r="I31" i="27"/>
  <c r="J31" i="27"/>
  <c r="K31" i="27"/>
  <c r="L31" i="27"/>
  <c r="M31" i="27"/>
  <c r="N31" i="27"/>
  <c r="O31" i="27"/>
  <c r="P31" i="27"/>
  <c r="Q31" i="27"/>
  <c r="R31" i="27"/>
  <c r="S31" i="27"/>
  <c r="T31" i="27"/>
  <c r="U31" i="27"/>
  <c r="V31" i="27"/>
  <c r="W31" i="27"/>
  <c r="X31" i="27"/>
  <c r="Y31" i="27"/>
  <c r="Z31" i="27"/>
  <c r="AA31" i="27"/>
  <c r="AB31" i="27"/>
  <c r="G32" i="27"/>
  <c r="H32" i="27"/>
  <c r="I32" i="27"/>
  <c r="J32" i="27"/>
  <c r="K32" i="27"/>
  <c r="L32" i="27"/>
  <c r="M32" i="27"/>
  <c r="N32" i="27"/>
  <c r="O32" i="27"/>
  <c r="P32" i="27"/>
  <c r="Q32" i="27"/>
  <c r="R32" i="27"/>
  <c r="S32" i="27"/>
  <c r="T32" i="27"/>
  <c r="U32" i="27"/>
  <c r="V32" i="27"/>
  <c r="W32" i="27"/>
  <c r="X32" i="27"/>
  <c r="Y32" i="27"/>
  <c r="Z32" i="27"/>
  <c r="AA32" i="27"/>
  <c r="AB32" i="27"/>
  <c r="G33" i="27"/>
  <c r="H33" i="27"/>
  <c r="I33" i="27"/>
  <c r="J33" i="27"/>
  <c r="K33" i="27"/>
  <c r="L33" i="27"/>
  <c r="M33" i="27"/>
  <c r="N33" i="27"/>
  <c r="O33" i="27"/>
  <c r="P33" i="27"/>
  <c r="Q33" i="27"/>
  <c r="R33" i="27"/>
  <c r="S33" i="27"/>
  <c r="T33" i="27"/>
  <c r="U33" i="27"/>
  <c r="V33" i="27"/>
  <c r="W33" i="27"/>
  <c r="X33" i="27"/>
  <c r="Y33" i="27"/>
  <c r="Z33" i="27"/>
  <c r="AA33" i="27"/>
  <c r="AB33" i="27"/>
  <c r="G34" i="27"/>
  <c r="H34" i="27"/>
  <c r="I34" i="27"/>
  <c r="J34" i="27"/>
  <c r="K34" i="27"/>
  <c r="L34" i="27"/>
  <c r="M34" i="27"/>
  <c r="N34" i="27"/>
  <c r="O34" i="27"/>
  <c r="P34" i="27"/>
  <c r="Q34" i="27"/>
  <c r="R34" i="27"/>
  <c r="S34" i="27"/>
  <c r="T34" i="27"/>
  <c r="U34" i="27"/>
  <c r="V34" i="27"/>
  <c r="W34" i="27"/>
  <c r="X34" i="27"/>
  <c r="Y34" i="27"/>
  <c r="Z34" i="27"/>
  <c r="AA34" i="27"/>
  <c r="AB34" i="27"/>
  <c r="G35" i="27"/>
  <c r="H35" i="27"/>
  <c r="I35" i="27"/>
  <c r="J35" i="27"/>
  <c r="K35" i="27"/>
  <c r="L35" i="27"/>
  <c r="M35" i="27"/>
  <c r="N35" i="27"/>
  <c r="O35" i="27"/>
  <c r="P35" i="27"/>
  <c r="Q35" i="27"/>
  <c r="R35" i="27"/>
  <c r="S35" i="27"/>
  <c r="T35" i="27"/>
  <c r="U35" i="27"/>
  <c r="V35" i="27"/>
  <c r="W35" i="27"/>
  <c r="X35" i="27"/>
  <c r="Y35" i="27"/>
  <c r="Z35" i="27"/>
  <c r="AA35" i="27"/>
  <c r="AB35" i="27"/>
  <c r="G36" i="27"/>
  <c r="H36" i="27"/>
  <c r="I36" i="27"/>
  <c r="J36" i="27"/>
  <c r="K36" i="27"/>
  <c r="L36" i="27"/>
  <c r="M36" i="27"/>
  <c r="N36" i="27"/>
  <c r="O36" i="27"/>
  <c r="P36" i="27"/>
  <c r="Q36" i="27"/>
  <c r="R36" i="27"/>
  <c r="S36" i="27"/>
  <c r="T36" i="27"/>
  <c r="U36" i="27"/>
  <c r="V36" i="27"/>
  <c r="W36" i="27"/>
  <c r="X36" i="27"/>
  <c r="Y36" i="27"/>
  <c r="Z36" i="27"/>
  <c r="AA36" i="27"/>
  <c r="AB36" i="27"/>
  <c r="G37" i="27"/>
  <c r="H37" i="27"/>
  <c r="I37" i="27"/>
  <c r="J37" i="27"/>
  <c r="K37" i="27"/>
  <c r="L37" i="27"/>
  <c r="M37" i="27"/>
  <c r="N37" i="27"/>
  <c r="O37" i="27"/>
  <c r="P37" i="27"/>
  <c r="Q37" i="27"/>
  <c r="R37" i="27"/>
  <c r="S37" i="27"/>
  <c r="T37" i="27"/>
  <c r="U37" i="27"/>
  <c r="V37" i="27"/>
  <c r="W37" i="27"/>
  <c r="X37" i="27"/>
  <c r="Y37" i="27"/>
  <c r="Z37" i="27"/>
  <c r="AA37" i="27"/>
  <c r="AB37" i="27"/>
  <c r="G38" i="27"/>
  <c r="H38" i="27"/>
  <c r="I38" i="27"/>
  <c r="J38" i="27"/>
  <c r="K38" i="27"/>
  <c r="L38" i="27"/>
  <c r="M38" i="27"/>
  <c r="N38" i="27"/>
  <c r="O38" i="27"/>
  <c r="P38" i="27"/>
  <c r="Q38" i="27"/>
  <c r="R38" i="27"/>
  <c r="S38" i="27"/>
  <c r="T38" i="27"/>
  <c r="U38" i="27"/>
  <c r="V38" i="27"/>
  <c r="W38" i="27"/>
  <c r="X38" i="27"/>
  <c r="Y38" i="27"/>
  <c r="Z38" i="27"/>
  <c r="AA38" i="27"/>
  <c r="AB38" i="27"/>
  <c r="G39" i="27"/>
  <c r="H39" i="27"/>
  <c r="I39" i="27"/>
  <c r="J39" i="27"/>
  <c r="K39" i="27"/>
  <c r="L39" i="27"/>
  <c r="M39" i="27"/>
  <c r="N39" i="27"/>
  <c r="O39" i="27"/>
  <c r="P39" i="27"/>
  <c r="Q39" i="27"/>
  <c r="R39" i="27"/>
  <c r="S39" i="27"/>
  <c r="T39" i="27"/>
  <c r="U39" i="27"/>
  <c r="V39" i="27"/>
  <c r="W39" i="27"/>
  <c r="X39" i="27"/>
  <c r="Y39" i="27"/>
  <c r="Z39" i="27"/>
  <c r="AA39" i="27"/>
  <c r="AB39" i="27"/>
  <c r="G40" i="27"/>
  <c r="H40" i="27"/>
  <c r="I40" i="27"/>
  <c r="J40" i="27"/>
  <c r="K40" i="27"/>
  <c r="L40" i="27"/>
  <c r="M40" i="27"/>
  <c r="N40" i="27"/>
  <c r="O40" i="27"/>
  <c r="P40" i="27"/>
  <c r="Q40" i="27"/>
  <c r="R40" i="27"/>
  <c r="S40" i="27"/>
  <c r="T40" i="27"/>
  <c r="U40" i="27"/>
  <c r="V40" i="27"/>
  <c r="W40" i="27"/>
  <c r="X40" i="27"/>
  <c r="Y40" i="27"/>
  <c r="Z40" i="27"/>
  <c r="AA40" i="27"/>
  <c r="AB40" i="27"/>
  <c r="G41" i="27"/>
  <c r="H41" i="27"/>
  <c r="I41" i="27"/>
  <c r="J41" i="27"/>
  <c r="K41" i="27"/>
  <c r="L41" i="27"/>
  <c r="M41" i="27"/>
  <c r="N41" i="27"/>
  <c r="O41" i="27"/>
  <c r="P41" i="27"/>
  <c r="Q41" i="27"/>
  <c r="R41" i="27"/>
  <c r="S41" i="27"/>
  <c r="T41" i="27"/>
  <c r="U41" i="27"/>
  <c r="V41" i="27"/>
  <c r="W41" i="27"/>
  <c r="X41" i="27"/>
  <c r="Y41" i="27"/>
  <c r="Z41" i="27"/>
  <c r="AA41" i="27"/>
  <c r="AB41" i="27"/>
  <c r="G42" i="27"/>
  <c r="H42" i="27"/>
  <c r="I42" i="27"/>
  <c r="J42" i="27"/>
  <c r="K42" i="27"/>
  <c r="L42" i="27"/>
  <c r="M42" i="27"/>
  <c r="N42" i="27"/>
  <c r="O42" i="27"/>
  <c r="P42" i="27"/>
  <c r="Q42" i="27"/>
  <c r="R42" i="27"/>
  <c r="S42" i="27"/>
  <c r="T42" i="27"/>
  <c r="U42" i="27"/>
  <c r="V42" i="27"/>
  <c r="W42" i="27"/>
  <c r="X42" i="27"/>
  <c r="Y42" i="27"/>
  <c r="Z42" i="27"/>
  <c r="AA42" i="27"/>
  <c r="AB42" i="27"/>
  <c r="H12" i="27"/>
  <c r="I12" i="27"/>
  <c r="J12" i="27"/>
  <c r="K12" i="27"/>
  <c r="L12" i="27"/>
  <c r="M12" i="27"/>
  <c r="N12" i="27"/>
  <c r="O12" i="27"/>
  <c r="P12" i="27"/>
  <c r="Q12" i="27"/>
  <c r="R12" i="27"/>
  <c r="S12" i="27"/>
  <c r="T12" i="27"/>
  <c r="U12" i="27"/>
  <c r="V12" i="27"/>
  <c r="W12" i="27"/>
  <c r="X12" i="27"/>
  <c r="Y12" i="27"/>
  <c r="Z12" i="27"/>
  <c r="AA12" i="27"/>
  <c r="AB12" i="27"/>
  <c r="G13" i="26"/>
  <c r="H13" i="26"/>
  <c r="I13" i="26"/>
  <c r="J13" i="26"/>
  <c r="K13" i="26"/>
  <c r="L13" i="26"/>
  <c r="M13" i="26"/>
  <c r="N13" i="26"/>
  <c r="O13" i="26"/>
  <c r="P13" i="26"/>
  <c r="Q13" i="26"/>
  <c r="R13" i="26"/>
  <c r="S13" i="26"/>
  <c r="T13" i="26"/>
  <c r="U13" i="26"/>
  <c r="V13" i="26"/>
  <c r="W13" i="26"/>
  <c r="X13" i="26"/>
  <c r="Y13" i="26"/>
  <c r="Z13" i="26"/>
  <c r="AA13" i="26"/>
  <c r="AB13" i="26"/>
  <c r="G14" i="26"/>
  <c r="H14" i="26"/>
  <c r="I14" i="26"/>
  <c r="J14" i="26"/>
  <c r="K14" i="26"/>
  <c r="L14" i="26"/>
  <c r="M14" i="26"/>
  <c r="N14" i="26"/>
  <c r="O14" i="26"/>
  <c r="P14" i="26"/>
  <c r="Q14" i="26"/>
  <c r="R14" i="26"/>
  <c r="S14" i="26"/>
  <c r="T14" i="26"/>
  <c r="U14" i="26"/>
  <c r="V14" i="26"/>
  <c r="W14" i="26"/>
  <c r="X14" i="26"/>
  <c r="Y14" i="26"/>
  <c r="Z14" i="26"/>
  <c r="AA14" i="26"/>
  <c r="AB14" i="26"/>
  <c r="G15" i="26"/>
  <c r="H15" i="26"/>
  <c r="I15" i="26"/>
  <c r="J15" i="26"/>
  <c r="K15" i="26"/>
  <c r="L15" i="26"/>
  <c r="M15" i="26"/>
  <c r="N15" i="26"/>
  <c r="O15" i="26"/>
  <c r="P15" i="26"/>
  <c r="Q15" i="26"/>
  <c r="R15" i="26"/>
  <c r="S15" i="26"/>
  <c r="T15" i="26"/>
  <c r="U15" i="26"/>
  <c r="V15" i="26"/>
  <c r="W15" i="26"/>
  <c r="X15" i="26"/>
  <c r="Y15" i="26"/>
  <c r="Z15" i="26"/>
  <c r="AA15" i="26"/>
  <c r="AB15" i="26"/>
  <c r="G16" i="26"/>
  <c r="H16" i="26"/>
  <c r="I16" i="26"/>
  <c r="J16" i="26"/>
  <c r="K16" i="26"/>
  <c r="L16" i="26"/>
  <c r="M16" i="26"/>
  <c r="N16" i="26"/>
  <c r="O16" i="26"/>
  <c r="P16" i="26"/>
  <c r="Q16" i="26"/>
  <c r="R16" i="26"/>
  <c r="S16" i="26"/>
  <c r="T16" i="26"/>
  <c r="U16" i="26"/>
  <c r="V16" i="26"/>
  <c r="W16" i="26"/>
  <c r="X16" i="26"/>
  <c r="Y16" i="26"/>
  <c r="Z16" i="26"/>
  <c r="AA16" i="26"/>
  <c r="AB16" i="26"/>
  <c r="G17" i="26"/>
  <c r="H17" i="26"/>
  <c r="I17" i="26"/>
  <c r="J17" i="26"/>
  <c r="K17" i="26"/>
  <c r="L17" i="26"/>
  <c r="M17" i="26"/>
  <c r="N17" i="26"/>
  <c r="O17" i="26"/>
  <c r="P17" i="26"/>
  <c r="Q17" i="26"/>
  <c r="R17" i="26"/>
  <c r="S17" i="26"/>
  <c r="T17" i="26"/>
  <c r="U17" i="26"/>
  <c r="V17" i="26"/>
  <c r="W17" i="26"/>
  <c r="X17" i="26"/>
  <c r="Y17" i="26"/>
  <c r="Z17" i="26"/>
  <c r="AA17" i="26"/>
  <c r="AB17" i="26"/>
  <c r="G18" i="26"/>
  <c r="H18" i="26"/>
  <c r="I18" i="26"/>
  <c r="J18" i="26"/>
  <c r="K18" i="26"/>
  <c r="L18" i="26"/>
  <c r="M18" i="26"/>
  <c r="N18" i="26"/>
  <c r="O18" i="26"/>
  <c r="P18" i="26"/>
  <c r="Q18" i="26"/>
  <c r="R18" i="26"/>
  <c r="S18" i="26"/>
  <c r="T18" i="26"/>
  <c r="U18" i="26"/>
  <c r="V18" i="26"/>
  <c r="W18" i="26"/>
  <c r="X18" i="26"/>
  <c r="Y18" i="26"/>
  <c r="Z18" i="26"/>
  <c r="AA18" i="26"/>
  <c r="AB18" i="26"/>
  <c r="G19" i="26"/>
  <c r="H19" i="26"/>
  <c r="I19" i="26"/>
  <c r="J19" i="26"/>
  <c r="K19" i="26"/>
  <c r="L19" i="26"/>
  <c r="M19" i="26"/>
  <c r="N19" i="26"/>
  <c r="O19" i="26"/>
  <c r="P19" i="26"/>
  <c r="Q19" i="26"/>
  <c r="R19" i="26"/>
  <c r="S19" i="26"/>
  <c r="T19" i="26"/>
  <c r="U19" i="26"/>
  <c r="V19" i="26"/>
  <c r="W19" i="26"/>
  <c r="X19" i="26"/>
  <c r="Y19" i="26"/>
  <c r="Z19" i="26"/>
  <c r="AA19" i="26"/>
  <c r="AB19" i="26"/>
  <c r="G20" i="26"/>
  <c r="H20" i="26"/>
  <c r="I20" i="26"/>
  <c r="J20" i="26"/>
  <c r="K20" i="26"/>
  <c r="L20" i="26"/>
  <c r="M20" i="26"/>
  <c r="N20" i="26"/>
  <c r="O20" i="26"/>
  <c r="P20" i="26"/>
  <c r="Q20" i="26"/>
  <c r="R20" i="26"/>
  <c r="S20" i="26"/>
  <c r="T20" i="26"/>
  <c r="U20" i="26"/>
  <c r="V20" i="26"/>
  <c r="W20" i="26"/>
  <c r="X20" i="26"/>
  <c r="Y20" i="26"/>
  <c r="Z20" i="26"/>
  <c r="AA20" i="26"/>
  <c r="AB20" i="26"/>
  <c r="G21" i="26"/>
  <c r="H21" i="26"/>
  <c r="I21" i="26"/>
  <c r="J21" i="26"/>
  <c r="K21" i="26"/>
  <c r="L21" i="26"/>
  <c r="M21" i="26"/>
  <c r="N21" i="26"/>
  <c r="O21" i="26"/>
  <c r="P21" i="26"/>
  <c r="Q21" i="26"/>
  <c r="R21" i="26"/>
  <c r="S21" i="26"/>
  <c r="T21" i="26"/>
  <c r="U21" i="26"/>
  <c r="V21" i="26"/>
  <c r="W21" i="26"/>
  <c r="X21" i="26"/>
  <c r="Y21" i="26"/>
  <c r="Z21" i="26"/>
  <c r="AA21" i="26"/>
  <c r="AB21" i="26"/>
  <c r="G22" i="26"/>
  <c r="H22" i="26"/>
  <c r="I22" i="26"/>
  <c r="J22" i="26"/>
  <c r="K22" i="26"/>
  <c r="L22" i="26"/>
  <c r="M22" i="26"/>
  <c r="N22" i="26"/>
  <c r="O22" i="26"/>
  <c r="P22" i="26"/>
  <c r="Q22" i="26"/>
  <c r="R22" i="26"/>
  <c r="S22" i="26"/>
  <c r="T22" i="26"/>
  <c r="U22" i="26"/>
  <c r="V22" i="26"/>
  <c r="W22" i="26"/>
  <c r="X22" i="26"/>
  <c r="Y22" i="26"/>
  <c r="Z22" i="26"/>
  <c r="AA22" i="26"/>
  <c r="AB22" i="26"/>
  <c r="G23" i="26"/>
  <c r="H23" i="26"/>
  <c r="I23" i="26"/>
  <c r="J23" i="26"/>
  <c r="K23" i="26"/>
  <c r="L23" i="26"/>
  <c r="M23" i="26"/>
  <c r="N23" i="26"/>
  <c r="O23" i="26"/>
  <c r="P23" i="26"/>
  <c r="Q23" i="26"/>
  <c r="R23" i="26"/>
  <c r="S23" i="26"/>
  <c r="T23" i="26"/>
  <c r="U23" i="26"/>
  <c r="V23" i="26"/>
  <c r="W23" i="26"/>
  <c r="X23" i="26"/>
  <c r="Y23" i="26"/>
  <c r="Z23" i="26"/>
  <c r="AA23" i="26"/>
  <c r="AB23" i="26"/>
  <c r="G24" i="26"/>
  <c r="H24" i="26"/>
  <c r="I24" i="26"/>
  <c r="J24" i="26"/>
  <c r="K24" i="26"/>
  <c r="L24" i="26"/>
  <c r="M24" i="26"/>
  <c r="N24" i="26"/>
  <c r="O24" i="26"/>
  <c r="P24" i="26"/>
  <c r="Q24" i="26"/>
  <c r="R24" i="26"/>
  <c r="S24" i="26"/>
  <c r="T24" i="26"/>
  <c r="U24" i="26"/>
  <c r="V24" i="26"/>
  <c r="W24" i="26"/>
  <c r="X24" i="26"/>
  <c r="Y24" i="26"/>
  <c r="Z24" i="26"/>
  <c r="AA24" i="26"/>
  <c r="AB24" i="26"/>
  <c r="G25" i="26"/>
  <c r="H25" i="26"/>
  <c r="I25" i="26"/>
  <c r="J25" i="26"/>
  <c r="K25" i="26"/>
  <c r="L25" i="26"/>
  <c r="M25" i="26"/>
  <c r="N25" i="26"/>
  <c r="O25" i="26"/>
  <c r="P25" i="26"/>
  <c r="Q25" i="26"/>
  <c r="R25" i="26"/>
  <c r="S25" i="26"/>
  <c r="T25" i="26"/>
  <c r="U25" i="26"/>
  <c r="V25" i="26"/>
  <c r="W25" i="26"/>
  <c r="X25" i="26"/>
  <c r="Y25" i="26"/>
  <c r="Z25" i="26"/>
  <c r="AA25" i="26"/>
  <c r="AB25" i="26"/>
  <c r="G26" i="26"/>
  <c r="H26" i="26"/>
  <c r="I26" i="26"/>
  <c r="J26" i="26"/>
  <c r="K26" i="26"/>
  <c r="L26" i="26"/>
  <c r="M26" i="26"/>
  <c r="N26" i="26"/>
  <c r="O26" i="26"/>
  <c r="P26" i="26"/>
  <c r="Q26" i="26"/>
  <c r="R26" i="26"/>
  <c r="S26" i="26"/>
  <c r="T26" i="26"/>
  <c r="U26" i="26"/>
  <c r="V26" i="26"/>
  <c r="W26" i="26"/>
  <c r="X26" i="26"/>
  <c r="Y26" i="26"/>
  <c r="Z26" i="26"/>
  <c r="AA26" i="26"/>
  <c r="AB26" i="26"/>
  <c r="G27" i="26"/>
  <c r="H27" i="26"/>
  <c r="I27" i="26"/>
  <c r="J27" i="26"/>
  <c r="K27" i="26"/>
  <c r="L27" i="26"/>
  <c r="M27" i="26"/>
  <c r="N27" i="26"/>
  <c r="O27" i="26"/>
  <c r="P27" i="26"/>
  <c r="Q27" i="26"/>
  <c r="R27" i="26"/>
  <c r="S27" i="26"/>
  <c r="T27" i="26"/>
  <c r="U27" i="26"/>
  <c r="V27" i="26"/>
  <c r="W27" i="26"/>
  <c r="X27" i="26"/>
  <c r="Y27" i="26"/>
  <c r="Z27" i="26"/>
  <c r="AA27" i="26"/>
  <c r="AB27" i="26"/>
  <c r="G28" i="26"/>
  <c r="H28" i="26"/>
  <c r="I28" i="26"/>
  <c r="J28" i="26"/>
  <c r="K28" i="26"/>
  <c r="L28" i="26"/>
  <c r="M28" i="26"/>
  <c r="N28" i="26"/>
  <c r="O28" i="26"/>
  <c r="P28" i="26"/>
  <c r="Q28" i="26"/>
  <c r="R28" i="26"/>
  <c r="S28" i="26"/>
  <c r="T28" i="26"/>
  <c r="U28" i="26"/>
  <c r="V28" i="26"/>
  <c r="W28" i="26"/>
  <c r="X28" i="26"/>
  <c r="Y28" i="26"/>
  <c r="Z28" i="26"/>
  <c r="AA28" i="26"/>
  <c r="AB28" i="26"/>
  <c r="G29" i="26"/>
  <c r="H29" i="26"/>
  <c r="I29" i="26"/>
  <c r="J29" i="26"/>
  <c r="K29" i="26"/>
  <c r="L29" i="26"/>
  <c r="M29" i="26"/>
  <c r="N29" i="26"/>
  <c r="O29" i="26"/>
  <c r="P29" i="26"/>
  <c r="Q29" i="26"/>
  <c r="R29" i="26"/>
  <c r="S29" i="26"/>
  <c r="T29" i="26"/>
  <c r="U29" i="26"/>
  <c r="V29" i="26"/>
  <c r="W29" i="26"/>
  <c r="X29" i="26"/>
  <c r="Y29" i="26"/>
  <c r="Z29" i="26"/>
  <c r="AA29" i="26"/>
  <c r="AB29" i="26"/>
  <c r="G30" i="26"/>
  <c r="H30" i="26"/>
  <c r="I30" i="26"/>
  <c r="J30" i="26"/>
  <c r="K30" i="26"/>
  <c r="L30" i="26"/>
  <c r="M30" i="26"/>
  <c r="N30" i="26"/>
  <c r="O30" i="26"/>
  <c r="P30" i="26"/>
  <c r="Q30" i="26"/>
  <c r="R30" i="26"/>
  <c r="S30" i="26"/>
  <c r="T30" i="26"/>
  <c r="U30" i="26"/>
  <c r="V30" i="26"/>
  <c r="W30" i="26"/>
  <c r="X30" i="26"/>
  <c r="Y30" i="26"/>
  <c r="Z30" i="26"/>
  <c r="AA30" i="26"/>
  <c r="AB30" i="26"/>
  <c r="G31" i="26"/>
  <c r="H31" i="26"/>
  <c r="I31" i="26"/>
  <c r="J31" i="26"/>
  <c r="K31" i="26"/>
  <c r="L31" i="26"/>
  <c r="M31" i="26"/>
  <c r="N31" i="26"/>
  <c r="O31" i="26"/>
  <c r="P31" i="26"/>
  <c r="Q31" i="26"/>
  <c r="R31" i="26"/>
  <c r="S31" i="26"/>
  <c r="T31" i="26"/>
  <c r="U31" i="26"/>
  <c r="V31" i="26"/>
  <c r="W31" i="26"/>
  <c r="X31" i="26"/>
  <c r="Y31" i="26"/>
  <c r="Z31" i="26"/>
  <c r="AA31" i="26"/>
  <c r="AB31" i="26"/>
  <c r="G32" i="26"/>
  <c r="H32" i="26"/>
  <c r="I32" i="26"/>
  <c r="J32" i="26"/>
  <c r="K32" i="26"/>
  <c r="L32" i="26"/>
  <c r="M32" i="26"/>
  <c r="N32" i="26"/>
  <c r="O32" i="26"/>
  <c r="P32" i="26"/>
  <c r="Q32" i="26"/>
  <c r="R32" i="26"/>
  <c r="S32" i="26"/>
  <c r="T32" i="26"/>
  <c r="U32" i="26"/>
  <c r="V32" i="26"/>
  <c r="W32" i="26"/>
  <c r="X32" i="26"/>
  <c r="Y32" i="26"/>
  <c r="Z32" i="26"/>
  <c r="AA32" i="26"/>
  <c r="AB32" i="26"/>
  <c r="G33" i="26"/>
  <c r="H33" i="26"/>
  <c r="I33" i="26"/>
  <c r="J33" i="26"/>
  <c r="K33" i="26"/>
  <c r="L33" i="26"/>
  <c r="M33" i="26"/>
  <c r="N33" i="26"/>
  <c r="O33" i="26"/>
  <c r="P33" i="26"/>
  <c r="Q33" i="26"/>
  <c r="R33" i="26"/>
  <c r="S33" i="26"/>
  <c r="T33" i="26"/>
  <c r="U33" i="26"/>
  <c r="V33" i="26"/>
  <c r="W33" i="26"/>
  <c r="X33" i="26"/>
  <c r="Y33" i="26"/>
  <c r="Z33" i="26"/>
  <c r="AA33" i="26"/>
  <c r="AB33" i="26"/>
  <c r="G34" i="26"/>
  <c r="H34" i="26"/>
  <c r="I34" i="26"/>
  <c r="J34" i="26"/>
  <c r="K34" i="26"/>
  <c r="L34" i="26"/>
  <c r="M34" i="26"/>
  <c r="N34" i="26"/>
  <c r="O34" i="26"/>
  <c r="P34" i="26"/>
  <c r="Q34" i="26"/>
  <c r="R34" i="26"/>
  <c r="S34" i="26"/>
  <c r="T34" i="26"/>
  <c r="U34" i="26"/>
  <c r="V34" i="26"/>
  <c r="W34" i="26"/>
  <c r="X34" i="26"/>
  <c r="Y34" i="26"/>
  <c r="Z34" i="26"/>
  <c r="AA34" i="26"/>
  <c r="AB34" i="26"/>
  <c r="G35" i="26"/>
  <c r="H35" i="26"/>
  <c r="I35" i="26"/>
  <c r="J35" i="26"/>
  <c r="K35" i="26"/>
  <c r="L35" i="26"/>
  <c r="M35" i="26"/>
  <c r="N35" i="26"/>
  <c r="O35" i="26"/>
  <c r="P35" i="26"/>
  <c r="Q35" i="26"/>
  <c r="R35" i="26"/>
  <c r="S35" i="26"/>
  <c r="T35" i="26"/>
  <c r="U35" i="26"/>
  <c r="V35" i="26"/>
  <c r="W35" i="26"/>
  <c r="X35" i="26"/>
  <c r="Y35" i="26"/>
  <c r="Z35" i="26"/>
  <c r="AA35" i="26"/>
  <c r="AB35" i="26"/>
  <c r="G36" i="26"/>
  <c r="H36" i="26"/>
  <c r="I36" i="26"/>
  <c r="J36" i="26"/>
  <c r="K36" i="26"/>
  <c r="L36" i="26"/>
  <c r="M36" i="26"/>
  <c r="N36" i="26"/>
  <c r="O36" i="26"/>
  <c r="P36" i="26"/>
  <c r="Q36" i="26"/>
  <c r="R36" i="26"/>
  <c r="S36" i="26"/>
  <c r="T36" i="26"/>
  <c r="U36" i="26"/>
  <c r="V36" i="26"/>
  <c r="W36" i="26"/>
  <c r="X36" i="26"/>
  <c r="Y36" i="26"/>
  <c r="Z36" i="26"/>
  <c r="AA36" i="26"/>
  <c r="AB36" i="26"/>
  <c r="G37" i="26"/>
  <c r="H37" i="26"/>
  <c r="I37" i="26"/>
  <c r="J37" i="26"/>
  <c r="K37" i="26"/>
  <c r="L37" i="26"/>
  <c r="M37" i="26"/>
  <c r="N37" i="26"/>
  <c r="O37" i="26"/>
  <c r="P37" i="26"/>
  <c r="Q37" i="26"/>
  <c r="R37" i="26"/>
  <c r="S37" i="26"/>
  <c r="T37" i="26"/>
  <c r="U37" i="26"/>
  <c r="V37" i="26"/>
  <c r="W37" i="26"/>
  <c r="X37" i="26"/>
  <c r="Y37" i="26"/>
  <c r="Z37" i="26"/>
  <c r="AA37" i="26"/>
  <c r="AB37" i="26"/>
  <c r="G38" i="26"/>
  <c r="H38" i="26"/>
  <c r="I38" i="26"/>
  <c r="J38" i="26"/>
  <c r="K38" i="26"/>
  <c r="L38" i="26"/>
  <c r="M38" i="26"/>
  <c r="N38" i="26"/>
  <c r="O38" i="26"/>
  <c r="P38" i="26"/>
  <c r="Q38" i="26"/>
  <c r="R38" i="26"/>
  <c r="S38" i="26"/>
  <c r="T38" i="26"/>
  <c r="U38" i="26"/>
  <c r="V38" i="26"/>
  <c r="W38" i="26"/>
  <c r="X38" i="26"/>
  <c r="Y38" i="26"/>
  <c r="Z38" i="26"/>
  <c r="AA38" i="26"/>
  <c r="AB38" i="26"/>
  <c r="G39" i="26"/>
  <c r="H39" i="26"/>
  <c r="I39" i="26"/>
  <c r="J39" i="26"/>
  <c r="K39" i="26"/>
  <c r="L39" i="26"/>
  <c r="M39" i="26"/>
  <c r="N39" i="26"/>
  <c r="O39" i="26"/>
  <c r="P39" i="26"/>
  <c r="Q39" i="26"/>
  <c r="R39" i="26"/>
  <c r="S39" i="26"/>
  <c r="T39" i="26"/>
  <c r="U39" i="26"/>
  <c r="V39" i="26"/>
  <c r="W39" i="26"/>
  <c r="X39" i="26"/>
  <c r="Y39" i="26"/>
  <c r="Z39" i="26"/>
  <c r="AA39" i="26"/>
  <c r="AB39" i="26"/>
  <c r="G40" i="26"/>
  <c r="H40" i="26"/>
  <c r="I40" i="26"/>
  <c r="J40" i="26"/>
  <c r="K40" i="26"/>
  <c r="L40" i="26"/>
  <c r="M40" i="26"/>
  <c r="N40" i="26"/>
  <c r="O40" i="26"/>
  <c r="P40" i="26"/>
  <c r="Q40" i="26"/>
  <c r="R40" i="26"/>
  <c r="S40" i="26"/>
  <c r="T40" i="26"/>
  <c r="U40" i="26"/>
  <c r="V40" i="26"/>
  <c r="W40" i="26"/>
  <c r="X40" i="26"/>
  <c r="Y40" i="26"/>
  <c r="Z40" i="26"/>
  <c r="AA40" i="26"/>
  <c r="AB40" i="26"/>
  <c r="G41" i="26"/>
  <c r="H41" i="26"/>
  <c r="I41" i="26"/>
  <c r="J41" i="26"/>
  <c r="K41" i="26"/>
  <c r="L41" i="26"/>
  <c r="M41" i="26"/>
  <c r="N41" i="26"/>
  <c r="O41" i="26"/>
  <c r="P41" i="26"/>
  <c r="Q41" i="26"/>
  <c r="R41" i="26"/>
  <c r="S41" i="26"/>
  <c r="T41" i="26"/>
  <c r="U41" i="26"/>
  <c r="V41" i="26"/>
  <c r="W41" i="26"/>
  <c r="X41" i="26"/>
  <c r="Y41" i="26"/>
  <c r="Z41" i="26"/>
  <c r="AA41" i="26"/>
  <c r="AB41" i="26"/>
  <c r="G42" i="26"/>
  <c r="H42" i="26"/>
  <c r="I42" i="26"/>
  <c r="J42" i="26"/>
  <c r="K42" i="26"/>
  <c r="L42" i="26"/>
  <c r="M42" i="26"/>
  <c r="N42" i="26"/>
  <c r="O42" i="26"/>
  <c r="P42" i="26"/>
  <c r="Q42" i="26"/>
  <c r="R42" i="26"/>
  <c r="S42" i="26"/>
  <c r="T42" i="26"/>
  <c r="U42" i="26"/>
  <c r="V42" i="26"/>
  <c r="W42" i="26"/>
  <c r="X42" i="26"/>
  <c r="Y42" i="26"/>
  <c r="Z42" i="26"/>
  <c r="AA42" i="26"/>
  <c r="AB42" i="26"/>
  <c r="H12" i="26"/>
  <c r="I12" i="26"/>
  <c r="J12" i="26"/>
  <c r="K12" i="26"/>
  <c r="L12" i="26"/>
  <c r="L45" i="26" s="1"/>
  <c r="M12" i="26"/>
  <c r="N12" i="26"/>
  <c r="O12" i="26"/>
  <c r="P12" i="26"/>
  <c r="Q12" i="26"/>
  <c r="R12" i="26"/>
  <c r="S12" i="26"/>
  <c r="T12" i="26"/>
  <c r="U12" i="26"/>
  <c r="V12" i="26"/>
  <c r="W12" i="26"/>
  <c r="X12" i="26"/>
  <c r="Y12" i="26"/>
  <c r="Z12" i="26"/>
  <c r="AA12" i="26"/>
  <c r="AB12" i="26"/>
  <c r="AB45" i="26" s="1"/>
  <c r="G13" i="25"/>
  <c r="H13" i="25"/>
  <c r="I13" i="25"/>
  <c r="J13" i="25"/>
  <c r="K13" i="25"/>
  <c r="L13" i="25"/>
  <c r="M13" i="25"/>
  <c r="N13" i="25"/>
  <c r="O13" i="25"/>
  <c r="P13" i="25"/>
  <c r="Q13" i="25"/>
  <c r="R13" i="25"/>
  <c r="S13" i="25"/>
  <c r="T13" i="25"/>
  <c r="U13" i="25"/>
  <c r="V13" i="25"/>
  <c r="W13" i="25"/>
  <c r="X13" i="25"/>
  <c r="Y13" i="25"/>
  <c r="Z13" i="25"/>
  <c r="AA13" i="25"/>
  <c r="AB13" i="25"/>
  <c r="G14" i="25"/>
  <c r="H14" i="25"/>
  <c r="I14" i="25"/>
  <c r="J14" i="25"/>
  <c r="K14" i="25"/>
  <c r="L14" i="25"/>
  <c r="M14" i="25"/>
  <c r="N14" i="25"/>
  <c r="O14" i="25"/>
  <c r="P14" i="25"/>
  <c r="Q14" i="25"/>
  <c r="R14" i="25"/>
  <c r="S14" i="25"/>
  <c r="T14" i="25"/>
  <c r="U14" i="25"/>
  <c r="V14" i="25"/>
  <c r="W14" i="25"/>
  <c r="X14" i="25"/>
  <c r="Y14" i="25"/>
  <c r="Z14" i="25"/>
  <c r="AA14" i="25"/>
  <c r="AB14" i="25"/>
  <c r="G15" i="25"/>
  <c r="H15" i="25"/>
  <c r="I15" i="25"/>
  <c r="J15" i="25"/>
  <c r="K15" i="25"/>
  <c r="L15" i="25"/>
  <c r="M15" i="25"/>
  <c r="N15" i="25"/>
  <c r="O15" i="25"/>
  <c r="P15" i="25"/>
  <c r="Q15" i="25"/>
  <c r="R15" i="25"/>
  <c r="S15" i="25"/>
  <c r="T15" i="25"/>
  <c r="U15" i="25"/>
  <c r="V15" i="25"/>
  <c r="W15" i="25"/>
  <c r="X15" i="25"/>
  <c r="Y15" i="25"/>
  <c r="Z15" i="25"/>
  <c r="AA15" i="25"/>
  <c r="AB15" i="25"/>
  <c r="G16" i="25"/>
  <c r="H16" i="25"/>
  <c r="I16" i="25"/>
  <c r="J16" i="25"/>
  <c r="K16" i="25"/>
  <c r="L16" i="25"/>
  <c r="M16" i="25"/>
  <c r="N16" i="25"/>
  <c r="O16" i="25"/>
  <c r="P16" i="25"/>
  <c r="Q16" i="25"/>
  <c r="R16" i="25"/>
  <c r="S16" i="25"/>
  <c r="T16" i="25"/>
  <c r="U16" i="25"/>
  <c r="V16" i="25"/>
  <c r="W16" i="25"/>
  <c r="X16" i="25"/>
  <c r="Y16" i="25"/>
  <c r="Z16" i="25"/>
  <c r="AA16" i="25"/>
  <c r="AB16" i="25"/>
  <c r="G17" i="25"/>
  <c r="H17" i="25"/>
  <c r="I17" i="25"/>
  <c r="J17" i="25"/>
  <c r="K17" i="25"/>
  <c r="L17" i="25"/>
  <c r="M17" i="25"/>
  <c r="N17" i="25"/>
  <c r="O17" i="25"/>
  <c r="P17" i="25"/>
  <c r="Q17" i="25"/>
  <c r="R17" i="25"/>
  <c r="S17" i="25"/>
  <c r="T17" i="25"/>
  <c r="U17" i="25"/>
  <c r="V17" i="25"/>
  <c r="W17" i="25"/>
  <c r="X17" i="25"/>
  <c r="Y17" i="25"/>
  <c r="Z17" i="25"/>
  <c r="AA17" i="25"/>
  <c r="AB17" i="25"/>
  <c r="G18" i="25"/>
  <c r="H18" i="25"/>
  <c r="I18" i="25"/>
  <c r="J18" i="25"/>
  <c r="K18" i="25"/>
  <c r="L18" i="25"/>
  <c r="M18" i="25"/>
  <c r="N18" i="25"/>
  <c r="O18" i="25"/>
  <c r="P18" i="25"/>
  <c r="Q18" i="25"/>
  <c r="R18" i="25"/>
  <c r="S18" i="25"/>
  <c r="T18" i="25"/>
  <c r="U18" i="25"/>
  <c r="V18" i="25"/>
  <c r="W18" i="25"/>
  <c r="X18" i="25"/>
  <c r="Y18" i="25"/>
  <c r="Z18" i="25"/>
  <c r="AA18" i="25"/>
  <c r="AB18" i="25"/>
  <c r="G19" i="25"/>
  <c r="H19" i="25"/>
  <c r="I19" i="25"/>
  <c r="J19" i="25"/>
  <c r="K19" i="25"/>
  <c r="L19" i="25"/>
  <c r="M19" i="25"/>
  <c r="N19" i="25"/>
  <c r="O19" i="25"/>
  <c r="P19" i="25"/>
  <c r="Q19" i="25"/>
  <c r="R19" i="25"/>
  <c r="S19" i="25"/>
  <c r="T19" i="25"/>
  <c r="U19" i="25"/>
  <c r="V19" i="25"/>
  <c r="W19" i="25"/>
  <c r="X19" i="25"/>
  <c r="Y19" i="25"/>
  <c r="Z19" i="25"/>
  <c r="AA19" i="25"/>
  <c r="AB19" i="25"/>
  <c r="G20" i="25"/>
  <c r="H20" i="25"/>
  <c r="I20" i="25"/>
  <c r="J20" i="25"/>
  <c r="K20" i="25"/>
  <c r="L20" i="25"/>
  <c r="M20" i="25"/>
  <c r="N20" i="25"/>
  <c r="O20" i="25"/>
  <c r="P20" i="25"/>
  <c r="Q20" i="25"/>
  <c r="R20" i="25"/>
  <c r="S20" i="25"/>
  <c r="T20" i="25"/>
  <c r="U20" i="25"/>
  <c r="V20" i="25"/>
  <c r="W20" i="25"/>
  <c r="X20" i="25"/>
  <c r="Y20" i="25"/>
  <c r="Z20" i="25"/>
  <c r="AA20" i="25"/>
  <c r="AB20" i="25"/>
  <c r="G21" i="25"/>
  <c r="H21" i="25"/>
  <c r="I21" i="25"/>
  <c r="J21" i="25"/>
  <c r="K21" i="25"/>
  <c r="L21" i="25"/>
  <c r="M21" i="25"/>
  <c r="N21" i="25"/>
  <c r="O21" i="25"/>
  <c r="P21" i="25"/>
  <c r="Q21" i="25"/>
  <c r="R21" i="25"/>
  <c r="S21" i="25"/>
  <c r="T21" i="25"/>
  <c r="U21" i="25"/>
  <c r="V21" i="25"/>
  <c r="W21" i="25"/>
  <c r="X21" i="25"/>
  <c r="Y21" i="25"/>
  <c r="Z21" i="25"/>
  <c r="AA21" i="25"/>
  <c r="AB21" i="25"/>
  <c r="G22" i="25"/>
  <c r="H22" i="25"/>
  <c r="I22" i="25"/>
  <c r="J22" i="25"/>
  <c r="K22" i="25"/>
  <c r="L22" i="25"/>
  <c r="M22" i="25"/>
  <c r="N22" i="25"/>
  <c r="O22" i="25"/>
  <c r="P22" i="25"/>
  <c r="Q22" i="25"/>
  <c r="R22" i="25"/>
  <c r="S22" i="25"/>
  <c r="T22" i="25"/>
  <c r="U22" i="25"/>
  <c r="V22" i="25"/>
  <c r="W22" i="25"/>
  <c r="X22" i="25"/>
  <c r="Y22" i="25"/>
  <c r="Z22" i="25"/>
  <c r="AA22" i="25"/>
  <c r="AB22" i="25"/>
  <c r="G23" i="25"/>
  <c r="H23" i="25"/>
  <c r="I23" i="25"/>
  <c r="J23" i="25"/>
  <c r="K23" i="25"/>
  <c r="L23" i="25"/>
  <c r="M23" i="25"/>
  <c r="N23" i="25"/>
  <c r="O23" i="25"/>
  <c r="P23" i="25"/>
  <c r="Q23" i="25"/>
  <c r="R23" i="25"/>
  <c r="S23" i="25"/>
  <c r="T23" i="25"/>
  <c r="U23" i="25"/>
  <c r="V23" i="25"/>
  <c r="W23" i="25"/>
  <c r="X23" i="25"/>
  <c r="Y23" i="25"/>
  <c r="Z23" i="25"/>
  <c r="AA23" i="25"/>
  <c r="AB23" i="25"/>
  <c r="G24" i="25"/>
  <c r="H24" i="25"/>
  <c r="I24" i="25"/>
  <c r="J24" i="25"/>
  <c r="K24" i="25"/>
  <c r="L24" i="25"/>
  <c r="M24" i="25"/>
  <c r="N24" i="25"/>
  <c r="O24" i="25"/>
  <c r="P24" i="25"/>
  <c r="Q24" i="25"/>
  <c r="R24" i="25"/>
  <c r="S24" i="25"/>
  <c r="T24" i="25"/>
  <c r="U24" i="25"/>
  <c r="V24" i="25"/>
  <c r="W24" i="25"/>
  <c r="X24" i="25"/>
  <c r="Y24" i="25"/>
  <c r="Z24" i="25"/>
  <c r="AA24" i="25"/>
  <c r="AB24" i="25"/>
  <c r="G25" i="25"/>
  <c r="H25" i="25"/>
  <c r="I25" i="25"/>
  <c r="J25" i="25"/>
  <c r="K25" i="25"/>
  <c r="L25" i="25"/>
  <c r="M25" i="25"/>
  <c r="N25" i="25"/>
  <c r="O25" i="25"/>
  <c r="P25" i="25"/>
  <c r="Q25" i="25"/>
  <c r="R25" i="25"/>
  <c r="S25" i="25"/>
  <c r="T25" i="25"/>
  <c r="U25" i="25"/>
  <c r="V25" i="25"/>
  <c r="W25" i="25"/>
  <c r="X25" i="25"/>
  <c r="Y25" i="25"/>
  <c r="Z25" i="25"/>
  <c r="AA25" i="25"/>
  <c r="AB25" i="25"/>
  <c r="G26" i="25"/>
  <c r="H26" i="25"/>
  <c r="I26" i="25"/>
  <c r="J26" i="25"/>
  <c r="K26" i="25"/>
  <c r="L26" i="25"/>
  <c r="M26" i="25"/>
  <c r="N26" i="25"/>
  <c r="O26" i="25"/>
  <c r="P26" i="25"/>
  <c r="Q26" i="25"/>
  <c r="R26" i="25"/>
  <c r="S26" i="25"/>
  <c r="T26" i="25"/>
  <c r="U26" i="25"/>
  <c r="V26" i="25"/>
  <c r="W26" i="25"/>
  <c r="X26" i="25"/>
  <c r="Y26" i="25"/>
  <c r="Z26" i="25"/>
  <c r="AA26" i="25"/>
  <c r="AB26" i="25"/>
  <c r="G27" i="25"/>
  <c r="H27" i="25"/>
  <c r="I27" i="25"/>
  <c r="J27" i="25"/>
  <c r="K27" i="25"/>
  <c r="L27" i="25"/>
  <c r="M27" i="25"/>
  <c r="N27" i="25"/>
  <c r="O27" i="25"/>
  <c r="P27" i="25"/>
  <c r="Q27" i="25"/>
  <c r="R27" i="25"/>
  <c r="S27" i="25"/>
  <c r="T27" i="25"/>
  <c r="U27" i="25"/>
  <c r="V27" i="25"/>
  <c r="W27" i="25"/>
  <c r="X27" i="25"/>
  <c r="Y27" i="25"/>
  <c r="Z27" i="25"/>
  <c r="AA27" i="25"/>
  <c r="AB27" i="25"/>
  <c r="G28" i="25"/>
  <c r="H28" i="25"/>
  <c r="I28" i="25"/>
  <c r="J28" i="25"/>
  <c r="K28" i="25"/>
  <c r="L28" i="25"/>
  <c r="M28" i="25"/>
  <c r="N28" i="25"/>
  <c r="O28" i="25"/>
  <c r="P28" i="25"/>
  <c r="Q28" i="25"/>
  <c r="R28" i="25"/>
  <c r="S28" i="25"/>
  <c r="T28" i="25"/>
  <c r="U28" i="25"/>
  <c r="V28" i="25"/>
  <c r="W28" i="25"/>
  <c r="X28" i="25"/>
  <c r="Y28" i="25"/>
  <c r="Z28" i="25"/>
  <c r="AA28" i="25"/>
  <c r="AB28" i="25"/>
  <c r="G29" i="25"/>
  <c r="H29" i="25"/>
  <c r="I29" i="25"/>
  <c r="J29" i="25"/>
  <c r="K29" i="25"/>
  <c r="L29" i="25"/>
  <c r="M29" i="25"/>
  <c r="N29" i="25"/>
  <c r="O29" i="25"/>
  <c r="P29" i="25"/>
  <c r="Q29" i="25"/>
  <c r="R29" i="25"/>
  <c r="S29" i="25"/>
  <c r="T29" i="25"/>
  <c r="U29" i="25"/>
  <c r="V29" i="25"/>
  <c r="V29" i="46" s="1"/>
  <c r="W29" i="25"/>
  <c r="X29" i="25"/>
  <c r="Y29" i="25"/>
  <c r="Z29" i="25"/>
  <c r="Z29" i="46" s="1"/>
  <c r="AA29" i="25"/>
  <c r="AB29" i="25"/>
  <c r="G30" i="25"/>
  <c r="H30" i="25"/>
  <c r="H30" i="46" s="1"/>
  <c r="I30" i="25"/>
  <c r="J30" i="25"/>
  <c r="K30" i="25"/>
  <c r="L30" i="25"/>
  <c r="L30" i="46" s="1"/>
  <c r="M30" i="25"/>
  <c r="N30" i="25"/>
  <c r="O30" i="25"/>
  <c r="P30" i="25"/>
  <c r="P30" i="46" s="1"/>
  <c r="Q30" i="25"/>
  <c r="R30" i="25"/>
  <c r="S30" i="25"/>
  <c r="T30" i="25"/>
  <c r="T30" i="46" s="1"/>
  <c r="U30" i="25"/>
  <c r="V30" i="25"/>
  <c r="W30" i="25"/>
  <c r="X30" i="25"/>
  <c r="X30" i="46" s="1"/>
  <c r="Y30" i="25"/>
  <c r="Z30" i="25"/>
  <c r="AA30" i="25"/>
  <c r="AB30" i="25"/>
  <c r="AB30" i="46" s="1"/>
  <c r="G31" i="25"/>
  <c r="H31" i="25"/>
  <c r="I31" i="25"/>
  <c r="J31" i="25"/>
  <c r="J31" i="46" s="1"/>
  <c r="K31" i="25"/>
  <c r="L31" i="25"/>
  <c r="M31" i="25"/>
  <c r="N31" i="25"/>
  <c r="N31" i="46" s="1"/>
  <c r="O31" i="25"/>
  <c r="P31" i="25"/>
  <c r="Q31" i="25"/>
  <c r="R31" i="25"/>
  <c r="R31" i="46" s="1"/>
  <c r="S31" i="25"/>
  <c r="T31" i="25"/>
  <c r="U31" i="25"/>
  <c r="V31" i="25"/>
  <c r="V31" i="46" s="1"/>
  <c r="W31" i="25"/>
  <c r="X31" i="25"/>
  <c r="Y31" i="25"/>
  <c r="Z31" i="25"/>
  <c r="Z31" i="46" s="1"/>
  <c r="AA31" i="25"/>
  <c r="AB31" i="25"/>
  <c r="G32" i="25"/>
  <c r="H32" i="25"/>
  <c r="H32" i="46" s="1"/>
  <c r="I32" i="25"/>
  <c r="J32" i="25"/>
  <c r="K32" i="25"/>
  <c r="L32" i="25"/>
  <c r="L32" i="46" s="1"/>
  <c r="M32" i="25"/>
  <c r="N32" i="25"/>
  <c r="O32" i="25"/>
  <c r="P32" i="25"/>
  <c r="P32" i="46" s="1"/>
  <c r="Q32" i="25"/>
  <c r="R32" i="25"/>
  <c r="S32" i="25"/>
  <c r="T32" i="25"/>
  <c r="T32" i="46" s="1"/>
  <c r="U32" i="25"/>
  <c r="V32" i="25"/>
  <c r="W32" i="25"/>
  <c r="X32" i="25"/>
  <c r="X32" i="46" s="1"/>
  <c r="Y32" i="25"/>
  <c r="Z32" i="25"/>
  <c r="AA32" i="25"/>
  <c r="AB32" i="25"/>
  <c r="AB32" i="46" s="1"/>
  <c r="G33" i="25"/>
  <c r="H33" i="25"/>
  <c r="I33" i="25"/>
  <c r="J33" i="25"/>
  <c r="J33" i="46" s="1"/>
  <c r="K33" i="25"/>
  <c r="L33" i="25"/>
  <c r="M33" i="25"/>
  <c r="N33" i="25"/>
  <c r="N33" i="46" s="1"/>
  <c r="O33" i="25"/>
  <c r="P33" i="25"/>
  <c r="Q33" i="25"/>
  <c r="R33" i="25"/>
  <c r="R33" i="46" s="1"/>
  <c r="S33" i="25"/>
  <c r="T33" i="25"/>
  <c r="U33" i="25"/>
  <c r="V33" i="25"/>
  <c r="V33" i="46" s="1"/>
  <c r="W33" i="25"/>
  <c r="X33" i="25"/>
  <c r="Y33" i="25"/>
  <c r="Z33" i="25"/>
  <c r="Z33" i="46" s="1"/>
  <c r="AA33" i="25"/>
  <c r="AB33" i="25"/>
  <c r="G34" i="25"/>
  <c r="H34" i="25"/>
  <c r="H34" i="46" s="1"/>
  <c r="I34" i="25"/>
  <c r="J34" i="25"/>
  <c r="K34" i="25"/>
  <c r="L34" i="25"/>
  <c r="L34" i="46" s="1"/>
  <c r="M34" i="25"/>
  <c r="N34" i="25"/>
  <c r="O34" i="25"/>
  <c r="P34" i="25"/>
  <c r="P34" i="46" s="1"/>
  <c r="Q34" i="25"/>
  <c r="R34" i="25"/>
  <c r="S34" i="25"/>
  <c r="T34" i="25"/>
  <c r="T34" i="46" s="1"/>
  <c r="U34" i="25"/>
  <c r="V34" i="25"/>
  <c r="W34" i="25"/>
  <c r="X34" i="25"/>
  <c r="X34" i="46" s="1"/>
  <c r="Y34" i="25"/>
  <c r="Z34" i="25"/>
  <c r="AA34" i="25"/>
  <c r="AB34" i="25"/>
  <c r="AB34" i="46" s="1"/>
  <c r="G35" i="25"/>
  <c r="H35" i="25"/>
  <c r="I35" i="25"/>
  <c r="J35" i="25"/>
  <c r="J35" i="46" s="1"/>
  <c r="K35" i="25"/>
  <c r="L35" i="25"/>
  <c r="M35" i="25"/>
  <c r="N35" i="25"/>
  <c r="N35" i="46" s="1"/>
  <c r="O35" i="25"/>
  <c r="P35" i="25"/>
  <c r="Q35" i="25"/>
  <c r="R35" i="25"/>
  <c r="R35" i="46" s="1"/>
  <c r="S35" i="25"/>
  <c r="T35" i="25"/>
  <c r="U35" i="25"/>
  <c r="V35" i="25"/>
  <c r="V35" i="46" s="1"/>
  <c r="W35" i="25"/>
  <c r="X35" i="25"/>
  <c r="Y35" i="25"/>
  <c r="Z35" i="25"/>
  <c r="Z35" i="46" s="1"/>
  <c r="AA35" i="25"/>
  <c r="AB35" i="25"/>
  <c r="G36" i="25"/>
  <c r="H36" i="25"/>
  <c r="H36" i="46" s="1"/>
  <c r="I36" i="25"/>
  <c r="J36" i="25"/>
  <c r="K36" i="25"/>
  <c r="L36" i="25"/>
  <c r="L36" i="46" s="1"/>
  <c r="M36" i="25"/>
  <c r="N36" i="25"/>
  <c r="O36" i="25"/>
  <c r="P36" i="25"/>
  <c r="P36" i="46" s="1"/>
  <c r="Q36" i="25"/>
  <c r="R36" i="25"/>
  <c r="S36" i="25"/>
  <c r="T36" i="25"/>
  <c r="T36" i="46" s="1"/>
  <c r="U36" i="25"/>
  <c r="V36" i="25"/>
  <c r="W36" i="25"/>
  <c r="X36" i="25"/>
  <c r="X36" i="46" s="1"/>
  <c r="Y36" i="25"/>
  <c r="Z36" i="25"/>
  <c r="AA36" i="25"/>
  <c r="AB36" i="25"/>
  <c r="AB36" i="46" s="1"/>
  <c r="G37" i="25"/>
  <c r="H37" i="25"/>
  <c r="I37" i="25"/>
  <c r="J37" i="25"/>
  <c r="J37" i="46" s="1"/>
  <c r="K37" i="25"/>
  <c r="L37" i="25"/>
  <c r="M37" i="25"/>
  <c r="N37" i="25"/>
  <c r="N37" i="46" s="1"/>
  <c r="O37" i="25"/>
  <c r="P37" i="25"/>
  <c r="Q37" i="25"/>
  <c r="R37" i="25"/>
  <c r="R37" i="46" s="1"/>
  <c r="S37" i="25"/>
  <c r="T37" i="25"/>
  <c r="U37" i="25"/>
  <c r="V37" i="25"/>
  <c r="V37" i="46" s="1"/>
  <c r="W37" i="25"/>
  <c r="X37" i="25"/>
  <c r="Y37" i="25"/>
  <c r="Z37" i="25"/>
  <c r="Z37" i="46" s="1"/>
  <c r="AA37" i="25"/>
  <c r="AB37" i="25"/>
  <c r="G38" i="25"/>
  <c r="H38" i="25"/>
  <c r="H38" i="46" s="1"/>
  <c r="I38" i="25"/>
  <c r="J38" i="25"/>
  <c r="K38" i="25"/>
  <c r="L38" i="25"/>
  <c r="L38" i="46" s="1"/>
  <c r="M38" i="25"/>
  <c r="N38" i="25"/>
  <c r="O38" i="25"/>
  <c r="P38" i="25"/>
  <c r="P38" i="46" s="1"/>
  <c r="Q38" i="25"/>
  <c r="R38" i="25"/>
  <c r="S38" i="25"/>
  <c r="T38" i="25"/>
  <c r="T38" i="46" s="1"/>
  <c r="U38" i="25"/>
  <c r="V38" i="25"/>
  <c r="W38" i="25"/>
  <c r="X38" i="25"/>
  <c r="X38" i="46" s="1"/>
  <c r="Y38" i="25"/>
  <c r="Z38" i="25"/>
  <c r="AA38" i="25"/>
  <c r="AB38" i="25"/>
  <c r="AB38" i="46" s="1"/>
  <c r="G39" i="25"/>
  <c r="H39" i="25"/>
  <c r="I39" i="25"/>
  <c r="J39" i="25"/>
  <c r="J39" i="46" s="1"/>
  <c r="K39" i="25"/>
  <c r="L39" i="25"/>
  <c r="M39" i="25"/>
  <c r="N39" i="25"/>
  <c r="N39" i="46" s="1"/>
  <c r="O39" i="25"/>
  <c r="P39" i="25"/>
  <c r="Q39" i="25"/>
  <c r="R39" i="25"/>
  <c r="R39" i="46" s="1"/>
  <c r="S39" i="25"/>
  <c r="T39" i="25"/>
  <c r="U39" i="25"/>
  <c r="V39" i="25"/>
  <c r="V39" i="46" s="1"/>
  <c r="W39" i="25"/>
  <c r="X39" i="25"/>
  <c r="Y39" i="25"/>
  <c r="Z39" i="25"/>
  <c r="Z39" i="46" s="1"/>
  <c r="AA39" i="25"/>
  <c r="AB39" i="25"/>
  <c r="G40" i="25"/>
  <c r="H40" i="25"/>
  <c r="H40" i="46" s="1"/>
  <c r="I40" i="25"/>
  <c r="J40" i="25"/>
  <c r="K40" i="25"/>
  <c r="L40" i="25"/>
  <c r="L40" i="46" s="1"/>
  <c r="M40" i="25"/>
  <c r="N40" i="25"/>
  <c r="O40" i="25"/>
  <c r="P40" i="25"/>
  <c r="P40" i="46" s="1"/>
  <c r="Q40" i="25"/>
  <c r="R40" i="25"/>
  <c r="S40" i="25"/>
  <c r="T40" i="25"/>
  <c r="T40" i="46" s="1"/>
  <c r="U40" i="25"/>
  <c r="V40" i="25"/>
  <c r="W40" i="25"/>
  <c r="X40" i="25"/>
  <c r="X40" i="46" s="1"/>
  <c r="Y40" i="25"/>
  <c r="Z40" i="25"/>
  <c r="AA40" i="25"/>
  <c r="AB40" i="25"/>
  <c r="AB40" i="46" s="1"/>
  <c r="G41" i="25"/>
  <c r="H41" i="25"/>
  <c r="I41" i="25"/>
  <c r="J41" i="25"/>
  <c r="J41" i="46" s="1"/>
  <c r="K41" i="25"/>
  <c r="L41" i="25"/>
  <c r="M41" i="25"/>
  <c r="N41" i="25"/>
  <c r="N41" i="46" s="1"/>
  <c r="O41" i="25"/>
  <c r="P41" i="25"/>
  <c r="Q41" i="25"/>
  <c r="R41" i="25"/>
  <c r="R41" i="46" s="1"/>
  <c r="S41" i="25"/>
  <c r="T41" i="25"/>
  <c r="U41" i="25"/>
  <c r="V41" i="25"/>
  <c r="V41" i="46" s="1"/>
  <c r="W41" i="25"/>
  <c r="X41" i="25"/>
  <c r="Y41" i="25"/>
  <c r="Z41" i="25"/>
  <c r="Z41" i="46" s="1"/>
  <c r="AA41" i="25"/>
  <c r="AB41" i="25"/>
  <c r="G42" i="25"/>
  <c r="H42" i="25"/>
  <c r="H42" i="46" s="1"/>
  <c r="I42" i="25"/>
  <c r="J42" i="25"/>
  <c r="K42" i="25"/>
  <c r="L42" i="25"/>
  <c r="L42" i="46" s="1"/>
  <c r="M42" i="25"/>
  <c r="N42" i="25"/>
  <c r="O42" i="25"/>
  <c r="P42" i="25"/>
  <c r="P42" i="46" s="1"/>
  <c r="Q42" i="25"/>
  <c r="R42" i="25"/>
  <c r="S42" i="25"/>
  <c r="T42" i="25"/>
  <c r="T42" i="46" s="1"/>
  <c r="U42" i="25"/>
  <c r="V42" i="25"/>
  <c r="W42" i="25"/>
  <c r="X42" i="25"/>
  <c r="X42" i="46" s="1"/>
  <c r="Y42" i="25"/>
  <c r="Z42" i="25"/>
  <c r="AA42" i="25"/>
  <c r="AB42" i="25"/>
  <c r="AB42" i="46" s="1"/>
  <c r="H12" i="25"/>
  <c r="I12" i="25"/>
  <c r="J12" i="25"/>
  <c r="K12" i="25"/>
  <c r="L12" i="25"/>
  <c r="M12" i="25"/>
  <c r="N12" i="25"/>
  <c r="O12" i="25"/>
  <c r="O12" i="46" s="1"/>
  <c r="P12" i="25"/>
  <c r="Q12" i="25"/>
  <c r="R12" i="25"/>
  <c r="S12" i="25"/>
  <c r="S12" i="46" s="1"/>
  <c r="T12" i="25"/>
  <c r="U12" i="25"/>
  <c r="V12" i="25"/>
  <c r="W12" i="25"/>
  <c r="W12" i="46" s="1"/>
  <c r="X12" i="25"/>
  <c r="Y12" i="25"/>
  <c r="Z12" i="25"/>
  <c r="AA12" i="25"/>
  <c r="AA12" i="46" s="1"/>
  <c r="AB12" i="25"/>
  <c r="G13" i="24"/>
  <c r="H13" i="24"/>
  <c r="I13" i="24"/>
  <c r="J13" i="24"/>
  <c r="K13" i="24"/>
  <c r="L13" i="24"/>
  <c r="M13" i="24"/>
  <c r="N13" i="24"/>
  <c r="O13" i="24"/>
  <c r="P13" i="24"/>
  <c r="Q13" i="24"/>
  <c r="R13" i="24"/>
  <c r="S13" i="24"/>
  <c r="T13" i="24"/>
  <c r="U13" i="24"/>
  <c r="V13" i="24"/>
  <c r="W13" i="24"/>
  <c r="X13" i="24"/>
  <c r="Y13" i="24"/>
  <c r="Z13" i="24"/>
  <c r="AA13" i="24"/>
  <c r="AB13" i="24"/>
  <c r="G14" i="24"/>
  <c r="H14" i="24"/>
  <c r="I14" i="24"/>
  <c r="J14" i="24"/>
  <c r="K14" i="24"/>
  <c r="L14" i="24"/>
  <c r="M14" i="24"/>
  <c r="N14" i="24"/>
  <c r="O14" i="24"/>
  <c r="P14" i="24"/>
  <c r="Q14" i="24"/>
  <c r="R14" i="24"/>
  <c r="S14" i="24"/>
  <c r="T14" i="24"/>
  <c r="U14" i="24"/>
  <c r="V14" i="24"/>
  <c r="W14" i="24"/>
  <c r="X14" i="24"/>
  <c r="Y14" i="24"/>
  <c r="Z14" i="24"/>
  <c r="AA14" i="24"/>
  <c r="AB14" i="24"/>
  <c r="G15" i="24"/>
  <c r="H15" i="24"/>
  <c r="I15" i="24"/>
  <c r="J15" i="24"/>
  <c r="K15" i="24"/>
  <c r="L15" i="24"/>
  <c r="M15" i="24"/>
  <c r="N15" i="24"/>
  <c r="O15" i="24"/>
  <c r="P15" i="24"/>
  <c r="Q15" i="24"/>
  <c r="R15" i="24"/>
  <c r="S15" i="24"/>
  <c r="T15" i="24"/>
  <c r="U15" i="24"/>
  <c r="V15" i="24"/>
  <c r="W15" i="24"/>
  <c r="X15" i="24"/>
  <c r="Y15" i="24"/>
  <c r="Z15" i="24"/>
  <c r="AA15" i="24"/>
  <c r="AB15" i="24"/>
  <c r="G16" i="24"/>
  <c r="H16" i="24"/>
  <c r="I16" i="24"/>
  <c r="J16" i="24"/>
  <c r="K16" i="24"/>
  <c r="L16" i="24"/>
  <c r="M16" i="24"/>
  <c r="N16" i="24"/>
  <c r="O16" i="24"/>
  <c r="P16" i="24"/>
  <c r="Q16" i="24"/>
  <c r="R16" i="24"/>
  <c r="S16" i="24"/>
  <c r="T16" i="24"/>
  <c r="U16" i="24"/>
  <c r="V16" i="24"/>
  <c r="W16" i="24"/>
  <c r="X16" i="24"/>
  <c r="Y16" i="24"/>
  <c r="Z16" i="24"/>
  <c r="AA16" i="24"/>
  <c r="AB16" i="24"/>
  <c r="G17" i="24"/>
  <c r="H17" i="24"/>
  <c r="I17" i="24"/>
  <c r="J17" i="24"/>
  <c r="K17" i="24"/>
  <c r="L17" i="24"/>
  <c r="M17" i="24"/>
  <c r="N17" i="24"/>
  <c r="O17" i="24"/>
  <c r="P17" i="24"/>
  <c r="Q17" i="24"/>
  <c r="R17" i="24"/>
  <c r="S17" i="24"/>
  <c r="T17" i="24"/>
  <c r="U17" i="24"/>
  <c r="V17" i="24"/>
  <c r="W17" i="24"/>
  <c r="X17" i="24"/>
  <c r="Y17" i="24"/>
  <c r="Z17" i="24"/>
  <c r="AA17" i="24"/>
  <c r="AB17" i="24"/>
  <c r="G18" i="24"/>
  <c r="H18" i="24"/>
  <c r="I18" i="24"/>
  <c r="J18" i="24"/>
  <c r="K18" i="24"/>
  <c r="L18" i="24"/>
  <c r="M18" i="24"/>
  <c r="N18" i="24"/>
  <c r="O18" i="24"/>
  <c r="P18" i="24"/>
  <c r="Q18" i="24"/>
  <c r="R18" i="24"/>
  <c r="S18" i="24"/>
  <c r="T18" i="24"/>
  <c r="U18" i="24"/>
  <c r="V18" i="24"/>
  <c r="W18" i="24"/>
  <c r="X18" i="24"/>
  <c r="Y18" i="24"/>
  <c r="Z18" i="24"/>
  <c r="AA18" i="24"/>
  <c r="AB18" i="24"/>
  <c r="G19" i="24"/>
  <c r="H19" i="24"/>
  <c r="I19" i="24"/>
  <c r="J19" i="24"/>
  <c r="K19" i="24"/>
  <c r="L19" i="24"/>
  <c r="M19" i="24"/>
  <c r="N19" i="24"/>
  <c r="O19" i="24"/>
  <c r="P19" i="24"/>
  <c r="Q19" i="24"/>
  <c r="R19" i="24"/>
  <c r="S19" i="24"/>
  <c r="T19" i="24"/>
  <c r="U19" i="24"/>
  <c r="V19" i="24"/>
  <c r="W19" i="24"/>
  <c r="X19" i="24"/>
  <c r="Y19" i="24"/>
  <c r="Z19" i="24"/>
  <c r="AA19" i="24"/>
  <c r="AB19" i="24"/>
  <c r="G20" i="24"/>
  <c r="H20" i="24"/>
  <c r="I20" i="24"/>
  <c r="J20" i="24"/>
  <c r="K20" i="24"/>
  <c r="L20" i="24"/>
  <c r="M20" i="24"/>
  <c r="N20" i="24"/>
  <c r="O20" i="24"/>
  <c r="P20" i="24"/>
  <c r="Q20" i="24"/>
  <c r="R20" i="24"/>
  <c r="S20" i="24"/>
  <c r="T20" i="24"/>
  <c r="U20" i="24"/>
  <c r="V20" i="24"/>
  <c r="W20" i="24"/>
  <c r="X20" i="24"/>
  <c r="Y20" i="24"/>
  <c r="Z20" i="24"/>
  <c r="AA20" i="24"/>
  <c r="AB20" i="24"/>
  <c r="G21" i="24"/>
  <c r="H21" i="24"/>
  <c r="I21" i="24"/>
  <c r="J21" i="24"/>
  <c r="K21" i="24"/>
  <c r="L21" i="24"/>
  <c r="M21" i="24"/>
  <c r="N21" i="24"/>
  <c r="O21" i="24"/>
  <c r="P21" i="24"/>
  <c r="Q21" i="24"/>
  <c r="R21" i="24"/>
  <c r="S21" i="24"/>
  <c r="T21" i="24"/>
  <c r="U21" i="24"/>
  <c r="V21" i="24"/>
  <c r="W21" i="24"/>
  <c r="X21" i="24"/>
  <c r="Y21" i="24"/>
  <c r="Z21" i="24"/>
  <c r="AA21" i="24"/>
  <c r="AB21" i="24"/>
  <c r="G22" i="24"/>
  <c r="H22" i="24"/>
  <c r="I22" i="24"/>
  <c r="J22" i="24"/>
  <c r="K22" i="24"/>
  <c r="L22" i="24"/>
  <c r="M22" i="24"/>
  <c r="N22" i="24"/>
  <c r="O22" i="24"/>
  <c r="P22" i="24"/>
  <c r="Q22" i="24"/>
  <c r="R22" i="24"/>
  <c r="S22" i="24"/>
  <c r="T22" i="24"/>
  <c r="U22" i="24"/>
  <c r="V22" i="24"/>
  <c r="W22" i="24"/>
  <c r="X22" i="24"/>
  <c r="Y22" i="24"/>
  <c r="Z22" i="24"/>
  <c r="AA22" i="24"/>
  <c r="AB22" i="24"/>
  <c r="G23" i="24"/>
  <c r="H23" i="24"/>
  <c r="I23" i="24"/>
  <c r="J23" i="24"/>
  <c r="K23" i="24"/>
  <c r="L23" i="24"/>
  <c r="M23" i="24"/>
  <c r="N23" i="24"/>
  <c r="O23" i="24"/>
  <c r="P23" i="24"/>
  <c r="Q23" i="24"/>
  <c r="R23" i="24"/>
  <c r="S23" i="24"/>
  <c r="T23" i="24"/>
  <c r="U23" i="24"/>
  <c r="V23" i="24"/>
  <c r="W23" i="24"/>
  <c r="X23" i="24"/>
  <c r="Y23" i="24"/>
  <c r="Z23" i="24"/>
  <c r="AA23" i="24"/>
  <c r="AB23" i="24"/>
  <c r="G24" i="24"/>
  <c r="H24" i="24"/>
  <c r="I24" i="24"/>
  <c r="J24" i="24"/>
  <c r="K24" i="24"/>
  <c r="L24" i="24"/>
  <c r="M24" i="24"/>
  <c r="N24" i="24"/>
  <c r="O24" i="24"/>
  <c r="P24" i="24"/>
  <c r="Q24" i="24"/>
  <c r="R24" i="24"/>
  <c r="S24" i="24"/>
  <c r="T24" i="24"/>
  <c r="U24" i="24"/>
  <c r="V24" i="24"/>
  <c r="W24" i="24"/>
  <c r="X24" i="24"/>
  <c r="Y24" i="24"/>
  <c r="Z24" i="24"/>
  <c r="AA24" i="24"/>
  <c r="AB24" i="24"/>
  <c r="G25" i="24"/>
  <c r="H25" i="24"/>
  <c r="I25" i="24"/>
  <c r="J25" i="24"/>
  <c r="K25" i="24"/>
  <c r="L25" i="24"/>
  <c r="M25" i="24"/>
  <c r="N25" i="24"/>
  <c r="O25" i="24"/>
  <c r="P25" i="24"/>
  <c r="Q25" i="24"/>
  <c r="R25" i="24"/>
  <c r="S25" i="24"/>
  <c r="T25" i="24"/>
  <c r="U25" i="24"/>
  <c r="V25" i="24"/>
  <c r="W25" i="24"/>
  <c r="X25" i="24"/>
  <c r="Y25" i="24"/>
  <c r="Z25" i="24"/>
  <c r="AA25" i="24"/>
  <c r="AB25" i="24"/>
  <c r="G26" i="24"/>
  <c r="H26" i="24"/>
  <c r="I26" i="24"/>
  <c r="J26" i="24"/>
  <c r="K26" i="24"/>
  <c r="L26" i="24"/>
  <c r="M26" i="24"/>
  <c r="N26" i="24"/>
  <c r="O26" i="24"/>
  <c r="P26" i="24"/>
  <c r="Q26" i="24"/>
  <c r="R26" i="24"/>
  <c r="S26" i="24"/>
  <c r="T26" i="24"/>
  <c r="U26" i="24"/>
  <c r="V26" i="24"/>
  <c r="W26" i="24"/>
  <c r="X26" i="24"/>
  <c r="Y26" i="24"/>
  <c r="Z26" i="24"/>
  <c r="AA26" i="24"/>
  <c r="AB26" i="24"/>
  <c r="G27" i="24"/>
  <c r="H27" i="24"/>
  <c r="I27" i="24"/>
  <c r="J27" i="24"/>
  <c r="K27" i="24"/>
  <c r="L27" i="24"/>
  <c r="M27" i="24"/>
  <c r="N27" i="24"/>
  <c r="O27" i="24"/>
  <c r="P27" i="24"/>
  <c r="Q27" i="24"/>
  <c r="R27" i="24"/>
  <c r="S27" i="24"/>
  <c r="T27" i="24"/>
  <c r="U27" i="24"/>
  <c r="V27" i="24"/>
  <c r="W27" i="24"/>
  <c r="X27" i="24"/>
  <c r="Y27" i="24"/>
  <c r="Z27" i="24"/>
  <c r="AA27" i="24"/>
  <c r="AB27" i="24"/>
  <c r="G28" i="24"/>
  <c r="H28" i="24"/>
  <c r="I28" i="24"/>
  <c r="J28" i="24"/>
  <c r="K28" i="24"/>
  <c r="L28" i="24"/>
  <c r="M28" i="24"/>
  <c r="N28" i="24"/>
  <c r="O28" i="24"/>
  <c r="P28" i="24"/>
  <c r="Q28" i="24"/>
  <c r="R28" i="24"/>
  <c r="S28" i="24"/>
  <c r="T28" i="24"/>
  <c r="U28" i="24"/>
  <c r="V28" i="24"/>
  <c r="W28" i="24"/>
  <c r="X28" i="24"/>
  <c r="Y28" i="24"/>
  <c r="Z28" i="24"/>
  <c r="AA28" i="24"/>
  <c r="AB28" i="24"/>
  <c r="G29" i="24"/>
  <c r="H29" i="24"/>
  <c r="I29" i="24"/>
  <c r="J29" i="24"/>
  <c r="K29" i="24"/>
  <c r="L29" i="24"/>
  <c r="M29" i="24"/>
  <c r="N29" i="24"/>
  <c r="O29" i="24"/>
  <c r="P29" i="24"/>
  <c r="Q29" i="24"/>
  <c r="R29" i="24"/>
  <c r="S29" i="24"/>
  <c r="T29" i="24"/>
  <c r="U29" i="24"/>
  <c r="V29" i="24"/>
  <c r="W29" i="24"/>
  <c r="X29" i="24"/>
  <c r="Y29" i="24"/>
  <c r="Z29" i="24"/>
  <c r="AA29" i="24"/>
  <c r="AB29" i="24"/>
  <c r="G30" i="24"/>
  <c r="H30" i="24"/>
  <c r="I30" i="24"/>
  <c r="J30" i="24"/>
  <c r="K30" i="24"/>
  <c r="L30" i="24"/>
  <c r="M30" i="24"/>
  <c r="N30" i="24"/>
  <c r="O30" i="24"/>
  <c r="P30" i="24"/>
  <c r="Q30" i="24"/>
  <c r="R30" i="24"/>
  <c r="S30" i="24"/>
  <c r="T30" i="24"/>
  <c r="U30" i="24"/>
  <c r="V30" i="24"/>
  <c r="W30" i="24"/>
  <c r="X30" i="24"/>
  <c r="Y30" i="24"/>
  <c r="Z30" i="24"/>
  <c r="AA30" i="24"/>
  <c r="AB30" i="24"/>
  <c r="G31" i="24"/>
  <c r="H31" i="24"/>
  <c r="I31" i="24"/>
  <c r="J31" i="24"/>
  <c r="K31" i="24"/>
  <c r="L31" i="24"/>
  <c r="M31" i="24"/>
  <c r="N31" i="24"/>
  <c r="O31" i="24"/>
  <c r="P31" i="24"/>
  <c r="Q31" i="24"/>
  <c r="R31" i="24"/>
  <c r="S31" i="24"/>
  <c r="T31" i="24"/>
  <c r="U31" i="24"/>
  <c r="V31" i="24"/>
  <c r="W31" i="24"/>
  <c r="X31" i="24"/>
  <c r="Y31" i="24"/>
  <c r="Z31" i="24"/>
  <c r="AA31" i="24"/>
  <c r="AB31" i="24"/>
  <c r="G32" i="24"/>
  <c r="H32" i="24"/>
  <c r="I32" i="24"/>
  <c r="J32" i="24"/>
  <c r="K32" i="24"/>
  <c r="L32" i="24"/>
  <c r="M32" i="24"/>
  <c r="N32" i="24"/>
  <c r="O32" i="24"/>
  <c r="P32" i="24"/>
  <c r="Q32" i="24"/>
  <c r="R32" i="24"/>
  <c r="S32" i="24"/>
  <c r="T32" i="24"/>
  <c r="U32" i="24"/>
  <c r="V32" i="24"/>
  <c r="W32" i="24"/>
  <c r="X32" i="24"/>
  <c r="Y32" i="24"/>
  <c r="Z32" i="24"/>
  <c r="AA32" i="24"/>
  <c r="AB32" i="24"/>
  <c r="G33" i="24"/>
  <c r="H33" i="24"/>
  <c r="I33" i="24"/>
  <c r="J33" i="24"/>
  <c r="K33" i="24"/>
  <c r="L33" i="24"/>
  <c r="M33" i="24"/>
  <c r="N33" i="24"/>
  <c r="O33" i="24"/>
  <c r="P33" i="24"/>
  <c r="Q33" i="24"/>
  <c r="R33" i="24"/>
  <c r="S33" i="24"/>
  <c r="T33" i="24"/>
  <c r="U33" i="24"/>
  <c r="V33" i="24"/>
  <c r="W33" i="24"/>
  <c r="X33" i="24"/>
  <c r="Y33" i="24"/>
  <c r="Z33" i="24"/>
  <c r="AA33" i="24"/>
  <c r="AB33" i="24"/>
  <c r="G34" i="24"/>
  <c r="H34" i="24"/>
  <c r="I34" i="24"/>
  <c r="J34" i="24"/>
  <c r="K34" i="24"/>
  <c r="L34" i="24"/>
  <c r="M34" i="24"/>
  <c r="N34" i="24"/>
  <c r="O34" i="24"/>
  <c r="P34" i="24"/>
  <c r="Q34" i="24"/>
  <c r="R34" i="24"/>
  <c r="S34" i="24"/>
  <c r="T34" i="24"/>
  <c r="U34" i="24"/>
  <c r="V34" i="24"/>
  <c r="W34" i="24"/>
  <c r="X34" i="24"/>
  <c r="Y34" i="24"/>
  <c r="Z34" i="24"/>
  <c r="AA34" i="24"/>
  <c r="AB34" i="24"/>
  <c r="G35" i="24"/>
  <c r="H35" i="24"/>
  <c r="I35" i="24"/>
  <c r="J35" i="24"/>
  <c r="K35" i="24"/>
  <c r="L35" i="24"/>
  <c r="M35" i="24"/>
  <c r="N35" i="24"/>
  <c r="O35" i="24"/>
  <c r="P35" i="24"/>
  <c r="Q35" i="24"/>
  <c r="R35" i="24"/>
  <c r="S35" i="24"/>
  <c r="T35" i="24"/>
  <c r="U35" i="24"/>
  <c r="V35" i="24"/>
  <c r="W35" i="24"/>
  <c r="X35" i="24"/>
  <c r="Y35" i="24"/>
  <c r="Z35" i="24"/>
  <c r="AA35" i="24"/>
  <c r="AB35" i="24"/>
  <c r="G36" i="24"/>
  <c r="H36" i="24"/>
  <c r="I36" i="24"/>
  <c r="J36" i="24"/>
  <c r="K36" i="24"/>
  <c r="L36" i="24"/>
  <c r="M36" i="24"/>
  <c r="N36" i="24"/>
  <c r="O36" i="24"/>
  <c r="P36" i="24"/>
  <c r="Q36" i="24"/>
  <c r="R36" i="24"/>
  <c r="S36" i="24"/>
  <c r="T36" i="24"/>
  <c r="U36" i="24"/>
  <c r="V36" i="24"/>
  <c r="W36" i="24"/>
  <c r="X36" i="24"/>
  <c r="Y36" i="24"/>
  <c r="Z36" i="24"/>
  <c r="AA36" i="24"/>
  <c r="AB36" i="24"/>
  <c r="G37" i="24"/>
  <c r="H37" i="24"/>
  <c r="I37" i="24"/>
  <c r="J37" i="24"/>
  <c r="K37" i="24"/>
  <c r="L37" i="24"/>
  <c r="M37" i="24"/>
  <c r="N37" i="24"/>
  <c r="O37" i="24"/>
  <c r="P37" i="24"/>
  <c r="Q37" i="24"/>
  <c r="R37" i="24"/>
  <c r="S37" i="24"/>
  <c r="T37" i="24"/>
  <c r="U37" i="24"/>
  <c r="V37" i="24"/>
  <c r="W37" i="24"/>
  <c r="X37" i="24"/>
  <c r="Y37" i="24"/>
  <c r="Z37" i="24"/>
  <c r="AA37" i="24"/>
  <c r="AB37" i="24"/>
  <c r="G38" i="24"/>
  <c r="H38" i="24"/>
  <c r="I38" i="24"/>
  <c r="J38" i="24"/>
  <c r="K38" i="24"/>
  <c r="L38" i="24"/>
  <c r="M38" i="24"/>
  <c r="N38" i="24"/>
  <c r="O38" i="24"/>
  <c r="P38" i="24"/>
  <c r="Q38" i="24"/>
  <c r="R38" i="24"/>
  <c r="S38" i="24"/>
  <c r="T38" i="24"/>
  <c r="U38" i="24"/>
  <c r="V38" i="24"/>
  <c r="W38" i="24"/>
  <c r="X38" i="24"/>
  <c r="Y38" i="24"/>
  <c r="Z38" i="24"/>
  <c r="AA38" i="24"/>
  <c r="AB38" i="24"/>
  <c r="G39" i="24"/>
  <c r="H39" i="24"/>
  <c r="I39" i="24"/>
  <c r="J39" i="24"/>
  <c r="K39" i="24"/>
  <c r="L39" i="24"/>
  <c r="M39" i="24"/>
  <c r="N39" i="24"/>
  <c r="O39" i="24"/>
  <c r="P39" i="24"/>
  <c r="Q39" i="24"/>
  <c r="R39" i="24"/>
  <c r="S39" i="24"/>
  <c r="T39" i="24"/>
  <c r="U39" i="24"/>
  <c r="V39" i="24"/>
  <c r="W39" i="24"/>
  <c r="X39" i="24"/>
  <c r="Y39" i="24"/>
  <c r="Z39" i="24"/>
  <c r="AA39" i="24"/>
  <c r="AB39" i="24"/>
  <c r="G40" i="24"/>
  <c r="H40" i="24"/>
  <c r="I40" i="24"/>
  <c r="J40" i="24"/>
  <c r="K40" i="24"/>
  <c r="L40" i="24"/>
  <c r="M40" i="24"/>
  <c r="N40" i="24"/>
  <c r="O40" i="24"/>
  <c r="P40" i="24"/>
  <c r="Q40" i="24"/>
  <c r="R40" i="24"/>
  <c r="S40" i="24"/>
  <c r="T40" i="24"/>
  <c r="U40" i="24"/>
  <c r="V40" i="24"/>
  <c r="W40" i="24"/>
  <c r="X40" i="24"/>
  <c r="Y40" i="24"/>
  <c r="Z40" i="24"/>
  <c r="AA40" i="24"/>
  <c r="AB40" i="24"/>
  <c r="G41" i="24"/>
  <c r="H41" i="24"/>
  <c r="I41" i="24"/>
  <c r="J41" i="24"/>
  <c r="K41" i="24"/>
  <c r="L41" i="24"/>
  <c r="M41" i="24"/>
  <c r="N41" i="24"/>
  <c r="O41" i="24"/>
  <c r="P41" i="24"/>
  <c r="Q41" i="24"/>
  <c r="R41" i="24"/>
  <c r="S41" i="24"/>
  <c r="T41" i="24"/>
  <c r="U41" i="24"/>
  <c r="V41" i="24"/>
  <c r="W41" i="24"/>
  <c r="X41" i="24"/>
  <c r="Y41" i="24"/>
  <c r="Z41" i="24"/>
  <c r="AA41" i="24"/>
  <c r="AB41" i="24"/>
  <c r="G42" i="24"/>
  <c r="H42" i="24"/>
  <c r="I42" i="24"/>
  <c r="J42" i="24"/>
  <c r="K42" i="24"/>
  <c r="L42" i="24"/>
  <c r="M42" i="24"/>
  <c r="N42" i="24"/>
  <c r="O42" i="24"/>
  <c r="P42" i="24"/>
  <c r="Q42" i="24"/>
  <c r="R42" i="24"/>
  <c r="S42" i="24"/>
  <c r="T42" i="24"/>
  <c r="U42" i="24"/>
  <c r="V42" i="24"/>
  <c r="W42" i="24"/>
  <c r="X42" i="24"/>
  <c r="Y42" i="24"/>
  <c r="Z42" i="24"/>
  <c r="AA42" i="24"/>
  <c r="AB42" i="24"/>
  <c r="H12" i="24"/>
  <c r="I12" i="24"/>
  <c r="J12" i="24"/>
  <c r="K12" i="24"/>
  <c r="L12" i="24"/>
  <c r="M12" i="24"/>
  <c r="N12" i="24"/>
  <c r="O12" i="24"/>
  <c r="P12" i="24"/>
  <c r="Q12" i="24"/>
  <c r="R12" i="24"/>
  <c r="R45" i="24" s="1"/>
  <c r="S12" i="24"/>
  <c r="T12" i="24"/>
  <c r="U12" i="24"/>
  <c r="V12" i="24"/>
  <c r="W12" i="24"/>
  <c r="X12" i="24"/>
  <c r="Y12" i="24"/>
  <c r="Z12" i="24"/>
  <c r="AA12" i="24"/>
  <c r="AB12" i="24"/>
  <c r="G13" i="23"/>
  <c r="H13" i="23"/>
  <c r="I13" i="23"/>
  <c r="J13" i="23"/>
  <c r="K13" i="23"/>
  <c r="L13" i="23"/>
  <c r="M13" i="23"/>
  <c r="N13" i="23"/>
  <c r="O13" i="23"/>
  <c r="P13" i="23"/>
  <c r="Q13" i="23"/>
  <c r="R13" i="23"/>
  <c r="S13" i="23"/>
  <c r="T13" i="23"/>
  <c r="U13" i="23"/>
  <c r="V13" i="23"/>
  <c r="W13" i="23"/>
  <c r="X13" i="23"/>
  <c r="Y13" i="23"/>
  <c r="Z13" i="23"/>
  <c r="AA13" i="23"/>
  <c r="AB13" i="23"/>
  <c r="G14" i="23"/>
  <c r="H14" i="23"/>
  <c r="I14" i="23"/>
  <c r="J14" i="23"/>
  <c r="K14" i="23"/>
  <c r="L14" i="23"/>
  <c r="M14" i="23"/>
  <c r="N14" i="23"/>
  <c r="O14" i="23"/>
  <c r="P14" i="23"/>
  <c r="Q14" i="23"/>
  <c r="R14" i="23"/>
  <c r="S14" i="23"/>
  <c r="T14" i="23"/>
  <c r="U14" i="23"/>
  <c r="V14" i="23"/>
  <c r="W14" i="23"/>
  <c r="X14" i="23"/>
  <c r="Y14" i="23"/>
  <c r="Z14" i="23"/>
  <c r="AA14" i="23"/>
  <c r="AB14" i="23"/>
  <c r="G15" i="23"/>
  <c r="H15" i="23"/>
  <c r="I15" i="23"/>
  <c r="J15" i="23"/>
  <c r="K15" i="23"/>
  <c r="L15" i="23"/>
  <c r="M15" i="23"/>
  <c r="N15" i="23"/>
  <c r="O15" i="23"/>
  <c r="P15" i="23"/>
  <c r="Q15" i="23"/>
  <c r="R15" i="23"/>
  <c r="S15" i="23"/>
  <c r="T15" i="23"/>
  <c r="U15" i="23"/>
  <c r="V15" i="23"/>
  <c r="W15" i="23"/>
  <c r="X15" i="23"/>
  <c r="Y15" i="23"/>
  <c r="Z15" i="23"/>
  <c r="AA15" i="23"/>
  <c r="AB15" i="23"/>
  <c r="G16" i="23"/>
  <c r="H16" i="23"/>
  <c r="I16" i="23"/>
  <c r="J16" i="23"/>
  <c r="K16" i="23"/>
  <c r="L16" i="23"/>
  <c r="M16" i="23"/>
  <c r="N16" i="23"/>
  <c r="O16" i="23"/>
  <c r="P16" i="23"/>
  <c r="Q16" i="23"/>
  <c r="R16" i="23"/>
  <c r="S16" i="23"/>
  <c r="T16" i="23"/>
  <c r="U16" i="23"/>
  <c r="V16" i="23"/>
  <c r="W16" i="23"/>
  <c r="X16" i="23"/>
  <c r="Y16" i="23"/>
  <c r="Z16" i="23"/>
  <c r="AA16" i="23"/>
  <c r="AB16" i="23"/>
  <c r="G17" i="23"/>
  <c r="H17" i="23"/>
  <c r="I17" i="23"/>
  <c r="J17" i="23"/>
  <c r="K17" i="23"/>
  <c r="L17" i="23"/>
  <c r="M17" i="23"/>
  <c r="N17" i="23"/>
  <c r="O17" i="23"/>
  <c r="P17" i="23"/>
  <c r="Q17" i="23"/>
  <c r="R17" i="23"/>
  <c r="S17" i="23"/>
  <c r="T17" i="23"/>
  <c r="U17" i="23"/>
  <c r="V17" i="23"/>
  <c r="W17" i="23"/>
  <c r="X17" i="23"/>
  <c r="Y17" i="23"/>
  <c r="Z17" i="23"/>
  <c r="AA17" i="23"/>
  <c r="AB17" i="23"/>
  <c r="G18" i="23"/>
  <c r="H18" i="23"/>
  <c r="I18" i="23"/>
  <c r="J18" i="23"/>
  <c r="K18" i="23"/>
  <c r="L18" i="23"/>
  <c r="M18" i="23"/>
  <c r="N18" i="23"/>
  <c r="O18" i="23"/>
  <c r="P18" i="23"/>
  <c r="Q18" i="23"/>
  <c r="R18" i="23"/>
  <c r="S18" i="23"/>
  <c r="T18" i="23"/>
  <c r="U18" i="23"/>
  <c r="V18" i="23"/>
  <c r="W18" i="23"/>
  <c r="X18" i="23"/>
  <c r="Y18" i="23"/>
  <c r="Z18" i="23"/>
  <c r="AA18" i="23"/>
  <c r="AB18" i="23"/>
  <c r="G19" i="23"/>
  <c r="H19" i="23"/>
  <c r="I19" i="23"/>
  <c r="J19" i="23"/>
  <c r="K19" i="23"/>
  <c r="L19" i="23"/>
  <c r="M19" i="23"/>
  <c r="N19" i="23"/>
  <c r="O19" i="23"/>
  <c r="P19" i="23"/>
  <c r="Q19" i="23"/>
  <c r="R19" i="23"/>
  <c r="S19" i="23"/>
  <c r="T19" i="23"/>
  <c r="U19" i="23"/>
  <c r="V19" i="23"/>
  <c r="W19" i="23"/>
  <c r="X19" i="23"/>
  <c r="Y19" i="23"/>
  <c r="Z19" i="23"/>
  <c r="AA19" i="23"/>
  <c r="AB19" i="23"/>
  <c r="G20" i="23"/>
  <c r="H20" i="23"/>
  <c r="I20" i="23"/>
  <c r="J20" i="23"/>
  <c r="K20" i="23"/>
  <c r="L20" i="23"/>
  <c r="M20" i="23"/>
  <c r="N20" i="23"/>
  <c r="O20" i="23"/>
  <c r="P20" i="23"/>
  <c r="Q20" i="23"/>
  <c r="R20" i="23"/>
  <c r="S20" i="23"/>
  <c r="T20" i="23"/>
  <c r="U20" i="23"/>
  <c r="V20" i="23"/>
  <c r="W20" i="23"/>
  <c r="X20" i="23"/>
  <c r="Y20" i="23"/>
  <c r="Z20" i="23"/>
  <c r="AA20" i="23"/>
  <c r="AB20" i="23"/>
  <c r="G21" i="23"/>
  <c r="H21" i="23"/>
  <c r="I21" i="23"/>
  <c r="J21" i="23"/>
  <c r="K21" i="23"/>
  <c r="L21" i="23"/>
  <c r="M21" i="23"/>
  <c r="N21" i="23"/>
  <c r="O21" i="23"/>
  <c r="P21" i="23"/>
  <c r="Q21" i="23"/>
  <c r="R21" i="23"/>
  <c r="S21" i="23"/>
  <c r="T21" i="23"/>
  <c r="U21" i="23"/>
  <c r="V21" i="23"/>
  <c r="W21" i="23"/>
  <c r="X21" i="23"/>
  <c r="Y21" i="23"/>
  <c r="Z21" i="23"/>
  <c r="AA21" i="23"/>
  <c r="AB21" i="23"/>
  <c r="G22" i="23"/>
  <c r="H22" i="23"/>
  <c r="I22" i="23"/>
  <c r="J22" i="23"/>
  <c r="K22" i="23"/>
  <c r="L22" i="23"/>
  <c r="M22" i="23"/>
  <c r="N22" i="23"/>
  <c r="O22" i="23"/>
  <c r="P22" i="23"/>
  <c r="Q22" i="23"/>
  <c r="R22" i="23"/>
  <c r="S22" i="23"/>
  <c r="T22" i="23"/>
  <c r="U22" i="23"/>
  <c r="V22" i="23"/>
  <c r="W22" i="23"/>
  <c r="X22" i="23"/>
  <c r="Y22" i="23"/>
  <c r="Z22" i="23"/>
  <c r="AA22" i="23"/>
  <c r="AB22" i="23"/>
  <c r="G23" i="23"/>
  <c r="H23" i="23"/>
  <c r="I23" i="23"/>
  <c r="J23" i="23"/>
  <c r="K23" i="23"/>
  <c r="L23" i="23"/>
  <c r="M23" i="23"/>
  <c r="N23" i="23"/>
  <c r="O23" i="23"/>
  <c r="P23" i="23"/>
  <c r="Q23" i="23"/>
  <c r="R23" i="23"/>
  <c r="S23" i="23"/>
  <c r="T23" i="23"/>
  <c r="U23" i="23"/>
  <c r="V23" i="23"/>
  <c r="W23" i="23"/>
  <c r="X23" i="23"/>
  <c r="Y23" i="23"/>
  <c r="Z23" i="23"/>
  <c r="AA23" i="23"/>
  <c r="AB23" i="23"/>
  <c r="G24" i="23"/>
  <c r="H24" i="23"/>
  <c r="I24" i="23"/>
  <c r="J24" i="23"/>
  <c r="K24" i="23"/>
  <c r="L24" i="23"/>
  <c r="M24" i="23"/>
  <c r="N24" i="23"/>
  <c r="O24" i="23"/>
  <c r="P24" i="23"/>
  <c r="Q24" i="23"/>
  <c r="R24" i="23"/>
  <c r="S24" i="23"/>
  <c r="T24" i="23"/>
  <c r="U24" i="23"/>
  <c r="V24" i="23"/>
  <c r="W24" i="23"/>
  <c r="X24" i="23"/>
  <c r="Y24" i="23"/>
  <c r="Z24" i="23"/>
  <c r="AA24" i="23"/>
  <c r="AB24" i="23"/>
  <c r="G25" i="23"/>
  <c r="H25" i="23"/>
  <c r="I25" i="23"/>
  <c r="J25" i="23"/>
  <c r="K25" i="23"/>
  <c r="L25" i="23"/>
  <c r="M25" i="23"/>
  <c r="N25" i="23"/>
  <c r="O25" i="23"/>
  <c r="P25" i="23"/>
  <c r="Q25" i="23"/>
  <c r="R25" i="23"/>
  <c r="S25" i="23"/>
  <c r="T25" i="23"/>
  <c r="U25" i="23"/>
  <c r="V25" i="23"/>
  <c r="W25" i="23"/>
  <c r="X25" i="23"/>
  <c r="Y25" i="23"/>
  <c r="Z25" i="23"/>
  <c r="AA25" i="23"/>
  <c r="AB25" i="23"/>
  <c r="G26" i="23"/>
  <c r="H26" i="23"/>
  <c r="I26" i="23"/>
  <c r="J26" i="23"/>
  <c r="K26" i="23"/>
  <c r="L26" i="23"/>
  <c r="M26" i="23"/>
  <c r="N26" i="23"/>
  <c r="O26" i="23"/>
  <c r="P26" i="23"/>
  <c r="Q26" i="23"/>
  <c r="R26" i="23"/>
  <c r="S26" i="23"/>
  <c r="T26" i="23"/>
  <c r="U26" i="23"/>
  <c r="V26" i="23"/>
  <c r="W26" i="23"/>
  <c r="X26" i="23"/>
  <c r="Y26" i="23"/>
  <c r="Z26" i="23"/>
  <c r="AA26" i="23"/>
  <c r="AB26" i="23"/>
  <c r="G27" i="23"/>
  <c r="H27" i="23"/>
  <c r="I27" i="23"/>
  <c r="J27" i="23"/>
  <c r="K27" i="23"/>
  <c r="L27" i="23"/>
  <c r="M27" i="23"/>
  <c r="N27" i="23"/>
  <c r="O27" i="23"/>
  <c r="P27" i="23"/>
  <c r="Q27" i="23"/>
  <c r="R27" i="23"/>
  <c r="S27" i="23"/>
  <c r="T27" i="23"/>
  <c r="U27" i="23"/>
  <c r="V27" i="23"/>
  <c r="W27" i="23"/>
  <c r="X27" i="23"/>
  <c r="Y27" i="23"/>
  <c r="Z27" i="23"/>
  <c r="AA27" i="23"/>
  <c r="AB27" i="23"/>
  <c r="G28" i="23"/>
  <c r="H28" i="23"/>
  <c r="I28" i="23"/>
  <c r="J28" i="23"/>
  <c r="K28" i="23"/>
  <c r="L28" i="23"/>
  <c r="M28" i="23"/>
  <c r="N28" i="23"/>
  <c r="O28" i="23"/>
  <c r="P28" i="23"/>
  <c r="Q28" i="23"/>
  <c r="R28" i="23"/>
  <c r="S28" i="23"/>
  <c r="T28" i="23"/>
  <c r="U28" i="23"/>
  <c r="V28" i="23"/>
  <c r="W28" i="23"/>
  <c r="X28" i="23"/>
  <c r="Y28" i="23"/>
  <c r="Z28" i="23"/>
  <c r="AA28" i="23"/>
  <c r="AB28" i="23"/>
  <c r="G29" i="23"/>
  <c r="H29" i="23"/>
  <c r="I29" i="23"/>
  <c r="J29" i="23"/>
  <c r="K29" i="23"/>
  <c r="L29" i="23"/>
  <c r="M29" i="23"/>
  <c r="N29" i="23"/>
  <c r="O29" i="23"/>
  <c r="P29" i="23"/>
  <c r="Q29" i="23"/>
  <c r="R29" i="23"/>
  <c r="S29" i="23"/>
  <c r="T29" i="23"/>
  <c r="U29" i="23"/>
  <c r="V29" i="23"/>
  <c r="W29" i="23"/>
  <c r="X29" i="23"/>
  <c r="Y29" i="23"/>
  <c r="Z29" i="23"/>
  <c r="AA29" i="23"/>
  <c r="AB29" i="23"/>
  <c r="G30" i="23"/>
  <c r="H30" i="23"/>
  <c r="I30" i="23"/>
  <c r="J30" i="23"/>
  <c r="K30" i="23"/>
  <c r="L30" i="23"/>
  <c r="M30" i="23"/>
  <c r="N30" i="23"/>
  <c r="O30" i="23"/>
  <c r="P30" i="23"/>
  <c r="Q30" i="23"/>
  <c r="R30" i="23"/>
  <c r="S30" i="23"/>
  <c r="T30" i="23"/>
  <c r="U30" i="23"/>
  <c r="V30" i="23"/>
  <c r="W30" i="23"/>
  <c r="X30" i="23"/>
  <c r="Y30" i="23"/>
  <c r="Z30" i="23"/>
  <c r="AA30" i="23"/>
  <c r="AB30" i="23"/>
  <c r="G31" i="23"/>
  <c r="H31" i="23"/>
  <c r="I31" i="23"/>
  <c r="J31" i="23"/>
  <c r="K31" i="23"/>
  <c r="L31" i="23"/>
  <c r="M31" i="23"/>
  <c r="N31" i="23"/>
  <c r="O31" i="23"/>
  <c r="P31" i="23"/>
  <c r="Q31" i="23"/>
  <c r="R31" i="23"/>
  <c r="S31" i="23"/>
  <c r="T31" i="23"/>
  <c r="U31" i="23"/>
  <c r="V31" i="23"/>
  <c r="W31" i="23"/>
  <c r="X31" i="23"/>
  <c r="Y31" i="23"/>
  <c r="Z31" i="23"/>
  <c r="AA31" i="23"/>
  <c r="AB31" i="23"/>
  <c r="G32" i="23"/>
  <c r="H32" i="23"/>
  <c r="I32" i="23"/>
  <c r="J32" i="23"/>
  <c r="K32" i="23"/>
  <c r="L32" i="23"/>
  <c r="M32" i="23"/>
  <c r="N32" i="23"/>
  <c r="O32" i="23"/>
  <c r="P32" i="23"/>
  <c r="Q32" i="23"/>
  <c r="R32" i="23"/>
  <c r="S32" i="23"/>
  <c r="T32" i="23"/>
  <c r="U32" i="23"/>
  <c r="V32" i="23"/>
  <c r="W32" i="23"/>
  <c r="X32" i="23"/>
  <c r="Y32" i="23"/>
  <c r="Z32" i="23"/>
  <c r="AA32" i="23"/>
  <c r="AB32" i="23"/>
  <c r="G33" i="23"/>
  <c r="H33" i="23"/>
  <c r="I33" i="23"/>
  <c r="J33" i="23"/>
  <c r="K33" i="23"/>
  <c r="L33" i="23"/>
  <c r="M33" i="23"/>
  <c r="N33" i="23"/>
  <c r="O33" i="23"/>
  <c r="P33" i="23"/>
  <c r="Q33" i="23"/>
  <c r="R33" i="23"/>
  <c r="S33" i="23"/>
  <c r="T33" i="23"/>
  <c r="U33" i="23"/>
  <c r="V33" i="23"/>
  <c r="W33" i="23"/>
  <c r="X33" i="23"/>
  <c r="Y33" i="23"/>
  <c r="Z33" i="23"/>
  <c r="AA33" i="23"/>
  <c r="AB33" i="23"/>
  <c r="G34" i="23"/>
  <c r="H34" i="23"/>
  <c r="I34" i="23"/>
  <c r="J34" i="23"/>
  <c r="K34" i="23"/>
  <c r="L34" i="23"/>
  <c r="M34" i="23"/>
  <c r="N34" i="23"/>
  <c r="O34" i="23"/>
  <c r="P34" i="23"/>
  <c r="Q34" i="23"/>
  <c r="R34" i="23"/>
  <c r="S34" i="23"/>
  <c r="T34" i="23"/>
  <c r="U34" i="23"/>
  <c r="V34" i="23"/>
  <c r="W34" i="23"/>
  <c r="X34" i="23"/>
  <c r="Y34" i="23"/>
  <c r="Z34" i="23"/>
  <c r="AA34" i="23"/>
  <c r="AB34" i="23"/>
  <c r="G35" i="23"/>
  <c r="H35" i="23"/>
  <c r="I35" i="23"/>
  <c r="J35" i="23"/>
  <c r="K35" i="23"/>
  <c r="L35" i="23"/>
  <c r="M35" i="23"/>
  <c r="N35" i="23"/>
  <c r="O35" i="23"/>
  <c r="P35" i="23"/>
  <c r="Q35" i="23"/>
  <c r="R35" i="23"/>
  <c r="S35" i="23"/>
  <c r="T35" i="23"/>
  <c r="U35" i="23"/>
  <c r="V35" i="23"/>
  <c r="W35" i="23"/>
  <c r="X35" i="23"/>
  <c r="Y35" i="23"/>
  <c r="Z35" i="23"/>
  <c r="AA35" i="23"/>
  <c r="AB35" i="23"/>
  <c r="G36" i="23"/>
  <c r="H36" i="23"/>
  <c r="I36" i="23"/>
  <c r="J36" i="23"/>
  <c r="K36" i="23"/>
  <c r="L36" i="23"/>
  <c r="M36" i="23"/>
  <c r="N36" i="23"/>
  <c r="O36" i="23"/>
  <c r="P36" i="23"/>
  <c r="Q36" i="23"/>
  <c r="R36" i="23"/>
  <c r="S36" i="23"/>
  <c r="T36" i="23"/>
  <c r="U36" i="23"/>
  <c r="V36" i="23"/>
  <c r="W36" i="23"/>
  <c r="X36" i="23"/>
  <c r="Y36" i="23"/>
  <c r="Z36" i="23"/>
  <c r="AA36" i="23"/>
  <c r="AB36" i="23"/>
  <c r="G37" i="23"/>
  <c r="H37" i="23"/>
  <c r="I37" i="23"/>
  <c r="J37" i="23"/>
  <c r="K37" i="23"/>
  <c r="L37" i="23"/>
  <c r="M37" i="23"/>
  <c r="N37" i="23"/>
  <c r="O37" i="23"/>
  <c r="P37" i="23"/>
  <c r="Q37" i="23"/>
  <c r="R37" i="23"/>
  <c r="S37" i="23"/>
  <c r="T37" i="23"/>
  <c r="U37" i="23"/>
  <c r="V37" i="23"/>
  <c r="W37" i="23"/>
  <c r="X37" i="23"/>
  <c r="Y37" i="23"/>
  <c r="Z37" i="23"/>
  <c r="AA37" i="23"/>
  <c r="AB37" i="23"/>
  <c r="G38" i="23"/>
  <c r="H38" i="23"/>
  <c r="I38" i="23"/>
  <c r="J38" i="23"/>
  <c r="K38" i="23"/>
  <c r="L38" i="23"/>
  <c r="M38" i="23"/>
  <c r="N38" i="23"/>
  <c r="O38" i="23"/>
  <c r="P38" i="23"/>
  <c r="Q38" i="23"/>
  <c r="R38" i="23"/>
  <c r="S38" i="23"/>
  <c r="T38" i="23"/>
  <c r="U38" i="23"/>
  <c r="V38" i="23"/>
  <c r="W38" i="23"/>
  <c r="X38" i="23"/>
  <c r="Y38" i="23"/>
  <c r="Z38" i="23"/>
  <c r="AA38" i="23"/>
  <c r="AB38" i="23"/>
  <c r="G39" i="23"/>
  <c r="H39" i="23"/>
  <c r="I39" i="23"/>
  <c r="J39" i="23"/>
  <c r="K39" i="23"/>
  <c r="L39" i="23"/>
  <c r="M39" i="23"/>
  <c r="N39" i="23"/>
  <c r="O39" i="23"/>
  <c r="P39" i="23"/>
  <c r="Q39" i="23"/>
  <c r="R39" i="23"/>
  <c r="S39" i="23"/>
  <c r="T39" i="23"/>
  <c r="U39" i="23"/>
  <c r="V39" i="23"/>
  <c r="W39" i="23"/>
  <c r="X39" i="23"/>
  <c r="Y39" i="23"/>
  <c r="Z39" i="23"/>
  <c r="AA39" i="23"/>
  <c r="AB39" i="23"/>
  <c r="G40" i="23"/>
  <c r="H40" i="23"/>
  <c r="I40" i="23"/>
  <c r="J40" i="23"/>
  <c r="K40" i="23"/>
  <c r="L40" i="23"/>
  <c r="M40" i="23"/>
  <c r="N40" i="23"/>
  <c r="O40" i="23"/>
  <c r="P40" i="23"/>
  <c r="Q40" i="23"/>
  <c r="R40" i="23"/>
  <c r="S40" i="23"/>
  <c r="T40" i="23"/>
  <c r="U40" i="23"/>
  <c r="V40" i="23"/>
  <c r="W40" i="23"/>
  <c r="X40" i="23"/>
  <c r="Y40" i="23"/>
  <c r="Z40" i="23"/>
  <c r="AA40" i="23"/>
  <c r="AB40" i="23"/>
  <c r="G41" i="23"/>
  <c r="H41" i="23"/>
  <c r="I41" i="23"/>
  <c r="J41" i="23"/>
  <c r="K41" i="23"/>
  <c r="L41" i="23"/>
  <c r="M41" i="23"/>
  <c r="N41" i="23"/>
  <c r="O41" i="23"/>
  <c r="P41" i="23"/>
  <c r="Q41" i="23"/>
  <c r="R41" i="23"/>
  <c r="S41" i="23"/>
  <c r="T41" i="23"/>
  <c r="U41" i="23"/>
  <c r="V41" i="23"/>
  <c r="W41" i="23"/>
  <c r="X41" i="23"/>
  <c r="Y41" i="23"/>
  <c r="Z41" i="23"/>
  <c r="AA41" i="23"/>
  <c r="AB41" i="23"/>
  <c r="G42" i="23"/>
  <c r="H42" i="23"/>
  <c r="I42" i="23"/>
  <c r="J42" i="23"/>
  <c r="K42" i="23"/>
  <c r="L42" i="23"/>
  <c r="M42" i="23"/>
  <c r="N42" i="23"/>
  <c r="O42" i="23"/>
  <c r="P42" i="23"/>
  <c r="Q42" i="23"/>
  <c r="R42" i="23"/>
  <c r="S42" i="23"/>
  <c r="T42" i="23"/>
  <c r="U42" i="23"/>
  <c r="V42" i="23"/>
  <c r="W42" i="23"/>
  <c r="X42" i="23"/>
  <c r="Y42" i="23"/>
  <c r="Z42" i="23"/>
  <c r="AA42" i="23"/>
  <c r="AB42" i="23"/>
  <c r="H12" i="23"/>
  <c r="I12" i="23"/>
  <c r="I45" i="23" s="1"/>
  <c r="J12" i="23"/>
  <c r="K12" i="23"/>
  <c r="L12" i="23"/>
  <c r="M12" i="23"/>
  <c r="M45" i="23" s="1"/>
  <c r="N12" i="23"/>
  <c r="O12" i="23"/>
  <c r="P12" i="23"/>
  <c r="Q12" i="23"/>
  <c r="Q45" i="23" s="1"/>
  <c r="R12" i="23"/>
  <c r="S12" i="23"/>
  <c r="T12" i="23"/>
  <c r="U12" i="23"/>
  <c r="U45" i="23" s="1"/>
  <c r="V12" i="23"/>
  <c r="W12" i="23"/>
  <c r="X12" i="23"/>
  <c r="Y12" i="23"/>
  <c r="Y45" i="23" s="1"/>
  <c r="Z12" i="23"/>
  <c r="AA12" i="23"/>
  <c r="AB12" i="23"/>
  <c r="G12" i="37"/>
  <c r="G12" i="32"/>
  <c r="G12" i="27"/>
  <c r="G12" i="36"/>
  <c r="G12" i="31"/>
  <c r="G45" i="31" s="1"/>
  <c r="G12" i="26"/>
  <c r="H12" i="35"/>
  <c r="G12" i="30"/>
  <c r="G12" i="25"/>
  <c r="G12" i="34"/>
  <c r="G12" i="29"/>
  <c r="G12" i="24"/>
  <c r="G12" i="33"/>
  <c r="G45" i="33" s="1"/>
  <c r="G12" i="28"/>
  <c r="G12" i="23"/>
  <c r="G44" i="36"/>
  <c r="H44" i="36"/>
  <c r="I44" i="36"/>
  <c r="J44" i="36"/>
  <c r="K44" i="36"/>
  <c r="L44" i="36"/>
  <c r="M44" i="36"/>
  <c r="N44" i="36"/>
  <c r="O44" i="36"/>
  <c r="P44" i="36"/>
  <c r="Q44" i="36"/>
  <c r="R44" i="36"/>
  <c r="S44" i="36"/>
  <c r="T44" i="36"/>
  <c r="U44" i="36"/>
  <c r="V44" i="36"/>
  <c r="W44" i="36"/>
  <c r="X44" i="36"/>
  <c r="Y44" i="36"/>
  <c r="Z44" i="36"/>
  <c r="AA44" i="36"/>
  <c r="AB44" i="36"/>
  <c r="G44" i="25"/>
  <c r="H44" i="25"/>
  <c r="I44" i="25"/>
  <c r="J44" i="25"/>
  <c r="K44" i="25"/>
  <c r="L44" i="25"/>
  <c r="M44" i="25"/>
  <c r="N44" i="25"/>
  <c r="O44" i="25"/>
  <c r="P44" i="25"/>
  <c r="Q44" i="25"/>
  <c r="R44" i="25"/>
  <c r="S44" i="25"/>
  <c r="T44" i="25"/>
  <c r="U44" i="25"/>
  <c r="V44" i="25"/>
  <c r="W44" i="25"/>
  <c r="X44" i="25"/>
  <c r="Y44" i="25"/>
  <c r="Z44" i="25"/>
  <c r="AA44" i="25"/>
  <c r="G44" i="24"/>
  <c r="BE45" i="37"/>
  <c r="BD45" i="37"/>
  <c r="BC45" i="37"/>
  <c r="BB45" i="37"/>
  <c r="BA45" i="37"/>
  <c r="AZ45" i="37"/>
  <c r="AY45" i="37"/>
  <c r="AX45" i="37"/>
  <c r="AW45" i="37"/>
  <c r="AV45" i="37"/>
  <c r="AU45" i="37"/>
  <c r="AT45" i="37"/>
  <c r="AS45" i="37"/>
  <c r="AR45" i="37"/>
  <c r="AQ45" i="37"/>
  <c r="AP45" i="37"/>
  <c r="AO45" i="37"/>
  <c r="AN45" i="37"/>
  <c r="AM45" i="37"/>
  <c r="AL45" i="37"/>
  <c r="AK45" i="37"/>
  <c r="AJ45" i="37"/>
  <c r="AI45" i="37"/>
  <c r="AH45" i="37"/>
  <c r="AG45" i="37"/>
  <c r="AF45" i="37"/>
  <c r="AE45" i="37"/>
  <c r="AD45" i="37"/>
  <c r="AC45" i="37"/>
  <c r="Y45" i="37"/>
  <c r="I45" i="37"/>
  <c r="AB44" i="37"/>
  <c r="AA44" i="37"/>
  <c r="Z44" i="37"/>
  <c r="Y44" i="37"/>
  <c r="X44" i="37"/>
  <c r="W44" i="37"/>
  <c r="V44" i="37"/>
  <c r="U44" i="37"/>
  <c r="T44" i="37"/>
  <c r="S44" i="37"/>
  <c r="R44" i="37"/>
  <c r="Q44" i="37"/>
  <c r="P44" i="37"/>
  <c r="O44" i="37"/>
  <c r="N44" i="37"/>
  <c r="M44" i="37"/>
  <c r="L44" i="37"/>
  <c r="K44" i="37"/>
  <c r="J44" i="37"/>
  <c r="I44" i="37"/>
  <c r="H44" i="37"/>
  <c r="G44" i="37"/>
  <c r="BE45" i="36"/>
  <c r="BD45" i="36"/>
  <c r="BC45" i="36"/>
  <c r="BB45" i="36"/>
  <c r="BA45" i="36"/>
  <c r="AZ45" i="36"/>
  <c r="AY45" i="36"/>
  <c r="AX45" i="36"/>
  <c r="AW45" i="36"/>
  <c r="AV45" i="36"/>
  <c r="AU45" i="36"/>
  <c r="AT45" i="36"/>
  <c r="AS45" i="36"/>
  <c r="AR45" i="36"/>
  <c r="AQ45" i="36"/>
  <c r="AP45" i="36"/>
  <c r="AO45" i="36"/>
  <c r="AN45" i="36"/>
  <c r="AM45" i="36"/>
  <c r="AL45" i="36"/>
  <c r="AK45" i="36"/>
  <c r="AJ45" i="36"/>
  <c r="AI45" i="36"/>
  <c r="AH45" i="36"/>
  <c r="AG45" i="36"/>
  <c r="AF45" i="36"/>
  <c r="AE45" i="36"/>
  <c r="AD45" i="36"/>
  <c r="AC45" i="36"/>
  <c r="BF45" i="35"/>
  <c r="BE45" i="35"/>
  <c r="BD45" i="35"/>
  <c r="BC45" i="35"/>
  <c r="BB45" i="35"/>
  <c r="BA45" i="35"/>
  <c r="AZ45" i="35"/>
  <c r="AY45" i="35"/>
  <c r="AX45" i="35"/>
  <c r="AW45" i="35"/>
  <c r="AV45" i="35"/>
  <c r="AU45" i="35"/>
  <c r="AT45" i="35"/>
  <c r="AS45" i="35"/>
  <c r="AR45" i="35"/>
  <c r="AQ45" i="35"/>
  <c r="AP45" i="35"/>
  <c r="AO45" i="35"/>
  <c r="AN45" i="35"/>
  <c r="AM45" i="35"/>
  <c r="AL45" i="35"/>
  <c r="AK45" i="35"/>
  <c r="AJ45" i="35"/>
  <c r="AI45" i="35"/>
  <c r="AH45" i="35"/>
  <c r="AG45" i="35"/>
  <c r="AF45" i="35"/>
  <c r="AE45" i="35"/>
  <c r="AD45" i="35"/>
  <c r="Z45" i="35"/>
  <c r="AC44" i="35"/>
  <c r="AB44" i="35"/>
  <c r="AA44" i="35"/>
  <c r="Z44" i="35"/>
  <c r="Y44" i="35"/>
  <c r="X44" i="35"/>
  <c r="W44" i="35"/>
  <c r="V44" i="35"/>
  <c r="U44" i="35"/>
  <c r="T44" i="35"/>
  <c r="S44" i="35"/>
  <c r="R44" i="35"/>
  <c r="Q44" i="35"/>
  <c r="P44" i="35"/>
  <c r="O44" i="35"/>
  <c r="N44" i="35"/>
  <c r="M44" i="35"/>
  <c r="L44" i="35"/>
  <c r="K44" i="35"/>
  <c r="J44" i="35"/>
  <c r="I44" i="35"/>
  <c r="H44" i="35"/>
  <c r="AB44" i="34"/>
  <c r="AA44" i="34"/>
  <c r="Z44" i="34"/>
  <c r="Y44" i="34"/>
  <c r="X44" i="34"/>
  <c r="W44" i="34"/>
  <c r="V44" i="34"/>
  <c r="U44" i="34"/>
  <c r="T44" i="34"/>
  <c r="S44" i="34"/>
  <c r="R44" i="34"/>
  <c r="Q44" i="34"/>
  <c r="P44" i="34"/>
  <c r="O44" i="34"/>
  <c r="N44" i="34"/>
  <c r="M44" i="34"/>
  <c r="L44" i="34"/>
  <c r="K44" i="34"/>
  <c r="J44" i="34"/>
  <c r="I44" i="34"/>
  <c r="H44" i="34"/>
  <c r="G44" i="34"/>
  <c r="AB44" i="33"/>
  <c r="AA44" i="33"/>
  <c r="Z44" i="33"/>
  <c r="Y44" i="33"/>
  <c r="X44" i="33"/>
  <c r="W44" i="33"/>
  <c r="V44" i="33"/>
  <c r="U44" i="33"/>
  <c r="T44" i="33"/>
  <c r="S44" i="33"/>
  <c r="R44" i="33"/>
  <c r="Q44" i="33"/>
  <c r="P44" i="33"/>
  <c r="O44" i="33"/>
  <c r="N44" i="33"/>
  <c r="M44" i="33"/>
  <c r="L44" i="33"/>
  <c r="K44" i="33"/>
  <c r="J44" i="33"/>
  <c r="I44" i="33"/>
  <c r="H44" i="33"/>
  <c r="G44" i="33"/>
  <c r="N45" i="32"/>
  <c r="L45" i="32"/>
  <c r="AB44" i="32"/>
  <c r="AA44" i="32"/>
  <c r="Z44" i="32"/>
  <c r="Y44" i="32"/>
  <c r="X44" i="32"/>
  <c r="W44" i="32"/>
  <c r="V44" i="32"/>
  <c r="U44" i="32"/>
  <c r="T44" i="32"/>
  <c r="S44" i="32"/>
  <c r="R44" i="32"/>
  <c r="Q44" i="32"/>
  <c r="P44" i="32"/>
  <c r="O44" i="32"/>
  <c r="N44" i="32"/>
  <c r="M44" i="32"/>
  <c r="L44" i="32"/>
  <c r="K44" i="32"/>
  <c r="J44" i="32"/>
  <c r="I44" i="32"/>
  <c r="H44" i="32"/>
  <c r="G44" i="32"/>
  <c r="AB44" i="31"/>
  <c r="AA44" i="31"/>
  <c r="Z44" i="31"/>
  <c r="Y44" i="31"/>
  <c r="X44" i="31"/>
  <c r="W44" i="31"/>
  <c r="V44" i="31"/>
  <c r="U44" i="31"/>
  <c r="T44" i="31"/>
  <c r="S44" i="31"/>
  <c r="R44" i="31"/>
  <c r="Q44" i="31"/>
  <c r="P44" i="31"/>
  <c r="O44" i="31"/>
  <c r="N44" i="31"/>
  <c r="M44" i="31"/>
  <c r="L44" i="31"/>
  <c r="K44" i="31"/>
  <c r="J44" i="31"/>
  <c r="I44" i="31"/>
  <c r="H44" i="31"/>
  <c r="G44" i="31"/>
  <c r="AB44" i="30"/>
  <c r="AA44" i="30"/>
  <c r="Z44" i="30"/>
  <c r="Y44" i="30"/>
  <c r="X44" i="30"/>
  <c r="W44" i="30"/>
  <c r="V44" i="30"/>
  <c r="U44" i="30"/>
  <c r="T44" i="30"/>
  <c r="S44" i="30"/>
  <c r="R44" i="30"/>
  <c r="Q44" i="30"/>
  <c r="P44" i="30"/>
  <c r="O44" i="30"/>
  <c r="N44" i="30"/>
  <c r="M44" i="30"/>
  <c r="L44" i="30"/>
  <c r="K44" i="30"/>
  <c r="J44" i="30"/>
  <c r="I44" i="30"/>
  <c r="H44" i="30"/>
  <c r="G44" i="30"/>
  <c r="AB44" i="28"/>
  <c r="AA44" i="28"/>
  <c r="Z44" i="28"/>
  <c r="Y44" i="28"/>
  <c r="X44" i="28"/>
  <c r="W44" i="28"/>
  <c r="V44" i="28"/>
  <c r="U44" i="28"/>
  <c r="T44" i="28"/>
  <c r="S44" i="28"/>
  <c r="R44" i="28"/>
  <c r="Q44" i="28"/>
  <c r="P44" i="28"/>
  <c r="O44" i="28"/>
  <c r="N44" i="28"/>
  <c r="M44" i="28"/>
  <c r="L44" i="28"/>
  <c r="K44" i="28"/>
  <c r="J44" i="28"/>
  <c r="I44" i="28"/>
  <c r="H44" i="28"/>
  <c r="G44" i="28"/>
  <c r="G13" i="21"/>
  <c r="H13" i="21"/>
  <c r="I13" i="21"/>
  <c r="J13" i="21"/>
  <c r="K13" i="21"/>
  <c r="L13" i="21"/>
  <c r="M13" i="21"/>
  <c r="N13" i="21"/>
  <c r="O13" i="21"/>
  <c r="P13" i="21"/>
  <c r="Q13" i="21"/>
  <c r="R13" i="21"/>
  <c r="S13" i="21"/>
  <c r="T13" i="21"/>
  <c r="U13" i="21"/>
  <c r="V13" i="21"/>
  <c r="W13" i="21"/>
  <c r="X13" i="21"/>
  <c r="Y13" i="21"/>
  <c r="Z13" i="21"/>
  <c r="AA13" i="21"/>
  <c r="AB13" i="21"/>
  <c r="AC13" i="21" s="1"/>
  <c r="AD13" i="21" s="1"/>
  <c r="AE13" i="21" s="1"/>
  <c r="AF13" i="21" s="1"/>
  <c r="AG13" i="21" s="1"/>
  <c r="AH13" i="21" s="1"/>
  <c r="AI13" i="21" s="1"/>
  <c r="AJ13" i="21" s="1"/>
  <c r="AK13" i="21" s="1"/>
  <c r="AL13" i="21" s="1"/>
  <c r="AM13" i="21" s="1"/>
  <c r="AN13" i="21" s="1"/>
  <c r="AO13" i="21" s="1"/>
  <c r="AP13" i="21" s="1"/>
  <c r="AQ13" i="21" s="1"/>
  <c r="AR13" i="21" s="1"/>
  <c r="AS13" i="21" s="1"/>
  <c r="AT13" i="21" s="1"/>
  <c r="AU13" i="21" s="1"/>
  <c r="AV13" i="21" s="1"/>
  <c r="AW13" i="21" s="1"/>
  <c r="AX13" i="21" s="1"/>
  <c r="AY13" i="21" s="1"/>
  <c r="AZ13" i="21" s="1"/>
  <c r="BA13" i="21" s="1"/>
  <c r="BB13" i="21" s="1"/>
  <c r="BC13" i="21" s="1"/>
  <c r="BD13" i="21" s="1"/>
  <c r="BE13" i="21" s="1"/>
  <c r="G14" i="21"/>
  <c r="H14" i="21"/>
  <c r="I14" i="21"/>
  <c r="J14" i="21"/>
  <c r="K14" i="21"/>
  <c r="L14" i="21"/>
  <c r="M14" i="21"/>
  <c r="N14" i="21"/>
  <c r="O14" i="21"/>
  <c r="P14" i="21"/>
  <c r="Q14" i="21"/>
  <c r="R14" i="21"/>
  <c r="S14" i="21"/>
  <c r="T14" i="21"/>
  <c r="U14" i="21"/>
  <c r="V14" i="21"/>
  <c r="W14" i="21"/>
  <c r="X14" i="21"/>
  <c r="Y14" i="21"/>
  <c r="Z14" i="21"/>
  <c r="AA14" i="21"/>
  <c r="AB14" i="21"/>
  <c r="AC14" i="21" s="1"/>
  <c r="AD14" i="21" s="1"/>
  <c r="AE14" i="21" s="1"/>
  <c r="AF14" i="21" s="1"/>
  <c r="AG14" i="21" s="1"/>
  <c r="AH14" i="21" s="1"/>
  <c r="AI14" i="21" s="1"/>
  <c r="AJ14" i="21" s="1"/>
  <c r="AK14" i="21" s="1"/>
  <c r="AL14" i="21" s="1"/>
  <c r="AM14" i="21" s="1"/>
  <c r="AN14" i="21" s="1"/>
  <c r="AO14" i="21" s="1"/>
  <c r="AP14" i="21" s="1"/>
  <c r="AQ14" i="21" s="1"/>
  <c r="AR14" i="21" s="1"/>
  <c r="AS14" i="21" s="1"/>
  <c r="AT14" i="21" s="1"/>
  <c r="AU14" i="21" s="1"/>
  <c r="AV14" i="21" s="1"/>
  <c r="AW14" i="21" s="1"/>
  <c r="AX14" i="21" s="1"/>
  <c r="AY14" i="21" s="1"/>
  <c r="AZ14" i="21" s="1"/>
  <c r="BA14" i="21" s="1"/>
  <c r="BB14" i="21" s="1"/>
  <c r="BC14" i="21" s="1"/>
  <c r="BD14" i="21" s="1"/>
  <c r="BE14" i="21" s="1"/>
  <c r="G15" i="21"/>
  <c r="H15" i="21"/>
  <c r="I15" i="21"/>
  <c r="J15" i="21"/>
  <c r="K15" i="21"/>
  <c r="L15" i="21"/>
  <c r="M15" i="21"/>
  <c r="N15" i="21"/>
  <c r="O15" i="21"/>
  <c r="P15" i="21"/>
  <c r="Q15" i="21"/>
  <c r="R15" i="21"/>
  <c r="S15" i="21"/>
  <c r="T15" i="21"/>
  <c r="U15" i="21"/>
  <c r="V15" i="21"/>
  <c r="W15" i="21"/>
  <c r="X15" i="21"/>
  <c r="Y15" i="21"/>
  <c r="Z15" i="21"/>
  <c r="AA15" i="21"/>
  <c r="AB15" i="21"/>
  <c r="AC15" i="21" s="1"/>
  <c r="AD15" i="21" s="1"/>
  <c r="AE15" i="21" s="1"/>
  <c r="AF15" i="21" s="1"/>
  <c r="AG15" i="21" s="1"/>
  <c r="AH15" i="21" s="1"/>
  <c r="AI15" i="21" s="1"/>
  <c r="AJ15" i="21" s="1"/>
  <c r="AK15" i="21" s="1"/>
  <c r="AL15" i="21" s="1"/>
  <c r="AM15" i="21" s="1"/>
  <c r="AN15" i="21" s="1"/>
  <c r="AO15" i="21" s="1"/>
  <c r="AP15" i="21" s="1"/>
  <c r="AQ15" i="21" s="1"/>
  <c r="AR15" i="21" s="1"/>
  <c r="AS15" i="21" s="1"/>
  <c r="AT15" i="21" s="1"/>
  <c r="AU15" i="21" s="1"/>
  <c r="AV15" i="21" s="1"/>
  <c r="AW15" i="21" s="1"/>
  <c r="AX15" i="21" s="1"/>
  <c r="AY15" i="21" s="1"/>
  <c r="AZ15" i="21" s="1"/>
  <c r="BA15" i="21" s="1"/>
  <c r="BB15" i="21" s="1"/>
  <c r="BC15" i="21" s="1"/>
  <c r="BD15" i="21" s="1"/>
  <c r="BE15" i="21" s="1"/>
  <c r="G16" i="21"/>
  <c r="H16" i="21"/>
  <c r="I16" i="21"/>
  <c r="J16" i="21"/>
  <c r="K16" i="21"/>
  <c r="L16" i="21"/>
  <c r="M16" i="21"/>
  <c r="N16" i="21"/>
  <c r="O16" i="21"/>
  <c r="P16" i="21"/>
  <c r="Q16" i="21"/>
  <c r="R16" i="21"/>
  <c r="S16" i="21"/>
  <c r="T16" i="21"/>
  <c r="U16" i="21"/>
  <c r="V16" i="21"/>
  <c r="W16" i="21"/>
  <c r="X16" i="21"/>
  <c r="Y16" i="21"/>
  <c r="Z16" i="21"/>
  <c r="AA16" i="21"/>
  <c r="AB16" i="21"/>
  <c r="AC16" i="21" s="1"/>
  <c r="AD16" i="21" s="1"/>
  <c r="AE16" i="21" s="1"/>
  <c r="AF16" i="21" s="1"/>
  <c r="AG16" i="21" s="1"/>
  <c r="AH16" i="21" s="1"/>
  <c r="AI16" i="21" s="1"/>
  <c r="AJ16" i="21" s="1"/>
  <c r="AK16" i="21" s="1"/>
  <c r="AL16" i="21" s="1"/>
  <c r="AM16" i="21" s="1"/>
  <c r="AN16" i="21" s="1"/>
  <c r="AO16" i="21" s="1"/>
  <c r="AP16" i="21" s="1"/>
  <c r="AQ16" i="21" s="1"/>
  <c r="AR16" i="21" s="1"/>
  <c r="AS16" i="21" s="1"/>
  <c r="AT16" i="21" s="1"/>
  <c r="AU16" i="21" s="1"/>
  <c r="AV16" i="21" s="1"/>
  <c r="AW16" i="21" s="1"/>
  <c r="AX16" i="21" s="1"/>
  <c r="AY16" i="21" s="1"/>
  <c r="AZ16" i="21" s="1"/>
  <c r="BA16" i="21" s="1"/>
  <c r="BB16" i="21" s="1"/>
  <c r="BC16" i="21" s="1"/>
  <c r="BD16" i="21" s="1"/>
  <c r="BE16" i="21" s="1"/>
  <c r="G17" i="21"/>
  <c r="H17" i="21"/>
  <c r="I17" i="21"/>
  <c r="J17" i="21"/>
  <c r="K17" i="21"/>
  <c r="L17" i="21"/>
  <c r="M17" i="21"/>
  <c r="N17" i="21"/>
  <c r="O17" i="21"/>
  <c r="P17" i="21"/>
  <c r="Q17" i="21"/>
  <c r="R17" i="21"/>
  <c r="S17" i="21"/>
  <c r="T17" i="21"/>
  <c r="U17" i="21"/>
  <c r="V17" i="21"/>
  <c r="W17" i="21"/>
  <c r="X17" i="21"/>
  <c r="Y17" i="21"/>
  <c r="Z17" i="21"/>
  <c r="AA17" i="21"/>
  <c r="AB17" i="21"/>
  <c r="AC17" i="21" s="1"/>
  <c r="AD17" i="21" s="1"/>
  <c r="AE17" i="21" s="1"/>
  <c r="AF17" i="21" s="1"/>
  <c r="AG17" i="21" s="1"/>
  <c r="AH17" i="21" s="1"/>
  <c r="AI17" i="21" s="1"/>
  <c r="AJ17" i="21" s="1"/>
  <c r="AK17" i="21" s="1"/>
  <c r="AL17" i="21" s="1"/>
  <c r="AM17" i="21" s="1"/>
  <c r="AN17" i="21" s="1"/>
  <c r="AO17" i="21" s="1"/>
  <c r="AP17" i="21" s="1"/>
  <c r="AQ17" i="21" s="1"/>
  <c r="AR17" i="21" s="1"/>
  <c r="AS17" i="21" s="1"/>
  <c r="AT17" i="21" s="1"/>
  <c r="AU17" i="21" s="1"/>
  <c r="AV17" i="21" s="1"/>
  <c r="AW17" i="21" s="1"/>
  <c r="AX17" i="21" s="1"/>
  <c r="AY17" i="21" s="1"/>
  <c r="AZ17" i="21" s="1"/>
  <c r="BA17" i="21" s="1"/>
  <c r="BB17" i="21" s="1"/>
  <c r="BC17" i="21" s="1"/>
  <c r="BD17" i="21" s="1"/>
  <c r="BE17" i="21" s="1"/>
  <c r="G18" i="21"/>
  <c r="H18" i="21"/>
  <c r="I18" i="21"/>
  <c r="J18" i="21"/>
  <c r="K18" i="21"/>
  <c r="L18" i="21"/>
  <c r="M18" i="21"/>
  <c r="N18" i="21"/>
  <c r="O18" i="21"/>
  <c r="P18" i="21"/>
  <c r="Q18" i="21"/>
  <c r="R18" i="21"/>
  <c r="S18" i="21"/>
  <c r="T18" i="21"/>
  <c r="U18" i="21"/>
  <c r="V18" i="21"/>
  <c r="W18" i="21"/>
  <c r="X18" i="21"/>
  <c r="Y18" i="21"/>
  <c r="Z18" i="21"/>
  <c r="AA18" i="21"/>
  <c r="AB18" i="21"/>
  <c r="AC18" i="21" s="1"/>
  <c r="AD18" i="21" s="1"/>
  <c r="AE18" i="21" s="1"/>
  <c r="AF18" i="21" s="1"/>
  <c r="AG18" i="21" s="1"/>
  <c r="AH18" i="21" s="1"/>
  <c r="AI18" i="21" s="1"/>
  <c r="AJ18" i="21" s="1"/>
  <c r="AK18" i="21" s="1"/>
  <c r="AL18" i="21" s="1"/>
  <c r="AM18" i="21" s="1"/>
  <c r="AN18" i="21" s="1"/>
  <c r="AO18" i="21" s="1"/>
  <c r="AP18" i="21" s="1"/>
  <c r="AQ18" i="21" s="1"/>
  <c r="AR18" i="21" s="1"/>
  <c r="AS18" i="21" s="1"/>
  <c r="AT18" i="21" s="1"/>
  <c r="AU18" i="21" s="1"/>
  <c r="AV18" i="21" s="1"/>
  <c r="AW18" i="21" s="1"/>
  <c r="AX18" i="21" s="1"/>
  <c r="AY18" i="21" s="1"/>
  <c r="AZ18" i="21" s="1"/>
  <c r="BA18" i="21" s="1"/>
  <c r="BB18" i="21" s="1"/>
  <c r="BC18" i="21" s="1"/>
  <c r="BD18" i="21" s="1"/>
  <c r="BE18" i="21" s="1"/>
  <c r="G19" i="21"/>
  <c r="H19" i="21"/>
  <c r="I19" i="21"/>
  <c r="J19" i="21"/>
  <c r="K19" i="21"/>
  <c r="L19" i="21"/>
  <c r="M19" i="21"/>
  <c r="N19" i="21"/>
  <c r="O19" i="21"/>
  <c r="P19" i="21"/>
  <c r="Q19" i="21"/>
  <c r="R19" i="21"/>
  <c r="S19" i="21"/>
  <c r="T19" i="21"/>
  <c r="U19" i="21"/>
  <c r="V19" i="21"/>
  <c r="W19" i="21"/>
  <c r="X19" i="21"/>
  <c r="Y19" i="21"/>
  <c r="Z19" i="21"/>
  <c r="AA19" i="21"/>
  <c r="AB19" i="21"/>
  <c r="AC19" i="21" s="1"/>
  <c r="AD19" i="21" s="1"/>
  <c r="AE19" i="21" s="1"/>
  <c r="AF19" i="21" s="1"/>
  <c r="AG19" i="21" s="1"/>
  <c r="AH19" i="21" s="1"/>
  <c r="AI19" i="21" s="1"/>
  <c r="AJ19" i="21" s="1"/>
  <c r="AK19" i="21" s="1"/>
  <c r="AL19" i="21" s="1"/>
  <c r="AM19" i="21" s="1"/>
  <c r="AN19" i="21" s="1"/>
  <c r="AO19" i="21" s="1"/>
  <c r="AP19" i="21" s="1"/>
  <c r="AQ19" i="21" s="1"/>
  <c r="AR19" i="21" s="1"/>
  <c r="AS19" i="21" s="1"/>
  <c r="AT19" i="21" s="1"/>
  <c r="AU19" i="21" s="1"/>
  <c r="AV19" i="21" s="1"/>
  <c r="AW19" i="21" s="1"/>
  <c r="AX19" i="21" s="1"/>
  <c r="AY19" i="21" s="1"/>
  <c r="AZ19" i="21" s="1"/>
  <c r="BA19" i="21" s="1"/>
  <c r="BB19" i="21" s="1"/>
  <c r="BC19" i="21" s="1"/>
  <c r="BD19" i="21" s="1"/>
  <c r="BE19" i="21" s="1"/>
  <c r="G20" i="21"/>
  <c r="H20" i="21"/>
  <c r="I20" i="21"/>
  <c r="J20" i="21"/>
  <c r="K20" i="21"/>
  <c r="L20" i="21"/>
  <c r="M20" i="21"/>
  <c r="N20" i="21"/>
  <c r="O20" i="21"/>
  <c r="P20" i="21"/>
  <c r="Q20" i="21"/>
  <c r="R20" i="21"/>
  <c r="S20" i="21"/>
  <c r="T20" i="21"/>
  <c r="U20" i="21"/>
  <c r="V20" i="21"/>
  <c r="W20" i="21"/>
  <c r="X20" i="21"/>
  <c r="Y20" i="21"/>
  <c r="Z20" i="21"/>
  <c r="AA20" i="21"/>
  <c r="AB20" i="21"/>
  <c r="AC20" i="21" s="1"/>
  <c r="AD20" i="21" s="1"/>
  <c r="AE20" i="21" s="1"/>
  <c r="AF20" i="21" s="1"/>
  <c r="AG20" i="21" s="1"/>
  <c r="AH20" i="21" s="1"/>
  <c r="AI20" i="21" s="1"/>
  <c r="AJ20" i="21" s="1"/>
  <c r="AK20" i="21" s="1"/>
  <c r="AL20" i="21" s="1"/>
  <c r="AM20" i="21" s="1"/>
  <c r="AN20" i="21" s="1"/>
  <c r="AO20" i="21" s="1"/>
  <c r="AP20" i="21" s="1"/>
  <c r="AQ20" i="21" s="1"/>
  <c r="AR20" i="21" s="1"/>
  <c r="AS20" i="21" s="1"/>
  <c r="AT20" i="21" s="1"/>
  <c r="AU20" i="21" s="1"/>
  <c r="AV20" i="21" s="1"/>
  <c r="AW20" i="21" s="1"/>
  <c r="AX20" i="21" s="1"/>
  <c r="AY20" i="21" s="1"/>
  <c r="AZ20" i="21" s="1"/>
  <c r="BA20" i="21" s="1"/>
  <c r="BB20" i="21" s="1"/>
  <c r="BC20" i="21" s="1"/>
  <c r="BD20" i="21" s="1"/>
  <c r="BE20" i="21" s="1"/>
  <c r="G21" i="21"/>
  <c r="H21" i="21"/>
  <c r="I21" i="21"/>
  <c r="J21" i="21"/>
  <c r="K21" i="21"/>
  <c r="L21" i="21"/>
  <c r="M21" i="21"/>
  <c r="N21" i="21"/>
  <c r="O21" i="21"/>
  <c r="P21" i="21"/>
  <c r="Q21" i="21"/>
  <c r="R21" i="21"/>
  <c r="S21" i="21"/>
  <c r="T21" i="21"/>
  <c r="U21" i="21"/>
  <c r="V21" i="21"/>
  <c r="W21" i="21"/>
  <c r="X21" i="21"/>
  <c r="Y21" i="21"/>
  <c r="Z21" i="21"/>
  <c r="AA21" i="21"/>
  <c r="AB21" i="21"/>
  <c r="AC21" i="21" s="1"/>
  <c r="AD21" i="21" s="1"/>
  <c r="AE21" i="21" s="1"/>
  <c r="AF21" i="21" s="1"/>
  <c r="AG21" i="21" s="1"/>
  <c r="AH21" i="21" s="1"/>
  <c r="AI21" i="21" s="1"/>
  <c r="AJ21" i="21" s="1"/>
  <c r="AK21" i="21" s="1"/>
  <c r="AL21" i="21" s="1"/>
  <c r="AM21" i="21" s="1"/>
  <c r="AN21" i="21" s="1"/>
  <c r="AO21" i="21" s="1"/>
  <c r="AP21" i="21" s="1"/>
  <c r="AQ21" i="21" s="1"/>
  <c r="AR21" i="21" s="1"/>
  <c r="AS21" i="21" s="1"/>
  <c r="AT21" i="21" s="1"/>
  <c r="AU21" i="21" s="1"/>
  <c r="AV21" i="21" s="1"/>
  <c r="AW21" i="21" s="1"/>
  <c r="AX21" i="21" s="1"/>
  <c r="AY21" i="21" s="1"/>
  <c r="AZ21" i="21" s="1"/>
  <c r="BA21" i="21" s="1"/>
  <c r="BB21" i="21" s="1"/>
  <c r="BC21" i="21" s="1"/>
  <c r="BD21" i="21" s="1"/>
  <c r="BE21" i="21" s="1"/>
  <c r="G22" i="21"/>
  <c r="H22" i="21"/>
  <c r="I22" i="21"/>
  <c r="J22" i="21"/>
  <c r="K22" i="21"/>
  <c r="L22" i="21"/>
  <c r="M22" i="21"/>
  <c r="N22" i="21"/>
  <c r="O22" i="21"/>
  <c r="P22" i="21"/>
  <c r="Q22" i="21"/>
  <c r="R22" i="21"/>
  <c r="S22" i="21"/>
  <c r="T22" i="21"/>
  <c r="U22" i="21"/>
  <c r="V22" i="21"/>
  <c r="W22" i="21"/>
  <c r="X22" i="21"/>
  <c r="Y22" i="21"/>
  <c r="Z22" i="21"/>
  <c r="AA22" i="21"/>
  <c r="AB22" i="21"/>
  <c r="AC22" i="21" s="1"/>
  <c r="AD22" i="21" s="1"/>
  <c r="AE22" i="21" s="1"/>
  <c r="AF22" i="21" s="1"/>
  <c r="AG22" i="21" s="1"/>
  <c r="AH22" i="21" s="1"/>
  <c r="AI22" i="21" s="1"/>
  <c r="AJ22" i="21" s="1"/>
  <c r="AK22" i="21" s="1"/>
  <c r="AL22" i="21" s="1"/>
  <c r="AM22" i="21" s="1"/>
  <c r="AN22" i="21" s="1"/>
  <c r="AO22" i="21" s="1"/>
  <c r="AP22" i="21" s="1"/>
  <c r="AQ22" i="21" s="1"/>
  <c r="AR22" i="21" s="1"/>
  <c r="AS22" i="21" s="1"/>
  <c r="AT22" i="21" s="1"/>
  <c r="AU22" i="21" s="1"/>
  <c r="AV22" i="21" s="1"/>
  <c r="AW22" i="21" s="1"/>
  <c r="AX22" i="21" s="1"/>
  <c r="AY22" i="21" s="1"/>
  <c r="AZ22" i="21" s="1"/>
  <c r="BA22" i="21" s="1"/>
  <c r="BB22" i="21" s="1"/>
  <c r="BC22" i="21" s="1"/>
  <c r="BD22" i="21" s="1"/>
  <c r="BE22" i="21" s="1"/>
  <c r="G23" i="21"/>
  <c r="H23" i="21"/>
  <c r="I23" i="21"/>
  <c r="J23" i="21"/>
  <c r="K23" i="21"/>
  <c r="L23" i="21"/>
  <c r="M23" i="21"/>
  <c r="N23" i="21"/>
  <c r="O23" i="21"/>
  <c r="P23" i="21"/>
  <c r="Q23" i="21"/>
  <c r="R23" i="21"/>
  <c r="S23" i="21"/>
  <c r="T23" i="21"/>
  <c r="U23" i="21"/>
  <c r="V23" i="21"/>
  <c r="W23" i="21"/>
  <c r="X23" i="21"/>
  <c r="Y23" i="21"/>
  <c r="Z23" i="21"/>
  <c r="AA23" i="21"/>
  <c r="AB23" i="21"/>
  <c r="AC23" i="21" s="1"/>
  <c r="AD23" i="21" s="1"/>
  <c r="AE23" i="21" s="1"/>
  <c r="AF23" i="21" s="1"/>
  <c r="AG23" i="21" s="1"/>
  <c r="AH23" i="21" s="1"/>
  <c r="AI23" i="21" s="1"/>
  <c r="AJ23" i="21" s="1"/>
  <c r="AK23" i="21" s="1"/>
  <c r="AL23" i="21" s="1"/>
  <c r="AM23" i="21" s="1"/>
  <c r="AN23" i="21" s="1"/>
  <c r="AO23" i="21" s="1"/>
  <c r="AP23" i="21" s="1"/>
  <c r="AQ23" i="21" s="1"/>
  <c r="AR23" i="21" s="1"/>
  <c r="AS23" i="21" s="1"/>
  <c r="AT23" i="21" s="1"/>
  <c r="AU23" i="21" s="1"/>
  <c r="AV23" i="21" s="1"/>
  <c r="AW23" i="21" s="1"/>
  <c r="AX23" i="21" s="1"/>
  <c r="AY23" i="21" s="1"/>
  <c r="AZ23" i="21" s="1"/>
  <c r="BA23" i="21" s="1"/>
  <c r="BB23" i="21" s="1"/>
  <c r="BC23" i="21" s="1"/>
  <c r="BD23" i="21" s="1"/>
  <c r="BE23" i="21" s="1"/>
  <c r="G24" i="21"/>
  <c r="H24" i="21"/>
  <c r="I24" i="21"/>
  <c r="J24" i="21"/>
  <c r="K24" i="21"/>
  <c r="L24" i="21"/>
  <c r="M24" i="21"/>
  <c r="N24" i="21"/>
  <c r="O24" i="21"/>
  <c r="P24" i="21"/>
  <c r="Q24" i="21"/>
  <c r="R24" i="21"/>
  <c r="S24" i="21"/>
  <c r="T24" i="21"/>
  <c r="U24" i="21"/>
  <c r="V24" i="21"/>
  <c r="W24" i="21"/>
  <c r="X24" i="21"/>
  <c r="Y24" i="21"/>
  <c r="Z24" i="21"/>
  <c r="AA24" i="21"/>
  <c r="AB24" i="21"/>
  <c r="AC24" i="21" s="1"/>
  <c r="AD24" i="21" s="1"/>
  <c r="AE24" i="21" s="1"/>
  <c r="AF24" i="21" s="1"/>
  <c r="AG24" i="21" s="1"/>
  <c r="AH24" i="21" s="1"/>
  <c r="AI24" i="21" s="1"/>
  <c r="AJ24" i="21" s="1"/>
  <c r="AK24" i="21" s="1"/>
  <c r="AL24" i="21" s="1"/>
  <c r="AM24" i="21" s="1"/>
  <c r="AN24" i="21" s="1"/>
  <c r="AO24" i="21" s="1"/>
  <c r="AP24" i="21" s="1"/>
  <c r="AQ24" i="21" s="1"/>
  <c r="AR24" i="21" s="1"/>
  <c r="AS24" i="21" s="1"/>
  <c r="AT24" i="21" s="1"/>
  <c r="AU24" i="21" s="1"/>
  <c r="AV24" i="21" s="1"/>
  <c r="AW24" i="21" s="1"/>
  <c r="AX24" i="21" s="1"/>
  <c r="AY24" i="21" s="1"/>
  <c r="AZ24" i="21" s="1"/>
  <c r="BA24" i="21" s="1"/>
  <c r="BB24" i="21" s="1"/>
  <c r="BC24" i="21" s="1"/>
  <c r="BD24" i="21" s="1"/>
  <c r="BE24" i="21" s="1"/>
  <c r="G25" i="21"/>
  <c r="H25" i="21"/>
  <c r="I25" i="21"/>
  <c r="J25" i="21"/>
  <c r="K25" i="21"/>
  <c r="L25" i="21"/>
  <c r="M25" i="21"/>
  <c r="N25" i="21"/>
  <c r="O25" i="21"/>
  <c r="P25" i="21"/>
  <c r="Q25" i="21"/>
  <c r="R25" i="21"/>
  <c r="S25" i="21"/>
  <c r="T25" i="21"/>
  <c r="U25" i="21"/>
  <c r="V25" i="21"/>
  <c r="W25" i="21"/>
  <c r="X25" i="21"/>
  <c r="Y25" i="21"/>
  <c r="Z25" i="21"/>
  <c r="AA25" i="21"/>
  <c r="AB25" i="21"/>
  <c r="AC25" i="21" s="1"/>
  <c r="AD25" i="21" s="1"/>
  <c r="AE25" i="21" s="1"/>
  <c r="AF25" i="21" s="1"/>
  <c r="AG25" i="21" s="1"/>
  <c r="AH25" i="21" s="1"/>
  <c r="AI25" i="21" s="1"/>
  <c r="AJ25" i="21" s="1"/>
  <c r="AK25" i="21" s="1"/>
  <c r="AL25" i="21" s="1"/>
  <c r="AM25" i="21" s="1"/>
  <c r="AN25" i="21" s="1"/>
  <c r="AO25" i="21" s="1"/>
  <c r="AP25" i="21" s="1"/>
  <c r="AQ25" i="21" s="1"/>
  <c r="AR25" i="21" s="1"/>
  <c r="AS25" i="21" s="1"/>
  <c r="AT25" i="21" s="1"/>
  <c r="AU25" i="21" s="1"/>
  <c r="AV25" i="21" s="1"/>
  <c r="AW25" i="21" s="1"/>
  <c r="AX25" i="21" s="1"/>
  <c r="AY25" i="21" s="1"/>
  <c r="AZ25" i="21" s="1"/>
  <c r="BA25" i="21" s="1"/>
  <c r="BB25" i="21" s="1"/>
  <c r="BC25" i="21" s="1"/>
  <c r="BD25" i="21" s="1"/>
  <c r="BE25" i="21" s="1"/>
  <c r="G26" i="21"/>
  <c r="H26" i="21"/>
  <c r="I26" i="21"/>
  <c r="J26" i="21"/>
  <c r="K26" i="21"/>
  <c r="L26" i="21"/>
  <c r="M26" i="21"/>
  <c r="N26" i="21"/>
  <c r="O26" i="21"/>
  <c r="P26" i="21"/>
  <c r="Q26" i="21"/>
  <c r="R26" i="21"/>
  <c r="S26" i="21"/>
  <c r="T26" i="21"/>
  <c r="U26" i="21"/>
  <c r="V26" i="21"/>
  <c r="W26" i="21"/>
  <c r="X26" i="21"/>
  <c r="Y26" i="21"/>
  <c r="Z26" i="21"/>
  <c r="AA26" i="21"/>
  <c r="AB26" i="21"/>
  <c r="AC26" i="21" s="1"/>
  <c r="AD26" i="21" s="1"/>
  <c r="AE26" i="21" s="1"/>
  <c r="AF26" i="21" s="1"/>
  <c r="AG26" i="21" s="1"/>
  <c r="AH26" i="21" s="1"/>
  <c r="AI26" i="21" s="1"/>
  <c r="AJ26" i="21" s="1"/>
  <c r="AK26" i="21" s="1"/>
  <c r="AL26" i="21" s="1"/>
  <c r="AM26" i="21" s="1"/>
  <c r="AN26" i="21" s="1"/>
  <c r="AO26" i="21" s="1"/>
  <c r="AP26" i="21" s="1"/>
  <c r="AQ26" i="21" s="1"/>
  <c r="AR26" i="21" s="1"/>
  <c r="AS26" i="21" s="1"/>
  <c r="AT26" i="21" s="1"/>
  <c r="AU26" i="21" s="1"/>
  <c r="AV26" i="21" s="1"/>
  <c r="AW26" i="21" s="1"/>
  <c r="AX26" i="21" s="1"/>
  <c r="AY26" i="21" s="1"/>
  <c r="AZ26" i="21" s="1"/>
  <c r="BA26" i="21" s="1"/>
  <c r="BB26" i="21" s="1"/>
  <c r="BC26" i="21" s="1"/>
  <c r="BD26" i="21" s="1"/>
  <c r="BE26" i="21" s="1"/>
  <c r="G27" i="21"/>
  <c r="H27" i="21"/>
  <c r="I27" i="21"/>
  <c r="J27" i="21"/>
  <c r="K27" i="21"/>
  <c r="L27" i="21"/>
  <c r="M27" i="21"/>
  <c r="N27" i="21"/>
  <c r="O27" i="21"/>
  <c r="P27" i="21"/>
  <c r="Q27" i="21"/>
  <c r="R27" i="21"/>
  <c r="S27" i="21"/>
  <c r="T27" i="21"/>
  <c r="U27" i="21"/>
  <c r="V27" i="21"/>
  <c r="W27" i="21"/>
  <c r="X27" i="21"/>
  <c r="Y27" i="21"/>
  <c r="Z27" i="21"/>
  <c r="AA27" i="21"/>
  <c r="AB27" i="21"/>
  <c r="AC27" i="21" s="1"/>
  <c r="AD27" i="21" s="1"/>
  <c r="AE27" i="21" s="1"/>
  <c r="AF27" i="21" s="1"/>
  <c r="AG27" i="21" s="1"/>
  <c r="AH27" i="21" s="1"/>
  <c r="AI27" i="21" s="1"/>
  <c r="AJ27" i="21" s="1"/>
  <c r="AK27" i="21" s="1"/>
  <c r="AL27" i="21" s="1"/>
  <c r="AM27" i="21" s="1"/>
  <c r="AN27" i="21" s="1"/>
  <c r="AO27" i="21" s="1"/>
  <c r="AP27" i="21" s="1"/>
  <c r="AQ27" i="21" s="1"/>
  <c r="AR27" i="21" s="1"/>
  <c r="AS27" i="21" s="1"/>
  <c r="AT27" i="21" s="1"/>
  <c r="AU27" i="21" s="1"/>
  <c r="AV27" i="21" s="1"/>
  <c r="AW27" i="21" s="1"/>
  <c r="AX27" i="21" s="1"/>
  <c r="AY27" i="21" s="1"/>
  <c r="AZ27" i="21" s="1"/>
  <c r="BA27" i="21" s="1"/>
  <c r="BB27" i="21" s="1"/>
  <c r="BC27" i="21" s="1"/>
  <c r="BD27" i="21" s="1"/>
  <c r="BE27" i="21" s="1"/>
  <c r="G28" i="21"/>
  <c r="H28" i="21"/>
  <c r="I28" i="21"/>
  <c r="J28" i="21"/>
  <c r="K28" i="21"/>
  <c r="L28" i="21"/>
  <c r="M28" i="21"/>
  <c r="N28" i="21"/>
  <c r="O28" i="21"/>
  <c r="P28" i="21"/>
  <c r="Q28" i="21"/>
  <c r="R28" i="21"/>
  <c r="S28" i="21"/>
  <c r="T28" i="21"/>
  <c r="U28" i="21"/>
  <c r="V28" i="21"/>
  <c r="W28" i="21"/>
  <c r="X28" i="21"/>
  <c r="Y28" i="21"/>
  <c r="Z28" i="21"/>
  <c r="AA28" i="21"/>
  <c r="AB28" i="21"/>
  <c r="AC28" i="21" s="1"/>
  <c r="AD28" i="21" s="1"/>
  <c r="AE28" i="21" s="1"/>
  <c r="AF28" i="21" s="1"/>
  <c r="AG28" i="21" s="1"/>
  <c r="AH28" i="21" s="1"/>
  <c r="AI28" i="21" s="1"/>
  <c r="AJ28" i="21" s="1"/>
  <c r="AK28" i="21" s="1"/>
  <c r="AL28" i="21" s="1"/>
  <c r="AM28" i="21" s="1"/>
  <c r="AN28" i="21" s="1"/>
  <c r="AO28" i="21" s="1"/>
  <c r="AP28" i="21" s="1"/>
  <c r="AQ28" i="21" s="1"/>
  <c r="AR28" i="21" s="1"/>
  <c r="AS28" i="21" s="1"/>
  <c r="AT28" i="21" s="1"/>
  <c r="AU28" i="21" s="1"/>
  <c r="AV28" i="21" s="1"/>
  <c r="AW28" i="21" s="1"/>
  <c r="AX28" i="21" s="1"/>
  <c r="AY28" i="21" s="1"/>
  <c r="AZ28" i="21" s="1"/>
  <c r="BA28" i="21" s="1"/>
  <c r="BB28" i="21" s="1"/>
  <c r="BC28" i="21" s="1"/>
  <c r="BD28" i="21" s="1"/>
  <c r="BE28" i="21" s="1"/>
  <c r="G29" i="21"/>
  <c r="H29" i="21"/>
  <c r="I29" i="21"/>
  <c r="J29" i="21"/>
  <c r="K29" i="21"/>
  <c r="L29" i="21"/>
  <c r="M29" i="21"/>
  <c r="N29" i="21"/>
  <c r="O29" i="21"/>
  <c r="P29" i="21"/>
  <c r="Q29" i="21"/>
  <c r="R29" i="21"/>
  <c r="S29" i="21"/>
  <c r="T29" i="21"/>
  <c r="U29" i="21"/>
  <c r="V29" i="21"/>
  <c r="W29" i="21"/>
  <c r="X29" i="21"/>
  <c r="Y29" i="21"/>
  <c r="Z29" i="21"/>
  <c r="AA29" i="21"/>
  <c r="AB29" i="21"/>
  <c r="AC29" i="21" s="1"/>
  <c r="AD29" i="21" s="1"/>
  <c r="AE29" i="21" s="1"/>
  <c r="AF29" i="21" s="1"/>
  <c r="AG29" i="21" s="1"/>
  <c r="AH29" i="21" s="1"/>
  <c r="AI29" i="21" s="1"/>
  <c r="AJ29" i="21" s="1"/>
  <c r="AK29" i="21" s="1"/>
  <c r="AL29" i="21" s="1"/>
  <c r="AM29" i="21" s="1"/>
  <c r="AN29" i="21" s="1"/>
  <c r="AO29" i="21" s="1"/>
  <c r="AP29" i="21" s="1"/>
  <c r="AQ29" i="21" s="1"/>
  <c r="AR29" i="21" s="1"/>
  <c r="AS29" i="21" s="1"/>
  <c r="AT29" i="21" s="1"/>
  <c r="AU29" i="21" s="1"/>
  <c r="AV29" i="21" s="1"/>
  <c r="AW29" i="21" s="1"/>
  <c r="AX29" i="21" s="1"/>
  <c r="AY29" i="21" s="1"/>
  <c r="AZ29" i="21" s="1"/>
  <c r="BA29" i="21" s="1"/>
  <c r="BB29" i="21" s="1"/>
  <c r="BC29" i="21" s="1"/>
  <c r="BD29" i="21" s="1"/>
  <c r="BE29" i="21" s="1"/>
  <c r="G30" i="21"/>
  <c r="H30" i="21"/>
  <c r="I30" i="21"/>
  <c r="J30" i="21"/>
  <c r="K30" i="21"/>
  <c r="L30" i="21"/>
  <c r="M30" i="21"/>
  <c r="N30" i="21"/>
  <c r="O30" i="21"/>
  <c r="P30" i="21"/>
  <c r="Q30" i="21"/>
  <c r="R30" i="21"/>
  <c r="S30" i="21"/>
  <c r="T30" i="21"/>
  <c r="U30" i="21"/>
  <c r="V30" i="21"/>
  <c r="W30" i="21"/>
  <c r="X30" i="21"/>
  <c r="Y30" i="21"/>
  <c r="Z30" i="21"/>
  <c r="AA30" i="21"/>
  <c r="AB30" i="21"/>
  <c r="AC30" i="21" s="1"/>
  <c r="AD30" i="21" s="1"/>
  <c r="AE30" i="21" s="1"/>
  <c r="AF30" i="21" s="1"/>
  <c r="AG30" i="21" s="1"/>
  <c r="AH30" i="21" s="1"/>
  <c r="AI30" i="21" s="1"/>
  <c r="AJ30" i="21" s="1"/>
  <c r="AK30" i="21" s="1"/>
  <c r="AL30" i="21" s="1"/>
  <c r="AM30" i="21" s="1"/>
  <c r="AN30" i="21" s="1"/>
  <c r="AO30" i="21" s="1"/>
  <c r="AP30" i="21" s="1"/>
  <c r="AQ30" i="21" s="1"/>
  <c r="AR30" i="21" s="1"/>
  <c r="AS30" i="21" s="1"/>
  <c r="AT30" i="21" s="1"/>
  <c r="AU30" i="21" s="1"/>
  <c r="AV30" i="21" s="1"/>
  <c r="AW30" i="21" s="1"/>
  <c r="AX30" i="21" s="1"/>
  <c r="AY30" i="21" s="1"/>
  <c r="AZ30" i="21" s="1"/>
  <c r="BA30" i="21" s="1"/>
  <c r="BB30" i="21" s="1"/>
  <c r="BC30" i="21" s="1"/>
  <c r="BD30" i="21" s="1"/>
  <c r="BE30" i="21" s="1"/>
  <c r="G31" i="21"/>
  <c r="H31" i="21"/>
  <c r="I31" i="21"/>
  <c r="J31" i="21"/>
  <c r="K31" i="21"/>
  <c r="L31" i="21"/>
  <c r="M31" i="21"/>
  <c r="N31" i="21"/>
  <c r="O31" i="21"/>
  <c r="P31" i="21"/>
  <c r="Q31" i="21"/>
  <c r="R31" i="21"/>
  <c r="S31" i="21"/>
  <c r="T31" i="21"/>
  <c r="U31" i="21"/>
  <c r="V31" i="21"/>
  <c r="W31" i="21"/>
  <c r="X31" i="21"/>
  <c r="Y31" i="21"/>
  <c r="Z31" i="21"/>
  <c r="AA31" i="21"/>
  <c r="AB31" i="21"/>
  <c r="AC31" i="21" s="1"/>
  <c r="AD31" i="21" s="1"/>
  <c r="AE31" i="21" s="1"/>
  <c r="AF31" i="21" s="1"/>
  <c r="AG31" i="21" s="1"/>
  <c r="AH31" i="21" s="1"/>
  <c r="AI31" i="21" s="1"/>
  <c r="AJ31" i="21" s="1"/>
  <c r="AK31" i="21" s="1"/>
  <c r="AL31" i="21" s="1"/>
  <c r="AM31" i="21" s="1"/>
  <c r="AN31" i="21" s="1"/>
  <c r="AO31" i="21" s="1"/>
  <c r="AP31" i="21" s="1"/>
  <c r="AQ31" i="21" s="1"/>
  <c r="AR31" i="21" s="1"/>
  <c r="AS31" i="21" s="1"/>
  <c r="AT31" i="21" s="1"/>
  <c r="AU31" i="21" s="1"/>
  <c r="AV31" i="21" s="1"/>
  <c r="AW31" i="21" s="1"/>
  <c r="AX31" i="21" s="1"/>
  <c r="AY31" i="21" s="1"/>
  <c r="AZ31" i="21" s="1"/>
  <c r="BA31" i="21" s="1"/>
  <c r="BB31" i="21" s="1"/>
  <c r="BC31" i="21" s="1"/>
  <c r="BD31" i="21" s="1"/>
  <c r="BE31" i="21" s="1"/>
  <c r="G32" i="21"/>
  <c r="H32" i="21"/>
  <c r="I32" i="21"/>
  <c r="J32" i="21"/>
  <c r="K32" i="21"/>
  <c r="L32" i="21"/>
  <c r="M32" i="21"/>
  <c r="N32" i="21"/>
  <c r="O32" i="21"/>
  <c r="P32" i="21"/>
  <c r="Q32" i="21"/>
  <c r="R32" i="21"/>
  <c r="S32" i="21"/>
  <c r="T32" i="21"/>
  <c r="U32" i="21"/>
  <c r="V32" i="21"/>
  <c r="W32" i="21"/>
  <c r="X32" i="21"/>
  <c r="Y32" i="21"/>
  <c r="Z32" i="21"/>
  <c r="AA32" i="21"/>
  <c r="AB32" i="21"/>
  <c r="AC32" i="21" s="1"/>
  <c r="AD32" i="21" s="1"/>
  <c r="AE32" i="21" s="1"/>
  <c r="AF32" i="21" s="1"/>
  <c r="AG32" i="21" s="1"/>
  <c r="AH32" i="21" s="1"/>
  <c r="AI32" i="21" s="1"/>
  <c r="AJ32" i="21" s="1"/>
  <c r="AK32" i="21" s="1"/>
  <c r="AL32" i="21" s="1"/>
  <c r="AM32" i="21" s="1"/>
  <c r="AN32" i="21" s="1"/>
  <c r="AO32" i="21" s="1"/>
  <c r="AP32" i="21" s="1"/>
  <c r="AQ32" i="21" s="1"/>
  <c r="AR32" i="21" s="1"/>
  <c r="AS32" i="21" s="1"/>
  <c r="AT32" i="21" s="1"/>
  <c r="AU32" i="21" s="1"/>
  <c r="AV32" i="21" s="1"/>
  <c r="AW32" i="21" s="1"/>
  <c r="AX32" i="21" s="1"/>
  <c r="AY32" i="21" s="1"/>
  <c r="AZ32" i="21" s="1"/>
  <c r="BA32" i="21" s="1"/>
  <c r="BB32" i="21" s="1"/>
  <c r="BC32" i="21" s="1"/>
  <c r="BD32" i="21" s="1"/>
  <c r="BE32" i="21" s="1"/>
  <c r="G33" i="21"/>
  <c r="H33" i="21"/>
  <c r="I33" i="21"/>
  <c r="J33" i="21"/>
  <c r="K33" i="21"/>
  <c r="L33" i="21"/>
  <c r="M33" i="21"/>
  <c r="N33" i="21"/>
  <c r="O33" i="21"/>
  <c r="P33" i="21"/>
  <c r="Q33" i="21"/>
  <c r="R33" i="21"/>
  <c r="S33" i="21"/>
  <c r="T33" i="21"/>
  <c r="U33" i="21"/>
  <c r="V33" i="21"/>
  <c r="W33" i="21"/>
  <c r="X33" i="21"/>
  <c r="Y33" i="21"/>
  <c r="Z33" i="21"/>
  <c r="AA33" i="21"/>
  <c r="AB33" i="21"/>
  <c r="AC33" i="21" s="1"/>
  <c r="AD33" i="21" s="1"/>
  <c r="AE33" i="21" s="1"/>
  <c r="AF33" i="21" s="1"/>
  <c r="AG33" i="21" s="1"/>
  <c r="AH33" i="21" s="1"/>
  <c r="AI33" i="21" s="1"/>
  <c r="AJ33" i="21" s="1"/>
  <c r="AK33" i="21" s="1"/>
  <c r="AL33" i="21" s="1"/>
  <c r="AM33" i="21" s="1"/>
  <c r="AN33" i="21" s="1"/>
  <c r="AO33" i="21" s="1"/>
  <c r="AP33" i="21" s="1"/>
  <c r="AQ33" i="21" s="1"/>
  <c r="AR33" i="21" s="1"/>
  <c r="AS33" i="21" s="1"/>
  <c r="AT33" i="21" s="1"/>
  <c r="AU33" i="21" s="1"/>
  <c r="AV33" i="21" s="1"/>
  <c r="AW33" i="21" s="1"/>
  <c r="AX33" i="21" s="1"/>
  <c r="AY33" i="21" s="1"/>
  <c r="AZ33" i="21" s="1"/>
  <c r="BA33" i="21" s="1"/>
  <c r="BB33" i="21" s="1"/>
  <c r="BC33" i="21" s="1"/>
  <c r="BD33" i="21" s="1"/>
  <c r="BE33" i="21" s="1"/>
  <c r="G34" i="21"/>
  <c r="H34" i="21"/>
  <c r="I34" i="21"/>
  <c r="J34" i="21"/>
  <c r="K34" i="21"/>
  <c r="L34" i="21"/>
  <c r="M34" i="21"/>
  <c r="N34" i="21"/>
  <c r="O34" i="21"/>
  <c r="P34" i="21"/>
  <c r="Q34" i="21"/>
  <c r="R34" i="21"/>
  <c r="S34" i="21"/>
  <c r="T34" i="21"/>
  <c r="U34" i="21"/>
  <c r="V34" i="21"/>
  <c r="W34" i="21"/>
  <c r="X34" i="21"/>
  <c r="Y34" i="21"/>
  <c r="Z34" i="21"/>
  <c r="AA34" i="21"/>
  <c r="AB34" i="21"/>
  <c r="AC34" i="21" s="1"/>
  <c r="AD34" i="21" s="1"/>
  <c r="AE34" i="21" s="1"/>
  <c r="AF34" i="21" s="1"/>
  <c r="AG34" i="21" s="1"/>
  <c r="AH34" i="21" s="1"/>
  <c r="AI34" i="21" s="1"/>
  <c r="AJ34" i="21" s="1"/>
  <c r="AK34" i="21" s="1"/>
  <c r="AL34" i="21" s="1"/>
  <c r="AM34" i="21" s="1"/>
  <c r="AN34" i="21" s="1"/>
  <c r="AO34" i="21" s="1"/>
  <c r="AP34" i="21" s="1"/>
  <c r="AQ34" i="21" s="1"/>
  <c r="AR34" i="21" s="1"/>
  <c r="AS34" i="21" s="1"/>
  <c r="AT34" i="21" s="1"/>
  <c r="AU34" i="21" s="1"/>
  <c r="AV34" i="21" s="1"/>
  <c r="AW34" i="21" s="1"/>
  <c r="AX34" i="21" s="1"/>
  <c r="AY34" i="21" s="1"/>
  <c r="AZ34" i="21" s="1"/>
  <c r="BA34" i="21" s="1"/>
  <c r="BB34" i="21" s="1"/>
  <c r="BC34" i="21" s="1"/>
  <c r="BD34" i="21" s="1"/>
  <c r="BE34" i="21" s="1"/>
  <c r="G35" i="21"/>
  <c r="H35" i="21"/>
  <c r="I35" i="21"/>
  <c r="J35" i="21"/>
  <c r="K35" i="21"/>
  <c r="L35" i="21"/>
  <c r="M35" i="21"/>
  <c r="N35" i="21"/>
  <c r="O35" i="21"/>
  <c r="P35" i="21"/>
  <c r="Q35" i="21"/>
  <c r="R35" i="21"/>
  <c r="S35" i="21"/>
  <c r="T35" i="21"/>
  <c r="U35" i="21"/>
  <c r="V35" i="21"/>
  <c r="W35" i="21"/>
  <c r="X35" i="21"/>
  <c r="Y35" i="21"/>
  <c r="Z35" i="21"/>
  <c r="AA35" i="21"/>
  <c r="AB35" i="21"/>
  <c r="AC35" i="21" s="1"/>
  <c r="AD35" i="21" s="1"/>
  <c r="AE35" i="21" s="1"/>
  <c r="AF35" i="21" s="1"/>
  <c r="AG35" i="21" s="1"/>
  <c r="AH35" i="21" s="1"/>
  <c r="AI35" i="21" s="1"/>
  <c r="AJ35" i="21" s="1"/>
  <c r="AK35" i="21" s="1"/>
  <c r="AL35" i="21" s="1"/>
  <c r="AM35" i="21" s="1"/>
  <c r="AN35" i="21" s="1"/>
  <c r="AO35" i="21" s="1"/>
  <c r="AP35" i="21" s="1"/>
  <c r="AQ35" i="21" s="1"/>
  <c r="AR35" i="21" s="1"/>
  <c r="AS35" i="21" s="1"/>
  <c r="AT35" i="21" s="1"/>
  <c r="AU35" i="21" s="1"/>
  <c r="AV35" i="21" s="1"/>
  <c r="AW35" i="21" s="1"/>
  <c r="AX35" i="21" s="1"/>
  <c r="AY35" i="21" s="1"/>
  <c r="AZ35" i="21" s="1"/>
  <c r="BA35" i="21" s="1"/>
  <c r="BB35" i="21" s="1"/>
  <c r="BC35" i="21" s="1"/>
  <c r="BD35" i="21" s="1"/>
  <c r="BE35" i="21" s="1"/>
  <c r="G36" i="21"/>
  <c r="H36" i="21"/>
  <c r="I36" i="21"/>
  <c r="J36" i="21"/>
  <c r="K36" i="21"/>
  <c r="L36" i="21"/>
  <c r="M36" i="21"/>
  <c r="N36" i="21"/>
  <c r="O36" i="21"/>
  <c r="P36" i="21"/>
  <c r="Q36" i="21"/>
  <c r="R36" i="21"/>
  <c r="S36" i="21"/>
  <c r="T36" i="21"/>
  <c r="U36" i="21"/>
  <c r="V36" i="21"/>
  <c r="W36" i="21"/>
  <c r="X36" i="21"/>
  <c r="Y36" i="21"/>
  <c r="Z36" i="21"/>
  <c r="AA36" i="21"/>
  <c r="AB36" i="21"/>
  <c r="AC36" i="21" s="1"/>
  <c r="AD36" i="21" s="1"/>
  <c r="AE36" i="21" s="1"/>
  <c r="AF36" i="21" s="1"/>
  <c r="AG36" i="21" s="1"/>
  <c r="AH36" i="21" s="1"/>
  <c r="AI36" i="21" s="1"/>
  <c r="AJ36" i="21" s="1"/>
  <c r="AK36" i="21" s="1"/>
  <c r="AL36" i="21" s="1"/>
  <c r="AM36" i="21" s="1"/>
  <c r="AN36" i="21" s="1"/>
  <c r="AO36" i="21" s="1"/>
  <c r="AP36" i="21" s="1"/>
  <c r="AQ36" i="21" s="1"/>
  <c r="AR36" i="21" s="1"/>
  <c r="AS36" i="21" s="1"/>
  <c r="AT36" i="21" s="1"/>
  <c r="AU36" i="21" s="1"/>
  <c r="AV36" i="21" s="1"/>
  <c r="AW36" i="21" s="1"/>
  <c r="AX36" i="21" s="1"/>
  <c r="AY36" i="21" s="1"/>
  <c r="AZ36" i="21" s="1"/>
  <c r="BA36" i="21" s="1"/>
  <c r="BB36" i="21" s="1"/>
  <c r="BC36" i="21" s="1"/>
  <c r="BD36" i="21" s="1"/>
  <c r="BE36" i="21" s="1"/>
  <c r="G37" i="21"/>
  <c r="H37" i="21"/>
  <c r="I37" i="21"/>
  <c r="J37" i="21"/>
  <c r="K37" i="21"/>
  <c r="L37" i="21"/>
  <c r="M37" i="21"/>
  <c r="N37" i="21"/>
  <c r="O37" i="21"/>
  <c r="P37" i="21"/>
  <c r="Q37" i="21"/>
  <c r="R37" i="21"/>
  <c r="S37" i="21"/>
  <c r="T37" i="21"/>
  <c r="U37" i="21"/>
  <c r="V37" i="21"/>
  <c r="W37" i="21"/>
  <c r="X37" i="21"/>
  <c r="Y37" i="21"/>
  <c r="Z37" i="21"/>
  <c r="AA37" i="21"/>
  <c r="AB37" i="21"/>
  <c r="AC37" i="21" s="1"/>
  <c r="AD37" i="21" s="1"/>
  <c r="AE37" i="21" s="1"/>
  <c r="AF37" i="21" s="1"/>
  <c r="AG37" i="21" s="1"/>
  <c r="AH37" i="21" s="1"/>
  <c r="AI37" i="21" s="1"/>
  <c r="AJ37" i="21" s="1"/>
  <c r="AK37" i="21" s="1"/>
  <c r="AL37" i="21" s="1"/>
  <c r="AM37" i="21" s="1"/>
  <c r="AN37" i="21" s="1"/>
  <c r="AO37" i="21" s="1"/>
  <c r="AP37" i="21" s="1"/>
  <c r="AQ37" i="21" s="1"/>
  <c r="AR37" i="21" s="1"/>
  <c r="AS37" i="21" s="1"/>
  <c r="AT37" i="21" s="1"/>
  <c r="AU37" i="21" s="1"/>
  <c r="AV37" i="21" s="1"/>
  <c r="AW37" i="21" s="1"/>
  <c r="AX37" i="21" s="1"/>
  <c r="AY37" i="21" s="1"/>
  <c r="AZ37" i="21" s="1"/>
  <c r="BA37" i="21" s="1"/>
  <c r="BB37" i="21" s="1"/>
  <c r="BC37" i="21" s="1"/>
  <c r="BD37" i="21" s="1"/>
  <c r="BE37" i="21" s="1"/>
  <c r="G38" i="21"/>
  <c r="H38" i="21"/>
  <c r="I38" i="21"/>
  <c r="J38" i="21"/>
  <c r="K38" i="21"/>
  <c r="L38" i="21"/>
  <c r="M38" i="21"/>
  <c r="N38" i="21"/>
  <c r="O38" i="21"/>
  <c r="P38" i="21"/>
  <c r="Q38" i="21"/>
  <c r="R38" i="21"/>
  <c r="S38" i="21"/>
  <c r="T38" i="21"/>
  <c r="U38" i="21"/>
  <c r="V38" i="21"/>
  <c r="W38" i="21"/>
  <c r="X38" i="21"/>
  <c r="Y38" i="21"/>
  <c r="Z38" i="21"/>
  <c r="AA38" i="21"/>
  <c r="AB38" i="21"/>
  <c r="AC38" i="21" s="1"/>
  <c r="AD38" i="21" s="1"/>
  <c r="AE38" i="21" s="1"/>
  <c r="AF38" i="21" s="1"/>
  <c r="AG38" i="21" s="1"/>
  <c r="AH38" i="21" s="1"/>
  <c r="AI38" i="21" s="1"/>
  <c r="AJ38" i="21" s="1"/>
  <c r="AK38" i="21" s="1"/>
  <c r="AL38" i="21" s="1"/>
  <c r="AM38" i="21" s="1"/>
  <c r="AN38" i="21" s="1"/>
  <c r="AO38" i="21" s="1"/>
  <c r="AP38" i="21" s="1"/>
  <c r="AQ38" i="21" s="1"/>
  <c r="AR38" i="21" s="1"/>
  <c r="AS38" i="21" s="1"/>
  <c r="AT38" i="21" s="1"/>
  <c r="AU38" i="21" s="1"/>
  <c r="AV38" i="21" s="1"/>
  <c r="AW38" i="21" s="1"/>
  <c r="AX38" i="21" s="1"/>
  <c r="AY38" i="21" s="1"/>
  <c r="AZ38" i="21" s="1"/>
  <c r="BA38" i="21" s="1"/>
  <c r="BB38" i="21" s="1"/>
  <c r="BC38" i="21" s="1"/>
  <c r="BD38" i="21" s="1"/>
  <c r="BE38" i="21" s="1"/>
  <c r="G39" i="21"/>
  <c r="H39" i="21"/>
  <c r="I39" i="21"/>
  <c r="J39" i="21"/>
  <c r="K39" i="21"/>
  <c r="L39" i="21"/>
  <c r="M39" i="21"/>
  <c r="N39" i="21"/>
  <c r="O39" i="21"/>
  <c r="P39" i="21"/>
  <c r="Q39" i="21"/>
  <c r="R39" i="21"/>
  <c r="S39" i="21"/>
  <c r="T39" i="21"/>
  <c r="U39" i="21"/>
  <c r="V39" i="21"/>
  <c r="W39" i="21"/>
  <c r="X39" i="21"/>
  <c r="Y39" i="21"/>
  <c r="Z39" i="21"/>
  <c r="AA39" i="21"/>
  <c r="AB39" i="21"/>
  <c r="AC39" i="21" s="1"/>
  <c r="AD39" i="21" s="1"/>
  <c r="AE39" i="21" s="1"/>
  <c r="AF39" i="21" s="1"/>
  <c r="AG39" i="21" s="1"/>
  <c r="AH39" i="21" s="1"/>
  <c r="AI39" i="21" s="1"/>
  <c r="AJ39" i="21" s="1"/>
  <c r="AK39" i="21" s="1"/>
  <c r="AL39" i="21" s="1"/>
  <c r="AM39" i="21" s="1"/>
  <c r="AN39" i="21" s="1"/>
  <c r="AO39" i="21" s="1"/>
  <c r="AP39" i="21" s="1"/>
  <c r="AQ39" i="21" s="1"/>
  <c r="AR39" i="21" s="1"/>
  <c r="AS39" i="21" s="1"/>
  <c r="AT39" i="21" s="1"/>
  <c r="AU39" i="21" s="1"/>
  <c r="AV39" i="21" s="1"/>
  <c r="AW39" i="21" s="1"/>
  <c r="AX39" i="21" s="1"/>
  <c r="AY39" i="21" s="1"/>
  <c r="AZ39" i="21" s="1"/>
  <c r="BA39" i="21" s="1"/>
  <c r="BB39" i="21" s="1"/>
  <c r="BC39" i="21" s="1"/>
  <c r="BD39" i="21" s="1"/>
  <c r="BE39" i="21" s="1"/>
  <c r="G40" i="21"/>
  <c r="H40" i="21"/>
  <c r="I40" i="21"/>
  <c r="J40" i="21"/>
  <c r="K40" i="21"/>
  <c r="L40" i="21"/>
  <c r="M40" i="21"/>
  <c r="N40" i="21"/>
  <c r="O40" i="21"/>
  <c r="P40" i="21"/>
  <c r="Q40" i="21"/>
  <c r="R40" i="21"/>
  <c r="S40" i="21"/>
  <c r="T40" i="21"/>
  <c r="U40" i="21"/>
  <c r="V40" i="21"/>
  <c r="W40" i="21"/>
  <c r="X40" i="21"/>
  <c r="Y40" i="21"/>
  <c r="Z40" i="21"/>
  <c r="AA40" i="21"/>
  <c r="AB40" i="21"/>
  <c r="AC40" i="21" s="1"/>
  <c r="AD40" i="21" s="1"/>
  <c r="AE40" i="21" s="1"/>
  <c r="AF40" i="21" s="1"/>
  <c r="AG40" i="21" s="1"/>
  <c r="AH40" i="21" s="1"/>
  <c r="AI40" i="21" s="1"/>
  <c r="AJ40" i="21" s="1"/>
  <c r="AK40" i="21" s="1"/>
  <c r="AL40" i="21" s="1"/>
  <c r="AM40" i="21" s="1"/>
  <c r="AN40" i="21" s="1"/>
  <c r="AO40" i="21" s="1"/>
  <c r="AP40" i="21" s="1"/>
  <c r="AQ40" i="21" s="1"/>
  <c r="AR40" i="21" s="1"/>
  <c r="AS40" i="21" s="1"/>
  <c r="AT40" i="21" s="1"/>
  <c r="AU40" i="21" s="1"/>
  <c r="AV40" i="21" s="1"/>
  <c r="AW40" i="21" s="1"/>
  <c r="AX40" i="21" s="1"/>
  <c r="AY40" i="21" s="1"/>
  <c r="AZ40" i="21" s="1"/>
  <c r="BA40" i="21" s="1"/>
  <c r="BB40" i="21" s="1"/>
  <c r="BC40" i="21" s="1"/>
  <c r="BD40" i="21" s="1"/>
  <c r="BE40" i="21" s="1"/>
  <c r="G41" i="21"/>
  <c r="H41" i="21"/>
  <c r="I41" i="21"/>
  <c r="J41" i="21"/>
  <c r="K41" i="21"/>
  <c r="L41" i="21"/>
  <c r="M41" i="21"/>
  <c r="N41" i="21"/>
  <c r="O41" i="21"/>
  <c r="P41" i="21"/>
  <c r="Q41" i="21"/>
  <c r="R41" i="21"/>
  <c r="S41" i="21"/>
  <c r="T41" i="21"/>
  <c r="U41" i="21"/>
  <c r="V41" i="21"/>
  <c r="W41" i="21"/>
  <c r="X41" i="21"/>
  <c r="Y41" i="21"/>
  <c r="Z41" i="21"/>
  <c r="AA41" i="21"/>
  <c r="AB41" i="21"/>
  <c r="AC41" i="21" s="1"/>
  <c r="AD41" i="21" s="1"/>
  <c r="AE41" i="21" s="1"/>
  <c r="AF41" i="21" s="1"/>
  <c r="AG41" i="21" s="1"/>
  <c r="AH41" i="21" s="1"/>
  <c r="AI41" i="21" s="1"/>
  <c r="AJ41" i="21" s="1"/>
  <c r="AK41" i="21" s="1"/>
  <c r="AL41" i="21" s="1"/>
  <c r="AM41" i="21" s="1"/>
  <c r="AN41" i="21" s="1"/>
  <c r="AO41" i="21" s="1"/>
  <c r="AP41" i="21" s="1"/>
  <c r="AQ41" i="21" s="1"/>
  <c r="AR41" i="21" s="1"/>
  <c r="AS41" i="21" s="1"/>
  <c r="AT41" i="21" s="1"/>
  <c r="AU41" i="21" s="1"/>
  <c r="AV41" i="21" s="1"/>
  <c r="AW41" i="21" s="1"/>
  <c r="AX41" i="21" s="1"/>
  <c r="AY41" i="21" s="1"/>
  <c r="AZ41" i="21" s="1"/>
  <c r="BA41" i="21" s="1"/>
  <c r="BB41" i="21" s="1"/>
  <c r="BC41" i="21" s="1"/>
  <c r="BD41" i="21" s="1"/>
  <c r="BE41" i="21" s="1"/>
  <c r="G42" i="21"/>
  <c r="H42" i="21"/>
  <c r="I42" i="21"/>
  <c r="J42" i="21"/>
  <c r="K42" i="21"/>
  <c r="L42" i="21"/>
  <c r="M42" i="21"/>
  <c r="N42" i="21"/>
  <c r="O42" i="21"/>
  <c r="P42" i="21"/>
  <c r="Q42" i="21"/>
  <c r="R42" i="21"/>
  <c r="S42" i="21"/>
  <c r="T42" i="21"/>
  <c r="U42" i="21"/>
  <c r="V42" i="21"/>
  <c r="W42" i="21"/>
  <c r="X42" i="21"/>
  <c r="Y42" i="21"/>
  <c r="Z42" i="21"/>
  <c r="AA42" i="21"/>
  <c r="AB42" i="21"/>
  <c r="AC42" i="21" s="1"/>
  <c r="AD42" i="21" s="1"/>
  <c r="AE42" i="21" s="1"/>
  <c r="AF42" i="21" s="1"/>
  <c r="AG42" i="21" s="1"/>
  <c r="AH42" i="21" s="1"/>
  <c r="AI42" i="21" s="1"/>
  <c r="AJ42" i="21" s="1"/>
  <c r="AK42" i="21" s="1"/>
  <c r="AL42" i="21" s="1"/>
  <c r="AM42" i="21" s="1"/>
  <c r="AN42" i="21" s="1"/>
  <c r="AO42" i="21" s="1"/>
  <c r="AP42" i="21" s="1"/>
  <c r="AQ42" i="21" s="1"/>
  <c r="AR42" i="21" s="1"/>
  <c r="AS42" i="21" s="1"/>
  <c r="AT42" i="21" s="1"/>
  <c r="AU42" i="21" s="1"/>
  <c r="AV42" i="21" s="1"/>
  <c r="AW42" i="21" s="1"/>
  <c r="AX42" i="21" s="1"/>
  <c r="AY42" i="21" s="1"/>
  <c r="AZ42" i="21" s="1"/>
  <c r="BA42" i="21" s="1"/>
  <c r="BB42" i="21" s="1"/>
  <c r="BC42" i="21" s="1"/>
  <c r="BD42" i="21" s="1"/>
  <c r="BE42" i="21" s="1"/>
  <c r="H12" i="21"/>
  <c r="I12" i="21"/>
  <c r="J12" i="21"/>
  <c r="K12" i="21"/>
  <c r="L12" i="21"/>
  <c r="M12" i="21"/>
  <c r="N12" i="21"/>
  <c r="O12" i="21"/>
  <c r="P12" i="21"/>
  <c r="Q12" i="21"/>
  <c r="R12" i="21"/>
  <c r="S12" i="21"/>
  <c r="T12" i="21"/>
  <c r="U12" i="21"/>
  <c r="V12" i="21"/>
  <c r="W12" i="21"/>
  <c r="X12" i="21"/>
  <c r="Y12" i="21"/>
  <c r="Z12" i="21"/>
  <c r="AA12" i="21"/>
  <c r="AB12" i="21"/>
  <c r="AC12" i="21" s="1"/>
  <c r="G12" i="21"/>
  <c r="BE45" i="27"/>
  <c r="BD45" i="27"/>
  <c r="BC45" i="27"/>
  <c r="BB45" i="27"/>
  <c r="BA45" i="27"/>
  <c r="AZ45" i="27"/>
  <c r="AY45" i="27"/>
  <c r="AX45" i="27"/>
  <c r="AW45" i="27"/>
  <c r="AV45" i="27"/>
  <c r="AU45" i="27"/>
  <c r="AT45" i="27"/>
  <c r="AS45" i="27"/>
  <c r="AR45" i="27"/>
  <c r="AQ45" i="27"/>
  <c r="AP45" i="27"/>
  <c r="AO45" i="27"/>
  <c r="AN45" i="27"/>
  <c r="AM45" i="27"/>
  <c r="AL45" i="27"/>
  <c r="AK45" i="27"/>
  <c r="AJ45" i="27"/>
  <c r="AI45" i="27"/>
  <c r="AH45" i="27"/>
  <c r="AG45" i="27"/>
  <c r="AF45" i="27"/>
  <c r="AE45" i="27"/>
  <c r="AD45" i="27"/>
  <c r="AC45" i="27"/>
  <c r="AB44" i="27"/>
  <c r="AA44" i="27"/>
  <c r="Z44" i="27"/>
  <c r="Y44" i="27"/>
  <c r="X44" i="27"/>
  <c r="W44" i="27"/>
  <c r="V44" i="27"/>
  <c r="U44" i="27"/>
  <c r="T44" i="27"/>
  <c r="S44" i="27"/>
  <c r="R44" i="27"/>
  <c r="Q44" i="27"/>
  <c r="P44" i="27"/>
  <c r="O44" i="27"/>
  <c r="N44" i="27"/>
  <c r="M44" i="27"/>
  <c r="L44" i="27"/>
  <c r="K44" i="27"/>
  <c r="J44" i="27"/>
  <c r="I44" i="27"/>
  <c r="H44" i="27"/>
  <c r="G44" i="27"/>
  <c r="BE45" i="26"/>
  <c r="BD45" i="26"/>
  <c r="BC45" i="26"/>
  <c r="BB45" i="26"/>
  <c r="BA45" i="26"/>
  <c r="AZ45" i="26"/>
  <c r="AY45" i="26"/>
  <c r="AX45" i="26"/>
  <c r="AW45" i="26"/>
  <c r="AV45" i="26"/>
  <c r="AU45" i="26"/>
  <c r="AT45" i="26"/>
  <c r="AS45" i="26"/>
  <c r="AR45" i="26"/>
  <c r="AQ45" i="26"/>
  <c r="AP45" i="26"/>
  <c r="AO45" i="26"/>
  <c r="AN45" i="26"/>
  <c r="AM45" i="26"/>
  <c r="AL45" i="26"/>
  <c r="AK45" i="26"/>
  <c r="AJ45" i="26"/>
  <c r="AI45" i="26"/>
  <c r="AH45" i="26"/>
  <c r="AG45" i="26"/>
  <c r="AF45" i="26"/>
  <c r="AE45" i="26"/>
  <c r="AD45" i="26"/>
  <c r="AC45" i="26"/>
  <c r="AB44" i="26"/>
  <c r="AA44" i="26"/>
  <c r="Z44" i="26"/>
  <c r="Y44" i="26"/>
  <c r="X44" i="26"/>
  <c r="W44" i="26"/>
  <c r="V44" i="26"/>
  <c r="U44" i="26"/>
  <c r="T44" i="26"/>
  <c r="S44" i="26"/>
  <c r="R44" i="26"/>
  <c r="Q44" i="26"/>
  <c r="P44" i="26"/>
  <c r="O44" i="26"/>
  <c r="N44" i="26"/>
  <c r="M44" i="26"/>
  <c r="L44" i="26"/>
  <c r="K44" i="26"/>
  <c r="J44" i="26"/>
  <c r="I44" i="26"/>
  <c r="H44" i="26"/>
  <c r="G44" i="26"/>
  <c r="BE45" i="25"/>
  <c r="BD45" i="25"/>
  <c r="BC45" i="25"/>
  <c r="BB45" i="25"/>
  <c r="BA45" i="25"/>
  <c r="AZ45" i="25"/>
  <c r="AY45" i="25"/>
  <c r="AX45" i="25"/>
  <c r="AW45" i="25"/>
  <c r="AV45" i="25"/>
  <c r="AU45" i="25"/>
  <c r="AT45" i="25"/>
  <c r="AS45" i="25"/>
  <c r="AR45" i="25"/>
  <c r="AQ45" i="25"/>
  <c r="AP45" i="25"/>
  <c r="AO45" i="25"/>
  <c r="AN45" i="25"/>
  <c r="AM45" i="25"/>
  <c r="AL45" i="25"/>
  <c r="AK45" i="25"/>
  <c r="AJ45" i="25"/>
  <c r="AI45" i="25"/>
  <c r="AH45" i="25"/>
  <c r="AG45" i="25"/>
  <c r="AF45" i="25"/>
  <c r="AE45" i="25"/>
  <c r="AD45" i="25"/>
  <c r="AC45" i="25"/>
  <c r="AB44" i="24"/>
  <c r="AA44" i="24"/>
  <c r="Z44" i="24"/>
  <c r="Y44" i="24"/>
  <c r="X44" i="24"/>
  <c r="W44" i="24"/>
  <c r="V44" i="24"/>
  <c r="U44" i="24"/>
  <c r="T44" i="24"/>
  <c r="S44" i="24"/>
  <c r="R44" i="24"/>
  <c r="Q44" i="24"/>
  <c r="P44" i="24"/>
  <c r="O44" i="24"/>
  <c r="N44" i="24"/>
  <c r="M44" i="24"/>
  <c r="L44" i="24"/>
  <c r="K44" i="24"/>
  <c r="J44" i="24"/>
  <c r="I44" i="24"/>
  <c r="H44" i="24"/>
  <c r="AB44" i="23"/>
  <c r="AA44" i="23"/>
  <c r="Z44" i="23"/>
  <c r="Y44" i="23"/>
  <c r="X44" i="23"/>
  <c r="W44" i="23"/>
  <c r="V44" i="23"/>
  <c r="U44" i="23"/>
  <c r="T44" i="23"/>
  <c r="S44" i="23"/>
  <c r="R44" i="23"/>
  <c r="Q44" i="23"/>
  <c r="P44" i="23"/>
  <c r="O44" i="23"/>
  <c r="N44" i="23"/>
  <c r="M44" i="23"/>
  <c r="L44" i="23"/>
  <c r="K44" i="23"/>
  <c r="J44" i="23"/>
  <c r="I44" i="23"/>
  <c r="H44" i="23"/>
  <c r="G44" i="23"/>
  <c r="G13" i="20"/>
  <c r="H13" i="20"/>
  <c r="I13" i="20"/>
  <c r="J13" i="20"/>
  <c r="K13" i="20"/>
  <c r="L13" i="20"/>
  <c r="M13" i="20"/>
  <c r="N13" i="20"/>
  <c r="O13" i="20"/>
  <c r="P13" i="20"/>
  <c r="Q13" i="20"/>
  <c r="R13" i="20"/>
  <c r="S13" i="20"/>
  <c r="T13" i="20"/>
  <c r="U13" i="20"/>
  <c r="V13" i="20"/>
  <c r="W13" i="20"/>
  <c r="X13" i="20"/>
  <c r="Y13" i="20"/>
  <c r="Z13" i="20"/>
  <c r="AA13" i="20"/>
  <c r="AB13" i="20"/>
  <c r="AC13" i="20" s="1"/>
  <c r="AD13" i="20" s="1"/>
  <c r="AE13" i="20" s="1"/>
  <c r="AF13" i="20" s="1"/>
  <c r="AG13" i="20" s="1"/>
  <c r="AH13" i="20" s="1"/>
  <c r="AI13" i="20" s="1"/>
  <c r="AJ13" i="20" s="1"/>
  <c r="AK13" i="20" s="1"/>
  <c r="AL13" i="20" s="1"/>
  <c r="AM13" i="20" s="1"/>
  <c r="AN13" i="20" s="1"/>
  <c r="AO13" i="20" s="1"/>
  <c r="AP13" i="20" s="1"/>
  <c r="AQ13" i="20" s="1"/>
  <c r="AR13" i="20" s="1"/>
  <c r="AS13" i="20" s="1"/>
  <c r="AT13" i="20" s="1"/>
  <c r="AU13" i="20" s="1"/>
  <c r="AV13" i="20" s="1"/>
  <c r="AW13" i="20" s="1"/>
  <c r="AX13" i="20" s="1"/>
  <c r="AY13" i="20" s="1"/>
  <c r="AZ13" i="20" s="1"/>
  <c r="BA13" i="20" s="1"/>
  <c r="BB13" i="20" s="1"/>
  <c r="BC13" i="20" s="1"/>
  <c r="BD13" i="20" s="1"/>
  <c r="BE13" i="20" s="1"/>
  <c r="G14" i="20"/>
  <c r="H14" i="20"/>
  <c r="I14" i="20"/>
  <c r="J14" i="20"/>
  <c r="K14" i="20"/>
  <c r="L14" i="20"/>
  <c r="M14" i="20"/>
  <c r="N14" i="20"/>
  <c r="O14" i="20"/>
  <c r="P14" i="20"/>
  <c r="Q14" i="20"/>
  <c r="R14" i="20"/>
  <c r="S14" i="20"/>
  <c r="T14" i="20"/>
  <c r="U14" i="20"/>
  <c r="V14" i="20"/>
  <c r="W14" i="20"/>
  <c r="X14" i="20"/>
  <c r="Y14" i="20"/>
  <c r="Z14" i="20"/>
  <c r="AA14" i="20"/>
  <c r="AB14" i="20"/>
  <c r="AC14" i="20" s="1"/>
  <c r="AD14" i="20" s="1"/>
  <c r="AE14" i="20" s="1"/>
  <c r="AF14" i="20" s="1"/>
  <c r="AG14" i="20" s="1"/>
  <c r="AH14" i="20" s="1"/>
  <c r="AI14" i="20" s="1"/>
  <c r="AJ14" i="20" s="1"/>
  <c r="AK14" i="20" s="1"/>
  <c r="AL14" i="20" s="1"/>
  <c r="AM14" i="20" s="1"/>
  <c r="AN14" i="20" s="1"/>
  <c r="AO14" i="20" s="1"/>
  <c r="AP14" i="20" s="1"/>
  <c r="AQ14" i="20" s="1"/>
  <c r="AR14" i="20" s="1"/>
  <c r="AS14" i="20" s="1"/>
  <c r="AT14" i="20" s="1"/>
  <c r="AU14" i="20" s="1"/>
  <c r="AV14" i="20" s="1"/>
  <c r="AW14" i="20" s="1"/>
  <c r="AX14" i="20" s="1"/>
  <c r="AY14" i="20" s="1"/>
  <c r="AZ14" i="20" s="1"/>
  <c r="BA14" i="20" s="1"/>
  <c r="BB14" i="20" s="1"/>
  <c r="BC14" i="20" s="1"/>
  <c r="BD14" i="20" s="1"/>
  <c r="BE14" i="20" s="1"/>
  <c r="G15" i="20"/>
  <c r="H15" i="20"/>
  <c r="I15" i="20"/>
  <c r="J15" i="20"/>
  <c r="K15" i="20"/>
  <c r="L15" i="20"/>
  <c r="M15" i="20"/>
  <c r="N15" i="20"/>
  <c r="O15" i="20"/>
  <c r="P15" i="20"/>
  <c r="Q15" i="20"/>
  <c r="R15" i="20"/>
  <c r="S15" i="20"/>
  <c r="T15" i="20"/>
  <c r="U15" i="20"/>
  <c r="V15" i="20"/>
  <c r="W15" i="20"/>
  <c r="X15" i="20"/>
  <c r="Y15" i="20"/>
  <c r="Z15" i="20"/>
  <c r="AA15" i="20"/>
  <c r="AB15" i="20"/>
  <c r="AC15" i="20" s="1"/>
  <c r="AD15" i="20" s="1"/>
  <c r="AE15" i="20" s="1"/>
  <c r="AF15" i="20" s="1"/>
  <c r="AG15" i="20" s="1"/>
  <c r="AH15" i="20" s="1"/>
  <c r="AI15" i="20" s="1"/>
  <c r="AJ15" i="20" s="1"/>
  <c r="AK15" i="20" s="1"/>
  <c r="AL15" i="20" s="1"/>
  <c r="AM15" i="20" s="1"/>
  <c r="AN15" i="20" s="1"/>
  <c r="AO15" i="20" s="1"/>
  <c r="AP15" i="20" s="1"/>
  <c r="AQ15" i="20" s="1"/>
  <c r="AR15" i="20" s="1"/>
  <c r="AS15" i="20" s="1"/>
  <c r="AT15" i="20" s="1"/>
  <c r="AU15" i="20" s="1"/>
  <c r="AV15" i="20" s="1"/>
  <c r="AW15" i="20" s="1"/>
  <c r="AX15" i="20" s="1"/>
  <c r="AY15" i="20" s="1"/>
  <c r="AZ15" i="20" s="1"/>
  <c r="BA15" i="20" s="1"/>
  <c r="BB15" i="20" s="1"/>
  <c r="BC15" i="20" s="1"/>
  <c r="BD15" i="20" s="1"/>
  <c r="BE15" i="20" s="1"/>
  <c r="G16" i="20"/>
  <c r="H16" i="20"/>
  <c r="I16" i="20"/>
  <c r="J16" i="20"/>
  <c r="K16" i="20"/>
  <c r="L16" i="20"/>
  <c r="M16" i="20"/>
  <c r="N16" i="20"/>
  <c r="O16" i="20"/>
  <c r="P16" i="20"/>
  <c r="Q16" i="20"/>
  <c r="R16" i="20"/>
  <c r="S16" i="20"/>
  <c r="T16" i="20"/>
  <c r="U16" i="20"/>
  <c r="V16" i="20"/>
  <c r="W16" i="20"/>
  <c r="X16" i="20"/>
  <c r="Y16" i="20"/>
  <c r="Z16" i="20"/>
  <c r="AA16" i="20"/>
  <c r="AB16" i="20"/>
  <c r="AC16" i="20" s="1"/>
  <c r="AD16" i="20" s="1"/>
  <c r="AE16" i="20" s="1"/>
  <c r="AF16" i="20" s="1"/>
  <c r="AG16" i="20" s="1"/>
  <c r="AH16" i="20" s="1"/>
  <c r="AI16" i="20" s="1"/>
  <c r="AJ16" i="20" s="1"/>
  <c r="AK16" i="20" s="1"/>
  <c r="AL16" i="20" s="1"/>
  <c r="AM16" i="20" s="1"/>
  <c r="AN16" i="20" s="1"/>
  <c r="AO16" i="20" s="1"/>
  <c r="AP16" i="20" s="1"/>
  <c r="AQ16" i="20" s="1"/>
  <c r="AR16" i="20" s="1"/>
  <c r="AS16" i="20" s="1"/>
  <c r="AT16" i="20" s="1"/>
  <c r="AU16" i="20" s="1"/>
  <c r="AV16" i="20" s="1"/>
  <c r="AW16" i="20" s="1"/>
  <c r="AX16" i="20" s="1"/>
  <c r="AY16" i="20" s="1"/>
  <c r="AZ16" i="20" s="1"/>
  <c r="BA16" i="20" s="1"/>
  <c r="BB16" i="20" s="1"/>
  <c r="BC16" i="20" s="1"/>
  <c r="BD16" i="20" s="1"/>
  <c r="BE16" i="20" s="1"/>
  <c r="G17" i="20"/>
  <c r="H17" i="20"/>
  <c r="I17" i="20"/>
  <c r="J17" i="20"/>
  <c r="K17" i="20"/>
  <c r="L17" i="20"/>
  <c r="M17" i="20"/>
  <c r="N17" i="20"/>
  <c r="O17" i="20"/>
  <c r="P17" i="20"/>
  <c r="Q17" i="20"/>
  <c r="R17" i="20"/>
  <c r="S17" i="20"/>
  <c r="T17" i="20"/>
  <c r="U17" i="20"/>
  <c r="V17" i="20"/>
  <c r="W17" i="20"/>
  <c r="X17" i="20"/>
  <c r="Y17" i="20"/>
  <c r="Z17" i="20"/>
  <c r="AA17" i="20"/>
  <c r="AB17" i="20"/>
  <c r="AC17" i="20" s="1"/>
  <c r="AD17" i="20" s="1"/>
  <c r="AE17" i="20" s="1"/>
  <c r="AF17" i="20" s="1"/>
  <c r="AG17" i="20" s="1"/>
  <c r="AH17" i="20" s="1"/>
  <c r="AI17" i="20" s="1"/>
  <c r="AJ17" i="20" s="1"/>
  <c r="AK17" i="20" s="1"/>
  <c r="AL17" i="20" s="1"/>
  <c r="AM17" i="20" s="1"/>
  <c r="AN17" i="20" s="1"/>
  <c r="AO17" i="20" s="1"/>
  <c r="AP17" i="20" s="1"/>
  <c r="AQ17" i="20" s="1"/>
  <c r="AR17" i="20" s="1"/>
  <c r="AS17" i="20" s="1"/>
  <c r="AT17" i="20" s="1"/>
  <c r="AU17" i="20" s="1"/>
  <c r="AV17" i="20" s="1"/>
  <c r="AW17" i="20" s="1"/>
  <c r="AX17" i="20" s="1"/>
  <c r="AY17" i="20" s="1"/>
  <c r="AZ17" i="20" s="1"/>
  <c r="BA17" i="20" s="1"/>
  <c r="BB17" i="20" s="1"/>
  <c r="BC17" i="20" s="1"/>
  <c r="BD17" i="20" s="1"/>
  <c r="BE17" i="20" s="1"/>
  <c r="G18" i="20"/>
  <c r="H18" i="20"/>
  <c r="I18" i="20"/>
  <c r="J18" i="20"/>
  <c r="K18" i="20"/>
  <c r="L18" i="20"/>
  <c r="M18" i="20"/>
  <c r="N18" i="20"/>
  <c r="O18" i="20"/>
  <c r="P18" i="20"/>
  <c r="Q18" i="20"/>
  <c r="R18" i="20"/>
  <c r="S18" i="20"/>
  <c r="T18" i="20"/>
  <c r="U18" i="20"/>
  <c r="V18" i="20"/>
  <c r="W18" i="20"/>
  <c r="X18" i="20"/>
  <c r="Y18" i="20"/>
  <c r="Z18" i="20"/>
  <c r="AA18" i="20"/>
  <c r="AB18" i="20"/>
  <c r="AC18" i="20" s="1"/>
  <c r="AD18" i="20" s="1"/>
  <c r="AE18" i="20" s="1"/>
  <c r="AF18" i="20" s="1"/>
  <c r="AG18" i="20" s="1"/>
  <c r="AH18" i="20" s="1"/>
  <c r="AI18" i="20" s="1"/>
  <c r="AJ18" i="20" s="1"/>
  <c r="AK18" i="20" s="1"/>
  <c r="AL18" i="20" s="1"/>
  <c r="AM18" i="20" s="1"/>
  <c r="AN18" i="20" s="1"/>
  <c r="AO18" i="20" s="1"/>
  <c r="AP18" i="20" s="1"/>
  <c r="AQ18" i="20" s="1"/>
  <c r="AR18" i="20" s="1"/>
  <c r="AS18" i="20" s="1"/>
  <c r="AT18" i="20" s="1"/>
  <c r="AU18" i="20" s="1"/>
  <c r="AV18" i="20" s="1"/>
  <c r="AW18" i="20" s="1"/>
  <c r="AX18" i="20" s="1"/>
  <c r="AY18" i="20" s="1"/>
  <c r="AZ18" i="20" s="1"/>
  <c r="BA18" i="20" s="1"/>
  <c r="BB18" i="20" s="1"/>
  <c r="BC18" i="20" s="1"/>
  <c r="BD18" i="20" s="1"/>
  <c r="BE18" i="20" s="1"/>
  <c r="G19" i="20"/>
  <c r="H19" i="20"/>
  <c r="I19" i="20"/>
  <c r="J19" i="20"/>
  <c r="K19" i="20"/>
  <c r="L19" i="20"/>
  <c r="M19" i="20"/>
  <c r="N19" i="20"/>
  <c r="O19" i="20"/>
  <c r="P19" i="20"/>
  <c r="Q19" i="20"/>
  <c r="R19" i="20"/>
  <c r="S19" i="20"/>
  <c r="T19" i="20"/>
  <c r="U19" i="20"/>
  <c r="V19" i="20"/>
  <c r="W19" i="20"/>
  <c r="X19" i="20"/>
  <c r="Y19" i="20"/>
  <c r="Z19" i="20"/>
  <c r="AA19" i="20"/>
  <c r="AB19" i="20"/>
  <c r="AC19" i="20" s="1"/>
  <c r="AD19" i="20" s="1"/>
  <c r="AE19" i="20" s="1"/>
  <c r="AF19" i="20" s="1"/>
  <c r="AG19" i="20" s="1"/>
  <c r="AH19" i="20" s="1"/>
  <c r="AI19" i="20" s="1"/>
  <c r="AJ19" i="20" s="1"/>
  <c r="AK19" i="20" s="1"/>
  <c r="AL19" i="20" s="1"/>
  <c r="AM19" i="20" s="1"/>
  <c r="AN19" i="20" s="1"/>
  <c r="AO19" i="20" s="1"/>
  <c r="AP19" i="20" s="1"/>
  <c r="AQ19" i="20" s="1"/>
  <c r="AR19" i="20" s="1"/>
  <c r="AS19" i="20" s="1"/>
  <c r="AT19" i="20" s="1"/>
  <c r="AU19" i="20" s="1"/>
  <c r="AV19" i="20" s="1"/>
  <c r="AW19" i="20" s="1"/>
  <c r="AX19" i="20" s="1"/>
  <c r="AY19" i="20" s="1"/>
  <c r="AZ19" i="20" s="1"/>
  <c r="BA19" i="20" s="1"/>
  <c r="BB19" i="20" s="1"/>
  <c r="BC19" i="20" s="1"/>
  <c r="BD19" i="20" s="1"/>
  <c r="BE19" i="20" s="1"/>
  <c r="G20" i="20"/>
  <c r="H20" i="20"/>
  <c r="I20" i="20"/>
  <c r="J20" i="20"/>
  <c r="K20" i="20"/>
  <c r="L20" i="20"/>
  <c r="M20" i="20"/>
  <c r="N20" i="20"/>
  <c r="O20" i="20"/>
  <c r="P20" i="20"/>
  <c r="Q20" i="20"/>
  <c r="R20" i="20"/>
  <c r="S20" i="20"/>
  <c r="T20" i="20"/>
  <c r="U20" i="20"/>
  <c r="V20" i="20"/>
  <c r="W20" i="20"/>
  <c r="X20" i="20"/>
  <c r="Y20" i="20"/>
  <c r="Z20" i="20"/>
  <c r="AA20" i="20"/>
  <c r="AB20" i="20"/>
  <c r="AC20" i="20" s="1"/>
  <c r="AD20" i="20" s="1"/>
  <c r="AE20" i="20" s="1"/>
  <c r="AF20" i="20" s="1"/>
  <c r="AG20" i="20" s="1"/>
  <c r="AH20" i="20" s="1"/>
  <c r="AI20" i="20" s="1"/>
  <c r="AJ20" i="20" s="1"/>
  <c r="AK20" i="20" s="1"/>
  <c r="AL20" i="20" s="1"/>
  <c r="AM20" i="20" s="1"/>
  <c r="AN20" i="20" s="1"/>
  <c r="AO20" i="20" s="1"/>
  <c r="AP20" i="20" s="1"/>
  <c r="AQ20" i="20" s="1"/>
  <c r="AR20" i="20" s="1"/>
  <c r="AS20" i="20" s="1"/>
  <c r="AT20" i="20" s="1"/>
  <c r="AU20" i="20" s="1"/>
  <c r="AV20" i="20" s="1"/>
  <c r="AW20" i="20" s="1"/>
  <c r="AX20" i="20" s="1"/>
  <c r="AY20" i="20" s="1"/>
  <c r="AZ20" i="20" s="1"/>
  <c r="BA20" i="20" s="1"/>
  <c r="BB20" i="20" s="1"/>
  <c r="BC20" i="20" s="1"/>
  <c r="BD20" i="20" s="1"/>
  <c r="BE20" i="20" s="1"/>
  <c r="G21" i="20"/>
  <c r="H21" i="20"/>
  <c r="I21" i="20"/>
  <c r="J21" i="20"/>
  <c r="K21" i="20"/>
  <c r="L21" i="20"/>
  <c r="M21" i="20"/>
  <c r="N21" i="20"/>
  <c r="O21" i="20"/>
  <c r="P21" i="20"/>
  <c r="Q21" i="20"/>
  <c r="R21" i="20"/>
  <c r="S21" i="20"/>
  <c r="T21" i="20"/>
  <c r="U21" i="20"/>
  <c r="V21" i="20"/>
  <c r="W21" i="20"/>
  <c r="X21" i="20"/>
  <c r="Y21" i="20"/>
  <c r="Z21" i="20"/>
  <c r="AA21" i="20"/>
  <c r="AB21" i="20"/>
  <c r="AC21" i="20" s="1"/>
  <c r="AD21" i="20" s="1"/>
  <c r="AE21" i="20" s="1"/>
  <c r="AF21" i="20" s="1"/>
  <c r="AG21" i="20" s="1"/>
  <c r="AH21" i="20" s="1"/>
  <c r="AI21" i="20" s="1"/>
  <c r="AJ21" i="20" s="1"/>
  <c r="AK21" i="20" s="1"/>
  <c r="AL21" i="20" s="1"/>
  <c r="AM21" i="20" s="1"/>
  <c r="AN21" i="20" s="1"/>
  <c r="AO21" i="20" s="1"/>
  <c r="AP21" i="20" s="1"/>
  <c r="AQ21" i="20" s="1"/>
  <c r="AR21" i="20" s="1"/>
  <c r="AS21" i="20" s="1"/>
  <c r="AT21" i="20" s="1"/>
  <c r="AU21" i="20" s="1"/>
  <c r="AV21" i="20" s="1"/>
  <c r="AW21" i="20" s="1"/>
  <c r="AX21" i="20" s="1"/>
  <c r="AY21" i="20" s="1"/>
  <c r="AZ21" i="20" s="1"/>
  <c r="BA21" i="20" s="1"/>
  <c r="BB21" i="20" s="1"/>
  <c r="BC21" i="20" s="1"/>
  <c r="BD21" i="20" s="1"/>
  <c r="BE21" i="20" s="1"/>
  <c r="G22" i="20"/>
  <c r="H22" i="20"/>
  <c r="I22" i="20"/>
  <c r="J22" i="20"/>
  <c r="K22" i="20"/>
  <c r="L22" i="20"/>
  <c r="M22" i="20"/>
  <c r="N22" i="20"/>
  <c r="O22" i="20"/>
  <c r="P22" i="20"/>
  <c r="Q22" i="20"/>
  <c r="R22" i="20"/>
  <c r="S22" i="20"/>
  <c r="T22" i="20"/>
  <c r="U22" i="20"/>
  <c r="V22" i="20"/>
  <c r="W22" i="20"/>
  <c r="X22" i="20"/>
  <c r="Y22" i="20"/>
  <c r="Z22" i="20"/>
  <c r="AA22" i="20"/>
  <c r="AB22" i="20"/>
  <c r="AC22" i="20" s="1"/>
  <c r="AD22" i="20" s="1"/>
  <c r="AE22" i="20" s="1"/>
  <c r="AF22" i="20" s="1"/>
  <c r="AG22" i="20" s="1"/>
  <c r="AH22" i="20" s="1"/>
  <c r="AI22" i="20" s="1"/>
  <c r="AJ22" i="20" s="1"/>
  <c r="AK22" i="20" s="1"/>
  <c r="AL22" i="20" s="1"/>
  <c r="AM22" i="20" s="1"/>
  <c r="AN22" i="20" s="1"/>
  <c r="AO22" i="20" s="1"/>
  <c r="AP22" i="20" s="1"/>
  <c r="AQ22" i="20" s="1"/>
  <c r="AR22" i="20" s="1"/>
  <c r="AS22" i="20" s="1"/>
  <c r="AT22" i="20" s="1"/>
  <c r="AU22" i="20" s="1"/>
  <c r="AV22" i="20" s="1"/>
  <c r="AW22" i="20" s="1"/>
  <c r="AX22" i="20" s="1"/>
  <c r="AY22" i="20" s="1"/>
  <c r="AZ22" i="20" s="1"/>
  <c r="BA22" i="20" s="1"/>
  <c r="BB22" i="20" s="1"/>
  <c r="BC22" i="20" s="1"/>
  <c r="BD22" i="20" s="1"/>
  <c r="BE22" i="20" s="1"/>
  <c r="G23" i="20"/>
  <c r="H23" i="20"/>
  <c r="I23" i="20"/>
  <c r="J23" i="20"/>
  <c r="K23" i="20"/>
  <c r="L23" i="20"/>
  <c r="M23" i="20"/>
  <c r="N23" i="20"/>
  <c r="O23" i="20"/>
  <c r="P23" i="20"/>
  <c r="Q23" i="20"/>
  <c r="R23" i="20"/>
  <c r="S23" i="20"/>
  <c r="T23" i="20"/>
  <c r="U23" i="20"/>
  <c r="V23" i="20"/>
  <c r="W23" i="20"/>
  <c r="X23" i="20"/>
  <c r="Y23" i="20"/>
  <c r="Z23" i="20"/>
  <c r="AA23" i="20"/>
  <c r="AB23" i="20"/>
  <c r="AC23" i="20" s="1"/>
  <c r="AD23" i="20" s="1"/>
  <c r="AE23" i="20" s="1"/>
  <c r="AF23" i="20" s="1"/>
  <c r="AG23" i="20" s="1"/>
  <c r="AH23" i="20" s="1"/>
  <c r="AI23" i="20" s="1"/>
  <c r="AJ23" i="20" s="1"/>
  <c r="AK23" i="20" s="1"/>
  <c r="AL23" i="20" s="1"/>
  <c r="AM23" i="20" s="1"/>
  <c r="AN23" i="20" s="1"/>
  <c r="AO23" i="20" s="1"/>
  <c r="AP23" i="20" s="1"/>
  <c r="AQ23" i="20" s="1"/>
  <c r="AR23" i="20" s="1"/>
  <c r="AS23" i="20" s="1"/>
  <c r="AT23" i="20" s="1"/>
  <c r="AU23" i="20" s="1"/>
  <c r="AV23" i="20" s="1"/>
  <c r="AW23" i="20" s="1"/>
  <c r="AX23" i="20" s="1"/>
  <c r="AY23" i="20" s="1"/>
  <c r="AZ23" i="20" s="1"/>
  <c r="BA23" i="20" s="1"/>
  <c r="BB23" i="20" s="1"/>
  <c r="BC23" i="20" s="1"/>
  <c r="BD23" i="20" s="1"/>
  <c r="BE23" i="20" s="1"/>
  <c r="G24" i="20"/>
  <c r="H24" i="20"/>
  <c r="I24" i="20"/>
  <c r="J24" i="20"/>
  <c r="K24" i="20"/>
  <c r="L24" i="20"/>
  <c r="M24" i="20"/>
  <c r="N24" i="20"/>
  <c r="O24" i="20"/>
  <c r="P24" i="20"/>
  <c r="Q24" i="20"/>
  <c r="R24" i="20"/>
  <c r="S24" i="20"/>
  <c r="T24" i="20"/>
  <c r="U24" i="20"/>
  <c r="V24" i="20"/>
  <c r="W24" i="20"/>
  <c r="X24" i="20"/>
  <c r="Y24" i="20"/>
  <c r="Z24" i="20"/>
  <c r="AA24" i="20"/>
  <c r="AB24" i="20"/>
  <c r="AC24" i="20" s="1"/>
  <c r="AD24" i="20" s="1"/>
  <c r="AE24" i="20" s="1"/>
  <c r="AF24" i="20" s="1"/>
  <c r="AG24" i="20" s="1"/>
  <c r="AH24" i="20" s="1"/>
  <c r="AI24" i="20" s="1"/>
  <c r="AJ24" i="20" s="1"/>
  <c r="AK24" i="20" s="1"/>
  <c r="AL24" i="20" s="1"/>
  <c r="AM24" i="20" s="1"/>
  <c r="AN24" i="20" s="1"/>
  <c r="AO24" i="20" s="1"/>
  <c r="AP24" i="20" s="1"/>
  <c r="AQ24" i="20" s="1"/>
  <c r="AR24" i="20" s="1"/>
  <c r="AS24" i="20" s="1"/>
  <c r="AT24" i="20" s="1"/>
  <c r="AU24" i="20" s="1"/>
  <c r="AV24" i="20" s="1"/>
  <c r="AW24" i="20" s="1"/>
  <c r="AX24" i="20" s="1"/>
  <c r="AY24" i="20" s="1"/>
  <c r="AZ24" i="20" s="1"/>
  <c r="BA24" i="20" s="1"/>
  <c r="BB24" i="20" s="1"/>
  <c r="BC24" i="20" s="1"/>
  <c r="BD24" i="20" s="1"/>
  <c r="BE24" i="20" s="1"/>
  <c r="G25" i="20"/>
  <c r="H25" i="20"/>
  <c r="I25" i="20"/>
  <c r="J25" i="20"/>
  <c r="K25" i="20"/>
  <c r="L25" i="20"/>
  <c r="M25" i="20"/>
  <c r="N25" i="20"/>
  <c r="O25" i="20"/>
  <c r="P25" i="20"/>
  <c r="Q25" i="20"/>
  <c r="R25" i="20"/>
  <c r="S25" i="20"/>
  <c r="T25" i="20"/>
  <c r="U25" i="20"/>
  <c r="V25" i="20"/>
  <c r="W25" i="20"/>
  <c r="X25" i="20"/>
  <c r="Y25" i="20"/>
  <c r="Z25" i="20"/>
  <c r="AA25" i="20"/>
  <c r="AB25" i="20"/>
  <c r="AC25" i="20" s="1"/>
  <c r="AD25" i="20" s="1"/>
  <c r="AE25" i="20" s="1"/>
  <c r="AF25" i="20" s="1"/>
  <c r="AG25" i="20" s="1"/>
  <c r="AH25" i="20" s="1"/>
  <c r="AI25" i="20" s="1"/>
  <c r="AJ25" i="20" s="1"/>
  <c r="AK25" i="20" s="1"/>
  <c r="AL25" i="20" s="1"/>
  <c r="AM25" i="20" s="1"/>
  <c r="AN25" i="20" s="1"/>
  <c r="AO25" i="20" s="1"/>
  <c r="AP25" i="20" s="1"/>
  <c r="AQ25" i="20" s="1"/>
  <c r="AR25" i="20" s="1"/>
  <c r="AS25" i="20" s="1"/>
  <c r="AT25" i="20" s="1"/>
  <c r="AU25" i="20" s="1"/>
  <c r="AV25" i="20" s="1"/>
  <c r="AW25" i="20" s="1"/>
  <c r="AX25" i="20" s="1"/>
  <c r="AY25" i="20" s="1"/>
  <c r="AZ25" i="20" s="1"/>
  <c r="BA25" i="20" s="1"/>
  <c r="BB25" i="20" s="1"/>
  <c r="BC25" i="20" s="1"/>
  <c r="BD25" i="20" s="1"/>
  <c r="BE25" i="20" s="1"/>
  <c r="G26" i="20"/>
  <c r="H26" i="20"/>
  <c r="I26" i="20"/>
  <c r="J26" i="20"/>
  <c r="K26" i="20"/>
  <c r="L26" i="20"/>
  <c r="M26" i="20"/>
  <c r="N26" i="20"/>
  <c r="O26" i="20"/>
  <c r="P26" i="20"/>
  <c r="Q26" i="20"/>
  <c r="R26" i="20"/>
  <c r="S26" i="20"/>
  <c r="T26" i="20"/>
  <c r="U26" i="20"/>
  <c r="V26" i="20"/>
  <c r="W26" i="20"/>
  <c r="X26" i="20"/>
  <c r="Y26" i="20"/>
  <c r="Z26" i="20"/>
  <c r="AA26" i="20"/>
  <c r="AB26" i="20"/>
  <c r="AC26" i="20" s="1"/>
  <c r="AD26" i="20" s="1"/>
  <c r="AE26" i="20" s="1"/>
  <c r="AF26" i="20" s="1"/>
  <c r="AG26" i="20" s="1"/>
  <c r="AH26" i="20" s="1"/>
  <c r="AI26" i="20" s="1"/>
  <c r="AJ26" i="20" s="1"/>
  <c r="AK26" i="20" s="1"/>
  <c r="AL26" i="20" s="1"/>
  <c r="AM26" i="20" s="1"/>
  <c r="AN26" i="20" s="1"/>
  <c r="AO26" i="20" s="1"/>
  <c r="AP26" i="20" s="1"/>
  <c r="AQ26" i="20" s="1"/>
  <c r="AR26" i="20" s="1"/>
  <c r="AS26" i="20" s="1"/>
  <c r="AT26" i="20" s="1"/>
  <c r="AU26" i="20" s="1"/>
  <c r="AV26" i="20" s="1"/>
  <c r="AW26" i="20" s="1"/>
  <c r="AX26" i="20" s="1"/>
  <c r="AY26" i="20" s="1"/>
  <c r="AZ26" i="20" s="1"/>
  <c r="BA26" i="20" s="1"/>
  <c r="BB26" i="20" s="1"/>
  <c r="BC26" i="20" s="1"/>
  <c r="BD26" i="20" s="1"/>
  <c r="BE26" i="20" s="1"/>
  <c r="G27" i="20"/>
  <c r="H27" i="20"/>
  <c r="I27" i="20"/>
  <c r="J27" i="20"/>
  <c r="K27" i="20"/>
  <c r="L27" i="20"/>
  <c r="M27" i="20"/>
  <c r="N27" i="20"/>
  <c r="O27" i="20"/>
  <c r="P27" i="20"/>
  <c r="Q27" i="20"/>
  <c r="R27" i="20"/>
  <c r="S27" i="20"/>
  <c r="T27" i="20"/>
  <c r="U27" i="20"/>
  <c r="V27" i="20"/>
  <c r="W27" i="20"/>
  <c r="X27" i="20"/>
  <c r="Y27" i="20"/>
  <c r="Z27" i="20"/>
  <c r="AA27" i="20"/>
  <c r="AB27" i="20"/>
  <c r="AC27" i="20" s="1"/>
  <c r="AD27" i="20" s="1"/>
  <c r="AE27" i="20" s="1"/>
  <c r="AF27" i="20" s="1"/>
  <c r="AG27" i="20" s="1"/>
  <c r="AH27" i="20" s="1"/>
  <c r="AI27" i="20" s="1"/>
  <c r="AJ27" i="20" s="1"/>
  <c r="AK27" i="20" s="1"/>
  <c r="AL27" i="20" s="1"/>
  <c r="AM27" i="20" s="1"/>
  <c r="AN27" i="20" s="1"/>
  <c r="AO27" i="20" s="1"/>
  <c r="AP27" i="20" s="1"/>
  <c r="AQ27" i="20" s="1"/>
  <c r="AR27" i="20" s="1"/>
  <c r="AS27" i="20" s="1"/>
  <c r="AT27" i="20" s="1"/>
  <c r="AU27" i="20" s="1"/>
  <c r="AV27" i="20" s="1"/>
  <c r="AW27" i="20" s="1"/>
  <c r="AX27" i="20" s="1"/>
  <c r="AY27" i="20" s="1"/>
  <c r="AZ27" i="20" s="1"/>
  <c r="BA27" i="20" s="1"/>
  <c r="BB27" i="20" s="1"/>
  <c r="BC27" i="20" s="1"/>
  <c r="BD27" i="20" s="1"/>
  <c r="BE27" i="20" s="1"/>
  <c r="G28" i="20"/>
  <c r="H28" i="20"/>
  <c r="I28" i="20"/>
  <c r="J28" i="20"/>
  <c r="K28" i="20"/>
  <c r="L28" i="20"/>
  <c r="M28" i="20"/>
  <c r="N28" i="20"/>
  <c r="O28" i="20"/>
  <c r="P28" i="20"/>
  <c r="Q28" i="20"/>
  <c r="R28" i="20"/>
  <c r="S28" i="20"/>
  <c r="T28" i="20"/>
  <c r="U28" i="20"/>
  <c r="V28" i="20"/>
  <c r="W28" i="20"/>
  <c r="X28" i="20"/>
  <c r="Y28" i="20"/>
  <c r="Z28" i="20"/>
  <c r="AA28" i="20"/>
  <c r="AB28" i="20"/>
  <c r="AC28" i="20" s="1"/>
  <c r="AD28" i="20" s="1"/>
  <c r="AE28" i="20" s="1"/>
  <c r="AF28" i="20" s="1"/>
  <c r="AG28" i="20" s="1"/>
  <c r="AH28" i="20" s="1"/>
  <c r="AI28" i="20" s="1"/>
  <c r="AJ28" i="20" s="1"/>
  <c r="AK28" i="20" s="1"/>
  <c r="AL28" i="20" s="1"/>
  <c r="AM28" i="20" s="1"/>
  <c r="AN28" i="20" s="1"/>
  <c r="AO28" i="20" s="1"/>
  <c r="AP28" i="20" s="1"/>
  <c r="AQ28" i="20" s="1"/>
  <c r="AR28" i="20" s="1"/>
  <c r="AS28" i="20" s="1"/>
  <c r="AT28" i="20" s="1"/>
  <c r="AU28" i="20" s="1"/>
  <c r="AV28" i="20" s="1"/>
  <c r="AW28" i="20" s="1"/>
  <c r="AX28" i="20" s="1"/>
  <c r="AY28" i="20" s="1"/>
  <c r="AZ28" i="20" s="1"/>
  <c r="BA28" i="20" s="1"/>
  <c r="BB28" i="20" s="1"/>
  <c r="BC28" i="20" s="1"/>
  <c r="BD28" i="20" s="1"/>
  <c r="BE28" i="20" s="1"/>
  <c r="G29" i="20"/>
  <c r="H29" i="20"/>
  <c r="I29" i="20"/>
  <c r="J29" i="20"/>
  <c r="K29" i="20"/>
  <c r="L29" i="20"/>
  <c r="M29" i="20"/>
  <c r="N29" i="20"/>
  <c r="O29" i="20"/>
  <c r="P29" i="20"/>
  <c r="Q29" i="20"/>
  <c r="R29" i="20"/>
  <c r="S29" i="20"/>
  <c r="T29" i="20"/>
  <c r="U29" i="20"/>
  <c r="V29" i="20"/>
  <c r="W29" i="20"/>
  <c r="X29" i="20"/>
  <c r="Y29" i="20"/>
  <c r="Z29" i="20"/>
  <c r="AA29" i="20"/>
  <c r="AB29" i="20"/>
  <c r="AC29" i="20" s="1"/>
  <c r="AD29" i="20" s="1"/>
  <c r="AE29" i="20" s="1"/>
  <c r="AF29" i="20" s="1"/>
  <c r="AG29" i="20" s="1"/>
  <c r="AH29" i="20" s="1"/>
  <c r="AI29" i="20" s="1"/>
  <c r="AJ29" i="20" s="1"/>
  <c r="AK29" i="20" s="1"/>
  <c r="AL29" i="20" s="1"/>
  <c r="AM29" i="20" s="1"/>
  <c r="AN29" i="20" s="1"/>
  <c r="AO29" i="20" s="1"/>
  <c r="AP29" i="20" s="1"/>
  <c r="AQ29" i="20" s="1"/>
  <c r="AR29" i="20" s="1"/>
  <c r="AS29" i="20" s="1"/>
  <c r="AT29" i="20" s="1"/>
  <c r="AU29" i="20" s="1"/>
  <c r="AV29" i="20" s="1"/>
  <c r="AW29" i="20" s="1"/>
  <c r="AX29" i="20" s="1"/>
  <c r="AY29" i="20" s="1"/>
  <c r="AZ29" i="20" s="1"/>
  <c r="BA29" i="20" s="1"/>
  <c r="BB29" i="20" s="1"/>
  <c r="BC29" i="20" s="1"/>
  <c r="BD29" i="20" s="1"/>
  <c r="BE29" i="20" s="1"/>
  <c r="G30" i="20"/>
  <c r="H30" i="20"/>
  <c r="I30" i="20"/>
  <c r="J30" i="20"/>
  <c r="K30" i="20"/>
  <c r="L30" i="20"/>
  <c r="M30" i="20"/>
  <c r="N30" i="20"/>
  <c r="O30" i="20"/>
  <c r="P30" i="20"/>
  <c r="Q30" i="20"/>
  <c r="R30" i="20"/>
  <c r="S30" i="20"/>
  <c r="T30" i="20"/>
  <c r="U30" i="20"/>
  <c r="V30" i="20"/>
  <c r="W30" i="20"/>
  <c r="X30" i="20"/>
  <c r="Y30" i="20"/>
  <c r="Z30" i="20"/>
  <c r="AA30" i="20"/>
  <c r="AB30" i="20"/>
  <c r="AC30" i="20" s="1"/>
  <c r="AD30" i="20" s="1"/>
  <c r="AE30" i="20" s="1"/>
  <c r="AF30" i="20" s="1"/>
  <c r="AG30" i="20" s="1"/>
  <c r="AH30" i="20" s="1"/>
  <c r="AI30" i="20" s="1"/>
  <c r="AJ30" i="20" s="1"/>
  <c r="AK30" i="20" s="1"/>
  <c r="AL30" i="20" s="1"/>
  <c r="AM30" i="20" s="1"/>
  <c r="AN30" i="20" s="1"/>
  <c r="AO30" i="20" s="1"/>
  <c r="AP30" i="20" s="1"/>
  <c r="AQ30" i="20" s="1"/>
  <c r="AR30" i="20" s="1"/>
  <c r="AS30" i="20" s="1"/>
  <c r="AT30" i="20" s="1"/>
  <c r="AU30" i="20" s="1"/>
  <c r="AV30" i="20" s="1"/>
  <c r="AW30" i="20" s="1"/>
  <c r="AX30" i="20" s="1"/>
  <c r="AY30" i="20" s="1"/>
  <c r="AZ30" i="20" s="1"/>
  <c r="BA30" i="20" s="1"/>
  <c r="BB30" i="20" s="1"/>
  <c r="BC30" i="20" s="1"/>
  <c r="BD30" i="20" s="1"/>
  <c r="BE30" i="20" s="1"/>
  <c r="G31" i="20"/>
  <c r="H31" i="20"/>
  <c r="I31" i="20"/>
  <c r="J31" i="20"/>
  <c r="K31" i="20"/>
  <c r="L31" i="20"/>
  <c r="M31" i="20"/>
  <c r="N31" i="20"/>
  <c r="O31" i="20"/>
  <c r="P31" i="20"/>
  <c r="Q31" i="20"/>
  <c r="R31" i="20"/>
  <c r="S31" i="20"/>
  <c r="T31" i="20"/>
  <c r="U31" i="20"/>
  <c r="V31" i="20"/>
  <c r="W31" i="20"/>
  <c r="X31" i="20"/>
  <c r="Y31" i="20"/>
  <c r="Z31" i="20"/>
  <c r="AA31" i="20"/>
  <c r="AB31" i="20"/>
  <c r="AC31" i="20" s="1"/>
  <c r="AD31" i="20" s="1"/>
  <c r="AE31" i="20" s="1"/>
  <c r="AF31" i="20" s="1"/>
  <c r="AG31" i="20" s="1"/>
  <c r="AH31" i="20" s="1"/>
  <c r="AI31" i="20" s="1"/>
  <c r="AJ31" i="20" s="1"/>
  <c r="AK31" i="20" s="1"/>
  <c r="AL31" i="20" s="1"/>
  <c r="AM31" i="20" s="1"/>
  <c r="AN31" i="20" s="1"/>
  <c r="AO31" i="20" s="1"/>
  <c r="AP31" i="20" s="1"/>
  <c r="AQ31" i="20" s="1"/>
  <c r="AR31" i="20" s="1"/>
  <c r="AS31" i="20" s="1"/>
  <c r="AT31" i="20" s="1"/>
  <c r="AU31" i="20" s="1"/>
  <c r="AV31" i="20" s="1"/>
  <c r="AW31" i="20" s="1"/>
  <c r="AX31" i="20" s="1"/>
  <c r="AY31" i="20" s="1"/>
  <c r="AZ31" i="20" s="1"/>
  <c r="BA31" i="20" s="1"/>
  <c r="BB31" i="20" s="1"/>
  <c r="BC31" i="20" s="1"/>
  <c r="BD31" i="20" s="1"/>
  <c r="BE31" i="20" s="1"/>
  <c r="G32" i="20"/>
  <c r="H32" i="20"/>
  <c r="I32" i="20"/>
  <c r="J32" i="20"/>
  <c r="K32" i="20"/>
  <c r="L32" i="20"/>
  <c r="M32" i="20"/>
  <c r="N32" i="20"/>
  <c r="O32" i="20"/>
  <c r="P32" i="20"/>
  <c r="Q32" i="20"/>
  <c r="R32" i="20"/>
  <c r="S32" i="20"/>
  <c r="T32" i="20"/>
  <c r="U32" i="20"/>
  <c r="V32" i="20"/>
  <c r="W32" i="20"/>
  <c r="X32" i="20"/>
  <c r="Y32" i="20"/>
  <c r="Z32" i="20"/>
  <c r="AA32" i="20"/>
  <c r="AB32" i="20"/>
  <c r="AC32" i="20" s="1"/>
  <c r="AD32" i="20" s="1"/>
  <c r="AE32" i="20" s="1"/>
  <c r="AF32" i="20" s="1"/>
  <c r="AG32" i="20" s="1"/>
  <c r="AH32" i="20" s="1"/>
  <c r="AI32" i="20" s="1"/>
  <c r="AJ32" i="20" s="1"/>
  <c r="AK32" i="20" s="1"/>
  <c r="AL32" i="20" s="1"/>
  <c r="AM32" i="20" s="1"/>
  <c r="AN32" i="20" s="1"/>
  <c r="AO32" i="20" s="1"/>
  <c r="AP32" i="20" s="1"/>
  <c r="AQ32" i="20" s="1"/>
  <c r="AR32" i="20" s="1"/>
  <c r="AS32" i="20" s="1"/>
  <c r="AT32" i="20" s="1"/>
  <c r="AU32" i="20" s="1"/>
  <c r="AV32" i="20" s="1"/>
  <c r="AW32" i="20" s="1"/>
  <c r="AX32" i="20" s="1"/>
  <c r="AY32" i="20" s="1"/>
  <c r="AZ32" i="20" s="1"/>
  <c r="BA32" i="20" s="1"/>
  <c r="BB32" i="20" s="1"/>
  <c r="BC32" i="20" s="1"/>
  <c r="BD32" i="20" s="1"/>
  <c r="BE32" i="20" s="1"/>
  <c r="G33" i="20"/>
  <c r="H33" i="20"/>
  <c r="I33" i="20"/>
  <c r="J33" i="20"/>
  <c r="K33" i="20"/>
  <c r="L33" i="20"/>
  <c r="M33" i="20"/>
  <c r="N33" i="20"/>
  <c r="O33" i="20"/>
  <c r="P33" i="20"/>
  <c r="Q33" i="20"/>
  <c r="R33" i="20"/>
  <c r="S33" i="20"/>
  <c r="T33" i="20"/>
  <c r="U33" i="20"/>
  <c r="V33" i="20"/>
  <c r="W33" i="20"/>
  <c r="X33" i="20"/>
  <c r="Y33" i="20"/>
  <c r="Z33" i="20"/>
  <c r="AA33" i="20"/>
  <c r="AB33" i="20"/>
  <c r="AC33" i="20" s="1"/>
  <c r="AD33" i="20" s="1"/>
  <c r="AE33" i="20" s="1"/>
  <c r="AF33" i="20" s="1"/>
  <c r="AG33" i="20" s="1"/>
  <c r="AH33" i="20" s="1"/>
  <c r="AI33" i="20" s="1"/>
  <c r="AJ33" i="20" s="1"/>
  <c r="AK33" i="20" s="1"/>
  <c r="AL33" i="20" s="1"/>
  <c r="AM33" i="20" s="1"/>
  <c r="AN33" i="20" s="1"/>
  <c r="AO33" i="20" s="1"/>
  <c r="AP33" i="20" s="1"/>
  <c r="AQ33" i="20" s="1"/>
  <c r="AR33" i="20" s="1"/>
  <c r="AS33" i="20" s="1"/>
  <c r="AT33" i="20" s="1"/>
  <c r="AU33" i="20" s="1"/>
  <c r="AV33" i="20" s="1"/>
  <c r="AW33" i="20" s="1"/>
  <c r="AX33" i="20" s="1"/>
  <c r="AY33" i="20" s="1"/>
  <c r="AZ33" i="20" s="1"/>
  <c r="BA33" i="20" s="1"/>
  <c r="BB33" i="20" s="1"/>
  <c r="BC33" i="20" s="1"/>
  <c r="BD33" i="20" s="1"/>
  <c r="BE33" i="20" s="1"/>
  <c r="G34" i="20"/>
  <c r="H34" i="20"/>
  <c r="I34" i="20"/>
  <c r="J34" i="20"/>
  <c r="K34" i="20"/>
  <c r="L34" i="20"/>
  <c r="M34" i="20"/>
  <c r="N34" i="20"/>
  <c r="O34" i="20"/>
  <c r="P34" i="20"/>
  <c r="Q34" i="20"/>
  <c r="R34" i="20"/>
  <c r="S34" i="20"/>
  <c r="T34" i="20"/>
  <c r="U34" i="20"/>
  <c r="V34" i="20"/>
  <c r="W34" i="20"/>
  <c r="X34" i="20"/>
  <c r="Y34" i="20"/>
  <c r="Z34" i="20"/>
  <c r="AA34" i="20"/>
  <c r="AB34" i="20"/>
  <c r="AC34" i="20" s="1"/>
  <c r="AD34" i="20" s="1"/>
  <c r="AE34" i="20" s="1"/>
  <c r="AF34" i="20" s="1"/>
  <c r="AG34" i="20" s="1"/>
  <c r="AH34" i="20" s="1"/>
  <c r="AI34" i="20" s="1"/>
  <c r="AJ34" i="20" s="1"/>
  <c r="AK34" i="20" s="1"/>
  <c r="AL34" i="20" s="1"/>
  <c r="AM34" i="20" s="1"/>
  <c r="AN34" i="20" s="1"/>
  <c r="AO34" i="20" s="1"/>
  <c r="AP34" i="20" s="1"/>
  <c r="AQ34" i="20" s="1"/>
  <c r="AR34" i="20" s="1"/>
  <c r="AS34" i="20" s="1"/>
  <c r="AT34" i="20" s="1"/>
  <c r="AU34" i="20" s="1"/>
  <c r="AV34" i="20" s="1"/>
  <c r="AW34" i="20" s="1"/>
  <c r="AX34" i="20" s="1"/>
  <c r="AY34" i="20" s="1"/>
  <c r="AZ34" i="20" s="1"/>
  <c r="BA34" i="20" s="1"/>
  <c r="BB34" i="20" s="1"/>
  <c r="BC34" i="20" s="1"/>
  <c r="BD34" i="20" s="1"/>
  <c r="BE34" i="20" s="1"/>
  <c r="G35" i="20"/>
  <c r="H35" i="20"/>
  <c r="I35" i="20"/>
  <c r="J35" i="20"/>
  <c r="K35" i="20"/>
  <c r="L35" i="20"/>
  <c r="M35" i="20"/>
  <c r="N35" i="20"/>
  <c r="O35" i="20"/>
  <c r="P35" i="20"/>
  <c r="Q35" i="20"/>
  <c r="R35" i="20"/>
  <c r="S35" i="20"/>
  <c r="T35" i="20"/>
  <c r="U35" i="20"/>
  <c r="V35" i="20"/>
  <c r="W35" i="20"/>
  <c r="X35" i="20"/>
  <c r="Y35" i="20"/>
  <c r="Z35" i="20"/>
  <c r="AA35" i="20"/>
  <c r="AB35" i="20"/>
  <c r="AC35" i="20" s="1"/>
  <c r="AD35" i="20" s="1"/>
  <c r="AE35" i="20" s="1"/>
  <c r="AF35" i="20" s="1"/>
  <c r="AG35" i="20" s="1"/>
  <c r="AH35" i="20" s="1"/>
  <c r="AI35" i="20" s="1"/>
  <c r="AJ35" i="20" s="1"/>
  <c r="AK35" i="20" s="1"/>
  <c r="AL35" i="20" s="1"/>
  <c r="AM35" i="20" s="1"/>
  <c r="AN35" i="20" s="1"/>
  <c r="AO35" i="20" s="1"/>
  <c r="AP35" i="20" s="1"/>
  <c r="AQ35" i="20" s="1"/>
  <c r="AR35" i="20" s="1"/>
  <c r="AS35" i="20" s="1"/>
  <c r="AT35" i="20" s="1"/>
  <c r="AU35" i="20" s="1"/>
  <c r="AV35" i="20" s="1"/>
  <c r="AW35" i="20" s="1"/>
  <c r="AX35" i="20" s="1"/>
  <c r="AY35" i="20" s="1"/>
  <c r="AZ35" i="20" s="1"/>
  <c r="BA35" i="20" s="1"/>
  <c r="BB35" i="20" s="1"/>
  <c r="BC35" i="20" s="1"/>
  <c r="BD35" i="20" s="1"/>
  <c r="BE35" i="20" s="1"/>
  <c r="G36" i="20"/>
  <c r="H36" i="20"/>
  <c r="I36" i="20"/>
  <c r="J36" i="20"/>
  <c r="K36" i="20"/>
  <c r="L36" i="20"/>
  <c r="M36" i="20"/>
  <c r="N36" i="20"/>
  <c r="O36" i="20"/>
  <c r="P36" i="20"/>
  <c r="Q36" i="20"/>
  <c r="R36" i="20"/>
  <c r="S36" i="20"/>
  <c r="T36" i="20"/>
  <c r="U36" i="20"/>
  <c r="V36" i="20"/>
  <c r="W36" i="20"/>
  <c r="X36" i="20"/>
  <c r="Y36" i="20"/>
  <c r="Z36" i="20"/>
  <c r="AA36" i="20"/>
  <c r="AB36" i="20"/>
  <c r="AC36" i="20" s="1"/>
  <c r="AD36" i="20" s="1"/>
  <c r="AE36" i="20" s="1"/>
  <c r="AF36" i="20" s="1"/>
  <c r="AG36" i="20" s="1"/>
  <c r="AH36" i="20" s="1"/>
  <c r="AI36" i="20" s="1"/>
  <c r="AJ36" i="20" s="1"/>
  <c r="AK36" i="20" s="1"/>
  <c r="AL36" i="20" s="1"/>
  <c r="AM36" i="20" s="1"/>
  <c r="AN36" i="20" s="1"/>
  <c r="AO36" i="20" s="1"/>
  <c r="AP36" i="20" s="1"/>
  <c r="AQ36" i="20" s="1"/>
  <c r="AR36" i="20" s="1"/>
  <c r="AS36" i="20" s="1"/>
  <c r="AT36" i="20" s="1"/>
  <c r="AU36" i="20" s="1"/>
  <c r="AV36" i="20" s="1"/>
  <c r="AW36" i="20" s="1"/>
  <c r="AX36" i="20" s="1"/>
  <c r="AY36" i="20" s="1"/>
  <c r="AZ36" i="20" s="1"/>
  <c r="BA36" i="20" s="1"/>
  <c r="BB36" i="20" s="1"/>
  <c r="BC36" i="20" s="1"/>
  <c r="BD36" i="20" s="1"/>
  <c r="BE36" i="20" s="1"/>
  <c r="G37" i="20"/>
  <c r="H37" i="20"/>
  <c r="I37" i="20"/>
  <c r="J37" i="20"/>
  <c r="K37" i="20"/>
  <c r="L37" i="20"/>
  <c r="M37" i="20"/>
  <c r="N37" i="20"/>
  <c r="O37" i="20"/>
  <c r="P37" i="20"/>
  <c r="Q37" i="20"/>
  <c r="R37" i="20"/>
  <c r="S37" i="20"/>
  <c r="T37" i="20"/>
  <c r="U37" i="20"/>
  <c r="V37" i="20"/>
  <c r="W37" i="20"/>
  <c r="X37" i="20"/>
  <c r="Y37" i="20"/>
  <c r="Z37" i="20"/>
  <c r="AA37" i="20"/>
  <c r="AB37" i="20"/>
  <c r="AC37" i="20" s="1"/>
  <c r="AD37" i="20" s="1"/>
  <c r="AE37" i="20" s="1"/>
  <c r="AF37" i="20" s="1"/>
  <c r="AG37" i="20" s="1"/>
  <c r="AH37" i="20" s="1"/>
  <c r="AI37" i="20" s="1"/>
  <c r="AJ37" i="20" s="1"/>
  <c r="AK37" i="20" s="1"/>
  <c r="AL37" i="20" s="1"/>
  <c r="AM37" i="20" s="1"/>
  <c r="AN37" i="20" s="1"/>
  <c r="AO37" i="20" s="1"/>
  <c r="AP37" i="20" s="1"/>
  <c r="AQ37" i="20" s="1"/>
  <c r="AR37" i="20" s="1"/>
  <c r="AS37" i="20" s="1"/>
  <c r="AT37" i="20" s="1"/>
  <c r="AU37" i="20" s="1"/>
  <c r="AV37" i="20" s="1"/>
  <c r="AW37" i="20" s="1"/>
  <c r="AX37" i="20" s="1"/>
  <c r="AY37" i="20" s="1"/>
  <c r="AZ37" i="20" s="1"/>
  <c r="BA37" i="20" s="1"/>
  <c r="BB37" i="20" s="1"/>
  <c r="BC37" i="20" s="1"/>
  <c r="BD37" i="20" s="1"/>
  <c r="BE37" i="20" s="1"/>
  <c r="G38" i="20"/>
  <c r="H38" i="20"/>
  <c r="I38" i="20"/>
  <c r="J38" i="20"/>
  <c r="K38" i="20"/>
  <c r="L38" i="20"/>
  <c r="M38" i="20"/>
  <c r="N38" i="20"/>
  <c r="O38" i="20"/>
  <c r="P38" i="20"/>
  <c r="Q38" i="20"/>
  <c r="R38" i="20"/>
  <c r="S38" i="20"/>
  <c r="T38" i="20"/>
  <c r="U38" i="20"/>
  <c r="V38" i="20"/>
  <c r="W38" i="20"/>
  <c r="X38" i="20"/>
  <c r="Y38" i="20"/>
  <c r="Z38" i="20"/>
  <c r="AA38" i="20"/>
  <c r="AB38" i="20"/>
  <c r="AC38" i="20" s="1"/>
  <c r="AD38" i="20" s="1"/>
  <c r="AE38" i="20" s="1"/>
  <c r="AF38" i="20" s="1"/>
  <c r="AG38" i="20" s="1"/>
  <c r="AH38" i="20" s="1"/>
  <c r="AI38" i="20" s="1"/>
  <c r="AJ38" i="20" s="1"/>
  <c r="AK38" i="20" s="1"/>
  <c r="AL38" i="20" s="1"/>
  <c r="AM38" i="20" s="1"/>
  <c r="AN38" i="20" s="1"/>
  <c r="AO38" i="20" s="1"/>
  <c r="AP38" i="20" s="1"/>
  <c r="AQ38" i="20" s="1"/>
  <c r="AR38" i="20" s="1"/>
  <c r="AS38" i="20" s="1"/>
  <c r="AT38" i="20" s="1"/>
  <c r="AU38" i="20" s="1"/>
  <c r="AV38" i="20" s="1"/>
  <c r="AW38" i="20" s="1"/>
  <c r="AX38" i="20" s="1"/>
  <c r="AY38" i="20" s="1"/>
  <c r="AZ38" i="20" s="1"/>
  <c r="BA38" i="20" s="1"/>
  <c r="BB38" i="20" s="1"/>
  <c r="BC38" i="20" s="1"/>
  <c r="BD38" i="20" s="1"/>
  <c r="BE38" i="20" s="1"/>
  <c r="G39" i="20"/>
  <c r="H39" i="20"/>
  <c r="I39" i="20"/>
  <c r="J39" i="20"/>
  <c r="K39" i="20"/>
  <c r="L39" i="20"/>
  <c r="M39" i="20"/>
  <c r="N39" i="20"/>
  <c r="O39" i="20"/>
  <c r="P39" i="20"/>
  <c r="Q39" i="20"/>
  <c r="R39" i="20"/>
  <c r="S39" i="20"/>
  <c r="T39" i="20"/>
  <c r="U39" i="20"/>
  <c r="V39" i="20"/>
  <c r="W39" i="20"/>
  <c r="X39" i="20"/>
  <c r="Y39" i="20"/>
  <c r="Z39" i="20"/>
  <c r="AA39" i="20"/>
  <c r="AB39" i="20"/>
  <c r="AC39" i="20" s="1"/>
  <c r="AD39" i="20" s="1"/>
  <c r="AE39" i="20" s="1"/>
  <c r="AF39" i="20" s="1"/>
  <c r="AG39" i="20" s="1"/>
  <c r="AH39" i="20" s="1"/>
  <c r="AI39" i="20" s="1"/>
  <c r="AJ39" i="20" s="1"/>
  <c r="AK39" i="20" s="1"/>
  <c r="AL39" i="20" s="1"/>
  <c r="AM39" i="20" s="1"/>
  <c r="AN39" i="20" s="1"/>
  <c r="AO39" i="20" s="1"/>
  <c r="AP39" i="20" s="1"/>
  <c r="AQ39" i="20" s="1"/>
  <c r="AR39" i="20" s="1"/>
  <c r="AS39" i="20" s="1"/>
  <c r="AT39" i="20" s="1"/>
  <c r="AU39" i="20" s="1"/>
  <c r="AV39" i="20" s="1"/>
  <c r="AW39" i="20" s="1"/>
  <c r="AX39" i="20" s="1"/>
  <c r="AY39" i="20" s="1"/>
  <c r="AZ39" i="20" s="1"/>
  <c r="BA39" i="20" s="1"/>
  <c r="BB39" i="20" s="1"/>
  <c r="BC39" i="20" s="1"/>
  <c r="BD39" i="20" s="1"/>
  <c r="BE39" i="20" s="1"/>
  <c r="G40" i="20"/>
  <c r="H40" i="20"/>
  <c r="I40" i="20"/>
  <c r="J40" i="20"/>
  <c r="K40" i="20"/>
  <c r="L40" i="20"/>
  <c r="M40" i="20"/>
  <c r="N40" i="20"/>
  <c r="O40" i="20"/>
  <c r="P40" i="20"/>
  <c r="Q40" i="20"/>
  <c r="R40" i="20"/>
  <c r="S40" i="20"/>
  <c r="T40" i="20"/>
  <c r="U40" i="20"/>
  <c r="V40" i="20"/>
  <c r="W40" i="20"/>
  <c r="X40" i="20"/>
  <c r="Y40" i="20"/>
  <c r="Z40" i="20"/>
  <c r="AA40" i="20"/>
  <c r="AB40" i="20"/>
  <c r="AC40" i="20" s="1"/>
  <c r="AD40" i="20" s="1"/>
  <c r="AE40" i="20" s="1"/>
  <c r="AF40" i="20" s="1"/>
  <c r="AG40" i="20" s="1"/>
  <c r="AH40" i="20" s="1"/>
  <c r="AI40" i="20" s="1"/>
  <c r="AJ40" i="20" s="1"/>
  <c r="AK40" i="20" s="1"/>
  <c r="AL40" i="20" s="1"/>
  <c r="AM40" i="20" s="1"/>
  <c r="AN40" i="20" s="1"/>
  <c r="AO40" i="20" s="1"/>
  <c r="AP40" i="20" s="1"/>
  <c r="AQ40" i="20" s="1"/>
  <c r="AR40" i="20" s="1"/>
  <c r="AS40" i="20" s="1"/>
  <c r="AT40" i="20" s="1"/>
  <c r="AU40" i="20" s="1"/>
  <c r="AV40" i="20" s="1"/>
  <c r="AW40" i="20" s="1"/>
  <c r="AX40" i="20" s="1"/>
  <c r="AY40" i="20" s="1"/>
  <c r="AZ40" i="20" s="1"/>
  <c r="BA40" i="20" s="1"/>
  <c r="BB40" i="20" s="1"/>
  <c r="BC40" i="20" s="1"/>
  <c r="BD40" i="20" s="1"/>
  <c r="BE40" i="20" s="1"/>
  <c r="G41" i="20"/>
  <c r="H41" i="20"/>
  <c r="I41" i="20"/>
  <c r="J41" i="20"/>
  <c r="K41" i="20"/>
  <c r="L41" i="20"/>
  <c r="M41" i="20"/>
  <c r="N41" i="20"/>
  <c r="O41" i="20"/>
  <c r="P41" i="20"/>
  <c r="Q41" i="20"/>
  <c r="R41" i="20"/>
  <c r="S41" i="20"/>
  <c r="T41" i="20"/>
  <c r="U41" i="20"/>
  <c r="V41" i="20"/>
  <c r="W41" i="20"/>
  <c r="X41" i="20"/>
  <c r="Y41" i="20"/>
  <c r="Z41" i="20"/>
  <c r="AA41" i="20"/>
  <c r="AB41" i="20"/>
  <c r="AC41" i="20" s="1"/>
  <c r="AD41" i="20" s="1"/>
  <c r="AE41" i="20" s="1"/>
  <c r="AF41" i="20" s="1"/>
  <c r="AG41" i="20" s="1"/>
  <c r="AH41" i="20" s="1"/>
  <c r="AI41" i="20" s="1"/>
  <c r="AJ41" i="20" s="1"/>
  <c r="AK41" i="20" s="1"/>
  <c r="AL41" i="20" s="1"/>
  <c r="AM41" i="20" s="1"/>
  <c r="AN41" i="20" s="1"/>
  <c r="AO41" i="20" s="1"/>
  <c r="AP41" i="20" s="1"/>
  <c r="AQ41" i="20" s="1"/>
  <c r="AR41" i="20" s="1"/>
  <c r="AS41" i="20" s="1"/>
  <c r="AT41" i="20" s="1"/>
  <c r="AU41" i="20" s="1"/>
  <c r="AV41" i="20" s="1"/>
  <c r="AW41" i="20" s="1"/>
  <c r="AX41" i="20" s="1"/>
  <c r="AY41" i="20" s="1"/>
  <c r="AZ41" i="20" s="1"/>
  <c r="BA41" i="20" s="1"/>
  <c r="BB41" i="20" s="1"/>
  <c r="BC41" i="20" s="1"/>
  <c r="BD41" i="20" s="1"/>
  <c r="BE41" i="20" s="1"/>
  <c r="G42" i="20"/>
  <c r="H42" i="20"/>
  <c r="I42" i="20"/>
  <c r="J42" i="20"/>
  <c r="K42" i="20"/>
  <c r="L42" i="20"/>
  <c r="M42" i="20"/>
  <c r="N42" i="20"/>
  <c r="O42" i="20"/>
  <c r="P42" i="20"/>
  <c r="Q42" i="20"/>
  <c r="R42" i="20"/>
  <c r="S42" i="20"/>
  <c r="T42" i="20"/>
  <c r="U42" i="20"/>
  <c r="V42" i="20"/>
  <c r="W42" i="20"/>
  <c r="X42" i="20"/>
  <c r="Y42" i="20"/>
  <c r="Z42" i="20"/>
  <c r="AA42" i="20"/>
  <c r="AB42" i="20"/>
  <c r="AC42" i="20" s="1"/>
  <c r="AD42" i="20" s="1"/>
  <c r="AE42" i="20" s="1"/>
  <c r="AF42" i="20" s="1"/>
  <c r="AG42" i="20" s="1"/>
  <c r="AH42" i="20" s="1"/>
  <c r="AI42" i="20" s="1"/>
  <c r="AJ42" i="20" s="1"/>
  <c r="AK42" i="20" s="1"/>
  <c r="AL42" i="20" s="1"/>
  <c r="AM42" i="20" s="1"/>
  <c r="AN42" i="20" s="1"/>
  <c r="AO42" i="20" s="1"/>
  <c r="AP42" i="20" s="1"/>
  <c r="AQ42" i="20" s="1"/>
  <c r="AR42" i="20" s="1"/>
  <c r="AS42" i="20" s="1"/>
  <c r="AT42" i="20" s="1"/>
  <c r="AU42" i="20" s="1"/>
  <c r="AV42" i="20" s="1"/>
  <c r="AW42" i="20" s="1"/>
  <c r="AX42" i="20" s="1"/>
  <c r="AY42" i="20" s="1"/>
  <c r="AZ42" i="20" s="1"/>
  <c r="BA42" i="20" s="1"/>
  <c r="BB42" i="20" s="1"/>
  <c r="BC42" i="20" s="1"/>
  <c r="BD42" i="20" s="1"/>
  <c r="BE42" i="20" s="1"/>
  <c r="H12" i="20"/>
  <c r="I12" i="20"/>
  <c r="J12" i="20"/>
  <c r="K12" i="20"/>
  <c r="K45" i="20" s="1"/>
  <c r="L12" i="20"/>
  <c r="M12" i="20"/>
  <c r="N12" i="20"/>
  <c r="O12" i="20"/>
  <c r="P12" i="20"/>
  <c r="Q12" i="20"/>
  <c r="R12" i="20"/>
  <c r="S12" i="20"/>
  <c r="T12" i="20"/>
  <c r="U12" i="20"/>
  <c r="U45" i="20" s="1"/>
  <c r="V12" i="20"/>
  <c r="W12" i="20"/>
  <c r="X12" i="20"/>
  <c r="Y12" i="20"/>
  <c r="Z12" i="20"/>
  <c r="AA12" i="20"/>
  <c r="AA45" i="20" s="1"/>
  <c r="AB12" i="20"/>
  <c r="AC12" i="20" s="1"/>
  <c r="AD12" i="20" s="1"/>
  <c r="AE12" i="20" s="1"/>
  <c r="AF12" i="20" s="1"/>
  <c r="AG12" i="20" s="1"/>
  <c r="AH12" i="20" s="1"/>
  <c r="AI12" i="20" s="1"/>
  <c r="AJ12" i="20" s="1"/>
  <c r="AK12" i="20" s="1"/>
  <c r="AL12" i="20" s="1"/>
  <c r="AM12" i="20" s="1"/>
  <c r="AN12" i="20" s="1"/>
  <c r="AO12" i="20" s="1"/>
  <c r="AP12" i="20" s="1"/>
  <c r="AQ12" i="20" s="1"/>
  <c r="AR12" i="20" s="1"/>
  <c r="AS12" i="20" s="1"/>
  <c r="AT12" i="20" s="1"/>
  <c r="AU12" i="20" s="1"/>
  <c r="AV12" i="20" s="1"/>
  <c r="AW12" i="20" s="1"/>
  <c r="AX12" i="20" s="1"/>
  <c r="AY12" i="20" s="1"/>
  <c r="AZ12" i="20" s="1"/>
  <c r="BA12" i="20" s="1"/>
  <c r="BB12" i="20" s="1"/>
  <c r="BC12" i="20" s="1"/>
  <c r="BD12" i="20" s="1"/>
  <c r="BE12" i="20" s="1"/>
  <c r="G12" i="20"/>
  <c r="G13" i="18"/>
  <c r="H13" i="18"/>
  <c r="I13" i="18"/>
  <c r="J13" i="18"/>
  <c r="K13" i="18"/>
  <c r="L13" i="18"/>
  <c r="M13" i="18"/>
  <c r="N13" i="18"/>
  <c r="O13" i="18"/>
  <c r="P13" i="18"/>
  <c r="Q13" i="18"/>
  <c r="R13" i="18"/>
  <c r="S13" i="18"/>
  <c r="T13" i="18"/>
  <c r="U13" i="18"/>
  <c r="V13" i="18"/>
  <c r="W13" i="18"/>
  <c r="X13" i="18"/>
  <c r="Y13" i="18"/>
  <c r="Z13" i="18"/>
  <c r="AA13" i="18"/>
  <c r="AB13" i="18"/>
  <c r="AC13" i="18" s="1"/>
  <c r="AD13" i="18" s="1"/>
  <c r="AE13" i="18" s="1"/>
  <c r="AF13" i="18" s="1"/>
  <c r="AG13" i="18" s="1"/>
  <c r="AH13" i="18" s="1"/>
  <c r="AI13" i="18" s="1"/>
  <c r="AJ13" i="18" s="1"/>
  <c r="AK13" i="18" s="1"/>
  <c r="AL13" i="18" s="1"/>
  <c r="AM13" i="18" s="1"/>
  <c r="AN13" i="18" s="1"/>
  <c r="AO13" i="18" s="1"/>
  <c r="AP13" i="18" s="1"/>
  <c r="AQ13" i="18" s="1"/>
  <c r="AR13" i="18" s="1"/>
  <c r="AS13" i="18" s="1"/>
  <c r="AT13" i="18" s="1"/>
  <c r="AU13" i="18" s="1"/>
  <c r="AV13" i="18" s="1"/>
  <c r="AW13" i="18" s="1"/>
  <c r="AX13" i="18" s="1"/>
  <c r="AY13" i="18" s="1"/>
  <c r="AZ13" i="18" s="1"/>
  <c r="BA13" i="18" s="1"/>
  <c r="BB13" i="18" s="1"/>
  <c r="BC13" i="18" s="1"/>
  <c r="BD13" i="18" s="1"/>
  <c r="BE13" i="18" s="1"/>
  <c r="G14" i="18"/>
  <c r="H14" i="18"/>
  <c r="I14" i="18"/>
  <c r="J14" i="18"/>
  <c r="K14" i="18"/>
  <c r="L14" i="18"/>
  <c r="M14" i="18"/>
  <c r="N14" i="18"/>
  <c r="O14" i="18"/>
  <c r="P14" i="18"/>
  <c r="Q14" i="18"/>
  <c r="R14" i="18"/>
  <c r="S14" i="18"/>
  <c r="T14" i="18"/>
  <c r="U14" i="18"/>
  <c r="V14" i="18"/>
  <c r="W14" i="18"/>
  <c r="X14" i="18"/>
  <c r="Y14" i="18"/>
  <c r="Z14" i="18"/>
  <c r="AA14" i="18"/>
  <c r="AB14" i="18"/>
  <c r="AC14" i="18" s="1"/>
  <c r="AD14" i="18" s="1"/>
  <c r="AE14" i="18" s="1"/>
  <c r="AF14" i="18" s="1"/>
  <c r="AG14" i="18" s="1"/>
  <c r="AH14" i="18" s="1"/>
  <c r="AI14" i="18" s="1"/>
  <c r="AJ14" i="18" s="1"/>
  <c r="AK14" i="18" s="1"/>
  <c r="AL14" i="18" s="1"/>
  <c r="AM14" i="18" s="1"/>
  <c r="AN14" i="18" s="1"/>
  <c r="AO14" i="18" s="1"/>
  <c r="AP14" i="18" s="1"/>
  <c r="AQ14" i="18" s="1"/>
  <c r="AR14" i="18" s="1"/>
  <c r="AS14" i="18" s="1"/>
  <c r="AT14" i="18" s="1"/>
  <c r="AU14" i="18" s="1"/>
  <c r="AV14" i="18" s="1"/>
  <c r="AW14" i="18" s="1"/>
  <c r="AX14" i="18" s="1"/>
  <c r="AY14" i="18" s="1"/>
  <c r="AZ14" i="18" s="1"/>
  <c r="BA14" i="18" s="1"/>
  <c r="BB14" i="18" s="1"/>
  <c r="BC14" i="18" s="1"/>
  <c r="BD14" i="18" s="1"/>
  <c r="BE14" i="18" s="1"/>
  <c r="G15" i="18"/>
  <c r="H15" i="18"/>
  <c r="I15" i="18"/>
  <c r="J15" i="18"/>
  <c r="K15" i="18"/>
  <c r="L15" i="18"/>
  <c r="M15" i="18"/>
  <c r="N15" i="18"/>
  <c r="O15" i="18"/>
  <c r="P15" i="18"/>
  <c r="Q15" i="18"/>
  <c r="R15" i="18"/>
  <c r="S15" i="18"/>
  <c r="T15" i="18"/>
  <c r="U15" i="18"/>
  <c r="V15" i="18"/>
  <c r="W15" i="18"/>
  <c r="X15" i="18"/>
  <c r="Y15" i="18"/>
  <c r="Z15" i="18"/>
  <c r="AA15" i="18"/>
  <c r="AB15" i="18"/>
  <c r="AC15" i="18" s="1"/>
  <c r="AD15" i="18" s="1"/>
  <c r="AE15" i="18" s="1"/>
  <c r="AF15" i="18" s="1"/>
  <c r="AG15" i="18" s="1"/>
  <c r="AH15" i="18" s="1"/>
  <c r="AI15" i="18" s="1"/>
  <c r="AJ15" i="18" s="1"/>
  <c r="AK15" i="18" s="1"/>
  <c r="AL15" i="18" s="1"/>
  <c r="AM15" i="18" s="1"/>
  <c r="AN15" i="18" s="1"/>
  <c r="AO15" i="18" s="1"/>
  <c r="AP15" i="18" s="1"/>
  <c r="AQ15" i="18" s="1"/>
  <c r="AR15" i="18" s="1"/>
  <c r="AS15" i="18" s="1"/>
  <c r="AT15" i="18" s="1"/>
  <c r="AU15" i="18" s="1"/>
  <c r="AV15" i="18" s="1"/>
  <c r="AW15" i="18" s="1"/>
  <c r="AX15" i="18" s="1"/>
  <c r="AY15" i="18" s="1"/>
  <c r="AZ15" i="18" s="1"/>
  <c r="BA15" i="18" s="1"/>
  <c r="BB15" i="18" s="1"/>
  <c r="BC15" i="18" s="1"/>
  <c r="BD15" i="18" s="1"/>
  <c r="BE15" i="18" s="1"/>
  <c r="G16" i="18"/>
  <c r="H16" i="18"/>
  <c r="I16" i="18"/>
  <c r="J16" i="18"/>
  <c r="K16" i="18"/>
  <c r="L16" i="18"/>
  <c r="M16" i="18"/>
  <c r="N16" i="18"/>
  <c r="O16" i="18"/>
  <c r="P16" i="18"/>
  <c r="Q16" i="18"/>
  <c r="R16" i="18"/>
  <c r="S16" i="18"/>
  <c r="T16" i="18"/>
  <c r="U16" i="18"/>
  <c r="V16" i="18"/>
  <c r="W16" i="18"/>
  <c r="X16" i="18"/>
  <c r="Y16" i="18"/>
  <c r="Z16" i="18"/>
  <c r="AA16" i="18"/>
  <c r="AB16" i="18"/>
  <c r="AC16" i="18" s="1"/>
  <c r="AD16" i="18" s="1"/>
  <c r="AE16" i="18" s="1"/>
  <c r="AF16" i="18" s="1"/>
  <c r="AG16" i="18" s="1"/>
  <c r="AH16" i="18" s="1"/>
  <c r="AI16" i="18" s="1"/>
  <c r="AJ16" i="18" s="1"/>
  <c r="AK16" i="18" s="1"/>
  <c r="AL16" i="18" s="1"/>
  <c r="AM16" i="18" s="1"/>
  <c r="AN16" i="18" s="1"/>
  <c r="AO16" i="18" s="1"/>
  <c r="AP16" i="18" s="1"/>
  <c r="AQ16" i="18" s="1"/>
  <c r="AR16" i="18" s="1"/>
  <c r="AS16" i="18" s="1"/>
  <c r="AT16" i="18" s="1"/>
  <c r="AU16" i="18" s="1"/>
  <c r="AV16" i="18" s="1"/>
  <c r="AW16" i="18" s="1"/>
  <c r="AX16" i="18" s="1"/>
  <c r="AY16" i="18" s="1"/>
  <c r="AZ16" i="18" s="1"/>
  <c r="BA16" i="18" s="1"/>
  <c r="BB16" i="18" s="1"/>
  <c r="BC16" i="18" s="1"/>
  <c r="BD16" i="18" s="1"/>
  <c r="BE16" i="18" s="1"/>
  <c r="G17" i="18"/>
  <c r="H17" i="18"/>
  <c r="I17" i="18"/>
  <c r="J17" i="18"/>
  <c r="K17" i="18"/>
  <c r="L17" i="18"/>
  <c r="M17" i="18"/>
  <c r="N17" i="18"/>
  <c r="O17" i="18"/>
  <c r="P17" i="18"/>
  <c r="Q17" i="18"/>
  <c r="R17" i="18"/>
  <c r="S17" i="18"/>
  <c r="T17" i="18"/>
  <c r="U17" i="18"/>
  <c r="V17" i="18"/>
  <c r="W17" i="18"/>
  <c r="X17" i="18"/>
  <c r="Y17" i="18"/>
  <c r="Z17" i="18"/>
  <c r="AA17" i="18"/>
  <c r="AB17" i="18"/>
  <c r="AC17" i="18" s="1"/>
  <c r="AD17" i="18" s="1"/>
  <c r="AE17" i="18" s="1"/>
  <c r="AF17" i="18" s="1"/>
  <c r="AG17" i="18" s="1"/>
  <c r="AH17" i="18" s="1"/>
  <c r="AI17" i="18" s="1"/>
  <c r="AJ17" i="18" s="1"/>
  <c r="AK17" i="18" s="1"/>
  <c r="AL17" i="18" s="1"/>
  <c r="AM17" i="18" s="1"/>
  <c r="AN17" i="18" s="1"/>
  <c r="AO17" i="18" s="1"/>
  <c r="AP17" i="18" s="1"/>
  <c r="AQ17" i="18" s="1"/>
  <c r="AR17" i="18" s="1"/>
  <c r="AS17" i="18" s="1"/>
  <c r="AT17" i="18" s="1"/>
  <c r="AU17" i="18" s="1"/>
  <c r="AV17" i="18" s="1"/>
  <c r="AW17" i="18" s="1"/>
  <c r="AX17" i="18" s="1"/>
  <c r="AY17" i="18" s="1"/>
  <c r="AZ17" i="18" s="1"/>
  <c r="BA17" i="18" s="1"/>
  <c r="BB17" i="18" s="1"/>
  <c r="BC17" i="18" s="1"/>
  <c r="BD17" i="18" s="1"/>
  <c r="BE17" i="18" s="1"/>
  <c r="G18" i="18"/>
  <c r="H18" i="18"/>
  <c r="I18" i="18"/>
  <c r="J18" i="18"/>
  <c r="K18" i="18"/>
  <c r="L18" i="18"/>
  <c r="M18" i="18"/>
  <c r="N18" i="18"/>
  <c r="O18" i="18"/>
  <c r="P18" i="18"/>
  <c r="Q18" i="18"/>
  <c r="R18" i="18"/>
  <c r="S18" i="18"/>
  <c r="T18" i="18"/>
  <c r="U18" i="18"/>
  <c r="V18" i="18"/>
  <c r="W18" i="18"/>
  <c r="X18" i="18"/>
  <c r="Y18" i="18"/>
  <c r="Z18" i="18"/>
  <c r="AA18" i="18"/>
  <c r="AB18" i="18"/>
  <c r="AC18" i="18" s="1"/>
  <c r="AD18" i="18" s="1"/>
  <c r="AE18" i="18" s="1"/>
  <c r="AF18" i="18" s="1"/>
  <c r="AG18" i="18" s="1"/>
  <c r="AH18" i="18" s="1"/>
  <c r="AI18" i="18" s="1"/>
  <c r="AJ18" i="18" s="1"/>
  <c r="AK18" i="18" s="1"/>
  <c r="AL18" i="18" s="1"/>
  <c r="AM18" i="18" s="1"/>
  <c r="AN18" i="18" s="1"/>
  <c r="AO18" i="18" s="1"/>
  <c r="AP18" i="18" s="1"/>
  <c r="AQ18" i="18" s="1"/>
  <c r="AR18" i="18" s="1"/>
  <c r="AS18" i="18" s="1"/>
  <c r="AT18" i="18" s="1"/>
  <c r="AU18" i="18" s="1"/>
  <c r="AV18" i="18" s="1"/>
  <c r="AW18" i="18" s="1"/>
  <c r="AX18" i="18" s="1"/>
  <c r="AY18" i="18" s="1"/>
  <c r="AZ18" i="18" s="1"/>
  <c r="BA18" i="18" s="1"/>
  <c r="BB18" i="18" s="1"/>
  <c r="BC18" i="18" s="1"/>
  <c r="BD18" i="18" s="1"/>
  <c r="BE18" i="18" s="1"/>
  <c r="G19" i="18"/>
  <c r="H19" i="18"/>
  <c r="I19" i="18"/>
  <c r="J19" i="18"/>
  <c r="K19" i="18"/>
  <c r="L19" i="18"/>
  <c r="M19" i="18"/>
  <c r="N19" i="18"/>
  <c r="O19" i="18"/>
  <c r="P19" i="18"/>
  <c r="Q19" i="18"/>
  <c r="R19" i="18"/>
  <c r="S19" i="18"/>
  <c r="T19" i="18"/>
  <c r="U19" i="18"/>
  <c r="V19" i="18"/>
  <c r="W19" i="18"/>
  <c r="X19" i="18"/>
  <c r="Y19" i="18"/>
  <c r="Z19" i="18"/>
  <c r="AA19" i="18"/>
  <c r="AB19" i="18"/>
  <c r="AC19" i="18" s="1"/>
  <c r="AD19" i="18" s="1"/>
  <c r="AE19" i="18" s="1"/>
  <c r="AF19" i="18" s="1"/>
  <c r="AG19" i="18" s="1"/>
  <c r="AH19" i="18" s="1"/>
  <c r="AI19" i="18" s="1"/>
  <c r="AJ19" i="18" s="1"/>
  <c r="AK19" i="18" s="1"/>
  <c r="AL19" i="18" s="1"/>
  <c r="AM19" i="18" s="1"/>
  <c r="AN19" i="18" s="1"/>
  <c r="AO19" i="18" s="1"/>
  <c r="AP19" i="18" s="1"/>
  <c r="AQ19" i="18" s="1"/>
  <c r="AR19" i="18" s="1"/>
  <c r="AS19" i="18" s="1"/>
  <c r="AT19" i="18" s="1"/>
  <c r="AU19" i="18" s="1"/>
  <c r="AV19" i="18" s="1"/>
  <c r="AW19" i="18" s="1"/>
  <c r="AX19" i="18" s="1"/>
  <c r="AY19" i="18" s="1"/>
  <c r="AZ19" i="18" s="1"/>
  <c r="BA19" i="18" s="1"/>
  <c r="BB19" i="18" s="1"/>
  <c r="BC19" i="18" s="1"/>
  <c r="BD19" i="18" s="1"/>
  <c r="BE19" i="18" s="1"/>
  <c r="G20" i="18"/>
  <c r="H20" i="18"/>
  <c r="I20" i="18"/>
  <c r="J20" i="18"/>
  <c r="K20" i="18"/>
  <c r="L20" i="18"/>
  <c r="M20" i="18"/>
  <c r="N20" i="18"/>
  <c r="O20" i="18"/>
  <c r="P20" i="18"/>
  <c r="Q20" i="18"/>
  <c r="R20" i="18"/>
  <c r="S20" i="18"/>
  <c r="T20" i="18"/>
  <c r="U20" i="18"/>
  <c r="V20" i="18"/>
  <c r="W20" i="18"/>
  <c r="X20" i="18"/>
  <c r="Y20" i="18"/>
  <c r="Z20" i="18"/>
  <c r="AA20" i="18"/>
  <c r="AB20" i="18"/>
  <c r="AC20" i="18" s="1"/>
  <c r="AD20" i="18" s="1"/>
  <c r="AE20" i="18" s="1"/>
  <c r="AF20" i="18" s="1"/>
  <c r="AG20" i="18" s="1"/>
  <c r="AH20" i="18" s="1"/>
  <c r="AI20" i="18" s="1"/>
  <c r="AJ20" i="18" s="1"/>
  <c r="AK20" i="18" s="1"/>
  <c r="AL20" i="18" s="1"/>
  <c r="AM20" i="18" s="1"/>
  <c r="AN20" i="18" s="1"/>
  <c r="AO20" i="18" s="1"/>
  <c r="AP20" i="18" s="1"/>
  <c r="AQ20" i="18" s="1"/>
  <c r="AR20" i="18" s="1"/>
  <c r="AS20" i="18" s="1"/>
  <c r="AT20" i="18" s="1"/>
  <c r="AU20" i="18" s="1"/>
  <c r="AV20" i="18" s="1"/>
  <c r="AW20" i="18" s="1"/>
  <c r="AX20" i="18" s="1"/>
  <c r="AY20" i="18" s="1"/>
  <c r="AZ20" i="18" s="1"/>
  <c r="BA20" i="18" s="1"/>
  <c r="BB20" i="18" s="1"/>
  <c r="BC20" i="18" s="1"/>
  <c r="BD20" i="18" s="1"/>
  <c r="BE20" i="18" s="1"/>
  <c r="G21" i="18"/>
  <c r="H21" i="18"/>
  <c r="I21" i="18"/>
  <c r="J21" i="18"/>
  <c r="K21" i="18"/>
  <c r="L21" i="18"/>
  <c r="M21" i="18"/>
  <c r="N21" i="18"/>
  <c r="O21" i="18"/>
  <c r="P21" i="18"/>
  <c r="Q21" i="18"/>
  <c r="R21" i="18"/>
  <c r="S21" i="18"/>
  <c r="T21" i="18"/>
  <c r="U21" i="18"/>
  <c r="V21" i="18"/>
  <c r="W21" i="18"/>
  <c r="X21" i="18"/>
  <c r="Y21" i="18"/>
  <c r="Z21" i="18"/>
  <c r="AA21" i="18"/>
  <c r="AB21" i="18"/>
  <c r="AC21" i="18" s="1"/>
  <c r="AD21" i="18" s="1"/>
  <c r="AE21" i="18" s="1"/>
  <c r="AF21" i="18" s="1"/>
  <c r="AG21" i="18" s="1"/>
  <c r="AH21" i="18" s="1"/>
  <c r="AI21" i="18" s="1"/>
  <c r="AJ21" i="18" s="1"/>
  <c r="AK21" i="18" s="1"/>
  <c r="AL21" i="18" s="1"/>
  <c r="AM21" i="18" s="1"/>
  <c r="AN21" i="18" s="1"/>
  <c r="AO21" i="18" s="1"/>
  <c r="AP21" i="18" s="1"/>
  <c r="AQ21" i="18" s="1"/>
  <c r="AR21" i="18" s="1"/>
  <c r="AS21" i="18" s="1"/>
  <c r="AT21" i="18" s="1"/>
  <c r="AU21" i="18" s="1"/>
  <c r="AV21" i="18" s="1"/>
  <c r="AW21" i="18" s="1"/>
  <c r="AX21" i="18" s="1"/>
  <c r="AY21" i="18" s="1"/>
  <c r="AZ21" i="18" s="1"/>
  <c r="BA21" i="18" s="1"/>
  <c r="BB21" i="18" s="1"/>
  <c r="BC21" i="18" s="1"/>
  <c r="BD21" i="18" s="1"/>
  <c r="BE21" i="18" s="1"/>
  <c r="G22" i="18"/>
  <c r="H22" i="18"/>
  <c r="I22" i="18"/>
  <c r="J22" i="18"/>
  <c r="K22" i="18"/>
  <c r="L22" i="18"/>
  <c r="M22" i="18"/>
  <c r="N22" i="18"/>
  <c r="O22" i="18"/>
  <c r="P22" i="18"/>
  <c r="Q22" i="18"/>
  <c r="R22" i="18"/>
  <c r="S22" i="18"/>
  <c r="T22" i="18"/>
  <c r="U22" i="18"/>
  <c r="V22" i="18"/>
  <c r="W22" i="18"/>
  <c r="X22" i="18"/>
  <c r="Y22" i="18"/>
  <c r="Z22" i="18"/>
  <c r="AA22" i="18"/>
  <c r="AB22" i="18"/>
  <c r="AC22" i="18" s="1"/>
  <c r="AD22" i="18" s="1"/>
  <c r="AE22" i="18" s="1"/>
  <c r="AF22" i="18" s="1"/>
  <c r="AG22" i="18" s="1"/>
  <c r="AH22" i="18" s="1"/>
  <c r="AI22" i="18" s="1"/>
  <c r="AJ22" i="18" s="1"/>
  <c r="AK22" i="18" s="1"/>
  <c r="AL22" i="18" s="1"/>
  <c r="AM22" i="18" s="1"/>
  <c r="AN22" i="18" s="1"/>
  <c r="AO22" i="18" s="1"/>
  <c r="AP22" i="18" s="1"/>
  <c r="AQ22" i="18" s="1"/>
  <c r="AR22" i="18" s="1"/>
  <c r="AS22" i="18" s="1"/>
  <c r="AT22" i="18" s="1"/>
  <c r="AU22" i="18" s="1"/>
  <c r="AV22" i="18" s="1"/>
  <c r="AW22" i="18" s="1"/>
  <c r="AX22" i="18" s="1"/>
  <c r="AY22" i="18" s="1"/>
  <c r="AZ22" i="18" s="1"/>
  <c r="BA22" i="18" s="1"/>
  <c r="BB22" i="18" s="1"/>
  <c r="BC22" i="18" s="1"/>
  <c r="BD22" i="18" s="1"/>
  <c r="BE22" i="18" s="1"/>
  <c r="G23" i="18"/>
  <c r="H23" i="18"/>
  <c r="I23" i="18"/>
  <c r="J23" i="18"/>
  <c r="K23" i="18"/>
  <c r="L23" i="18"/>
  <c r="M23" i="18"/>
  <c r="N23" i="18"/>
  <c r="O23" i="18"/>
  <c r="P23" i="18"/>
  <c r="Q23" i="18"/>
  <c r="R23" i="18"/>
  <c r="S23" i="18"/>
  <c r="T23" i="18"/>
  <c r="U23" i="18"/>
  <c r="V23" i="18"/>
  <c r="W23" i="18"/>
  <c r="X23" i="18"/>
  <c r="Y23" i="18"/>
  <c r="Z23" i="18"/>
  <c r="AA23" i="18"/>
  <c r="AB23" i="18"/>
  <c r="AC23" i="18" s="1"/>
  <c r="AD23" i="18" s="1"/>
  <c r="AE23" i="18" s="1"/>
  <c r="AF23" i="18" s="1"/>
  <c r="AG23" i="18" s="1"/>
  <c r="AH23" i="18" s="1"/>
  <c r="AI23" i="18" s="1"/>
  <c r="AJ23" i="18" s="1"/>
  <c r="AK23" i="18" s="1"/>
  <c r="AL23" i="18" s="1"/>
  <c r="AM23" i="18" s="1"/>
  <c r="AN23" i="18" s="1"/>
  <c r="AO23" i="18" s="1"/>
  <c r="AP23" i="18" s="1"/>
  <c r="AQ23" i="18" s="1"/>
  <c r="AR23" i="18" s="1"/>
  <c r="AS23" i="18" s="1"/>
  <c r="AT23" i="18" s="1"/>
  <c r="AU23" i="18" s="1"/>
  <c r="AV23" i="18" s="1"/>
  <c r="AW23" i="18" s="1"/>
  <c r="AX23" i="18" s="1"/>
  <c r="AY23" i="18" s="1"/>
  <c r="AZ23" i="18" s="1"/>
  <c r="BA23" i="18" s="1"/>
  <c r="BB23" i="18" s="1"/>
  <c r="BC23" i="18" s="1"/>
  <c r="BD23" i="18" s="1"/>
  <c r="BE23" i="18" s="1"/>
  <c r="G24" i="18"/>
  <c r="H24" i="18"/>
  <c r="I24" i="18"/>
  <c r="J24" i="18"/>
  <c r="K24" i="18"/>
  <c r="L24" i="18"/>
  <c r="M24" i="18"/>
  <c r="N24" i="18"/>
  <c r="O24" i="18"/>
  <c r="P24" i="18"/>
  <c r="Q24" i="18"/>
  <c r="R24" i="18"/>
  <c r="S24" i="18"/>
  <c r="T24" i="18"/>
  <c r="U24" i="18"/>
  <c r="V24" i="18"/>
  <c r="W24" i="18"/>
  <c r="X24" i="18"/>
  <c r="Y24" i="18"/>
  <c r="Z24" i="18"/>
  <c r="AA24" i="18"/>
  <c r="AB24" i="18"/>
  <c r="AC24" i="18" s="1"/>
  <c r="AD24" i="18" s="1"/>
  <c r="AE24" i="18" s="1"/>
  <c r="AF24" i="18" s="1"/>
  <c r="AG24" i="18" s="1"/>
  <c r="AH24" i="18" s="1"/>
  <c r="AI24" i="18" s="1"/>
  <c r="AJ24" i="18" s="1"/>
  <c r="AK24" i="18" s="1"/>
  <c r="AL24" i="18" s="1"/>
  <c r="AM24" i="18" s="1"/>
  <c r="AN24" i="18" s="1"/>
  <c r="AO24" i="18" s="1"/>
  <c r="AP24" i="18" s="1"/>
  <c r="AQ24" i="18" s="1"/>
  <c r="AR24" i="18" s="1"/>
  <c r="AS24" i="18" s="1"/>
  <c r="AT24" i="18" s="1"/>
  <c r="AU24" i="18" s="1"/>
  <c r="AV24" i="18" s="1"/>
  <c r="AW24" i="18" s="1"/>
  <c r="AX24" i="18" s="1"/>
  <c r="AY24" i="18" s="1"/>
  <c r="AZ24" i="18" s="1"/>
  <c r="BA24" i="18" s="1"/>
  <c r="BB24" i="18" s="1"/>
  <c r="BC24" i="18" s="1"/>
  <c r="BD24" i="18" s="1"/>
  <c r="BE24" i="18" s="1"/>
  <c r="G25" i="18"/>
  <c r="H25" i="18"/>
  <c r="I25" i="18"/>
  <c r="J25" i="18"/>
  <c r="K25" i="18"/>
  <c r="L25" i="18"/>
  <c r="M25" i="18"/>
  <c r="N25" i="18"/>
  <c r="O25" i="18"/>
  <c r="P25" i="18"/>
  <c r="Q25" i="18"/>
  <c r="R25" i="18"/>
  <c r="S25" i="18"/>
  <c r="T25" i="18"/>
  <c r="U25" i="18"/>
  <c r="V25" i="18"/>
  <c r="W25" i="18"/>
  <c r="X25" i="18"/>
  <c r="Y25" i="18"/>
  <c r="Z25" i="18"/>
  <c r="AA25" i="18"/>
  <c r="AB25" i="18"/>
  <c r="AC25" i="18" s="1"/>
  <c r="AD25" i="18" s="1"/>
  <c r="AE25" i="18" s="1"/>
  <c r="AF25" i="18" s="1"/>
  <c r="AG25" i="18" s="1"/>
  <c r="AH25" i="18" s="1"/>
  <c r="AI25" i="18" s="1"/>
  <c r="AJ25" i="18" s="1"/>
  <c r="AK25" i="18" s="1"/>
  <c r="AL25" i="18" s="1"/>
  <c r="AM25" i="18" s="1"/>
  <c r="AN25" i="18" s="1"/>
  <c r="AO25" i="18" s="1"/>
  <c r="AP25" i="18" s="1"/>
  <c r="AQ25" i="18" s="1"/>
  <c r="AR25" i="18" s="1"/>
  <c r="AS25" i="18" s="1"/>
  <c r="AT25" i="18" s="1"/>
  <c r="AU25" i="18" s="1"/>
  <c r="AV25" i="18" s="1"/>
  <c r="AW25" i="18" s="1"/>
  <c r="AX25" i="18" s="1"/>
  <c r="AY25" i="18" s="1"/>
  <c r="AZ25" i="18" s="1"/>
  <c r="BA25" i="18" s="1"/>
  <c r="BB25" i="18" s="1"/>
  <c r="BC25" i="18" s="1"/>
  <c r="BD25" i="18" s="1"/>
  <c r="BE25" i="18" s="1"/>
  <c r="G26" i="18"/>
  <c r="H26" i="18"/>
  <c r="I26" i="18"/>
  <c r="J26" i="18"/>
  <c r="K26" i="18"/>
  <c r="L26" i="18"/>
  <c r="M26" i="18"/>
  <c r="N26" i="18"/>
  <c r="O26" i="18"/>
  <c r="P26" i="18"/>
  <c r="Q26" i="18"/>
  <c r="R26" i="18"/>
  <c r="S26" i="18"/>
  <c r="T26" i="18"/>
  <c r="U26" i="18"/>
  <c r="V26" i="18"/>
  <c r="W26" i="18"/>
  <c r="X26" i="18"/>
  <c r="Y26" i="18"/>
  <c r="Z26" i="18"/>
  <c r="AA26" i="18"/>
  <c r="AB26" i="18"/>
  <c r="AC26" i="18" s="1"/>
  <c r="AD26" i="18" s="1"/>
  <c r="AE26" i="18" s="1"/>
  <c r="AF26" i="18" s="1"/>
  <c r="AG26" i="18" s="1"/>
  <c r="AH26" i="18" s="1"/>
  <c r="AI26" i="18" s="1"/>
  <c r="AJ26" i="18" s="1"/>
  <c r="AK26" i="18" s="1"/>
  <c r="AL26" i="18" s="1"/>
  <c r="AM26" i="18" s="1"/>
  <c r="AN26" i="18" s="1"/>
  <c r="AO26" i="18" s="1"/>
  <c r="AP26" i="18" s="1"/>
  <c r="AQ26" i="18" s="1"/>
  <c r="AR26" i="18" s="1"/>
  <c r="AS26" i="18" s="1"/>
  <c r="AT26" i="18" s="1"/>
  <c r="AU26" i="18" s="1"/>
  <c r="AV26" i="18" s="1"/>
  <c r="AW26" i="18" s="1"/>
  <c r="AX26" i="18" s="1"/>
  <c r="AY26" i="18" s="1"/>
  <c r="AZ26" i="18" s="1"/>
  <c r="BA26" i="18" s="1"/>
  <c r="BB26" i="18" s="1"/>
  <c r="BC26" i="18" s="1"/>
  <c r="BD26" i="18" s="1"/>
  <c r="BE26" i="18" s="1"/>
  <c r="G27" i="18"/>
  <c r="H27" i="18"/>
  <c r="I27" i="18"/>
  <c r="J27" i="18"/>
  <c r="K27" i="18"/>
  <c r="L27" i="18"/>
  <c r="M27" i="18"/>
  <c r="N27" i="18"/>
  <c r="O27" i="18"/>
  <c r="P27" i="18"/>
  <c r="Q27" i="18"/>
  <c r="R27" i="18"/>
  <c r="S27" i="18"/>
  <c r="T27" i="18"/>
  <c r="U27" i="18"/>
  <c r="V27" i="18"/>
  <c r="W27" i="18"/>
  <c r="X27" i="18"/>
  <c r="Y27" i="18"/>
  <c r="Z27" i="18"/>
  <c r="AA27" i="18"/>
  <c r="AB27" i="18"/>
  <c r="AC27" i="18" s="1"/>
  <c r="AD27" i="18" s="1"/>
  <c r="AE27" i="18" s="1"/>
  <c r="AF27" i="18" s="1"/>
  <c r="AG27" i="18" s="1"/>
  <c r="AH27" i="18" s="1"/>
  <c r="AI27" i="18" s="1"/>
  <c r="AJ27" i="18" s="1"/>
  <c r="AK27" i="18" s="1"/>
  <c r="AL27" i="18" s="1"/>
  <c r="AM27" i="18" s="1"/>
  <c r="AN27" i="18" s="1"/>
  <c r="AO27" i="18" s="1"/>
  <c r="AP27" i="18" s="1"/>
  <c r="AQ27" i="18" s="1"/>
  <c r="AR27" i="18" s="1"/>
  <c r="AS27" i="18" s="1"/>
  <c r="AT27" i="18" s="1"/>
  <c r="AU27" i="18" s="1"/>
  <c r="AV27" i="18" s="1"/>
  <c r="AW27" i="18" s="1"/>
  <c r="AX27" i="18" s="1"/>
  <c r="AY27" i="18" s="1"/>
  <c r="AZ27" i="18" s="1"/>
  <c r="BA27" i="18" s="1"/>
  <c r="BB27" i="18" s="1"/>
  <c r="BC27" i="18" s="1"/>
  <c r="BD27" i="18" s="1"/>
  <c r="BE27" i="18" s="1"/>
  <c r="G28" i="18"/>
  <c r="H28" i="18"/>
  <c r="I28" i="18"/>
  <c r="J28" i="18"/>
  <c r="K28" i="18"/>
  <c r="L28" i="18"/>
  <c r="M28" i="18"/>
  <c r="N28" i="18"/>
  <c r="O28" i="18"/>
  <c r="P28" i="18"/>
  <c r="Q28" i="18"/>
  <c r="R28" i="18"/>
  <c r="S28" i="18"/>
  <c r="T28" i="18"/>
  <c r="U28" i="18"/>
  <c r="V28" i="18"/>
  <c r="W28" i="18"/>
  <c r="X28" i="18"/>
  <c r="Y28" i="18"/>
  <c r="Z28" i="18"/>
  <c r="AA28" i="18"/>
  <c r="AB28" i="18"/>
  <c r="AC28" i="18" s="1"/>
  <c r="AD28" i="18" s="1"/>
  <c r="AE28" i="18" s="1"/>
  <c r="AF28" i="18" s="1"/>
  <c r="AG28" i="18" s="1"/>
  <c r="AH28" i="18" s="1"/>
  <c r="AI28" i="18" s="1"/>
  <c r="AJ28" i="18" s="1"/>
  <c r="AK28" i="18" s="1"/>
  <c r="AL28" i="18" s="1"/>
  <c r="AM28" i="18" s="1"/>
  <c r="AN28" i="18" s="1"/>
  <c r="AO28" i="18" s="1"/>
  <c r="AP28" i="18" s="1"/>
  <c r="AQ28" i="18" s="1"/>
  <c r="AR28" i="18" s="1"/>
  <c r="AS28" i="18" s="1"/>
  <c r="AT28" i="18" s="1"/>
  <c r="AU28" i="18" s="1"/>
  <c r="AV28" i="18" s="1"/>
  <c r="AW28" i="18" s="1"/>
  <c r="AX28" i="18" s="1"/>
  <c r="AY28" i="18" s="1"/>
  <c r="AZ28" i="18" s="1"/>
  <c r="BA28" i="18" s="1"/>
  <c r="BB28" i="18" s="1"/>
  <c r="BC28" i="18" s="1"/>
  <c r="BD28" i="18" s="1"/>
  <c r="BE28" i="18" s="1"/>
  <c r="G29" i="18"/>
  <c r="H29" i="18"/>
  <c r="I29" i="18"/>
  <c r="J29" i="18"/>
  <c r="K29" i="18"/>
  <c r="L29" i="18"/>
  <c r="M29" i="18"/>
  <c r="N29" i="18"/>
  <c r="O29" i="18"/>
  <c r="P29" i="18"/>
  <c r="Q29" i="18"/>
  <c r="R29" i="18"/>
  <c r="S29" i="18"/>
  <c r="T29" i="18"/>
  <c r="U29" i="18"/>
  <c r="V29" i="18"/>
  <c r="W29" i="18"/>
  <c r="X29" i="18"/>
  <c r="Y29" i="18"/>
  <c r="Z29" i="18"/>
  <c r="AA29" i="18"/>
  <c r="AB29" i="18"/>
  <c r="AC29" i="18" s="1"/>
  <c r="AD29" i="18" s="1"/>
  <c r="AE29" i="18" s="1"/>
  <c r="AF29" i="18" s="1"/>
  <c r="AG29" i="18" s="1"/>
  <c r="AH29" i="18" s="1"/>
  <c r="AI29" i="18" s="1"/>
  <c r="AJ29" i="18" s="1"/>
  <c r="AK29" i="18" s="1"/>
  <c r="AL29" i="18" s="1"/>
  <c r="AM29" i="18" s="1"/>
  <c r="AN29" i="18" s="1"/>
  <c r="AO29" i="18" s="1"/>
  <c r="AP29" i="18" s="1"/>
  <c r="AQ29" i="18" s="1"/>
  <c r="AR29" i="18" s="1"/>
  <c r="AS29" i="18" s="1"/>
  <c r="AT29" i="18" s="1"/>
  <c r="AU29" i="18" s="1"/>
  <c r="AV29" i="18" s="1"/>
  <c r="AW29" i="18" s="1"/>
  <c r="AX29" i="18" s="1"/>
  <c r="AY29" i="18" s="1"/>
  <c r="AZ29" i="18" s="1"/>
  <c r="BA29" i="18" s="1"/>
  <c r="BB29" i="18" s="1"/>
  <c r="BC29" i="18" s="1"/>
  <c r="BD29" i="18" s="1"/>
  <c r="BE29" i="18" s="1"/>
  <c r="G30" i="18"/>
  <c r="H30" i="18"/>
  <c r="I30" i="18"/>
  <c r="J30" i="18"/>
  <c r="K30" i="18"/>
  <c r="L30" i="18"/>
  <c r="M30" i="18"/>
  <c r="N30" i="18"/>
  <c r="O30" i="18"/>
  <c r="P30" i="18"/>
  <c r="Q30" i="18"/>
  <c r="R30" i="18"/>
  <c r="S30" i="18"/>
  <c r="T30" i="18"/>
  <c r="U30" i="18"/>
  <c r="V30" i="18"/>
  <c r="W30" i="18"/>
  <c r="X30" i="18"/>
  <c r="Y30" i="18"/>
  <c r="Z30" i="18"/>
  <c r="AA30" i="18"/>
  <c r="AB30" i="18"/>
  <c r="AC30" i="18" s="1"/>
  <c r="AD30" i="18" s="1"/>
  <c r="AE30" i="18" s="1"/>
  <c r="AF30" i="18" s="1"/>
  <c r="AG30" i="18" s="1"/>
  <c r="AH30" i="18" s="1"/>
  <c r="AI30" i="18" s="1"/>
  <c r="AJ30" i="18" s="1"/>
  <c r="AK30" i="18" s="1"/>
  <c r="AL30" i="18" s="1"/>
  <c r="AM30" i="18" s="1"/>
  <c r="AN30" i="18" s="1"/>
  <c r="AO30" i="18" s="1"/>
  <c r="AP30" i="18" s="1"/>
  <c r="AQ30" i="18" s="1"/>
  <c r="AR30" i="18" s="1"/>
  <c r="AS30" i="18" s="1"/>
  <c r="AT30" i="18" s="1"/>
  <c r="AU30" i="18" s="1"/>
  <c r="AV30" i="18" s="1"/>
  <c r="AW30" i="18" s="1"/>
  <c r="AX30" i="18" s="1"/>
  <c r="AY30" i="18" s="1"/>
  <c r="AZ30" i="18" s="1"/>
  <c r="BA30" i="18" s="1"/>
  <c r="BB30" i="18" s="1"/>
  <c r="BC30" i="18" s="1"/>
  <c r="BD30" i="18" s="1"/>
  <c r="BE30" i="18" s="1"/>
  <c r="G31" i="18"/>
  <c r="H31" i="18"/>
  <c r="I31" i="18"/>
  <c r="J31" i="18"/>
  <c r="K31" i="18"/>
  <c r="L31" i="18"/>
  <c r="M31" i="18"/>
  <c r="N31" i="18"/>
  <c r="O31" i="18"/>
  <c r="P31" i="18"/>
  <c r="Q31" i="18"/>
  <c r="R31" i="18"/>
  <c r="S31" i="18"/>
  <c r="T31" i="18"/>
  <c r="U31" i="18"/>
  <c r="V31" i="18"/>
  <c r="W31" i="18"/>
  <c r="X31" i="18"/>
  <c r="Y31" i="18"/>
  <c r="Z31" i="18"/>
  <c r="AA31" i="18"/>
  <c r="AB31" i="18"/>
  <c r="AC31" i="18" s="1"/>
  <c r="AD31" i="18" s="1"/>
  <c r="AE31" i="18" s="1"/>
  <c r="AF31" i="18" s="1"/>
  <c r="AG31" i="18" s="1"/>
  <c r="AH31" i="18" s="1"/>
  <c r="AI31" i="18" s="1"/>
  <c r="AJ31" i="18" s="1"/>
  <c r="AK31" i="18" s="1"/>
  <c r="AL31" i="18" s="1"/>
  <c r="AM31" i="18" s="1"/>
  <c r="AN31" i="18" s="1"/>
  <c r="AO31" i="18" s="1"/>
  <c r="AP31" i="18" s="1"/>
  <c r="AQ31" i="18" s="1"/>
  <c r="AR31" i="18" s="1"/>
  <c r="AS31" i="18" s="1"/>
  <c r="AT31" i="18" s="1"/>
  <c r="AU31" i="18" s="1"/>
  <c r="AV31" i="18" s="1"/>
  <c r="AW31" i="18" s="1"/>
  <c r="AX31" i="18" s="1"/>
  <c r="AY31" i="18" s="1"/>
  <c r="AZ31" i="18" s="1"/>
  <c r="BA31" i="18" s="1"/>
  <c r="BB31" i="18" s="1"/>
  <c r="BC31" i="18" s="1"/>
  <c r="BD31" i="18" s="1"/>
  <c r="BE31" i="18" s="1"/>
  <c r="G32" i="18"/>
  <c r="H32" i="18"/>
  <c r="I32" i="18"/>
  <c r="J32" i="18"/>
  <c r="K32" i="18"/>
  <c r="L32" i="18"/>
  <c r="M32" i="18"/>
  <c r="N32" i="18"/>
  <c r="O32" i="18"/>
  <c r="P32" i="18"/>
  <c r="Q32" i="18"/>
  <c r="R32" i="18"/>
  <c r="S32" i="18"/>
  <c r="T32" i="18"/>
  <c r="U32" i="18"/>
  <c r="V32" i="18"/>
  <c r="W32" i="18"/>
  <c r="X32" i="18"/>
  <c r="Y32" i="18"/>
  <c r="Z32" i="18"/>
  <c r="AA32" i="18"/>
  <c r="AB32" i="18"/>
  <c r="AC32" i="18" s="1"/>
  <c r="AD32" i="18" s="1"/>
  <c r="AE32" i="18" s="1"/>
  <c r="AF32" i="18" s="1"/>
  <c r="AG32" i="18" s="1"/>
  <c r="AH32" i="18" s="1"/>
  <c r="AI32" i="18" s="1"/>
  <c r="AJ32" i="18" s="1"/>
  <c r="AK32" i="18" s="1"/>
  <c r="AL32" i="18" s="1"/>
  <c r="AM32" i="18" s="1"/>
  <c r="AN32" i="18" s="1"/>
  <c r="AO32" i="18" s="1"/>
  <c r="AP32" i="18" s="1"/>
  <c r="AQ32" i="18" s="1"/>
  <c r="AR32" i="18" s="1"/>
  <c r="AS32" i="18" s="1"/>
  <c r="AT32" i="18" s="1"/>
  <c r="AU32" i="18" s="1"/>
  <c r="AV32" i="18" s="1"/>
  <c r="AW32" i="18" s="1"/>
  <c r="AX32" i="18" s="1"/>
  <c r="AY32" i="18" s="1"/>
  <c r="AZ32" i="18" s="1"/>
  <c r="BA32" i="18" s="1"/>
  <c r="BB32" i="18" s="1"/>
  <c r="BC32" i="18" s="1"/>
  <c r="BD32" i="18" s="1"/>
  <c r="BE32" i="18" s="1"/>
  <c r="G33" i="18"/>
  <c r="H33" i="18"/>
  <c r="I33" i="18"/>
  <c r="J33" i="18"/>
  <c r="K33" i="18"/>
  <c r="L33" i="18"/>
  <c r="M33" i="18"/>
  <c r="N33" i="18"/>
  <c r="O33" i="18"/>
  <c r="P33" i="18"/>
  <c r="Q33" i="18"/>
  <c r="R33" i="18"/>
  <c r="S33" i="18"/>
  <c r="T33" i="18"/>
  <c r="U33" i="18"/>
  <c r="V33" i="18"/>
  <c r="W33" i="18"/>
  <c r="X33" i="18"/>
  <c r="Y33" i="18"/>
  <c r="Z33" i="18"/>
  <c r="AA33" i="18"/>
  <c r="AB33" i="18"/>
  <c r="AC33" i="18" s="1"/>
  <c r="AD33" i="18" s="1"/>
  <c r="AE33" i="18" s="1"/>
  <c r="AF33" i="18" s="1"/>
  <c r="AG33" i="18" s="1"/>
  <c r="AH33" i="18" s="1"/>
  <c r="AI33" i="18" s="1"/>
  <c r="AJ33" i="18" s="1"/>
  <c r="AK33" i="18" s="1"/>
  <c r="AL33" i="18" s="1"/>
  <c r="AM33" i="18" s="1"/>
  <c r="AN33" i="18" s="1"/>
  <c r="AO33" i="18" s="1"/>
  <c r="AP33" i="18" s="1"/>
  <c r="AQ33" i="18" s="1"/>
  <c r="AR33" i="18" s="1"/>
  <c r="AS33" i="18" s="1"/>
  <c r="AT33" i="18" s="1"/>
  <c r="AU33" i="18" s="1"/>
  <c r="AV33" i="18" s="1"/>
  <c r="AW33" i="18" s="1"/>
  <c r="AX33" i="18" s="1"/>
  <c r="AY33" i="18" s="1"/>
  <c r="AZ33" i="18" s="1"/>
  <c r="BA33" i="18" s="1"/>
  <c r="BB33" i="18" s="1"/>
  <c r="BC33" i="18" s="1"/>
  <c r="BD33" i="18" s="1"/>
  <c r="BE33" i="18" s="1"/>
  <c r="G34" i="18"/>
  <c r="H34" i="18"/>
  <c r="I34" i="18"/>
  <c r="J34" i="18"/>
  <c r="K34" i="18"/>
  <c r="L34" i="18"/>
  <c r="M34" i="18"/>
  <c r="N34" i="18"/>
  <c r="O34" i="18"/>
  <c r="P34" i="18"/>
  <c r="Q34" i="18"/>
  <c r="R34" i="18"/>
  <c r="S34" i="18"/>
  <c r="T34" i="18"/>
  <c r="U34" i="18"/>
  <c r="V34" i="18"/>
  <c r="W34" i="18"/>
  <c r="X34" i="18"/>
  <c r="Y34" i="18"/>
  <c r="Z34" i="18"/>
  <c r="AA34" i="18"/>
  <c r="AB34" i="18"/>
  <c r="AC34" i="18" s="1"/>
  <c r="AD34" i="18" s="1"/>
  <c r="AE34" i="18" s="1"/>
  <c r="AF34" i="18" s="1"/>
  <c r="AG34" i="18" s="1"/>
  <c r="AH34" i="18" s="1"/>
  <c r="AI34" i="18" s="1"/>
  <c r="AJ34" i="18" s="1"/>
  <c r="AK34" i="18" s="1"/>
  <c r="AL34" i="18" s="1"/>
  <c r="AM34" i="18" s="1"/>
  <c r="AN34" i="18" s="1"/>
  <c r="AO34" i="18" s="1"/>
  <c r="AP34" i="18" s="1"/>
  <c r="AQ34" i="18" s="1"/>
  <c r="AR34" i="18" s="1"/>
  <c r="AS34" i="18" s="1"/>
  <c r="AT34" i="18" s="1"/>
  <c r="AU34" i="18" s="1"/>
  <c r="AV34" i="18" s="1"/>
  <c r="AW34" i="18" s="1"/>
  <c r="AX34" i="18" s="1"/>
  <c r="AY34" i="18" s="1"/>
  <c r="AZ34" i="18" s="1"/>
  <c r="BA34" i="18" s="1"/>
  <c r="BB34" i="18" s="1"/>
  <c r="BC34" i="18" s="1"/>
  <c r="BD34" i="18" s="1"/>
  <c r="BE34" i="18" s="1"/>
  <c r="G35" i="18"/>
  <c r="H35" i="18"/>
  <c r="I35" i="18"/>
  <c r="J35" i="18"/>
  <c r="K35" i="18"/>
  <c r="L35" i="18"/>
  <c r="M35" i="18"/>
  <c r="N35" i="18"/>
  <c r="O35" i="18"/>
  <c r="P35" i="18"/>
  <c r="Q35" i="18"/>
  <c r="R35" i="18"/>
  <c r="S35" i="18"/>
  <c r="T35" i="18"/>
  <c r="U35" i="18"/>
  <c r="V35" i="18"/>
  <c r="W35" i="18"/>
  <c r="X35" i="18"/>
  <c r="Y35" i="18"/>
  <c r="Z35" i="18"/>
  <c r="AA35" i="18"/>
  <c r="AB35" i="18"/>
  <c r="AC35" i="18" s="1"/>
  <c r="AD35" i="18" s="1"/>
  <c r="AE35" i="18" s="1"/>
  <c r="AF35" i="18" s="1"/>
  <c r="AG35" i="18" s="1"/>
  <c r="AH35" i="18" s="1"/>
  <c r="AI35" i="18" s="1"/>
  <c r="AJ35" i="18" s="1"/>
  <c r="AK35" i="18" s="1"/>
  <c r="AL35" i="18" s="1"/>
  <c r="AM35" i="18" s="1"/>
  <c r="AN35" i="18" s="1"/>
  <c r="AO35" i="18" s="1"/>
  <c r="AP35" i="18" s="1"/>
  <c r="AQ35" i="18" s="1"/>
  <c r="AR35" i="18" s="1"/>
  <c r="AS35" i="18" s="1"/>
  <c r="AT35" i="18" s="1"/>
  <c r="AU35" i="18" s="1"/>
  <c r="AV35" i="18" s="1"/>
  <c r="AW35" i="18" s="1"/>
  <c r="AX35" i="18" s="1"/>
  <c r="AY35" i="18" s="1"/>
  <c r="AZ35" i="18" s="1"/>
  <c r="BA35" i="18" s="1"/>
  <c r="BB35" i="18" s="1"/>
  <c r="BC35" i="18" s="1"/>
  <c r="BD35" i="18" s="1"/>
  <c r="BE35" i="18" s="1"/>
  <c r="G36" i="18"/>
  <c r="H36" i="18"/>
  <c r="I36" i="18"/>
  <c r="J36" i="18"/>
  <c r="K36" i="18"/>
  <c r="L36" i="18"/>
  <c r="M36" i="18"/>
  <c r="N36" i="18"/>
  <c r="O36" i="18"/>
  <c r="P36" i="18"/>
  <c r="Q36" i="18"/>
  <c r="R36" i="18"/>
  <c r="S36" i="18"/>
  <c r="T36" i="18"/>
  <c r="U36" i="18"/>
  <c r="V36" i="18"/>
  <c r="W36" i="18"/>
  <c r="X36" i="18"/>
  <c r="Y36" i="18"/>
  <c r="Z36" i="18"/>
  <c r="AA36" i="18"/>
  <c r="AB36" i="18"/>
  <c r="AC36" i="18" s="1"/>
  <c r="AD36" i="18" s="1"/>
  <c r="AE36" i="18" s="1"/>
  <c r="AF36" i="18" s="1"/>
  <c r="AG36" i="18" s="1"/>
  <c r="AH36" i="18" s="1"/>
  <c r="AI36" i="18" s="1"/>
  <c r="AJ36" i="18" s="1"/>
  <c r="AK36" i="18" s="1"/>
  <c r="AL36" i="18" s="1"/>
  <c r="AM36" i="18" s="1"/>
  <c r="AN36" i="18" s="1"/>
  <c r="AO36" i="18" s="1"/>
  <c r="AP36" i="18" s="1"/>
  <c r="AQ36" i="18" s="1"/>
  <c r="AR36" i="18" s="1"/>
  <c r="AS36" i="18" s="1"/>
  <c r="AT36" i="18" s="1"/>
  <c r="AU36" i="18" s="1"/>
  <c r="AV36" i="18" s="1"/>
  <c r="AW36" i="18" s="1"/>
  <c r="AX36" i="18" s="1"/>
  <c r="AY36" i="18" s="1"/>
  <c r="AZ36" i="18" s="1"/>
  <c r="BA36" i="18" s="1"/>
  <c r="BB36" i="18" s="1"/>
  <c r="BC36" i="18" s="1"/>
  <c r="BD36" i="18" s="1"/>
  <c r="BE36" i="18" s="1"/>
  <c r="G37" i="18"/>
  <c r="H37" i="18"/>
  <c r="I37" i="18"/>
  <c r="J37" i="18"/>
  <c r="K37" i="18"/>
  <c r="L37" i="18"/>
  <c r="M37" i="18"/>
  <c r="N37" i="18"/>
  <c r="O37" i="18"/>
  <c r="P37" i="18"/>
  <c r="Q37" i="18"/>
  <c r="R37" i="18"/>
  <c r="S37" i="18"/>
  <c r="T37" i="18"/>
  <c r="U37" i="18"/>
  <c r="V37" i="18"/>
  <c r="W37" i="18"/>
  <c r="X37" i="18"/>
  <c r="Y37" i="18"/>
  <c r="Z37" i="18"/>
  <c r="AA37" i="18"/>
  <c r="AB37" i="18"/>
  <c r="AC37" i="18" s="1"/>
  <c r="AD37" i="18" s="1"/>
  <c r="AE37" i="18" s="1"/>
  <c r="AF37" i="18" s="1"/>
  <c r="AG37" i="18" s="1"/>
  <c r="AH37" i="18" s="1"/>
  <c r="AI37" i="18" s="1"/>
  <c r="AJ37" i="18" s="1"/>
  <c r="AK37" i="18" s="1"/>
  <c r="AL37" i="18" s="1"/>
  <c r="AM37" i="18" s="1"/>
  <c r="AN37" i="18" s="1"/>
  <c r="AO37" i="18" s="1"/>
  <c r="AP37" i="18" s="1"/>
  <c r="AQ37" i="18" s="1"/>
  <c r="AR37" i="18" s="1"/>
  <c r="AS37" i="18" s="1"/>
  <c r="AT37" i="18" s="1"/>
  <c r="AU37" i="18" s="1"/>
  <c r="AV37" i="18" s="1"/>
  <c r="AW37" i="18" s="1"/>
  <c r="AX37" i="18" s="1"/>
  <c r="AY37" i="18" s="1"/>
  <c r="AZ37" i="18" s="1"/>
  <c r="BA37" i="18" s="1"/>
  <c r="BB37" i="18" s="1"/>
  <c r="BC37" i="18" s="1"/>
  <c r="BD37" i="18" s="1"/>
  <c r="BE37" i="18" s="1"/>
  <c r="G38" i="18"/>
  <c r="H38" i="18"/>
  <c r="I38" i="18"/>
  <c r="J38" i="18"/>
  <c r="K38" i="18"/>
  <c r="L38" i="18"/>
  <c r="M38" i="18"/>
  <c r="N38" i="18"/>
  <c r="O38" i="18"/>
  <c r="P38" i="18"/>
  <c r="Q38" i="18"/>
  <c r="R38" i="18"/>
  <c r="S38" i="18"/>
  <c r="T38" i="18"/>
  <c r="U38" i="18"/>
  <c r="V38" i="18"/>
  <c r="W38" i="18"/>
  <c r="X38" i="18"/>
  <c r="Y38" i="18"/>
  <c r="Z38" i="18"/>
  <c r="AA38" i="18"/>
  <c r="AB38" i="18"/>
  <c r="AC38" i="18" s="1"/>
  <c r="AD38" i="18" s="1"/>
  <c r="AE38" i="18" s="1"/>
  <c r="AF38" i="18" s="1"/>
  <c r="AG38" i="18" s="1"/>
  <c r="AH38" i="18" s="1"/>
  <c r="AI38" i="18" s="1"/>
  <c r="AJ38" i="18" s="1"/>
  <c r="AK38" i="18" s="1"/>
  <c r="AL38" i="18" s="1"/>
  <c r="AM38" i="18" s="1"/>
  <c r="AN38" i="18" s="1"/>
  <c r="AO38" i="18" s="1"/>
  <c r="AP38" i="18" s="1"/>
  <c r="AQ38" i="18" s="1"/>
  <c r="AR38" i="18" s="1"/>
  <c r="AS38" i="18" s="1"/>
  <c r="AT38" i="18" s="1"/>
  <c r="AU38" i="18" s="1"/>
  <c r="AV38" i="18" s="1"/>
  <c r="AW38" i="18" s="1"/>
  <c r="AX38" i="18" s="1"/>
  <c r="AY38" i="18" s="1"/>
  <c r="AZ38" i="18" s="1"/>
  <c r="BA38" i="18" s="1"/>
  <c r="BB38" i="18" s="1"/>
  <c r="BC38" i="18" s="1"/>
  <c r="BD38" i="18" s="1"/>
  <c r="BE38" i="18" s="1"/>
  <c r="G39" i="18"/>
  <c r="H39" i="18"/>
  <c r="I39" i="18"/>
  <c r="J39" i="18"/>
  <c r="K39" i="18"/>
  <c r="L39" i="18"/>
  <c r="M39" i="18"/>
  <c r="N39" i="18"/>
  <c r="O39" i="18"/>
  <c r="P39" i="18"/>
  <c r="Q39" i="18"/>
  <c r="R39" i="18"/>
  <c r="S39" i="18"/>
  <c r="T39" i="18"/>
  <c r="U39" i="18"/>
  <c r="V39" i="18"/>
  <c r="W39" i="18"/>
  <c r="X39" i="18"/>
  <c r="Y39" i="18"/>
  <c r="Z39" i="18"/>
  <c r="AA39" i="18"/>
  <c r="AB39" i="18"/>
  <c r="AC39" i="18" s="1"/>
  <c r="AD39" i="18" s="1"/>
  <c r="AE39" i="18" s="1"/>
  <c r="AF39" i="18" s="1"/>
  <c r="AG39" i="18" s="1"/>
  <c r="AH39" i="18" s="1"/>
  <c r="AI39" i="18" s="1"/>
  <c r="AJ39" i="18" s="1"/>
  <c r="AK39" i="18" s="1"/>
  <c r="AL39" i="18" s="1"/>
  <c r="AM39" i="18" s="1"/>
  <c r="AN39" i="18" s="1"/>
  <c r="AO39" i="18" s="1"/>
  <c r="AP39" i="18" s="1"/>
  <c r="AQ39" i="18" s="1"/>
  <c r="AR39" i="18" s="1"/>
  <c r="AS39" i="18" s="1"/>
  <c r="AT39" i="18" s="1"/>
  <c r="AU39" i="18" s="1"/>
  <c r="AV39" i="18" s="1"/>
  <c r="AW39" i="18" s="1"/>
  <c r="AX39" i="18" s="1"/>
  <c r="AY39" i="18" s="1"/>
  <c r="AZ39" i="18" s="1"/>
  <c r="BA39" i="18" s="1"/>
  <c r="BB39" i="18" s="1"/>
  <c r="BC39" i="18" s="1"/>
  <c r="BD39" i="18" s="1"/>
  <c r="BE39" i="18" s="1"/>
  <c r="G40" i="18"/>
  <c r="H40" i="18"/>
  <c r="I40" i="18"/>
  <c r="J40" i="18"/>
  <c r="K40" i="18"/>
  <c r="L40" i="18"/>
  <c r="M40" i="18"/>
  <c r="N40" i="18"/>
  <c r="O40" i="18"/>
  <c r="P40" i="18"/>
  <c r="Q40" i="18"/>
  <c r="R40" i="18"/>
  <c r="S40" i="18"/>
  <c r="T40" i="18"/>
  <c r="U40" i="18"/>
  <c r="V40" i="18"/>
  <c r="W40" i="18"/>
  <c r="X40" i="18"/>
  <c r="Y40" i="18"/>
  <c r="Z40" i="18"/>
  <c r="AA40" i="18"/>
  <c r="AB40" i="18"/>
  <c r="AC40" i="18" s="1"/>
  <c r="AD40" i="18" s="1"/>
  <c r="AE40" i="18" s="1"/>
  <c r="AF40" i="18" s="1"/>
  <c r="AG40" i="18" s="1"/>
  <c r="AH40" i="18" s="1"/>
  <c r="AI40" i="18" s="1"/>
  <c r="AJ40" i="18" s="1"/>
  <c r="AK40" i="18" s="1"/>
  <c r="AL40" i="18" s="1"/>
  <c r="AM40" i="18" s="1"/>
  <c r="AN40" i="18" s="1"/>
  <c r="AO40" i="18" s="1"/>
  <c r="AP40" i="18" s="1"/>
  <c r="AQ40" i="18" s="1"/>
  <c r="AR40" i="18" s="1"/>
  <c r="AS40" i="18" s="1"/>
  <c r="AT40" i="18" s="1"/>
  <c r="AU40" i="18" s="1"/>
  <c r="AV40" i="18" s="1"/>
  <c r="AW40" i="18" s="1"/>
  <c r="AX40" i="18" s="1"/>
  <c r="AY40" i="18" s="1"/>
  <c r="AZ40" i="18" s="1"/>
  <c r="BA40" i="18" s="1"/>
  <c r="BB40" i="18" s="1"/>
  <c r="BC40" i="18" s="1"/>
  <c r="BD40" i="18" s="1"/>
  <c r="BE40" i="18" s="1"/>
  <c r="G41" i="18"/>
  <c r="H41" i="18"/>
  <c r="I41" i="18"/>
  <c r="J41" i="18"/>
  <c r="K41" i="18"/>
  <c r="L41" i="18"/>
  <c r="M41" i="18"/>
  <c r="N41" i="18"/>
  <c r="O41" i="18"/>
  <c r="P41" i="18"/>
  <c r="Q41" i="18"/>
  <c r="R41" i="18"/>
  <c r="S41" i="18"/>
  <c r="T41" i="18"/>
  <c r="U41" i="18"/>
  <c r="V41" i="18"/>
  <c r="W41" i="18"/>
  <c r="X41" i="18"/>
  <c r="Y41" i="18"/>
  <c r="Z41" i="18"/>
  <c r="AA41" i="18"/>
  <c r="AB41" i="18"/>
  <c r="AC41" i="18" s="1"/>
  <c r="AD41" i="18" s="1"/>
  <c r="AE41" i="18" s="1"/>
  <c r="AF41" i="18" s="1"/>
  <c r="AG41" i="18" s="1"/>
  <c r="AH41" i="18" s="1"/>
  <c r="AI41" i="18" s="1"/>
  <c r="AJ41" i="18" s="1"/>
  <c r="AK41" i="18" s="1"/>
  <c r="AL41" i="18" s="1"/>
  <c r="AM41" i="18" s="1"/>
  <c r="AN41" i="18" s="1"/>
  <c r="AO41" i="18" s="1"/>
  <c r="AP41" i="18" s="1"/>
  <c r="AQ41" i="18" s="1"/>
  <c r="AR41" i="18" s="1"/>
  <c r="AS41" i="18" s="1"/>
  <c r="AT41" i="18" s="1"/>
  <c r="AU41" i="18" s="1"/>
  <c r="AV41" i="18" s="1"/>
  <c r="AW41" i="18" s="1"/>
  <c r="AX41" i="18" s="1"/>
  <c r="AY41" i="18" s="1"/>
  <c r="AZ41" i="18" s="1"/>
  <c r="BA41" i="18" s="1"/>
  <c r="BB41" i="18" s="1"/>
  <c r="BC41" i="18" s="1"/>
  <c r="BD41" i="18" s="1"/>
  <c r="BE41" i="18" s="1"/>
  <c r="G42" i="18"/>
  <c r="H42" i="18"/>
  <c r="I42" i="18"/>
  <c r="J42" i="18"/>
  <c r="K42" i="18"/>
  <c r="L42" i="18"/>
  <c r="M42" i="18"/>
  <c r="N42" i="18"/>
  <c r="O42" i="18"/>
  <c r="P42" i="18"/>
  <c r="Q42" i="18"/>
  <c r="R42" i="18"/>
  <c r="S42" i="18"/>
  <c r="T42" i="18"/>
  <c r="U42" i="18"/>
  <c r="V42" i="18"/>
  <c r="W42" i="18"/>
  <c r="X42" i="18"/>
  <c r="Y42" i="18"/>
  <c r="Z42" i="18"/>
  <c r="AA42" i="18"/>
  <c r="AB42" i="18"/>
  <c r="AC42" i="18" s="1"/>
  <c r="AD42" i="18" s="1"/>
  <c r="AE42" i="18" s="1"/>
  <c r="AF42" i="18" s="1"/>
  <c r="AG42" i="18" s="1"/>
  <c r="AH42" i="18" s="1"/>
  <c r="AI42" i="18" s="1"/>
  <c r="AJ42" i="18" s="1"/>
  <c r="AK42" i="18" s="1"/>
  <c r="AL42" i="18" s="1"/>
  <c r="AM42" i="18" s="1"/>
  <c r="AN42" i="18" s="1"/>
  <c r="AO42" i="18" s="1"/>
  <c r="AP42" i="18" s="1"/>
  <c r="AQ42" i="18" s="1"/>
  <c r="AR42" i="18" s="1"/>
  <c r="AS42" i="18" s="1"/>
  <c r="AT42" i="18" s="1"/>
  <c r="AU42" i="18" s="1"/>
  <c r="AV42" i="18" s="1"/>
  <c r="AW42" i="18" s="1"/>
  <c r="AX42" i="18" s="1"/>
  <c r="AY42" i="18" s="1"/>
  <c r="AZ42" i="18" s="1"/>
  <c r="BA42" i="18" s="1"/>
  <c r="BB42" i="18" s="1"/>
  <c r="BC42" i="18" s="1"/>
  <c r="BD42" i="18" s="1"/>
  <c r="BE42" i="18" s="1"/>
  <c r="H12" i="18"/>
  <c r="I12" i="18"/>
  <c r="I45" i="18" s="1"/>
  <c r="J12" i="18"/>
  <c r="K12" i="18"/>
  <c r="L12" i="18"/>
  <c r="M12" i="18"/>
  <c r="M45" i="18" s="1"/>
  <c r="N12" i="18"/>
  <c r="O12" i="18"/>
  <c r="P12" i="18"/>
  <c r="Q12" i="18"/>
  <c r="R12" i="18"/>
  <c r="S12" i="18"/>
  <c r="T12" i="18"/>
  <c r="U12" i="18"/>
  <c r="V12" i="18"/>
  <c r="W12" i="18"/>
  <c r="X12" i="18"/>
  <c r="Y12" i="18"/>
  <c r="Z12" i="18"/>
  <c r="AA12" i="18"/>
  <c r="AB12" i="18"/>
  <c r="AC12" i="18" s="1"/>
  <c r="G12" i="18"/>
  <c r="AA44" i="21"/>
  <c r="Z44" i="21"/>
  <c r="Y44" i="21"/>
  <c r="X44" i="21"/>
  <c r="W44" i="21"/>
  <c r="V44" i="21"/>
  <c r="U44" i="21"/>
  <c r="T44" i="21"/>
  <c r="S44" i="21"/>
  <c r="R44" i="21"/>
  <c r="Q44" i="21"/>
  <c r="P44" i="21"/>
  <c r="O44" i="21"/>
  <c r="N44" i="21"/>
  <c r="M44" i="21"/>
  <c r="L44" i="21"/>
  <c r="K44" i="21"/>
  <c r="J44" i="21"/>
  <c r="I44" i="21"/>
  <c r="H44" i="21"/>
  <c r="G44" i="21"/>
  <c r="BE45" i="20"/>
  <c r="AO45" i="20"/>
  <c r="AA44" i="20"/>
  <c r="Z44" i="20"/>
  <c r="Y44" i="20"/>
  <c r="X44" i="20"/>
  <c r="W44" i="20"/>
  <c r="AA51" i="20" s="1"/>
  <c r="V44" i="20"/>
  <c r="U44" i="20"/>
  <c r="T44" i="20"/>
  <c r="S44" i="20"/>
  <c r="R44" i="20"/>
  <c r="Q44" i="20"/>
  <c r="P44" i="20"/>
  <c r="O44" i="20"/>
  <c r="N44" i="20"/>
  <c r="M44" i="20"/>
  <c r="L44" i="20"/>
  <c r="K44" i="20"/>
  <c r="J44" i="20"/>
  <c r="I44" i="20"/>
  <c r="H44" i="20"/>
  <c r="G44" i="20"/>
  <c r="AA44" i="18"/>
  <c r="Z44" i="18"/>
  <c r="Y44" i="18"/>
  <c r="X44" i="18"/>
  <c r="W44" i="18"/>
  <c r="V44" i="18"/>
  <c r="U44" i="18"/>
  <c r="T44" i="18"/>
  <c r="S44" i="18"/>
  <c r="R44" i="18"/>
  <c r="Q44" i="18"/>
  <c r="P44" i="18"/>
  <c r="O44" i="18"/>
  <c r="N44" i="18"/>
  <c r="M44" i="18"/>
  <c r="L44" i="18"/>
  <c r="K44" i="18"/>
  <c r="J44" i="18"/>
  <c r="I44" i="18"/>
  <c r="H44" i="18"/>
  <c r="G44" i="18"/>
  <c r="AC45" i="20" l="1"/>
  <c r="AS45" i="20"/>
  <c r="AW45" i="20"/>
  <c r="AG45" i="20"/>
  <c r="AK45" i="20"/>
  <c r="BA45" i="20"/>
  <c r="AA52" i="18"/>
  <c r="AB54" i="21"/>
  <c r="R29" i="46"/>
  <c r="N29" i="46"/>
  <c r="J29" i="46"/>
  <c r="AB28" i="46"/>
  <c r="X28" i="46"/>
  <c r="T28" i="46"/>
  <c r="P28" i="46"/>
  <c r="L28" i="46"/>
  <c r="H28" i="46"/>
  <c r="Z27" i="46"/>
  <c r="V27" i="46"/>
  <c r="R27" i="46"/>
  <c r="N27" i="46"/>
  <c r="J27" i="46"/>
  <c r="AB26" i="46"/>
  <c r="X26" i="46"/>
  <c r="T26" i="46"/>
  <c r="P26" i="46"/>
  <c r="L26" i="46"/>
  <c r="H26" i="46"/>
  <c r="Z25" i="46"/>
  <c r="V25" i="46"/>
  <c r="R25" i="46"/>
  <c r="N25" i="46"/>
  <c r="J25" i="46"/>
  <c r="AB24" i="46"/>
  <c r="X24" i="46"/>
  <c r="T24" i="46"/>
  <c r="P24" i="46"/>
  <c r="L24" i="46"/>
  <c r="H24" i="46"/>
  <c r="Z23" i="46"/>
  <c r="V23" i="46"/>
  <c r="R23" i="46"/>
  <c r="N23" i="46"/>
  <c r="J23" i="46"/>
  <c r="AB22" i="46"/>
  <c r="X22" i="46"/>
  <c r="T22" i="46"/>
  <c r="P22" i="46"/>
  <c r="L22" i="46"/>
  <c r="H22" i="46"/>
  <c r="Z21" i="46"/>
  <c r="V21" i="46"/>
  <c r="R21" i="46"/>
  <c r="N21" i="46"/>
  <c r="J21" i="46"/>
  <c r="AB20" i="46"/>
  <c r="X20" i="46"/>
  <c r="T20" i="46"/>
  <c r="P20" i="46"/>
  <c r="L20" i="46"/>
  <c r="H20" i="46"/>
  <c r="Z19" i="46"/>
  <c r="V19" i="46"/>
  <c r="R19" i="46"/>
  <c r="N19" i="46"/>
  <c r="J19" i="46"/>
  <c r="AB18" i="46"/>
  <c r="X18" i="46"/>
  <c r="T18" i="46"/>
  <c r="P18" i="46"/>
  <c r="L18" i="46"/>
  <c r="H18" i="46"/>
  <c r="Z17" i="46"/>
  <c r="V17" i="46"/>
  <c r="R17" i="46"/>
  <c r="N17" i="46"/>
  <c r="J17" i="46"/>
  <c r="AB16" i="46"/>
  <c r="X16" i="46"/>
  <c r="T16" i="46"/>
  <c r="P16" i="46"/>
  <c r="L16" i="46"/>
  <c r="H16" i="46"/>
  <c r="Z15" i="46"/>
  <c r="V15" i="46"/>
  <c r="R15" i="46"/>
  <c r="N15" i="46"/>
  <c r="J15" i="46"/>
  <c r="AB14" i="46"/>
  <c r="X14" i="46"/>
  <c r="T14" i="46"/>
  <c r="P14" i="46"/>
  <c r="L14" i="46"/>
  <c r="M45" i="24"/>
  <c r="X45" i="24"/>
  <c r="Y45" i="27"/>
  <c r="U45" i="27"/>
  <c r="Q45" i="27"/>
  <c r="M45" i="27"/>
  <c r="I45" i="27"/>
  <c r="U45" i="28"/>
  <c r="AA45" i="31"/>
  <c r="W45" i="31"/>
  <c r="S45" i="31"/>
  <c r="O45" i="31"/>
  <c r="H45" i="32"/>
  <c r="R45" i="32"/>
  <c r="P45" i="32"/>
  <c r="BD43" i="47"/>
  <c r="BD45" i="47"/>
  <c r="BE43" i="47"/>
  <c r="BE45" i="47"/>
  <c r="AC45" i="18"/>
  <c r="AD12" i="18"/>
  <c r="AC43" i="18"/>
  <c r="AD45" i="20"/>
  <c r="AH45" i="20"/>
  <c r="AL45" i="20"/>
  <c r="AP45" i="20"/>
  <c r="AT45" i="20"/>
  <c r="AX45" i="20"/>
  <c r="BB45" i="20"/>
  <c r="AI45" i="20"/>
  <c r="AY45" i="20"/>
  <c r="AE45" i="20"/>
  <c r="AM45" i="20"/>
  <c r="AQ45" i="20"/>
  <c r="AU45" i="20"/>
  <c r="BC45" i="20"/>
  <c r="AF45" i="20"/>
  <c r="AJ45" i="20"/>
  <c r="AN45" i="20"/>
  <c r="AR45" i="20"/>
  <c r="AV45" i="20"/>
  <c r="AZ45" i="20"/>
  <c r="BD45" i="20"/>
  <c r="AC43" i="21"/>
  <c r="AD12" i="21"/>
  <c r="U45" i="37"/>
  <c r="Q45" i="37"/>
  <c r="M45" i="37"/>
  <c r="G45" i="37"/>
  <c r="AA45" i="37"/>
  <c r="W45" i="37"/>
  <c r="S45" i="37"/>
  <c r="O45" i="37"/>
  <c r="K45" i="37"/>
  <c r="T45" i="37"/>
  <c r="N45" i="37"/>
  <c r="AB45" i="37"/>
  <c r="X45" i="37"/>
  <c r="P45" i="37"/>
  <c r="L45" i="37"/>
  <c r="H45" i="37"/>
  <c r="Z45" i="37"/>
  <c r="V45" i="37"/>
  <c r="R45" i="37"/>
  <c r="J45" i="37"/>
  <c r="U45" i="36"/>
  <c r="M45" i="36"/>
  <c r="O45" i="36"/>
  <c r="G45" i="36"/>
  <c r="Y45" i="36"/>
  <c r="Q45" i="36"/>
  <c r="I45" i="36"/>
  <c r="AA45" i="36"/>
  <c r="W45" i="36"/>
  <c r="S45" i="36"/>
  <c r="K45" i="36"/>
  <c r="AB45" i="36"/>
  <c r="X45" i="36"/>
  <c r="T45" i="36"/>
  <c r="P45" i="36"/>
  <c r="L45" i="36"/>
  <c r="H45" i="36"/>
  <c r="Z45" i="36"/>
  <c r="V45" i="36"/>
  <c r="R45" i="36"/>
  <c r="N45" i="36"/>
  <c r="J45" i="36"/>
  <c r="R45" i="35"/>
  <c r="S45" i="35"/>
  <c r="J45" i="35"/>
  <c r="V45" i="35"/>
  <c r="N45" i="35"/>
  <c r="Y45" i="35"/>
  <c r="M45" i="34"/>
  <c r="U45" i="34"/>
  <c r="Y45" i="34"/>
  <c r="Q45" i="34"/>
  <c r="AA45" i="34"/>
  <c r="S45" i="34"/>
  <c r="G45" i="34"/>
  <c r="I45" i="34"/>
  <c r="W45" i="34"/>
  <c r="K45" i="34"/>
  <c r="O45" i="34"/>
  <c r="AB45" i="34"/>
  <c r="X45" i="34"/>
  <c r="T45" i="34"/>
  <c r="L45" i="34"/>
  <c r="H45" i="34"/>
  <c r="H45" i="33"/>
  <c r="X45" i="33"/>
  <c r="P45" i="33"/>
  <c r="R45" i="33"/>
  <c r="AC12" i="48"/>
  <c r="Y12" i="48"/>
  <c r="U12" i="48"/>
  <c r="Q12" i="48"/>
  <c r="M12" i="48"/>
  <c r="I12" i="48"/>
  <c r="Z42" i="48"/>
  <c r="V42" i="48"/>
  <c r="R42" i="48"/>
  <c r="N42" i="48"/>
  <c r="T45" i="33"/>
  <c r="V45" i="33"/>
  <c r="J45" i="33"/>
  <c r="Y45" i="33"/>
  <c r="U45" i="33"/>
  <c r="Q45" i="33"/>
  <c r="M45" i="33"/>
  <c r="I45" i="33"/>
  <c r="AB45" i="33"/>
  <c r="L45" i="33"/>
  <c r="Z45" i="33"/>
  <c r="N45" i="33"/>
  <c r="J42" i="48"/>
  <c r="AB41" i="48"/>
  <c r="X41" i="48"/>
  <c r="T41" i="48"/>
  <c r="P41" i="48"/>
  <c r="L41" i="48"/>
  <c r="H41" i="48"/>
  <c r="Z40" i="48"/>
  <c r="V40" i="48"/>
  <c r="R40" i="48"/>
  <c r="N40" i="48"/>
  <c r="J40" i="48"/>
  <c r="AB39" i="48"/>
  <c r="X39" i="48"/>
  <c r="T39" i="48"/>
  <c r="P39" i="48"/>
  <c r="L39" i="48"/>
  <c r="H39" i="48"/>
  <c r="Z38" i="48"/>
  <c r="V38" i="48"/>
  <c r="R38" i="48"/>
  <c r="N38" i="48"/>
  <c r="J38" i="48"/>
  <c r="AB37" i="48"/>
  <c r="X37" i="48"/>
  <c r="T37" i="48"/>
  <c r="P37" i="48"/>
  <c r="L37" i="48"/>
  <c r="H37" i="48"/>
  <c r="Z36" i="48"/>
  <c r="V36" i="48"/>
  <c r="R36" i="48"/>
  <c r="N36" i="48"/>
  <c r="J36" i="48"/>
  <c r="AB35" i="48"/>
  <c r="X35" i="48"/>
  <c r="T35" i="48"/>
  <c r="P35" i="48"/>
  <c r="L35" i="48"/>
  <c r="H35" i="48"/>
  <c r="Z34" i="48"/>
  <c r="V34" i="48"/>
  <c r="R34" i="48"/>
  <c r="N34" i="48"/>
  <c r="J34" i="48"/>
  <c r="AB33" i="48"/>
  <c r="X33" i="48"/>
  <c r="T33" i="48"/>
  <c r="P33" i="48"/>
  <c r="L33" i="48"/>
  <c r="H33" i="48"/>
  <c r="Z32" i="48"/>
  <c r="V32" i="48"/>
  <c r="R32" i="48"/>
  <c r="N32" i="48"/>
  <c r="J32" i="48"/>
  <c r="AB31" i="48"/>
  <c r="X31" i="48"/>
  <c r="T31" i="48"/>
  <c r="P31" i="48"/>
  <c r="L31" i="48"/>
  <c r="H31" i="48"/>
  <c r="Z30" i="48"/>
  <c r="V30" i="48"/>
  <c r="R30" i="48"/>
  <c r="N30" i="48"/>
  <c r="J30" i="48"/>
  <c r="AB29" i="48"/>
  <c r="X29" i="48"/>
  <c r="T29" i="48"/>
  <c r="P29" i="48"/>
  <c r="L29" i="48"/>
  <c r="H29" i="48"/>
  <c r="Z28" i="48"/>
  <c r="V28" i="48"/>
  <c r="R28" i="48"/>
  <c r="N28" i="48"/>
  <c r="J28" i="48"/>
  <c r="AB27" i="48"/>
  <c r="X27" i="48"/>
  <c r="T27" i="48"/>
  <c r="P27" i="48"/>
  <c r="L27" i="48"/>
  <c r="H27" i="48"/>
  <c r="Z26" i="48"/>
  <c r="AC42" i="48"/>
  <c r="Y42" i="48"/>
  <c r="U42" i="48"/>
  <c r="Q42" i="48"/>
  <c r="M42" i="48"/>
  <c r="I42" i="48"/>
  <c r="AA41" i="48"/>
  <c r="W41" i="48"/>
  <c r="S41" i="48"/>
  <c r="O41" i="48"/>
  <c r="K41" i="48"/>
  <c r="AC40" i="48"/>
  <c r="Y40" i="48"/>
  <c r="U40" i="48"/>
  <c r="Q40" i="48"/>
  <c r="M40" i="48"/>
  <c r="I40" i="48"/>
  <c r="AA39" i="48"/>
  <c r="W39" i="48"/>
  <c r="S39" i="48"/>
  <c r="O39" i="48"/>
  <c r="K39" i="48"/>
  <c r="AC38" i="48"/>
  <c r="Y38" i="48"/>
  <c r="U38" i="48"/>
  <c r="Q38" i="48"/>
  <c r="M38" i="48"/>
  <c r="I38" i="48"/>
  <c r="AA37" i="48"/>
  <c r="W37" i="48"/>
  <c r="S37" i="48"/>
  <c r="O37" i="48"/>
  <c r="K37" i="48"/>
  <c r="AC36" i="48"/>
  <c r="Y36" i="48"/>
  <c r="U36" i="48"/>
  <c r="Q36" i="48"/>
  <c r="M36" i="48"/>
  <c r="I36" i="48"/>
  <c r="AA35" i="48"/>
  <c r="W35" i="48"/>
  <c r="S35" i="48"/>
  <c r="O35" i="48"/>
  <c r="K35" i="48"/>
  <c r="AC34" i="48"/>
  <c r="Y34" i="48"/>
  <c r="U34" i="48"/>
  <c r="Q34" i="48"/>
  <c r="M34" i="48"/>
  <c r="I34" i="48"/>
  <c r="AA33" i="48"/>
  <c r="W33" i="48"/>
  <c r="S33" i="48"/>
  <c r="O33" i="48"/>
  <c r="K33" i="48"/>
  <c r="AC32" i="48"/>
  <c r="Y32" i="48"/>
  <c r="U32" i="48"/>
  <c r="Q32" i="48"/>
  <c r="M32" i="48"/>
  <c r="I32" i="48"/>
  <c r="AA31" i="48"/>
  <c r="W31" i="48"/>
  <c r="S31" i="48"/>
  <c r="O31" i="48"/>
  <c r="K31" i="48"/>
  <c r="AC30" i="48"/>
  <c r="Y30" i="48"/>
  <c r="U30" i="48"/>
  <c r="Q30" i="48"/>
  <c r="M30" i="48"/>
  <c r="I30" i="48"/>
  <c r="AA29" i="48"/>
  <c r="W29" i="48"/>
  <c r="S29" i="48"/>
  <c r="O29" i="48"/>
  <c r="K29" i="48"/>
  <c r="AC28" i="48"/>
  <c r="Y28" i="48"/>
  <c r="U28" i="48"/>
  <c r="AA12" i="48"/>
  <c r="W12" i="48"/>
  <c r="S12" i="48"/>
  <c r="O12" i="48"/>
  <c r="K12" i="48"/>
  <c r="AB42" i="48"/>
  <c r="X42" i="48"/>
  <c r="T42" i="48"/>
  <c r="P42" i="48"/>
  <c r="L42" i="48"/>
  <c r="H42" i="48"/>
  <c r="Z41" i="48"/>
  <c r="V41" i="48"/>
  <c r="R41" i="48"/>
  <c r="N41" i="48"/>
  <c r="J41" i="48"/>
  <c r="AB40" i="48"/>
  <c r="X40" i="48"/>
  <c r="T40" i="48"/>
  <c r="P40" i="48"/>
  <c r="L40" i="48"/>
  <c r="H40" i="48"/>
  <c r="Z39" i="48"/>
  <c r="V39" i="48"/>
  <c r="R39" i="48"/>
  <c r="N39" i="48"/>
  <c r="J39" i="48"/>
  <c r="AB38" i="48"/>
  <c r="X38" i="48"/>
  <c r="T38" i="48"/>
  <c r="P38" i="48"/>
  <c r="L38" i="48"/>
  <c r="H38" i="48"/>
  <c r="Z37" i="48"/>
  <c r="V37" i="48"/>
  <c r="R37" i="48"/>
  <c r="N37" i="48"/>
  <c r="J37" i="48"/>
  <c r="AB36" i="48"/>
  <c r="X36" i="48"/>
  <c r="T36" i="48"/>
  <c r="P36" i="48"/>
  <c r="L36" i="48"/>
  <c r="H36" i="48"/>
  <c r="Z35" i="48"/>
  <c r="V35" i="48"/>
  <c r="R35" i="48"/>
  <c r="N35" i="48"/>
  <c r="J35" i="48"/>
  <c r="AB34" i="48"/>
  <c r="X34" i="48"/>
  <c r="T34" i="48"/>
  <c r="P34" i="48"/>
  <c r="L34" i="48"/>
  <c r="H34" i="48"/>
  <c r="Z33" i="48"/>
  <c r="V33" i="48"/>
  <c r="R33" i="48"/>
  <c r="N33" i="48"/>
  <c r="J33" i="48"/>
  <c r="AB32" i="48"/>
  <c r="X32" i="48"/>
  <c r="T32" i="48"/>
  <c r="P32" i="48"/>
  <c r="L32" i="48"/>
  <c r="H32" i="48"/>
  <c r="Z31" i="48"/>
  <c r="V31" i="48"/>
  <c r="R31" i="48"/>
  <c r="N31" i="48"/>
  <c r="J31" i="48"/>
  <c r="AB30" i="48"/>
  <c r="X30" i="48"/>
  <c r="T30" i="48"/>
  <c r="P30" i="48"/>
  <c r="L30" i="48"/>
  <c r="H30" i="48"/>
  <c r="Z29" i="48"/>
  <c r="V29" i="48"/>
  <c r="R29" i="48"/>
  <c r="N29" i="48"/>
  <c r="J29" i="48"/>
  <c r="AB28" i="48"/>
  <c r="X28" i="48"/>
  <c r="T28" i="48"/>
  <c r="V26" i="48"/>
  <c r="R26" i="48"/>
  <c r="N26" i="48"/>
  <c r="J26" i="48"/>
  <c r="AB25" i="48"/>
  <c r="X25" i="48"/>
  <c r="T25" i="48"/>
  <c r="P25" i="48"/>
  <c r="L25" i="48"/>
  <c r="H25" i="48"/>
  <c r="Z24" i="48"/>
  <c r="V24" i="48"/>
  <c r="R24" i="48"/>
  <c r="N24" i="48"/>
  <c r="J24" i="48"/>
  <c r="AB23" i="48"/>
  <c r="X23" i="48"/>
  <c r="T23" i="48"/>
  <c r="P23" i="48"/>
  <c r="L23" i="48"/>
  <c r="H23" i="48"/>
  <c r="Z22" i="48"/>
  <c r="V22" i="48"/>
  <c r="R22" i="48"/>
  <c r="N22" i="48"/>
  <c r="J22" i="48"/>
  <c r="AB21" i="48"/>
  <c r="X21" i="48"/>
  <c r="T21" i="48"/>
  <c r="P21" i="48"/>
  <c r="L21" i="48"/>
  <c r="H21" i="48"/>
  <c r="Z20" i="48"/>
  <c r="V20" i="48"/>
  <c r="R20" i="48"/>
  <c r="N20" i="48"/>
  <c r="J20" i="48"/>
  <c r="AB19" i="48"/>
  <c r="X19" i="48"/>
  <c r="T19" i="48"/>
  <c r="P19" i="48"/>
  <c r="L19" i="48"/>
  <c r="H19" i="48"/>
  <c r="Z18" i="48"/>
  <c r="V18" i="48"/>
  <c r="R18" i="48"/>
  <c r="N18" i="48"/>
  <c r="J18" i="48"/>
  <c r="AB17" i="48"/>
  <c r="X17" i="48"/>
  <c r="T17" i="48"/>
  <c r="P17" i="48"/>
  <c r="L17" i="48"/>
  <c r="H17" i="48"/>
  <c r="Z16" i="48"/>
  <c r="V16" i="48"/>
  <c r="R16" i="48"/>
  <c r="N16" i="48"/>
  <c r="J16" i="48"/>
  <c r="AB15" i="48"/>
  <c r="X15" i="48"/>
  <c r="T15" i="48"/>
  <c r="P15" i="48"/>
  <c r="L15" i="48"/>
  <c r="H15" i="48"/>
  <c r="Z14" i="48"/>
  <c r="V14" i="48"/>
  <c r="R14" i="48"/>
  <c r="N14" i="48"/>
  <c r="J14" i="48"/>
  <c r="AB13" i="48"/>
  <c r="X13" i="48"/>
  <c r="T13" i="48"/>
  <c r="P13" i="48"/>
  <c r="L13" i="48"/>
  <c r="H13" i="48"/>
  <c r="Q28" i="48"/>
  <c r="M28" i="48"/>
  <c r="I28" i="48"/>
  <c r="AA27" i="48"/>
  <c r="W27" i="48"/>
  <c r="S27" i="48"/>
  <c r="O27" i="48"/>
  <c r="K27" i="48"/>
  <c r="AC26" i="48"/>
  <c r="Y26" i="48"/>
  <c r="U26" i="48"/>
  <c r="Q26" i="48"/>
  <c r="M26" i="48"/>
  <c r="I26" i="48"/>
  <c r="AA25" i="48"/>
  <c r="W25" i="48"/>
  <c r="S25" i="48"/>
  <c r="O25" i="48"/>
  <c r="K25" i="48"/>
  <c r="AC24" i="48"/>
  <c r="Y24" i="48"/>
  <c r="U24" i="48"/>
  <c r="Q24" i="48"/>
  <c r="M24" i="48"/>
  <c r="I24" i="48"/>
  <c r="AA23" i="48"/>
  <c r="W23" i="48"/>
  <c r="S23" i="48"/>
  <c r="O23" i="48"/>
  <c r="K23" i="48"/>
  <c r="AC22" i="48"/>
  <c r="Y22" i="48"/>
  <c r="U22" i="48"/>
  <c r="Q22" i="48"/>
  <c r="M22" i="48"/>
  <c r="I22" i="48"/>
  <c r="AA21" i="48"/>
  <c r="W21" i="48"/>
  <c r="S21" i="48"/>
  <c r="O21" i="48"/>
  <c r="K21" i="48"/>
  <c r="AC20" i="48"/>
  <c r="Y20" i="48"/>
  <c r="U20" i="48"/>
  <c r="Q20" i="48"/>
  <c r="M20" i="48"/>
  <c r="I20" i="48"/>
  <c r="AA19" i="48"/>
  <c r="W19" i="48"/>
  <c r="S19" i="48"/>
  <c r="O19" i="48"/>
  <c r="K19" i="48"/>
  <c r="AC18" i="48"/>
  <c r="Y18" i="48"/>
  <c r="U18" i="48"/>
  <c r="Q18" i="48"/>
  <c r="M18" i="48"/>
  <c r="I18" i="48"/>
  <c r="AA17" i="48"/>
  <c r="W17" i="48"/>
  <c r="S17" i="48"/>
  <c r="O17" i="48"/>
  <c r="K17" i="48"/>
  <c r="AC16" i="48"/>
  <c r="Y16" i="48"/>
  <c r="U16" i="48"/>
  <c r="Q16" i="48"/>
  <c r="M16" i="48"/>
  <c r="I16" i="48"/>
  <c r="AA15" i="48"/>
  <c r="W15" i="48"/>
  <c r="S15" i="48"/>
  <c r="O15" i="48"/>
  <c r="K15" i="48"/>
  <c r="Y14" i="48"/>
  <c r="S13" i="48"/>
  <c r="K13" i="48"/>
  <c r="P28" i="48"/>
  <c r="L28" i="48"/>
  <c r="H28" i="48"/>
  <c r="Z27" i="48"/>
  <c r="V27" i="48"/>
  <c r="R27" i="48"/>
  <c r="N27" i="48"/>
  <c r="J27" i="48"/>
  <c r="AB26" i="48"/>
  <c r="X26" i="48"/>
  <c r="T26" i="48"/>
  <c r="P26" i="48"/>
  <c r="L26" i="48"/>
  <c r="H26" i="48"/>
  <c r="Z25" i="48"/>
  <c r="V25" i="48"/>
  <c r="R25" i="48"/>
  <c r="N25" i="48"/>
  <c r="J25" i="48"/>
  <c r="AB24" i="48"/>
  <c r="X24" i="48"/>
  <c r="T24" i="48"/>
  <c r="P24" i="48"/>
  <c r="L24" i="48"/>
  <c r="H24" i="48"/>
  <c r="Z23" i="48"/>
  <c r="V23" i="48"/>
  <c r="R23" i="48"/>
  <c r="N23" i="48"/>
  <c r="J23" i="48"/>
  <c r="AB22" i="48"/>
  <c r="X22" i="48"/>
  <c r="T22" i="48"/>
  <c r="P22" i="48"/>
  <c r="L22" i="48"/>
  <c r="H22" i="48"/>
  <c r="Z21" i="48"/>
  <c r="V21" i="48"/>
  <c r="R21" i="48"/>
  <c r="N21" i="48"/>
  <c r="J21" i="48"/>
  <c r="AB20" i="48"/>
  <c r="X20" i="48"/>
  <c r="T20" i="48"/>
  <c r="P20" i="48"/>
  <c r="L20" i="48"/>
  <c r="H20" i="48"/>
  <c r="Z19" i="48"/>
  <c r="V19" i="48"/>
  <c r="R19" i="48"/>
  <c r="N19" i="48"/>
  <c r="J19" i="48"/>
  <c r="AB18" i="48"/>
  <c r="X18" i="48"/>
  <c r="T18" i="48"/>
  <c r="P18" i="48"/>
  <c r="L18" i="48"/>
  <c r="H18" i="48"/>
  <c r="Z17" i="48"/>
  <c r="V17" i="48"/>
  <c r="R17" i="48"/>
  <c r="N17" i="48"/>
  <c r="J17" i="48"/>
  <c r="AB16" i="48"/>
  <c r="X16" i="48"/>
  <c r="T16" i="48"/>
  <c r="P16" i="48"/>
  <c r="L16" i="48"/>
  <c r="H16" i="48"/>
  <c r="Z15" i="48"/>
  <c r="V15" i="48"/>
  <c r="R15" i="48"/>
  <c r="N15" i="48"/>
  <c r="J15" i="48"/>
  <c r="AB14" i="48"/>
  <c r="X14" i="48"/>
  <c r="T14" i="48"/>
  <c r="P14" i="48"/>
  <c r="L14" i="48"/>
  <c r="H14" i="48"/>
  <c r="Z13" i="48"/>
  <c r="V13" i="48"/>
  <c r="R13" i="48"/>
  <c r="N13" i="48"/>
  <c r="J13" i="48"/>
  <c r="AA45" i="32"/>
  <c r="W45" i="32"/>
  <c r="S45" i="32"/>
  <c r="G45" i="32"/>
  <c r="Q45" i="32"/>
  <c r="M45" i="32"/>
  <c r="I45" i="32"/>
  <c r="Y45" i="32"/>
  <c r="K45" i="31"/>
  <c r="AB45" i="31"/>
  <c r="U45" i="30"/>
  <c r="G45" i="30"/>
  <c r="M45" i="30"/>
  <c r="AA45" i="30"/>
  <c r="S45" i="30"/>
  <c r="K45" i="30"/>
  <c r="AB12" i="47"/>
  <c r="X12" i="47"/>
  <c r="T12" i="47"/>
  <c r="P12" i="47"/>
  <c r="L12" i="47"/>
  <c r="H12" i="47"/>
  <c r="Y42" i="47"/>
  <c r="U42" i="47"/>
  <c r="Q42" i="47"/>
  <c r="M42" i="47"/>
  <c r="I42" i="47"/>
  <c r="AA41" i="47"/>
  <c r="W41" i="47"/>
  <c r="S41" i="47"/>
  <c r="O41" i="47"/>
  <c r="K41" i="47"/>
  <c r="G41" i="47"/>
  <c r="Y40" i="47"/>
  <c r="U40" i="47"/>
  <c r="Q40" i="47"/>
  <c r="M40" i="47"/>
  <c r="I40" i="47"/>
  <c r="AA39" i="47"/>
  <c r="W39" i="47"/>
  <c r="S39" i="47"/>
  <c r="O39" i="47"/>
  <c r="K39" i="47"/>
  <c r="G39" i="47"/>
  <c r="Y38" i="47"/>
  <c r="U38" i="47"/>
  <c r="Q38" i="47"/>
  <c r="M38" i="47"/>
  <c r="I38" i="47"/>
  <c r="AA37" i="47"/>
  <c r="W37" i="47"/>
  <c r="S37" i="47"/>
  <c r="O37" i="47"/>
  <c r="K37" i="47"/>
  <c r="G37" i="47"/>
  <c r="Y36" i="47"/>
  <c r="U36" i="47"/>
  <c r="Q36" i="47"/>
  <c r="M36" i="47"/>
  <c r="I36" i="47"/>
  <c r="AA35" i="47"/>
  <c r="W35" i="47"/>
  <c r="S35" i="47"/>
  <c r="O35" i="47"/>
  <c r="K35" i="47"/>
  <c r="G35" i="47"/>
  <c r="Y34" i="47"/>
  <c r="U34" i="47"/>
  <c r="Q34" i="47"/>
  <c r="M34" i="47"/>
  <c r="I34" i="47"/>
  <c r="AA33" i="47"/>
  <c r="W33" i="47"/>
  <c r="S33" i="47"/>
  <c r="O33" i="47"/>
  <c r="K33" i="47"/>
  <c r="G33" i="47"/>
  <c r="Y32" i="47"/>
  <c r="U32" i="47"/>
  <c r="Q32" i="47"/>
  <c r="M32" i="47"/>
  <c r="I32" i="47"/>
  <c r="AA31" i="47"/>
  <c r="W31" i="47"/>
  <c r="S31" i="47"/>
  <c r="O31" i="47"/>
  <c r="K31" i="47"/>
  <c r="G31" i="47"/>
  <c r="Y30" i="47"/>
  <c r="U30" i="47"/>
  <c r="Q30" i="47"/>
  <c r="M30" i="47"/>
  <c r="I30" i="47"/>
  <c r="AA29" i="47"/>
  <c r="W29" i="47"/>
  <c r="S29" i="47"/>
  <c r="O29" i="47"/>
  <c r="K29" i="47"/>
  <c r="G29" i="47"/>
  <c r="Y28" i="47"/>
  <c r="U28" i="47"/>
  <c r="W45" i="30"/>
  <c r="O45" i="30"/>
  <c r="Q28" i="47"/>
  <c r="M28" i="47"/>
  <c r="I28" i="47"/>
  <c r="AA27" i="47"/>
  <c r="W27" i="47"/>
  <c r="S27" i="47"/>
  <c r="O27" i="47"/>
  <c r="K27" i="47"/>
  <c r="G27" i="47"/>
  <c r="Y26" i="47"/>
  <c r="U26" i="47"/>
  <c r="Q26" i="47"/>
  <c r="M26" i="47"/>
  <c r="I26" i="47"/>
  <c r="AA25" i="47"/>
  <c r="W25" i="47"/>
  <c r="S25" i="47"/>
  <c r="O25" i="47"/>
  <c r="K25" i="47"/>
  <c r="G25" i="47"/>
  <c r="Y24" i="47"/>
  <c r="U24" i="47"/>
  <c r="Q24" i="47"/>
  <c r="M24" i="47"/>
  <c r="I24" i="47"/>
  <c r="AA23" i="47"/>
  <c r="W23" i="47"/>
  <c r="S23" i="47"/>
  <c r="O23" i="47"/>
  <c r="K23" i="47"/>
  <c r="G23" i="47"/>
  <c r="Y22" i="47"/>
  <c r="U22" i="47"/>
  <c r="Q22" i="47"/>
  <c r="M22" i="47"/>
  <c r="I22" i="47"/>
  <c r="AA21" i="47"/>
  <c r="W21" i="47"/>
  <c r="S21" i="47"/>
  <c r="O21" i="47"/>
  <c r="K21" i="47"/>
  <c r="G21" i="47"/>
  <c r="Y20" i="47"/>
  <c r="U20" i="47"/>
  <c r="Q20" i="47"/>
  <c r="M20" i="47"/>
  <c r="I20" i="47"/>
  <c r="AA19" i="47"/>
  <c r="W19" i="47"/>
  <c r="S19" i="47"/>
  <c r="O19" i="47"/>
  <c r="K19" i="47"/>
  <c r="G19" i="47"/>
  <c r="Y18" i="47"/>
  <c r="U18" i="47"/>
  <c r="Q18" i="47"/>
  <c r="M18" i="47"/>
  <c r="I18" i="47"/>
  <c r="AA17" i="47"/>
  <c r="W17" i="47"/>
  <c r="S17" i="47"/>
  <c r="O17" i="47"/>
  <c r="K17" i="47"/>
  <c r="G17" i="47"/>
  <c r="Y16" i="47"/>
  <c r="U16" i="47"/>
  <c r="Q16" i="47"/>
  <c r="M16" i="47"/>
  <c r="I16" i="47"/>
  <c r="AA15" i="47"/>
  <c r="W15" i="47"/>
  <c r="S15" i="47"/>
  <c r="O15" i="47"/>
  <c r="K15" i="47"/>
  <c r="G15" i="47"/>
  <c r="Y14" i="47"/>
  <c r="U14" i="47"/>
  <c r="Q14" i="47"/>
  <c r="M14" i="47"/>
  <c r="I14" i="47"/>
  <c r="AA13" i="47"/>
  <c r="W13" i="47"/>
  <c r="S13" i="47"/>
  <c r="O13" i="47"/>
  <c r="K13" i="47"/>
  <c r="M45" i="28"/>
  <c r="Q45" i="28"/>
  <c r="T45" i="28"/>
  <c r="G45" i="27"/>
  <c r="AA45" i="27"/>
  <c r="W45" i="27"/>
  <c r="S45" i="27"/>
  <c r="O45" i="27"/>
  <c r="K45" i="27"/>
  <c r="T45" i="27"/>
  <c r="N45" i="27"/>
  <c r="AB45" i="27"/>
  <c r="X45" i="27"/>
  <c r="P45" i="27"/>
  <c r="L45" i="27"/>
  <c r="H45" i="27"/>
  <c r="Z45" i="27"/>
  <c r="V45" i="27"/>
  <c r="R45" i="27"/>
  <c r="J45" i="27"/>
  <c r="G45" i="26"/>
  <c r="Q45" i="26"/>
  <c r="U45" i="26"/>
  <c r="M45" i="26"/>
  <c r="I45" i="26"/>
  <c r="V45" i="26"/>
  <c r="Y45" i="26"/>
  <c r="W45" i="26"/>
  <c r="S45" i="26"/>
  <c r="X45" i="26"/>
  <c r="P45" i="26"/>
  <c r="Z45" i="26"/>
  <c r="N45" i="26"/>
  <c r="K45" i="26"/>
  <c r="AA45" i="26"/>
  <c r="O45" i="26"/>
  <c r="T45" i="26"/>
  <c r="H45" i="26"/>
  <c r="R45" i="26"/>
  <c r="J45" i="26"/>
  <c r="Q45" i="25"/>
  <c r="S45" i="25"/>
  <c r="M45" i="25"/>
  <c r="X45" i="25"/>
  <c r="U45" i="24"/>
  <c r="I45" i="24"/>
  <c r="H45" i="24"/>
  <c r="Y45" i="24"/>
  <c r="Q45" i="24"/>
  <c r="G45" i="24"/>
  <c r="AA45" i="24"/>
  <c r="W45" i="24"/>
  <c r="S45" i="24"/>
  <c r="O45" i="24"/>
  <c r="K45" i="24"/>
  <c r="AB45" i="24"/>
  <c r="T45" i="24"/>
  <c r="P45" i="24"/>
  <c r="L45" i="24"/>
  <c r="Z45" i="24"/>
  <c r="V45" i="24"/>
  <c r="N45" i="24"/>
  <c r="J45" i="24"/>
  <c r="Z12" i="46"/>
  <c r="V12" i="46"/>
  <c r="R12" i="46"/>
  <c r="N12" i="46"/>
  <c r="J12" i="46"/>
  <c r="AA42" i="46"/>
  <c r="W42" i="46"/>
  <c r="S42" i="46"/>
  <c r="O42" i="46"/>
  <c r="K42" i="46"/>
  <c r="G42" i="46"/>
  <c r="Y41" i="46"/>
  <c r="U41" i="46"/>
  <c r="Q41" i="46"/>
  <c r="M41" i="46"/>
  <c r="I41" i="46"/>
  <c r="AA40" i="46"/>
  <c r="W40" i="46"/>
  <c r="S40" i="46"/>
  <c r="O40" i="46"/>
  <c r="K40" i="46"/>
  <c r="G40" i="46"/>
  <c r="Y39" i="46"/>
  <c r="U39" i="46"/>
  <c r="Q39" i="46"/>
  <c r="G45" i="23"/>
  <c r="O45" i="23"/>
  <c r="W45" i="23"/>
  <c r="M39" i="46"/>
  <c r="I39" i="46"/>
  <c r="AA38" i="46"/>
  <c r="W38" i="46"/>
  <c r="S38" i="46"/>
  <c r="O38" i="46"/>
  <c r="K38" i="46"/>
  <c r="G38" i="46"/>
  <c r="Y37" i="46"/>
  <c r="U37" i="46"/>
  <c r="Q37" i="46"/>
  <c r="M37" i="46"/>
  <c r="I37" i="46"/>
  <c r="AA36" i="46"/>
  <c r="W36" i="46"/>
  <c r="S36" i="46"/>
  <c r="O36" i="46"/>
  <c r="K36" i="46"/>
  <c r="G36" i="46"/>
  <c r="Y35" i="46"/>
  <c r="U35" i="46"/>
  <c r="Q35" i="46"/>
  <c r="M35" i="46"/>
  <c r="I35" i="46"/>
  <c r="AA34" i="46"/>
  <c r="W34" i="46"/>
  <c r="S34" i="46"/>
  <c r="O34" i="46"/>
  <c r="K34" i="46"/>
  <c r="G34" i="46"/>
  <c r="Y33" i="46"/>
  <c r="U33" i="46"/>
  <c r="Q33" i="46"/>
  <c r="M33" i="46"/>
  <c r="I33" i="46"/>
  <c r="AA32" i="46"/>
  <c r="W32" i="46"/>
  <c r="S32" i="46"/>
  <c r="O32" i="46"/>
  <c r="K32" i="46"/>
  <c r="G32" i="46"/>
  <c r="Y31" i="46"/>
  <c r="U31" i="46"/>
  <c r="Q31" i="46"/>
  <c r="M31" i="46"/>
  <c r="I31" i="46"/>
  <c r="AA30" i="46"/>
  <c r="W30" i="46"/>
  <c r="S30" i="46"/>
  <c r="O30" i="46"/>
  <c r="K30" i="46"/>
  <c r="G30" i="46"/>
  <c r="Y29" i="46"/>
  <c r="U29" i="46"/>
  <c r="Q29" i="46"/>
  <c r="M29" i="46"/>
  <c r="I29" i="46"/>
  <c r="AA28" i="46"/>
  <c r="W28" i="46"/>
  <c r="S28" i="46"/>
  <c r="O28" i="46"/>
  <c r="K28" i="46"/>
  <c r="G28" i="46"/>
  <c r="Y27" i="46"/>
  <c r="U27" i="46"/>
  <c r="Q27" i="46"/>
  <c r="M27" i="46"/>
  <c r="I27" i="46"/>
  <c r="AA26" i="46"/>
  <c r="W26" i="46"/>
  <c r="S26" i="46"/>
  <c r="O26" i="46"/>
  <c r="K26" i="46"/>
  <c r="G26" i="46"/>
  <c r="Y25" i="46"/>
  <c r="U25" i="46"/>
  <c r="Q25" i="46"/>
  <c r="M25" i="46"/>
  <c r="I25" i="46"/>
  <c r="AA24" i="46"/>
  <c r="W24" i="46"/>
  <c r="S24" i="46"/>
  <c r="O24" i="46"/>
  <c r="K24" i="46"/>
  <c r="G24" i="46"/>
  <c r="Y23" i="46"/>
  <c r="S45" i="23"/>
  <c r="U23" i="46"/>
  <c r="Q23" i="46"/>
  <c r="M23" i="46"/>
  <c r="I23" i="46"/>
  <c r="AA22" i="46"/>
  <c r="W22" i="46"/>
  <c r="S22" i="46"/>
  <c r="O22" i="46"/>
  <c r="K22" i="46"/>
  <c r="G22" i="46"/>
  <c r="Y21" i="46"/>
  <c r="U21" i="46"/>
  <c r="Q21" i="46"/>
  <c r="M21" i="46"/>
  <c r="I21" i="46"/>
  <c r="AA20" i="46"/>
  <c r="W20" i="46"/>
  <c r="S20" i="46"/>
  <c r="O20" i="46"/>
  <c r="K20" i="46"/>
  <c r="G20" i="46"/>
  <c r="Y19" i="46"/>
  <c r="U19" i="46"/>
  <c r="Q19" i="46"/>
  <c r="M19" i="46"/>
  <c r="I19" i="46"/>
  <c r="AA18" i="46"/>
  <c r="W18" i="46"/>
  <c r="S18" i="46"/>
  <c r="O18" i="46"/>
  <c r="K18" i="46"/>
  <c r="G18" i="46"/>
  <c r="Y17" i="46"/>
  <c r="U17" i="46"/>
  <c r="Q17" i="46"/>
  <c r="M17" i="46"/>
  <c r="I17" i="46"/>
  <c r="AA16" i="46"/>
  <c r="W16" i="46"/>
  <c r="S16" i="46"/>
  <c r="O16" i="46"/>
  <c r="K16" i="46"/>
  <c r="G16" i="46"/>
  <c r="Y15" i="46"/>
  <c r="U15" i="46"/>
  <c r="Q15" i="46"/>
  <c r="M15" i="46"/>
  <c r="I15" i="46"/>
  <c r="AA14" i="46"/>
  <c r="W14" i="46"/>
  <c r="S14" i="46"/>
  <c r="O14" i="46"/>
  <c r="K14" i="46"/>
  <c r="G14" i="46"/>
  <c r="Y13" i="46"/>
  <c r="U13" i="46"/>
  <c r="Q13" i="46"/>
  <c r="M13" i="46"/>
  <c r="I13" i="46"/>
  <c r="P45" i="23"/>
  <c r="AA45" i="23"/>
  <c r="K45" i="23"/>
  <c r="AB45" i="23"/>
  <c r="X45" i="23"/>
  <c r="T45" i="23"/>
  <c r="L45" i="23"/>
  <c r="H45" i="23"/>
  <c r="Y12" i="46"/>
  <c r="U12" i="46"/>
  <c r="AB12" i="46"/>
  <c r="Q12" i="46"/>
  <c r="M12" i="46"/>
  <c r="I12" i="46"/>
  <c r="Z42" i="46"/>
  <c r="V42" i="46"/>
  <c r="R42" i="46"/>
  <c r="N42" i="46"/>
  <c r="J42" i="46"/>
  <c r="AB41" i="46"/>
  <c r="X41" i="46"/>
  <c r="T41" i="46"/>
  <c r="P41" i="46"/>
  <c r="L41" i="46"/>
  <c r="H41" i="46"/>
  <c r="Z40" i="46"/>
  <c r="V40" i="46"/>
  <c r="R40" i="46"/>
  <c r="N40" i="46"/>
  <c r="J40" i="46"/>
  <c r="AB39" i="46"/>
  <c r="X39" i="46"/>
  <c r="T39" i="46"/>
  <c r="P39" i="46"/>
  <c r="L39" i="46"/>
  <c r="H39" i="46"/>
  <c r="Z38" i="46"/>
  <c r="V38" i="46"/>
  <c r="R38" i="46"/>
  <c r="N38" i="46"/>
  <c r="J38" i="46"/>
  <c r="AB37" i="46"/>
  <c r="X37" i="46"/>
  <c r="T37" i="46"/>
  <c r="P37" i="46"/>
  <c r="L37" i="46"/>
  <c r="H37" i="46"/>
  <c r="Z36" i="46"/>
  <c r="V36" i="46"/>
  <c r="R36" i="46"/>
  <c r="N36" i="46"/>
  <c r="J36" i="46"/>
  <c r="AB35" i="46"/>
  <c r="X35" i="46"/>
  <c r="T35" i="46"/>
  <c r="P35" i="46"/>
  <c r="L35" i="46"/>
  <c r="H35" i="46"/>
  <c r="Z34" i="46"/>
  <c r="V34" i="46"/>
  <c r="R34" i="46"/>
  <c r="N34" i="46"/>
  <c r="J34" i="46"/>
  <c r="AB33" i="46"/>
  <c r="X33" i="46"/>
  <c r="T33" i="46"/>
  <c r="P33" i="46"/>
  <c r="L33" i="46"/>
  <c r="H33" i="46"/>
  <c r="Z32" i="46"/>
  <c r="V32" i="46"/>
  <c r="R32" i="46"/>
  <c r="N32" i="46"/>
  <c r="J32" i="46"/>
  <c r="AB31" i="46"/>
  <c r="X31" i="46"/>
  <c r="T31" i="46"/>
  <c r="P31" i="46"/>
  <c r="L31" i="46"/>
  <c r="H31" i="46"/>
  <c r="Z30" i="46"/>
  <c r="V30" i="46"/>
  <c r="R30" i="46"/>
  <c r="N30" i="46"/>
  <c r="J30" i="46"/>
  <c r="AB29" i="46"/>
  <c r="X29" i="46"/>
  <c r="T29" i="46"/>
  <c r="P29" i="46"/>
  <c r="L29" i="46"/>
  <c r="H29" i="46"/>
  <c r="Z28" i="46"/>
  <c r="V28" i="46"/>
  <c r="R28" i="46"/>
  <c r="N28" i="46"/>
  <c r="J28" i="46"/>
  <c r="X12" i="46"/>
  <c r="T12" i="46"/>
  <c r="P12" i="46"/>
  <c r="L12" i="46"/>
  <c r="H12" i="46"/>
  <c r="Y42" i="46"/>
  <c r="U42" i="46"/>
  <c r="Q42" i="46"/>
  <c r="M42" i="46"/>
  <c r="I42" i="46"/>
  <c r="AA41" i="46"/>
  <c r="W41" i="46"/>
  <c r="S41" i="46"/>
  <c r="O41" i="46"/>
  <c r="K41" i="46"/>
  <c r="G41" i="46"/>
  <c r="Y40" i="46"/>
  <c r="U40" i="46"/>
  <c r="Q40" i="46"/>
  <c r="M40" i="46"/>
  <c r="I40" i="46"/>
  <c r="AA39" i="46"/>
  <c r="W39" i="46"/>
  <c r="S39" i="46"/>
  <c r="O39" i="46"/>
  <c r="K39" i="46"/>
  <c r="G39" i="46"/>
  <c r="Y38" i="46"/>
  <c r="U38" i="46"/>
  <c r="Q38" i="46"/>
  <c r="M38" i="46"/>
  <c r="I38" i="46"/>
  <c r="AA37" i="46"/>
  <c r="W37" i="46"/>
  <c r="S37" i="46"/>
  <c r="O37" i="46"/>
  <c r="K37" i="46"/>
  <c r="G37" i="46"/>
  <c r="Y36" i="46"/>
  <c r="U36" i="46"/>
  <c r="Q36" i="46"/>
  <c r="M36" i="46"/>
  <c r="I36" i="46"/>
  <c r="AA35" i="46"/>
  <c r="W35" i="46"/>
  <c r="S35" i="46"/>
  <c r="O35" i="46"/>
  <c r="K35" i="46"/>
  <c r="G35" i="46"/>
  <c r="Y34" i="46"/>
  <c r="U34" i="46"/>
  <c r="Q34" i="46"/>
  <c r="M34" i="46"/>
  <c r="I34" i="46"/>
  <c r="AA33" i="46"/>
  <c r="W33" i="46"/>
  <c r="S33" i="46"/>
  <c r="O33" i="46"/>
  <c r="K33" i="46"/>
  <c r="G33" i="46"/>
  <c r="Y32" i="46"/>
  <c r="U32" i="46"/>
  <c r="Q32" i="46"/>
  <c r="M32" i="46"/>
  <c r="I32" i="46"/>
  <c r="AA31" i="46"/>
  <c r="W31" i="46"/>
  <c r="S31" i="46"/>
  <c r="O31" i="46"/>
  <c r="K31" i="46"/>
  <c r="G31" i="46"/>
  <c r="Y30" i="46"/>
  <c r="U30" i="46"/>
  <c r="Q30" i="46"/>
  <c r="M30" i="46"/>
  <c r="I30" i="46"/>
  <c r="AA29" i="46"/>
  <c r="W29" i="46"/>
  <c r="S29" i="46"/>
  <c r="O29" i="46"/>
  <c r="K29" i="46"/>
  <c r="G29" i="46"/>
  <c r="Y28" i="46"/>
  <c r="U28" i="46"/>
  <c r="Q28" i="46"/>
  <c r="AB27" i="46"/>
  <c r="X27" i="46"/>
  <c r="T27" i="46"/>
  <c r="P27" i="46"/>
  <c r="L27" i="46"/>
  <c r="H27" i="46"/>
  <c r="Z26" i="46"/>
  <c r="V26" i="46"/>
  <c r="R26" i="46"/>
  <c r="N26" i="46"/>
  <c r="J26" i="46"/>
  <c r="AB25" i="46"/>
  <c r="X25" i="46"/>
  <c r="T25" i="46"/>
  <c r="P25" i="46"/>
  <c r="L25" i="46"/>
  <c r="H25" i="46"/>
  <c r="Z24" i="46"/>
  <c r="V24" i="46"/>
  <c r="R24" i="46"/>
  <c r="N24" i="46"/>
  <c r="J24" i="46"/>
  <c r="AB23" i="46"/>
  <c r="X23" i="46"/>
  <c r="T23" i="46"/>
  <c r="P23" i="46"/>
  <c r="L23" i="46"/>
  <c r="H23" i="46"/>
  <c r="Z22" i="46"/>
  <c r="V22" i="46"/>
  <c r="R22" i="46"/>
  <c r="N22" i="46"/>
  <c r="J22" i="46"/>
  <c r="AB21" i="46"/>
  <c r="X21" i="46"/>
  <c r="T21" i="46"/>
  <c r="P21" i="46"/>
  <c r="L21" i="46"/>
  <c r="H21" i="46"/>
  <c r="Z20" i="46"/>
  <c r="V20" i="46"/>
  <c r="R20" i="46"/>
  <c r="N20" i="46"/>
  <c r="J20" i="46"/>
  <c r="AB19" i="46"/>
  <c r="X19" i="46"/>
  <c r="T19" i="46"/>
  <c r="P19" i="46"/>
  <c r="L19" i="46"/>
  <c r="H19" i="46"/>
  <c r="Z18" i="46"/>
  <c r="V18" i="46"/>
  <c r="R18" i="46"/>
  <c r="N18" i="46"/>
  <c r="J18" i="46"/>
  <c r="AB17" i="46"/>
  <c r="X17" i="46"/>
  <c r="T17" i="46"/>
  <c r="P17" i="46"/>
  <c r="L17" i="46"/>
  <c r="H17" i="46"/>
  <c r="Z16" i="46"/>
  <c r="V16" i="46"/>
  <c r="R16" i="46"/>
  <c r="N16" i="46"/>
  <c r="J16" i="46"/>
  <c r="AB15" i="46"/>
  <c r="X15" i="46"/>
  <c r="T15" i="46"/>
  <c r="P15" i="46"/>
  <c r="L15" i="46"/>
  <c r="H15" i="46"/>
  <c r="Z14" i="46"/>
  <c r="V14" i="46"/>
  <c r="R14" i="46"/>
  <c r="N14" i="46"/>
  <c r="J14" i="46"/>
  <c r="AB13" i="46"/>
  <c r="X13" i="46"/>
  <c r="T13" i="46"/>
  <c r="P13" i="46"/>
  <c r="L13" i="46"/>
  <c r="H13" i="46"/>
  <c r="M28" i="46"/>
  <c r="I28" i="46"/>
  <c r="AA27" i="46"/>
  <c r="W27" i="46"/>
  <c r="S27" i="46"/>
  <c r="O27" i="46"/>
  <c r="K27" i="46"/>
  <c r="G27" i="46"/>
  <c r="Y26" i="46"/>
  <c r="U26" i="46"/>
  <c r="Q26" i="46"/>
  <c r="M26" i="46"/>
  <c r="I26" i="46"/>
  <c r="AA25" i="46"/>
  <c r="W25" i="46"/>
  <c r="S25" i="46"/>
  <c r="O25" i="46"/>
  <c r="K25" i="46"/>
  <c r="G25" i="46"/>
  <c r="Y24" i="46"/>
  <c r="U24" i="46"/>
  <c r="Q24" i="46"/>
  <c r="M24" i="46"/>
  <c r="I24" i="46"/>
  <c r="AA23" i="46"/>
  <c r="W23" i="46"/>
  <c r="S23" i="46"/>
  <c r="O23" i="46"/>
  <c r="K23" i="46"/>
  <c r="G23" i="46"/>
  <c r="Y22" i="46"/>
  <c r="U22" i="46"/>
  <c r="Q22" i="46"/>
  <c r="M22" i="46"/>
  <c r="I22" i="46"/>
  <c r="AA21" i="46"/>
  <c r="W21" i="46"/>
  <c r="S21" i="46"/>
  <c r="O21" i="46"/>
  <c r="K21" i="46"/>
  <c r="G21" i="46"/>
  <c r="Y20" i="46"/>
  <c r="U20" i="46"/>
  <c r="Q20" i="46"/>
  <c r="M20" i="46"/>
  <c r="I20" i="46"/>
  <c r="AA19" i="46"/>
  <c r="W19" i="46"/>
  <c r="S19" i="46"/>
  <c r="O19" i="46"/>
  <c r="K19" i="46"/>
  <c r="G19" i="46"/>
  <c r="Y18" i="46"/>
  <c r="U18" i="46"/>
  <c r="Q18" i="46"/>
  <c r="M18" i="46"/>
  <c r="I18" i="46"/>
  <c r="AA17" i="46"/>
  <c r="W17" i="46"/>
  <c r="S17" i="46"/>
  <c r="O17" i="46"/>
  <c r="K17" i="46"/>
  <c r="G17" i="46"/>
  <c r="Y16" i="46"/>
  <c r="U16" i="46"/>
  <c r="Q16" i="46"/>
  <c r="M16" i="46"/>
  <c r="I16" i="46"/>
  <c r="AA15" i="46"/>
  <c r="W15" i="46"/>
  <c r="S15" i="46"/>
  <c r="O15" i="46"/>
  <c r="K15" i="46"/>
  <c r="G15" i="46"/>
  <c r="Y14" i="46"/>
  <c r="U14" i="46"/>
  <c r="Q14" i="46"/>
  <c r="M14" i="46"/>
  <c r="I14" i="46"/>
  <c r="AA13" i="46"/>
  <c r="W13" i="46"/>
  <c r="S13" i="46"/>
  <c r="O13" i="46"/>
  <c r="K13" i="46"/>
  <c r="G13" i="46"/>
  <c r="Q45" i="21"/>
  <c r="Y45" i="21"/>
  <c r="U45" i="21"/>
  <c r="M45" i="21"/>
  <c r="I45" i="21"/>
  <c r="AA45" i="18"/>
  <c r="W45" i="18"/>
  <c r="S45" i="18"/>
  <c r="O45" i="18"/>
  <c r="K45" i="18"/>
  <c r="R45" i="18"/>
  <c r="H45" i="18"/>
  <c r="X45" i="18"/>
  <c r="H45" i="20"/>
  <c r="X45" i="20"/>
  <c r="P45" i="20"/>
  <c r="S45" i="20"/>
  <c r="Q45" i="20"/>
  <c r="M45" i="20"/>
  <c r="Z45" i="20"/>
  <c r="V45" i="20"/>
  <c r="R45" i="20"/>
  <c r="Y45" i="20"/>
  <c r="I45" i="20"/>
  <c r="AB45" i="20"/>
  <c r="T45" i="20"/>
  <c r="L45" i="20"/>
  <c r="W45" i="20"/>
  <c r="O45" i="20"/>
  <c r="G45" i="20"/>
  <c r="H45" i="35"/>
  <c r="H12" i="48"/>
  <c r="AB45" i="35"/>
  <c r="AB12" i="48"/>
  <c r="X45" i="35"/>
  <c r="X12" i="48"/>
  <c r="T45" i="35"/>
  <c r="T12" i="48"/>
  <c r="P45" i="35"/>
  <c r="P12" i="48"/>
  <c r="L45" i="35"/>
  <c r="L12" i="48"/>
  <c r="AC45" i="35"/>
  <c r="AC14" i="48"/>
  <c r="U45" i="35"/>
  <c r="U14" i="48"/>
  <c r="Q45" i="35"/>
  <c r="Q14" i="48"/>
  <c r="M45" i="35"/>
  <c r="M14" i="48"/>
  <c r="I45" i="35"/>
  <c r="I14" i="48"/>
  <c r="AA45" i="35"/>
  <c r="AA13" i="48"/>
  <c r="W45" i="35"/>
  <c r="W13" i="48"/>
  <c r="O45" i="35"/>
  <c r="O13" i="48"/>
  <c r="V45" i="31"/>
  <c r="L45" i="31"/>
  <c r="Y12" i="47"/>
  <c r="U12" i="47"/>
  <c r="Q12" i="47"/>
  <c r="M12" i="47"/>
  <c r="I12" i="47"/>
  <c r="Z42" i="47"/>
  <c r="V42" i="47"/>
  <c r="R42" i="47"/>
  <c r="N42" i="47"/>
  <c r="J42" i="47"/>
  <c r="AB41" i="47"/>
  <c r="X41" i="47"/>
  <c r="T41" i="47"/>
  <c r="P41" i="47"/>
  <c r="L41" i="47"/>
  <c r="H41" i="47"/>
  <c r="Z40" i="47"/>
  <c r="V40" i="47"/>
  <c r="R40" i="47"/>
  <c r="N40" i="47"/>
  <c r="J40" i="47"/>
  <c r="AB39" i="47"/>
  <c r="X39" i="47"/>
  <c r="T39" i="47"/>
  <c r="P39" i="47"/>
  <c r="L39" i="47"/>
  <c r="H39" i="47"/>
  <c r="Z38" i="47"/>
  <c r="V38" i="47"/>
  <c r="R38" i="47"/>
  <c r="N38" i="47"/>
  <c r="J38" i="47"/>
  <c r="AB37" i="47"/>
  <c r="X37" i="47"/>
  <c r="T37" i="47"/>
  <c r="P37" i="47"/>
  <c r="L37" i="47"/>
  <c r="H37" i="47"/>
  <c r="Z36" i="47"/>
  <c r="V36" i="47"/>
  <c r="R36" i="47"/>
  <c r="N36" i="47"/>
  <c r="J36" i="47"/>
  <c r="AB35" i="47"/>
  <c r="X35" i="47"/>
  <c r="T35" i="47"/>
  <c r="P35" i="47"/>
  <c r="L35" i="47"/>
  <c r="H35" i="47"/>
  <c r="Z34" i="47"/>
  <c r="V34" i="47"/>
  <c r="R34" i="47"/>
  <c r="N34" i="47"/>
  <c r="J34" i="47"/>
  <c r="AB33" i="47"/>
  <c r="X33" i="47"/>
  <c r="T33" i="47"/>
  <c r="P33" i="47"/>
  <c r="L33" i="47"/>
  <c r="H33" i="47"/>
  <c r="Z32" i="47"/>
  <c r="V32" i="47"/>
  <c r="R32" i="47"/>
  <c r="N32" i="47"/>
  <c r="J32" i="47"/>
  <c r="AB31" i="47"/>
  <c r="X31" i="47"/>
  <c r="T31" i="47"/>
  <c r="P31" i="47"/>
  <c r="L31" i="47"/>
  <c r="H31" i="47"/>
  <c r="Z30" i="47"/>
  <c r="V30" i="47"/>
  <c r="R30" i="47"/>
  <c r="N30" i="47"/>
  <c r="J30" i="47"/>
  <c r="AB29" i="47"/>
  <c r="X29" i="47"/>
  <c r="T29" i="47"/>
  <c r="P29" i="47"/>
  <c r="L29" i="47"/>
  <c r="H29" i="47"/>
  <c r="Z28" i="47"/>
  <c r="V28" i="47"/>
  <c r="R28" i="47"/>
  <c r="N28" i="47"/>
  <c r="J28" i="47"/>
  <c r="AB27" i="47"/>
  <c r="X27" i="47"/>
  <c r="T27" i="47"/>
  <c r="P27" i="47"/>
  <c r="L27" i="47"/>
  <c r="H27" i="47"/>
  <c r="Z26" i="47"/>
  <c r="V26" i="47"/>
  <c r="R26" i="47"/>
  <c r="N26" i="47"/>
  <c r="J26" i="47"/>
  <c r="AB25" i="47"/>
  <c r="X25" i="47"/>
  <c r="T25" i="47"/>
  <c r="P25" i="47"/>
  <c r="L25" i="47"/>
  <c r="H25" i="47"/>
  <c r="Z24" i="47"/>
  <c r="V24" i="47"/>
  <c r="R24" i="47"/>
  <c r="N24" i="47"/>
  <c r="J24" i="47"/>
  <c r="AB23" i="47"/>
  <c r="X23" i="47"/>
  <c r="T23" i="47"/>
  <c r="P23" i="47"/>
  <c r="L23" i="47"/>
  <c r="H23" i="47"/>
  <c r="Z22" i="47"/>
  <c r="V22" i="47"/>
  <c r="R22" i="47"/>
  <c r="N22" i="47"/>
  <c r="J22" i="47"/>
  <c r="AB21" i="47"/>
  <c r="X21" i="47"/>
  <c r="T21" i="47"/>
  <c r="P21" i="47"/>
  <c r="L21" i="47"/>
  <c r="H21" i="47"/>
  <c r="Z20" i="47"/>
  <c r="V20" i="47"/>
  <c r="R20" i="47"/>
  <c r="N20" i="47"/>
  <c r="J20" i="47"/>
  <c r="AB19" i="47"/>
  <c r="X19" i="47"/>
  <c r="T19" i="47"/>
  <c r="P19" i="47"/>
  <c r="L19" i="47"/>
  <c r="H19" i="47"/>
  <c r="Z18" i="47"/>
  <c r="V18" i="47"/>
  <c r="R18" i="47"/>
  <c r="N18" i="47"/>
  <c r="J18" i="47"/>
  <c r="AB17" i="47"/>
  <c r="X17" i="47"/>
  <c r="T17" i="47"/>
  <c r="P17" i="47"/>
  <c r="L17" i="47"/>
  <c r="H17" i="47"/>
  <c r="Z16" i="47"/>
  <c r="V16" i="47"/>
  <c r="R16" i="47"/>
  <c r="N16" i="47"/>
  <c r="J16" i="47"/>
  <c r="AB15" i="47"/>
  <c r="X15" i="47"/>
  <c r="T15" i="47"/>
  <c r="P15" i="47"/>
  <c r="L15" i="47"/>
  <c r="H15" i="47"/>
  <c r="Z14" i="47"/>
  <c r="V14" i="47"/>
  <c r="R14" i="47"/>
  <c r="N14" i="47"/>
  <c r="J14" i="47"/>
  <c r="AB13" i="47"/>
  <c r="X13" i="47"/>
  <c r="T13" i="47"/>
  <c r="P13" i="47"/>
  <c r="L13" i="47"/>
  <c r="H13" i="47"/>
  <c r="X45" i="31"/>
  <c r="T45" i="31"/>
  <c r="P45" i="31"/>
  <c r="H45" i="31"/>
  <c r="Z45" i="31"/>
  <c r="R45" i="31"/>
  <c r="N45" i="31"/>
  <c r="J45" i="31"/>
  <c r="X45" i="30"/>
  <c r="P45" i="30"/>
  <c r="H45" i="30"/>
  <c r="Y45" i="30"/>
  <c r="Q45" i="30"/>
  <c r="I45" i="30"/>
  <c r="G12" i="47"/>
  <c r="AB42" i="47"/>
  <c r="X42" i="47"/>
  <c r="T42" i="47"/>
  <c r="P42" i="47"/>
  <c r="L42" i="47"/>
  <c r="H42" i="47"/>
  <c r="Z41" i="47"/>
  <c r="V41" i="47"/>
  <c r="R41" i="47"/>
  <c r="N41" i="47"/>
  <c r="J41" i="47"/>
  <c r="AB40" i="47"/>
  <c r="X40" i="47"/>
  <c r="T40" i="47"/>
  <c r="P40" i="47"/>
  <c r="L40" i="47"/>
  <c r="H40" i="47"/>
  <c r="Z39" i="47"/>
  <c r="V39" i="47"/>
  <c r="R39" i="47"/>
  <c r="N39" i="47"/>
  <c r="J39" i="47"/>
  <c r="AB38" i="47"/>
  <c r="X38" i="47"/>
  <c r="T38" i="47"/>
  <c r="P38" i="47"/>
  <c r="L38" i="47"/>
  <c r="H38" i="47"/>
  <c r="Z37" i="47"/>
  <c r="V37" i="47"/>
  <c r="R37" i="47"/>
  <c r="N37" i="47"/>
  <c r="J37" i="47"/>
  <c r="AB36" i="47"/>
  <c r="X36" i="47"/>
  <c r="T36" i="47"/>
  <c r="P36" i="47"/>
  <c r="L36" i="47"/>
  <c r="H36" i="47"/>
  <c r="Z35" i="47"/>
  <c r="V35" i="47"/>
  <c r="R35" i="47"/>
  <c r="N35" i="47"/>
  <c r="J35" i="47"/>
  <c r="AB34" i="47"/>
  <c r="X34" i="47"/>
  <c r="T34" i="47"/>
  <c r="P34" i="47"/>
  <c r="L34" i="47"/>
  <c r="H34" i="47"/>
  <c r="Z33" i="47"/>
  <c r="V33" i="47"/>
  <c r="R33" i="47"/>
  <c r="N33" i="47"/>
  <c r="J33" i="47"/>
  <c r="AB32" i="47"/>
  <c r="X32" i="47"/>
  <c r="T32" i="47"/>
  <c r="P32" i="47"/>
  <c r="L32" i="47"/>
  <c r="H32" i="47"/>
  <c r="Z31" i="47"/>
  <c r="V31" i="47"/>
  <c r="R31" i="47"/>
  <c r="N31" i="47"/>
  <c r="J31" i="47"/>
  <c r="AB30" i="47"/>
  <c r="X30" i="47"/>
  <c r="T30" i="47"/>
  <c r="P30" i="47"/>
  <c r="L30" i="47"/>
  <c r="G13" i="47"/>
  <c r="H30" i="47"/>
  <c r="Z29" i="47"/>
  <c r="V29" i="47"/>
  <c r="R29" i="47"/>
  <c r="N29" i="47"/>
  <c r="J29" i="47"/>
  <c r="AB28" i="47"/>
  <c r="X28" i="47"/>
  <c r="T28" i="47"/>
  <c r="P28" i="47"/>
  <c r="L28" i="47"/>
  <c r="H28" i="47"/>
  <c r="Z27" i="47"/>
  <c r="V27" i="47"/>
  <c r="R27" i="47"/>
  <c r="N27" i="47"/>
  <c r="J27" i="47"/>
  <c r="AB26" i="47"/>
  <c r="X26" i="47"/>
  <c r="T26" i="47"/>
  <c r="P26" i="47"/>
  <c r="L26" i="47"/>
  <c r="H26" i="47"/>
  <c r="Z25" i="47"/>
  <c r="V25" i="47"/>
  <c r="R25" i="47"/>
  <c r="N25" i="47"/>
  <c r="J25" i="47"/>
  <c r="AB24" i="47"/>
  <c r="X24" i="47"/>
  <c r="T24" i="47"/>
  <c r="P24" i="47"/>
  <c r="L24" i="47"/>
  <c r="H24" i="47"/>
  <c r="Z23" i="47"/>
  <c r="V23" i="47"/>
  <c r="R23" i="47"/>
  <c r="N23" i="47"/>
  <c r="J23" i="47"/>
  <c r="AB22" i="47"/>
  <c r="X22" i="47"/>
  <c r="T22" i="47"/>
  <c r="P22" i="47"/>
  <c r="L22" i="47"/>
  <c r="H22" i="47"/>
  <c r="Z21" i="47"/>
  <c r="V21" i="47"/>
  <c r="R21" i="47"/>
  <c r="N21" i="47"/>
  <c r="J21" i="47"/>
  <c r="AB20" i="47"/>
  <c r="X20" i="47"/>
  <c r="T20" i="47"/>
  <c r="P20" i="47"/>
  <c r="L20" i="47"/>
  <c r="H20" i="47"/>
  <c r="Z19" i="47"/>
  <c r="V19" i="47"/>
  <c r="R19" i="47"/>
  <c r="N19" i="47"/>
  <c r="J19" i="47"/>
  <c r="AB18" i="47"/>
  <c r="X18" i="47"/>
  <c r="T18" i="47"/>
  <c r="P18" i="47"/>
  <c r="L18" i="47"/>
  <c r="H18" i="47"/>
  <c r="Z17" i="47"/>
  <c r="V17" i="47"/>
  <c r="R17" i="47"/>
  <c r="N17" i="47"/>
  <c r="J17" i="47"/>
  <c r="AB16" i="47"/>
  <c r="X16" i="47"/>
  <c r="T16" i="47"/>
  <c r="P16" i="47"/>
  <c r="L16" i="47"/>
  <c r="H16" i="47"/>
  <c r="Z15" i="47"/>
  <c r="V15" i="47"/>
  <c r="R15" i="47"/>
  <c r="N15" i="47"/>
  <c r="J15" i="47"/>
  <c r="T14" i="47"/>
  <c r="N13" i="47"/>
  <c r="N45" i="28"/>
  <c r="Y45" i="28"/>
  <c r="G45" i="28"/>
  <c r="I45" i="28"/>
  <c r="AA45" i="28"/>
  <c r="AA12" i="47"/>
  <c r="W45" i="28"/>
  <c r="W12" i="47"/>
  <c r="S45" i="28"/>
  <c r="S12" i="47"/>
  <c r="O45" i="28"/>
  <c r="O12" i="47"/>
  <c r="K45" i="28"/>
  <c r="K12" i="47"/>
  <c r="AB45" i="28"/>
  <c r="AB14" i="47"/>
  <c r="X45" i="28"/>
  <c r="X14" i="47"/>
  <c r="P45" i="28"/>
  <c r="P14" i="47"/>
  <c r="L45" i="28"/>
  <c r="L14" i="47"/>
  <c r="H45" i="28"/>
  <c r="H14" i="47"/>
  <c r="Z45" i="28"/>
  <c r="Z13" i="47"/>
  <c r="V45" i="28"/>
  <c r="V13" i="47"/>
  <c r="R45" i="28"/>
  <c r="R13" i="47"/>
  <c r="J45" i="28"/>
  <c r="J13" i="47"/>
  <c r="G45" i="25"/>
  <c r="G12" i="46"/>
  <c r="K45" i="25"/>
  <c r="K12" i="46"/>
  <c r="Z45" i="25"/>
  <c r="Z13" i="46"/>
  <c r="R45" i="25"/>
  <c r="R13" i="46"/>
  <c r="N45" i="25"/>
  <c r="N13" i="46"/>
  <c r="AB45" i="25"/>
  <c r="W45" i="25"/>
  <c r="L45" i="25"/>
  <c r="AA45" i="25"/>
  <c r="U45" i="25"/>
  <c r="P45" i="25"/>
  <c r="I45" i="25"/>
  <c r="H45" i="25"/>
  <c r="H14" i="46"/>
  <c r="V45" i="25"/>
  <c r="V13" i="46"/>
  <c r="J45" i="25"/>
  <c r="J13" i="46"/>
  <c r="Y45" i="25"/>
  <c r="T45" i="25"/>
  <c r="O45" i="25"/>
  <c r="AB45" i="18"/>
  <c r="T45" i="18"/>
  <c r="P45" i="18"/>
  <c r="L45" i="18"/>
  <c r="Z45" i="18"/>
  <c r="V45" i="18"/>
  <c r="N45" i="18"/>
  <c r="J45" i="18"/>
  <c r="G45" i="18"/>
  <c r="U45" i="18"/>
  <c r="Q45" i="18"/>
  <c r="T45" i="21"/>
  <c r="L45" i="21"/>
  <c r="Z45" i="21"/>
  <c r="V45" i="21"/>
  <c r="N45" i="21"/>
  <c r="K45" i="21"/>
  <c r="S45" i="21"/>
  <c r="AA45" i="21"/>
  <c r="AB45" i="21"/>
  <c r="X45" i="21"/>
  <c r="P45" i="21"/>
  <c r="H45" i="21"/>
  <c r="R45" i="21"/>
  <c r="J45" i="21"/>
  <c r="G45" i="21"/>
  <c r="O45" i="21"/>
  <c r="W45" i="21"/>
  <c r="K45" i="35"/>
  <c r="Z45" i="34"/>
  <c r="V45" i="34"/>
  <c r="R45" i="34"/>
  <c r="N45" i="34"/>
  <c r="J45" i="34"/>
  <c r="U45" i="32"/>
  <c r="Z45" i="30"/>
  <c r="V45" i="30"/>
  <c r="R45" i="30"/>
  <c r="N45" i="30"/>
  <c r="J45" i="30"/>
  <c r="Z45" i="23"/>
  <c r="V45" i="23"/>
  <c r="R45" i="23"/>
  <c r="N45" i="23"/>
  <c r="J45" i="23"/>
  <c r="N45" i="20"/>
  <c r="J45" i="20"/>
  <c r="Y45" i="18"/>
  <c r="G13" i="17"/>
  <c r="H13" i="17"/>
  <c r="I13" i="17"/>
  <c r="J13" i="17"/>
  <c r="K13" i="17"/>
  <c r="L13" i="17"/>
  <c r="M13" i="17"/>
  <c r="N13" i="17"/>
  <c r="O13" i="17"/>
  <c r="P13" i="17"/>
  <c r="Q13" i="17"/>
  <c r="R13" i="17"/>
  <c r="S13" i="17"/>
  <c r="T13" i="17"/>
  <c r="U13" i="17"/>
  <c r="V13" i="17"/>
  <c r="W13" i="17"/>
  <c r="X13" i="17"/>
  <c r="Y13" i="17"/>
  <c r="Z13" i="17"/>
  <c r="AA13" i="17"/>
  <c r="AB13" i="17"/>
  <c r="G14" i="17"/>
  <c r="H14" i="17"/>
  <c r="I14" i="17"/>
  <c r="J14" i="17"/>
  <c r="K14" i="17"/>
  <c r="L14" i="17"/>
  <c r="M14" i="17"/>
  <c r="N14" i="17"/>
  <c r="O14" i="17"/>
  <c r="P14" i="17"/>
  <c r="Q14" i="17"/>
  <c r="R14" i="17"/>
  <c r="S14" i="17"/>
  <c r="T14" i="17"/>
  <c r="U14" i="17"/>
  <c r="V14" i="17"/>
  <c r="W14" i="17"/>
  <c r="X14" i="17"/>
  <c r="Y14" i="17"/>
  <c r="Z14" i="17"/>
  <c r="AA14" i="17"/>
  <c r="AB14" i="17"/>
  <c r="G15" i="17"/>
  <c r="H15" i="17"/>
  <c r="I15" i="17"/>
  <c r="J15" i="17"/>
  <c r="K15" i="17"/>
  <c r="L15" i="17"/>
  <c r="M15" i="17"/>
  <c r="N15" i="17"/>
  <c r="O15" i="17"/>
  <c r="P15" i="17"/>
  <c r="Q15" i="17"/>
  <c r="R15" i="17"/>
  <c r="S15" i="17"/>
  <c r="T15" i="17"/>
  <c r="U15" i="17"/>
  <c r="V15" i="17"/>
  <c r="W15" i="17"/>
  <c r="X15" i="17"/>
  <c r="Y15" i="17"/>
  <c r="Z15" i="17"/>
  <c r="AA15" i="17"/>
  <c r="AB15" i="17"/>
  <c r="G16" i="17"/>
  <c r="H16" i="17"/>
  <c r="I16" i="17"/>
  <c r="J16" i="17"/>
  <c r="K16" i="17"/>
  <c r="L16" i="17"/>
  <c r="M16" i="17"/>
  <c r="N16" i="17"/>
  <c r="O16" i="17"/>
  <c r="P16" i="17"/>
  <c r="Q16" i="17"/>
  <c r="R16" i="17"/>
  <c r="S16" i="17"/>
  <c r="T16" i="17"/>
  <c r="U16" i="17"/>
  <c r="V16" i="17"/>
  <c r="W16" i="17"/>
  <c r="X16" i="17"/>
  <c r="Y16" i="17"/>
  <c r="Z16" i="17"/>
  <c r="AA16" i="17"/>
  <c r="AB16" i="17"/>
  <c r="G17" i="17"/>
  <c r="H17" i="17"/>
  <c r="I17" i="17"/>
  <c r="J17" i="17"/>
  <c r="K17" i="17"/>
  <c r="L17" i="17"/>
  <c r="M17" i="17"/>
  <c r="N17" i="17"/>
  <c r="O17" i="17"/>
  <c r="P17" i="17"/>
  <c r="Q17" i="17"/>
  <c r="R17" i="17"/>
  <c r="S17" i="17"/>
  <c r="T17" i="17"/>
  <c r="U17" i="17"/>
  <c r="V17" i="17"/>
  <c r="W17" i="17"/>
  <c r="X17" i="17"/>
  <c r="Y17" i="17"/>
  <c r="Z17" i="17"/>
  <c r="AA17" i="17"/>
  <c r="AB17" i="17"/>
  <c r="G18" i="17"/>
  <c r="H18" i="17"/>
  <c r="I18" i="17"/>
  <c r="J18" i="17"/>
  <c r="K18" i="17"/>
  <c r="L18" i="17"/>
  <c r="M18" i="17"/>
  <c r="N18" i="17"/>
  <c r="O18" i="17"/>
  <c r="P18" i="17"/>
  <c r="Q18" i="17"/>
  <c r="R18" i="17"/>
  <c r="S18" i="17"/>
  <c r="T18" i="17"/>
  <c r="U18" i="17"/>
  <c r="V18" i="17"/>
  <c r="W18" i="17"/>
  <c r="X18" i="17"/>
  <c r="Y18" i="17"/>
  <c r="Z18" i="17"/>
  <c r="AA18" i="17"/>
  <c r="AB18" i="17"/>
  <c r="G19" i="17"/>
  <c r="H19" i="17"/>
  <c r="I19" i="17"/>
  <c r="J19" i="17"/>
  <c r="K19" i="17"/>
  <c r="L19" i="17"/>
  <c r="M19" i="17"/>
  <c r="N19" i="17"/>
  <c r="O19" i="17"/>
  <c r="P19" i="17"/>
  <c r="Q19" i="17"/>
  <c r="R19" i="17"/>
  <c r="S19" i="17"/>
  <c r="T19" i="17"/>
  <c r="U19" i="17"/>
  <c r="V19" i="17"/>
  <c r="W19" i="17"/>
  <c r="X19" i="17"/>
  <c r="Y19" i="17"/>
  <c r="Z19" i="17"/>
  <c r="AA19" i="17"/>
  <c r="AB19" i="17"/>
  <c r="G20" i="17"/>
  <c r="H20" i="17"/>
  <c r="I20" i="17"/>
  <c r="J20" i="17"/>
  <c r="K20" i="17"/>
  <c r="L20" i="17"/>
  <c r="M20" i="17"/>
  <c r="N20" i="17"/>
  <c r="O20" i="17"/>
  <c r="P20" i="17"/>
  <c r="Q20" i="17"/>
  <c r="R20" i="17"/>
  <c r="S20" i="17"/>
  <c r="T20" i="17"/>
  <c r="U20" i="17"/>
  <c r="V20" i="17"/>
  <c r="W20" i="17"/>
  <c r="X20" i="17"/>
  <c r="Y20" i="17"/>
  <c r="Z20" i="17"/>
  <c r="AA20" i="17"/>
  <c r="AB20" i="17"/>
  <c r="G21" i="17"/>
  <c r="H21" i="17"/>
  <c r="I21" i="17"/>
  <c r="J21" i="17"/>
  <c r="K21" i="17"/>
  <c r="L21" i="17"/>
  <c r="M21" i="17"/>
  <c r="N21" i="17"/>
  <c r="O21" i="17"/>
  <c r="P21" i="17"/>
  <c r="Q21" i="17"/>
  <c r="R21" i="17"/>
  <c r="S21" i="17"/>
  <c r="T21" i="17"/>
  <c r="U21" i="17"/>
  <c r="V21" i="17"/>
  <c r="W21" i="17"/>
  <c r="X21" i="17"/>
  <c r="Y21" i="17"/>
  <c r="Z21" i="17"/>
  <c r="AA21" i="17"/>
  <c r="AB21" i="17"/>
  <c r="G22" i="17"/>
  <c r="H22" i="17"/>
  <c r="I22" i="17"/>
  <c r="J22" i="17"/>
  <c r="K22" i="17"/>
  <c r="L22" i="17"/>
  <c r="M22" i="17"/>
  <c r="N22" i="17"/>
  <c r="O22" i="17"/>
  <c r="P22" i="17"/>
  <c r="Q22" i="17"/>
  <c r="R22" i="17"/>
  <c r="S22" i="17"/>
  <c r="T22" i="17"/>
  <c r="U22" i="17"/>
  <c r="V22" i="17"/>
  <c r="W22" i="17"/>
  <c r="X22" i="17"/>
  <c r="Y22" i="17"/>
  <c r="Z22" i="17"/>
  <c r="AA22" i="17"/>
  <c r="AB22" i="17"/>
  <c r="G23" i="17"/>
  <c r="H23" i="17"/>
  <c r="I23" i="17"/>
  <c r="J23" i="17"/>
  <c r="K23" i="17"/>
  <c r="L23" i="17"/>
  <c r="M23" i="17"/>
  <c r="N23" i="17"/>
  <c r="O23" i="17"/>
  <c r="P23" i="17"/>
  <c r="Q23" i="17"/>
  <c r="R23" i="17"/>
  <c r="S23" i="17"/>
  <c r="T23" i="17"/>
  <c r="U23" i="17"/>
  <c r="V23" i="17"/>
  <c r="W23" i="17"/>
  <c r="X23" i="17"/>
  <c r="Y23" i="17"/>
  <c r="Z23" i="17"/>
  <c r="AA23" i="17"/>
  <c r="AB23" i="17"/>
  <c r="G24" i="17"/>
  <c r="H24" i="17"/>
  <c r="I24" i="17"/>
  <c r="J24" i="17"/>
  <c r="K24" i="17"/>
  <c r="L24" i="17"/>
  <c r="M24" i="17"/>
  <c r="N24" i="17"/>
  <c r="O24" i="17"/>
  <c r="P24" i="17"/>
  <c r="Q24" i="17"/>
  <c r="R24" i="17"/>
  <c r="S24" i="17"/>
  <c r="T24" i="17"/>
  <c r="U24" i="17"/>
  <c r="V24" i="17"/>
  <c r="W24" i="17"/>
  <c r="X24" i="17"/>
  <c r="Y24" i="17"/>
  <c r="Z24" i="17"/>
  <c r="AA24" i="17"/>
  <c r="AB24" i="17"/>
  <c r="G25" i="17"/>
  <c r="H25" i="17"/>
  <c r="I25" i="17"/>
  <c r="J25" i="17"/>
  <c r="K25" i="17"/>
  <c r="L25" i="17"/>
  <c r="M25" i="17"/>
  <c r="N25" i="17"/>
  <c r="O25" i="17"/>
  <c r="P25" i="17"/>
  <c r="Q25" i="17"/>
  <c r="R25" i="17"/>
  <c r="S25" i="17"/>
  <c r="T25" i="17"/>
  <c r="U25" i="17"/>
  <c r="V25" i="17"/>
  <c r="W25" i="17"/>
  <c r="X25" i="17"/>
  <c r="Y25" i="17"/>
  <c r="Z25" i="17"/>
  <c r="AA25" i="17"/>
  <c r="AB25" i="17"/>
  <c r="G26" i="17"/>
  <c r="H26" i="17"/>
  <c r="I26" i="17"/>
  <c r="J26" i="17"/>
  <c r="K26" i="17"/>
  <c r="L26" i="17"/>
  <c r="M26" i="17"/>
  <c r="N26" i="17"/>
  <c r="O26" i="17"/>
  <c r="P26" i="17"/>
  <c r="Q26" i="17"/>
  <c r="R26" i="17"/>
  <c r="S26" i="17"/>
  <c r="T26" i="17"/>
  <c r="U26" i="17"/>
  <c r="V26" i="17"/>
  <c r="W26" i="17"/>
  <c r="X26" i="17"/>
  <c r="Y26" i="17"/>
  <c r="Z26" i="17"/>
  <c r="AA26" i="17"/>
  <c r="AB26" i="17"/>
  <c r="G27" i="17"/>
  <c r="H27" i="17"/>
  <c r="I27" i="17"/>
  <c r="J27" i="17"/>
  <c r="K27" i="17"/>
  <c r="L27" i="17"/>
  <c r="M27" i="17"/>
  <c r="N27" i="17"/>
  <c r="O27" i="17"/>
  <c r="P27" i="17"/>
  <c r="Q27" i="17"/>
  <c r="R27" i="17"/>
  <c r="S27" i="17"/>
  <c r="T27" i="17"/>
  <c r="U27" i="17"/>
  <c r="V27" i="17"/>
  <c r="W27" i="17"/>
  <c r="X27" i="17"/>
  <c r="Y27" i="17"/>
  <c r="Z27" i="17"/>
  <c r="AA27" i="17"/>
  <c r="AB27" i="17"/>
  <c r="G28" i="17"/>
  <c r="H28" i="17"/>
  <c r="I28" i="17"/>
  <c r="J28" i="17"/>
  <c r="K28" i="17"/>
  <c r="L28" i="17"/>
  <c r="M28" i="17"/>
  <c r="N28" i="17"/>
  <c r="O28" i="17"/>
  <c r="P28" i="17"/>
  <c r="Q28" i="17"/>
  <c r="R28" i="17"/>
  <c r="S28" i="17"/>
  <c r="T28" i="17"/>
  <c r="U28" i="17"/>
  <c r="V28" i="17"/>
  <c r="W28" i="17"/>
  <c r="X28" i="17"/>
  <c r="Y28" i="17"/>
  <c r="Z28" i="17"/>
  <c r="AA28" i="17"/>
  <c r="AB28" i="17"/>
  <c r="G29" i="17"/>
  <c r="H29" i="17"/>
  <c r="I29" i="17"/>
  <c r="J29" i="17"/>
  <c r="K29" i="17"/>
  <c r="L29" i="17"/>
  <c r="M29" i="17"/>
  <c r="N29" i="17"/>
  <c r="O29" i="17"/>
  <c r="P29" i="17"/>
  <c r="Q29" i="17"/>
  <c r="R29" i="17"/>
  <c r="S29" i="17"/>
  <c r="T29" i="17"/>
  <c r="U29" i="17"/>
  <c r="V29" i="17"/>
  <c r="W29" i="17"/>
  <c r="X29" i="17"/>
  <c r="Y29" i="17"/>
  <c r="Z29" i="17"/>
  <c r="AA29" i="17"/>
  <c r="AB29" i="17"/>
  <c r="G30" i="17"/>
  <c r="H30" i="17"/>
  <c r="I30" i="17"/>
  <c r="J30" i="17"/>
  <c r="K30" i="17"/>
  <c r="L30" i="17"/>
  <c r="M30" i="17"/>
  <c r="N30" i="17"/>
  <c r="O30" i="17"/>
  <c r="P30" i="17"/>
  <c r="Q30" i="17"/>
  <c r="R30" i="17"/>
  <c r="S30" i="17"/>
  <c r="T30" i="17"/>
  <c r="U30" i="17"/>
  <c r="V30" i="17"/>
  <c r="W30" i="17"/>
  <c r="X30" i="17"/>
  <c r="Y30" i="17"/>
  <c r="Z30" i="17"/>
  <c r="AA30" i="17"/>
  <c r="AB30" i="17"/>
  <c r="G31" i="17"/>
  <c r="H31" i="17"/>
  <c r="I31" i="17"/>
  <c r="J31" i="17"/>
  <c r="K31" i="17"/>
  <c r="L31" i="17"/>
  <c r="M31" i="17"/>
  <c r="N31" i="17"/>
  <c r="O31" i="17"/>
  <c r="P31" i="17"/>
  <c r="Q31" i="17"/>
  <c r="R31" i="17"/>
  <c r="S31" i="17"/>
  <c r="T31" i="17"/>
  <c r="U31" i="17"/>
  <c r="V31" i="17"/>
  <c r="W31" i="17"/>
  <c r="X31" i="17"/>
  <c r="Y31" i="17"/>
  <c r="Z31" i="17"/>
  <c r="AA31" i="17"/>
  <c r="AB31" i="17"/>
  <c r="G32" i="17"/>
  <c r="H32" i="17"/>
  <c r="I32" i="17"/>
  <c r="J32" i="17"/>
  <c r="K32" i="17"/>
  <c r="L32" i="17"/>
  <c r="M32" i="17"/>
  <c r="N32" i="17"/>
  <c r="O32" i="17"/>
  <c r="P32" i="17"/>
  <c r="Q32" i="17"/>
  <c r="R32" i="17"/>
  <c r="S32" i="17"/>
  <c r="T32" i="17"/>
  <c r="U32" i="17"/>
  <c r="V32" i="17"/>
  <c r="W32" i="17"/>
  <c r="X32" i="17"/>
  <c r="Y32" i="17"/>
  <c r="Z32" i="17"/>
  <c r="AA32" i="17"/>
  <c r="AB32" i="17"/>
  <c r="G33" i="17"/>
  <c r="H33" i="17"/>
  <c r="I33" i="17"/>
  <c r="J33" i="17"/>
  <c r="K33" i="17"/>
  <c r="L33" i="17"/>
  <c r="M33" i="17"/>
  <c r="N33" i="17"/>
  <c r="O33" i="17"/>
  <c r="P33" i="17"/>
  <c r="Q33" i="17"/>
  <c r="R33" i="17"/>
  <c r="S33" i="17"/>
  <c r="T33" i="17"/>
  <c r="U33" i="17"/>
  <c r="V33" i="17"/>
  <c r="W33" i="17"/>
  <c r="X33" i="17"/>
  <c r="Y33" i="17"/>
  <c r="Z33" i="17"/>
  <c r="AA33" i="17"/>
  <c r="AB33" i="17"/>
  <c r="G34" i="17"/>
  <c r="H34" i="17"/>
  <c r="I34" i="17"/>
  <c r="J34" i="17"/>
  <c r="K34" i="17"/>
  <c r="L34" i="17"/>
  <c r="M34" i="17"/>
  <c r="N34" i="17"/>
  <c r="O34" i="17"/>
  <c r="P34" i="17"/>
  <c r="Q34" i="17"/>
  <c r="R34" i="17"/>
  <c r="S34" i="17"/>
  <c r="T34" i="17"/>
  <c r="U34" i="17"/>
  <c r="V34" i="17"/>
  <c r="W34" i="17"/>
  <c r="X34" i="17"/>
  <c r="Y34" i="17"/>
  <c r="Z34" i="17"/>
  <c r="AA34" i="17"/>
  <c r="AB34" i="17"/>
  <c r="G35" i="17"/>
  <c r="H35" i="17"/>
  <c r="I35" i="17"/>
  <c r="J35" i="17"/>
  <c r="K35" i="17"/>
  <c r="L35" i="17"/>
  <c r="M35" i="17"/>
  <c r="N35" i="17"/>
  <c r="O35" i="17"/>
  <c r="P35" i="17"/>
  <c r="Q35" i="17"/>
  <c r="R35" i="17"/>
  <c r="S35" i="17"/>
  <c r="T35" i="17"/>
  <c r="U35" i="17"/>
  <c r="V35" i="17"/>
  <c r="W35" i="17"/>
  <c r="X35" i="17"/>
  <c r="Y35" i="17"/>
  <c r="Z35" i="17"/>
  <c r="AA35" i="17"/>
  <c r="AB35" i="17"/>
  <c r="G36" i="17"/>
  <c r="H36" i="17"/>
  <c r="I36" i="17"/>
  <c r="J36" i="17"/>
  <c r="K36" i="17"/>
  <c r="L36" i="17"/>
  <c r="M36" i="17"/>
  <c r="N36" i="17"/>
  <c r="O36" i="17"/>
  <c r="P36" i="17"/>
  <c r="Q36" i="17"/>
  <c r="R36" i="17"/>
  <c r="S36" i="17"/>
  <c r="T36" i="17"/>
  <c r="U36" i="17"/>
  <c r="V36" i="17"/>
  <c r="W36" i="17"/>
  <c r="X36" i="17"/>
  <c r="Y36" i="17"/>
  <c r="Z36" i="17"/>
  <c r="AA36" i="17"/>
  <c r="AB36" i="17"/>
  <c r="G37" i="17"/>
  <c r="H37" i="17"/>
  <c r="I37" i="17"/>
  <c r="J37" i="17"/>
  <c r="K37" i="17"/>
  <c r="L37" i="17"/>
  <c r="M37" i="17"/>
  <c r="N37" i="17"/>
  <c r="O37" i="17"/>
  <c r="P37" i="17"/>
  <c r="Q37" i="17"/>
  <c r="R37" i="17"/>
  <c r="S37" i="17"/>
  <c r="T37" i="17"/>
  <c r="U37" i="17"/>
  <c r="V37" i="17"/>
  <c r="W37" i="17"/>
  <c r="X37" i="17"/>
  <c r="Y37" i="17"/>
  <c r="Z37" i="17"/>
  <c r="AA37" i="17"/>
  <c r="AB37" i="17"/>
  <c r="G38" i="17"/>
  <c r="H38" i="17"/>
  <c r="I38" i="17"/>
  <c r="J38" i="17"/>
  <c r="K38" i="17"/>
  <c r="L38" i="17"/>
  <c r="M38" i="17"/>
  <c r="N38" i="17"/>
  <c r="O38" i="17"/>
  <c r="P38" i="17"/>
  <c r="Q38" i="17"/>
  <c r="R38" i="17"/>
  <c r="S38" i="17"/>
  <c r="T38" i="17"/>
  <c r="U38" i="17"/>
  <c r="V38" i="17"/>
  <c r="W38" i="17"/>
  <c r="X38" i="17"/>
  <c r="Y38" i="17"/>
  <c r="Z38" i="17"/>
  <c r="AA38" i="17"/>
  <c r="AB38" i="17"/>
  <c r="G39" i="17"/>
  <c r="H39" i="17"/>
  <c r="I39" i="17"/>
  <c r="J39" i="17"/>
  <c r="K39" i="17"/>
  <c r="L39" i="17"/>
  <c r="M39" i="17"/>
  <c r="N39" i="17"/>
  <c r="O39" i="17"/>
  <c r="P39" i="17"/>
  <c r="Q39" i="17"/>
  <c r="R39" i="17"/>
  <c r="S39" i="17"/>
  <c r="T39" i="17"/>
  <c r="U39" i="17"/>
  <c r="V39" i="17"/>
  <c r="W39" i="17"/>
  <c r="X39" i="17"/>
  <c r="Y39" i="17"/>
  <c r="Z39" i="17"/>
  <c r="AA39" i="17"/>
  <c r="AB39" i="17"/>
  <c r="G40" i="17"/>
  <c r="H40" i="17"/>
  <c r="I40" i="17"/>
  <c r="J40" i="17"/>
  <c r="K40" i="17"/>
  <c r="L40" i="17"/>
  <c r="M40" i="17"/>
  <c r="N40" i="17"/>
  <c r="O40" i="17"/>
  <c r="P40" i="17"/>
  <c r="Q40" i="17"/>
  <c r="R40" i="17"/>
  <c r="S40" i="17"/>
  <c r="T40" i="17"/>
  <c r="U40" i="17"/>
  <c r="V40" i="17"/>
  <c r="W40" i="17"/>
  <c r="X40" i="17"/>
  <c r="Y40" i="17"/>
  <c r="Z40" i="17"/>
  <c r="AA40" i="17"/>
  <c r="AB40" i="17"/>
  <c r="G41" i="17"/>
  <c r="H41" i="17"/>
  <c r="I41" i="17"/>
  <c r="J41" i="17"/>
  <c r="K41" i="17"/>
  <c r="L41" i="17"/>
  <c r="M41" i="17"/>
  <c r="N41" i="17"/>
  <c r="O41" i="17"/>
  <c r="P41" i="17"/>
  <c r="Q41" i="17"/>
  <c r="R41" i="17"/>
  <c r="S41" i="17"/>
  <c r="T41" i="17"/>
  <c r="U41" i="17"/>
  <c r="V41" i="17"/>
  <c r="W41" i="17"/>
  <c r="X41" i="17"/>
  <c r="Y41" i="17"/>
  <c r="Z41" i="17"/>
  <c r="AA41" i="17"/>
  <c r="AB41" i="17"/>
  <c r="G42" i="17"/>
  <c r="H42" i="17"/>
  <c r="I42" i="17"/>
  <c r="J42" i="17"/>
  <c r="K42" i="17"/>
  <c r="L42" i="17"/>
  <c r="M42" i="17"/>
  <c r="N42" i="17"/>
  <c r="O42" i="17"/>
  <c r="P42" i="17"/>
  <c r="Q42" i="17"/>
  <c r="R42" i="17"/>
  <c r="S42" i="17"/>
  <c r="T42" i="17"/>
  <c r="U42" i="17"/>
  <c r="V42" i="17"/>
  <c r="W42" i="17"/>
  <c r="X42" i="17"/>
  <c r="Y42" i="17"/>
  <c r="Z42" i="17"/>
  <c r="AA42" i="17"/>
  <c r="AB42" i="17"/>
  <c r="H12" i="17"/>
  <c r="I12" i="17"/>
  <c r="J12" i="17"/>
  <c r="K12" i="17"/>
  <c r="L12" i="17"/>
  <c r="M12" i="17"/>
  <c r="N12" i="17"/>
  <c r="O12" i="17"/>
  <c r="P12" i="17"/>
  <c r="Q12" i="17"/>
  <c r="R12" i="17"/>
  <c r="S12" i="17"/>
  <c r="T12" i="17"/>
  <c r="U12" i="17"/>
  <c r="V12" i="17"/>
  <c r="W12" i="17"/>
  <c r="X12" i="17"/>
  <c r="Y12" i="17"/>
  <c r="Z12" i="17"/>
  <c r="AA12" i="17"/>
  <c r="AB12" i="17"/>
  <c r="G12" i="17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AH45" i="3"/>
  <c r="AI45" i="3"/>
  <c r="AJ45" i="3"/>
  <c r="AK45" i="3"/>
  <c r="AL45" i="3"/>
  <c r="AM45" i="3"/>
  <c r="AN45" i="3"/>
  <c r="AO45" i="3"/>
  <c r="AP45" i="3"/>
  <c r="AQ45" i="3"/>
  <c r="AR45" i="3"/>
  <c r="AS45" i="3"/>
  <c r="AT45" i="3"/>
  <c r="AU45" i="3"/>
  <c r="AV45" i="3"/>
  <c r="AW45" i="3"/>
  <c r="AX45" i="3"/>
  <c r="AY45" i="3"/>
  <c r="AZ45" i="3"/>
  <c r="B45" i="3"/>
  <c r="AA44" i="17"/>
  <c r="Z44" i="17"/>
  <c r="Y44" i="17"/>
  <c r="X44" i="17"/>
  <c r="W44" i="17"/>
  <c r="V44" i="17"/>
  <c r="U44" i="17"/>
  <c r="T44" i="17"/>
  <c r="S44" i="17"/>
  <c r="R44" i="17"/>
  <c r="Q44" i="17"/>
  <c r="P44" i="17"/>
  <c r="O44" i="17"/>
  <c r="N44" i="17"/>
  <c r="M44" i="17"/>
  <c r="L44" i="17"/>
  <c r="K44" i="17"/>
  <c r="J44" i="17"/>
  <c r="I44" i="17"/>
  <c r="H44" i="17"/>
  <c r="G44" i="17"/>
  <c r="G13" i="4"/>
  <c r="G13" i="45" s="1"/>
  <c r="H13" i="4"/>
  <c r="H13" i="45" s="1"/>
  <c r="I13" i="4"/>
  <c r="I13" i="45" s="1"/>
  <c r="J13" i="4"/>
  <c r="J13" i="45" s="1"/>
  <c r="K13" i="4"/>
  <c r="K13" i="45" s="1"/>
  <c r="L13" i="4"/>
  <c r="L13" i="45" s="1"/>
  <c r="M13" i="4"/>
  <c r="M13" i="45" s="1"/>
  <c r="N13" i="4"/>
  <c r="N13" i="45" s="1"/>
  <c r="O13" i="4"/>
  <c r="O13" i="45" s="1"/>
  <c r="P13" i="4"/>
  <c r="P13" i="45" s="1"/>
  <c r="Q13" i="4"/>
  <c r="Q13" i="45" s="1"/>
  <c r="R13" i="4"/>
  <c r="R13" i="45" s="1"/>
  <c r="S13" i="4"/>
  <c r="S13" i="45" s="1"/>
  <c r="T13" i="4"/>
  <c r="T13" i="45" s="1"/>
  <c r="U13" i="4"/>
  <c r="U13" i="45" s="1"/>
  <c r="V13" i="4"/>
  <c r="V13" i="45" s="1"/>
  <c r="W13" i="4"/>
  <c r="W13" i="45" s="1"/>
  <c r="X13" i="4"/>
  <c r="X13" i="45" s="1"/>
  <c r="Y13" i="4"/>
  <c r="Y13" i="45" s="1"/>
  <c r="Z13" i="4"/>
  <c r="Z13" i="45" s="1"/>
  <c r="AA13" i="4"/>
  <c r="AA13" i="45" s="1"/>
  <c r="AB13" i="4"/>
  <c r="G14" i="4"/>
  <c r="G14" i="45" s="1"/>
  <c r="H14" i="4"/>
  <c r="H14" i="45" s="1"/>
  <c r="I14" i="4"/>
  <c r="I14" i="45" s="1"/>
  <c r="J14" i="4"/>
  <c r="J14" i="45" s="1"/>
  <c r="K14" i="4"/>
  <c r="K14" i="45" s="1"/>
  <c r="L14" i="4"/>
  <c r="L14" i="45" s="1"/>
  <c r="M14" i="4"/>
  <c r="M14" i="45" s="1"/>
  <c r="N14" i="4"/>
  <c r="N14" i="45" s="1"/>
  <c r="O14" i="4"/>
  <c r="O14" i="45" s="1"/>
  <c r="P14" i="4"/>
  <c r="P14" i="45" s="1"/>
  <c r="Q14" i="4"/>
  <c r="Q14" i="45" s="1"/>
  <c r="R14" i="4"/>
  <c r="R14" i="45" s="1"/>
  <c r="S14" i="4"/>
  <c r="S14" i="45" s="1"/>
  <c r="T14" i="4"/>
  <c r="T14" i="45" s="1"/>
  <c r="U14" i="4"/>
  <c r="U14" i="45" s="1"/>
  <c r="V14" i="4"/>
  <c r="V14" i="45" s="1"/>
  <c r="W14" i="4"/>
  <c r="W14" i="45" s="1"/>
  <c r="X14" i="4"/>
  <c r="X14" i="45" s="1"/>
  <c r="Y14" i="4"/>
  <c r="Y14" i="45" s="1"/>
  <c r="Z14" i="4"/>
  <c r="Z14" i="45" s="1"/>
  <c r="AA14" i="4"/>
  <c r="AA14" i="45" s="1"/>
  <c r="AB14" i="4"/>
  <c r="G15" i="4"/>
  <c r="G15" i="45" s="1"/>
  <c r="H15" i="4"/>
  <c r="H15" i="45" s="1"/>
  <c r="I15" i="4"/>
  <c r="I15" i="45" s="1"/>
  <c r="J15" i="4"/>
  <c r="J15" i="45" s="1"/>
  <c r="K15" i="4"/>
  <c r="K15" i="45" s="1"/>
  <c r="L15" i="4"/>
  <c r="L15" i="45" s="1"/>
  <c r="M15" i="4"/>
  <c r="M15" i="45" s="1"/>
  <c r="N15" i="4"/>
  <c r="N15" i="45" s="1"/>
  <c r="O15" i="4"/>
  <c r="O15" i="45" s="1"/>
  <c r="P15" i="4"/>
  <c r="P15" i="45" s="1"/>
  <c r="Q15" i="4"/>
  <c r="Q15" i="45" s="1"/>
  <c r="R15" i="4"/>
  <c r="R15" i="45" s="1"/>
  <c r="S15" i="4"/>
  <c r="S15" i="45" s="1"/>
  <c r="T15" i="4"/>
  <c r="T15" i="45" s="1"/>
  <c r="U15" i="4"/>
  <c r="U15" i="45" s="1"/>
  <c r="V15" i="4"/>
  <c r="V15" i="45" s="1"/>
  <c r="W15" i="4"/>
  <c r="W15" i="45" s="1"/>
  <c r="X15" i="4"/>
  <c r="X15" i="45" s="1"/>
  <c r="Y15" i="4"/>
  <c r="Y15" i="45" s="1"/>
  <c r="Z15" i="4"/>
  <c r="Z15" i="45" s="1"/>
  <c r="AA15" i="4"/>
  <c r="AA15" i="45" s="1"/>
  <c r="AB15" i="4"/>
  <c r="G16" i="4"/>
  <c r="G16" i="45" s="1"/>
  <c r="H16" i="4"/>
  <c r="H16" i="45" s="1"/>
  <c r="I16" i="4"/>
  <c r="I16" i="45" s="1"/>
  <c r="J16" i="4"/>
  <c r="J16" i="45" s="1"/>
  <c r="K16" i="4"/>
  <c r="K16" i="45" s="1"/>
  <c r="L16" i="4"/>
  <c r="L16" i="45" s="1"/>
  <c r="M16" i="4"/>
  <c r="M16" i="45" s="1"/>
  <c r="N16" i="4"/>
  <c r="N16" i="45" s="1"/>
  <c r="O16" i="4"/>
  <c r="O16" i="45" s="1"/>
  <c r="P16" i="4"/>
  <c r="P16" i="45" s="1"/>
  <c r="Q16" i="4"/>
  <c r="Q16" i="45" s="1"/>
  <c r="R16" i="4"/>
  <c r="R16" i="45" s="1"/>
  <c r="S16" i="4"/>
  <c r="S16" i="45" s="1"/>
  <c r="T16" i="4"/>
  <c r="T16" i="45" s="1"/>
  <c r="U16" i="4"/>
  <c r="U16" i="45" s="1"/>
  <c r="V16" i="4"/>
  <c r="V16" i="45" s="1"/>
  <c r="W16" i="4"/>
  <c r="W16" i="45" s="1"/>
  <c r="X16" i="4"/>
  <c r="X16" i="45" s="1"/>
  <c r="Y16" i="4"/>
  <c r="Y16" i="45" s="1"/>
  <c r="Z16" i="4"/>
  <c r="Z16" i="45" s="1"/>
  <c r="AA16" i="4"/>
  <c r="AA16" i="45" s="1"/>
  <c r="AB16" i="4"/>
  <c r="G17" i="4"/>
  <c r="G17" i="45" s="1"/>
  <c r="H17" i="4"/>
  <c r="H17" i="45" s="1"/>
  <c r="I17" i="4"/>
  <c r="I17" i="45" s="1"/>
  <c r="J17" i="4"/>
  <c r="J17" i="45" s="1"/>
  <c r="K17" i="4"/>
  <c r="K17" i="45" s="1"/>
  <c r="L17" i="4"/>
  <c r="L17" i="45" s="1"/>
  <c r="M17" i="4"/>
  <c r="M17" i="45" s="1"/>
  <c r="N17" i="4"/>
  <c r="N17" i="45" s="1"/>
  <c r="O17" i="4"/>
  <c r="O17" i="45" s="1"/>
  <c r="P17" i="4"/>
  <c r="P17" i="45" s="1"/>
  <c r="Q17" i="4"/>
  <c r="Q17" i="45" s="1"/>
  <c r="R17" i="4"/>
  <c r="R17" i="45" s="1"/>
  <c r="S17" i="4"/>
  <c r="S17" i="45" s="1"/>
  <c r="T17" i="4"/>
  <c r="T17" i="45" s="1"/>
  <c r="U17" i="4"/>
  <c r="U17" i="45" s="1"/>
  <c r="V17" i="4"/>
  <c r="V17" i="45" s="1"/>
  <c r="W17" i="4"/>
  <c r="W17" i="45" s="1"/>
  <c r="X17" i="4"/>
  <c r="X17" i="45" s="1"/>
  <c r="Y17" i="4"/>
  <c r="Y17" i="45" s="1"/>
  <c r="Z17" i="4"/>
  <c r="Z17" i="45" s="1"/>
  <c r="AA17" i="4"/>
  <c r="AA17" i="45" s="1"/>
  <c r="AB17" i="4"/>
  <c r="G18" i="4"/>
  <c r="G18" i="45" s="1"/>
  <c r="H18" i="4"/>
  <c r="H18" i="45" s="1"/>
  <c r="I18" i="4"/>
  <c r="I18" i="45" s="1"/>
  <c r="J18" i="4"/>
  <c r="J18" i="45" s="1"/>
  <c r="K18" i="4"/>
  <c r="K18" i="45" s="1"/>
  <c r="L18" i="4"/>
  <c r="L18" i="45" s="1"/>
  <c r="M18" i="4"/>
  <c r="M18" i="45" s="1"/>
  <c r="N18" i="4"/>
  <c r="N18" i="45" s="1"/>
  <c r="O18" i="4"/>
  <c r="O18" i="45" s="1"/>
  <c r="P18" i="4"/>
  <c r="P18" i="45" s="1"/>
  <c r="Q18" i="4"/>
  <c r="Q18" i="45" s="1"/>
  <c r="R18" i="4"/>
  <c r="R18" i="45" s="1"/>
  <c r="S18" i="4"/>
  <c r="S18" i="45" s="1"/>
  <c r="T18" i="4"/>
  <c r="T18" i="45" s="1"/>
  <c r="U18" i="4"/>
  <c r="U18" i="45" s="1"/>
  <c r="V18" i="4"/>
  <c r="V18" i="45" s="1"/>
  <c r="W18" i="4"/>
  <c r="W18" i="45" s="1"/>
  <c r="X18" i="4"/>
  <c r="X18" i="45" s="1"/>
  <c r="Y18" i="4"/>
  <c r="Y18" i="45" s="1"/>
  <c r="Z18" i="4"/>
  <c r="Z18" i="45" s="1"/>
  <c r="AA18" i="4"/>
  <c r="AA18" i="45" s="1"/>
  <c r="AB18" i="4"/>
  <c r="G19" i="4"/>
  <c r="G19" i="45" s="1"/>
  <c r="H19" i="4"/>
  <c r="H19" i="45" s="1"/>
  <c r="I19" i="4"/>
  <c r="I19" i="45" s="1"/>
  <c r="J19" i="4"/>
  <c r="J19" i="45" s="1"/>
  <c r="K19" i="4"/>
  <c r="K19" i="45" s="1"/>
  <c r="L19" i="4"/>
  <c r="L19" i="45" s="1"/>
  <c r="M19" i="4"/>
  <c r="M19" i="45" s="1"/>
  <c r="N19" i="4"/>
  <c r="N19" i="45" s="1"/>
  <c r="O19" i="4"/>
  <c r="O19" i="45" s="1"/>
  <c r="P19" i="4"/>
  <c r="P19" i="45" s="1"/>
  <c r="Q19" i="4"/>
  <c r="Q19" i="45" s="1"/>
  <c r="R19" i="4"/>
  <c r="R19" i="45" s="1"/>
  <c r="S19" i="4"/>
  <c r="S19" i="45" s="1"/>
  <c r="T19" i="4"/>
  <c r="T19" i="45" s="1"/>
  <c r="U19" i="4"/>
  <c r="U19" i="45" s="1"/>
  <c r="V19" i="4"/>
  <c r="V19" i="45" s="1"/>
  <c r="W19" i="4"/>
  <c r="W19" i="45" s="1"/>
  <c r="X19" i="4"/>
  <c r="X19" i="45" s="1"/>
  <c r="Y19" i="4"/>
  <c r="Y19" i="45" s="1"/>
  <c r="Z19" i="4"/>
  <c r="Z19" i="45" s="1"/>
  <c r="AA19" i="4"/>
  <c r="AA19" i="45" s="1"/>
  <c r="AB19" i="4"/>
  <c r="G20" i="4"/>
  <c r="G20" i="45" s="1"/>
  <c r="H20" i="4"/>
  <c r="H20" i="45" s="1"/>
  <c r="I20" i="4"/>
  <c r="I20" i="45" s="1"/>
  <c r="J20" i="4"/>
  <c r="J20" i="45" s="1"/>
  <c r="K20" i="4"/>
  <c r="K20" i="45" s="1"/>
  <c r="L20" i="4"/>
  <c r="L20" i="45" s="1"/>
  <c r="M20" i="4"/>
  <c r="M20" i="45" s="1"/>
  <c r="N20" i="4"/>
  <c r="N20" i="45" s="1"/>
  <c r="O20" i="4"/>
  <c r="O20" i="45" s="1"/>
  <c r="P20" i="4"/>
  <c r="P20" i="45" s="1"/>
  <c r="Q20" i="4"/>
  <c r="Q20" i="45" s="1"/>
  <c r="R20" i="4"/>
  <c r="R20" i="45" s="1"/>
  <c r="S20" i="4"/>
  <c r="S20" i="45" s="1"/>
  <c r="T20" i="4"/>
  <c r="T20" i="45" s="1"/>
  <c r="U20" i="4"/>
  <c r="U20" i="45" s="1"/>
  <c r="V20" i="4"/>
  <c r="V20" i="45" s="1"/>
  <c r="W20" i="4"/>
  <c r="W20" i="45" s="1"/>
  <c r="X20" i="4"/>
  <c r="X20" i="45" s="1"/>
  <c r="Y20" i="4"/>
  <c r="Y20" i="45" s="1"/>
  <c r="Z20" i="4"/>
  <c r="Z20" i="45" s="1"/>
  <c r="AA20" i="4"/>
  <c r="AA20" i="45" s="1"/>
  <c r="AB20" i="4"/>
  <c r="G21" i="4"/>
  <c r="G21" i="45" s="1"/>
  <c r="H21" i="4"/>
  <c r="H21" i="45" s="1"/>
  <c r="I21" i="4"/>
  <c r="I21" i="45" s="1"/>
  <c r="J21" i="4"/>
  <c r="J21" i="45" s="1"/>
  <c r="K21" i="4"/>
  <c r="K21" i="45" s="1"/>
  <c r="L21" i="4"/>
  <c r="L21" i="45" s="1"/>
  <c r="M21" i="4"/>
  <c r="M21" i="45" s="1"/>
  <c r="N21" i="4"/>
  <c r="N21" i="45" s="1"/>
  <c r="O21" i="4"/>
  <c r="O21" i="45" s="1"/>
  <c r="P21" i="4"/>
  <c r="P21" i="45" s="1"/>
  <c r="Q21" i="4"/>
  <c r="Q21" i="45" s="1"/>
  <c r="R21" i="4"/>
  <c r="R21" i="45" s="1"/>
  <c r="S21" i="4"/>
  <c r="S21" i="45" s="1"/>
  <c r="T21" i="4"/>
  <c r="T21" i="45" s="1"/>
  <c r="U21" i="4"/>
  <c r="U21" i="45" s="1"/>
  <c r="V21" i="4"/>
  <c r="V21" i="45" s="1"/>
  <c r="W21" i="4"/>
  <c r="W21" i="45" s="1"/>
  <c r="X21" i="4"/>
  <c r="X21" i="45" s="1"/>
  <c r="Y21" i="4"/>
  <c r="Y21" i="45" s="1"/>
  <c r="Z21" i="4"/>
  <c r="Z21" i="45" s="1"/>
  <c r="AA21" i="4"/>
  <c r="AA21" i="45" s="1"/>
  <c r="AB21" i="4"/>
  <c r="G22" i="4"/>
  <c r="G22" i="45" s="1"/>
  <c r="H22" i="4"/>
  <c r="H22" i="45" s="1"/>
  <c r="I22" i="4"/>
  <c r="I22" i="45" s="1"/>
  <c r="J22" i="4"/>
  <c r="J22" i="45" s="1"/>
  <c r="K22" i="4"/>
  <c r="K22" i="45" s="1"/>
  <c r="L22" i="4"/>
  <c r="L22" i="45" s="1"/>
  <c r="M22" i="4"/>
  <c r="M22" i="45" s="1"/>
  <c r="N22" i="4"/>
  <c r="N22" i="45" s="1"/>
  <c r="O22" i="4"/>
  <c r="O22" i="45" s="1"/>
  <c r="P22" i="4"/>
  <c r="P22" i="45" s="1"/>
  <c r="Q22" i="4"/>
  <c r="Q22" i="45" s="1"/>
  <c r="R22" i="4"/>
  <c r="R22" i="45" s="1"/>
  <c r="S22" i="4"/>
  <c r="S22" i="45" s="1"/>
  <c r="T22" i="4"/>
  <c r="T22" i="45" s="1"/>
  <c r="U22" i="4"/>
  <c r="U22" i="45" s="1"/>
  <c r="V22" i="4"/>
  <c r="V22" i="45" s="1"/>
  <c r="W22" i="4"/>
  <c r="W22" i="45" s="1"/>
  <c r="X22" i="4"/>
  <c r="X22" i="45" s="1"/>
  <c r="Y22" i="4"/>
  <c r="Y22" i="45" s="1"/>
  <c r="Z22" i="4"/>
  <c r="Z22" i="45" s="1"/>
  <c r="AA22" i="4"/>
  <c r="AA22" i="45" s="1"/>
  <c r="AB22" i="4"/>
  <c r="G23" i="4"/>
  <c r="G23" i="45" s="1"/>
  <c r="H23" i="4"/>
  <c r="H23" i="45" s="1"/>
  <c r="I23" i="4"/>
  <c r="I23" i="45" s="1"/>
  <c r="J23" i="4"/>
  <c r="J23" i="45" s="1"/>
  <c r="K23" i="4"/>
  <c r="K23" i="45" s="1"/>
  <c r="L23" i="4"/>
  <c r="L23" i="45" s="1"/>
  <c r="M23" i="4"/>
  <c r="M23" i="45" s="1"/>
  <c r="N23" i="4"/>
  <c r="N23" i="45" s="1"/>
  <c r="O23" i="4"/>
  <c r="O23" i="45" s="1"/>
  <c r="P23" i="4"/>
  <c r="P23" i="45" s="1"/>
  <c r="Q23" i="4"/>
  <c r="Q23" i="45" s="1"/>
  <c r="R23" i="4"/>
  <c r="R23" i="45" s="1"/>
  <c r="S23" i="4"/>
  <c r="S23" i="45" s="1"/>
  <c r="T23" i="4"/>
  <c r="T23" i="45" s="1"/>
  <c r="U23" i="4"/>
  <c r="U23" i="45" s="1"/>
  <c r="V23" i="4"/>
  <c r="V23" i="45" s="1"/>
  <c r="W23" i="4"/>
  <c r="W23" i="45" s="1"/>
  <c r="X23" i="4"/>
  <c r="X23" i="45" s="1"/>
  <c r="Y23" i="4"/>
  <c r="Y23" i="45" s="1"/>
  <c r="Z23" i="4"/>
  <c r="Z23" i="45" s="1"/>
  <c r="AA23" i="4"/>
  <c r="AA23" i="45" s="1"/>
  <c r="AB23" i="4"/>
  <c r="G24" i="4"/>
  <c r="G24" i="45" s="1"/>
  <c r="H24" i="4"/>
  <c r="H24" i="45" s="1"/>
  <c r="I24" i="4"/>
  <c r="I24" i="45" s="1"/>
  <c r="J24" i="4"/>
  <c r="J24" i="45" s="1"/>
  <c r="K24" i="4"/>
  <c r="K24" i="45" s="1"/>
  <c r="L24" i="4"/>
  <c r="L24" i="45" s="1"/>
  <c r="M24" i="4"/>
  <c r="M24" i="45" s="1"/>
  <c r="N24" i="4"/>
  <c r="N24" i="45" s="1"/>
  <c r="O24" i="4"/>
  <c r="O24" i="45" s="1"/>
  <c r="P24" i="4"/>
  <c r="P24" i="45" s="1"/>
  <c r="Q24" i="4"/>
  <c r="Q24" i="45" s="1"/>
  <c r="R24" i="4"/>
  <c r="R24" i="45" s="1"/>
  <c r="S24" i="4"/>
  <c r="S24" i="45" s="1"/>
  <c r="T24" i="4"/>
  <c r="T24" i="45" s="1"/>
  <c r="U24" i="4"/>
  <c r="U24" i="45" s="1"/>
  <c r="V24" i="4"/>
  <c r="V24" i="45" s="1"/>
  <c r="W24" i="4"/>
  <c r="W24" i="45" s="1"/>
  <c r="X24" i="4"/>
  <c r="X24" i="45" s="1"/>
  <c r="Y24" i="4"/>
  <c r="Y24" i="45" s="1"/>
  <c r="Z24" i="4"/>
  <c r="Z24" i="45" s="1"/>
  <c r="AA24" i="4"/>
  <c r="AA24" i="45" s="1"/>
  <c r="AB24" i="4"/>
  <c r="G25" i="4"/>
  <c r="G25" i="45" s="1"/>
  <c r="H25" i="4"/>
  <c r="H25" i="45" s="1"/>
  <c r="I25" i="4"/>
  <c r="I25" i="45" s="1"/>
  <c r="J25" i="4"/>
  <c r="J25" i="45" s="1"/>
  <c r="K25" i="4"/>
  <c r="K25" i="45" s="1"/>
  <c r="L25" i="4"/>
  <c r="L25" i="45" s="1"/>
  <c r="M25" i="4"/>
  <c r="M25" i="45" s="1"/>
  <c r="N25" i="4"/>
  <c r="N25" i="45" s="1"/>
  <c r="O25" i="4"/>
  <c r="O25" i="45" s="1"/>
  <c r="P25" i="4"/>
  <c r="P25" i="45" s="1"/>
  <c r="Q25" i="4"/>
  <c r="Q25" i="45" s="1"/>
  <c r="R25" i="4"/>
  <c r="R25" i="45" s="1"/>
  <c r="S25" i="4"/>
  <c r="S25" i="45" s="1"/>
  <c r="T25" i="4"/>
  <c r="T25" i="45" s="1"/>
  <c r="U25" i="4"/>
  <c r="U25" i="45" s="1"/>
  <c r="V25" i="4"/>
  <c r="V25" i="45" s="1"/>
  <c r="W25" i="4"/>
  <c r="W25" i="45" s="1"/>
  <c r="X25" i="4"/>
  <c r="X25" i="45" s="1"/>
  <c r="Y25" i="4"/>
  <c r="Y25" i="45" s="1"/>
  <c r="Z25" i="4"/>
  <c r="Z25" i="45" s="1"/>
  <c r="AA25" i="4"/>
  <c r="AA25" i="45" s="1"/>
  <c r="AB25" i="4"/>
  <c r="G26" i="4"/>
  <c r="G26" i="45" s="1"/>
  <c r="H26" i="4"/>
  <c r="H26" i="45" s="1"/>
  <c r="I26" i="4"/>
  <c r="I26" i="45" s="1"/>
  <c r="J26" i="4"/>
  <c r="J26" i="45" s="1"/>
  <c r="K26" i="4"/>
  <c r="K26" i="45" s="1"/>
  <c r="L26" i="4"/>
  <c r="L26" i="45" s="1"/>
  <c r="M26" i="4"/>
  <c r="M26" i="45" s="1"/>
  <c r="N26" i="4"/>
  <c r="N26" i="45" s="1"/>
  <c r="O26" i="4"/>
  <c r="O26" i="45" s="1"/>
  <c r="P26" i="4"/>
  <c r="P26" i="45" s="1"/>
  <c r="Q26" i="4"/>
  <c r="Q26" i="45" s="1"/>
  <c r="R26" i="4"/>
  <c r="R26" i="45" s="1"/>
  <c r="S26" i="4"/>
  <c r="S26" i="45" s="1"/>
  <c r="T26" i="4"/>
  <c r="T26" i="45" s="1"/>
  <c r="U26" i="4"/>
  <c r="U26" i="45" s="1"/>
  <c r="V26" i="4"/>
  <c r="V26" i="45" s="1"/>
  <c r="W26" i="4"/>
  <c r="W26" i="45" s="1"/>
  <c r="X26" i="4"/>
  <c r="X26" i="45" s="1"/>
  <c r="Y26" i="4"/>
  <c r="Y26" i="45" s="1"/>
  <c r="Z26" i="4"/>
  <c r="Z26" i="45" s="1"/>
  <c r="AA26" i="4"/>
  <c r="AA26" i="45" s="1"/>
  <c r="AB26" i="4"/>
  <c r="G27" i="4"/>
  <c r="G27" i="45" s="1"/>
  <c r="H27" i="4"/>
  <c r="H27" i="45" s="1"/>
  <c r="I27" i="4"/>
  <c r="I27" i="45" s="1"/>
  <c r="J27" i="4"/>
  <c r="J27" i="45" s="1"/>
  <c r="K27" i="4"/>
  <c r="K27" i="45" s="1"/>
  <c r="L27" i="4"/>
  <c r="L27" i="45" s="1"/>
  <c r="M27" i="4"/>
  <c r="M27" i="45" s="1"/>
  <c r="N27" i="4"/>
  <c r="N27" i="45" s="1"/>
  <c r="O27" i="4"/>
  <c r="O27" i="45" s="1"/>
  <c r="P27" i="4"/>
  <c r="P27" i="45" s="1"/>
  <c r="Q27" i="4"/>
  <c r="Q27" i="45" s="1"/>
  <c r="R27" i="4"/>
  <c r="R27" i="45" s="1"/>
  <c r="S27" i="4"/>
  <c r="S27" i="45" s="1"/>
  <c r="T27" i="4"/>
  <c r="T27" i="45" s="1"/>
  <c r="U27" i="4"/>
  <c r="U27" i="45" s="1"/>
  <c r="V27" i="4"/>
  <c r="V27" i="45" s="1"/>
  <c r="W27" i="4"/>
  <c r="W27" i="45" s="1"/>
  <c r="X27" i="4"/>
  <c r="X27" i="45" s="1"/>
  <c r="Y27" i="4"/>
  <c r="Y27" i="45" s="1"/>
  <c r="Z27" i="4"/>
  <c r="Z27" i="45" s="1"/>
  <c r="AA27" i="4"/>
  <c r="AA27" i="45" s="1"/>
  <c r="AB27" i="4"/>
  <c r="G28" i="4"/>
  <c r="G28" i="45" s="1"/>
  <c r="H28" i="4"/>
  <c r="H28" i="45" s="1"/>
  <c r="I28" i="4"/>
  <c r="I28" i="45" s="1"/>
  <c r="J28" i="4"/>
  <c r="J28" i="45" s="1"/>
  <c r="K28" i="4"/>
  <c r="K28" i="45" s="1"/>
  <c r="L28" i="4"/>
  <c r="L28" i="45" s="1"/>
  <c r="M28" i="4"/>
  <c r="M28" i="45" s="1"/>
  <c r="N28" i="4"/>
  <c r="N28" i="45" s="1"/>
  <c r="O28" i="4"/>
  <c r="O28" i="45" s="1"/>
  <c r="P28" i="4"/>
  <c r="P28" i="45" s="1"/>
  <c r="Q28" i="4"/>
  <c r="Q28" i="45" s="1"/>
  <c r="R28" i="4"/>
  <c r="R28" i="45" s="1"/>
  <c r="S28" i="4"/>
  <c r="S28" i="45" s="1"/>
  <c r="T28" i="4"/>
  <c r="T28" i="45" s="1"/>
  <c r="U28" i="4"/>
  <c r="U28" i="45" s="1"/>
  <c r="V28" i="4"/>
  <c r="V28" i="45" s="1"/>
  <c r="W28" i="4"/>
  <c r="W28" i="45" s="1"/>
  <c r="X28" i="4"/>
  <c r="X28" i="45" s="1"/>
  <c r="Y28" i="4"/>
  <c r="Y28" i="45" s="1"/>
  <c r="Z28" i="4"/>
  <c r="Z28" i="45" s="1"/>
  <c r="AA28" i="4"/>
  <c r="AA28" i="45" s="1"/>
  <c r="AB28" i="4"/>
  <c r="G29" i="4"/>
  <c r="G29" i="45" s="1"/>
  <c r="H29" i="4"/>
  <c r="H29" i="45" s="1"/>
  <c r="I29" i="4"/>
  <c r="I29" i="45" s="1"/>
  <c r="J29" i="4"/>
  <c r="J29" i="45" s="1"/>
  <c r="K29" i="4"/>
  <c r="K29" i="45" s="1"/>
  <c r="L29" i="4"/>
  <c r="L29" i="45" s="1"/>
  <c r="M29" i="4"/>
  <c r="M29" i="45" s="1"/>
  <c r="N29" i="4"/>
  <c r="N29" i="45" s="1"/>
  <c r="O29" i="4"/>
  <c r="O29" i="45" s="1"/>
  <c r="P29" i="4"/>
  <c r="P29" i="45" s="1"/>
  <c r="Q29" i="4"/>
  <c r="Q29" i="45" s="1"/>
  <c r="R29" i="4"/>
  <c r="R29" i="45" s="1"/>
  <c r="S29" i="4"/>
  <c r="S29" i="45" s="1"/>
  <c r="T29" i="4"/>
  <c r="T29" i="45" s="1"/>
  <c r="U29" i="4"/>
  <c r="U29" i="45" s="1"/>
  <c r="V29" i="4"/>
  <c r="V29" i="45" s="1"/>
  <c r="W29" i="4"/>
  <c r="W29" i="45" s="1"/>
  <c r="X29" i="4"/>
  <c r="X29" i="45" s="1"/>
  <c r="Y29" i="4"/>
  <c r="Y29" i="45" s="1"/>
  <c r="Z29" i="4"/>
  <c r="Z29" i="45" s="1"/>
  <c r="AA29" i="4"/>
  <c r="AA29" i="45" s="1"/>
  <c r="AB29" i="4"/>
  <c r="G30" i="4"/>
  <c r="G30" i="45" s="1"/>
  <c r="H30" i="4"/>
  <c r="H30" i="45" s="1"/>
  <c r="I30" i="4"/>
  <c r="I30" i="45" s="1"/>
  <c r="J30" i="4"/>
  <c r="J30" i="45" s="1"/>
  <c r="K30" i="4"/>
  <c r="K30" i="45" s="1"/>
  <c r="L30" i="4"/>
  <c r="L30" i="45" s="1"/>
  <c r="M30" i="4"/>
  <c r="M30" i="45" s="1"/>
  <c r="N30" i="4"/>
  <c r="N30" i="45" s="1"/>
  <c r="O30" i="4"/>
  <c r="O30" i="45" s="1"/>
  <c r="P30" i="4"/>
  <c r="P30" i="45" s="1"/>
  <c r="Q30" i="4"/>
  <c r="Q30" i="45" s="1"/>
  <c r="R30" i="4"/>
  <c r="R30" i="45" s="1"/>
  <c r="S30" i="4"/>
  <c r="S30" i="45" s="1"/>
  <c r="T30" i="4"/>
  <c r="T30" i="45" s="1"/>
  <c r="U30" i="4"/>
  <c r="U30" i="45" s="1"/>
  <c r="V30" i="4"/>
  <c r="V30" i="45" s="1"/>
  <c r="W30" i="4"/>
  <c r="W30" i="45" s="1"/>
  <c r="X30" i="4"/>
  <c r="X30" i="45" s="1"/>
  <c r="Y30" i="4"/>
  <c r="Y30" i="45" s="1"/>
  <c r="Z30" i="4"/>
  <c r="Z30" i="45" s="1"/>
  <c r="AA30" i="4"/>
  <c r="AA30" i="45" s="1"/>
  <c r="AB30" i="4"/>
  <c r="G31" i="4"/>
  <c r="G31" i="45" s="1"/>
  <c r="H31" i="4"/>
  <c r="H31" i="45" s="1"/>
  <c r="I31" i="4"/>
  <c r="I31" i="45" s="1"/>
  <c r="J31" i="4"/>
  <c r="J31" i="45" s="1"/>
  <c r="K31" i="4"/>
  <c r="K31" i="45" s="1"/>
  <c r="L31" i="4"/>
  <c r="L31" i="45" s="1"/>
  <c r="M31" i="4"/>
  <c r="M31" i="45" s="1"/>
  <c r="N31" i="4"/>
  <c r="N31" i="45" s="1"/>
  <c r="O31" i="4"/>
  <c r="O31" i="45" s="1"/>
  <c r="P31" i="4"/>
  <c r="P31" i="45" s="1"/>
  <c r="Q31" i="4"/>
  <c r="Q31" i="45" s="1"/>
  <c r="R31" i="4"/>
  <c r="R31" i="45" s="1"/>
  <c r="S31" i="4"/>
  <c r="S31" i="45" s="1"/>
  <c r="T31" i="4"/>
  <c r="T31" i="45" s="1"/>
  <c r="U31" i="4"/>
  <c r="U31" i="45" s="1"/>
  <c r="V31" i="4"/>
  <c r="V31" i="45" s="1"/>
  <c r="W31" i="4"/>
  <c r="W31" i="45" s="1"/>
  <c r="X31" i="4"/>
  <c r="X31" i="45" s="1"/>
  <c r="Y31" i="4"/>
  <c r="Y31" i="45" s="1"/>
  <c r="Z31" i="4"/>
  <c r="Z31" i="45" s="1"/>
  <c r="AA31" i="4"/>
  <c r="AA31" i="45" s="1"/>
  <c r="AB31" i="4"/>
  <c r="G32" i="4"/>
  <c r="G32" i="45" s="1"/>
  <c r="H32" i="4"/>
  <c r="H32" i="45" s="1"/>
  <c r="I32" i="4"/>
  <c r="I32" i="45" s="1"/>
  <c r="J32" i="4"/>
  <c r="J32" i="45" s="1"/>
  <c r="K32" i="4"/>
  <c r="K32" i="45" s="1"/>
  <c r="L32" i="4"/>
  <c r="L32" i="45" s="1"/>
  <c r="M32" i="4"/>
  <c r="M32" i="45" s="1"/>
  <c r="N32" i="4"/>
  <c r="N32" i="45" s="1"/>
  <c r="O32" i="4"/>
  <c r="O32" i="45" s="1"/>
  <c r="P32" i="4"/>
  <c r="P32" i="45" s="1"/>
  <c r="Q32" i="4"/>
  <c r="Q32" i="45" s="1"/>
  <c r="R32" i="4"/>
  <c r="R32" i="45" s="1"/>
  <c r="S32" i="4"/>
  <c r="S32" i="45" s="1"/>
  <c r="T32" i="4"/>
  <c r="T32" i="45" s="1"/>
  <c r="U32" i="4"/>
  <c r="U32" i="45" s="1"/>
  <c r="V32" i="4"/>
  <c r="V32" i="45" s="1"/>
  <c r="W32" i="4"/>
  <c r="W32" i="45" s="1"/>
  <c r="X32" i="4"/>
  <c r="X32" i="45" s="1"/>
  <c r="Y32" i="4"/>
  <c r="Y32" i="45" s="1"/>
  <c r="Z32" i="4"/>
  <c r="Z32" i="45" s="1"/>
  <c r="AA32" i="4"/>
  <c r="AA32" i="45" s="1"/>
  <c r="AB32" i="4"/>
  <c r="G33" i="4"/>
  <c r="G33" i="45" s="1"/>
  <c r="H33" i="4"/>
  <c r="H33" i="45" s="1"/>
  <c r="I33" i="4"/>
  <c r="I33" i="45" s="1"/>
  <c r="J33" i="4"/>
  <c r="J33" i="45" s="1"/>
  <c r="K33" i="4"/>
  <c r="K33" i="45" s="1"/>
  <c r="L33" i="4"/>
  <c r="L33" i="45" s="1"/>
  <c r="M33" i="4"/>
  <c r="M33" i="45" s="1"/>
  <c r="N33" i="4"/>
  <c r="N33" i="45" s="1"/>
  <c r="O33" i="4"/>
  <c r="O33" i="45" s="1"/>
  <c r="P33" i="4"/>
  <c r="P33" i="45" s="1"/>
  <c r="Q33" i="4"/>
  <c r="Q33" i="45" s="1"/>
  <c r="R33" i="4"/>
  <c r="R33" i="45" s="1"/>
  <c r="S33" i="4"/>
  <c r="S33" i="45" s="1"/>
  <c r="T33" i="4"/>
  <c r="T33" i="45" s="1"/>
  <c r="U33" i="4"/>
  <c r="U33" i="45" s="1"/>
  <c r="V33" i="4"/>
  <c r="V33" i="45" s="1"/>
  <c r="W33" i="4"/>
  <c r="W33" i="45" s="1"/>
  <c r="X33" i="4"/>
  <c r="X33" i="45" s="1"/>
  <c r="Y33" i="4"/>
  <c r="Y33" i="45" s="1"/>
  <c r="Z33" i="4"/>
  <c r="Z33" i="45" s="1"/>
  <c r="AA33" i="4"/>
  <c r="AA33" i="45" s="1"/>
  <c r="AB33" i="4"/>
  <c r="G34" i="4"/>
  <c r="G34" i="45" s="1"/>
  <c r="H34" i="4"/>
  <c r="H34" i="45" s="1"/>
  <c r="I34" i="4"/>
  <c r="I34" i="45" s="1"/>
  <c r="J34" i="4"/>
  <c r="J34" i="45" s="1"/>
  <c r="K34" i="4"/>
  <c r="K34" i="45" s="1"/>
  <c r="L34" i="4"/>
  <c r="L34" i="45" s="1"/>
  <c r="M34" i="4"/>
  <c r="M34" i="45" s="1"/>
  <c r="N34" i="4"/>
  <c r="N34" i="45" s="1"/>
  <c r="O34" i="4"/>
  <c r="O34" i="45" s="1"/>
  <c r="P34" i="4"/>
  <c r="P34" i="45" s="1"/>
  <c r="Q34" i="4"/>
  <c r="Q34" i="45" s="1"/>
  <c r="R34" i="4"/>
  <c r="R34" i="45" s="1"/>
  <c r="S34" i="4"/>
  <c r="S34" i="45" s="1"/>
  <c r="T34" i="4"/>
  <c r="T34" i="45" s="1"/>
  <c r="U34" i="4"/>
  <c r="U34" i="45" s="1"/>
  <c r="V34" i="4"/>
  <c r="V34" i="45" s="1"/>
  <c r="W34" i="4"/>
  <c r="W34" i="45" s="1"/>
  <c r="X34" i="4"/>
  <c r="X34" i="45" s="1"/>
  <c r="Y34" i="4"/>
  <c r="Y34" i="45" s="1"/>
  <c r="Z34" i="4"/>
  <c r="Z34" i="45" s="1"/>
  <c r="AA34" i="4"/>
  <c r="AA34" i="45" s="1"/>
  <c r="AB34" i="4"/>
  <c r="G35" i="4"/>
  <c r="G35" i="45" s="1"/>
  <c r="H35" i="4"/>
  <c r="H35" i="45" s="1"/>
  <c r="I35" i="4"/>
  <c r="I35" i="45" s="1"/>
  <c r="J35" i="4"/>
  <c r="J35" i="45" s="1"/>
  <c r="K35" i="4"/>
  <c r="K35" i="45" s="1"/>
  <c r="L35" i="4"/>
  <c r="L35" i="45" s="1"/>
  <c r="M35" i="4"/>
  <c r="M35" i="45" s="1"/>
  <c r="N35" i="4"/>
  <c r="N35" i="45" s="1"/>
  <c r="O35" i="4"/>
  <c r="O35" i="45" s="1"/>
  <c r="P35" i="4"/>
  <c r="P35" i="45" s="1"/>
  <c r="Q35" i="4"/>
  <c r="Q35" i="45" s="1"/>
  <c r="R35" i="4"/>
  <c r="R35" i="45" s="1"/>
  <c r="S35" i="4"/>
  <c r="S35" i="45" s="1"/>
  <c r="T35" i="4"/>
  <c r="T35" i="45" s="1"/>
  <c r="U35" i="4"/>
  <c r="U35" i="45" s="1"/>
  <c r="V35" i="4"/>
  <c r="V35" i="45" s="1"/>
  <c r="W35" i="4"/>
  <c r="W35" i="45" s="1"/>
  <c r="X35" i="4"/>
  <c r="X35" i="45" s="1"/>
  <c r="Y35" i="4"/>
  <c r="Y35" i="45" s="1"/>
  <c r="Z35" i="4"/>
  <c r="Z35" i="45" s="1"/>
  <c r="AA35" i="4"/>
  <c r="AA35" i="45" s="1"/>
  <c r="AB35" i="4"/>
  <c r="G36" i="4"/>
  <c r="G36" i="45" s="1"/>
  <c r="H36" i="4"/>
  <c r="H36" i="45" s="1"/>
  <c r="I36" i="4"/>
  <c r="I36" i="45" s="1"/>
  <c r="J36" i="4"/>
  <c r="J36" i="45" s="1"/>
  <c r="K36" i="4"/>
  <c r="K36" i="45" s="1"/>
  <c r="L36" i="4"/>
  <c r="L36" i="45" s="1"/>
  <c r="M36" i="4"/>
  <c r="M36" i="45" s="1"/>
  <c r="N36" i="4"/>
  <c r="N36" i="45" s="1"/>
  <c r="O36" i="4"/>
  <c r="O36" i="45" s="1"/>
  <c r="P36" i="4"/>
  <c r="P36" i="45" s="1"/>
  <c r="Q36" i="4"/>
  <c r="Q36" i="45" s="1"/>
  <c r="R36" i="4"/>
  <c r="R36" i="45" s="1"/>
  <c r="S36" i="4"/>
  <c r="S36" i="45" s="1"/>
  <c r="T36" i="4"/>
  <c r="T36" i="45" s="1"/>
  <c r="U36" i="4"/>
  <c r="U36" i="45" s="1"/>
  <c r="V36" i="4"/>
  <c r="V36" i="45" s="1"/>
  <c r="W36" i="4"/>
  <c r="W36" i="45" s="1"/>
  <c r="X36" i="4"/>
  <c r="X36" i="45" s="1"/>
  <c r="Y36" i="4"/>
  <c r="Y36" i="45" s="1"/>
  <c r="Z36" i="4"/>
  <c r="Z36" i="45" s="1"/>
  <c r="AA36" i="4"/>
  <c r="AA36" i="45" s="1"/>
  <c r="AB36" i="4"/>
  <c r="G37" i="4"/>
  <c r="G37" i="45" s="1"/>
  <c r="H37" i="4"/>
  <c r="H37" i="45" s="1"/>
  <c r="I37" i="4"/>
  <c r="I37" i="45" s="1"/>
  <c r="J37" i="4"/>
  <c r="J37" i="45" s="1"/>
  <c r="K37" i="4"/>
  <c r="K37" i="45" s="1"/>
  <c r="L37" i="4"/>
  <c r="L37" i="45" s="1"/>
  <c r="M37" i="4"/>
  <c r="M37" i="45" s="1"/>
  <c r="N37" i="4"/>
  <c r="N37" i="45" s="1"/>
  <c r="O37" i="4"/>
  <c r="O37" i="45" s="1"/>
  <c r="P37" i="4"/>
  <c r="P37" i="45" s="1"/>
  <c r="Q37" i="4"/>
  <c r="Q37" i="45" s="1"/>
  <c r="R37" i="4"/>
  <c r="R37" i="45" s="1"/>
  <c r="S37" i="4"/>
  <c r="S37" i="45" s="1"/>
  <c r="T37" i="4"/>
  <c r="T37" i="45" s="1"/>
  <c r="U37" i="4"/>
  <c r="U37" i="45" s="1"/>
  <c r="V37" i="4"/>
  <c r="V37" i="45" s="1"/>
  <c r="W37" i="4"/>
  <c r="W37" i="45" s="1"/>
  <c r="X37" i="4"/>
  <c r="X37" i="45" s="1"/>
  <c r="Y37" i="4"/>
  <c r="Y37" i="45" s="1"/>
  <c r="Z37" i="4"/>
  <c r="Z37" i="45" s="1"/>
  <c r="AA37" i="4"/>
  <c r="AA37" i="45" s="1"/>
  <c r="AB37" i="4"/>
  <c r="G38" i="4"/>
  <c r="G38" i="45" s="1"/>
  <c r="H38" i="4"/>
  <c r="H38" i="45" s="1"/>
  <c r="I38" i="4"/>
  <c r="I38" i="45" s="1"/>
  <c r="J38" i="4"/>
  <c r="J38" i="45" s="1"/>
  <c r="K38" i="4"/>
  <c r="K38" i="45" s="1"/>
  <c r="L38" i="4"/>
  <c r="L38" i="45" s="1"/>
  <c r="M38" i="4"/>
  <c r="M38" i="45" s="1"/>
  <c r="N38" i="4"/>
  <c r="N38" i="45" s="1"/>
  <c r="O38" i="4"/>
  <c r="O38" i="45" s="1"/>
  <c r="P38" i="4"/>
  <c r="P38" i="45" s="1"/>
  <c r="Q38" i="4"/>
  <c r="Q38" i="45" s="1"/>
  <c r="R38" i="4"/>
  <c r="R38" i="45" s="1"/>
  <c r="S38" i="4"/>
  <c r="S38" i="45" s="1"/>
  <c r="T38" i="4"/>
  <c r="T38" i="45" s="1"/>
  <c r="U38" i="4"/>
  <c r="U38" i="45" s="1"/>
  <c r="V38" i="4"/>
  <c r="V38" i="45" s="1"/>
  <c r="W38" i="4"/>
  <c r="W38" i="45" s="1"/>
  <c r="X38" i="4"/>
  <c r="X38" i="45" s="1"/>
  <c r="Y38" i="4"/>
  <c r="Y38" i="45" s="1"/>
  <c r="Z38" i="4"/>
  <c r="Z38" i="45" s="1"/>
  <c r="AA38" i="4"/>
  <c r="AA38" i="45" s="1"/>
  <c r="AB38" i="4"/>
  <c r="G39" i="4"/>
  <c r="G39" i="45" s="1"/>
  <c r="H39" i="4"/>
  <c r="H39" i="45" s="1"/>
  <c r="I39" i="4"/>
  <c r="I39" i="45" s="1"/>
  <c r="J39" i="4"/>
  <c r="J39" i="45" s="1"/>
  <c r="K39" i="4"/>
  <c r="K39" i="45" s="1"/>
  <c r="L39" i="4"/>
  <c r="L39" i="45" s="1"/>
  <c r="M39" i="4"/>
  <c r="M39" i="45" s="1"/>
  <c r="N39" i="4"/>
  <c r="N39" i="45" s="1"/>
  <c r="O39" i="4"/>
  <c r="O39" i="45" s="1"/>
  <c r="P39" i="4"/>
  <c r="P39" i="45" s="1"/>
  <c r="Q39" i="4"/>
  <c r="Q39" i="45" s="1"/>
  <c r="R39" i="4"/>
  <c r="R39" i="45" s="1"/>
  <c r="S39" i="4"/>
  <c r="S39" i="45" s="1"/>
  <c r="T39" i="4"/>
  <c r="T39" i="45" s="1"/>
  <c r="U39" i="4"/>
  <c r="U39" i="45" s="1"/>
  <c r="V39" i="4"/>
  <c r="V39" i="45" s="1"/>
  <c r="W39" i="4"/>
  <c r="W39" i="45" s="1"/>
  <c r="X39" i="4"/>
  <c r="X39" i="45" s="1"/>
  <c r="Y39" i="4"/>
  <c r="Y39" i="45" s="1"/>
  <c r="Z39" i="4"/>
  <c r="Z39" i="45" s="1"/>
  <c r="AA39" i="4"/>
  <c r="AA39" i="45" s="1"/>
  <c r="AB39" i="4"/>
  <c r="G40" i="4"/>
  <c r="G40" i="45" s="1"/>
  <c r="H40" i="4"/>
  <c r="H40" i="45" s="1"/>
  <c r="I40" i="4"/>
  <c r="I40" i="45" s="1"/>
  <c r="J40" i="4"/>
  <c r="J40" i="45" s="1"/>
  <c r="K40" i="4"/>
  <c r="K40" i="45" s="1"/>
  <c r="L40" i="4"/>
  <c r="L40" i="45" s="1"/>
  <c r="M40" i="4"/>
  <c r="M40" i="45" s="1"/>
  <c r="N40" i="4"/>
  <c r="N40" i="45" s="1"/>
  <c r="O40" i="4"/>
  <c r="O40" i="45" s="1"/>
  <c r="P40" i="4"/>
  <c r="P40" i="45" s="1"/>
  <c r="Q40" i="4"/>
  <c r="Q40" i="45" s="1"/>
  <c r="R40" i="4"/>
  <c r="R40" i="45" s="1"/>
  <c r="S40" i="4"/>
  <c r="S40" i="45" s="1"/>
  <c r="T40" i="4"/>
  <c r="T40" i="45" s="1"/>
  <c r="U40" i="4"/>
  <c r="U40" i="45" s="1"/>
  <c r="V40" i="4"/>
  <c r="V40" i="45" s="1"/>
  <c r="W40" i="4"/>
  <c r="W40" i="45" s="1"/>
  <c r="X40" i="4"/>
  <c r="X40" i="45" s="1"/>
  <c r="Y40" i="4"/>
  <c r="Y40" i="45" s="1"/>
  <c r="Z40" i="4"/>
  <c r="Z40" i="45" s="1"/>
  <c r="AA40" i="4"/>
  <c r="AA40" i="45" s="1"/>
  <c r="AB40" i="4"/>
  <c r="G41" i="4"/>
  <c r="G41" i="45" s="1"/>
  <c r="H41" i="4"/>
  <c r="H41" i="45" s="1"/>
  <c r="I41" i="4"/>
  <c r="I41" i="45" s="1"/>
  <c r="J41" i="4"/>
  <c r="J41" i="45" s="1"/>
  <c r="K41" i="4"/>
  <c r="K41" i="45" s="1"/>
  <c r="L41" i="4"/>
  <c r="L41" i="45" s="1"/>
  <c r="M41" i="4"/>
  <c r="M41" i="45" s="1"/>
  <c r="N41" i="4"/>
  <c r="N41" i="45" s="1"/>
  <c r="O41" i="4"/>
  <c r="O41" i="45" s="1"/>
  <c r="P41" i="4"/>
  <c r="P41" i="45" s="1"/>
  <c r="Q41" i="4"/>
  <c r="Q41" i="45" s="1"/>
  <c r="R41" i="4"/>
  <c r="R41" i="45" s="1"/>
  <c r="S41" i="4"/>
  <c r="S41" i="45" s="1"/>
  <c r="T41" i="4"/>
  <c r="T41" i="45" s="1"/>
  <c r="U41" i="4"/>
  <c r="U41" i="45" s="1"/>
  <c r="V41" i="4"/>
  <c r="V41" i="45" s="1"/>
  <c r="W41" i="4"/>
  <c r="W41" i="45" s="1"/>
  <c r="X41" i="4"/>
  <c r="X41" i="45" s="1"/>
  <c r="Y41" i="4"/>
  <c r="Y41" i="45" s="1"/>
  <c r="Z41" i="4"/>
  <c r="Z41" i="45" s="1"/>
  <c r="AA41" i="4"/>
  <c r="AA41" i="45" s="1"/>
  <c r="AB41" i="4"/>
  <c r="G42" i="4"/>
  <c r="G42" i="45" s="1"/>
  <c r="H42" i="4"/>
  <c r="H42" i="45" s="1"/>
  <c r="I42" i="4"/>
  <c r="I42" i="45" s="1"/>
  <c r="J42" i="4"/>
  <c r="J42" i="45" s="1"/>
  <c r="K42" i="4"/>
  <c r="K42" i="45" s="1"/>
  <c r="L42" i="4"/>
  <c r="L42" i="45" s="1"/>
  <c r="M42" i="4"/>
  <c r="M42" i="45" s="1"/>
  <c r="N42" i="4"/>
  <c r="N42" i="45" s="1"/>
  <c r="O42" i="4"/>
  <c r="O42" i="45" s="1"/>
  <c r="P42" i="4"/>
  <c r="P42" i="45" s="1"/>
  <c r="Q42" i="4"/>
  <c r="Q42" i="45" s="1"/>
  <c r="R42" i="4"/>
  <c r="R42" i="45" s="1"/>
  <c r="S42" i="4"/>
  <c r="S42" i="45" s="1"/>
  <c r="T42" i="4"/>
  <c r="T42" i="45" s="1"/>
  <c r="U42" i="4"/>
  <c r="U42" i="45" s="1"/>
  <c r="V42" i="4"/>
  <c r="V42" i="45" s="1"/>
  <c r="W42" i="4"/>
  <c r="W42" i="45" s="1"/>
  <c r="X42" i="4"/>
  <c r="X42" i="45" s="1"/>
  <c r="Y42" i="4"/>
  <c r="Y42" i="45" s="1"/>
  <c r="Z42" i="4"/>
  <c r="Z42" i="45" s="1"/>
  <c r="AA42" i="4"/>
  <c r="AA42" i="45" s="1"/>
  <c r="AB42" i="4"/>
  <c r="H12" i="4"/>
  <c r="H12" i="45" s="1"/>
  <c r="I12" i="4"/>
  <c r="I12" i="45" s="1"/>
  <c r="J12" i="4"/>
  <c r="J12" i="45" s="1"/>
  <c r="K12" i="4"/>
  <c r="K12" i="45" s="1"/>
  <c r="L12" i="4"/>
  <c r="L12" i="45" s="1"/>
  <c r="M12" i="4"/>
  <c r="M12" i="45" s="1"/>
  <c r="N12" i="4"/>
  <c r="N12" i="45" s="1"/>
  <c r="O12" i="4"/>
  <c r="O12" i="45" s="1"/>
  <c r="P12" i="4"/>
  <c r="P12" i="45" s="1"/>
  <c r="Q12" i="4"/>
  <c r="Q12" i="45" s="1"/>
  <c r="R12" i="4"/>
  <c r="R12" i="45" s="1"/>
  <c r="S12" i="4"/>
  <c r="S12" i="45" s="1"/>
  <c r="T12" i="4"/>
  <c r="T12" i="45" s="1"/>
  <c r="U12" i="4"/>
  <c r="U12" i="45" s="1"/>
  <c r="V12" i="4"/>
  <c r="V12" i="45" s="1"/>
  <c r="W12" i="4"/>
  <c r="W12" i="45" s="1"/>
  <c r="X12" i="4"/>
  <c r="X12" i="45" s="1"/>
  <c r="Y12" i="4"/>
  <c r="Y12" i="45" s="1"/>
  <c r="Z12" i="4"/>
  <c r="Z12" i="45" s="1"/>
  <c r="AA12" i="4"/>
  <c r="AA12" i="45" s="1"/>
  <c r="AB12" i="4"/>
  <c r="G12" i="4"/>
  <c r="A35" i="15"/>
  <c r="A34" i="15"/>
  <c r="A33" i="15"/>
  <c r="A32" i="15"/>
  <c r="A31" i="15"/>
  <c r="A30" i="15"/>
  <c r="A29" i="15"/>
  <c r="A28" i="15"/>
  <c r="A27" i="15"/>
  <c r="A26" i="15"/>
  <c r="A25" i="15"/>
  <c r="A24" i="15"/>
  <c r="A23" i="15"/>
  <c r="A22" i="15"/>
  <c r="A21" i="15"/>
  <c r="A20" i="15"/>
  <c r="A19" i="15"/>
  <c r="A18" i="15"/>
  <c r="A17" i="15"/>
  <c r="A16" i="15"/>
  <c r="A15" i="15"/>
  <c r="A14" i="15"/>
  <c r="A13" i="15"/>
  <c r="A12" i="15"/>
  <c r="A11" i="15"/>
  <c r="A10" i="15"/>
  <c r="A9" i="15"/>
  <c r="A8" i="15"/>
  <c r="A7" i="15"/>
  <c r="A6" i="15"/>
  <c r="A5" i="15"/>
  <c r="S4" i="15"/>
  <c r="T4" i="15" s="1"/>
  <c r="U4" i="15" s="1"/>
  <c r="V4" i="15" s="1"/>
  <c r="W4" i="15" s="1"/>
  <c r="X4" i="15" s="1"/>
  <c r="R4" i="15"/>
  <c r="Q4" i="15"/>
  <c r="P4" i="15"/>
  <c r="O4" i="15"/>
  <c r="N4" i="15"/>
  <c r="M4" i="15"/>
  <c r="L4" i="15"/>
  <c r="K4" i="15"/>
  <c r="J4" i="15" s="1"/>
  <c r="I4" i="15" s="1"/>
  <c r="H4" i="15" s="1"/>
  <c r="G4" i="15" s="1"/>
  <c r="F4" i="15" s="1"/>
  <c r="E4" i="15" s="1"/>
  <c r="D4" i="15" s="1"/>
  <c r="C4" i="15" s="1"/>
  <c r="A35" i="14"/>
  <c r="A34" i="14"/>
  <c r="A33" i="14"/>
  <c r="A32" i="14"/>
  <c r="A31" i="14"/>
  <c r="A30" i="14"/>
  <c r="A29" i="14"/>
  <c r="A28" i="14"/>
  <c r="A27" i="14"/>
  <c r="A26" i="14"/>
  <c r="A25" i="14"/>
  <c r="A24" i="14"/>
  <c r="A23" i="14"/>
  <c r="A22" i="14"/>
  <c r="A21" i="14"/>
  <c r="A20" i="14"/>
  <c r="A19" i="14"/>
  <c r="A18" i="14"/>
  <c r="A17" i="14"/>
  <c r="A16" i="14"/>
  <c r="A15" i="14"/>
  <c r="A14" i="14"/>
  <c r="A13" i="14"/>
  <c r="A12" i="14"/>
  <c r="A11" i="14"/>
  <c r="A10" i="14"/>
  <c r="A9" i="14"/>
  <c r="A8" i="14"/>
  <c r="A7" i="14"/>
  <c r="A6" i="14"/>
  <c r="A5" i="14"/>
  <c r="R4" i="14"/>
  <c r="S4" i="14" s="1"/>
  <c r="T4" i="14" s="1"/>
  <c r="U4" i="14" s="1"/>
  <c r="V4" i="14" s="1"/>
  <c r="W4" i="14" s="1"/>
  <c r="X4" i="14" s="1"/>
  <c r="Q4" i="14"/>
  <c r="P4" i="14"/>
  <c r="O4" i="14"/>
  <c r="N4" i="14"/>
  <c r="M4" i="14"/>
  <c r="L4" i="14"/>
  <c r="K4" i="14"/>
  <c r="J4" i="14"/>
  <c r="I4" i="14" s="1"/>
  <c r="H4" i="14" s="1"/>
  <c r="G4" i="14" s="1"/>
  <c r="F4" i="14" s="1"/>
  <c r="E4" i="14" s="1"/>
  <c r="D4" i="14" s="1"/>
  <c r="C4" i="14" s="1"/>
  <c r="A35" i="13"/>
  <c r="A34" i="13"/>
  <c r="A33" i="13"/>
  <c r="A32" i="13"/>
  <c r="A31" i="13"/>
  <c r="A30" i="13"/>
  <c r="A29" i="13"/>
  <c r="A28" i="13"/>
  <c r="A27" i="13"/>
  <c r="A26" i="13"/>
  <c r="A25" i="13"/>
  <c r="A24" i="13"/>
  <c r="A23" i="13"/>
  <c r="A22" i="13"/>
  <c r="A21" i="13"/>
  <c r="A20" i="13"/>
  <c r="A19" i="13"/>
  <c r="A18" i="13"/>
  <c r="A17" i="13"/>
  <c r="A16" i="13"/>
  <c r="A15" i="13"/>
  <c r="A14" i="13"/>
  <c r="A13" i="13"/>
  <c r="A12" i="13"/>
  <c r="A11" i="13"/>
  <c r="A10" i="13"/>
  <c r="A9" i="13"/>
  <c r="A8" i="13"/>
  <c r="A7" i="13"/>
  <c r="A6" i="13"/>
  <c r="A5" i="13"/>
  <c r="S4" i="13"/>
  <c r="T4" i="13" s="1"/>
  <c r="U4" i="13" s="1"/>
  <c r="V4" i="13" s="1"/>
  <c r="W4" i="13" s="1"/>
  <c r="X4" i="13" s="1"/>
  <c r="R4" i="13"/>
  <c r="Q4" i="13"/>
  <c r="P4" i="13"/>
  <c r="O4" i="13"/>
  <c r="N4" i="13"/>
  <c r="M4" i="13"/>
  <c r="L4" i="13"/>
  <c r="K4" i="13"/>
  <c r="J4" i="13" s="1"/>
  <c r="I4" i="13" s="1"/>
  <c r="H4" i="13" s="1"/>
  <c r="G4" i="13" s="1"/>
  <c r="F4" i="13" s="1"/>
  <c r="E4" i="13" s="1"/>
  <c r="D4" i="13" s="1"/>
  <c r="C4" i="13" s="1"/>
  <c r="A35" i="12"/>
  <c r="A34" i="12"/>
  <c r="A33" i="12"/>
  <c r="A32" i="12"/>
  <c r="A31" i="12"/>
  <c r="A30" i="12"/>
  <c r="A29" i="12"/>
  <c r="A28" i="12"/>
  <c r="A27" i="12"/>
  <c r="A26" i="12"/>
  <c r="A25" i="12"/>
  <c r="A24" i="12"/>
  <c r="A23" i="12"/>
  <c r="A22" i="12"/>
  <c r="A21" i="12"/>
  <c r="A20" i="12"/>
  <c r="A19" i="12"/>
  <c r="A18" i="12"/>
  <c r="A17" i="12"/>
  <c r="A16" i="12"/>
  <c r="A15" i="12"/>
  <c r="A14" i="12"/>
  <c r="A13" i="12"/>
  <c r="A12" i="12"/>
  <c r="A11" i="12"/>
  <c r="A10" i="12"/>
  <c r="A9" i="12"/>
  <c r="A8" i="12"/>
  <c r="A7" i="12"/>
  <c r="A6" i="12"/>
  <c r="A5" i="12"/>
  <c r="R4" i="12"/>
  <c r="S4" i="12" s="1"/>
  <c r="T4" i="12" s="1"/>
  <c r="U4" i="12" s="1"/>
  <c r="V4" i="12" s="1"/>
  <c r="W4" i="12" s="1"/>
  <c r="X4" i="12" s="1"/>
  <c r="Q4" i="12"/>
  <c r="P4" i="12"/>
  <c r="O4" i="12"/>
  <c r="N4" i="12"/>
  <c r="M4" i="12"/>
  <c r="L4" i="12"/>
  <c r="K4" i="12"/>
  <c r="J4" i="12"/>
  <c r="I4" i="12" s="1"/>
  <c r="H4" i="12" s="1"/>
  <c r="G4" i="12" s="1"/>
  <c r="F4" i="12" s="1"/>
  <c r="E4" i="12" s="1"/>
  <c r="D4" i="12" s="1"/>
  <c r="C4" i="12" s="1"/>
  <c r="A35" i="11"/>
  <c r="A34" i="11"/>
  <c r="A33" i="11"/>
  <c r="A32" i="11"/>
  <c r="A31" i="11"/>
  <c r="A30" i="11"/>
  <c r="A29" i="11"/>
  <c r="A28" i="11"/>
  <c r="A27" i="11"/>
  <c r="A26" i="11"/>
  <c r="A25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A8" i="11"/>
  <c r="A7" i="11"/>
  <c r="A6" i="11"/>
  <c r="A5" i="11"/>
  <c r="S4" i="11"/>
  <c r="T4" i="11" s="1"/>
  <c r="U4" i="11" s="1"/>
  <c r="V4" i="11" s="1"/>
  <c r="W4" i="11" s="1"/>
  <c r="X4" i="11" s="1"/>
  <c r="R4" i="11"/>
  <c r="Q4" i="11"/>
  <c r="P4" i="11"/>
  <c r="O4" i="11"/>
  <c r="N4" i="11"/>
  <c r="M4" i="11"/>
  <c r="L4" i="11"/>
  <c r="K4" i="11"/>
  <c r="J4" i="11" s="1"/>
  <c r="I4" i="11" s="1"/>
  <c r="H4" i="11" s="1"/>
  <c r="G4" i="11" s="1"/>
  <c r="F4" i="11" s="1"/>
  <c r="E4" i="11" s="1"/>
  <c r="D4" i="11" s="1"/>
  <c r="C4" i="11" s="1"/>
  <c r="V43" i="47" l="1"/>
  <c r="O43" i="47"/>
  <c r="N43" i="47"/>
  <c r="N44" i="47" s="1"/>
  <c r="U43" i="47"/>
  <c r="U44" i="47" s="1"/>
  <c r="J43" i="47"/>
  <c r="W43" i="47"/>
  <c r="I43" i="47"/>
  <c r="I44" i="47" s="1"/>
  <c r="Y43" i="47"/>
  <c r="Y44" i="47" s="1"/>
  <c r="R43" i="47"/>
  <c r="Z43" i="47"/>
  <c r="K43" i="47"/>
  <c r="J44" i="47" s="1"/>
  <c r="S43" i="47"/>
  <c r="AA43" i="47"/>
  <c r="M43" i="47"/>
  <c r="Q43" i="47"/>
  <c r="G43" i="47"/>
  <c r="T43" i="47"/>
  <c r="H43" i="47"/>
  <c r="X43" i="47"/>
  <c r="W44" i="47" s="1"/>
  <c r="L43" i="47"/>
  <c r="L44" i="47" s="1"/>
  <c r="AB43" i="47"/>
  <c r="AB44" i="47" s="1"/>
  <c r="P43" i="47"/>
  <c r="AE12" i="18"/>
  <c r="AD43" i="18"/>
  <c r="AD45" i="18"/>
  <c r="AD43" i="21"/>
  <c r="AE12" i="21"/>
  <c r="AC35" i="4"/>
  <c r="AB35" i="45"/>
  <c r="AC12" i="4"/>
  <c r="AB12" i="45"/>
  <c r="AC37" i="4"/>
  <c r="AB37" i="45"/>
  <c r="AC29" i="4"/>
  <c r="AB29" i="45"/>
  <c r="AC27" i="4"/>
  <c r="AB27" i="45"/>
  <c r="AC25" i="4"/>
  <c r="AB25" i="45"/>
  <c r="AC17" i="4"/>
  <c r="AB17" i="45"/>
  <c r="AC13" i="4"/>
  <c r="AB13" i="45"/>
  <c r="AC42" i="4"/>
  <c r="AB42" i="45"/>
  <c r="AC40" i="4"/>
  <c r="AB40" i="45"/>
  <c r="AC38" i="4"/>
  <c r="AB38" i="45"/>
  <c r="AC36" i="4"/>
  <c r="AB36" i="45"/>
  <c r="AC34" i="4"/>
  <c r="AB34" i="45"/>
  <c r="AC32" i="4"/>
  <c r="AB32" i="45"/>
  <c r="AC30" i="4"/>
  <c r="AB30" i="45"/>
  <c r="AC28" i="4"/>
  <c r="AB28" i="45"/>
  <c r="AC26" i="4"/>
  <c r="AB26" i="45"/>
  <c r="AC24" i="4"/>
  <c r="AB24" i="45"/>
  <c r="AC22" i="4"/>
  <c r="AB22" i="45"/>
  <c r="AC20" i="4"/>
  <c r="AB20" i="45"/>
  <c r="AC18" i="4"/>
  <c r="AB18" i="45"/>
  <c r="AC16" i="4"/>
  <c r="AB16" i="45"/>
  <c r="AC14" i="4"/>
  <c r="AB14" i="45"/>
  <c r="AC41" i="4"/>
  <c r="AB41" i="45"/>
  <c r="AC39" i="4"/>
  <c r="AB39" i="45"/>
  <c r="AC33" i="4"/>
  <c r="AB33" i="45"/>
  <c r="AC31" i="4"/>
  <c r="AB31" i="45"/>
  <c r="AC23" i="4"/>
  <c r="AB23" i="45"/>
  <c r="AC21" i="4"/>
  <c r="AB21" i="45"/>
  <c r="AC19" i="4"/>
  <c r="AB19" i="45"/>
  <c r="AC15" i="4"/>
  <c r="AB15" i="45"/>
  <c r="N45" i="48"/>
  <c r="W45" i="48"/>
  <c r="O45" i="48"/>
  <c r="AA45" i="48"/>
  <c r="M45" i="48"/>
  <c r="U45" i="48"/>
  <c r="L45" i="48"/>
  <c r="T45" i="48"/>
  <c r="AB45" i="48"/>
  <c r="J45" i="48"/>
  <c r="Z45" i="48"/>
  <c r="R45" i="48"/>
  <c r="V45" i="48"/>
  <c r="Y45" i="48"/>
  <c r="S45" i="48"/>
  <c r="I45" i="48"/>
  <c r="Q45" i="48"/>
  <c r="AC45" i="48"/>
  <c r="P45" i="48"/>
  <c r="X45" i="48"/>
  <c r="H45" i="48"/>
  <c r="K45" i="48"/>
  <c r="U45" i="47"/>
  <c r="Q45" i="47"/>
  <c r="I45" i="47"/>
  <c r="Y45" i="47"/>
  <c r="M45" i="47"/>
  <c r="K45" i="47"/>
  <c r="G45" i="47"/>
  <c r="S45" i="47"/>
  <c r="AA45" i="47"/>
  <c r="O45" i="47"/>
  <c r="W45" i="47"/>
  <c r="N45" i="47"/>
  <c r="M45" i="46"/>
  <c r="X45" i="46"/>
  <c r="Z45" i="46"/>
  <c r="O45" i="46"/>
  <c r="Y45" i="46"/>
  <c r="Q45" i="46"/>
  <c r="L45" i="46"/>
  <c r="P45" i="46"/>
  <c r="AB45" i="46"/>
  <c r="N45" i="46"/>
  <c r="W45" i="46"/>
  <c r="U45" i="46"/>
  <c r="T45" i="46"/>
  <c r="G45" i="46"/>
  <c r="I45" i="46"/>
  <c r="S45" i="46"/>
  <c r="AA45" i="46"/>
  <c r="H45" i="46"/>
  <c r="R45" i="46"/>
  <c r="K45" i="46"/>
  <c r="J45" i="46"/>
  <c r="V45" i="46"/>
  <c r="G45" i="4"/>
  <c r="Y45" i="4"/>
  <c r="U45" i="4"/>
  <c r="Q45" i="4"/>
  <c r="M45" i="4"/>
  <c r="I45" i="4"/>
  <c r="T45" i="4"/>
  <c r="X45" i="4"/>
  <c r="L45" i="4"/>
  <c r="G12" i="45"/>
  <c r="V45" i="17"/>
  <c r="N45" i="17"/>
  <c r="J45" i="17"/>
  <c r="Y45" i="17"/>
  <c r="U45" i="17"/>
  <c r="Q45" i="17"/>
  <c r="M45" i="17"/>
  <c r="I45" i="17"/>
  <c r="AB45" i="17"/>
  <c r="X45" i="17"/>
  <c r="T45" i="17"/>
  <c r="P45" i="17"/>
  <c r="L45" i="17"/>
  <c r="H45" i="17"/>
  <c r="Z45" i="17"/>
  <c r="R45" i="17"/>
  <c r="AA45" i="17"/>
  <c r="W45" i="17"/>
  <c r="S45" i="17"/>
  <c r="O45" i="17"/>
  <c r="K45" i="17"/>
  <c r="AB45" i="47"/>
  <c r="T45" i="47"/>
  <c r="Z45" i="47"/>
  <c r="J45" i="47"/>
  <c r="X45" i="47"/>
  <c r="R45" i="47"/>
  <c r="L45" i="47"/>
  <c r="V45" i="47"/>
  <c r="H45" i="47"/>
  <c r="P45" i="47"/>
  <c r="G45" i="17"/>
  <c r="AB45" i="4"/>
  <c r="P45" i="4"/>
  <c r="H45" i="4"/>
  <c r="AA45" i="4"/>
  <c r="W45" i="4"/>
  <c r="S45" i="4"/>
  <c r="O45" i="4"/>
  <c r="K45" i="4"/>
  <c r="Z45" i="4"/>
  <c r="V45" i="4"/>
  <c r="R45" i="4"/>
  <c r="N45" i="4"/>
  <c r="J45" i="4"/>
  <c r="S44" i="4"/>
  <c r="AA44" i="4"/>
  <c r="W44" i="4"/>
  <c r="N44" i="3"/>
  <c r="W44" i="3"/>
  <c r="V44" i="3"/>
  <c r="R44" i="3"/>
  <c r="H44" i="47" l="1"/>
  <c r="M44" i="47"/>
  <c r="P44" i="47"/>
  <c r="T44" i="47"/>
  <c r="R44" i="47"/>
  <c r="V44" i="47"/>
  <c r="Q44" i="47"/>
  <c r="X44" i="47"/>
  <c r="Z44" i="47"/>
  <c r="AA44" i="47"/>
  <c r="O44" i="47"/>
  <c r="S44" i="47"/>
  <c r="K44" i="47"/>
  <c r="G44" i="47"/>
  <c r="AE43" i="18"/>
  <c r="AF12" i="18"/>
  <c r="AE45" i="18"/>
  <c r="AF12" i="21"/>
  <c r="AE43" i="21"/>
  <c r="AC15" i="45"/>
  <c r="AD15" i="4"/>
  <c r="AD24" i="4"/>
  <c r="AC24" i="45"/>
  <c r="AC43" i="4"/>
  <c r="AD12" i="4"/>
  <c r="AC12" i="45"/>
  <c r="AD23" i="4"/>
  <c r="AC23" i="45"/>
  <c r="AD34" i="4"/>
  <c r="AC34" i="45"/>
  <c r="AD33" i="4"/>
  <c r="AC33" i="45"/>
  <c r="AD16" i="4"/>
  <c r="AC16" i="45"/>
  <c r="AD28" i="4"/>
  <c r="AC28" i="45"/>
  <c r="AD32" i="4"/>
  <c r="AC32" i="45"/>
  <c r="AD36" i="4"/>
  <c r="AC36" i="45"/>
  <c r="AD40" i="4"/>
  <c r="AC40" i="45"/>
  <c r="AD13" i="4"/>
  <c r="AC13" i="45"/>
  <c r="AD25" i="4"/>
  <c r="AC25" i="45"/>
  <c r="AD27" i="4"/>
  <c r="AC27" i="45"/>
  <c r="AD37" i="4"/>
  <c r="AC37" i="45"/>
  <c r="AD30" i="4"/>
  <c r="AC30" i="45"/>
  <c r="AD38" i="4"/>
  <c r="AC38" i="45"/>
  <c r="AD42" i="4"/>
  <c r="AC42" i="45"/>
  <c r="AD17" i="4"/>
  <c r="AC17" i="45"/>
  <c r="AD29" i="4"/>
  <c r="AC29" i="45"/>
  <c r="AD21" i="4"/>
  <c r="AC21" i="45"/>
  <c r="AD41" i="4"/>
  <c r="AC41" i="45"/>
  <c r="AD20" i="4"/>
  <c r="AC20" i="45"/>
  <c r="AC19" i="45"/>
  <c r="AD19" i="4"/>
  <c r="AD31" i="4"/>
  <c r="AC31" i="45"/>
  <c r="AC39" i="45"/>
  <c r="AD39" i="4"/>
  <c r="AD14" i="4"/>
  <c r="AC14" i="45"/>
  <c r="AD18" i="4"/>
  <c r="AC18" i="45"/>
  <c r="AD22" i="4"/>
  <c r="AC22" i="45"/>
  <c r="AD26" i="4"/>
  <c r="AC26" i="45"/>
  <c r="AD35" i="4"/>
  <c r="AC35" i="45"/>
  <c r="P45" i="45"/>
  <c r="Y45" i="45"/>
  <c r="V45" i="45"/>
  <c r="J45" i="45"/>
  <c r="G45" i="45"/>
  <c r="O43" i="45"/>
  <c r="W43" i="45"/>
  <c r="R43" i="45"/>
  <c r="H43" i="45"/>
  <c r="P43" i="45"/>
  <c r="X43" i="45"/>
  <c r="I43" i="45"/>
  <c r="Q43" i="45"/>
  <c r="Y43" i="45"/>
  <c r="Z45" i="45"/>
  <c r="Q45" i="45"/>
  <c r="S43" i="45"/>
  <c r="Z43" i="45"/>
  <c r="L43" i="45"/>
  <c r="T43" i="45"/>
  <c r="AB43" i="45"/>
  <c r="M43" i="45"/>
  <c r="U43" i="45"/>
  <c r="G43" i="45"/>
  <c r="N43" i="45"/>
  <c r="I45" i="45"/>
  <c r="K43" i="45"/>
  <c r="AA43" i="45"/>
  <c r="X45" i="45"/>
  <c r="J43" i="45"/>
  <c r="V43" i="45"/>
  <c r="K45" i="45"/>
  <c r="T45" i="45"/>
  <c r="H45" i="45"/>
  <c r="AA45" i="45"/>
  <c r="S45" i="45"/>
  <c r="W45" i="45"/>
  <c r="AB45" i="45"/>
  <c r="L45" i="45"/>
  <c r="O45" i="45"/>
  <c r="M45" i="45"/>
  <c r="U45" i="45"/>
  <c r="R45" i="45"/>
  <c r="N45" i="45"/>
  <c r="Z44" i="4"/>
  <c r="R44" i="4"/>
  <c r="V44" i="4"/>
  <c r="T44" i="4"/>
  <c r="U44" i="4"/>
  <c r="Y44" i="4"/>
  <c r="T44" i="3"/>
  <c r="S44" i="3"/>
  <c r="P44" i="3"/>
  <c r="M44" i="3"/>
  <c r="U44" i="3"/>
  <c r="L44" i="3"/>
  <c r="Q44" i="3"/>
  <c r="V44" i="45" l="1"/>
  <c r="K44" i="45"/>
  <c r="AF43" i="18"/>
  <c r="AG12" i="18"/>
  <c r="AF45" i="18"/>
  <c r="AC43" i="45"/>
  <c r="AB44" i="45" s="1"/>
  <c r="AD43" i="4"/>
  <c r="AG12" i="21"/>
  <c r="AF43" i="21"/>
  <c r="AE35" i="4"/>
  <c r="AD35" i="45"/>
  <c r="AE22" i="4"/>
  <c r="AD22" i="45"/>
  <c r="AD14" i="45"/>
  <c r="AE14" i="4"/>
  <c r="AE31" i="4"/>
  <c r="AD31" i="45"/>
  <c r="AE20" i="4"/>
  <c r="AD20" i="45"/>
  <c r="AE21" i="4"/>
  <c r="AD21" i="45"/>
  <c r="AE17" i="4"/>
  <c r="AD17" i="45"/>
  <c r="AE38" i="4"/>
  <c r="AD38" i="45"/>
  <c r="AE37" i="4"/>
  <c r="AD37" i="45"/>
  <c r="AE25" i="4"/>
  <c r="AD25" i="45"/>
  <c r="AE40" i="4"/>
  <c r="AD40" i="45"/>
  <c r="AE32" i="4"/>
  <c r="AD32" i="45"/>
  <c r="AE16" i="4"/>
  <c r="AD16" i="45"/>
  <c r="AC45" i="45"/>
  <c r="AE24" i="4"/>
  <c r="AD24" i="45"/>
  <c r="AE39" i="4"/>
  <c r="AD39" i="45"/>
  <c r="AE19" i="4"/>
  <c r="AD19" i="45"/>
  <c r="AE34" i="4"/>
  <c r="AD34" i="45"/>
  <c r="AE12" i="4"/>
  <c r="AD12" i="45"/>
  <c r="AE15" i="4"/>
  <c r="AD15" i="45"/>
  <c r="AE23" i="4"/>
  <c r="AD23" i="45"/>
  <c r="AE26" i="4"/>
  <c r="AD26" i="45"/>
  <c r="AE18" i="4"/>
  <c r="AD18" i="45"/>
  <c r="AE41" i="4"/>
  <c r="AD41" i="45"/>
  <c r="AE29" i="4"/>
  <c r="AD29" i="45"/>
  <c r="AE42" i="4"/>
  <c r="AD42" i="45"/>
  <c r="AE30" i="4"/>
  <c r="AD30" i="45"/>
  <c r="AD27" i="45"/>
  <c r="AE27" i="4"/>
  <c r="AE13" i="4"/>
  <c r="AD13" i="45"/>
  <c r="AE36" i="4"/>
  <c r="AD36" i="45"/>
  <c r="AE28" i="4"/>
  <c r="AD28" i="45"/>
  <c r="AE33" i="4"/>
  <c r="AD33" i="45"/>
  <c r="AA44" i="45"/>
  <c r="G44" i="45"/>
  <c r="Q44" i="45"/>
  <c r="N44" i="45"/>
  <c r="M44" i="45"/>
  <c r="Z44" i="45"/>
  <c r="P44" i="45"/>
  <c r="R44" i="45"/>
  <c r="Y44" i="45"/>
  <c r="O44" i="45"/>
  <c r="J44" i="45"/>
  <c r="S44" i="45"/>
  <c r="H44" i="45"/>
  <c r="I44" i="45"/>
  <c r="L44" i="45"/>
  <c r="X44" i="45"/>
  <c r="W44" i="45"/>
  <c r="U44" i="45"/>
  <c r="T44" i="45"/>
  <c r="Q44" i="4"/>
  <c r="X44" i="4"/>
  <c r="K44" i="3"/>
  <c r="J44" i="3"/>
  <c r="O44" i="3"/>
  <c r="AG43" i="18" l="1"/>
  <c r="AH12" i="18"/>
  <c r="AG45" i="18"/>
  <c r="AD43" i="45"/>
  <c r="AE43" i="4"/>
  <c r="AH12" i="21"/>
  <c r="AG43" i="21"/>
  <c r="AF18" i="4"/>
  <c r="AE18" i="45"/>
  <c r="AF32" i="4"/>
  <c r="AE32" i="45"/>
  <c r="AE25" i="45"/>
  <c r="AF25" i="4"/>
  <c r="AF38" i="4"/>
  <c r="AE38" i="45"/>
  <c r="AF21" i="4"/>
  <c r="AE21" i="45"/>
  <c r="AF31" i="4"/>
  <c r="AE31" i="45"/>
  <c r="AF22" i="4"/>
  <c r="AE22" i="45"/>
  <c r="AE13" i="45"/>
  <c r="AF13" i="4"/>
  <c r="AF29" i="4"/>
  <c r="AE29" i="45"/>
  <c r="AF12" i="4"/>
  <c r="AE12" i="45"/>
  <c r="AF33" i="4"/>
  <c r="AE33" i="45"/>
  <c r="AF36" i="4"/>
  <c r="AE36" i="45"/>
  <c r="AF42" i="4"/>
  <c r="AE42" i="45"/>
  <c r="AF41" i="4"/>
  <c r="AE41" i="45"/>
  <c r="AF26" i="4"/>
  <c r="AE26" i="45"/>
  <c r="AF15" i="4"/>
  <c r="AE15" i="45"/>
  <c r="AF34" i="4"/>
  <c r="AE34" i="45"/>
  <c r="AF39" i="4"/>
  <c r="AE39" i="45"/>
  <c r="AF14" i="4"/>
  <c r="AE14" i="45"/>
  <c r="AF28" i="4"/>
  <c r="AE28" i="45"/>
  <c r="AF30" i="4"/>
  <c r="AE30" i="45"/>
  <c r="AF23" i="4"/>
  <c r="AE23" i="45"/>
  <c r="AF19" i="4"/>
  <c r="AE19" i="45"/>
  <c r="AF24" i="4"/>
  <c r="AE24" i="45"/>
  <c r="AF27" i="4"/>
  <c r="AE27" i="45"/>
  <c r="AD45" i="45"/>
  <c r="AF16" i="4"/>
  <c r="AE16" i="45"/>
  <c r="AF40" i="4"/>
  <c r="AE40" i="45"/>
  <c r="AF37" i="4"/>
  <c r="AE37" i="45"/>
  <c r="AF17" i="4"/>
  <c r="AE17" i="45"/>
  <c r="AF20" i="4"/>
  <c r="AE20" i="45"/>
  <c r="AF35" i="4"/>
  <c r="AE35" i="45"/>
  <c r="P44" i="4"/>
  <c r="I44" i="3"/>
  <c r="AH43" i="18" l="1"/>
  <c r="AI12" i="18"/>
  <c r="AH45" i="18"/>
  <c r="AE43" i="45"/>
  <c r="AF43" i="4"/>
  <c r="AI12" i="21"/>
  <c r="AH43" i="21"/>
  <c r="AG37" i="4"/>
  <c r="AF37" i="45"/>
  <c r="AE45" i="45"/>
  <c r="AG15" i="4"/>
  <c r="AF15" i="45"/>
  <c r="AG36" i="4"/>
  <c r="AF36" i="45"/>
  <c r="AG12" i="4"/>
  <c r="AF12" i="45"/>
  <c r="AG31" i="4"/>
  <c r="AF31" i="45"/>
  <c r="AG38" i="4"/>
  <c r="AF38" i="45"/>
  <c r="AG32" i="4"/>
  <c r="AF32" i="45"/>
  <c r="AG13" i="4"/>
  <c r="AF13" i="45"/>
  <c r="AG23" i="4"/>
  <c r="AF23" i="45"/>
  <c r="AG39" i="4"/>
  <c r="AF39" i="45"/>
  <c r="AF35" i="45"/>
  <c r="AG35" i="4"/>
  <c r="AG17" i="4"/>
  <c r="AF17" i="45"/>
  <c r="AG40" i="4"/>
  <c r="AF40" i="45"/>
  <c r="AG25" i="4"/>
  <c r="AF25" i="45"/>
  <c r="AG20" i="4"/>
  <c r="AF20" i="45"/>
  <c r="AF16" i="45"/>
  <c r="AG16" i="4"/>
  <c r="AG24" i="4"/>
  <c r="AF24" i="45"/>
  <c r="AG28" i="4"/>
  <c r="AF28" i="45"/>
  <c r="AG41" i="4"/>
  <c r="AF41" i="45"/>
  <c r="AG27" i="4"/>
  <c r="AF27" i="45"/>
  <c r="AG19" i="4"/>
  <c r="AF19" i="45"/>
  <c r="AG30" i="4"/>
  <c r="AF30" i="45"/>
  <c r="AG14" i="4"/>
  <c r="AF14" i="45"/>
  <c r="AG34" i="4"/>
  <c r="AF34" i="45"/>
  <c r="AG26" i="4"/>
  <c r="AF26" i="45"/>
  <c r="AG42" i="4"/>
  <c r="AF42" i="45"/>
  <c r="AG33" i="4"/>
  <c r="AF33" i="45"/>
  <c r="AG29" i="4"/>
  <c r="AF29" i="45"/>
  <c r="AG22" i="4"/>
  <c r="AF22" i="45"/>
  <c r="AG21" i="4"/>
  <c r="AF21" i="45"/>
  <c r="AG18" i="4"/>
  <c r="AF18" i="45"/>
  <c r="O44" i="4"/>
  <c r="H44" i="3"/>
  <c r="AI43" i="18" l="1"/>
  <c r="AJ12" i="18"/>
  <c r="AI45" i="18"/>
  <c r="AF43" i="45"/>
  <c r="AG43" i="4"/>
  <c r="AJ12" i="21"/>
  <c r="AI43" i="21"/>
  <c r="AH21" i="4"/>
  <c r="AG21" i="45"/>
  <c r="AH34" i="4"/>
  <c r="AG34" i="45"/>
  <c r="AH17" i="4"/>
  <c r="AG17" i="45"/>
  <c r="AH13" i="4"/>
  <c r="AG13" i="45"/>
  <c r="AH15" i="4"/>
  <c r="AG15" i="45"/>
  <c r="AH29" i="4"/>
  <c r="AG29" i="45"/>
  <c r="AH42" i="4"/>
  <c r="AG42" i="45"/>
  <c r="AH30" i="4"/>
  <c r="AG30" i="45"/>
  <c r="AH27" i="4"/>
  <c r="AG27" i="45"/>
  <c r="AH28" i="4"/>
  <c r="AG28" i="45"/>
  <c r="AH25" i="4"/>
  <c r="AG25" i="45"/>
  <c r="AH39" i="4"/>
  <c r="AG39" i="45"/>
  <c r="AH38" i="4"/>
  <c r="AG38" i="45"/>
  <c r="AH12" i="4"/>
  <c r="AG12" i="45"/>
  <c r="AH35" i="4"/>
  <c r="AG35" i="45"/>
  <c r="AH18" i="4"/>
  <c r="AG18" i="45"/>
  <c r="AH22" i="4"/>
  <c r="AG22" i="45"/>
  <c r="AH33" i="4"/>
  <c r="AG33" i="45"/>
  <c r="AH26" i="4"/>
  <c r="AG26" i="45"/>
  <c r="AH14" i="4"/>
  <c r="AG14" i="45"/>
  <c r="AH19" i="4"/>
  <c r="AG19" i="45"/>
  <c r="AH41" i="4"/>
  <c r="AG41" i="45"/>
  <c r="AH24" i="4"/>
  <c r="AG24" i="45"/>
  <c r="AH20" i="4"/>
  <c r="AG20" i="45"/>
  <c r="AH40" i="4"/>
  <c r="AG40" i="45"/>
  <c r="AH23" i="4"/>
  <c r="AG23" i="45"/>
  <c r="AH32" i="4"/>
  <c r="AG32" i="45"/>
  <c r="AH31" i="4"/>
  <c r="AG31" i="45"/>
  <c r="AH36" i="4"/>
  <c r="AG36" i="45"/>
  <c r="AH16" i="4"/>
  <c r="AG16" i="45"/>
  <c r="AF45" i="45"/>
  <c r="AH37" i="4"/>
  <c r="AG37" i="45"/>
  <c r="N44" i="4"/>
  <c r="G44" i="3"/>
  <c r="AJ43" i="18" l="1"/>
  <c r="AK12" i="18"/>
  <c r="AJ45" i="18"/>
  <c r="AG43" i="45"/>
  <c r="AH43" i="4"/>
  <c r="AK12" i="21"/>
  <c r="AJ43" i="21"/>
  <c r="AI41" i="4"/>
  <c r="AH41" i="45"/>
  <c r="AI18" i="4"/>
  <c r="AH18" i="45"/>
  <c r="AI12" i="4"/>
  <c r="AH12" i="45"/>
  <c r="AI39" i="4"/>
  <c r="AH39" i="45"/>
  <c r="AI28" i="4"/>
  <c r="AH28" i="45"/>
  <c r="AI30" i="4"/>
  <c r="AH30" i="45"/>
  <c r="AI29" i="4"/>
  <c r="AH29" i="45"/>
  <c r="AI13" i="4"/>
  <c r="AH13" i="45"/>
  <c r="AI34" i="4"/>
  <c r="AH34" i="45"/>
  <c r="AG45" i="45"/>
  <c r="AI23" i="4"/>
  <c r="AH23" i="45"/>
  <c r="AI33" i="4"/>
  <c r="AH33" i="45"/>
  <c r="AI16" i="4"/>
  <c r="AH16" i="45"/>
  <c r="AI31" i="4"/>
  <c r="AH31" i="45"/>
  <c r="AI20" i="4"/>
  <c r="AH20" i="45"/>
  <c r="AI14" i="4"/>
  <c r="AH14" i="45"/>
  <c r="AI37" i="4"/>
  <c r="AH37" i="45"/>
  <c r="AI36" i="4"/>
  <c r="AH36" i="45"/>
  <c r="AI32" i="4"/>
  <c r="AH32" i="45"/>
  <c r="AI40" i="4"/>
  <c r="AH40" i="45"/>
  <c r="AH24" i="45"/>
  <c r="AI24" i="4"/>
  <c r="AI19" i="4"/>
  <c r="AH19" i="45"/>
  <c r="AI26" i="4"/>
  <c r="AH26" i="45"/>
  <c r="AI22" i="4"/>
  <c r="AH22" i="45"/>
  <c r="AH35" i="45"/>
  <c r="AI35" i="4"/>
  <c r="AI38" i="4"/>
  <c r="AH38" i="45"/>
  <c r="AI25" i="4"/>
  <c r="AH25" i="45"/>
  <c r="AI27" i="4"/>
  <c r="AH27" i="45"/>
  <c r="AI42" i="4"/>
  <c r="AH42" i="45"/>
  <c r="AI15" i="4"/>
  <c r="AH15" i="45"/>
  <c r="AI17" i="4"/>
  <c r="AH17" i="45"/>
  <c r="AI21" i="4"/>
  <c r="AH21" i="45"/>
  <c r="M44" i="4"/>
  <c r="F44" i="3"/>
  <c r="AK43" i="18" l="1"/>
  <c r="AL12" i="18"/>
  <c r="AK45" i="18"/>
  <c r="AH43" i="45"/>
  <c r="AI43" i="4"/>
  <c r="AL12" i="21"/>
  <c r="AK43" i="21"/>
  <c r="AJ25" i="4"/>
  <c r="AI25" i="45"/>
  <c r="AJ13" i="4"/>
  <c r="AI13" i="45"/>
  <c r="AJ30" i="4"/>
  <c r="AI30" i="45"/>
  <c r="AJ39" i="4"/>
  <c r="AI39" i="45"/>
  <c r="AJ18" i="4"/>
  <c r="AI18" i="45"/>
  <c r="AJ17" i="4"/>
  <c r="AI17" i="45"/>
  <c r="AJ42" i="4"/>
  <c r="AI42" i="45"/>
  <c r="AJ37" i="4"/>
  <c r="AI37" i="45"/>
  <c r="AJ20" i="4"/>
  <c r="AI20" i="45"/>
  <c r="AJ23" i="4"/>
  <c r="AI23" i="45"/>
  <c r="AJ21" i="4"/>
  <c r="AI21" i="45"/>
  <c r="AJ15" i="4"/>
  <c r="AI15" i="45"/>
  <c r="AJ27" i="4"/>
  <c r="AI27" i="45"/>
  <c r="AJ38" i="4"/>
  <c r="AI38" i="45"/>
  <c r="AJ22" i="4"/>
  <c r="AI22" i="45"/>
  <c r="AJ19" i="4"/>
  <c r="AI19" i="45"/>
  <c r="AJ40" i="4"/>
  <c r="AI40" i="45"/>
  <c r="AJ36" i="4"/>
  <c r="AI36" i="45"/>
  <c r="AJ14" i="4"/>
  <c r="AI14" i="45"/>
  <c r="AJ31" i="4"/>
  <c r="AI31" i="45"/>
  <c r="AJ33" i="4"/>
  <c r="AI33" i="45"/>
  <c r="AH45" i="45"/>
  <c r="AJ26" i="4"/>
  <c r="AI26" i="45"/>
  <c r="AJ32" i="4"/>
  <c r="AI32" i="45"/>
  <c r="AJ16" i="4"/>
  <c r="AI16" i="45"/>
  <c r="AJ35" i="4"/>
  <c r="AI35" i="45"/>
  <c r="AJ24" i="4"/>
  <c r="AI24" i="45"/>
  <c r="AJ34" i="4"/>
  <c r="AI34" i="45"/>
  <c r="AJ29" i="4"/>
  <c r="AI29" i="45"/>
  <c r="AJ28" i="4"/>
  <c r="AI28" i="45"/>
  <c r="AJ12" i="4"/>
  <c r="AI12" i="45"/>
  <c r="AJ41" i="4"/>
  <c r="AI41" i="45"/>
  <c r="L44" i="4"/>
  <c r="E44" i="3"/>
  <c r="AL43" i="18" l="1"/>
  <c r="AM12" i="18"/>
  <c r="AL45" i="18"/>
  <c r="AI43" i="45"/>
  <c r="AJ43" i="4"/>
  <c r="AM12" i="21"/>
  <c r="AL43" i="21"/>
  <c r="AK36" i="4"/>
  <c r="AJ36" i="45"/>
  <c r="AK19" i="4"/>
  <c r="AJ19" i="45"/>
  <c r="AK38" i="4"/>
  <c r="AJ38" i="45"/>
  <c r="AK15" i="4"/>
  <c r="AJ15" i="45"/>
  <c r="AK23" i="4"/>
  <c r="AJ23" i="45"/>
  <c r="AK37" i="4"/>
  <c r="AJ37" i="45"/>
  <c r="AK17" i="4"/>
  <c r="AJ17" i="45"/>
  <c r="AK39" i="4"/>
  <c r="AJ39" i="45"/>
  <c r="AK13" i="4"/>
  <c r="AJ13" i="45"/>
  <c r="AK12" i="4"/>
  <c r="AJ12" i="45"/>
  <c r="AK24" i="4"/>
  <c r="AJ24" i="45"/>
  <c r="AK26" i="4"/>
  <c r="AJ26" i="45"/>
  <c r="AK41" i="4"/>
  <c r="AJ41" i="45"/>
  <c r="AK35" i="4"/>
  <c r="AJ35" i="45"/>
  <c r="AK29" i="4"/>
  <c r="AJ29" i="45"/>
  <c r="AK16" i="4"/>
  <c r="AJ16" i="45"/>
  <c r="AK31" i="4"/>
  <c r="AJ31" i="45"/>
  <c r="AK28" i="4"/>
  <c r="AJ28" i="45"/>
  <c r="AK34" i="4"/>
  <c r="AJ34" i="45"/>
  <c r="AK32" i="4"/>
  <c r="AJ32" i="45"/>
  <c r="AI45" i="45"/>
  <c r="AK33" i="4"/>
  <c r="AJ33" i="45"/>
  <c r="AK14" i="4"/>
  <c r="AJ14" i="45"/>
  <c r="AK40" i="4"/>
  <c r="AJ40" i="45"/>
  <c r="AK22" i="4"/>
  <c r="AJ22" i="45"/>
  <c r="AK27" i="4"/>
  <c r="AJ27" i="45"/>
  <c r="AK21" i="4"/>
  <c r="AJ21" i="45"/>
  <c r="AK20" i="4"/>
  <c r="AJ20" i="45"/>
  <c r="AK42" i="4"/>
  <c r="AJ42" i="45"/>
  <c r="AK18" i="4"/>
  <c r="AJ18" i="45"/>
  <c r="AK30" i="4"/>
  <c r="AJ30" i="45"/>
  <c r="AK25" i="4"/>
  <c r="AJ25" i="45"/>
  <c r="K44" i="4"/>
  <c r="D44" i="3"/>
  <c r="AM43" i="18" l="1"/>
  <c r="AN12" i="18"/>
  <c r="AM45" i="18"/>
  <c r="AJ43" i="45"/>
  <c r="AK43" i="4"/>
  <c r="AN12" i="21"/>
  <c r="AM43" i="21"/>
  <c r="AL32" i="4"/>
  <c r="AK32" i="45"/>
  <c r="AL28" i="4"/>
  <c r="AK28" i="45"/>
  <c r="AL16" i="4"/>
  <c r="AK16" i="45"/>
  <c r="AL35" i="4"/>
  <c r="AK35" i="45"/>
  <c r="AL26" i="4"/>
  <c r="AK26" i="45"/>
  <c r="AL12" i="4"/>
  <c r="AK12" i="45"/>
  <c r="AL39" i="4"/>
  <c r="AK39" i="45"/>
  <c r="AL37" i="4"/>
  <c r="AK37" i="45"/>
  <c r="AL15" i="4"/>
  <c r="AK15" i="45"/>
  <c r="AL19" i="4"/>
  <c r="AK19" i="45"/>
  <c r="AL30" i="4"/>
  <c r="AK30" i="45"/>
  <c r="AL21" i="4"/>
  <c r="AK21" i="45"/>
  <c r="AL25" i="4"/>
  <c r="AK25" i="45"/>
  <c r="AL20" i="4"/>
  <c r="AK20" i="45"/>
  <c r="AL40" i="4"/>
  <c r="AK40" i="45"/>
  <c r="AL33" i="4"/>
  <c r="AK33" i="45"/>
  <c r="AL42" i="4"/>
  <c r="AK42" i="45"/>
  <c r="AL22" i="4"/>
  <c r="AK22" i="45"/>
  <c r="AL14" i="4"/>
  <c r="AK14" i="45"/>
  <c r="AJ45" i="45"/>
  <c r="AL18" i="4"/>
  <c r="AK18" i="45"/>
  <c r="AL27" i="4"/>
  <c r="AK27" i="45"/>
  <c r="AL34" i="4"/>
  <c r="AK34" i="45"/>
  <c r="AL31" i="4"/>
  <c r="AK31" i="45"/>
  <c r="AL29" i="4"/>
  <c r="AK29" i="45"/>
  <c r="AL41" i="4"/>
  <c r="AK41" i="45"/>
  <c r="AL24" i="4"/>
  <c r="AK24" i="45"/>
  <c r="AL13" i="4"/>
  <c r="AK13" i="45"/>
  <c r="AL17" i="4"/>
  <c r="AK17" i="45"/>
  <c r="AL23" i="4"/>
  <c r="AK23" i="45"/>
  <c r="AL38" i="4"/>
  <c r="AK38" i="45"/>
  <c r="AL36" i="4"/>
  <c r="AK36" i="45"/>
  <c r="J44" i="4"/>
  <c r="C44" i="3"/>
  <c r="B44" i="3"/>
  <c r="AN43" i="18" l="1"/>
  <c r="AO12" i="18"/>
  <c r="AN45" i="18"/>
  <c r="AK43" i="45"/>
  <c r="AL43" i="4"/>
  <c r="AO12" i="21"/>
  <c r="AN43" i="21"/>
  <c r="AM38" i="4"/>
  <c r="AL38" i="45"/>
  <c r="AM24" i="4"/>
  <c r="AL24" i="45"/>
  <c r="AK45" i="45"/>
  <c r="AM22" i="4"/>
  <c r="AL22" i="45"/>
  <c r="AM33" i="4"/>
  <c r="AL33" i="45"/>
  <c r="AM20" i="4"/>
  <c r="AL20" i="45"/>
  <c r="AM21" i="4"/>
  <c r="AL21" i="45"/>
  <c r="AM19" i="4"/>
  <c r="AL19" i="45"/>
  <c r="AM37" i="4"/>
  <c r="AL37" i="45"/>
  <c r="AM12" i="4"/>
  <c r="AL12" i="45"/>
  <c r="AM35" i="4"/>
  <c r="AL35" i="45"/>
  <c r="AM28" i="4"/>
  <c r="AL28" i="45"/>
  <c r="AM17" i="4"/>
  <c r="AL17" i="45"/>
  <c r="AM29" i="4"/>
  <c r="AL29" i="45"/>
  <c r="AM34" i="4"/>
  <c r="AL34" i="45"/>
  <c r="AM36" i="4"/>
  <c r="AL36" i="45"/>
  <c r="AM23" i="4"/>
  <c r="AL23" i="45"/>
  <c r="AM13" i="4"/>
  <c r="AL13" i="45"/>
  <c r="AM41" i="4"/>
  <c r="AL41" i="45"/>
  <c r="AM31" i="4"/>
  <c r="AL31" i="45"/>
  <c r="AM27" i="4"/>
  <c r="AL27" i="45"/>
  <c r="AM18" i="4"/>
  <c r="AL18" i="45"/>
  <c r="AL14" i="45"/>
  <c r="AM14" i="4"/>
  <c r="AM42" i="4"/>
  <c r="AL42" i="45"/>
  <c r="AM40" i="4"/>
  <c r="AL40" i="45"/>
  <c r="AM25" i="4"/>
  <c r="AL25" i="45"/>
  <c r="AM30" i="4"/>
  <c r="AL30" i="45"/>
  <c r="AM15" i="4"/>
  <c r="AL15" i="45"/>
  <c r="AM39" i="4"/>
  <c r="AL39" i="45"/>
  <c r="AM26" i="4"/>
  <c r="AL26" i="45"/>
  <c r="AM16" i="4"/>
  <c r="AL16" i="45"/>
  <c r="AM32" i="4"/>
  <c r="AL32" i="45"/>
  <c r="I44" i="4"/>
  <c r="AO43" i="18" l="1"/>
  <c r="AP12" i="18"/>
  <c r="AO45" i="18"/>
  <c r="AL43" i="45"/>
  <c r="AM43" i="4"/>
  <c r="AP12" i="21"/>
  <c r="AO43" i="21"/>
  <c r="AN40" i="4"/>
  <c r="AM40" i="45"/>
  <c r="AN24" i="4"/>
  <c r="AM24" i="45"/>
  <c r="AN16" i="4"/>
  <c r="AM16" i="45"/>
  <c r="AN39" i="4"/>
  <c r="AM39" i="45"/>
  <c r="AN30" i="4"/>
  <c r="AM30" i="45"/>
  <c r="AN27" i="4"/>
  <c r="AM27" i="45"/>
  <c r="AN23" i="4"/>
  <c r="AM23" i="45"/>
  <c r="AN17" i="4"/>
  <c r="AM17" i="45"/>
  <c r="AN37" i="4"/>
  <c r="AM37" i="45"/>
  <c r="AN21" i="4"/>
  <c r="AM21" i="45"/>
  <c r="AL45" i="45"/>
  <c r="AN32" i="4"/>
  <c r="AM32" i="45"/>
  <c r="AN26" i="4"/>
  <c r="AM26" i="45"/>
  <c r="AN15" i="4"/>
  <c r="AM15" i="45"/>
  <c r="AN25" i="4"/>
  <c r="AM25" i="45"/>
  <c r="AN42" i="4"/>
  <c r="AM42" i="45"/>
  <c r="AN18" i="4"/>
  <c r="AM18" i="45"/>
  <c r="AN31" i="4"/>
  <c r="AM31" i="45"/>
  <c r="AN13" i="4"/>
  <c r="AM13" i="45"/>
  <c r="AN36" i="4"/>
  <c r="AM36" i="45"/>
  <c r="AN29" i="4"/>
  <c r="AM29" i="45"/>
  <c r="AM28" i="45"/>
  <c r="AN28" i="4"/>
  <c r="AN12" i="4"/>
  <c r="AM12" i="45"/>
  <c r="AN19" i="4"/>
  <c r="AM19" i="45"/>
  <c r="AN20" i="4"/>
  <c r="AM20" i="45"/>
  <c r="AN22" i="4"/>
  <c r="AM22" i="45"/>
  <c r="AN41" i="4"/>
  <c r="AM41" i="45"/>
  <c r="AN34" i="4"/>
  <c r="AM34" i="45"/>
  <c r="AN35" i="4"/>
  <c r="AM35" i="45"/>
  <c r="AN33" i="4"/>
  <c r="AM33" i="45"/>
  <c r="AN14" i="4"/>
  <c r="AM14" i="45"/>
  <c r="AN38" i="4"/>
  <c r="AM38" i="45"/>
  <c r="H44" i="4"/>
  <c r="G44" i="4"/>
  <c r="G44" i="29"/>
  <c r="K44" i="29"/>
  <c r="O44" i="29"/>
  <c r="O45" i="29"/>
  <c r="S44" i="29"/>
  <c r="W44" i="29"/>
  <c r="W45" i="29"/>
  <c r="AA44" i="29"/>
  <c r="I44" i="29"/>
  <c r="M44" i="29"/>
  <c r="Q44" i="29"/>
  <c r="U44" i="29"/>
  <c r="G45" i="29"/>
  <c r="S45" i="29"/>
  <c r="Q45" i="29"/>
  <c r="K45" i="29"/>
  <c r="Y44" i="29"/>
  <c r="H44" i="29"/>
  <c r="L44" i="29"/>
  <c r="P44" i="29"/>
  <c r="T44" i="29"/>
  <c r="X44" i="29"/>
  <c r="AB44" i="29"/>
  <c r="J44" i="29"/>
  <c r="I45" i="29"/>
  <c r="Y45" i="29"/>
  <c r="H45" i="29"/>
  <c r="P45" i="29"/>
  <c r="X45" i="29"/>
  <c r="AA45" i="29"/>
  <c r="M45" i="29"/>
  <c r="U45" i="29"/>
  <c r="J45" i="29"/>
  <c r="N44" i="29"/>
  <c r="R44" i="29"/>
  <c r="V44" i="29"/>
  <c r="Z44" i="29"/>
  <c r="Z45" i="29"/>
  <c r="V45" i="29"/>
  <c r="T45" i="29"/>
  <c r="L45" i="29"/>
  <c r="AB45" i="29"/>
  <c r="R45" i="29"/>
  <c r="N45" i="29"/>
  <c r="AP43" i="18" l="1"/>
  <c r="AQ12" i="18"/>
  <c r="AP45" i="18"/>
  <c r="AM43" i="45"/>
  <c r="AN43" i="4"/>
  <c r="AQ12" i="21"/>
  <c r="AP43" i="21"/>
  <c r="AN35" i="45"/>
  <c r="AO35" i="4"/>
  <c r="AO20" i="4"/>
  <c r="AN20" i="45"/>
  <c r="AO29" i="4"/>
  <c r="AN29" i="45"/>
  <c r="AO18" i="4"/>
  <c r="AN18" i="45"/>
  <c r="AO25" i="4"/>
  <c r="AN25" i="45"/>
  <c r="AO26" i="4"/>
  <c r="AN26" i="45"/>
  <c r="AO28" i="4"/>
  <c r="AN28" i="45"/>
  <c r="AO21" i="4"/>
  <c r="AN21" i="45"/>
  <c r="AO17" i="4"/>
  <c r="AN17" i="45"/>
  <c r="AO27" i="4"/>
  <c r="AN27" i="45"/>
  <c r="AO39" i="4"/>
  <c r="AN39" i="45"/>
  <c r="AO24" i="4"/>
  <c r="AN24" i="45"/>
  <c r="AO14" i="4"/>
  <c r="AN14" i="45"/>
  <c r="AO41" i="4"/>
  <c r="AN41" i="45"/>
  <c r="AO12" i="4"/>
  <c r="AN12" i="45"/>
  <c r="AO13" i="4"/>
  <c r="AN13" i="45"/>
  <c r="AO38" i="4"/>
  <c r="AN38" i="45"/>
  <c r="AO33" i="4"/>
  <c r="AN33" i="45"/>
  <c r="AO34" i="4"/>
  <c r="AN34" i="45"/>
  <c r="AO22" i="4"/>
  <c r="AN22" i="45"/>
  <c r="AO19" i="4"/>
  <c r="AN19" i="45"/>
  <c r="AO36" i="4"/>
  <c r="AN36" i="45"/>
  <c r="AO31" i="4"/>
  <c r="AN31" i="45"/>
  <c r="AO42" i="4"/>
  <c r="AN42" i="45"/>
  <c r="AO15" i="4"/>
  <c r="AN15" i="45"/>
  <c r="AO32" i="4"/>
  <c r="AN32" i="45"/>
  <c r="AM45" i="45"/>
  <c r="AO37" i="4"/>
  <c r="AN37" i="45"/>
  <c r="AO23" i="4"/>
  <c r="AN23" i="45"/>
  <c r="AO30" i="4"/>
  <c r="AN30" i="45"/>
  <c r="AO16" i="4"/>
  <c r="AN16" i="45"/>
  <c r="AO40" i="4"/>
  <c r="AN40" i="45"/>
  <c r="AQ43" i="18" l="1"/>
  <c r="AR12" i="18"/>
  <c r="AQ45" i="18"/>
  <c r="AN43" i="45"/>
  <c r="AO43" i="4"/>
  <c r="AR12" i="21"/>
  <c r="AQ43" i="21"/>
  <c r="AP33" i="4"/>
  <c r="AO33" i="45"/>
  <c r="AP13" i="4"/>
  <c r="AO13" i="45"/>
  <c r="AP41" i="4"/>
  <c r="AO41" i="45"/>
  <c r="AP24" i="4"/>
  <c r="AO24" i="45"/>
  <c r="AP27" i="4"/>
  <c r="AO27" i="45"/>
  <c r="AP21" i="4"/>
  <c r="AO21" i="45"/>
  <c r="AP26" i="4"/>
  <c r="AO26" i="45"/>
  <c r="AP18" i="4"/>
  <c r="AO18" i="45"/>
  <c r="AP20" i="4"/>
  <c r="AO20" i="45"/>
  <c r="AP32" i="4"/>
  <c r="AO32" i="45"/>
  <c r="AP22" i="4"/>
  <c r="AO22" i="45"/>
  <c r="AP40" i="4"/>
  <c r="AO40" i="45"/>
  <c r="AP37" i="4"/>
  <c r="AO37" i="45"/>
  <c r="AN45" i="45"/>
  <c r="AP35" i="4"/>
  <c r="AO35" i="45"/>
  <c r="AP16" i="4"/>
  <c r="AO16" i="45"/>
  <c r="AP23" i="4"/>
  <c r="AO23" i="45"/>
  <c r="AP42" i="4"/>
  <c r="AO42" i="45"/>
  <c r="AP36" i="4"/>
  <c r="AO36" i="45"/>
  <c r="AP30" i="4"/>
  <c r="AO30" i="45"/>
  <c r="AP15" i="4"/>
  <c r="AO15" i="45"/>
  <c r="AP31" i="4"/>
  <c r="AO31" i="45"/>
  <c r="AP19" i="4"/>
  <c r="AO19" i="45"/>
  <c r="AP34" i="4"/>
  <c r="AO34" i="45"/>
  <c r="AP38" i="4"/>
  <c r="AO38" i="45"/>
  <c r="AP12" i="4"/>
  <c r="AO12" i="45"/>
  <c r="AP14" i="4"/>
  <c r="AO14" i="45"/>
  <c r="AP39" i="4"/>
  <c r="AO39" i="45"/>
  <c r="AP17" i="4"/>
  <c r="AO17" i="45"/>
  <c r="AP28" i="4"/>
  <c r="AO28" i="45"/>
  <c r="AP25" i="4"/>
  <c r="AO25" i="45"/>
  <c r="AP29" i="4"/>
  <c r="AO29" i="45"/>
  <c r="AR43" i="18" l="1"/>
  <c r="AS12" i="18"/>
  <c r="AR45" i="18"/>
  <c r="AO43" i="45"/>
  <c r="AP43" i="4"/>
  <c r="AS12" i="21"/>
  <c r="AR43" i="21"/>
  <c r="AQ17" i="4"/>
  <c r="AP17" i="45"/>
  <c r="AQ38" i="4"/>
  <c r="AP38" i="45"/>
  <c r="AQ15" i="4"/>
  <c r="AP15" i="45"/>
  <c r="AQ23" i="4"/>
  <c r="AP23" i="45"/>
  <c r="AQ35" i="4"/>
  <c r="AP35" i="45"/>
  <c r="AQ40" i="4"/>
  <c r="AP40" i="45"/>
  <c r="AQ32" i="4"/>
  <c r="AP32" i="45"/>
  <c r="AQ18" i="4"/>
  <c r="AP18" i="45"/>
  <c r="AQ21" i="4"/>
  <c r="AP21" i="45"/>
  <c r="AQ24" i="4"/>
  <c r="AP24" i="45"/>
  <c r="AQ13" i="4"/>
  <c r="AP13" i="45"/>
  <c r="AQ25" i="4"/>
  <c r="AP25" i="45"/>
  <c r="AQ14" i="4"/>
  <c r="AP14" i="45"/>
  <c r="AQ19" i="4"/>
  <c r="AP19" i="45"/>
  <c r="AQ36" i="4"/>
  <c r="AP36" i="45"/>
  <c r="AO45" i="45"/>
  <c r="AQ29" i="4"/>
  <c r="AP29" i="45"/>
  <c r="AQ28" i="4"/>
  <c r="AP28" i="45"/>
  <c r="AQ39" i="4"/>
  <c r="AP39" i="45"/>
  <c r="AQ12" i="4"/>
  <c r="AP12" i="45"/>
  <c r="AQ34" i="4"/>
  <c r="AP34" i="45"/>
  <c r="AQ31" i="4"/>
  <c r="AP31" i="45"/>
  <c r="AQ30" i="4"/>
  <c r="AP30" i="45"/>
  <c r="AQ42" i="4"/>
  <c r="AP42" i="45"/>
  <c r="AQ16" i="4"/>
  <c r="AP16" i="45"/>
  <c r="AQ37" i="4"/>
  <c r="AP37" i="45"/>
  <c r="AQ22" i="4"/>
  <c r="AP22" i="45"/>
  <c r="AQ20" i="4"/>
  <c r="AP20" i="45"/>
  <c r="AQ26" i="4"/>
  <c r="AP26" i="45"/>
  <c r="AQ27" i="4"/>
  <c r="AP27" i="45"/>
  <c r="AQ41" i="4"/>
  <c r="AP41" i="45"/>
  <c r="AQ33" i="4"/>
  <c r="AP33" i="45"/>
  <c r="AC45" i="21"/>
  <c r="AS43" i="18" l="1"/>
  <c r="AT12" i="18"/>
  <c r="AS45" i="18"/>
  <c r="AP43" i="45"/>
  <c r="AQ43" i="4"/>
  <c r="AT12" i="21"/>
  <c r="AS43" i="21"/>
  <c r="AR16" i="4"/>
  <c r="AQ16" i="45"/>
  <c r="AR19" i="4"/>
  <c r="AQ19" i="45"/>
  <c r="AR25" i="4"/>
  <c r="AQ25" i="45"/>
  <c r="AR24" i="4"/>
  <c r="AQ24" i="45"/>
  <c r="AR18" i="4"/>
  <c r="AQ18" i="45"/>
  <c r="AR40" i="4"/>
  <c r="AQ40" i="45"/>
  <c r="AR23" i="4"/>
  <c r="AQ23" i="45"/>
  <c r="AR38" i="4"/>
  <c r="AQ38" i="45"/>
  <c r="AR26" i="4"/>
  <c r="AQ26" i="45"/>
  <c r="AR30" i="4"/>
  <c r="AQ30" i="45"/>
  <c r="AR39" i="4"/>
  <c r="AQ39" i="45"/>
  <c r="AR33" i="4"/>
  <c r="AQ33" i="45"/>
  <c r="AR27" i="4"/>
  <c r="AQ27" i="45"/>
  <c r="AR20" i="4"/>
  <c r="AQ20" i="45"/>
  <c r="AR37" i="4"/>
  <c r="AQ37" i="45"/>
  <c r="AR42" i="4"/>
  <c r="AQ42" i="45"/>
  <c r="AR31" i="4"/>
  <c r="AQ31" i="45"/>
  <c r="AR12" i="4"/>
  <c r="AQ12" i="45"/>
  <c r="AQ28" i="45"/>
  <c r="AR28" i="4"/>
  <c r="AR41" i="4"/>
  <c r="AQ41" i="45"/>
  <c r="AR22" i="4"/>
  <c r="AQ22" i="45"/>
  <c r="AR34" i="4"/>
  <c r="AQ34" i="45"/>
  <c r="AR29" i="4"/>
  <c r="AQ29" i="45"/>
  <c r="AP45" i="45"/>
  <c r="AR36" i="4"/>
  <c r="AQ36" i="45"/>
  <c r="AR14" i="4"/>
  <c r="AQ14" i="45"/>
  <c r="AR13" i="4"/>
  <c r="AQ13" i="45"/>
  <c r="AR21" i="4"/>
  <c r="AQ21" i="45"/>
  <c r="AR32" i="4"/>
  <c r="AQ32" i="45"/>
  <c r="AR35" i="4"/>
  <c r="AQ35" i="45"/>
  <c r="AR15" i="4"/>
  <c r="AQ15" i="45"/>
  <c r="AR17" i="4"/>
  <c r="AQ17" i="45"/>
  <c r="AD45" i="21"/>
  <c r="AT43" i="18" l="1"/>
  <c r="AU12" i="18"/>
  <c r="AT45" i="18"/>
  <c r="AQ43" i="45"/>
  <c r="AR43" i="4"/>
  <c r="AU12" i="21"/>
  <c r="AT43" i="21"/>
  <c r="AS41" i="4"/>
  <c r="AR41" i="45"/>
  <c r="AS12" i="4"/>
  <c r="AR12" i="45"/>
  <c r="AS42" i="4"/>
  <c r="AR42" i="45"/>
  <c r="AS20" i="4"/>
  <c r="AR20" i="45"/>
  <c r="AS33" i="4"/>
  <c r="AR33" i="45"/>
  <c r="AS30" i="4"/>
  <c r="AR30" i="45"/>
  <c r="AS38" i="4"/>
  <c r="AR38" i="45"/>
  <c r="AS40" i="4"/>
  <c r="AR40" i="45"/>
  <c r="AS24" i="4"/>
  <c r="AR24" i="45"/>
  <c r="AS19" i="4"/>
  <c r="AR19" i="45"/>
  <c r="AS32" i="4"/>
  <c r="AR32" i="45"/>
  <c r="AS36" i="4"/>
  <c r="AR36" i="45"/>
  <c r="AS34" i="4"/>
  <c r="AR34" i="45"/>
  <c r="AR35" i="45"/>
  <c r="AS35" i="4"/>
  <c r="AS14" i="4"/>
  <c r="AR14" i="45"/>
  <c r="AS28" i="4"/>
  <c r="AR28" i="45"/>
  <c r="AS15" i="4"/>
  <c r="AR15" i="45"/>
  <c r="AS13" i="4"/>
  <c r="AR13" i="45"/>
  <c r="AQ45" i="45"/>
  <c r="AS17" i="4"/>
  <c r="AR17" i="45"/>
  <c r="AS21" i="4"/>
  <c r="AR21" i="45"/>
  <c r="AS29" i="4"/>
  <c r="AR29" i="45"/>
  <c r="AS22" i="4"/>
  <c r="AR22" i="45"/>
  <c r="AS31" i="4"/>
  <c r="AR31" i="45"/>
  <c r="AS37" i="4"/>
  <c r="AR37" i="45"/>
  <c r="AS27" i="4"/>
  <c r="AR27" i="45"/>
  <c r="AS39" i="4"/>
  <c r="AR39" i="45"/>
  <c r="AS26" i="4"/>
  <c r="AR26" i="45"/>
  <c r="AS23" i="4"/>
  <c r="AR23" i="45"/>
  <c r="AS18" i="4"/>
  <c r="AR18" i="45"/>
  <c r="AS25" i="4"/>
  <c r="AR25" i="45"/>
  <c r="AS16" i="4"/>
  <c r="AR16" i="45"/>
  <c r="AE45" i="21"/>
  <c r="AU43" i="18" l="1"/>
  <c r="AV12" i="18"/>
  <c r="AU45" i="18"/>
  <c r="AR43" i="45"/>
  <c r="AS43" i="4"/>
  <c r="AV12" i="21"/>
  <c r="AU43" i="21"/>
  <c r="AT25" i="4"/>
  <c r="AS25" i="45"/>
  <c r="AT39" i="4"/>
  <c r="AS39" i="45"/>
  <c r="AT21" i="4"/>
  <c r="AS21" i="45"/>
  <c r="AT13" i="4"/>
  <c r="AS13" i="45"/>
  <c r="AS28" i="45"/>
  <c r="AT28" i="4"/>
  <c r="AT36" i="4"/>
  <c r="AS36" i="45"/>
  <c r="AT19" i="4"/>
  <c r="AS19" i="45"/>
  <c r="AT40" i="4"/>
  <c r="AS40" i="45"/>
  <c r="AT30" i="4"/>
  <c r="AS30" i="45"/>
  <c r="AT20" i="4"/>
  <c r="AS20" i="45"/>
  <c r="AT12" i="4"/>
  <c r="AS12" i="45"/>
  <c r="AT23" i="4"/>
  <c r="AS23" i="45"/>
  <c r="AT22" i="4"/>
  <c r="AS22" i="45"/>
  <c r="AT35" i="4"/>
  <c r="AS35" i="45"/>
  <c r="AR45" i="45"/>
  <c r="AT16" i="4"/>
  <c r="AS16" i="45"/>
  <c r="AT18" i="4"/>
  <c r="AS18" i="45"/>
  <c r="AT27" i="4"/>
  <c r="AS27" i="45"/>
  <c r="AT31" i="4"/>
  <c r="AS31" i="45"/>
  <c r="AT29" i="4"/>
  <c r="AS29" i="45"/>
  <c r="AT17" i="4"/>
  <c r="AS17" i="45"/>
  <c r="AT37" i="4"/>
  <c r="AS37" i="45"/>
  <c r="AT26" i="4"/>
  <c r="AS26" i="45"/>
  <c r="AT15" i="4"/>
  <c r="AS15" i="45"/>
  <c r="AT14" i="4"/>
  <c r="AS14" i="45"/>
  <c r="AT34" i="4"/>
  <c r="AS34" i="45"/>
  <c r="AT32" i="4"/>
  <c r="AS32" i="45"/>
  <c r="AT24" i="4"/>
  <c r="AS24" i="45"/>
  <c r="AT38" i="4"/>
  <c r="AS38" i="45"/>
  <c r="AT33" i="4"/>
  <c r="AS33" i="45"/>
  <c r="AT42" i="4"/>
  <c r="AS42" i="45"/>
  <c r="AT41" i="4"/>
  <c r="AS41" i="45"/>
  <c r="AF45" i="21"/>
  <c r="AV43" i="18" l="1"/>
  <c r="AW12" i="18"/>
  <c r="AV45" i="18"/>
  <c r="AT43" i="4"/>
  <c r="AS43" i="45"/>
  <c r="AW12" i="21"/>
  <c r="AV43" i="21"/>
  <c r="AU38" i="4"/>
  <c r="AT38" i="45"/>
  <c r="AU18" i="4"/>
  <c r="AT18" i="45"/>
  <c r="AT35" i="45"/>
  <c r="AU35" i="4"/>
  <c r="AU23" i="4"/>
  <c r="AT23" i="45"/>
  <c r="AU20" i="4"/>
  <c r="AT20" i="45"/>
  <c r="AU40" i="4"/>
  <c r="AT40" i="45"/>
  <c r="AU36" i="4"/>
  <c r="AT36" i="45"/>
  <c r="AU13" i="4"/>
  <c r="AT13" i="45"/>
  <c r="AU39" i="4"/>
  <c r="AT39" i="45"/>
  <c r="AU32" i="4"/>
  <c r="AT32" i="45"/>
  <c r="AU26" i="4"/>
  <c r="AT26" i="45"/>
  <c r="AU31" i="4"/>
  <c r="AT31" i="45"/>
  <c r="AU41" i="4"/>
  <c r="AT41" i="45"/>
  <c r="AU33" i="4"/>
  <c r="AT33" i="45"/>
  <c r="AU24" i="4"/>
  <c r="AT24" i="45"/>
  <c r="AU34" i="4"/>
  <c r="AT34" i="45"/>
  <c r="AU15" i="4"/>
  <c r="AT15" i="45"/>
  <c r="AU37" i="4"/>
  <c r="AT37" i="45"/>
  <c r="AU29" i="4"/>
  <c r="AT29" i="45"/>
  <c r="AU27" i="4"/>
  <c r="AT27" i="45"/>
  <c r="AU16" i="4"/>
  <c r="AT16" i="45"/>
  <c r="AS45" i="45"/>
  <c r="AU28" i="4"/>
  <c r="AT28" i="45"/>
  <c r="AU42" i="4"/>
  <c r="AT42" i="45"/>
  <c r="AU14" i="4"/>
  <c r="AT14" i="45"/>
  <c r="AU17" i="4"/>
  <c r="AT17" i="45"/>
  <c r="AU22" i="4"/>
  <c r="AT22" i="45"/>
  <c r="AU12" i="4"/>
  <c r="AT12" i="45"/>
  <c r="AU30" i="4"/>
  <c r="AT30" i="45"/>
  <c r="AU19" i="4"/>
  <c r="AT19" i="45"/>
  <c r="AU21" i="4"/>
  <c r="AT21" i="45"/>
  <c r="AU25" i="4"/>
  <c r="AT25" i="45"/>
  <c r="AG45" i="21"/>
  <c r="AW43" i="18" l="1"/>
  <c r="AX12" i="18"/>
  <c r="AW45" i="18"/>
  <c r="AT43" i="45"/>
  <c r="AU43" i="4"/>
  <c r="AX12" i="21"/>
  <c r="AW43" i="21"/>
  <c r="AV21" i="4"/>
  <c r="AU21" i="45"/>
  <c r="AV30" i="4"/>
  <c r="AU30" i="45"/>
  <c r="AV14" i="4"/>
  <c r="AU14" i="45"/>
  <c r="AT45" i="45"/>
  <c r="AV27" i="4"/>
  <c r="AU27" i="45"/>
  <c r="AV37" i="4"/>
  <c r="AU37" i="45"/>
  <c r="AV34" i="4"/>
  <c r="AU34" i="45"/>
  <c r="AV33" i="4"/>
  <c r="AU33" i="45"/>
  <c r="AV31" i="4"/>
  <c r="AU31" i="45"/>
  <c r="AV32" i="4"/>
  <c r="AU32" i="45"/>
  <c r="AV13" i="4"/>
  <c r="AU13" i="45"/>
  <c r="AV40" i="4"/>
  <c r="AU40" i="45"/>
  <c r="AV23" i="4"/>
  <c r="AU23" i="45"/>
  <c r="AV18" i="4"/>
  <c r="AU18" i="45"/>
  <c r="AV22" i="4"/>
  <c r="AU22" i="45"/>
  <c r="AV25" i="4"/>
  <c r="AU25" i="45"/>
  <c r="AV19" i="4"/>
  <c r="AU19" i="45"/>
  <c r="AV12" i="4"/>
  <c r="AU12" i="45"/>
  <c r="AV17" i="4"/>
  <c r="AU17" i="45"/>
  <c r="AV42" i="4"/>
  <c r="AU42" i="45"/>
  <c r="AV35" i="4"/>
  <c r="AU35" i="45"/>
  <c r="AU28" i="45"/>
  <c r="AV28" i="4"/>
  <c r="AV16" i="4"/>
  <c r="AU16" i="45"/>
  <c r="AV29" i="4"/>
  <c r="AU29" i="45"/>
  <c r="AV15" i="4"/>
  <c r="AU15" i="45"/>
  <c r="AV24" i="4"/>
  <c r="AU24" i="45"/>
  <c r="AV41" i="4"/>
  <c r="AU41" i="45"/>
  <c r="AV26" i="4"/>
  <c r="AU26" i="45"/>
  <c r="AV39" i="4"/>
  <c r="AU39" i="45"/>
  <c r="AV36" i="4"/>
  <c r="AU36" i="45"/>
  <c r="AV20" i="4"/>
  <c r="AU20" i="45"/>
  <c r="AV38" i="4"/>
  <c r="AU38" i="45"/>
  <c r="AH45" i="21"/>
  <c r="AX43" i="18" l="1"/>
  <c r="AY12" i="18"/>
  <c r="AX45" i="18"/>
  <c r="AU43" i="45"/>
  <c r="AV43" i="4"/>
  <c r="AY12" i="21"/>
  <c r="AX43" i="21"/>
  <c r="AW15" i="4"/>
  <c r="AV15" i="45"/>
  <c r="AW31" i="4"/>
  <c r="AV31" i="45"/>
  <c r="AU45" i="45"/>
  <c r="AW30" i="4"/>
  <c r="AV30" i="45"/>
  <c r="AW39" i="4"/>
  <c r="AV39" i="45"/>
  <c r="AW16" i="4"/>
  <c r="AV16" i="45"/>
  <c r="AW17" i="4"/>
  <c r="AV17" i="45"/>
  <c r="AW22" i="4"/>
  <c r="AV22" i="45"/>
  <c r="AW23" i="4"/>
  <c r="AV23" i="45"/>
  <c r="AW34" i="4"/>
  <c r="AV34" i="45"/>
  <c r="AW27" i="4"/>
  <c r="AV27" i="45"/>
  <c r="AW38" i="4"/>
  <c r="AV38" i="45"/>
  <c r="AW36" i="4"/>
  <c r="AV36" i="45"/>
  <c r="AW26" i="4"/>
  <c r="AV26" i="45"/>
  <c r="AW24" i="4"/>
  <c r="AV24" i="45"/>
  <c r="AW29" i="4"/>
  <c r="AV29" i="45"/>
  <c r="AW42" i="4"/>
  <c r="AV42" i="45"/>
  <c r="AW12" i="4"/>
  <c r="AV12" i="45"/>
  <c r="AW25" i="4"/>
  <c r="AV25" i="45"/>
  <c r="AW18" i="4"/>
  <c r="AV18" i="45"/>
  <c r="AW40" i="4"/>
  <c r="AV40" i="45"/>
  <c r="AW32" i="4"/>
  <c r="AV32" i="45"/>
  <c r="AW33" i="4"/>
  <c r="AV33" i="45"/>
  <c r="AW37" i="4"/>
  <c r="AV37" i="45"/>
  <c r="AW20" i="4"/>
  <c r="AV20" i="45"/>
  <c r="AW41" i="4"/>
  <c r="AV41" i="45"/>
  <c r="AV35" i="45"/>
  <c r="AW35" i="4"/>
  <c r="AW19" i="4"/>
  <c r="AV19" i="45"/>
  <c r="AW13" i="4"/>
  <c r="AV13" i="45"/>
  <c r="AW28" i="4"/>
  <c r="AV28" i="45"/>
  <c r="AW14" i="4"/>
  <c r="AV14" i="45"/>
  <c r="AW21" i="4"/>
  <c r="AV21" i="45"/>
  <c r="AI45" i="21"/>
  <c r="AY43" i="18" l="1"/>
  <c r="AZ12" i="18"/>
  <c r="AY45" i="18"/>
  <c r="AV43" i="45"/>
  <c r="AW43" i="4"/>
  <c r="AZ12" i="21"/>
  <c r="AY43" i="21"/>
  <c r="AX13" i="4"/>
  <c r="AW13" i="45"/>
  <c r="AX24" i="4"/>
  <c r="AW24" i="45"/>
  <c r="AV45" i="45"/>
  <c r="AX31" i="4"/>
  <c r="AW31" i="45"/>
  <c r="AX14" i="4"/>
  <c r="AW14" i="45"/>
  <c r="AX20" i="4"/>
  <c r="AW20" i="45"/>
  <c r="AX40" i="4"/>
  <c r="AW40" i="45"/>
  <c r="AX25" i="4"/>
  <c r="AW25" i="45"/>
  <c r="AX36" i="4"/>
  <c r="AW36" i="45"/>
  <c r="AX23" i="4"/>
  <c r="AW23" i="45"/>
  <c r="AX17" i="4"/>
  <c r="AW17" i="45"/>
  <c r="AX39" i="4"/>
  <c r="AW39" i="45"/>
  <c r="AX21" i="4"/>
  <c r="AW21" i="45"/>
  <c r="AX28" i="4"/>
  <c r="AW28" i="45"/>
  <c r="AX19" i="4"/>
  <c r="AW19" i="45"/>
  <c r="AX41" i="4"/>
  <c r="AW41" i="45"/>
  <c r="AX37" i="4"/>
  <c r="AW37" i="45"/>
  <c r="AX32" i="4"/>
  <c r="AW32" i="45"/>
  <c r="AX18" i="4"/>
  <c r="AW18" i="45"/>
  <c r="AX12" i="4"/>
  <c r="AW12" i="45"/>
  <c r="AX29" i="4"/>
  <c r="AW29" i="45"/>
  <c r="AX26" i="4"/>
  <c r="AW26" i="45"/>
  <c r="AX38" i="4"/>
  <c r="AW38" i="45"/>
  <c r="AX34" i="4"/>
  <c r="AW34" i="45"/>
  <c r="AX22" i="4"/>
  <c r="AW22" i="45"/>
  <c r="AX16" i="4"/>
  <c r="AW16" i="45"/>
  <c r="AX30" i="4"/>
  <c r="AW30" i="45"/>
  <c r="AX33" i="4"/>
  <c r="AW33" i="45"/>
  <c r="AX42" i="4"/>
  <c r="AW42" i="45"/>
  <c r="AX27" i="4"/>
  <c r="AW27" i="45"/>
  <c r="AX35" i="4"/>
  <c r="AW35" i="45"/>
  <c r="AX15" i="4"/>
  <c r="AW15" i="45"/>
  <c r="AJ45" i="21"/>
  <c r="AZ43" i="18" l="1"/>
  <c r="BA12" i="18"/>
  <c r="AZ45" i="18"/>
  <c r="AW43" i="45"/>
  <c r="AX43" i="4"/>
  <c r="BA12" i="21"/>
  <c r="AZ43" i="21"/>
  <c r="AY42" i="4"/>
  <c r="AX42" i="45"/>
  <c r="AY22" i="4"/>
  <c r="AX22" i="45"/>
  <c r="AY29" i="4"/>
  <c r="AX29" i="45"/>
  <c r="AY37" i="4"/>
  <c r="AX37" i="45"/>
  <c r="AY21" i="4"/>
  <c r="AX21" i="45"/>
  <c r="AY36" i="4"/>
  <c r="AX36" i="45"/>
  <c r="AY40" i="4"/>
  <c r="AX40" i="45"/>
  <c r="AY14" i="4"/>
  <c r="AX14" i="45"/>
  <c r="AW45" i="45"/>
  <c r="AY24" i="4"/>
  <c r="AX24" i="45"/>
  <c r="AY35" i="4"/>
  <c r="AX35" i="45"/>
  <c r="AY30" i="4"/>
  <c r="AX30" i="45"/>
  <c r="AY38" i="4"/>
  <c r="AX38" i="45"/>
  <c r="AY18" i="4"/>
  <c r="AX18" i="45"/>
  <c r="AY19" i="4"/>
  <c r="AX19" i="45"/>
  <c r="AY17" i="4"/>
  <c r="AX17" i="45"/>
  <c r="AY15" i="4"/>
  <c r="AX15" i="45"/>
  <c r="AY27" i="4"/>
  <c r="AX27" i="45"/>
  <c r="AY33" i="4"/>
  <c r="AX33" i="45"/>
  <c r="AY16" i="4"/>
  <c r="AX16" i="45"/>
  <c r="AY34" i="4"/>
  <c r="AX34" i="45"/>
  <c r="AY26" i="4"/>
  <c r="AX26" i="45"/>
  <c r="AY12" i="4"/>
  <c r="AX12" i="45"/>
  <c r="AY32" i="4"/>
  <c r="AX32" i="45"/>
  <c r="AY41" i="4"/>
  <c r="AX41" i="45"/>
  <c r="AY28" i="4"/>
  <c r="AX28" i="45"/>
  <c r="AY39" i="4"/>
  <c r="AX39" i="45"/>
  <c r="AY23" i="4"/>
  <c r="AX23" i="45"/>
  <c r="AY25" i="4"/>
  <c r="AX25" i="45"/>
  <c r="AY20" i="4"/>
  <c r="AX20" i="45"/>
  <c r="AY31" i="4"/>
  <c r="AX31" i="45"/>
  <c r="AY13" i="4"/>
  <c r="AX13" i="45"/>
  <c r="AK45" i="21"/>
  <c r="BA43" i="18" l="1"/>
  <c r="BB12" i="18"/>
  <c r="BA45" i="18"/>
  <c r="AX43" i="45"/>
  <c r="AY43" i="4"/>
  <c r="BB12" i="21"/>
  <c r="BA43" i="21"/>
  <c r="AZ25" i="4"/>
  <c r="AY25" i="45"/>
  <c r="AZ33" i="4"/>
  <c r="AY33" i="45"/>
  <c r="AY35" i="45"/>
  <c r="AZ35" i="4"/>
  <c r="AZ14" i="4"/>
  <c r="AY14" i="45"/>
  <c r="AZ36" i="4"/>
  <c r="AY36" i="45"/>
  <c r="AZ37" i="4"/>
  <c r="AY37" i="45"/>
  <c r="AZ22" i="4"/>
  <c r="AY22" i="45"/>
  <c r="AZ39" i="4"/>
  <c r="AY39" i="45"/>
  <c r="AZ12" i="4"/>
  <c r="AY12" i="45"/>
  <c r="AZ15" i="4"/>
  <c r="AY15" i="45"/>
  <c r="AZ38" i="4"/>
  <c r="AY38" i="45"/>
  <c r="AZ13" i="4"/>
  <c r="AY13" i="45"/>
  <c r="AZ20" i="4"/>
  <c r="AY20" i="45"/>
  <c r="AZ23" i="4"/>
  <c r="AY23" i="45"/>
  <c r="AZ28" i="4"/>
  <c r="AY28" i="45"/>
  <c r="AZ32" i="4"/>
  <c r="AY32" i="45"/>
  <c r="AZ26" i="4"/>
  <c r="AY26" i="45"/>
  <c r="AZ16" i="4"/>
  <c r="AY16" i="45"/>
  <c r="AZ27" i="4"/>
  <c r="AY27" i="45"/>
  <c r="AZ17" i="4"/>
  <c r="AY17" i="45"/>
  <c r="AZ18" i="4"/>
  <c r="AY18" i="45"/>
  <c r="AZ30" i="4"/>
  <c r="AY30" i="45"/>
  <c r="AZ24" i="4"/>
  <c r="AY24" i="45"/>
  <c r="AZ31" i="4"/>
  <c r="AY31" i="45"/>
  <c r="AZ41" i="4"/>
  <c r="AY41" i="45"/>
  <c r="AZ34" i="4"/>
  <c r="AY34" i="45"/>
  <c r="AZ19" i="4"/>
  <c r="AY19" i="45"/>
  <c r="AX45" i="45"/>
  <c r="AZ40" i="4"/>
  <c r="AY40" i="45"/>
  <c r="AZ21" i="4"/>
  <c r="AY21" i="45"/>
  <c r="AZ29" i="4"/>
  <c r="AY29" i="45"/>
  <c r="AZ42" i="4"/>
  <c r="AY42" i="45"/>
  <c r="AL45" i="21"/>
  <c r="BB43" i="18" l="1"/>
  <c r="BC12" i="18"/>
  <c r="BB45" i="18"/>
  <c r="AY43" i="45"/>
  <c r="AZ43" i="4"/>
  <c r="BC12" i="21"/>
  <c r="BB43" i="21"/>
  <c r="BA40" i="4"/>
  <c r="AZ40" i="45"/>
  <c r="BA34" i="4"/>
  <c r="AZ34" i="45"/>
  <c r="BA17" i="4"/>
  <c r="AZ17" i="45"/>
  <c r="BA16" i="4"/>
  <c r="AZ16" i="45"/>
  <c r="BA32" i="4"/>
  <c r="AZ32" i="45"/>
  <c r="BA23" i="4"/>
  <c r="AZ23" i="45"/>
  <c r="BA13" i="4"/>
  <c r="AZ13" i="45"/>
  <c r="BA15" i="4"/>
  <c r="AZ15" i="45"/>
  <c r="BA39" i="4"/>
  <c r="AZ39" i="45"/>
  <c r="BA37" i="4"/>
  <c r="AZ37" i="45"/>
  <c r="BA14" i="4"/>
  <c r="AZ14" i="45"/>
  <c r="BA33" i="4"/>
  <c r="AZ33" i="45"/>
  <c r="BA31" i="4"/>
  <c r="AZ31" i="45"/>
  <c r="BA21" i="4"/>
  <c r="AZ21" i="45"/>
  <c r="AY45" i="45"/>
  <c r="BA35" i="4"/>
  <c r="AZ35" i="45"/>
  <c r="BA29" i="4"/>
  <c r="AZ29" i="45"/>
  <c r="BA30" i="4"/>
  <c r="AZ30" i="45"/>
  <c r="BA42" i="4"/>
  <c r="AZ42" i="45"/>
  <c r="BA19" i="4"/>
  <c r="AZ19" i="45"/>
  <c r="BA41" i="4"/>
  <c r="AZ41" i="45"/>
  <c r="BA24" i="4"/>
  <c r="AZ24" i="45"/>
  <c r="BA18" i="4"/>
  <c r="AZ18" i="45"/>
  <c r="BA27" i="4"/>
  <c r="AZ27" i="45"/>
  <c r="BA26" i="4"/>
  <c r="AZ26" i="45"/>
  <c r="BA28" i="4"/>
  <c r="AZ28" i="45"/>
  <c r="BA20" i="4"/>
  <c r="AZ20" i="45"/>
  <c r="BA38" i="4"/>
  <c r="AZ38" i="45"/>
  <c r="BA12" i="4"/>
  <c r="AZ12" i="45"/>
  <c r="BA22" i="4"/>
  <c r="AZ22" i="45"/>
  <c r="BA36" i="4"/>
  <c r="AZ36" i="45"/>
  <c r="BA25" i="4"/>
  <c r="AZ25" i="45"/>
  <c r="AM45" i="21"/>
  <c r="BC43" i="18" l="1"/>
  <c r="BD12" i="18"/>
  <c r="BC45" i="18"/>
  <c r="AZ43" i="45"/>
  <c r="BA43" i="4"/>
  <c r="BD12" i="21"/>
  <c r="BC43" i="21"/>
  <c r="BB12" i="4"/>
  <c r="BA12" i="45"/>
  <c r="BB26" i="4"/>
  <c r="BA26" i="45"/>
  <c r="BB41" i="4"/>
  <c r="BA41" i="45"/>
  <c r="BB21" i="4"/>
  <c r="BA21" i="45"/>
  <c r="BB33" i="4"/>
  <c r="BA33" i="45"/>
  <c r="BB37" i="4"/>
  <c r="BA37" i="45"/>
  <c r="BB15" i="4"/>
  <c r="BA15" i="45"/>
  <c r="BB23" i="4"/>
  <c r="BA23" i="45"/>
  <c r="BB16" i="4"/>
  <c r="BA16" i="45"/>
  <c r="BB34" i="4"/>
  <c r="BA34" i="45"/>
  <c r="BB36" i="4"/>
  <c r="BA36" i="45"/>
  <c r="BB20" i="4"/>
  <c r="BA20" i="45"/>
  <c r="BB18" i="4"/>
  <c r="BA18" i="45"/>
  <c r="BB42" i="4"/>
  <c r="BA42" i="45"/>
  <c r="BB29" i="4"/>
  <c r="BA29" i="45"/>
  <c r="BB25" i="4"/>
  <c r="BA25" i="45"/>
  <c r="BB22" i="4"/>
  <c r="BA22" i="45"/>
  <c r="BB38" i="4"/>
  <c r="BA38" i="45"/>
  <c r="BB28" i="4"/>
  <c r="BA28" i="45"/>
  <c r="BB27" i="4"/>
  <c r="BA27" i="45"/>
  <c r="BB24" i="4"/>
  <c r="BA24" i="45"/>
  <c r="BB19" i="4"/>
  <c r="BA19" i="45"/>
  <c r="BB30" i="4"/>
  <c r="BA30" i="45"/>
  <c r="BA35" i="45"/>
  <c r="BB35" i="4"/>
  <c r="AZ45" i="45"/>
  <c r="BB31" i="4"/>
  <c r="BA31" i="45"/>
  <c r="BB14" i="4"/>
  <c r="BA14" i="45"/>
  <c r="BB39" i="4"/>
  <c r="BA39" i="45"/>
  <c r="BB13" i="4"/>
  <c r="BA13" i="45"/>
  <c r="BB32" i="4"/>
  <c r="BA32" i="45"/>
  <c r="BB17" i="4"/>
  <c r="BA17" i="45"/>
  <c r="BB40" i="4"/>
  <c r="BA40" i="45"/>
  <c r="AN45" i="21"/>
  <c r="BD43" i="18" l="1"/>
  <c r="BE12" i="18"/>
  <c r="BD45" i="18"/>
  <c r="BA43" i="45"/>
  <c r="BB43" i="4"/>
  <c r="BE12" i="21"/>
  <c r="BE43" i="21" s="1"/>
  <c r="BD43" i="21"/>
  <c r="BB35" i="45"/>
  <c r="BC35" i="4"/>
  <c r="BC38" i="4"/>
  <c r="BB38" i="45"/>
  <c r="BC20" i="4"/>
  <c r="BB20" i="45"/>
  <c r="BC34" i="4"/>
  <c r="BB34" i="45"/>
  <c r="BC23" i="4"/>
  <c r="BB23" i="45"/>
  <c r="BC37" i="4"/>
  <c r="BB37" i="45"/>
  <c r="BC21" i="4"/>
  <c r="BB21" i="45"/>
  <c r="BC26" i="4"/>
  <c r="BB26" i="45"/>
  <c r="BC17" i="4"/>
  <c r="BB17" i="45"/>
  <c r="BC14" i="4"/>
  <c r="BB14" i="45"/>
  <c r="BC19" i="4"/>
  <c r="BB19" i="45"/>
  <c r="BC25" i="4"/>
  <c r="BB25" i="45"/>
  <c r="BC40" i="4"/>
  <c r="BB40" i="45"/>
  <c r="BC39" i="4"/>
  <c r="BB39" i="45"/>
  <c r="BA45" i="45"/>
  <c r="BC13" i="4"/>
  <c r="BB13" i="45"/>
  <c r="BC27" i="4"/>
  <c r="BB27" i="45"/>
  <c r="BC42" i="4"/>
  <c r="BB42" i="45"/>
  <c r="BC32" i="4"/>
  <c r="BB32" i="45"/>
  <c r="BC31" i="4"/>
  <c r="BB31" i="45"/>
  <c r="BC30" i="4"/>
  <c r="BB30" i="45"/>
  <c r="BC24" i="4"/>
  <c r="BB24" i="45"/>
  <c r="BB28" i="45"/>
  <c r="BC28" i="4"/>
  <c r="BC22" i="4"/>
  <c r="BB22" i="45"/>
  <c r="BC29" i="4"/>
  <c r="BB29" i="45"/>
  <c r="BC18" i="4"/>
  <c r="BB18" i="45"/>
  <c r="BC36" i="4"/>
  <c r="BB36" i="45"/>
  <c r="BC16" i="4"/>
  <c r="BB16" i="45"/>
  <c r="BC15" i="4"/>
  <c r="BB15" i="45"/>
  <c r="BC33" i="4"/>
  <c r="BB33" i="45"/>
  <c r="BC41" i="4"/>
  <c r="BB41" i="45"/>
  <c r="BC12" i="4"/>
  <c r="BB12" i="45"/>
  <c r="AP45" i="21"/>
  <c r="AO45" i="21"/>
  <c r="BE43" i="18" l="1"/>
  <c r="BE45" i="18"/>
  <c r="BB43" i="45"/>
  <c r="BC43" i="4"/>
  <c r="BD41" i="4"/>
  <c r="BC41" i="45"/>
  <c r="BB45" i="45"/>
  <c r="BD39" i="4"/>
  <c r="BC39" i="45"/>
  <c r="BD25" i="4"/>
  <c r="BC25" i="45"/>
  <c r="BD14" i="4"/>
  <c r="BC14" i="45"/>
  <c r="BD26" i="4"/>
  <c r="BC26" i="45"/>
  <c r="BD37" i="4"/>
  <c r="BC37" i="45"/>
  <c r="BD34" i="4"/>
  <c r="BC34" i="45"/>
  <c r="BD38" i="4"/>
  <c r="BC38" i="45"/>
  <c r="BD15" i="4"/>
  <c r="BC15" i="45"/>
  <c r="BD36" i="4"/>
  <c r="BC36" i="45"/>
  <c r="BD29" i="4"/>
  <c r="BC29" i="45"/>
  <c r="BD30" i="4"/>
  <c r="BC30" i="45"/>
  <c r="BD32" i="4"/>
  <c r="BC32" i="45"/>
  <c r="BD27" i="4"/>
  <c r="BC27" i="45"/>
  <c r="BD12" i="4"/>
  <c r="BC12" i="45"/>
  <c r="BD33" i="4"/>
  <c r="BC33" i="45"/>
  <c r="BD16" i="4"/>
  <c r="BC16" i="45"/>
  <c r="BD18" i="4"/>
  <c r="BC18" i="45"/>
  <c r="BD22" i="4"/>
  <c r="BC22" i="45"/>
  <c r="BD24" i="4"/>
  <c r="BC24" i="45"/>
  <c r="BD31" i="4"/>
  <c r="BC31" i="45"/>
  <c r="BD42" i="4"/>
  <c r="BC42" i="45"/>
  <c r="BD13" i="4"/>
  <c r="BC13" i="45"/>
  <c r="BD35" i="4"/>
  <c r="BC35" i="45"/>
  <c r="BD28" i="4"/>
  <c r="BC28" i="45"/>
  <c r="BD40" i="4"/>
  <c r="BC40" i="45"/>
  <c r="BD19" i="4"/>
  <c r="BC19" i="45"/>
  <c r="BD17" i="4"/>
  <c r="BC17" i="45"/>
  <c r="BD21" i="4"/>
  <c r="BC21" i="45"/>
  <c r="BD23" i="4"/>
  <c r="BC23" i="45"/>
  <c r="BD20" i="4"/>
  <c r="BC20" i="45"/>
  <c r="BC43" i="45" l="1"/>
  <c r="BD43" i="4"/>
  <c r="BE24" i="4"/>
  <c r="BE24" i="45" s="1"/>
  <c r="BD24" i="45"/>
  <c r="BC45" i="45"/>
  <c r="BE23" i="4"/>
  <c r="BE23" i="45" s="1"/>
  <c r="BD23" i="45"/>
  <c r="BE40" i="4"/>
  <c r="BE40" i="45" s="1"/>
  <c r="BD40" i="45"/>
  <c r="BE35" i="4"/>
  <c r="BE35" i="45" s="1"/>
  <c r="BD35" i="45"/>
  <c r="BE18" i="4"/>
  <c r="BE18" i="45" s="1"/>
  <c r="BD18" i="45"/>
  <c r="BE27" i="4"/>
  <c r="BE27" i="45" s="1"/>
  <c r="BD27" i="45"/>
  <c r="BE36" i="4"/>
  <c r="BE36" i="45" s="1"/>
  <c r="BD36" i="45"/>
  <c r="BE38" i="4"/>
  <c r="BE38" i="45" s="1"/>
  <c r="BD38" i="45"/>
  <c r="BE14" i="4"/>
  <c r="BE14" i="45" s="1"/>
  <c r="BD14" i="45"/>
  <c r="BE39" i="4"/>
  <c r="BE39" i="45" s="1"/>
  <c r="BD39" i="45"/>
  <c r="BE20" i="4"/>
  <c r="BE20" i="45" s="1"/>
  <c r="BD20" i="45"/>
  <c r="BE21" i="4"/>
  <c r="BE21" i="45" s="1"/>
  <c r="BD21" i="45"/>
  <c r="BE19" i="4"/>
  <c r="BE19" i="45" s="1"/>
  <c r="BD19" i="45"/>
  <c r="BE28" i="4"/>
  <c r="BE28" i="45" s="1"/>
  <c r="BD28" i="45"/>
  <c r="BE13" i="4"/>
  <c r="BE13" i="45" s="1"/>
  <c r="BD13" i="45"/>
  <c r="BE31" i="4"/>
  <c r="BE31" i="45" s="1"/>
  <c r="BD31" i="45"/>
  <c r="BE22" i="4"/>
  <c r="BE22" i="45" s="1"/>
  <c r="BD22" i="45"/>
  <c r="BD16" i="45"/>
  <c r="BE16" i="4"/>
  <c r="BE16" i="45" s="1"/>
  <c r="BE12" i="4"/>
  <c r="BD12" i="45"/>
  <c r="BE32" i="4"/>
  <c r="BE32" i="45" s="1"/>
  <c r="BD32" i="45"/>
  <c r="BE29" i="4"/>
  <c r="BE29" i="45" s="1"/>
  <c r="BD29" i="45"/>
  <c r="BE15" i="4"/>
  <c r="BE15" i="45" s="1"/>
  <c r="BD15" i="45"/>
  <c r="BE34" i="4"/>
  <c r="BE34" i="45" s="1"/>
  <c r="BD34" i="45"/>
  <c r="BE26" i="4"/>
  <c r="BE26" i="45" s="1"/>
  <c r="BD26" i="45"/>
  <c r="BE25" i="4"/>
  <c r="BE25" i="45" s="1"/>
  <c r="BD25" i="45"/>
  <c r="BE17" i="4"/>
  <c r="BE17" i="45" s="1"/>
  <c r="BD17" i="45"/>
  <c r="BE42" i="4"/>
  <c r="BE42" i="45" s="1"/>
  <c r="BD42" i="45"/>
  <c r="BE33" i="4"/>
  <c r="BE33" i="45" s="1"/>
  <c r="BD33" i="45"/>
  <c r="BE30" i="4"/>
  <c r="BE30" i="45" s="1"/>
  <c r="BD30" i="45"/>
  <c r="BE37" i="4"/>
  <c r="BE37" i="45" s="1"/>
  <c r="BD37" i="45"/>
  <c r="BE41" i="4"/>
  <c r="BE41" i="45" s="1"/>
  <c r="BD41" i="45"/>
  <c r="AQ45" i="21"/>
  <c r="BD43" i="45" l="1"/>
  <c r="BE12" i="45"/>
  <c r="BE43" i="4"/>
  <c r="BD45" i="45"/>
  <c r="AR45" i="21"/>
  <c r="AS45" i="21"/>
  <c r="BE43" i="45" l="1"/>
  <c r="BE45" i="45"/>
  <c r="AT45" i="21"/>
  <c r="AU45" i="21" l="1"/>
  <c r="AV45" i="21" l="1"/>
  <c r="AW45" i="21" l="1"/>
  <c r="AX45" i="21" l="1"/>
  <c r="AY45" i="21" l="1"/>
  <c r="AZ45" i="21"/>
  <c r="BA45" i="21" l="1"/>
  <c r="BB45" i="21" l="1"/>
  <c r="BC45" i="21" l="1"/>
  <c r="BD45" i="21" l="1"/>
  <c r="BE45" i="21" l="1"/>
  <c r="AC43" i="39" l="1"/>
  <c r="AD43" i="39" l="1"/>
  <c r="AE43" i="39" l="1"/>
  <c r="AF43" i="39" l="1"/>
  <c r="AG43" i="39" l="1"/>
  <c r="AH43" i="39" l="1"/>
  <c r="AI43" i="39" l="1"/>
  <c r="AJ43" i="39" l="1"/>
  <c r="AK43" i="39" l="1"/>
  <c r="AL43" i="39" l="1"/>
  <c r="AM43" i="39" l="1"/>
  <c r="AN43" i="39" l="1"/>
  <c r="AO43" i="39" l="1"/>
  <c r="AP43" i="39" l="1"/>
  <c r="AQ43" i="39" l="1"/>
  <c r="AR43" i="39" l="1"/>
  <c r="AS43" i="39" l="1"/>
  <c r="AT43" i="39" l="1"/>
  <c r="AU43" i="39" l="1"/>
  <c r="AV43" i="39" l="1"/>
  <c r="AW43" i="39" l="1"/>
  <c r="AX43" i="39" l="1"/>
  <c r="AY43" i="39" l="1"/>
  <c r="AZ43" i="39" l="1"/>
  <c r="BA43" i="39" l="1"/>
  <c r="BB43" i="39" l="1"/>
  <c r="BC43" i="39" l="1"/>
  <c r="BE43" i="39" l="1"/>
  <c r="BD43" i="39"/>
  <c r="AD43" i="41"/>
  <c r="AE43" i="41"/>
  <c r="AG43" i="41" l="1"/>
  <c r="AF43" i="41"/>
  <c r="AH43" i="41" l="1"/>
  <c r="AI43" i="41" l="1"/>
  <c r="AJ43" i="41" l="1"/>
  <c r="AK43" i="41" l="1"/>
  <c r="AL43" i="41" l="1"/>
  <c r="AM43" i="41" l="1"/>
  <c r="AN43" i="41" l="1"/>
  <c r="AO43" i="41" l="1"/>
  <c r="AP43" i="41" l="1"/>
  <c r="AQ43" i="41" l="1"/>
  <c r="AR43" i="41" l="1"/>
  <c r="AS43" i="41" l="1"/>
  <c r="AT43" i="41" l="1"/>
  <c r="AU43" i="41"/>
  <c r="AV43" i="41"/>
  <c r="AW43" i="41"/>
  <c r="AX43" i="41" l="1"/>
  <c r="AY43" i="41" l="1"/>
  <c r="AZ43" i="41" l="1"/>
  <c r="BA43" i="41" l="1"/>
  <c r="BB43" i="41" l="1"/>
  <c r="BC43" i="41" l="1"/>
  <c r="BD43" i="41" l="1"/>
  <c r="BE43" i="41"/>
  <c r="AE43" i="38"/>
  <c r="AD43" i="38"/>
  <c r="AG43" i="38" l="1"/>
  <c r="AF43" i="38"/>
  <c r="AH43" i="38" l="1"/>
  <c r="AI43" i="38" l="1"/>
  <c r="AJ43" i="38" l="1"/>
  <c r="AK43" i="38" l="1"/>
  <c r="AL43" i="38" l="1"/>
  <c r="AM43" i="38" l="1"/>
  <c r="AN43" i="38" l="1"/>
  <c r="AO43" i="38" l="1"/>
  <c r="AP43" i="38" l="1"/>
  <c r="AQ43" i="38" l="1"/>
  <c r="AR43" i="38" l="1"/>
  <c r="AS43" i="38" l="1"/>
  <c r="AT43" i="38" l="1"/>
  <c r="AU43" i="38"/>
  <c r="AW43" i="38" l="1"/>
  <c r="AV43" i="38"/>
  <c r="AX43" i="38" l="1"/>
  <c r="AY43" i="38" l="1"/>
  <c r="AZ43" i="38" l="1"/>
  <c r="BA43" i="38" l="1"/>
  <c r="BB43" i="38" l="1"/>
  <c r="BC43" i="38" l="1"/>
  <c r="BD43" i="38" l="1"/>
  <c r="BE43" i="38"/>
  <c r="AD43" i="44"/>
  <c r="AE43" i="44"/>
  <c r="AF43" i="44"/>
  <c r="AH43" i="44" l="1"/>
  <c r="AG43" i="44"/>
  <c r="AI43" i="44" l="1"/>
  <c r="AJ43" i="44" l="1"/>
  <c r="AK43" i="44"/>
  <c r="AL43" i="44"/>
  <c r="AM43" i="44"/>
  <c r="AO43" i="44" l="1"/>
  <c r="AN43" i="44"/>
  <c r="AP43" i="44" l="1"/>
  <c r="AQ43" i="44" l="1"/>
  <c r="AR43" i="44" l="1"/>
  <c r="AS43" i="44" l="1"/>
  <c r="AT43" i="44" l="1"/>
  <c r="AU43" i="44" l="1"/>
  <c r="AV43" i="44" l="1"/>
  <c r="AW43" i="44" l="1"/>
  <c r="AX43" i="44" l="1"/>
  <c r="AY43" i="44" l="1"/>
  <c r="AZ43" i="44" l="1"/>
  <c r="BA43" i="44" l="1"/>
  <c r="BB43" i="44" l="1"/>
  <c r="BC43" i="44" l="1"/>
  <c r="BD43" i="44" l="1"/>
  <c r="BE43" i="4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7A9CDDA-E324-43F7-8E15-EF5C4D40F2D2}" keepAlive="1" name="Abfrage - Tabelle1" description="Verbindung mit der Abfrage 'Tabelle1' in der Arbeitsmappe." type="5" refreshedVersion="6" background="1">
    <dbPr connection="Provider=Microsoft.Mashup.OleDb.1;Data Source=$Workbook$;Location=Tabelle1;Extended Properties=&quot;&quot;" command="SELECT * FROM [Tabelle1]"/>
  </connection>
  <connection id="2" xr16:uid="{EEA1423C-9B1D-4613-B068-1412844EC1FC}" keepAlive="1" name="Abfrage - Tabelle3" description="Verbindung mit der Abfrage 'Tabelle3' in der Arbeitsmappe." type="5" refreshedVersion="6" background="1" saveData="1">
    <dbPr connection="Provider=Microsoft.Mashup.OleDb.1;Data Source=$Workbook$;Location=Tabelle3;Extended Properties=&quot;&quot;" command="SELECT * FROM [Tabelle3]"/>
  </connection>
  <connection id="3" xr16:uid="{DFCE125D-99B7-4A7E-B9B5-9F8C6B8DEE87}" keepAlive="1" name="Abfrage - Tabelle5" description="Verbindung mit der Abfrage 'Tabelle5' in der Arbeitsmappe." type="5" refreshedVersion="6" background="1" saveData="1">
    <dbPr connection="Provider=Microsoft.Mashup.OleDb.1;Data Source=$Workbook$;Location=Tabelle5;Extended Properties=&quot;&quot;" command="SELECT * FROM [Tabelle5]"/>
  </connection>
  <connection id="4" xr16:uid="{D289FFA6-D481-43DA-A7E0-D67A80863857}" keepAlive="1" name="Abfrage - Tabelle7" description="Verbindung mit der Abfrage 'Tabelle7' in der Arbeitsmappe." type="5" refreshedVersion="6" background="1" saveData="1">
    <dbPr connection="Provider=Microsoft.Mashup.OleDb.1;Data Source=$Workbook$;Location=Tabelle7;Extended Properties=&quot;&quot;" command="SELECT * FROM [Tabelle7]"/>
  </connection>
</connections>
</file>

<file path=xl/sharedStrings.xml><?xml version="1.0" encoding="utf-8"?>
<sst xmlns="http://schemas.openxmlformats.org/spreadsheetml/2006/main" count="6095" uniqueCount="637">
  <si>
    <t>Summe von Wert</t>
  </si>
  <si>
    <t>Spaltenbeschriftungen</t>
  </si>
  <si>
    <t>Zeilenbeschriftungen</t>
  </si>
  <si>
    <t>battLiRechargeable</t>
  </si>
  <si>
    <t>battNiCd</t>
  </si>
  <si>
    <t>battNiMH</t>
  </si>
  <si>
    <t>battNiother</t>
  </si>
  <si>
    <t>battOther</t>
  </si>
  <si>
    <t>battPb</t>
  </si>
  <si>
    <t>Gesamtergebnis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</si>
  <si>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</si>
  <si>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</si>
  <si>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</si>
  <si>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</si>
  <si>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</si>
  <si>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</si>
  <si>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</si>
  <si>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</si>
  <si>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</si>
  <si>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</si>
  <si>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</si>
  <si>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</si>
  <si>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</si>
  <si>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</si>
  <si>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</si>
  <si>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</si>
  <si>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</si>
  <si>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</si>
  <si>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</si>
  <si>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</si>
  <si>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</si>
  <si>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</si>
  <si>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 xml:space="preserve">Portable batt. POM (tonnes) </t>
  </si>
  <si>
    <t>BattKey</t>
  </si>
  <si>
    <t>Germany</t>
  </si>
  <si>
    <t>France</t>
  </si>
  <si>
    <t>Spain</t>
  </si>
  <si>
    <t>Sweden</t>
  </si>
  <si>
    <t>Historic data</t>
  </si>
  <si>
    <t>Data from Source</t>
  </si>
  <si>
    <t>Future prediction</t>
  </si>
  <si>
    <t>Austria</t>
  </si>
  <si>
    <t>Belgium</t>
  </si>
  <si>
    <t>Bulgaria</t>
  </si>
  <si>
    <t>Croatia</t>
  </si>
  <si>
    <t>Cyprus</t>
  </si>
  <si>
    <t>Czech Republic</t>
  </si>
  <si>
    <t>Denmark</t>
  </si>
  <si>
    <t>Estonia</t>
  </si>
  <si>
    <t>Finland</t>
  </si>
  <si>
    <t>Greece</t>
  </si>
  <si>
    <t>Hungary</t>
  </si>
  <si>
    <t>Iceland</t>
  </si>
  <si>
    <t>Ireland</t>
  </si>
  <si>
    <t xml:space="preserve">Italy </t>
  </si>
  <si>
    <t>Latvia</t>
  </si>
  <si>
    <t>Lithuania</t>
  </si>
  <si>
    <t>Luxembourg</t>
  </si>
  <si>
    <t>Malta</t>
  </si>
  <si>
    <t>Netherlands</t>
  </si>
  <si>
    <t>Norway</t>
  </si>
  <si>
    <t>Poland</t>
  </si>
  <si>
    <t>Portugal</t>
  </si>
  <si>
    <t>Romania</t>
  </si>
  <si>
    <t>Slovakia</t>
  </si>
  <si>
    <t>Slovenia</t>
  </si>
  <si>
    <t>Switzerland</t>
  </si>
  <si>
    <t>UK</t>
  </si>
  <si>
    <t>SUMME</t>
  </si>
  <si>
    <t>CAGR</t>
  </si>
  <si>
    <t>Calculated by market assumption for Li rechargeable-batteries</t>
  </si>
  <si>
    <t xml:space="preserve">Future predictions </t>
  </si>
  <si>
    <t>battLiRechargeable Ergebnis</t>
  </si>
  <si>
    <t>battNiCd Ergebnis</t>
  </si>
  <si>
    <t>battNiMH Ergebnis</t>
  </si>
  <si>
    <t>battNiother Ergebnis</t>
  </si>
  <si>
    <t>battOther Ergebnis</t>
  </si>
  <si>
    <t>battPb Ergebnis</t>
  </si>
  <si>
    <t>cameras/games</t>
  </si>
  <si>
    <t>cell phones</t>
  </si>
  <si>
    <t>cordless tools</t>
  </si>
  <si>
    <t>others portable</t>
  </si>
  <si>
    <t>Portable PC</t>
  </si>
  <si>
    <t>tablets</t>
  </si>
  <si>
    <t>Application Group:</t>
  </si>
  <si>
    <t>PortablePCs + Tablets</t>
  </si>
  <si>
    <t xml:space="preserve">UNU Keys: </t>
  </si>
  <si>
    <t>0303</t>
  </si>
  <si>
    <t>Country</t>
  </si>
  <si>
    <t>Total</t>
  </si>
  <si>
    <t>Cell Phones</t>
  </si>
  <si>
    <t>0306</t>
  </si>
  <si>
    <t>Cameras and Games</t>
  </si>
  <si>
    <t>0406, 0702, 0701</t>
  </si>
  <si>
    <t>0406</t>
  </si>
  <si>
    <t>0702</t>
  </si>
  <si>
    <t>0701</t>
  </si>
  <si>
    <t>Others Portable</t>
  </si>
  <si>
    <t>0303, 0201, 0205, 0301, 0305, 0401, 0402, 0403, 0404, 0405, 0406, 0501, 0505, 0801, 0901, 0601</t>
  </si>
  <si>
    <t>0201</t>
  </si>
  <si>
    <t>0205</t>
  </si>
  <si>
    <t>0301</t>
  </si>
  <si>
    <t>0305</t>
  </si>
  <si>
    <t>0401</t>
  </si>
  <si>
    <t>0402</t>
  </si>
  <si>
    <t>0403</t>
  </si>
  <si>
    <t>0404</t>
  </si>
  <si>
    <t>0405</t>
  </si>
  <si>
    <t>0501</t>
  </si>
  <si>
    <t>0505</t>
  </si>
  <si>
    <t>0801</t>
  </si>
  <si>
    <t>0901</t>
  </si>
  <si>
    <t>0601</t>
  </si>
  <si>
    <t>Cordless Tools</t>
  </si>
  <si>
    <t>Code</t>
  </si>
  <si>
    <t>Description</t>
  </si>
  <si>
    <t>AFG</t>
  </si>
  <si>
    <t>Afghanistan</t>
  </si>
  <si>
    <t>ALA</t>
  </si>
  <si>
    <t>Åland Islands</t>
  </si>
  <si>
    <t>ALB</t>
  </si>
  <si>
    <t>Albania</t>
  </si>
  <si>
    <t>DZA</t>
  </si>
  <si>
    <t>Algeria</t>
  </si>
  <si>
    <t>ASM</t>
  </si>
  <si>
    <t>American Samoa</t>
  </si>
  <si>
    <t>AND</t>
  </si>
  <si>
    <t>Andorra</t>
  </si>
  <si>
    <t>AGO</t>
  </si>
  <si>
    <t>Angola</t>
  </si>
  <si>
    <t>AIA</t>
  </si>
  <si>
    <t>Anguilla</t>
  </si>
  <si>
    <t>ATA</t>
  </si>
  <si>
    <t>Antarctica</t>
  </si>
  <si>
    <t>ATG</t>
  </si>
  <si>
    <t>Antigua and Barbuda</t>
  </si>
  <si>
    <t>ARG</t>
  </si>
  <si>
    <t>Argentina</t>
  </si>
  <si>
    <t>ARM</t>
  </si>
  <si>
    <t>Armenia</t>
  </si>
  <si>
    <t>ABW</t>
  </si>
  <si>
    <t>Aruba</t>
  </si>
  <si>
    <t>AUS</t>
  </si>
  <si>
    <t>Australia</t>
  </si>
  <si>
    <t>AUT</t>
  </si>
  <si>
    <t>AZE</t>
  </si>
  <si>
    <t>Azerbaijan</t>
  </si>
  <si>
    <t>BHS</t>
  </si>
  <si>
    <t>Bahamas</t>
  </si>
  <si>
    <t>BHR</t>
  </si>
  <si>
    <t>Bahrain</t>
  </si>
  <si>
    <t>BGD</t>
  </si>
  <si>
    <t>Bangladesh</t>
  </si>
  <si>
    <t>BRB</t>
  </si>
  <si>
    <t>Barbados</t>
  </si>
  <si>
    <t>BLR</t>
  </si>
  <si>
    <t>Belarus</t>
  </si>
  <si>
    <t>BEL</t>
  </si>
  <si>
    <t>BLZ</t>
  </si>
  <si>
    <t>Belize</t>
  </si>
  <si>
    <t>BEN</t>
  </si>
  <si>
    <t>Benin</t>
  </si>
  <si>
    <t>BMU</t>
  </si>
  <si>
    <t>Bermuda</t>
  </si>
  <si>
    <t>BTN</t>
  </si>
  <si>
    <t>Bhutan</t>
  </si>
  <si>
    <t>BOL</t>
  </si>
  <si>
    <t>Bolivia, Plurinational State of</t>
  </si>
  <si>
    <t>BES</t>
  </si>
  <si>
    <t>Bonaire, Sint Eustatius and Saba</t>
  </si>
  <si>
    <t>BIH</t>
  </si>
  <si>
    <t>Bosnia and Herzegovina</t>
  </si>
  <si>
    <t>BWA</t>
  </si>
  <si>
    <t>Botswana</t>
  </si>
  <si>
    <t>BVT</t>
  </si>
  <si>
    <t>Bouvet Island</t>
  </si>
  <si>
    <t>BRA</t>
  </si>
  <si>
    <t>Brazil</t>
  </si>
  <si>
    <t>IOT</t>
  </si>
  <si>
    <t>British Indian Ocean Territory</t>
  </si>
  <si>
    <t>BRN</t>
  </si>
  <si>
    <t>Brunei Darussalam</t>
  </si>
  <si>
    <t>BGR</t>
  </si>
  <si>
    <t>BFA</t>
  </si>
  <si>
    <t>Burkina Faso</t>
  </si>
  <si>
    <t>BDI</t>
  </si>
  <si>
    <t>Burundi</t>
  </si>
  <si>
    <t>CPV</t>
  </si>
  <si>
    <t>Cabo Verde</t>
  </si>
  <si>
    <t>KHM</t>
  </si>
  <si>
    <t>Cambodia</t>
  </si>
  <si>
    <t>CMR</t>
  </si>
  <si>
    <t>Cameroon</t>
  </si>
  <si>
    <t>CAN</t>
  </si>
  <si>
    <t>Canada</t>
  </si>
  <si>
    <t>CYM</t>
  </si>
  <si>
    <t>Cayman Islands</t>
  </si>
  <si>
    <t>CAF</t>
  </si>
  <si>
    <t>Central African Republic</t>
  </si>
  <si>
    <t>TCD</t>
  </si>
  <si>
    <t>Chad</t>
  </si>
  <si>
    <t>CHL</t>
  </si>
  <si>
    <t>Chile</t>
  </si>
  <si>
    <t>CHN</t>
  </si>
  <si>
    <t>China</t>
  </si>
  <si>
    <t>CXR</t>
  </si>
  <si>
    <t>Christmas Island</t>
  </si>
  <si>
    <t>CCK</t>
  </si>
  <si>
    <t>Cocos (Keeling) Islands</t>
  </si>
  <si>
    <t>COL</t>
  </si>
  <si>
    <t>Colombia</t>
  </si>
  <si>
    <t>COM</t>
  </si>
  <si>
    <t>Comoros</t>
  </si>
  <si>
    <t>COG</t>
  </si>
  <si>
    <t>Congo</t>
  </si>
  <si>
    <t>COD</t>
  </si>
  <si>
    <t>Congo, the Democratic Republic of the</t>
  </si>
  <si>
    <t>COK</t>
  </si>
  <si>
    <t>Cook Islands</t>
  </si>
  <si>
    <t>CRI</t>
  </si>
  <si>
    <t>Costa Rica</t>
  </si>
  <si>
    <t>CIV</t>
  </si>
  <si>
    <t>Côte d'Ivoire</t>
  </si>
  <si>
    <t>HRV</t>
  </si>
  <si>
    <t>CUB</t>
  </si>
  <si>
    <t>Cuba</t>
  </si>
  <si>
    <t>CUW</t>
  </si>
  <si>
    <t>Curaçao</t>
  </si>
  <si>
    <t>CYP</t>
  </si>
  <si>
    <t>CZE</t>
  </si>
  <si>
    <t>DNK</t>
  </si>
  <si>
    <t>DJI</t>
  </si>
  <si>
    <t>Djibouti</t>
  </si>
  <si>
    <t>DMA</t>
  </si>
  <si>
    <t>Dominica</t>
  </si>
  <si>
    <t>DOM</t>
  </si>
  <si>
    <t>Dominican Republic</t>
  </si>
  <si>
    <t>ECU</t>
  </si>
  <si>
    <t>Ecuador</t>
  </si>
  <si>
    <t>EGY</t>
  </si>
  <si>
    <t>Egypt</t>
  </si>
  <si>
    <t>SLV</t>
  </si>
  <si>
    <t>El Salvador</t>
  </si>
  <si>
    <t>GNQ</t>
  </si>
  <si>
    <t>Equatorial Guinea</t>
  </si>
  <si>
    <t>ERI</t>
  </si>
  <si>
    <t>Eritrea</t>
  </si>
  <si>
    <t>EST</t>
  </si>
  <si>
    <t>ETH</t>
  </si>
  <si>
    <t>Ethiopia</t>
  </si>
  <si>
    <t>FLK</t>
  </si>
  <si>
    <t>Falkland Islands (Malvinas)</t>
  </si>
  <si>
    <t>FRO</t>
  </si>
  <si>
    <t>Faroe Islands</t>
  </si>
  <si>
    <t>FJI</t>
  </si>
  <si>
    <t>Fiji</t>
  </si>
  <si>
    <t>FIN</t>
  </si>
  <si>
    <t>FRA</t>
  </si>
  <si>
    <t>GUF</t>
  </si>
  <si>
    <t>French Guiana</t>
  </si>
  <si>
    <t>PYF</t>
  </si>
  <si>
    <t>French Polynesia</t>
  </si>
  <si>
    <t>ATF</t>
  </si>
  <si>
    <t>French Southern Territories</t>
  </si>
  <si>
    <t>GAB</t>
  </si>
  <si>
    <t>Gabon</t>
  </si>
  <si>
    <t>GMB</t>
  </si>
  <si>
    <t>Gambia</t>
  </si>
  <si>
    <t>GEO</t>
  </si>
  <si>
    <t>Georgia</t>
  </si>
  <si>
    <t>DEU</t>
  </si>
  <si>
    <t>GHA</t>
  </si>
  <si>
    <t>Ghana</t>
  </si>
  <si>
    <t>GIB</t>
  </si>
  <si>
    <t>Gibraltar</t>
  </si>
  <si>
    <t>GRC</t>
  </si>
  <si>
    <t>GRL</t>
  </si>
  <si>
    <t>Greenland</t>
  </si>
  <si>
    <t>GRD</t>
  </si>
  <si>
    <t>Grenada</t>
  </si>
  <si>
    <t>GLP</t>
  </si>
  <si>
    <t>Guadeloupe</t>
  </si>
  <si>
    <t>GUM</t>
  </si>
  <si>
    <t>Guam</t>
  </si>
  <si>
    <t>GTM</t>
  </si>
  <si>
    <t>Guatemala</t>
  </si>
  <si>
    <t>GGY</t>
  </si>
  <si>
    <t>Guernsey</t>
  </si>
  <si>
    <t>GIN</t>
  </si>
  <si>
    <t>Guinea</t>
  </si>
  <si>
    <t>GNB</t>
  </si>
  <si>
    <t>Guinea-Bissau</t>
  </si>
  <si>
    <t>GUY</t>
  </si>
  <si>
    <t>Guyana</t>
  </si>
  <si>
    <t>HTI</t>
  </si>
  <si>
    <t>Haiti</t>
  </si>
  <si>
    <t>HMD</t>
  </si>
  <si>
    <t>Heard Island and McDonald Islands</t>
  </si>
  <si>
    <t>VAT</t>
  </si>
  <si>
    <t>Holy See (Vatican City State)</t>
  </si>
  <si>
    <t>HND</t>
  </si>
  <si>
    <t>Honduras</t>
  </si>
  <si>
    <t>HKG</t>
  </si>
  <si>
    <t>Hong Kong</t>
  </si>
  <si>
    <t>HUN</t>
  </si>
  <si>
    <t>ISL</t>
  </si>
  <si>
    <t>IND</t>
  </si>
  <si>
    <t>India</t>
  </si>
  <si>
    <t>IDN</t>
  </si>
  <si>
    <t>Indonesia</t>
  </si>
  <si>
    <t>IRN</t>
  </si>
  <si>
    <t>Iran, Islamic Republic of</t>
  </si>
  <si>
    <t>IRQ</t>
  </si>
  <si>
    <t>Iraq</t>
  </si>
  <si>
    <t>IRL</t>
  </si>
  <si>
    <t>IMN</t>
  </si>
  <si>
    <t>Isle of Man</t>
  </si>
  <si>
    <t>ISR</t>
  </si>
  <si>
    <t>Israel</t>
  </si>
  <si>
    <t>ITA</t>
  </si>
  <si>
    <t>Italy</t>
  </si>
  <si>
    <t>JAM</t>
  </si>
  <si>
    <t>Jamaica</t>
  </si>
  <si>
    <t>JPN</t>
  </si>
  <si>
    <t>Japan</t>
  </si>
  <si>
    <t>JEY</t>
  </si>
  <si>
    <t>Jersey</t>
  </si>
  <si>
    <t>JOR</t>
  </si>
  <si>
    <t>Jordan</t>
  </si>
  <si>
    <t>KAZ</t>
  </si>
  <si>
    <t>Kazakhstan</t>
  </si>
  <si>
    <t>KEN</t>
  </si>
  <si>
    <t>Kenya</t>
  </si>
  <si>
    <t>KIR</t>
  </si>
  <si>
    <t>Kiribati</t>
  </si>
  <si>
    <t>PRK</t>
  </si>
  <si>
    <t>Korea, Democratic People's Republic of</t>
  </si>
  <si>
    <t>KOR</t>
  </si>
  <si>
    <t>Korea, Republic of</t>
  </si>
  <si>
    <t>KWT</t>
  </si>
  <si>
    <t>Kuwait</t>
  </si>
  <si>
    <t>KGZ</t>
  </si>
  <si>
    <t>Kyrgyzstan</t>
  </si>
  <si>
    <t>LAO</t>
  </si>
  <si>
    <t>Lao People's Democratic Republic</t>
  </si>
  <si>
    <t>LVA</t>
  </si>
  <si>
    <t>LBN</t>
  </si>
  <si>
    <t>Lebanon</t>
  </si>
  <si>
    <t>LSO</t>
  </si>
  <si>
    <t>Lesotho</t>
  </si>
  <si>
    <t>LBR</t>
  </si>
  <si>
    <t>Liberia</t>
  </si>
  <si>
    <t>LBY</t>
  </si>
  <si>
    <t>Libya</t>
  </si>
  <si>
    <t>LIE</t>
  </si>
  <si>
    <t>Liechtenstein</t>
  </si>
  <si>
    <t>LTU</t>
  </si>
  <si>
    <t>LUX</t>
  </si>
  <si>
    <t>MAC</t>
  </si>
  <si>
    <t>Macao</t>
  </si>
  <si>
    <t>MKD</t>
  </si>
  <si>
    <t>Macedonia, the former Yugoslav Republic of</t>
  </si>
  <si>
    <t>MDG</t>
  </si>
  <si>
    <t>Madagascar</t>
  </si>
  <si>
    <t>MWI</t>
  </si>
  <si>
    <t>Malawi</t>
  </si>
  <si>
    <t>MYS</t>
  </si>
  <si>
    <t>Malaysia</t>
  </si>
  <si>
    <t>MDV</t>
  </si>
  <si>
    <t>Maldives</t>
  </si>
  <si>
    <t>MLI</t>
  </si>
  <si>
    <t>Mali</t>
  </si>
  <si>
    <t>MLT</t>
  </si>
  <si>
    <t>MHL</t>
  </si>
  <si>
    <t>Marshall Islands</t>
  </si>
  <si>
    <t>MTQ</t>
  </si>
  <si>
    <t>Martinique</t>
  </si>
  <si>
    <t>MRT</t>
  </si>
  <si>
    <t>Mauritania</t>
  </si>
  <si>
    <t>MUS</t>
  </si>
  <si>
    <t>Mauritius</t>
  </si>
  <si>
    <t>MYT</t>
  </si>
  <si>
    <t>Mayotte</t>
  </si>
  <si>
    <t>MEX</t>
  </si>
  <si>
    <t>Mexico</t>
  </si>
  <si>
    <t>FSM</t>
  </si>
  <si>
    <t>Micronesia, Federated States of</t>
  </si>
  <si>
    <t>MDA</t>
  </si>
  <si>
    <t>Moldova, Republic of</t>
  </si>
  <si>
    <t>MCO</t>
  </si>
  <si>
    <t>Monaco</t>
  </si>
  <si>
    <t>MNG</t>
  </si>
  <si>
    <t>Mongolia</t>
  </si>
  <si>
    <t>MNE</t>
  </si>
  <si>
    <t>Montenegro</t>
  </si>
  <si>
    <t>MSR</t>
  </si>
  <si>
    <t>Montserrat</t>
  </si>
  <si>
    <t>MAR</t>
  </si>
  <si>
    <t>Morocco</t>
  </si>
  <si>
    <t>MOZ</t>
  </si>
  <si>
    <t>Mozambique</t>
  </si>
  <si>
    <t>MMR</t>
  </si>
  <si>
    <t>Myanmar</t>
  </si>
  <si>
    <t>NAM</t>
  </si>
  <si>
    <t>Namibia</t>
  </si>
  <si>
    <t>NRU</t>
  </si>
  <si>
    <t>Nauru</t>
  </si>
  <si>
    <t>NPL</t>
  </si>
  <si>
    <t>Nepal</t>
  </si>
  <si>
    <t>NLD</t>
  </si>
  <si>
    <t>NCL</t>
  </si>
  <si>
    <t>New Caledonia</t>
  </si>
  <si>
    <t>NZL</t>
  </si>
  <si>
    <t>New Zealand</t>
  </si>
  <si>
    <t>NIC</t>
  </si>
  <si>
    <t>Nicaragua</t>
  </si>
  <si>
    <t>NER</t>
  </si>
  <si>
    <t>Niger</t>
  </si>
  <si>
    <t>NGA</t>
  </si>
  <si>
    <t>Nigeria</t>
  </si>
  <si>
    <t>NIU</t>
  </si>
  <si>
    <t>Niue</t>
  </si>
  <si>
    <t>NFK</t>
  </si>
  <si>
    <t>Norfolk Island</t>
  </si>
  <si>
    <t>MNP</t>
  </si>
  <si>
    <t>Northern Mariana Islands</t>
  </si>
  <si>
    <t>NOR</t>
  </si>
  <si>
    <t>OMN</t>
  </si>
  <si>
    <t>Oman</t>
  </si>
  <si>
    <t>PAK</t>
  </si>
  <si>
    <t>Pakistan</t>
  </si>
  <si>
    <t>PLW</t>
  </si>
  <si>
    <t>Palau</t>
  </si>
  <si>
    <t>PSE</t>
  </si>
  <si>
    <t>Palestine, State of</t>
  </si>
  <si>
    <t>PAN</t>
  </si>
  <si>
    <t>Panama</t>
  </si>
  <si>
    <t>PNG</t>
  </si>
  <si>
    <t>Papua New Guinea</t>
  </si>
  <si>
    <t>PRY</t>
  </si>
  <si>
    <t>Paraguay</t>
  </si>
  <si>
    <t>PER</t>
  </si>
  <si>
    <t>Peru</t>
  </si>
  <si>
    <t>PHL</t>
  </si>
  <si>
    <t>Philippines</t>
  </si>
  <si>
    <t>PCN</t>
  </si>
  <si>
    <t>Pitcairn</t>
  </si>
  <si>
    <t>POL</t>
  </si>
  <si>
    <t>PRT</t>
  </si>
  <si>
    <t>PRI</t>
  </si>
  <si>
    <t>Puerto Rico</t>
  </si>
  <si>
    <t>QAT</t>
  </si>
  <si>
    <t>Qatar</t>
  </si>
  <si>
    <t>REU</t>
  </si>
  <si>
    <t>Réunion</t>
  </si>
  <si>
    <t>ROU</t>
  </si>
  <si>
    <t>RUS</t>
  </si>
  <si>
    <t>Russian Federation</t>
  </si>
  <si>
    <t>RWA</t>
  </si>
  <si>
    <t>Rwanda</t>
  </si>
  <si>
    <t>BLM</t>
  </si>
  <si>
    <t>Saint Barthélemy</t>
  </si>
  <si>
    <t>SHN</t>
  </si>
  <si>
    <t>Saint Helena, Ascension and Tristan da Cunha</t>
  </si>
  <si>
    <t>KNA</t>
  </si>
  <si>
    <t>Saint Kitts and Nevis</t>
  </si>
  <si>
    <t>LCA</t>
  </si>
  <si>
    <t>Saint Lucia</t>
  </si>
  <si>
    <t>MAF</t>
  </si>
  <si>
    <t>Saint Martin (French part)</t>
  </si>
  <si>
    <t>SPM</t>
  </si>
  <si>
    <t>Saint Pierre and Miquelon</t>
  </si>
  <si>
    <t>VCT</t>
  </si>
  <si>
    <t>Saint Vincent and the Grenadines</t>
  </si>
  <si>
    <t>WSM</t>
  </si>
  <si>
    <t>Samoa</t>
  </si>
  <si>
    <t>SMR</t>
  </si>
  <si>
    <t>San Marino</t>
  </si>
  <si>
    <t>STP</t>
  </si>
  <si>
    <t>Sao Tome and Principe</t>
  </si>
  <si>
    <t>SAU</t>
  </si>
  <si>
    <t>Saudi Arabia</t>
  </si>
  <si>
    <t>SEN</t>
  </si>
  <si>
    <t>Senegal</t>
  </si>
  <si>
    <t>SRB</t>
  </si>
  <si>
    <t>Serbia</t>
  </si>
  <si>
    <t>SYC</t>
  </si>
  <si>
    <t>Seychelles</t>
  </si>
  <si>
    <t>SLE</t>
  </si>
  <si>
    <t>Sierra Leone</t>
  </si>
  <si>
    <t>SGP</t>
  </si>
  <si>
    <t>Singapore</t>
  </si>
  <si>
    <t>SXM</t>
  </si>
  <si>
    <t>Sint Maarten (Dutch part)</t>
  </si>
  <si>
    <t>SVK</t>
  </si>
  <si>
    <t>SVN</t>
  </si>
  <si>
    <t>SLB</t>
  </si>
  <si>
    <t>Solomon Islands</t>
  </si>
  <si>
    <t>SOM</t>
  </si>
  <si>
    <t>Somalia</t>
  </si>
  <si>
    <t>ZAF</t>
  </si>
  <si>
    <t>South Africa</t>
  </si>
  <si>
    <t>SGS</t>
  </si>
  <si>
    <t>South Georgia and the South Sandwich Islands</t>
  </si>
  <si>
    <t>SSD</t>
  </si>
  <si>
    <t>South Sudan</t>
  </si>
  <si>
    <t>ESP</t>
  </si>
  <si>
    <t>LKA</t>
  </si>
  <si>
    <t>Sri Lanka</t>
  </si>
  <si>
    <t>SDN</t>
  </si>
  <si>
    <t>Sudan</t>
  </si>
  <si>
    <t>SUR</t>
  </si>
  <si>
    <t>Suriname</t>
  </si>
  <si>
    <t>SJM</t>
  </si>
  <si>
    <t>Svalbard and Jan Mayen</t>
  </si>
  <si>
    <t>SWZ</t>
  </si>
  <si>
    <t>Swaziland</t>
  </si>
  <si>
    <t>SWE</t>
  </si>
  <si>
    <t>CHE</t>
  </si>
  <si>
    <t>SYR</t>
  </si>
  <si>
    <t>Syrian Arab Republic</t>
  </si>
  <si>
    <t>TWN</t>
  </si>
  <si>
    <t>Taiwan, Province of China</t>
  </si>
  <si>
    <t>TJK</t>
  </si>
  <si>
    <t>Tajikistan</t>
  </si>
  <si>
    <t>TZA</t>
  </si>
  <si>
    <t>Tanzania, United Republic of</t>
  </si>
  <si>
    <t>THA</t>
  </si>
  <si>
    <t>Thailand</t>
  </si>
  <si>
    <t>TLS</t>
  </si>
  <si>
    <t>Timor-Leste</t>
  </si>
  <si>
    <t>TGO</t>
  </si>
  <si>
    <t>Togo</t>
  </si>
  <si>
    <t>TKL</t>
  </si>
  <si>
    <t>Tokelau</t>
  </si>
  <si>
    <t>TON</t>
  </si>
  <si>
    <t>Tonga</t>
  </si>
  <si>
    <t>TTO</t>
  </si>
  <si>
    <t>Trinidad and Tobago</t>
  </si>
  <si>
    <t>TUN</t>
  </si>
  <si>
    <t>Tunisia</t>
  </si>
  <si>
    <t>TUR</t>
  </si>
  <si>
    <t>Turkey</t>
  </si>
  <si>
    <t>TKM</t>
  </si>
  <si>
    <t>Turkmenistan</t>
  </si>
  <si>
    <t>TCA</t>
  </si>
  <si>
    <t>Turks and Caicos Islands</t>
  </si>
  <si>
    <t>TUV</t>
  </si>
  <si>
    <t>Tuvalu</t>
  </si>
  <si>
    <t>UGA</t>
  </si>
  <si>
    <t>Uganda</t>
  </si>
  <si>
    <t>UKR</t>
  </si>
  <si>
    <t>Ukraine</t>
  </si>
  <si>
    <t>ARE</t>
  </si>
  <si>
    <t>United Arab Emirates</t>
  </si>
  <si>
    <t>GBR</t>
  </si>
  <si>
    <t>United Kingdom</t>
  </si>
  <si>
    <t>USA</t>
  </si>
  <si>
    <t>United States</t>
  </si>
  <si>
    <t>UMI</t>
  </si>
  <si>
    <t>United States Minor Outlying Islands</t>
  </si>
  <si>
    <t>URY</t>
  </si>
  <si>
    <t>Uruguay</t>
  </si>
  <si>
    <t>UZB</t>
  </si>
  <si>
    <t>Uzbekistan</t>
  </si>
  <si>
    <t>VUT</t>
  </si>
  <si>
    <t>Vanuatu</t>
  </si>
  <si>
    <t>VEN</t>
  </si>
  <si>
    <t>Venezuela, Bolivarian Republic of</t>
  </si>
  <si>
    <t>VNM</t>
  </si>
  <si>
    <t>Viet Nam</t>
  </si>
  <si>
    <t>VGB</t>
  </si>
  <si>
    <t>Virgin Islands, British</t>
  </si>
  <si>
    <t>VIR</t>
  </si>
  <si>
    <t>Virgin Islands, U.S.</t>
  </si>
  <si>
    <t>WLF</t>
  </si>
  <si>
    <t>Wallis and Futuna</t>
  </si>
  <si>
    <t>ESH</t>
  </si>
  <si>
    <t>Western Sahara</t>
  </si>
  <si>
    <t>YEM</t>
  </si>
  <si>
    <t>Yemen</t>
  </si>
  <si>
    <t>ZMB</t>
  </si>
  <si>
    <t>Zambia</t>
  </si>
  <si>
    <t>ZWE</t>
  </si>
  <si>
    <t>Zimbabwe</t>
  </si>
  <si>
    <t>Application</t>
  </si>
  <si>
    <t>battLiRechargable</t>
  </si>
  <si>
    <t>CHECK</t>
  </si>
  <si>
    <t>LiRechargable</t>
  </si>
  <si>
    <t>Battery category</t>
  </si>
  <si>
    <t>(Alle)</t>
  </si>
  <si>
    <t>battZn</t>
  </si>
  <si>
    <t>Share of battery types</t>
  </si>
  <si>
    <t>Battery type share zinc-based</t>
  </si>
  <si>
    <t>Weighted Average</t>
  </si>
  <si>
    <t>BAU Scenario</t>
  </si>
  <si>
    <t>Calculated by market assumption for Zn-batteries</t>
  </si>
  <si>
    <t>Future predictions 2% market growth</t>
  </si>
  <si>
    <t>CAGR (2015-2020)</t>
  </si>
  <si>
    <t>Battery type share NiMH</t>
  </si>
  <si>
    <t>Calculated by market assumption for NiMH-batteries</t>
  </si>
  <si>
    <t>battLiPrimary</t>
  </si>
  <si>
    <t>Battery type share Li-primary</t>
  </si>
  <si>
    <t>Calculated by market assumption for Li primary-batteries</t>
  </si>
  <si>
    <t>Battery type share lead-acid</t>
  </si>
  <si>
    <t>Calculated by market assumption for Lead acid-batteries</t>
  </si>
  <si>
    <t>battCd</t>
  </si>
  <si>
    <t>Battery type share NiCd</t>
  </si>
  <si>
    <t>Calculated by market assumption for NiCd-batteries</t>
  </si>
  <si>
    <t>Battery type share Li-recharg.</t>
  </si>
  <si>
    <t xml:space="preserve">Battery type share other </t>
  </si>
  <si>
    <t>Calculated by market assumption for other batteries</t>
  </si>
  <si>
    <t>others portables</t>
  </si>
  <si>
    <t>Reference</t>
  </si>
  <si>
    <t>Location</t>
  </si>
  <si>
    <t>Stock/Flow ID</t>
  </si>
  <si>
    <t>POM</t>
  </si>
  <si>
    <t>camerasAndGames</t>
  </si>
  <si>
    <t>Substance_main_parent</t>
  </si>
  <si>
    <t>additionalSpecification</t>
  </si>
  <si>
    <t>Unit</t>
  </si>
  <si>
    <t>Mg</t>
  </si>
  <si>
    <t>cellPhones</t>
  </si>
  <si>
    <t>cordlessTools</t>
  </si>
  <si>
    <t>portablePC</t>
  </si>
  <si>
    <t>othersPortable</t>
  </si>
  <si>
    <t>Batt-Key: battZn</t>
  </si>
  <si>
    <t>Unit: Mg</t>
  </si>
  <si>
    <t>Czechia</t>
  </si>
  <si>
    <t xml:space="preserve">Germany </t>
  </si>
  <si>
    <t>EU27+4</t>
  </si>
  <si>
    <t>Batt-Key: battNiMH</t>
  </si>
  <si>
    <t>Batt-Key: battNiCd</t>
  </si>
  <si>
    <t>Batt-Key: battLiRechargeable</t>
  </si>
  <si>
    <t>Batt-Key: battLiPrimary</t>
  </si>
  <si>
    <t>Batt-Key: battOther</t>
  </si>
  <si>
    <t>BATT_portableGeneratedComplementaryMSW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</si>
</sst>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#,##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86"/>
      <scheme val="minor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name val="Arial"/>
    </font>
  </fonts>
  <fills count="17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rgb="FFF6F6F6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DCE6F1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rgb="FFB0B0B0"/>
      </left>
      <right style="thin">
        <color rgb="FFB0B0B0"/>
      </right>
      <top style="thin">
        <color rgb="FFB0B0B0"/>
      </top>
      <bottom style="thin">
        <color rgb="FFB0B0B0"/>
      </bottom>
      <diagonal/>
    </border>
    <border>
      <left style="thin">
        <color rgb="FFB0B0B0"/>
      </left>
      <right style="thin">
        <color rgb="FFB0B0B0"/>
      </right>
      <top/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3" fillId="0" borderId="0"/>
    <xf numFmtId="9" fontId="4" fillId="0" borderId="0" applyFont="0" applyFill="0" applyBorder="0" applyAlignment="0" applyProtection="0"/>
    <xf numFmtId="0" fontId="4" fillId="0" borderId="0"/>
  </cellStyleXfs>
  <cellXfs count="109"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0" fontId="0" fillId="0" borderId="0" xfId="1" applyNumberFormat="1" applyFont="1"/>
    <xf numFmtId="9" fontId="0" fillId="0" borderId="0" xfId="1" applyNumberFormat="1" applyFont="1" applyAlignment="1">
      <alignment horizontal="center"/>
    </xf>
    <xf numFmtId="2" fontId="0" fillId="0" borderId="0" xfId="0" applyNumberFormat="1" applyFill="1" applyBorder="1" applyAlignment="1">
      <alignment horizontal="center"/>
    </xf>
    <xf numFmtId="0" fontId="0" fillId="5" borderId="0" xfId="0" applyFill="1"/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2" fontId="0" fillId="8" borderId="0" xfId="0" applyNumberFormat="1" applyFill="1" applyAlignment="1">
      <alignment horizontal="center"/>
    </xf>
    <xf numFmtId="2" fontId="0" fillId="0" borderId="0" xfId="0" applyNumberFormat="1" applyAlignment="1">
      <alignment horizontal="center"/>
    </xf>
    <xf numFmtId="0" fontId="0" fillId="9" borderId="0" xfId="0" applyFill="1"/>
    <xf numFmtId="2" fontId="0" fillId="9" borderId="0" xfId="0" applyNumberFormat="1" applyFill="1" applyAlignment="1">
      <alignment horizontal="center"/>
    </xf>
    <xf numFmtId="0" fontId="0" fillId="8" borderId="0" xfId="0" applyFill="1"/>
    <xf numFmtId="0" fontId="0" fillId="0" borderId="0" xfId="0" applyFill="1"/>
    <xf numFmtId="0" fontId="0" fillId="0" borderId="0" xfId="0" pivotButton="1"/>
    <xf numFmtId="164" fontId="0" fillId="0" borderId="0" xfId="1" applyNumberFormat="1" applyFont="1"/>
    <xf numFmtId="9" fontId="0" fillId="0" borderId="0" xfId="1" applyFont="1"/>
    <xf numFmtId="164" fontId="5" fillId="0" borderId="0" xfId="1" applyNumberFormat="1" applyFont="1"/>
    <xf numFmtId="0" fontId="5" fillId="0" borderId="0" xfId="0" applyFont="1"/>
    <xf numFmtId="9" fontId="0" fillId="0" borderId="0" xfId="0" applyNumberFormat="1"/>
    <xf numFmtId="0" fontId="0" fillId="0" borderId="0" xfId="0" quotePrefix="1"/>
    <xf numFmtId="9" fontId="0" fillId="0" borderId="0" xfId="1" applyNumberFormat="1" applyFont="1"/>
    <xf numFmtId="0" fontId="2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/>
    <xf numFmtId="0" fontId="0" fillId="10" borderId="0" xfId="0" applyFill="1" applyAlignment="1">
      <alignment horizontal="center"/>
    </xf>
    <xf numFmtId="0" fontId="0" fillId="11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12" borderId="0" xfId="0" applyFill="1"/>
    <xf numFmtId="0" fontId="3" fillId="13" borderId="0" xfId="2" applyFill="1" applyAlignment="1">
      <alignment horizontal="center"/>
    </xf>
    <xf numFmtId="0" fontId="3" fillId="13" borderId="0" xfId="2" applyFill="1"/>
    <xf numFmtId="0" fontId="3" fillId="0" borderId="0" xfId="2" applyFill="1"/>
    <xf numFmtId="164" fontId="1" fillId="0" borderId="0" xfId="3" applyNumberFormat="1" applyFont="1" applyAlignment="1">
      <alignment horizontal="center"/>
    </xf>
    <xf numFmtId="10" fontId="1" fillId="0" borderId="0" xfId="3" applyNumberFormat="1" applyFont="1" applyAlignment="1">
      <alignment horizontal="center"/>
    </xf>
    <xf numFmtId="0" fontId="0" fillId="14" borderId="0" xfId="0" applyFill="1" applyAlignment="1">
      <alignment horizontal="left"/>
    </xf>
    <xf numFmtId="0" fontId="0" fillId="0" borderId="0" xfId="0" applyFill="1" applyAlignment="1">
      <alignment horizontal="left"/>
    </xf>
    <xf numFmtId="10" fontId="0" fillId="14" borderId="0" xfId="1" applyNumberFormat="1" applyFont="1" applyFill="1" applyAlignment="1">
      <alignment horizontal="center"/>
    </xf>
    <xf numFmtId="10" fontId="0" fillId="14" borderId="0" xfId="1" applyNumberFormat="1" applyFont="1" applyFill="1" applyBorder="1" applyAlignment="1">
      <alignment horizontal="center"/>
    </xf>
    <xf numFmtId="10" fontId="0" fillId="14" borderId="0" xfId="1" applyNumberFormat="1" applyFont="1" applyFill="1"/>
    <xf numFmtId="10" fontId="0" fillId="0" borderId="0" xfId="1" applyNumberFormat="1" applyFont="1" applyFill="1" applyAlignment="1">
      <alignment horizontal="center"/>
    </xf>
    <xf numFmtId="10" fontId="0" fillId="0" borderId="0" xfId="1" applyNumberFormat="1" applyFont="1" applyFill="1" applyBorder="1" applyAlignment="1">
      <alignment horizontal="center"/>
    </xf>
    <xf numFmtId="10" fontId="0" fillId="0" borderId="0" xfId="1" applyNumberFormat="1" applyFont="1" applyFill="1"/>
    <xf numFmtId="0" fontId="0" fillId="15" borderId="0" xfId="0" applyFill="1" applyAlignment="1">
      <alignment horizontal="center"/>
    </xf>
    <xf numFmtId="10" fontId="0" fillId="15" borderId="0" xfId="1" applyNumberFormat="1" applyFont="1" applyFill="1"/>
    <xf numFmtId="0" fontId="0" fillId="15" borderId="0" xfId="0" applyFill="1"/>
    <xf numFmtId="10" fontId="3" fillId="0" borderId="0" xfId="2" applyNumberFormat="1" applyAlignment="1">
      <alignment horizontal="center"/>
    </xf>
    <xf numFmtId="9" fontId="3" fillId="0" borderId="0" xfId="1" applyNumberFormat="1" applyFont="1" applyFill="1"/>
    <xf numFmtId="10" fontId="1" fillId="14" borderId="0" xfId="3" applyNumberFormat="1" applyFont="1" applyFill="1" applyAlignment="1">
      <alignment horizontal="center"/>
    </xf>
    <xf numFmtId="9" fontId="3" fillId="0" borderId="0" xfId="1" applyFont="1" applyFill="1" applyBorder="1"/>
    <xf numFmtId="9" fontId="3" fillId="0" borderId="0" xfId="1" applyFont="1" applyFill="1"/>
    <xf numFmtId="0" fontId="3" fillId="0" borderId="0" xfId="2" applyFill="1" applyBorder="1"/>
    <xf numFmtId="0" fontId="0" fillId="0" borderId="0" xfId="0" applyFill="1" applyBorder="1" applyAlignment="1">
      <alignment horizontal="left"/>
    </xf>
    <xf numFmtId="0" fontId="0" fillId="0" borderId="0" xfId="0" applyFill="1" applyBorder="1" applyAlignment="1">
      <alignment horizontal="center"/>
    </xf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locked="0"/>
    </xf>
    <xf numFmtId="0" fontId="0" fillId="0" borderId="0" xfId="0"/>
    <xf numFmtId="0" fontId="0" fillId="0" borderId="0" xfId="0" applyProtection="1">
      <protection locked="0"/>
    </xf>
    <xf numFmtId="0" fontId="0" fillId="0" borderId="0" xfId="0"/>
    <xf numFmtId="0" fontId="0" fillId="0" borderId="0" xfId="0" applyProtection="1">
      <protection locked="0"/>
    </xf>
    <xf numFmtId="0" fontId="0" fillId="0" borderId="0" xfId="0"/>
    <xf numFmtId="0" fontId="6" fillId="0" borderId="0" xfId="0" applyFont="1" applyProtection="1">
      <protection locked="0"/>
    </xf>
    <xf numFmtId="0" fontId="0" fillId="0" borderId="0" xfId="0"/>
    <xf numFmtId="0" fontId="0" fillId="0" borderId="0" xfId="0" applyProtection="1">
      <protection locked="0"/>
    </xf>
    <xf numFmtId="0" fontId="0" fillId="0" borderId="0" xfId="0"/>
    <xf numFmtId="0" fontId="0" fillId="0" borderId="0" xfId="0" applyProtection="1">
      <protection locked="0"/>
    </xf>
    <xf numFmtId="0" fontId="0" fillId="0" borderId="0" xfId="0"/>
    <xf numFmtId="0" fontId="0" fillId="0" borderId="0" xfId="0" applyProtection="1">
      <protection locked="0"/>
    </xf>
    <xf numFmtId="0" fontId="0" fillId="0" borderId="0" xfId="0"/>
    <xf numFmtId="0" fontId="0" fillId="0" borderId="0" xfId="0" applyProtection="1">
      <protection locked="0"/>
    </xf>
    <xf numFmtId="0" fontId="0" fillId="0" borderId="0" xfId="0"/>
    <xf numFmtId="0" fontId="6" fillId="0" borderId="0" xfId="0" applyFont="1" applyProtection="1">
      <protection locked="0"/>
    </xf>
    <xf numFmtId="0" fontId="0" fillId="0" borderId="0" xfId="0"/>
    <xf numFmtId="0" fontId="0" fillId="0" borderId="0" xfId="0" applyProtection="1">
      <protection locked="0"/>
    </xf>
    <xf numFmtId="0" fontId="6" fillId="0" borderId="0" xfId="0" applyFont="1" applyProtection="1">
      <protection locked="0"/>
    </xf>
    <xf numFmtId="0" fontId="0" fillId="0" borderId="0" xfId="0" applyProtection="1">
      <protection locked="0"/>
    </xf>
    <xf numFmtId="0" fontId="0" fillId="0" borderId="0" xfId="0"/>
    <xf numFmtId="0" fontId="0" fillId="0" borderId="0" xfId="0"/>
    <xf numFmtId="0" fontId="0" fillId="0" borderId="0" xfId="0" applyProtection="1">
      <protection locked="0"/>
    </xf>
    <xf numFmtId="0" fontId="0" fillId="0" borderId="0" xfId="0"/>
    <xf numFmtId="0" fontId="0" fillId="0" borderId="0" xfId="0" applyProtection="1">
      <protection locked="0"/>
    </xf>
    <xf numFmtId="0" fontId="0" fillId="0" borderId="0" xfId="0"/>
    <xf numFmtId="0" fontId="0" fillId="0" borderId="0" xfId="0"/>
    <xf numFmtId="0" fontId="0" fillId="0" borderId="0" xfId="0" applyProtection="1">
      <protection locked="0"/>
    </xf>
    <xf numFmtId="9" fontId="0" fillId="15" borderId="0" xfId="1" applyFont="1" applyFill="1"/>
    <xf numFmtId="10" fontId="0" fillId="0" borderId="0" xfId="0" applyNumberFormat="1"/>
    <xf numFmtId="0" fontId="7" fillId="16" borderId="4" xfId="4" applyFont="1" applyFill="1" applyBorder="1" applyAlignment="1">
      <alignment horizontal="left" vertical="center"/>
    </xf>
    <xf numFmtId="165" fontId="0" fillId="0" borderId="0" xfId="0" applyNumberFormat="1"/>
    <xf numFmtId="0" fontId="7" fillId="16" borderId="5" xfId="4" applyFont="1" applyFill="1" applyBorder="1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12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2" xfId="0" applyBorder="1" applyAlignment="1">
      <alignment horizontal="center" wrapText="1"/>
    </xf>
  </cellXfs>
  <cellStyles count="5">
    <cellStyle name="Prozent" xfId="1" builtinId="5"/>
    <cellStyle name="Prozent 2" xfId="3" xr:uid="{BC46C080-AA18-47A2-9B5A-803D8BB93E76}"/>
    <cellStyle name="Standard" xfId="0" builtinId="0"/>
    <cellStyle name="Standard 2" xfId="4" xr:uid="{1AD1D74C-51F7-4A5F-9DAF-1B6ABE816790}"/>
    <cellStyle name="Standard 3" xfId="2" xr:uid="{3B136660-9292-43B5-ADB9-5575BD41A834}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externalLink" Target="externalLinks/externalLink2.xml"/><Relationship Id="rId50" Type="http://schemas.openxmlformats.org/officeDocument/2006/relationships/pivotCacheDefinition" Target="pivotCache/pivotCacheDefinition1.xml"/><Relationship Id="rId55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externalLink" Target="externalLinks/externalLink3.xml"/><Relationship Id="rId56" Type="http://schemas.openxmlformats.org/officeDocument/2006/relationships/customXml" Target="../customXml/item1.xml"/><Relationship Id="rId8" Type="http://schemas.openxmlformats.org/officeDocument/2006/relationships/worksheet" Target="worksheets/sheet8.xml"/><Relationship Id="rId51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externalLink" Target="externalLinks/externalLink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externalLink" Target="externalLinks/externalLink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800" b="0" i="0" baseline="0">
                <a:effectLst/>
              </a:rPr>
              <a:t>Li-rechargeable batteries EU POM</a:t>
            </a:r>
            <a:endParaRPr lang="de-D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'POM Portables Li-Rechargeable'!$B$11:$W$11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'POM Portables Li-Rechargeable'!$B$43:$W$43</c:f>
              <c:numCache>
                <c:formatCode>0.00</c:formatCode>
                <c:ptCount val="22"/>
                <c:pt idx="0">
                  <c:v>2471.5335021797841</c:v>
                </c:pt>
                <c:pt idx="1">
                  <c:v>3311.8548929209128</c:v>
                </c:pt>
                <c:pt idx="2">
                  <c:v>4437.885556514022</c:v>
                </c:pt>
                <c:pt idx="3">
                  <c:v>6656.8283347710312</c:v>
                </c:pt>
                <c:pt idx="4">
                  <c:v>9985.2425021565468</c:v>
                </c:pt>
                <c:pt idx="5">
                  <c:v>12181.995852630989</c:v>
                </c:pt>
                <c:pt idx="6">
                  <c:v>14374.755106104563</c:v>
                </c:pt>
                <c:pt idx="7">
                  <c:v>17105.958576264431</c:v>
                </c:pt>
                <c:pt idx="8">
                  <c:v>23093.044077956984</c:v>
                </c:pt>
                <c:pt idx="9">
                  <c:v>17088.852617688168</c:v>
                </c:pt>
                <c:pt idx="10">
                  <c:v>28709.272397716122</c:v>
                </c:pt>
                <c:pt idx="11">
                  <c:v>37609.146841008114</c:v>
                </c:pt>
                <c:pt idx="12">
                  <c:v>38378.973910727749</c:v>
                </c:pt>
                <c:pt idx="13">
                  <c:v>35420.070410485409</c:v>
                </c:pt>
                <c:pt idx="14">
                  <c:v>37558.62119460712</c:v>
                </c:pt>
                <c:pt idx="15">
                  <c:v>39148.542686479544</c:v>
                </c:pt>
                <c:pt idx="16">
                  <c:v>45321.741450907379</c:v>
                </c:pt>
                <c:pt idx="17">
                  <c:v>53342.198737117949</c:v>
                </c:pt>
                <c:pt idx="18">
                  <c:v>54587.347169016633</c:v>
                </c:pt>
                <c:pt idx="19">
                  <c:v>64771.502364082153</c:v>
                </c:pt>
                <c:pt idx="20">
                  <c:v>74937.227378128446</c:v>
                </c:pt>
                <c:pt idx="21">
                  <c:v>81678.377529574995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35-4BC9-985B-F3458D1125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8161407"/>
        <c:axId val="1461563951"/>
      </c:lineChart>
      <c:catAx>
        <c:axId val="1338161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61563951"/>
        <c:crosses val="autoZero"/>
        <c:auto val="1"/>
        <c:lblAlgn val="ctr"/>
        <c:lblOffset val="100"/>
        <c:noMultiLvlLbl val="0"/>
      </c:catAx>
      <c:valAx>
        <c:axId val="146156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38161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NiCd-batteries</a:t>
            </a:r>
            <a:r>
              <a:rPr lang="de-DE" baseline="0"/>
              <a:t> EU POM BAU Scenario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'POM Portables NiCd'!$G$11:$BE$11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'POM Portables NiCd'!$G$43:$BE$43</c:f>
              <c:numCache>
                <c:formatCode>0.00</c:formatCode>
                <c:ptCount val="51"/>
                <c:pt idx="0">
                  <c:v>10790.550082086596</c:v>
                </c:pt>
                <c:pt idx="1">
                  <c:v>11869.605090295256</c:v>
                </c:pt>
                <c:pt idx="2">
                  <c:v>13056.565599324782</c:v>
                </c:pt>
                <c:pt idx="3">
                  <c:v>14492.787815250507</c:v>
                </c:pt>
                <c:pt idx="4">
                  <c:v>17826.129012758127</c:v>
                </c:pt>
                <c:pt idx="5">
                  <c:v>14082.641920078922</c:v>
                </c:pt>
                <c:pt idx="6">
                  <c:v>19293.219430508121</c:v>
                </c:pt>
                <c:pt idx="7">
                  <c:v>11768.863852609955</c:v>
                </c:pt>
                <c:pt idx="8">
                  <c:v>10827.354744401158</c:v>
                </c:pt>
                <c:pt idx="9">
                  <c:v>8445.3367006329026</c:v>
                </c:pt>
                <c:pt idx="10">
                  <c:v>5151.6553873860721</c:v>
                </c:pt>
                <c:pt idx="11">
                  <c:v>7521.4168655836629</c:v>
                </c:pt>
                <c:pt idx="12">
                  <c:v>6221.0976416929343</c:v>
                </c:pt>
                <c:pt idx="13">
                  <c:v>4714.1320610382336</c:v>
                </c:pt>
                <c:pt idx="14">
                  <c:v>3906.368614234194</c:v>
                </c:pt>
                <c:pt idx="15">
                  <c:v>3272.6014963098369</c:v>
                </c:pt>
                <c:pt idx="16">
                  <c:v>2628.7653452494492</c:v>
                </c:pt>
                <c:pt idx="17">
                  <c:v>1798.4057194364161</c:v>
                </c:pt>
                <c:pt idx="18">
                  <c:v>1574.7603562042907</c:v>
                </c:pt>
                <c:pt idx="19">
                  <c:v>1508.0972976905305</c:v>
                </c:pt>
                <c:pt idx="20">
                  <c:v>1297.367891357816</c:v>
                </c:pt>
                <c:pt idx="21">
                  <c:v>1369.1625716516446</c:v>
                </c:pt>
                <c:pt idx="22" formatCode="General">
                  <c:v>1095.3300573213162</c:v>
                </c:pt>
                <c:pt idx="23" formatCode="General">
                  <c:v>876.26404585705257</c:v>
                </c:pt>
                <c:pt idx="24" formatCode="General">
                  <c:v>701.01123668564219</c:v>
                </c:pt>
                <c:pt idx="25" formatCode="General">
                  <c:v>560.80898934851371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  <c:pt idx="47" formatCode="General">
                  <c:v>0</c:v>
                </c:pt>
                <c:pt idx="48" formatCode="General">
                  <c:v>0</c:v>
                </c:pt>
                <c:pt idx="49" formatCode="General">
                  <c:v>0</c:v>
                </c:pt>
                <c:pt idx="50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BB-4B12-A623-1BFBDC0040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9307151"/>
        <c:axId val="1984496287"/>
      </c:lineChart>
      <c:catAx>
        <c:axId val="1879307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84496287"/>
        <c:crosses val="autoZero"/>
        <c:auto val="1"/>
        <c:lblAlgn val="ctr"/>
        <c:lblOffset val="100"/>
        <c:noMultiLvlLbl val="0"/>
      </c:catAx>
      <c:valAx>
        <c:axId val="1984496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79307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800" b="0" i="0" baseline="0">
                <a:effectLst/>
              </a:rPr>
              <a:t>Li-rechargeable batteries EU POM</a:t>
            </a:r>
            <a:endParaRPr lang="de-D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'cameras games_NiCd'!$G$11:$AB$11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'cameras games_NiCd'!$G$43:$AB$43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3D-4212-962D-F47175C83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8161407"/>
        <c:axId val="1461563951"/>
      </c:lineChart>
      <c:catAx>
        <c:axId val="1338161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61563951"/>
        <c:crosses val="autoZero"/>
        <c:auto val="1"/>
        <c:lblAlgn val="ctr"/>
        <c:lblOffset val="100"/>
        <c:noMultiLvlLbl val="0"/>
      </c:catAx>
      <c:valAx>
        <c:axId val="146156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38161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800" b="0" i="0" baseline="0">
                <a:effectLst/>
              </a:rPr>
              <a:t>Li-rechargeable batteries EU POM</a:t>
            </a:r>
            <a:endParaRPr lang="de-D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cellphones_NiCd!$G$11:$AB$11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cellphones_NiCd!$G$43:$AB$43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2C-48A2-8360-E5F6CA5B5A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8161407"/>
        <c:axId val="1461563951"/>
      </c:lineChart>
      <c:catAx>
        <c:axId val="1338161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61563951"/>
        <c:crosses val="autoZero"/>
        <c:auto val="1"/>
        <c:lblAlgn val="ctr"/>
        <c:lblOffset val="100"/>
        <c:noMultiLvlLbl val="0"/>
      </c:catAx>
      <c:valAx>
        <c:axId val="146156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38161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800" b="0" i="0" baseline="0">
                <a:effectLst/>
              </a:rPr>
              <a:t>Li-rechargeable batteries EU POM</a:t>
            </a:r>
            <a:endParaRPr lang="de-D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'Cordless Tools_NiCd'!$G$11:$AB$11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'Cordless Tools_NiCd'!$G$43:$AB$43</c:f>
              <c:numCache>
                <c:formatCode>General</c:formatCode>
                <c:ptCount val="22"/>
                <c:pt idx="0">
                  <c:v>2811.0535707914223</c:v>
                </c:pt>
                <c:pt idx="1">
                  <c:v>2959.003758727813</c:v>
                </c:pt>
                <c:pt idx="2">
                  <c:v>3114.7407986608559</c:v>
                </c:pt>
                <c:pt idx="3">
                  <c:v>3278.6745249061646</c:v>
                </c:pt>
                <c:pt idx="4">
                  <c:v>3451.2363420064889</c:v>
                </c:pt>
                <c:pt idx="5">
                  <c:v>3632.8803600068309</c:v>
                </c:pt>
                <c:pt idx="6">
                  <c:v>3824.0845894808745</c:v>
                </c:pt>
                <c:pt idx="7">
                  <c:v>4025.3521994535522</c:v>
                </c:pt>
                <c:pt idx="8">
                  <c:v>4237.2128415300549</c:v>
                </c:pt>
                <c:pt idx="9">
                  <c:v>4460.2240437158471</c:v>
                </c:pt>
                <c:pt idx="10">
                  <c:v>4694.9726775956287</c:v>
                </c:pt>
                <c:pt idx="11">
                  <c:v>4942.0765027322404</c:v>
                </c:pt>
                <c:pt idx="12">
                  <c:v>5202.1857923497273</c:v>
                </c:pt>
                <c:pt idx="13">
                  <c:v>4371.5846994535523</c:v>
                </c:pt>
                <c:pt idx="14">
                  <c:v>3666.6666666666665</c:v>
                </c:pt>
                <c:pt idx="15">
                  <c:v>1777.7777777777776</c:v>
                </c:pt>
                <c:pt idx="16">
                  <c:v>1466.6666666666665</c:v>
                </c:pt>
                <c:pt idx="17">
                  <c:v>733.33333333333326</c:v>
                </c:pt>
                <c:pt idx="18">
                  <c:v>293.33333333333331</c:v>
                </c:pt>
                <c:pt idx="19">
                  <c:v>210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37-4AF3-B12A-83CA5CAA64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8161407"/>
        <c:axId val="1461563951"/>
      </c:lineChart>
      <c:catAx>
        <c:axId val="1338161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61563951"/>
        <c:crosses val="autoZero"/>
        <c:auto val="1"/>
        <c:lblAlgn val="ctr"/>
        <c:lblOffset val="100"/>
        <c:noMultiLvlLbl val="0"/>
      </c:catAx>
      <c:valAx>
        <c:axId val="146156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38161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800" b="0" i="0" baseline="0">
                <a:effectLst/>
              </a:rPr>
              <a:t>Li-rechargeable batteries EU POM</a:t>
            </a:r>
            <a:endParaRPr lang="de-D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PortablePCs_NiCd!$G$11:$AB$11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PortablePCs_NiCd!$G$43:$AB$43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52-46D4-946B-429D9E4BB2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8161407"/>
        <c:axId val="1461563951"/>
      </c:lineChart>
      <c:catAx>
        <c:axId val="1338161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61563951"/>
        <c:crosses val="autoZero"/>
        <c:auto val="1"/>
        <c:lblAlgn val="ctr"/>
        <c:lblOffset val="100"/>
        <c:noMultiLvlLbl val="0"/>
      </c:catAx>
      <c:valAx>
        <c:axId val="146156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38161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800" b="0" i="0" baseline="0">
                <a:effectLst/>
              </a:rPr>
              <a:t>Li-rechargeable batteries EU POM</a:t>
            </a:r>
            <a:endParaRPr lang="de-D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Tablets_NiCd!$G$11:$AB$11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Tablets_NiCd!$G$43:$AB$43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CB-4BB1-85ED-CBEBE0B9E9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8161407"/>
        <c:axId val="1461563951"/>
      </c:lineChart>
      <c:catAx>
        <c:axId val="1338161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61563951"/>
        <c:crosses val="autoZero"/>
        <c:auto val="1"/>
        <c:lblAlgn val="ctr"/>
        <c:lblOffset val="100"/>
        <c:noMultiLvlLbl val="0"/>
      </c:catAx>
      <c:valAx>
        <c:axId val="146156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38161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800" b="0" i="0" baseline="0">
                <a:effectLst/>
              </a:rPr>
              <a:t>Li-rechargeable batteries EU POM</a:t>
            </a:r>
            <a:endParaRPr lang="de-D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'others portables_NiCd'!$G$11:$AB$11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'others portables_NiCd'!$G$43:$AB$43</c:f>
              <c:numCache>
                <c:formatCode>General</c:formatCode>
                <c:ptCount val="2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1A-4CCB-8BED-F05D83EB70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8161407"/>
        <c:axId val="1461563951"/>
      </c:lineChart>
      <c:catAx>
        <c:axId val="1338161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61563951"/>
        <c:crosses val="autoZero"/>
        <c:auto val="1"/>
        <c:lblAlgn val="ctr"/>
        <c:lblOffset val="100"/>
        <c:noMultiLvlLbl val="0"/>
      </c:catAx>
      <c:valAx>
        <c:axId val="146156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38161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NiMH batteries EU POM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'POM Portables NiMH'!$G$11:$AB$11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'POM Portables NiMH'!$G$43:$AB$43</c:f>
              <c:numCache>
                <c:formatCode>0.00</c:formatCode>
                <c:ptCount val="22"/>
                <c:pt idx="0">
                  <c:v>4903.833332798511</c:v>
                </c:pt>
                <c:pt idx="1">
                  <c:v>5590.369999390301</c:v>
                </c:pt>
                <c:pt idx="2">
                  <c:v>6373.0217993049437</c:v>
                </c:pt>
                <c:pt idx="3">
                  <c:v>7265.2448512076353</c:v>
                </c:pt>
                <c:pt idx="4">
                  <c:v>7701.1595422800947</c:v>
                </c:pt>
                <c:pt idx="5">
                  <c:v>9549.4378324273166</c:v>
                </c:pt>
                <c:pt idx="6">
                  <c:v>10886.35912896714</c:v>
                </c:pt>
                <c:pt idx="7">
                  <c:v>8600.2237118840421</c:v>
                </c:pt>
                <c:pt idx="8">
                  <c:v>9976.2595057854887</c:v>
                </c:pt>
                <c:pt idx="9">
                  <c:v>8579.583174975518</c:v>
                </c:pt>
                <c:pt idx="10">
                  <c:v>10810.274800469151</c:v>
                </c:pt>
                <c:pt idx="11" formatCode="General">
                  <c:v>13729.048996595826</c:v>
                </c:pt>
                <c:pt idx="12" formatCode="General">
                  <c:v>12034.105659340918</c:v>
                </c:pt>
                <c:pt idx="13" formatCode="General">
                  <c:v>13096.462830142867</c:v>
                </c:pt>
                <c:pt idx="14" formatCode="General">
                  <c:v>12276.836881610037</c:v>
                </c:pt>
                <c:pt idx="15" formatCode="General">
                  <c:v>11722.475878595735</c:v>
                </c:pt>
                <c:pt idx="16" formatCode="General">
                  <c:v>10607.44012051463</c:v>
                </c:pt>
                <c:pt idx="17" formatCode="General">
                  <c:v>11282.641688771449</c:v>
                </c:pt>
                <c:pt idx="18" formatCode="General">
                  <c:v>10777.650239587412</c:v>
                </c:pt>
                <c:pt idx="19" formatCode="General">
                  <c:v>10797.727199176108</c:v>
                </c:pt>
                <c:pt idx="20" formatCode="General">
                  <c:v>11112.365878589235</c:v>
                </c:pt>
                <c:pt idx="21" formatCode="General">
                  <c:v>9396.5005990551072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9A-4588-B7A6-224164F208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8393967"/>
        <c:axId val="1560330447"/>
      </c:lineChart>
      <c:catAx>
        <c:axId val="1468393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60330447"/>
        <c:crosses val="autoZero"/>
        <c:auto val="1"/>
        <c:lblAlgn val="ctr"/>
        <c:lblOffset val="100"/>
        <c:noMultiLvlLbl val="0"/>
      </c:catAx>
      <c:valAx>
        <c:axId val="1560330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683939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NiMH batteries EU POM BAU Scenario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'POM Portables NiMH'!$G$11:$BE$11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'POM Portables NiMH'!$G$43:$BE$43</c:f>
              <c:numCache>
                <c:formatCode>0.00</c:formatCode>
                <c:ptCount val="51"/>
                <c:pt idx="0">
                  <c:v>4903.833332798511</c:v>
                </c:pt>
                <c:pt idx="1">
                  <c:v>5590.369999390301</c:v>
                </c:pt>
                <c:pt idx="2">
                  <c:v>6373.0217993049437</c:v>
                </c:pt>
                <c:pt idx="3">
                  <c:v>7265.2448512076353</c:v>
                </c:pt>
                <c:pt idx="4">
                  <c:v>7701.1595422800947</c:v>
                </c:pt>
                <c:pt idx="5">
                  <c:v>9549.4378324273166</c:v>
                </c:pt>
                <c:pt idx="6">
                  <c:v>10886.35912896714</c:v>
                </c:pt>
                <c:pt idx="7">
                  <c:v>8600.2237118840421</c:v>
                </c:pt>
                <c:pt idx="8">
                  <c:v>9976.2595057854887</c:v>
                </c:pt>
                <c:pt idx="9">
                  <c:v>8579.583174975518</c:v>
                </c:pt>
                <c:pt idx="10">
                  <c:v>10810.274800469151</c:v>
                </c:pt>
                <c:pt idx="11" formatCode="General">
                  <c:v>13729.048996595826</c:v>
                </c:pt>
                <c:pt idx="12" formatCode="General">
                  <c:v>12034.105659340918</c:v>
                </c:pt>
                <c:pt idx="13" formatCode="General">
                  <c:v>13096.462830142867</c:v>
                </c:pt>
                <c:pt idx="14" formatCode="General">
                  <c:v>12276.836881610037</c:v>
                </c:pt>
                <c:pt idx="15" formatCode="General">
                  <c:v>11722.475878595735</c:v>
                </c:pt>
                <c:pt idx="16" formatCode="General">
                  <c:v>10607.44012051463</c:v>
                </c:pt>
                <c:pt idx="17" formatCode="General">
                  <c:v>11282.641688771449</c:v>
                </c:pt>
                <c:pt idx="18" formatCode="General">
                  <c:v>10777.650239587412</c:v>
                </c:pt>
                <c:pt idx="19" formatCode="General">
                  <c:v>10797.727199176108</c:v>
                </c:pt>
                <c:pt idx="20" formatCode="General">
                  <c:v>11112.365878589235</c:v>
                </c:pt>
                <c:pt idx="21" formatCode="General">
                  <c:v>9396.5005990551072</c:v>
                </c:pt>
                <c:pt idx="22">
                  <c:v>9208.5705870740039</c:v>
                </c:pt>
                <c:pt idx="23">
                  <c:v>9024.3991753325245</c:v>
                </c:pt>
                <c:pt idx="24">
                  <c:v>8843.9111918258732</c:v>
                </c:pt>
                <c:pt idx="25">
                  <c:v>8667.0329679893584</c:v>
                </c:pt>
                <c:pt idx="26">
                  <c:v>8493.6923086295683</c:v>
                </c:pt>
                <c:pt idx="27">
                  <c:v>8323.8184624569767</c:v>
                </c:pt>
                <c:pt idx="28">
                  <c:v>8157.3420932078379</c:v>
                </c:pt>
                <c:pt idx="29">
                  <c:v>7994.1952513436827</c:v>
                </c:pt>
                <c:pt idx="30">
                  <c:v>7834.3113463168074</c:v>
                </c:pt>
                <c:pt idx="31">
                  <c:v>7677.6251193904718</c:v>
                </c:pt>
                <c:pt idx="32">
                  <c:v>7524.0726170026619</c:v>
                </c:pt>
                <c:pt idx="33">
                  <c:v>7373.5911646626082</c:v>
                </c:pt>
                <c:pt idx="34">
                  <c:v>7226.1193413693582</c:v>
                </c:pt>
                <c:pt idx="35">
                  <c:v>7081.5969545419712</c:v>
                </c:pt>
                <c:pt idx="36">
                  <c:v>6939.965015451131</c:v>
                </c:pt>
                <c:pt idx="37">
                  <c:v>6801.1657151421086</c:v>
                </c:pt>
                <c:pt idx="38">
                  <c:v>6665.1424008392669</c:v>
                </c:pt>
                <c:pt idx="39">
                  <c:v>6531.8395528224801</c:v>
                </c:pt>
                <c:pt idx="40">
                  <c:v>6466.5211572942562</c:v>
                </c:pt>
                <c:pt idx="41">
                  <c:v>6401.8559457213114</c:v>
                </c:pt>
                <c:pt idx="42">
                  <c:v>6337.837386264101</c:v>
                </c:pt>
                <c:pt idx="43">
                  <c:v>6274.4590124014585</c:v>
                </c:pt>
                <c:pt idx="44">
                  <c:v>6211.7144222774441</c:v>
                </c:pt>
                <c:pt idx="45">
                  <c:v>6149.597278054669</c:v>
                </c:pt>
                <c:pt idx="46">
                  <c:v>6088.1013052741237</c:v>
                </c:pt>
                <c:pt idx="47">
                  <c:v>6027.2202922213819</c:v>
                </c:pt>
                <c:pt idx="48">
                  <c:v>5966.9480892991687</c:v>
                </c:pt>
                <c:pt idx="49">
                  <c:v>5907.2786084061763</c:v>
                </c:pt>
                <c:pt idx="50">
                  <c:v>5848.2058223221147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60-4872-8532-869F12E529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6300639"/>
        <c:axId val="1454015247"/>
      </c:lineChart>
      <c:catAx>
        <c:axId val="1506300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54015247"/>
        <c:crosses val="autoZero"/>
        <c:auto val="1"/>
        <c:lblAlgn val="ctr"/>
        <c:lblOffset val="100"/>
        <c:noMultiLvlLbl val="0"/>
      </c:catAx>
      <c:valAx>
        <c:axId val="1454015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06300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800" b="0" i="0" baseline="0">
                <a:effectLst/>
              </a:rPr>
              <a:t>Li-rechargeable batteries EU POM</a:t>
            </a:r>
            <a:endParaRPr lang="de-D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'cameras games_NiMH'!$G$11:$AB$11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'cameras games_NiMH'!$G$43:$AB$43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BB-4ADA-B214-89B1B6B08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8161407"/>
        <c:axId val="1461563951"/>
      </c:lineChart>
      <c:catAx>
        <c:axId val="1338161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61563951"/>
        <c:crosses val="autoZero"/>
        <c:auto val="1"/>
        <c:lblAlgn val="ctr"/>
        <c:lblOffset val="100"/>
        <c:noMultiLvlLbl val="0"/>
      </c:catAx>
      <c:valAx>
        <c:axId val="146156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38161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Li-rechargeable batteries EU POM BAU Scenario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'POM Portables Li-Rechargeable'!$B$11:$AZ$11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'POM Portables Li-Rechargeable'!$B$43:$AZ$43</c:f>
              <c:numCache>
                <c:formatCode>0.00</c:formatCode>
                <c:ptCount val="51"/>
                <c:pt idx="0">
                  <c:v>2471.5335021797841</c:v>
                </c:pt>
                <c:pt idx="1">
                  <c:v>3311.8548929209128</c:v>
                </c:pt>
                <c:pt idx="2">
                  <c:v>4437.885556514022</c:v>
                </c:pt>
                <c:pt idx="3">
                  <c:v>6656.8283347710312</c:v>
                </c:pt>
                <c:pt idx="4">
                  <c:v>9985.2425021565468</c:v>
                </c:pt>
                <c:pt idx="5">
                  <c:v>12181.995852630989</c:v>
                </c:pt>
                <c:pt idx="6">
                  <c:v>14374.755106104563</c:v>
                </c:pt>
                <c:pt idx="7">
                  <c:v>17105.958576264431</c:v>
                </c:pt>
                <c:pt idx="8">
                  <c:v>23093.044077956984</c:v>
                </c:pt>
                <c:pt idx="9">
                  <c:v>17088.852617688168</c:v>
                </c:pt>
                <c:pt idx="10">
                  <c:v>28709.272397716122</c:v>
                </c:pt>
                <c:pt idx="11">
                  <c:v>37609.146841008114</c:v>
                </c:pt>
                <c:pt idx="12">
                  <c:v>38378.973910727749</c:v>
                </c:pt>
                <c:pt idx="13">
                  <c:v>35420.070410485409</c:v>
                </c:pt>
                <c:pt idx="14">
                  <c:v>37558.62119460712</c:v>
                </c:pt>
                <c:pt idx="15">
                  <c:v>39148.542686479544</c:v>
                </c:pt>
                <c:pt idx="16">
                  <c:v>45321.741450907379</c:v>
                </c:pt>
                <c:pt idx="17">
                  <c:v>53342.198737117949</c:v>
                </c:pt>
                <c:pt idx="18">
                  <c:v>54587.347169016633</c:v>
                </c:pt>
                <c:pt idx="19">
                  <c:v>64771.502364082153</c:v>
                </c:pt>
                <c:pt idx="20">
                  <c:v>74937.227378128446</c:v>
                </c:pt>
                <c:pt idx="21">
                  <c:v>81678.377529574995</c:v>
                </c:pt>
                <c:pt idx="22">
                  <c:v>89846.215282532503</c:v>
                </c:pt>
                <c:pt idx="23">
                  <c:v>98830.836810785753</c:v>
                </c:pt>
                <c:pt idx="24">
                  <c:v>108713.92049186432</c:v>
                </c:pt>
                <c:pt idx="25">
                  <c:v>119585.31254105075</c:v>
                </c:pt>
                <c:pt idx="26">
                  <c:v>131543.84379515582</c:v>
                </c:pt>
                <c:pt idx="27">
                  <c:v>144698.22817467139</c:v>
                </c:pt>
                <c:pt idx="28">
                  <c:v>159168.05099213851</c:v>
                </c:pt>
                <c:pt idx="29">
                  <c:v>175084.85609135235</c:v>
                </c:pt>
                <c:pt idx="30">
                  <c:v>192593.3417004876</c:v>
                </c:pt>
                <c:pt idx="31">
                  <c:v>211852.67587053636</c:v>
                </c:pt>
                <c:pt idx="32">
                  <c:v>233037.94345759001</c:v>
                </c:pt>
                <c:pt idx="33">
                  <c:v>256341.73780334901</c:v>
                </c:pt>
                <c:pt idx="34">
                  <c:v>281975.91158368392</c:v>
                </c:pt>
                <c:pt idx="35">
                  <c:v>310173.50274205231</c:v>
                </c:pt>
                <c:pt idx="36">
                  <c:v>341190.85301625752</c:v>
                </c:pt>
                <c:pt idx="37">
                  <c:v>375309.93831788329</c:v>
                </c:pt>
                <c:pt idx="38">
                  <c:v>412840.9321496716</c:v>
                </c:pt>
                <c:pt idx="39">
                  <c:v>454125.02536463877</c:v>
                </c:pt>
                <c:pt idx="40">
                  <c:v>499537.52790110267</c:v>
                </c:pt>
                <c:pt idx="41">
                  <c:v>549491.28069121297</c:v>
                </c:pt>
                <c:pt idx="42">
                  <c:v>604440.40876033425</c:v>
                </c:pt>
                <c:pt idx="43">
                  <c:v>664884.44963636762</c:v>
                </c:pt>
                <c:pt idx="44">
                  <c:v>731372.89460000442</c:v>
                </c:pt>
                <c:pt idx="45">
                  <c:v>804510.18406000489</c:v>
                </c:pt>
                <c:pt idx="46">
                  <c:v>884961.20246600534</c:v>
                </c:pt>
                <c:pt idx="47">
                  <c:v>973457.32271260582</c:v>
                </c:pt>
                <c:pt idx="48">
                  <c:v>1070803.0549838664</c:v>
                </c:pt>
                <c:pt idx="49">
                  <c:v>1177883.3604822531</c:v>
                </c:pt>
                <c:pt idx="50">
                  <c:v>1295671.6965304785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21-4BDD-A452-F14119CD83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7002287"/>
        <c:axId val="1787198303"/>
      </c:lineChart>
      <c:catAx>
        <c:axId val="1887002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87198303"/>
        <c:crosses val="autoZero"/>
        <c:auto val="1"/>
        <c:lblAlgn val="ctr"/>
        <c:lblOffset val="100"/>
        <c:noMultiLvlLbl val="0"/>
      </c:catAx>
      <c:valAx>
        <c:axId val="1787198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87002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800" b="0" i="0" baseline="0">
                <a:effectLst/>
              </a:rPr>
              <a:t>Li-rechargeable batteries EU POM</a:t>
            </a:r>
            <a:endParaRPr lang="de-D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cellphones_NiMH!$G$11:$AB$11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cellphones_NiMH!$G$43:$AB$43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BB-4F9E-A620-631ACCD569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8161407"/>
        <c:axId val="1461563951"/>
      </c:lineChart>
      <c:catAx>
        <c:axId val="1338161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61563951"/>
        <c:crosses val="autoZero"/>
        <c:auto val="1"/>
        <c:lblAlgn val="ctr"/>
        <c:lblOffset val="100"/>
        <c:noMultiLvlLbl val="0"/>
      </c:catAx>
      <c:valAx>
        <c:axId val="146156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38161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800" b="0" i="0" baseline="0">
                <a:effectLst/>
              </a:rPr>
              <a:t>Li-rechargeable batteries EU POM</a:t>
            </a:r>
            <a:endParaRPr lang="de-D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'Cordless Tools_NiMH'!$G$11:$AB$11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'Cordless Tools_NiMH'!$G$43:$AB$43</c:f>
              <c:numCache>
                <c:formatCode>General</c:formatCode>
                <c:ptCount val="22"/>
                <c:pt idx="0">
                  <c:v>148.05866401956246</c:v>
                </c:pt>
                <c:pt idx="1">
                  <c:v>155.85122528374998</c:v>
                </c:pt>
                <c:pt idx="2">
                  <c:v>164.05392135131578</c:v>
                </c:pt>
                <c:pt idx="3">
                  <c:v>172.68833826454295</c:v>
                </c:pt>
                <c:pt idx="4">
                  <c:v>181.77719817320309</c:v>
                </c:pt>
                <c:pt idx="5">
                  <c:v>191.34441912968748</c:v>
                </c:pt>
                <c:pt idx="6">
                  <c:v>201.41517803124998</c:v>
                </c:pt>
                <c:pt idx="7">
                  <c:v>212.01597687499998</c:v>
                </c:pt>
                <c:pt idx="8">
                  <c:v>223.17471249999997</c:v>
                </c:pt>
                <c:pt idx="9">
                  <c:v>234.92074999999997</c:v>
                </c:pt>
                <c:pt idx="10">
                  <c:v>247.285</c:v>
                </c:pt>
                <c:pt idx="11">
                  <c:v>260.3</c:v>
                </c:pt>
                <c:pt idx="12">
                  <c:v>274</c:v>
                </c:pt>
                <c:pt idx="13">
                  <c:v>70.40000000000002</c:v>
                </c:pt>
                <c:pt idx="14">
                  <c:v>74</c:v>
                </c:pt>
                <c:pt idx="15">
                  <c:v>74.40000000000002</c:v>
                </c:pt>
                <c:pt idx="16">
                  <c:v>80</c:v>
                </c:pt>
                <c:pt idx="17">
                  <c:v>112.00000000000001</c:v>
                </c:pt>
                <c:pt idx="18">
                  <c:v>109.2</c:v>
                </c:pt>
                <c:pt idx="19">
                  <c:v>156</c:v>
                </c:pt>
                <c:pt idx="20">
                  <c:v>78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1E-4823-B551-760F42659E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8161407"/>
        <c:axId val="1461563951"/>
      </c:lineChart>
      <c:catAx>
        <c:axId val="1338161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61563951"/>
        <c:crosses val="autoZero"/>
        <c:auto val="1"/>
        <c:lblAlgn val="ctr"/>
        <c:lblOffset val="100"/>
        <c:noMultiLvlLbl val="0"/>
      </c:catAx>
      <c:valAx>
        <c:axId val="146156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38161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800" b="0" i="0" baseline="0">
                <a:effectLst/>
              </a:rPr>
              <a:t>Li-rechargeable batteries EU POM</a:t>
            </a:r>
            <a:endParaRPr lang="de-D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PortablePCs_NiMH!$G$11:$AB$11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PortablePCs_NiMH!$G$43:$AB$43</c:f>
              <c:numCache>
                <c:formatCode>General</c:formatCode>
                <c:ptCount val="22"/>
                <c:pt idx="0">
                  <c:v>36.16969860196842</c:v>
                </c:pt>
                <c:pt idx="1">
                  <c:v>51.670998002812034</c:v>
                </c:pt>
                <c:pt idx="2">
                  <c:v>73.815711432588628</c:v>
                </c:pt>
                <c:pt idx="3">
                  <c:v>127.26846798722177</c:v>
                </c:pt>
                <c:pt idx="4">
                  <c:v>131.20460617239357</c:v>
                </c:pt>
                <c:pt idx="5">
                  <c:v>161.98099527455994</c:v>
                </c:pt>
                <c:pt idx="6">
                  <c:v>199.97653737599992</c:v>
                </c:pt>
                <c:pt idx="7">
                  <c:v>259.7097887999999</c:v>
                </c:pt>
                <c:pt idx="8">
                  <c:v>337.28543999999988</c:v>
                </c:pt>
                <c:pt idx="9">
                  <c:v>396.80639999999988</c:v>
                </c:pt>
                <c:pt idx="10">
                  <c:v>413.33999999999992</c:v>
                </c:pt>
                <c:pt idx="11">
                  <c:v>497.99999999999994</c:v>
                </c:pt>
                <c:pt idx="12">
                  <c:v>600</c:v>
                </c:pt>
                <c:pt idx="13">
                  <c:v>200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1D-4E70-B27F-CBE315174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8161407"/>
        <c:axId val="1461563951"/>
      </c:lineChart>
      <c:catAx>
        <c:axId val="1338161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61563951"/>
        <c:crosses val="autoZero"/>
        <c:auto val="1"/>
        <c:lblAlgn val="ctr"/>
        <c:lblOffset val="100"/>
        <c:noMultiLvlLbl val="0"/>
      </c:catAx>
      <c:valAx>
        <c:axId val="146156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38161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800" b="0" i="0" baseline="0">
                <a:effectLst/>
              </a:rPr>
              <a:t>Li-rechargeable batteries EU POM</a:t>
            </a:r>
            <a:endParaRPr lang="de-D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Tablets_NiMH!$G$11:$AB$11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Tablets_NiMH!$G$43:$AB$43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CB-4326-AD38-B1B9A27F4D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8161407"/>
        <c:axId val="1461563951"/>
      </c:lineChart>
      <c:catAx>
        <c:axId val="1338161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61563951"/>
        <c:crosses val="autoZero"/>
        <c:auto val="1"/>
        <c:lblAlgn val="ctr"/>
        <c:lblOffset val="100"/>
        <c:noMultiLvlLbl val="0"/>
      </c:catAx>
      <c:valAx>
        <c:axId val="146156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38161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800" b="0" i="0" baseline="0">
                <a:effectLst/>
              </a:rPr>
              <a:t>Li-rechargeable batteries EU POM</a:t>
            </a:r>
            <a:endParaRPr lang="de-D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'others portables_NiMH'!$G$11:$BE$11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'others portables_NiMH'!$G$43:$BE$43</c:f>
              <c:numCache>
                <c:formatCode>0.00</c:formatCode>
                <c:ptCount val="51"/>
                <c:pt idx="0">
                  <c:v>4719.6049701769807</c:v>
                </c:pt>
                <c:pt idx="1">
                  <c:v>5382.8477761037393</c:v>
                </c:pt>
                <c:pt idx="2">
                  <c:v>6135.1521665210403</c:v>
                </c:pt>
                <c:pt idx="3">
                  <c:v>6965.2880449558697</c:v>
                </c:pt>
                <c:pt idx="4">
                  <c:v>7388.1777379344967</c:v>
                </c:pt>
                <c:pt idx="5">
                  <c:v>9196.112418023069</c:v>
                </c:pt>
                <c:pt idx="6">
                  <c:v>10484.967413559891</c:v>
                </c:pt>
                <c:pt idx="7">
                  <c:v>8128.4979462090414</c:v>
                </c:pt>
                <c:pt idx="8">
                  <c:v>9415.7993532854853</c:v>
                </c:pt>
                <c:pt idx="9">
                  <c:v>7947.8560249755192</c:v>
                </c:pt>
                <c:pt idx="10">
                  <c:v>10149.649800469151</c:v>
                </c:pt>
                <c:pt idx="11">
                  <c:v>12970.748996595823</c:v>
                </c:pt>
                <c:pt idx="12">
                  <c:v>11160.105659340916</c:v>
                </c:pt>
                <c:pt idx="13">
                  <c:v>12826.062830142866</c:v>
                </c:pt>
                <c:pt idx="14">
                  <c:v>12202.836881610039</c:v>
                </c:pt>
                <c:pt idx="15">
                  <c:v>11648.075878595728</c:v>
                </c:pt>
                <c:pt idx="16">
                  <c:v>10527.44012051463</c:v>
                </c:pt>
                <c:pt idx="17">
                  <c:v>11170.641688771448</c:v>
                </c:pt>
                <c:pt idx="18">
                  <c:v>10668.450239587411</c:v>
                </c:pt>
                <c:pt idx="19">
                  <c:v>10641.72719917611</c:v>
                </c:pt>
                <c:pt idx="20">
                  <c:v>11034.365878589235</c:v>
                </c:pt>
                <c:pt idx="21">
                  <c:v>9396.5005990551072</c:v>
                </c:pt>
                <c:pt idx="22">
                  <c:v>9208.5705870740039</c:v>
                </c:pt>
                <c:pt idx="23">
                  <c:v>9024.3991753325245</c:v>
                </c:pt>
                <c:pt idx="24">
                  <c:v>8843.9111918258732</c:v>
                </c:pt>
                <c:pt idx="25">
                  <c:v>8667.0329679893584</c:v>
                </c:pt>
                <c:pt idx="26">
                  <c:v>8493.6923086295683</c:v>
                </c:pt>
                <c:pt idx="27">
                  <c:v>8323.8184624569767</c:v>
                </c:pt>
                <c:pt idx="28">
                  <c:v>8157.3420932078379</c:v>
                </c:pt>
                <c:pt idx="29">
                  <c:v>7994.1952513436827</c:v>
                </c:pt>
                <c:pt idx="30">
                  <c:v>7834.3113463168074</c:v>
                </c:pt>
                <c:pt idx="31">
                  <c:v>7677.6251193904718</c:v>
                </c:pt>
                <c:pt idx="32">
                  <c:v>7524.0726170026619</c:v>
                </c:pt>
                <c:pt idx="33">
                  <c:v>7373.5911646626082</c:v>
                </c:pt>
                <c:pt idx="34">
                  <c:v>7226.1193413693582</c:v>
                </c:pt>
                <c:pt idx="35">
                  <c:v>7081.5969545419712</c:v>
                </c:pt>
                <c:pt idx="36">
                  <c:v>6939.965015451131</c:v>
                </c:pt>
                <c:pt idx="37">
                  <c:v>6801.1657151421086</c:v>
                </c:pt>
                <c:pt idx="38">
                  <c:v>6665.1424008392669</c:v>
                </c:pt>
                <c:pt idx="39">
                  <c:v>6531.8395528224801</c:v>
                </c:pt>
                <c:pt idx="40">
                  <c:v>6466.5211572942562</c:v>
                </c:pt>
                <c:pt idx="41">
                  <c:v>6401.8559457213114</c:v>
                </c:pt>
                <c:pt idx="42">
                  <c:v>6337.837386264101</c:v>
                </c:pt>
                <c:pt idx="43">
                  <c:v>6274.4590124014585</c:v>
                </c:pt>
                <c:pt idx="44">
                  <c:v>6211.7144222774441</c:v>
                </c:pt>
                <c:pt idx="45">
                  <c:v>6149.597278054669</c:v>
                </c:pt>
                <c:pt idx="46">
                  <c:v>6088.1013052741237</c:v>
                </c:pt>
                <c:pt idx="47">
                  <c:v>6027.2202922213819</c:v>
                </c:pt>
                <c:pt idx="48">
                  <c:v>5966.9480892991687</c:v>
                </c:pt>
                <c:pt idx="49">
                  <c:v>5907.2786084061763</c:v>
                </c:pt>
                <c:pt idx="50">
                  <c:v>5848.2058223221147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57-4E61-A5F4-FAC3E37A0C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8161407"/>
        <c:axId val="1461563951"/>
      </c:lineChart>
      <c:catAx>
        <c:axId val="1338161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61563951"/>
        <c:crosses val="autoZero"/>
        <c:auto val="1"/>
        <c:lblAlgn val="ctr"/>
        <c:lblOffset val="100"/>
        <c:noMultiLvlLbl val="0"/>
      </c:catAx>
      <c:valAx>
        <c:axId val="146156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38161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Lead-acid batteries</a:t>
            </a:r>
            <a:r>
              <a:rPr lang="de-DE" baseline="0"/>
              <a:t> EU POM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'POM Portables Lead-acid'!$G$11:$AB$11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'POM Portables Lead-acid'!$G$43:$AB$43</c:f>
              <c:numCache>
                <c:formatCode>0.00</c:formatCode>
                <c:ptCount val="22"/>
                <c:pt idx="0">
                  <c:v>4350.642476169578</c:v>
                </c:pt>
                <c:pt idx="1">
                  <c:v>4437.6553256929692</c:v>
                </c:pt>
                <c:pt idx="2">
                  <c:v>4526.4084322068284</c:v>
                </c:pt>
                <c:pt idx="3">
                  <c:v>4616.9366008509651</c:v>
                </c:pt>
                <c:pt idx="4">
                  <c:v>4709.2753328679846</c:v>
                </c:pt>
                <c:pt idx="5">
                  <c:v>4803.4608395253445</c:v>
                </c:pt>
                <c:pt idx="6">
                  <c:v>4899.5300563158517</c:v>
                </c:pt>
                <c:pt idx="7">
                  <c:v>4997.5206574421691</c:v>
                </c:pt>
                <c:pt idx="8">
                  <c:v>5097.4710705910129</c:v>
                </c:pt>
                <c:pt idx="9">
                  <c:v>5199.4204920028333</c:v>
                </c:pt>
                <c:pt idx="10">
                  <c:v>5303.4089018428904</c:v>
                </c:pt>
                <c:pt idx="11">
                  <c:v>5409.4770798797481</c:v>
                </c:pt>
                <c:pt idx="12">
                  <c:v>5469.9315145008459</c:v>
                </c:pt>
                <c:pt idx="13">
                  <c:v>5616.2428793824938</c:v>
                </c:pt>
                <c:pt idx="14">
                  <c:v>5369.5936692833684</c:v>
                </c:pt>
                <c:pt idx="15">
                  <c:v>4659.8506083632528</c:v>
                </c:pt>
                <c:pt idx="16">
                  <c:v>4906.8795025980944</c:v>
                </c:pt>
                <c:pt idx="17">
                  <c:v>7589.4450922119941</c:v>
                </c:pt>
                <c:pt idx="18">
                  <c:v>7593.9824360312095</c:v>
                </c:pt>
                <c:pt idx="19">
                  <c:v>9054.6919011788559</c:v>
                </c:pt>
                <c:pt idx="20">
                  <c:v>9611.8602108461928</c:v>
                </c:pt>
                <c:pt idx="21">
                  <c:v>8634.9342763277273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7A-48FE-829A-037DC885FD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0001232"/>
        <c:axId val="1861327632"/>
      </c:lineChart>
      <c:catAx>
        <c:axId val="1720001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61327632"/>
        <c:crosses val="autoZero"/>
        <c:auto val="1"/>
        <c:lblAlgn val="ctr"/>
        <c:lblOffset val="100"/>
        <c:noMultiLvlLbl val="0"/>
      </c:catAx>
      <c:valAx>
        <c:axId val="186132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20001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baseline="0">
                <a:effectLst/>
              </a:rPr>
              <a:t>Lead-acid batteries EU POM</a:t>
            </a:r>
            <a:r>
              <a:rPr lang="de-DE" sz="1100" b="0" i="0" baseline="0">
                <a:effectLst/>
              </a:rPr>
              <a:t> </a:t>
            </a:r>
            <a:r>
              <a:rPr lang="de-DE"/>
              <a:t>BAU</a:t>
            </a:r>
            <a:r>
              <a:rPr lang="de-DE" baseline="0"/>
              <a:t> Scenario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'POM Portables Lead-acid'!$G$11:$BE$11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'POM Portables Lead-acid'!$G$43:$BE$43</c:f>
              <c:numCache>
                <c:formatCode>0.00</c:formatCode>
                <c:ptCount val="51"/>
                <c:pt idx="0">
                  <c:v>4350.642476169578</c:v>
                </c:pt>
                <c:pt idx="1">
                  <c:v>4437.6553256929692</c:v>
                </c:pt>
                <c:pt idx="2">
                  <c:v>4526.4084322068284</c:v>
                </c:pt>
                <c:pt idx="3">
                  <c:v>4616.9366008509651</c:v>
                </c:pt>
                <c:pt idx="4">
                  <c:v>4709.2753328679846</c:v>
                </c:pt>
                <c:pt idx="5">
                  <c:v>4803.4608395253445</c:v>
                </c:pt>
                <c:pt idx="6">
                  <c:v>4899.5300563158517</c:v>
                </c:pt>
                <c:pt idx="7">
                  <c:v>4997.5206574421691</c:v>
                </c:pt>
                <c:pt idx="8">
                  <c:v>5097.4710705910129</c:v>
                </c:pt>
                <c:pt idx="9">
                  <c:v>5199.4204920028333</c:v>
                </c:pt>
                <c:pt idx="10">
                  <c:v>5303.4089018428904</c:v>
                </c:pt>
                <c:pt idx="11">
                  <c:v>5409.4770798797481</c:v>
                </c:pt>
                <c:pt idx="12">
                  <c:v>5469.9315145008459</c:v>
                </c:pt>
                <c:pt idx="13">
                  <c:v>5616.2428793824938</c:v>
                </c:pt>
                <c:pt idx="14">
                  <c:v>5369.5936692833684</c:v>
                </c:pt>
                <c:pt idx="15">
                  <c:v>4659.8506083632528</c:v>
                </c:pt>
                <c:pt idx="16">
                  <c:v>4906.8795025980944</c:v>
                </c:pt>
                <c:pt idx="17">
                  <c:v>7589.4450922119941</c:v>
                </c:pt>
                <c:pt idx="18">
                  <c:v>7593.9824360312095</c:v>
                </c:pt>
                <c:pt idx="19">
                  <c:v>9054.6919011788559</c:v>
                </c:pt>
                <c:pt idx="20">
                  <c:v>9611.8602108461928</c:v>
                </c:pt>
                <c:pt idx="21">
                  <c:v>8634.9342763277273</c:v>
                </c:pt>
                <c:pt idx="22">
                  <c:v>8807.6329618542786</c:v>
                </c:pt>
                <c:pt idx="23">
                  <c:v>8983.7856210913651</c:v>
                </c:pt>
                <c:pt idx="24">
                  <c:v>9163.4613335131926</c:v>
                </c:pt>
                <c:pt idx="25">
                  <c:v>9346.7305601834578</c:v>
                </c:pt>
                <c:pt idx="26">
                  <c:v>9533.665171387127</c:v>
                </c:pt>
                <c:pt idx="27">
                  <c:v>9724.3384748148674</c:v>
                </c:pt>
                <c:pt idx="28">
                  <c:v>9918.8252443111669</c:v>
                </c:pt>
                <c:pt idx="29">
                  <c:v>10117.201749197389</c:v>
                </c:pt>
                <c:pt idx="30">
                  <c:v>10319.545784181337</c:v>
                </c:pt>
                <c:pt idx="31">
                  <c:v>10525.936699864966</c:v>
                </c:pt>
                <c:pt idx="32">
                  <c:v>10736.455433862266</c:v>
                </c:pt>
                <c:pt idx="33">
                  <c:v>10951.184542539508</c:v>
                </c:pt>
                <c:pt idx="34">
                  <c:v>11170.2082333903</c:v>
                </c:pt>
                <c:pt idx="35">
                  <c:v>11393.612398058103</c:v>
                </c:pt>
                <c:pt idx="36">
                  <c:v>11621.484646019264</c:v>
                </c:pt>
                <c:pt idx="37">
                  <c:v>11853.914338939652</c:v>
                </c:pt>
                <c:pt idx="38">
                  <c:v>12090.992625718445</c:v>
                </c:pt>
                <c:pt idx="39">
                  <c:v>12332.812478232812</c:v>
                </c:pt>
                <c:pt idx="40">
                  <c:v>12456.140603015141</c:v>
                </c:pt>
                <c:pt idx="41">
                  <c:v>12580.702009045292</c:v>
                </c:pt>
                <c:pt idx="42">
                  <c:v>12706.509029135745</c:v>
                </c:pt>
                <c:pt idx="43">
                  <c:v>12833.574119427105</c:v>
                </c:pt>
                <c:pt idx="44">
                  <c:v>12961.909860621377</c:v>
                </c:pt>
                <c:pt idx="45">
                  <c:v>13091.528959227591</c:v>
                </c:pt>
                <c:pt idx="46">
                  <c:v>13222.44424881986</c:v>
                </c:pt>
                <c:pt idx="47">
                  <c:v>13354.668691308067</c:v>
                </c:pt>
                <c:pt idx="48">
                  <c:v>13488.215378221143</c:v>
                </c:pt>
                <c:pt idx="49">
                  <c:v>13623.097532003352</c:v>
                </c:pt>
                <c:pt idx="50">
                  <c:v>13759.328507323389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AF-4587-8FC7-87CFB52698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8942751"/>
        <c:axId val="1454012335"/>
      </c:lineChart>
      <c:catAx>
        <c:axId val="1558942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54012335"/>
        <c:crosses val="autoZero"/>
        <c:auto val="1"/>
        <c:lblAlgn val="ctr"/>
        <c:lblOffset val="100"/>
        <c:noMultiLvlLbl val="0"/>
      </c:catAx>
      <c:valAx>
        <c:axId val="1454012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58942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800" b="0" i="0" baseline="0">
                <a:effectLst/>
              </a:rPr>
              <a:t>Li-rechargeable batteries EU POM</a:t>
            </a:r>
            <a:endParaRPr lang="de-D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'cameras games_Pb'!$G$11:$AB$11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'cameras games_Pb'!$G$43:$AB$43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22-4B12-8ED7-6E7D615466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8161407"/>
        <c:axId val="1461563951"/>
      </c:lineChart>
      <c:catAx>
        <c:axId val="1338161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61563951"/>
        <c:crosses val="autoZero"/>
        <c:auto val="1"/>
        <c:lblAlgn val="ctr"/>
        <c:lblOffset val="100"/>
        <c:noMultiLvlLbl val="0"/>
      </c:catAx>
      <c:valAx>
        <c:axId val="146156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38161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800" b="0" i="0" baseline="0">
                <a:effectLst/>
              </a:rPr>
              <a:t>Li-rechargeable batteries EU POM</a:t>
            </a:r>
            <a:endParaRPr lang="de-D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cellphones_Pb!$G$11:$AB$11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cellphones_Pb!$G$43:$AB$43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CA-439F-AEBC-5C715013FD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8161407"/>
        <c:axId val="1461563951"/>
      </c:lineChart>
      <c:catAx>
        <c:axId val="1338161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61563951"/>
        <c:crosses val="autoZero"/>
        <c:auto val="1"/>
        <c:lblAlgn val="ctr"/>
        <c:lblOffset val="100"/>
        <c:noMultiLvlLbl val="0"/>
      </c:catAx>
      <c:valAx>
        <c:axId val="146156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38161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800" b="0" i="0" baseline="0">
                <a:effectLst/>
              </a:rPr>
              <a:t>Li-rechargeable batteries EU POM</a:t>
            </a:r>
            <a:endParaRPr lang="de-D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'Cordless Tools_Pb'!$H$11:$AC$11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'Cordless Tools_Pb'!$H$43:$AC$43</c:f>
              <c:numCache>
                <c:formatCode>General</c:formatCode>
                <c:ptCount val="22"/>
                <c:pt idx="0">
                  <c:v>9906.6016071483391</c:v>
                </c:pt>
                <c:pt idx="1">
                  <c:v>10428.001691735095</c:v>
                </c:pt>
                <c:pt idx="2">
                  <c:v>10976.843886036942</c:v>
                </c:pt>
                <c:pt idx="3">
                  <c:v>11554.572511617835</c:v>
                </c:pt>
                <c:pt idx="4">
                  <c:v>12162.707906966143</c:v>
                </c:pt>
                <c:pt idx="5">
                  <c:v>12802.850428385414</c:v>
                </c:pt>
                <c:pt idx="6">
                  <c:v>13476.68466145833</c:v>
                </c:pt>
                <c:pt idx="7">
                  <c:v>14185.983854166665</c:v>
                </c:pt>
                <c:pt idx="8">
                  <c:v>14932.614583333332</c:v>
                </c:pt>
                <c:pt idx="9">
                  <c:v>15718.541666666666</c:v>
                </c:pt>
                <c:pt idx="10">
                  <c:v>16545.833333333336</c:v>
                </c:pt>
                <c:pt idx="11">
                  <c:v>17416.666666666668</c:v>
                </c:pt>
                <c:pt idx="12">
                  <c:v>18333.333333333336</c:v>
                </c:pt>
                <c:pt idx="13">
                  <c:v>18333.333333333336</c:v>
                </c:pt>
                <c:pt idx="14">
                  <c:v>21875</c:v>
                </c:pt>
                <c:pt idx="15">
                  <c:v>24062.5</c:v>
                </c:pt>
                <c:pt idx="16">
                  <c:v>22916.666666666672</c:v>
                </c:pt>
                <c:pt idx="17">
                  <c:v>22423.958333333336</c:v>
                </c:pt>
                <c:pt idx="18">
                  <c:v>20625</c:v>
                </c:pt>
                <c:pt idx="19">
                  <c:v>19479.166666666672</c:v>
                </c:pt>
                <c:pt idx="20">
                  <c:v>7437.5000000000009</c:v>
                </c:pt>
                <c:pt idx="21">
                  <c:v>9916.6666666666679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AC-4040-8CEC-26846D3E44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8161407"/>
        <c:axId val="1461563951"/>
      </c:lineChart>
      <c:catAx>
        <c:axId val="1338161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61563951"/>
        <c:crosses val="autoZero"/>
        <c:auto val="1"/>
        <c:lblAlgn val="ctr"/>
        <c:lblOffset val="100"/>
        <c:noMultiLvlLbl val="0"/>
      </c:catAx>
      <c:valAx>
        <c:axId val="146156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38161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800" b="0" i="0" baseline="0">
                <a:effectLst/>
              </a:rPr>
              <a:t>Li-rechargeable batteries EU POM</a:t>
            </a:r>
            <a:endParaRPr lang="de-D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'cameras games_LiRechargable'!$G$11:$BE$11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'cameras games_LiRechargable'!$G$43:$BE$43</c:f>
              <c:numCache>
                <c:formatCode>General</c:formatCode>
                <c:ptCount val="51"/>
                <c:pt idx="0">
                  <c:v>358.66746522330232</c:v>
                </c:pt>
                <c:pt idx="1">
                  <c:v>442.79933978185471</c:v>
                </c:pt>
                <c:pt idx="2">
                  <c:v>546.66585158253656</c:v>
                </c:pt>
                <c:pt idx="3">
                  <c:v>674.89611306486006</c:v>
                </c:pt>
                <c:pt idx="4">
                  <c:v>833.20507785785173</c:v>
                </c:pt>
                <c:pt idx="5">
                  <c:v>1028.6482442689528</c:v>
                </c:pt>
                <c:pt idx="6">
                  <c:v>1269.9361040357442</c:v>
                </c:pt>
                <c:pt idx="7">
                  <c:v>1567.8223506614122</c:v>
                </c:pt>
                <c:pt idx="8">
                  <c:v>1935.5831489647067</c:v>
                </c:pt>
                <c:pt idx="9">
                  <c:v>2389.6088258823534</c:v>
                </c:pt>
                <c:pt idx="10">
                  <c:v>2950.134352941177</c:v>
                </c:pt>
                <c:pt idx="11">
                  <c:v>3642.1411764705886</c:v>
                </c:pt>
                <c:pt idx="12">
                  <c:v>4496.4705882352937</c:v>
                </c:pt>
                <c:pt idx="13">
                  <c:v>4496.4705882352937</c:v>
                </c:pt>
                <c:pt idx="14">
                  <c:v>4496.4705882352937</c:v>
                </c:pt>
                <c:pt idx="15">
                  <c:v>4323.5294117647054</c:v>
                </c:pt>
                <c:pt idx="16">
                  <c:v>4323.5294117647054</c:v>
                </c:pt>
                <c:pt idx="17">
                  <c:v>4323.5294117647054</c:v>
                </c:pt>
                <c:pt idx="18">
                  <c:v>5188.2352941176468</c:v>
                </c:pt>
                <c:pt idx="19">
                  <c:v>5716.666666666667</c:v>
                </c:pt>
                <c:pt idx="20">
                  <c:v>5716.666666666667</c:v>
                </c:pt>
                <c:pt idx="21">
                  <c:v>5716.666666666667</c:v>
                </c:pt>
                <c:pt idx="22">
                  <c:v>6002.5000000000018</c:v>
                </c:pt>
                <c:pt idx="23">
                  <c:v>6302.6250000000027</c:v>
                </c:pt>
                <c:pt idx="24">
                  <c:v>6617.7562500000031</c:v>
                </c:pt>
                <c:pt idx="25">
                  <c:v>6948.6440625000005</c:v>
                </c:pt>
                <c:pt idx="26">
                  <c:v>7296.0762656250026</c:v>
                </c:pt>
                <c:pt idx="27">
                  <c:v>7660.8800789062516</c:v>
                </c:pt>
                <c:pt idx="28">
                  <c:v>8043.924082851564</c:v>
                </c:pt>
                <c:pt idx="29">
                  <c:v>8446.1202869941444</c:v>
                </c:pt>
                <c:pt idx="30">
                  <c:v>8868.4263013438485</c:v>
                </c:pt>
                <c:pt idx="31">
                  <c:v>9045.7948273707261</c:v>
                </c:pt>
                <c:pt idx="32">
                  <c:v>9226.7107239181405</c:v>
                </c:pt>
                <c:pt idx="33">
                  <c:v>9411.2449383965013</c:v>
                </c:pt>
                <c:pt idx="34">
                  <c:v>9599.4698371644336</c:v>
                </c:pt>
                <c:pt idx="35">
                  <c:v>9791.4592339077262</c:v>
                </c:pt>
                <c:pt idx="36">
                  <c:v>9987.2884185858784</c:v>
                </c:pt>
                <c:pt idx="37">
                  <c:v>10187.034186957595</c:v>
                </c:pt>
                <c:pt idx="38">
                  <c:v>10390.774870696745</c:v>
                </c:pt>
                <c:pt idx="39">
                  <c:v>10598.590368110685</c:v>
                </c:pt>
                <c:pt idx="40">
                  <c:v>10810.562175472895</c:v>
                </c:pt>
                <c:pt idx="41">
                  <c:v>10918.667797227625</c:v>
                </c:pt>
                <c:pt idx="42">
                  <c:v>11027.854475199902</c:v>
                </c:pt>
                <c:pt idx="43">
                  <c:v>11138.1330199519</c:v>
                </c:pt>
                <c:pt idx="44">
                  <c:v>11249.514350151419</c:v>
                </c:pt>
                <c:pt idx="45">
                  <c:v>11362.009493652931</c:v>
                </c:pt>
                <c:pt idx="46">
                  <c:v>11475.629588589465</c:v>
                </c:pt>
                <c:pt idx="47">
                  <c:v>11590.385884475359</c:v>
                </c:pt>
                <c:pt idx="48">
                  <c:v>11706.289743320112</c:v>
                </c:pt>
                <c:pt idx="49">
                  <c:v>11823.352640753312</c:v>
                </c:pt>
                <c:pt idx="50">
                  <c:v>11941.586167160845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91-40CA-A062-747A610A2E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8161407"/>
        <c:axId val="1461563951"/>
      </c:lineChart>
      <c:catAx>
        <c:axId val="1338161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61563951"/>
        <c:crosses val="autoZero"/>
        <c:auto val="1"/>
        <c:lblAlgn val="ctr"/>
        <c:lblOffset val="100"/>
        <c:noMultiLvlLbl val="0"/>
      </c:catAx>
      <c:valAx>
        <c:axId val="146156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38161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800" b="0" i="0" baseline="0">
                <a:effectLst/>
              </a:rPr>
              <a:t>Li-rechargeable batteries EU POM</a:t>
            </a:r>
            <a:endParaRPr lang="de-D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PortablePCs_Pb!$G$11:$AB$11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PortablePCs_Pb!$G$43:$AB$43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92-4474-BD9A-AE794E540B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8161407"/>
        <c:axId val="1461563951"/>
      </c:lineChart>
      <c:catAx>
        <c:axId val="1338161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61563951"/>
        <c:crosses val="autoZero"/>
        <c:auto val="1"/>
        <c:lblAlgn val="ctr"/>
        <c:lblOffset val="100"/>
        <c:noMultiLvlLbl val="0"/>
      </c:catAx>
      <c:valAx>
        <c:axId val="146156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38161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800" b="0" i="0" baseline="0">
                <a:effectLst/>
              </a:rPr>
              <a:t>Li-rechargeable batteries EU POM</a:t>
            </a:r>
            <a:endParaRPr lang="de-D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Tablets_Pb!$G$11:$AB$11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Tablets_Pb!$G$43:$AB$43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98-4DA6-87AE-2242BC70FA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8161407"/>
        <c:axId val="1461563951"/>
      </c:lineChart>
      <c:catAx>
        <c:axId val="1338161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61563951"/>
        <c:crosses val="autoZero"/>
        <c:auto val="1"/>
        <c:lblAlgn val="ctr"/>
        <c:lblOffset val="100"/>
        <c:noMultiLvlLbl val="0"/>
      </c:catAx>
      <c:valAx>
        <c:axId val="146156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38161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800" b="0" i="0" baseline="0">
                <a:effectLst/>
              </a:rPr>
              <a:t>Li-rechargeable batteries EU POM</a:t>
            </a:r>
            <a:endParaRPr lang="de-D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'others portable_Pb'!$H$11:$AC$11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'others portable_Pb'!$H$43:$AC$43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26-4257-B00A-A0C7A48C6A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8161407"/>
        <c:axId val="1461563951"/>
      </c:lineChart>
      <c:catAx>
        <c:axId val="1338161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61563951"/>
        <c:crosses val="autoZero"/>
        <c:auto val="1"/>
        <c:lblAlgn val="ctr"/>
        <c:lblOffset val="100"/>
        <c:noMultiLvlLbl val="0"/>
      </c:catAx>
      <c:valAx>
        <c:axId val="146156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38161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Zinc-based batteries EU POM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'others portable_Zn-based'!$G$11:$AB$11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'others portable_Zn-based'!$G$43:$AB$43</c:f>
              <c:numCache>
                <c:formatCode>0.00</c:formatCode>
                <c:ptCount val="22"/>
                <c:pt idx="0">
                  <c:v>120640.03987277093</c:v>
                </c:pt>
                <c:pt idx="1">
                  <c:v>123052.84067022635</c:v>
                </c:pt>
                <c:pt idx="2">
                  <c:v>125513.89748363088</c:v>
                </c:pt>
                <c:pt idx="3">
                  <c:v>128024.17543330349</c:v>
                </c:pt>
                <c:pt idx="4">
                  <c:v>130584.65894196957</c:v>
                </c:pt>
                <c:pt idx="5">
                  <c:v>133196.35212080897</c:v>
                </c:pt>
                <c:pt idx="6">
                  <c:v>135860.27916322515</c:v>
                </c:pt>
                <c:pt idx="7">
                  <c:v>138577.48474648964</c:v>
                </c:pt>
                <c:pt idx="8">
                  <c:v>141349.03444141944</c:v>
                </c:pt>
                <c:pt idx="9">
                  <c:v>144176.01513024783</c:v>
                </c:pt>
                <c:pt idx="10">
                  <c:v>147059.5354328528</c:v>
                </c:pt>
                <c:pt idx="11">
                  <c:v>150000.72614150986</c:v>
                </c:pt>
                <c:pt idx="12">
                  <c:v>149136.35257062232</c:v>
                </c:pt>
                <c:pt idx="13">
                  <c:v>146620.20978985957</c:v>
                </c:pt>
                <c:pt idx="14">
                  <c:v>147235.79261196411</c:v>
                </c:pt>
                <c:pt idx="15">
                  <c:v>152575.68560471036</c:v>
                </c:pt>
                <c:pt idx="16">
                  <c:v>151323.44641915991</c:v>
                </c:pt>
                <c:pt idx="17">
                  <c:v>155217.64541324636</c:v>
                </c:pt>
                <c:pt idx="18">
                  <c:v>156160.39649650978</c:v>
                </c:pt>
                <c:pt idx="19">
                  <c:v>161723.46850463393</c:v>
                </c:pt>
                <c:pt idx="20">
                  <c:v>175117.08580954897</c:v>
                </c:pt>
                <c:pt idx="21">
                  <c:v>189377.78272196284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11-42ED-B83B-0F69959E4F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0454655"/>
        <c:axId val="1473300831"/>
      </c:lineChart>
      <c:catAx>
        <c:axId val="1390454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73300831"/>
        <c:crosses val="autoZero"/>
        <c:auto val="1"/>
        <c:lblAlgn val="ctr"/>
        <c:lblOffset val="100"/>
        <c:noMultiLvlLbl val="0"/>
      </c:catAx>
      <c:valAx>
        <c:axId val="147330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904546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Zinc-based batteries EU POM BAU Scenario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'others portable_Zn-based'!$G$11:$BE$11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'others portable_Zn-based'!$G$43:$BE$43</c:f>
              <c:numCache>
                <c:formatCode>0.00</c:formatCode>
                <c:ptCount val="51"/>
                <c:pt idx="0">
                  <c:v>120640.03987277093</c:v>
                </c:pt>
                <c:pt idx="1">
                  <c:v>123052.84067022635</c:v>
                </c:pt>
                <c:pt idx="2">
                  <c:v>125513.89748363088</c:v>
                </c:pt>
                <c:pt idx="3">
                  <c:v>128024.17543330349</c:v>
                </c:pt>
                <c:pt idx="4">
                  <c:v>130584.65894196957</c:v>
                </c:pt>
                <c:pt idx="5">
                  <c:v>133196.35212080897</c:v>
                </c:pt>
                <c:pt idx="6">
                  <c:v>135860.27916322515</c:v>
                </c:pt>
                <c:pt idx="7">
                  <c:v>138577.48474648964</c:v>
                </c:pt>
                <c:pt idx="8">
                  <c:v>141349.03444141944</c:v>
                </c:pt>
                <c:pt idx="9">
                  <c:v>144176.01513024783</c:v>
                </c:pt>
                <c:pt idx="10">
                  <c:v>147059.5354328528</c:v>
                </c:pt>
                <c:pt idx="11">
                  <c:v>150000.72614150986</c:v>
                </c:pt>
                <c:pt idx="12">
                  <c:v>149136.35257062232</c:v>
                </c:pt>
                <c:pt idx="13">
                  <c:v>146620.20978985957</c:v>
                </c:pt>
                <c:pt idx="14">
                  <c:v>147235.79261196411</c:v>
                </c:pt>
                <c:pt idx="15">
                  <c:v>152575.68560471036</c:v>
                </c:pt>
                <c:pt idx="16">
                  <c:v>151323.44641915991</c:v>
                </c:pt>
                <c:pt idx="17">
                  <c:v>155217.64541324636</c:v>
                </c:pt>
                <c:pt idx="18">
                  <c:v>156160.39649650978</c:v>
                </c:pt>
                <c:pt idx="19">
                  <c:v>161723.46850463393</c:v>
                </c:pt>
                <c:pt idx="20">
                  <c:v>175117.08580954897</c:v>
                </c:pt>
                <c:pt idx="21">
                  <c:v>189377.78272196284</c:v>
                </c:pt>
                <c:pt idx="22">
                  <c:v>193165.33837640219</c:v>
                </c:pt>
                <c:pt idx="23">
                  <c:v>197028.64514393019</c:v>
                </c:pt>
                <c:pt idx="24">
                  <c:v>200969.21804680873</c:v>
                </c:pt>
                <c:pt idx="25">
                  <c:v>204988.60240774491</c:v>
                </c:pt>
                <c:pt idx="26">
                  <c:v>209088.37445589984</c:v>
                </c:pt>
                <c:pt idx="27">
                  <c:v>213270.14194501791</c:v>
                </c:pt>
                <c:pt idx="28">
                  <c:v>217535.54478391822</c:v>
                </c:pt>
                <c:pt idx="29">
                  <c:v>221886.25567959659</c:v>
                </c:pt>
                <c:pt idx="30">
                  <c:v>226323.98079318856</c:v>
                </c:pt>
                <c:pt idx="31">
                  <c:v>230850.46040905223</c:v>
                </c:pt>
                <c:pt idx="32">
                  <c:v>235467.46961723329</c:v>
                </c:pt>
                <c:pt idx="33">
                  <c:v>240176.81900957791</c:v>
                </c:pt>
                <c:pt idx="34">
                  <c:v>244980.35538976954</c:v>
                </c:pt>
                <c:pt idx="35">
                  <c:v>249879.96249756496</c:v>
                </c:pt>
                <c:pt idx="36">
                  <c:v>254877.56174751624</c:v>
                </c:pt>
                <c:pt idx="37">
                  <c:v>259975.11298246655</c:v>
                </c:pt>
                <c:pt idx="38">
                  <c:v>265174.6152421158</c:v>
                </c:pt>
                <c:pt idx="39">
                  <c:v>270478.10754695826</c:v>
                </c:pt>
                <c:pt idx="40">
                  <c:v>273182.88862242777</c:v>
                </c:pt>
                <c:pt idx="41">
                  <c:v>275914.71750865201</c:v>
                </c:pt>
                <c:pt idx="42">
                  <c:v>278673.86468373856</c:v>
                </c:pt>
                <c:pt idx="43">
                  <c:v>281460.60333057598</c:v>
                </c:pt>
                <c:pt idx="44">
                  <c:v>284275.20936388173</c:v>
                </c:pt>
                <c:pt idx="45">
                  <c:v>287117.96145752055</c:v>
                </c:pt>
                <c:pt idx="46">
                  <c:v>289989.14107209572</c:v>
                </c:pt>
                <c:pt idx="47">
                  <c:v>292889.03248281672</c:v>
                </c:pt>
                <c:pt idx="48">
                  <c:v>295817.92280764482</c:v>
                </c:pt>
                <c:pt idx="49">
                  <c:v>298776.10203572136</c:v>
                </c:pt>
                <c:pt idx="50">
                  <c:v>301763.86305607855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4D-4211-B32E-C0CF8D7C72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2261871"/>
        <c:axId val="1511691247"/>
      </c:lineChart>
      <c:catAx>
        <c:axId val="1452261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11691247"/>
        <c:crosses val="autoZero"/>
        <c:auto val="1"/>
        <c:lblAlgn val="ctr"/>
        <c:lblOffset val="100"/>
        <c:noMultiLvlLbl val="0"/>
      </c:catAx>
      <c:valAx>
        <c:axId val="151169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522618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800" b="0" i="0" baseline="0">
                <a:effectLst/>
              </a:rPr>
              <a:t>Li-Primary batteries EU POM</a:t>
            </a:r>
            <a:endParaRPr lang="de-D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'others portable_Li-Primary'!$G$11:$AB$11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'others portable_Li-Primary'!$G$43:$AB$43</c:f>
              <c:numCache>
                <c:formatCode>0.00</c:formatCode>
                <c:ptCount val="22"/>
                <c:pt idx="0">
                  <c:v>205.20051509873284</c:v>
                </c:pt>
                <c:pt idx="1">
                  <c:v>274.96869023230209</c:v>
                </c:pt>
                <c:pt idx="2">
                  <c:v>368.45804491128473</c:v>
                </c:pt>
                <c:pt idx="3">
                  <c:v>552.68706736692707</c:v>
                </c:pt>
                <c:pt idx="4">
                  <c:v>829.03060105039071</c:v>
                </c:pt>
                <c:pt idx="5">
                  <c:v>1011.4173332814767</c:v>
                </c:pt>
                <c:pt idx="6">
                  <c:v>1193.4724532721425</c:v>
                </c:pt>
                <c:pt idx="7">
                  <c:v>1420.2322193938496</c:v>
                </c:pt>
                <c:pt idx="8">
                  <c:v>1917.3134961816968</c:v>
                </c:pt>
                <c:pt idx="9">
                  <c:v>1418.8119871744557</c:v>
                </c:pt>
                <c:pt idx="10">
                  <c:v>2383.6041384530854</c:v>
                </c:pt>
                <c:pt idx="11">
                  <c:v>3122.5214213735426</c:v>
                </c:pt>
                <c:pt idx="12">
                  <c:v>3607.8877177518084</c:v>
                </c:pt>
                <c:pt idx="13">
                  <c:v>3569.6325598199064</c:v>
                </c:pt>
                <c:pt idx="14">
                  <c:v>4327.9294554738462</c:v>
                </c:pt>
                <c:pt idx="15">
                  <c:v>5159.4042261111417</c:v>
                </c:pt>
                <c:pt idx="16">
                  <c:v>5385.1951327965962</c:v>
                </c:pt>
                <c:pt idx="17">
                  <c:v>5915.1202685989683</c:v>
                </c:pt>
                <c:pt idx="18">
                  <c:v>5825.1074232882638</c:v>
                </c:pt>
                <c:pt idx="19">
                  <c:v>6410.938498532284</c:v>
                </c:pt>
                <c:pt idx="20">
                  <c:v>7258.3906724008466</c:v>
                </c:pt>
                <c:pt idx="21">
                  <c:v>6862.7670639583657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FA-4EF5-971C-F7E1DFA0BF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6821151"/>
        <c:axId val="1392242911"/>
      </c:lineChart>
      <c:catAx>
        <c:axId val="1246821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92242911"/>
        <c:crosses val="autoZero"/>
        <c:auto val="1"/>
        <c:lblAlgn val="ctr"/>
        <c:lblOffset val="100"/>
        <c:noMultiLvlLbl val="0"/>
      </c:catAx>
      <c:valAx>
        <c:axId val="1392242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46821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600" b="0" i="0" baseline="0">
                <a:effectLst/>
              </a:rPr>
              <a:t>Li-Primary batteries EU POM</a:t>
            </a:r>
            <a:r>
              <a:rPr lang="de-DE" sz="1200" b="0" i="0" baseline="0">
                <a:effectLst/>
              </a:rPr>
              <a:t> </a:t>
            </a:r>
            <a:r>
              <a:rPr lang="de-DE" sz="1600" b="0" i="0" baseline="0">
                <a:effectLst/>
              </a:rPr>
              <a:t>BAU Scenario</a:t>
            </a:r>
            <a:endParaRPr lang="de-DE" sz="16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'others portable_Li-Primary'!$G$11:$BE$11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'others portable_Li-Primary'!$G$43:$BE$43</c:f>
              <c:numCache>
                <c:formatCode>0.00</c:formatCode>
                <c:ptCount val="51"/>
                <c:pt idx="0">
                  <c:v>205.20051509873284</c:v>
                </c:pt>
                <c:pt idx="1">
                  <c:v>274.96869023230209</c:v>
                </c:pt>
                <c:pt idx="2">
                  <c:v>368.45804491128473</c:v>
                </c:pt>
                <c:pt idx="3">
                  <c:v>552.68706736692707</c:v>
                </c:pt>
                <c:pt idx="4">
                  <c:v>829.03060105039071</c:v>
                </c:pt>
                <c:pt idx="5">
                  <c:v>1011.4173332814767</c:v>
                </c:pt>
                <c:pt idx="6">
                  <c:v>1193.4724532721425</c:v>
                </c:pt>
                <c:pt idx="7">
                  <c:v>1420.2322193938496</c:v>
                </c:pt>
                <c:pt idx="8">
                  <c:v>1917.3134961816968</c:v>
                </c:pt>
                <c:pt idx="9">
                  <c:v>1418.8119871744557</c:v>
                </c:pt>
                <c:pt idx="10">
                  <c:v>2383.6041384530854</c:v>
                </c:pt>
                <c:pt idx="11">
                  <c:v>3122.5214213735426</c:v>
                </c:pt>
                <c:pt idx="12">
                  <c:v>3607.8877177518084</c:v>
                </c:pt>
                <c:pt idx="13">
                  <c:v>3569.6325598199064</c:v>
                </c:pt>
                <c:pt idx="14">
                  <c:v>4327.9294554738462</c:v>
                </c:pt>
                <c:pt idx="15">
                  <c:v>5159.4042261111417</c:v>
                </c:pt>
                <c:pt idx="16">
                  <c:v>5385.1951327965962</c:v>
                </c:pt>
                <c:pt idx="17">
                  <c:v>5915.1202685989683</c:v>
                </c:pt>
                <c:pt idx="18">
                  <c:v>5825.1074232882638</c:v>
                </c:pt>
                <c:pt idx="19">
                  <c:v>6410.938498532284</c:v>
                </c:pt>
                <c:pt idx="20">
                  <c:v>7258.3906724008466</c:v>
                </c:pt>
                <c:pt idx="21">
                  <c:v>6862.7670639583657</c:v>
                </c:pt>
                <c:pt idx="22">
                  <c:v>7343.1607584354515</c:v>
                </c:pt>
                <c:pt idx="23">
                  <c:v>7857.1820115259343</c:v>
                </c:pt>
                <c:pt idx="24">
                  <c:v>8407.1847523327469</c:v>
                </c:pt>
                <c:pt idx="25">
                  <c:v>8995.6876849960408</c:v>
                </c:pt>
                <c:pt idx="26">
                  <c:v>9625.3858229457637</c:v>
                </c:pt>
                <c:pt idx="27">
                  <c:v>10299.162830551968</c:v>
                </c:pt>
                <c:pt idx="28">
                  <c:v>11020.104228690605</c:v>
                </c:pt>
                <c:pt idx="29">
                  <c:v>11791.51152469895</c:v>
                </c:pt>
                <c:pt idx="30">
                  <c:v>12499.002216180883</c:v>
                </c:pt>
                <c:pt idx="31">
                  <c:v>13248.942349151735</c:v>
                </c:pt>
                <c:pt idx="32">
                  <c:v>14043.878890100841</c:v>
                </c:pt>
                <c:pt idx="33">
                  <c:v>14886.511623506893</c:v>
                </c:pt>
                <c:pt idx="34">
                  <c:v>15779.702320917308</c:v>
                </c:pt>
                <c:pt idx="35">
                  <c:v>16726.484460172345</c:v>
                </c:pt>
                <c:pt idx="36">
                  <c:v>17730.073527782683</c:v>
                </c:pt>
                <c:pt idx="37">
                  <c:v>18793.877939449641</c:v>
                </c:pt>
                <c:pt idx="38">
                  <c:v>19921.510615816624</c:v>
                </c:pt>
                <c:pt idx="39">
                  <c:v>21116.801252765621</c:v>
                </c:pt>
                <c:pt idx="40">
                  <c:v>22172.641315403904</c:v>
                </c:pt>
                <c:pt idx="41">
                  <c:v>23281.273381174095</c:v>
                </c:pt>
                <c:pt idx="42">
                  <c:v>24445.337050232807</c:v>
                </c:pt>
                <c:pt idx="43">
                  <c:v>25667.603902744442</c:v>
                </c:pt>
                <c:pt idx="44">
                  <c:v>26950.984097881657</c:v>
                </c:pt>
                <c:pt idx="45">
                  <c:v>28298.533302775752</c:v>
                </c:pt>
                <c:pt idx="46">
                  <c:v>29713.459967914539</c:v>
                </c:pt>
                <c:pt idx="47">
                  <c:v>31199.132966310259</c:v>
                </c:pt>
                <c:pt idx="48">
                  <c:v>32759.08961462578</c:v>
                </c:pt>
                <c:pt idx="49">
                  <c:v>34397.044095357072</c:v>
                </c:pt>
                <c:pt idx="50">
                  <c:v>36116.896300124914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5C-48A1-9F56-152F0E74B8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1519007"/>
        <c:axId val="1984420431"/>
      </c:lineChart>
      <c:catAx>
        <c:axId val="1881519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84420431"/>
        <c:crosses val="autoZero"/>
        <c:auto val="1"/>
        <c:lblAlgn val="ctr"/>
        <c:lblOffset val="100"/>
        <c:noMultiLvlLbl val="0"/>
      </c:catAx>
      <c:valAx>
        <c:axId val="1984420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815190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Other batteries EU POM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'others portable_Portables Other'!$G$11:$AB$11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'others portable_Portables Other'!$G$43:$AB$43</c:f>
              <c:numCache>
                <c:formatCode>0.00</c:formatCode>
                <c:ptCount val="22"/>
                <c:pt idx="0">
                  <c:v>96.923806685238503</c:v>
                </c:pt>
                <c:pt idx="1">
                  <c:v>98.862282818943285</c:v>
                </c:pt>
                <c:pt idx="2">
                  <c:v>100.83952847532217</c:v>
                </c:pt>
                <c:pt idx="3">
                  <c:v>102.85631904482858</c:v>
                </c:pt>
                <c:pt idx="4">
                  <c:v>104.91344542572514</c:v>
                </c:pt>
                <c:pt idx="5">
                  <c:v>107.01171433423966</c:v>
                </c:pt>
                <c:pt idx="6">
                  <c:v>109.15194862092447</c:v>
                </c:pt>
                <c:pt idx="7">
                  <c:v>111.33498759334296</c:v>
                </c:pt>
                <c:pt idx="8">
                  <c:v>113.56168734520983</c:v>
                </c:pt>
                <c:pt idx="9">
                  <c:v>115.83292109211402</c:v>
                </c:pt>
                <c:pt idx="10">
                  <c:v>118.14957951395628</c:v>
                </c:pt>
                <c:pt idx="11">
                  <c:v>120.51257110423539</c:v>
                </c:pt>
                <c:pt idx="12">
                  <c:v>296.45064429122812</c:v>
                </c:pt>
                <c:pt idx="13">
                  <c:v>1621.3671047981372</c:v>
                </c:pt>
                <c:pt idx="14">
                  <c:v>1587.7837691982377</c:v>
                </c:pt>
                <c:pt idx="15">
                  <c:v>1234.8557441018875</c:v>
                </c:pt>
                <c:pt idx="16">
                  <c:v>187.60667544736296</c:v>
                </c:pt>
                <c:pt idx="17">
                  <c:v>431.33513468659032</c:v>
                </c:pt>
                <c:pt idx="18">
                  <c:v>445.13382951428639</c:v>
                </c:pt>
                <c:pt idx="19">
                  <c:v>494.54243933232152</c:v>
                </c:pt>
                <c:pt idx="20">
                  <c:v>408.55350616369901</c:v>
                </c:pt>
                <c:pt idx="21">
                  <c:v>1090.0761020935652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90-46F9-84ED-6E653EE7D8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6078048"/>
        <c:axId val="1860024016"/>
      </c:lineChart>
      <c:catAx>
        <c:axId val="1856078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60024016"/>
        <c:crosses val="autoZero"/>
        <c:auto val="1"/>
        <c:lblAlgn val="ctr"/>
        <c:lblOffset val="100"/>
        <c:noMultiLvlLbl val="0"/>
      </c:catAx>
      <c:valAx>
        <c:axId val="186002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56078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Other batteries EU POM BAU Scenario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'others portable_Portables Other'!$G$11:$BE$11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'others portable_Portables Other'!$G$43:$BE$43</c:f>
              <c:numCache>
                <c:formatCode>0.00</c:formatCode>
                <c:ptCount val="51"/>
                <c:pt idx="0">
                  <c:v>96.923806685238503</c:v>
                </c:pt>
                <c:pt idx="1">
                  <c:v>98.862282818943285</c:v>
                </c:pt>
                <c:pt idx="2">
                  <c:v>100.83952847532217</c:v>
                </c:pt>
                <c:pt idx="3">
                  <c:v>102.85631904482858</c:v>
                </c:pt>
                <c:pt idx="4">
                  <c:v>104.91344542572514</c:v>
                </c:pt>
                <c:pt idx="5">
                  <c:v>107.01171433423966</c:v>
                </c:pt>
                <c:pt idx="6">
                  <c:v>109.15194862092447</c:v>
                </c:pt>
                <c:pt idx="7">
                  <c:v>111.33498759334296</c:v>
                </c:pt>
                <c:pt idx="8">
                  <c:v>113.56168734520983</c:v>
                </c:pt>
                <c:pt idx="9">
                  <c:v>115.83292109211402</c:v>
                </c:pt>
                <c:pt idx="10">
                  <c:v>118.14957951395628</c:v>
                </c:pt>
                <c:pt idx="11">
                  <c:v>120.51257110423539</c:v>
                </c:pt>
                <c:pt idx="12">
                  <c:v>296.45064429122812</c:v>
                </c:pt>
                <c:pt idx="13">
                  <c:v>1621.3671047981372</c:v>
                </c:pt>
                <c:pt idx="14">
                  <c:v>1587.7837691982377</c:v>
                </c:pt>
                <c:pt idx="15">
                  <c:v>1234.8557441018875</c:v>
                </c:pt>
                <c:pt idx="16">
                  <c:v>187.60667544736296</c:v>
                </c:pt>
                <c:pt idx="17">
                  <c:v>431.33513468659032</c:v>
                </c:pt>
                <c:pt idx="18">
                  <c:v>445.13382951428639</c:v>
                </c:pt>
                <c:pt idx="19">
                  <c:v>494.54243933232152</c:v>
                </c:pt>
                <c:pt idx="20">
                  <c:v>408.55350616369901</c:v>
                </c:pt>
                <c:pt idx="21">
                  <c:v>1090.0761020935652</c:v>
                </c:pt>
                <c:pt idx="22">
                  <c:v>1155.4806682191791</c:v>
                </c:pt>
                <c:pt idx="23">
                  <c:v>1224.8095083123296</c:v>
                </c:pt>
                <c:pt idx="24">
                  <c:v>1298.2980788110694</c:v>
                </c:pt>
                <c:pt idx="25">
                  <c:v>1376.1959635397336</c:v>
                </c:pt>
                <c:pt idx="26">
                  <c:v>1458.7677213521176</c:v>
                </c:pt>
                <c:pt idx="27">
                  <c:v>1546.2937846332445</c:v>
                </c:pt>
                <c:pt idx="28">
                  <c:v>1639.0714117112393</c:v>
                </c:pt>
                <c:pt idx="29">
                  <c:v>1737.4156964139138</c:v>
                </c:pt>
                <c:pt idx="30">
                  <c:v>1841.6606381987483</c:v>
                </c:pt>
                <c:pt idx="31">
                  <c:v>1952.1602764906731</c:v>
                </c:pt>
                <c:pt idx="32">
                  <c:v>2049.7682903152077</c:v>
                </c:pt>
                <c:pt idx="33">
                  <c:v>2152.2567048309675</c:v>
                </c:pt>
                <c:pt idx="34">
                  <c:v>2259.8695400725164</c:v>
                </c:pt>
                <c:pt idx="35">
                  <c:v>2372.8630170761417</c:v>
                </c:pt>
                <c:pt idx="36">
                  <c:v>2491.5061679299483</c:v>
                </c:pt>
                <c:pt idx="37">
                  <c:v>2616.0814763264461</c:v>
                </c:pt>
                <c:pt idx="38">
                  <c:v>2746.8855501427684</c:v>
                </c:pt>
                <c:pt idx="39">
                  <c:v>2884.2298276499077</c:v>
                </c:pt>
                <c:pt idx="40">
                  <c:v>3028.4413190324021</c:v>
                </c:pt>
                <c:pt idx="41">
                  <c:v>3179.8633849840226</c:v>
                </c:pt>
                <c:pt idx="42">
                  <c:v>3275.2592865335432</c:v>
                </c:pt>
                <c:pt idx="43">
                  <c:v>3373.5170651295498</c:v>
                </c:pt>
                <c:pt idx="44">
                  <c:v>3474.7225770834357</c:v>
                </c:pt>
                <c:pt idx="45">
                  <c:v>3578.964254395939</c:v>
                </c:pt>
                <c:pt idx="46">
                  <c:v>3686.3331820278177</c:v>
                </c:pt>
                <c:pt idx="47">
                  <c:v>3796.923177488653</c:v>
                </c:pt>
                <c:pt idx="48">
                  <c:v>3910.8308728133111</c:v>
                </c:pt>
                <c:pt idx="49">
                  <c:v>4028.1557989977118</c:v>
                </c:pt>
                <c:pt idx="50">
                  <c:v>4149.0004729676411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34-4415-A7E1-6F35238D9D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3523135"/>
        <c:axId val="1878166719"/>
      </c:lineChart>
      <c:catAx>
        <c:axId val="1983523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78166719"/>
        <c:crosses val="autoZero"/>
        <c:auto val="1"/>
        <c:lblAlgn val="ctr"/>
        <c:lblOffset val="100"/>
        <c:noMultiLvlLbl val="0"/>
      </c:catAx>
      <c:valAx>
        <c:axId val="1878166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835231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800" b="0" i="0" baseline="0">
                <a:effectLst/>
              </a:rPr>
              <a:t>Li-rechargeable batteries EU POM</a:t>
            </a:r>
            <a:endParaRPr lang="de-D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Template!$B$11:$W$11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Template!$B$43:$W$43</c:f>
              <c:numCache>
                <c:formatCode>0.00</c:formatCode>
                <c:ptCount val="2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EB-412C-9ED5-3E47D5039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8161407"/>
        <c:axId val="1461563951"/>
      </c:lineChart>
      <c:catAx>
        <c:axId val="1338161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61563951"/>
        <c:crosses val="autoZero"/>
        <c:auto val="1"/>
        <c:lblAlgn val="ctr"/>
        <c:lblOffset val="100"/>
        <c:noMultiLvlLbl val="0"/>
      </c:catAx>
      <c:valAx>
        <c:axId val="146156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38161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800" b="0" i="0" baseline="0">
                <a:effectLst/>
              </a:rPr>
              <a:t>Li-rechargeable Celphones batteries EU POM</a:t>
            </a:r>
            <a:endParaRPr lang="de-D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cellphones_LiRechargable!$G$11:$BE$11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cellphones_LiRechargable!$G$43:$BE$43</c:f>
              <c:numCache>
                <c:formatCode>General</c:formatCode>
                <c:ptCount val="51"/>
                <c:pt idx="0">
                  <c:v>335.23792527123919</c:v>
                </c:pt>
                <c:pt idx="1">
                  <c:v>622.3427198247216</c:v>
                </c:pt>
                <c:pt idx="2">
                  <c:v>852.52427373249532</c:v>
                </c:pt>
                <c:pt idx="3">
                  <c:v>1167.8414708664318</c:v>
                </c:pt>
                <c:pt idx="4">
                  <c:v>1578.2966239359987</c:v>
                </c:pt>
                <c:pt idx="5">
                  <c:v>2146.4966687640399</c:v>
                </c:pt>
                <c:pt idx="6">
                  <c:v>2854.6287744180709</c:v>
                </c:pt>
                <c:pt idx="7">
                  <c:v>3215.3197319830592</c:v>
                </c:pt>
                <c:pt idx="8">
                  <c:v>3430.0408048941181</c:v>
                </c:pt>
                <c:pt idx="9">
                  <c:v>3191.3959905882357</c:v>
                </c:pt>
                <c:pt idx="10">
                  <c:v>3858.070588235295</c:v>
                </c:pt>
                <c:pt idx="11">
                  <c:v>4822.5882352941189</c:v>
                </c:pt>
                <c:pt idx="12">
                  <c:v>6028.2352941176487</c:v>
                </c:pt>
                <c:pt idx="13">
                  <c:v>6500</c:v>
                </c:pt>
                <c:pt idx="14">
                  <c:v>7234.1176470588234</c:v>
                </c:pt>
                <c:pt idx="15">
                  <c:v>7200</c:v>
                </c:pt>
                <c:pt idx="16">
                  <c:v>7552.9411764705892</c:v>
                </c:pt>
                <c:pt idx="17">
                  <c:v>7902.745098039215</c:v>
                </c:pt>
                <c:pt idx="18">
                  <c:v>8355.432525951559</c:v>
                </c:pt>
                <c:pt idx="19">
                  <c:v>7203</c:v>
                </c:pt>
                <c:pt idx="20">
                  <c:v>7317.3333333333321</c:v>
                </c:pt>
                <c:pt idx="21">
                  <c:v>8130.3703703703686</c:v>
                </c:pt>
                <c:pt idx="22" formatCode="0.00">
                  <c:v>8536.8888888888887</c:v>
                </c:pt>
                <c:pt idx="23" formatCode="0.00">
                  <c:v>8963.7333333333336</c:v>
                </c:pt>
                <c:pt idx="24" formatCode="0.00">
                  <c:v>9411.92</c:v>
                </c:pt>
                <c:pt idx="25" formatCode="0.00">
                  <c:v>9882.5159999999996</c:v>
                </c:pt>
                <c:pt idx="26" formatCode="0.00">
                  <c:v>10376.641800000001</c:v>
                </c:pt>
                <c:pt idx="27" formatCode="0.00">
                  <c:v>10895.473889999997</c:v>
                </c:pt>
                <c:pt idx="28" formatCode="0.00">
                  <c:v>11440.247584499999</c:v>
                </c:pt>
                <c:pt idx="29" formatCode="0.00">
                  <c:v>12012.259963725</c:v>
                </c:pt>
                <c:pt idx="30" formatCode="0.00">
                  <c:v>12612.872961911253</c:v>
                </c:pt>
                <c:pt idx="31" formatCode="0.00">
                  <c:v>12865.130421149475</c:v>
                </c:pt>
                <c:pt idx="32" formatCode="0.00">
                  <c:v>13122.433029572461</c:v>
                </c:pt>
                <c:pt idx="33" formatCode="0.00">
                  <c:v>13384.881690163911</c:v>
                </c:pt>
                <c:pt idx="34" formatCode="0.00">
                  <c:v>13652.579323967195</c:v>
                </c:pt>
                <c:pt idx="35" formatCode="0.00">
                  <c:v>13925.630910446534</c:v>
                </c:pt>
                <c:pt idx="36" formatCode="0.00">
                  <c:v>14204.143528655466</c:v>
                </c:pt>
                <c:pt idx="37" formatCode="0.00">
                  <c:v>14488.226399228575</c:v>
                </c:pt>
                <c:pt idx="38" formatCode="0.00">
                  <c:v>14777.990927213144</c:v>
                </c:pt>
                <c:pt idx="39" formatCode="0.00">
                  <c:v>15073.550745757409</c:v>
                </c:pt>
                <c:pt idx="40" formatCode="0.00">
                  <c:v>15375.021760672556</c:v>
                </c:pt>
                <c:pt idx="41" formatCode="0.00">
                  <c:v>15528.771978279281</c:v>
                </c:pt>
                <c:pt idx="42" formatCode="0.00">
                  <c:v>15684.059698062076</c:v>
                </c:pt>
                <c:pt idx="43" formatCode="0.00">
                  <c:v>15840.900295042698</c:v>
                </c:pt>
                <c:pt idx="44" formatCode="0.00">
                  <c:v>15999.309297993124</c:v>
                </c:pt>
                <c:pt idx="45" formatCode="0.00">
                  <c:v>16159.302390973058</c:v>
                </c:pt>
                <c:pt idx="46" formatCode="0.00">
                  <c:v>16320.895414882783</c:v>
                </c:pt>
                <c:pt idx="47" formatCode="0.00">
                  <c:v>16484.104369031615</c:v>
                </c:pt>
                <c:pt idx="48" formatCode="0.00">
                  <c:v>16648.945412721929</c:v>
                </c:pt>
                <c:pt idx="49" formatCode="0.00">
                  <c:v>16815.434866849151</c:v>
                </c:pt>
                <c:pt idx="50" formatCode="0.00">
                  <c:v>16983.589215517641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9A-4815-ACD2-C507F84700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8161407"/>
        <c:axId val="1461563951"/>
      </c:lineChart>
      <c:catAx>
        <c:axId val="1338161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61563951"/>
        <c:crosses val="autoZero"/>
        <c:auto val="1"/>
        <c:lblAlgn val="ctr"/>
        <c:lblOffset val="100"/>
        <c:noMultiLvlLbl val="0"/>
      </c:catAx>
      <c:valAx>
        <c:axId val="146156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38161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[POM_portables.xlsx]Avicenne Pivot!PivotTable2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'Avicenne Pivot'!$B$3:$B$5</c:f>
              <c:strCache>
                <c:ptCount val="1"/>
                <c:pt idx="0">
                  <c:v>battLiRechargeable - cameras/games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'Avicenne Pivot'!$A$6:$A$28</c:f>
              <c:strCach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strCache>
            </c:strRef>
          </c:cat>
          <c:val>
            <c:numRef>
              <c:f>'Avicenne Pivot'!$B$6:$B$28</c:f>
              <c:numCache>
                <c:formatCode>General</c:formatCode>
                <c:ptCount val="22"/>
                <c:pt idx="0">
                  <c:v>358.66746522330232</c:v>
                </c:pt>
                <c:pt idx="1">
                  <c:v>442.79933978185471</c:v>
                </c:pt>
                <c:pt idx="2">
                  <c:v>546.66585158253656</c:v>
                </c:pt>
                <c:pt idx="3">
                  <c:v>674.89611306486006</c:v>
                </c:pt>
                <c:pt idx="4">
                  <c:v>833.20507785785173</c:v>
                </c:pt>
                <c:pt idx="5">
                  <c:v>1028.6482442689528</c:v>
                </c:pt>
                <c:pt idx="6">
                  <c:v>1269.9361040357442</c:v>
                </c:pt>
                <c:pt idx="7">
                  <c:v>1567.8223506614122</c:v>
                </c:pt>
                <c:pt idx="8">
                  <c:v>1935.5831489647067</c:v>
                </c:pt>
                <c:pt idx="9">
                  <c:v>2389.6088258823534</c:v>
                </c:pt>
                <c:pt idx="10">
                  <c:v>2950.134352941177</c:v>
                </c:pt>
                <c:pt idx="11">
                  <c:v>3642.1411764705886</c:v>
                </c:pt>
                <c:pt idx="12">
                  <c:v>4496.4705882352937</c:v>
                </c:pt>
                <c:pt idx="13">
                  <c:v>4496.4705882352937</c:v>
                </c:pt>
                <c:pt idx="14">
                  <c:v>4496.4705882352937</c:v>
                </c:pt>
                <c:pt idx="15">
                  <c:v>4323.5294117647054</c:v>
                </c:pt>
                <c:pt idx="16">
                  <c:v>4323.5294117647054</c:v>
                </c:pt>
                <c:pt idx="17">
                  <c:v>4323.5294117647054</c:v>
                </c:pt>
                <c:pt idx="18">
                  <c:v>5188.2352941176468</c:v>
                </c:pt>
                <c:pt idx="19">
                  <c:v>5716.666666666667</c:v>
                </c:pt>
                <c:pt idx="20">
                  <c:v>5716.666666666667</c:v>
                </c:pt>
                <c:pt idx="21">
                  <c:v>5716.666666666667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38-482A-B034-0AA83D14AA3E}"/>
            </c:ext>
          </c:extLst>
        </c:ser>
        <c:ser>
          <c:idx val="1"/>
          <c:order val="1"/>
          <c:tx>
            <c:strRef>
              <c:f>'Avicenne Pivot'!$C$3:$C$5</c:f>
              <c:strCache>
                <c:ptCount val="1"/>
                <c:pt idx="0">
                  <c:v>battLiRechargeable - cell phones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'Avicenne Pivot'!$A$6:$A$28</c:f>
              <c:strCach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strCache>
            </c:strRef>
          </c:cat>
          <c:val>
            <c:numRef>
              <c:f>'Avicenne Pivot'!$C$6:$C$28</c:f>
              <c:numCache>
                <c:formatCode>General</c:formatCode>
                <c:ptCount val="22"/>
                <c:pt idx="0">
                  <c:v>335.23792527123919</c:v>
                </c:pt>
                <c:pt idx="1">
                  <c:v>622.3427198247216</c:v>
                </c:pt>
                <c:pt idx="2">
                  <c:v>852.52427373249532</c:v>
                </c:pt>
                <c:pt idx="3">
                  <c:v>1167.8414708664318</c:v>
                </c:pt>
                <c:pt idx="4">
                  <c:v>1578.2966239359987</c:v>
                </c:pt>
                <c:pt idx="5">
                  <c:v>2146.4966687640399</c:v>
                </c:pt>
                <c:pt idx="6">
                  <c:v>2854.6287744180709</c:v>
                </c:pt>
                <c:pt idx="7">
                  <c:v>3215.3197319830592</c:v>
                </c:pt>
                <c:pt idx="8">
                  <c:v>3430.0408048941181</c:v>
                </c:pt>
                <c:pt idx="9">
                  <c:v>3191.3959905882357</c:v>
                </c:pt>
                <c:pt idx="10">
                  <c:v>3858.070588235295</c:v>
                </c:pt>
                <c:pt idx="11">
                  <c:v>4822.5882352941189</c:v>
                </c:pt>
                <c:pt idx="12">
                  <c:v>6028.2352941176487</c:v>
                </c:pt>
                <c:pt idx="13">
                  <c:v>6500</c:v>
                </c:pt>
                <c:pt idx="14">
                  <c:v>7234.1176470588234</c:v>
                </c:pt>
                <c:pt idx="15">
                  <c:v>7200</c:v>
                </c:pt>
                <c:pt idx="16">
                  <c:v>7552.9411764705892</c:v>
                </c:pt>
                <c:pt idx="17">
                  <c:v>7902.745098039215</c:v>
                </c:pt>
                <c:pt idx="18">
                  <c:v>8355.432525951559</c:v>
                </c:pt>
                <c:pt idx="19">
                  <c:v>7203</c:v>
                </c:pt>
                <c:pt idx="20">
                  <c:v>7317.3333333333321</c:v>
                </c:pt>
                <c:pt idx="21">
                  <c:v>8130.3703703703686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38-482A-B034-0AA83D14AA3E}"/>
            </c:ext>
          </c:extLst>
        </c:ser>
        <c:ser>
          <c:idx val="2"/>
          <c:order val="2"/>
          <c:tx>
            <c:strRef>
              <c:f>'Avicenne Pivot'!$D$3:$D$5</c:f>
              <c:strCache>
                <c:ptCount val="1"/>
                <c:pt idx="0">
                  <c:v>battLiRechargeable - cordless tools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'Avicenne Pivot'!$A$6:$A$28</c:f>
              <c:strCach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strCache>
            </c:strRef>
          </c:cat>
          <c:val>
            <c:numRef>
              <c:f>'Avicenne Pivot'!$D$6:$D$28</c:f>
              <c:numCache>
                <c:formatCode>General</c:formatCode>
                <c:ptCount val="22"/>
                <c:pt idx="0">
                  <c:v>1437.0399743075177</c:v>
                </c:pt>
                <c:pt idx="1">
                  <c:v>1512.6736571658082</c:v>
                </c:pt>
                <c:pt idx="2">
                  <c:v>1592.2880601745351</c:v>
                </c:pt>
                <c:pt idx="3">
                  <c:v>1676.0926949205632</c:v>
                </c:pt>
                <c:pt idx="4">
                  <c:v>1764.3080999163824</c:v>
                </c:pt>
                <c:pt idx="5">
                  <c:v>1857.1664209646133</c:v>
                </c:pt>
                <c:pt idx="6">
                  <c:v>1954.912022068014</c:v>
                </c:pt>
                <c:pt idx="7">
                  <c:v>2057.8021284926463</c:v>
                </c:pt>
                <c:pt idx="8">
                  <c:v>2166.1075036764701</c:v>
                </c:pt>
                <c:pt idx="9">
                  <c:v>2280.1131617647056</c:v>
                </c:pt>
                <c:pt idx="10">
                  <c:v>2400.1191176470588</c:v>
                </c:pt>
                <c:pt idx="11">
                  <c:v>2526.4411764705887</c:v>
                </c:pt>
                <c:pt idx="12">
                  <c:v>2659.4117647058824</c:v>
                </c:pt>
                <c:pt idx="13">
                  <c:v>3416.4705882352946</c:v>
                </c:pt>
                <c:pt idx="14">
                  <c:v>3591.1764705882356</c:v>
                </c:pt>
                <c:pt idx="15">
                  <c:v>3610.588235294118</c:v>
                </c:pt>
                <c:pt idx="16">
                  <c:v>3882.3529411764712</c:v>
                </c:pt>
                <c:pt idx="17">
                  <c:v>5435.2941176470576</c:v>
                </c:pt>
                <c:pt idx="18">
                  <c:v>5299.411764705882</c:v>
                </c:pt>
                <c:pt idx="19">
                  <c:v>7570.588235294118</c:v>
                </c:pt>
                <c:pt idx="20">
                  <c:v>7570.588235294118</c:v>
                </c:pt>
                <c:pt idx="21">
                  <c:v>7570.588235294118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38-482A-B034-0AA83D14AA3E}"/>
            </c:ext>
          </c:extLst>
        </c:ser>
        <c:ser>
          <c:idx val="3"/>
          <c:order val="3"/>
          <c:tx>
            <c:strRef>
              <c:f>'Avicenne Pivot'!$E$3:$E$5</c:f>
              <c:strCache>
                <c:ptCount val="1"/>
                <c:pt idx="0">
                  <c:v>battLiRechargeable - others portable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'Avicenne Pivot'!$A$6:$A$28</c:f>
              <c:strCach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strCache>
            </c:strRef>
          </c:cat>
          <c:val>
            <c:numRef>
              <c:f>'Avicenne Pivot'!$E$6:$E$28</c:f>
              <c:numCache>
                <c:formatCode>General</c:formatCode>
                <c:ptCount val="22"/>
                <c:pt idx="0">
                  <c:v>495.85984514924314</c:v>
                </c:pt>
                <c:pt idx="1">
                  <c:v>521.95773173604539</c:v>
                </c:pt>
                <c:pt idx="2">
                  <c:v>549.42919130110045</c:v>
                </c:pt>
                <c:pt idx="3">
                  <c:v>578.34651715905318</c:v>
                </c:pt>
                <c:pt idx="4">
                  <c:v>608.78580753584538</c:v>
                </c:pt>
                <c:pt idx="5">
                  <c:v>640.82716582720582</c:v>
                </c:pt>
                <c:pt idx="6">
                  <c:v>674.55491139705885</c:v>
                </c:pt>
                <c:pt idx="7">
                  <c:v>710.05780147058829</c:v>
                </c:pt>
                <c:pt idx="8">
                  <c:v>747.42926470588236</c:v>
                </c:pt>
                <c:pt idx="9">
                  <c:v>786.76764705882363</c:v>
                </c:pt>
                <c:pt idx="10">
                  <c:v>828.17647058823536</c:v>
                </c:pt>
                <c:pt idx="11">
                  <c:v>871.76470588235304</c:v>
                </c:pt>
                <c:pt idx="12">
                  <c:v>917.64705882352951</c:v>
                </c:pt>
                <c:pt idx="13">
                  <c:v>1070.5882352941176</c:v>
                </c:pt>
                <c:pt idx="14">
                  <c:v>1223.5294117647061</c:v>
                </c:pt>
                <c:pt idx="15">
                  <c:v>1270.5882352941178</c:v>
                </c:pt>
                <c:pt idx="16">
                  <c:v>1364.7058823529412</c:v>
                </c:pt>
                <c:pt idx="17">
                  <c:v>1458.8235294117651</c:v>
                </c:pt>
                <c:pt idx="18">
                  <c:v>3105.8823529411775</c:v>
                </c:pt>
                <c:pt idx="19">
                  <c:v>5823.5294117647054</c:v>
                </c:pt>
                <c:pt idx="20">
                  <c:v>5823.5294117647054</c:v>
                </c:pt>
                <c:pt idx="21">
                  <c:v>5823.5294117647054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838-482A-B034-0AA83D14AA3E}"/>
            </c:ext>
          </c:extLst>
        </c:ser>
        <c:ser>
          <c:idx val="4"/>
          <c:order val="4"/>
          <c:tx>
            <c:strRef>
              <c:f>'Avicenne Pivot'!$F$3:$F$5</c:f>
              <c:strCache>
                <c:ptCount val="1"/>
                <c:pt idx="0">
                  <c:v>battLiRechargeable - Portable PC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'Avicenne Pivot'!$A$6:$A$28</c:f>
              <c:strCach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strCache>
            </c:strRef>
          </c:cat>
          <c:val>
            <c:numRef>
              <c:f>'Avicenne Pivot'!$F$6:$F$28</c:f>
              <c:numCache>
                <c:formatCode>General</c:formatCode>
                <c:ptCount val="22"/>
                <c:pt idx="0">
                  <c:v>918.47591125831877</c:v>
                </c:pt>
                <c:pt idx="1">
                  <c:v>1312.1084446547411</c:v>
                </c:pt>
                <c:pt idx="2">
                  <c:v>1874.4406352210588</c:v>
                </c:pt>
                <c:pt idx="3">
                  <c:v>3231.7941986569981</c:v>
                </c:pt>
                <c:pt idx="4">
                  <c:v>3331.7465965536062</c:v>
                </c:pt>
                <c:pt idx="5">
                  <c:v>4113.2674031526003</c:v>
                </c:pt>
                <c:pt idx="6">
                  <c:v>5078.1079051266661</c:v>
                </c:pt>
                <c:pt idx="7">
                  <c:v>6594.9453313333324</c:v>
                </c:pt>
                <c:pt idx="8">
                  <c:v>8564.8640666666652</c:v>
                </c:pt>
                <c:pt idx="9">
                  <c:v>10076.310666666666</c:v>
                </c:pt>
                <c:pt idx="10">
                  <c:v>10496.156944444445</c:v>
                </c:pt>
                <c:pt idx="11">
                  <c:v>12645.972222222223</c:v>
                </c:pt>
                <c:pt idx="12">
                  <c:v>15236.111111111111</c:v>
                </c:pt>
                <c:pt idx="13">
                  <c:v>13733.333333333332</c:v>
                </c:pt>
                <c:pt idx="14">
                  <c:v>12000</c:v>
                </c:pt>
                <c:pt idx="15">
                  <c:v>10988.888888888889</c:v>
                </c:pt>
                <c:pt idx="16">
                  <c:v>10988.888888888889</c:v>
                </c:pt>
                <c:pt idx="17">
                  <c:v>10454.294294294294</c:v>
                </c:pt>
                <c:pt idx="18">
                  <c:v>9777.7777777777774</c:v>
                </c:pt>
                <c:pt idx="19">
                  <c:v>8684.21052631579</c:v>
                </c:pt>
                <c:pt idx="20">
                  <c:v>8360</c:v>
                </c:pt>
                <c:pt idx="21">
                  <c:v>8800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838-482A-B034-0AA83D14AA3E}"/>
            </c:ext>
          </c:extLst>
        </c:ser>
        <c:ser>
          <c:idx val="5"/>
          <c:order val="5"/>
          <c:tx>
            <c:strRef>
              <c:f>'Avicenne Pivot'!$G$3:$G$5</c:f>
              <c:strCache>
                <c:ptCount val="1"/>
                <c:pt idx="0">
                  <c:v>battLiRechargeable - tablets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'Avicenne Pivot'!$A$6:$A$28</c:f>
              <c:strCach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strCache>
            </c:strRef>
          </c:cat>
          <c:val>
            <c:numRef>
              <c:f>'Avicenne Pivot'!$G$6:$G$28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255.20833333333331</c:v>
                </c:pt>
                <c:pt idx="9">
                  <c:v>510.41666666666663</c:v>
                </c:pt>
                <c:pt idx="10">
                  <c:v>1020.8333333333333</c:v>
                </c:pt>
                <c:pt idx="11">
                  <c:v>2041.6666666666665</c:v>
                </c:pt>
                <c:pt idx="12">
                  <c:v>4083.333333333333</c:v>
                </c:pt>
                <c:pt idx="13">
                  <c:v>6079.9999999999991</c:v>
                </c:pt>
                <c:pt idx="14">
                  <c:v>7272.7272727272712</c:v>
                </c:pt>
                <c:pt idx="15">
                  <c:v>7155.5555555555575</c:v>
                </c:pt>
                <c:pt idx="16">
                  <c:v>6388.8888888888896</c:v>
                </c:pt>
                <c:pt idx="17">
                  <c:v>5351.3513513513508</c:v>
                </c:pt>
                <c:pt idx="18">
                  <c:v>4253.333333333333</c:v>
                </c:pt>
                <c:pt idx="19">
                  <c:v>4029.4736842105258</c:v>
                </c:pt>
                <c:pt idx="20">
                  <c:v>3828</c:v>
                </c:pt>
                <c:pt idx="21">
                  <c:v>4029.4736842105258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838-482A-B034-0AA83D14AA3E}"/>
            </c:ext>
          </c:extLst>
        </c:ser>
        <c:ser>
          <c:idx val="6"/>
          <c:order val="6"/>
          <c:tx>
            <c:strRef>
              <c:f>'Avicenne Pivot'!$I$3:$I$5</c:f>
              <c:strCache>
                <c:ptCount val="1"/>
                <c:pt idx="0">
                  <c:v>battNiCd - cameras/games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'Avicenne Pivot'!$A$6:$A$28</c:f>
              <c:strCach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strCache>
            </c:strRef>
          </c:cat>
          <c:val>
            <c:numRef>
              <c:f>'Avicenne Pivot'!$I$6:$I$28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4BD1-427B-99FA-D1A80272BD42}"/>
            </c:ext>
          </c:extLst>
        </c:ser>
        <c:ser>
          <c:idx val="7"/>
          <c:order val="7"/>
          <c:tx>
            <c:strRef>
              <c:f>'Avicenne Pivot'!$J$3:$J$5</c:f>
              <c:strCache>
                <c:ptCount val="1"/>
                <c:pt idx="0">
                  <c:v>battNiCd - cell phones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'Avicenne Pivot'!$A$6:$A$28</c:f>
              <c:strCach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strCache>
            </c:strRef>
          </c:cat>
          <c:val>
            <c:numRef>
              <c:f>'Avicenne Pivot'!$J$6:$J$28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4BD1-427B-99FA-D1A80272BD42}"/>
            </c:ext>
          </c:extLst>
        </c:ser>
        <c:ser>
          <c:idx val="8"/>
          <c:order val="8"/>
          <c:tx>
            <c:strRef>
              <c:f>'Avicenne Pivot'!$K$3:$K$5</c:f>
              <c:strCache>
                <c:ptCount val="1"/>
                <c:pt idx="0">
                  <c:v>battNiCd - cordless tools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'Avicenne Pivot'!$A$6:$A$28</c:f>
              <c:strCach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strCache>
            </c:strRef>
          </c:cat>
          <c:val>
            <c:numRef>
              <c:f>'Avicenne Pivot'!$K$6:$K$28</c:f>
              <c:numCache>
                <c:formatCode>General</c:formatCode>
                <c:ptCount val="22"/>
                <c:pt idx="0">
                  <c:v>2811.0535707914223</c:v>
                </c:pt>
                <c:pt idx="1">
                  <c:v>2959.003758727813</c:v>
                </c:pt>
                <c:pt idx="2">
                  <c:v>3114.7407986608559</c:v>
                </c:pt>
                <c:pt idx="3">
                  <c:v>3278.6745249061646</c:v>
                </c:pt>
                <c:pt idx="4">
                  <c:v>3451.2363420064889</c:v>
                </c:pt>
                <c:pt idx="5">
                  <c:v>3632.8803600068309</c:v>
                </c:pt>
                <c:pt idx="6">
                  <c:v>3824.0845894808745</c:v>
                </c:pt>
                <c:pt idx="7">
                  <c:v>4025.3521994535522</c:v>
                </c:pt>
                <c:pt idx="8">
                  <c:v>4237.2128415300549</c:v>
                </c:pt>
                <c:pt idx="9">
                  <c:v>4460.2240437158471</c:v>
                </c:pt>
                <c:pt idx="10">
                  <c:v>4694.9726775956287</c:v>
                </c:pt>
                <c:pt idx="11">
                  <c:v>4942.0765027322404</c:v>
                </c:pt>
                <c:pt idx="12">
                  <c:v>5202.1857923497273</c:v>
                </c:pt>
                <c:pt idx="13">
                  <c:v>4371.5846994535523</c:v>
                </c:pt>
                <c:pt idx="14">
                  <c:v>3666.6666666666665</c:v>
                </c:pt>
                <c:pt idx="15">
                  <c:v>1777.7777777777776</c:v>
                </c:pt>
                <c:pt idx="16">
                  <c:v>1466.6666666666665</c:v>
                </c:pt>
                <c:pt idx="17">
                  <c:v>733.33333333333326</c:v>
                </c:pt>
                <c:pt idx="18">
                  <c:v>293.33333333333331</c:v>
                </c:pt>
                <c:pt idx="19">
                  <c:v>210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4BD1-427B-99FA-D1A80272BD42}"/>
            </c:ext>
          </c:extLst>
        </c:ser>
        <c:ser>
          <c:idx val="9"/>
          <c:order val="9"/>
          <c:tx>
            <c:strRef>
              <c:f>'Avicenne Pivot'!$L$3:$L$5</c:f>
              <c:strCache>
                <c:ptCount val="1"/>
                <c:pt idx="0">
                  <c:v>battNiCd - others portable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'Avicenne Pivot'!$A$6:$A$28</c:f>
              <c:strCach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strCache>
            </c:strRef>
          </c:cat>
          <c:val>
            <c:numRef>
              <c:f>'Avicenne Pivot'!$L$6:$L$28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933.33333333333326</c:v>
                </c:pt>
                <c:pt idx="14">
                  <c:v>980.00000000000011</c:v>
                </c:pt>
                <c:pt idx="15">
                  <c:v>784</c:v>
                </c:pt>
                <c:pt idx="16">
                  <c:v>392</c:v>
                </c:pt>
                <c:pt idx="17">
                  <c:v>196</c:v>
                </c:pt>
                <c:pt idx="18">
                  <c:v>54.44444444444445</c:v>
                </c:pt>
                <c:pt idx="19">
                  <c:v>42.222222222222221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4BD1-427B-99FA-D1A80272BD42}"/>
            </c:ext>
          </c:extLst>
        </c:ser>
        <c:ser>
          <c:idx val="10"/>
          <c:order val="10"/>
          <c:tx>
            <c:strRef>
              <c:f>'Avicenne Pivot'!$M$3:$M$5</c:f>
              <c:strCache>
                <c:ptCount val="1"/>
                <c:pt idx="0">
                  <c:v>battNiCd - Portable PC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'Avicenne Pivot'!$A$6:$A$28</c:f>
              <c:strCach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strCache>
            </c:strRef>
          </c:cat>
          <c:val>
            <c:numRef>
              <c:f>'Avicenne Pivot'!$M$6:$M$28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4BD1-427B-99FA-D1A80272BD42}"/>
            </c:ext>
          </c:extLst>
        </c:ser>
        <c:ser>
          <c:idx val="11"/>
          <c:order val="11"/>
          <c:tx>
            <c:strRef>
              <c:f>'Avicenne Pivot'!$N$3:$N$5</c:f>
              <c:strCache>
                <c:ptCount val="1"/>
                <c:pt idx="0">
                  <c:v>battNiCd - tablets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'Avicenne Pivot'!$A$6:$A$28</c:f>
              <c:strCach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strCache>
            </c:strRef>
          </c:cat>
          <c:val>
            <c:numRef>
              <c:f>'Avicenne Pivot'!$N$6:$N$28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4BD1-427B-99FA-D1A80272BD42}"/>
            </c:ext>
          </c:extLst>
        </c:ser>
        <c:ser>
          <c:idx val="12"/>
          <c:order val="12"/>
          <c:tx>
            <c:strRef>
              <c:f>'Avicenne Pivot'!$P$3:$P$5</c:f>
              <c:strCache>
                <c:ptCount val="1"/>
                <c:pt idx="0">
                  <c:v>battNiMH - cameras/games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'Avicenne Pivot'!$A$6:$A$28</c:f>
              <c:strCach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strCache>
            </c:strRef>
          </c:cat>
          <c:val>
            <c:numRef>
              <c:f>'Avicenne Pivot'!$P$6:$P$28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4BD1-427B-99FA-D1A80272BD42}"/>
            </c:ext>
          </c:extLst>
        </c:ser>
        <c:ser>
          <c:idx val="13"/>
          <c:order val="13"/>
          <c:tx>
            <c:strRef>
              <c:f>'Avicenne Pivot'!$Q$3:$Q$5</c:f>
              <c:strCache>
                <c:ptCount val="1"/>
                <c:pt idx="0">
                  <c:v>battNiMH - cell phones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'Avicenne Pivot'!$A$6:$A$28</c:f>
              <c:strCach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strCache>
            </c:strRef>
          </c:cat>
          <c:val>
            <c:numRef>
              <c:f>'Avicenne Pivot'!$Q$6:$Q$28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4BD1-427B-99FA-D1A80272BD42}"/>
            </c:ext>
          </c:extLst>
        </c:ser>
        <c:ser>
          <c:idx val="14"/>
          <c:order val="14"/>
          <c:tx>
            <c:strRef>
              <c:f>'Avicenne Pivot'!$R$3:$R$5</c:f>
              <c:strCache>
                <c:ptCount val="1"/>
                <c:pt idx="0">
                  <c:v>battNiMH - cordless tools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'Avicenne Pivot'!$A$6:$A$28</c:f>
              <c:strCach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strCache>
            </c:strRef>
          </c:cat>
          <c:val>
            <c:numRef>
              <c:f>'Avicenne Pivot'!$R$6:$R$28</c:f>
              <c:numCache>
                <c:formatCode>General</c:formatCode>
                <c:ptCount val="22"/>
                <c:pt idx="0">
                  <c:v>148.05866401956246</c:v>
                </c:pt>
                <c:pt idx="1">
                  <c:v>155.85122528374998</c:v>
                </c:pt>
                <c:pt idx="2">
                  <c:v>164.05392135131578</c:v>
                </c:pt>
                <c:pt idx="3">
                  <c:v>172.68833826454295</c:v>
                </c:pt>
                <c:pt idx="4">
                  <c:v>181.77719817320309</c:v>
                </c:pt>
                <c:pt idx="5">
                  <c:v>191.34441912968748</c:v>
                </c:pt>
                <c:pt idx="6">
                  <c:v>201.41517803124998</c:v>
                </c:pt>
                <c:pt idx="7">
                  <c:v>212.01597687499998</c:v>
                </c:pt>
                <c:pt idx="8">
                  <c:v>223.17471249999997</c:v>
                </c:pt>
                <c:pt idx="9">
                  <c:v>234.92074999999997</c:v>
                </c:pt>
                <c:pt idx="10">
                  <c:v>247.285</c:v>
                </c:pt>
                <c:pt idx="11">
                  <c:v>260.3</c:v>
                </c:pt>
                <c:pt idx="12">
                  <c:v>274</c:v>
                </c:pt>
                <c:pt idx="13">
                  <c:v>70.40000000000002</c:v>
                </c:pt>
                <c:pt idx="14">
                  <c:v>74</c:v>
                </c:pt>
                <c:pt idx="15">
                  <c:v>74.40000000000002</c:v>
                </c:pt>
                <c:pt idx="16">
                  <c:v>80</c:v>
                </c:pt>
                <c:pt idx="17">
                  <c:v>112.00000000000001</c:v>
                </c:pt>
                <c:pt idx="18">
                  <c:v>109.2</c:v>
                </c:pt>
                <c:pt idx="19">
                  <c:v>156</c:v>
                </c:pt>
                <c:pt idx="20">
                  <c:v>78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4BD1-427B-99FA-D1A80272BD42}"/>
            </c:ext>
          </c:extLst>
        </c:ser>
        <c:ser>
          <c:idx val="15"/>
          <c:order val="15"/>
          <c:tx>
            <c:strRef>
              <c:f>'Avicenne Pivot'!$S$3:$S$5</c:f>
              <c:strCache>
                <c:ptCount val="1"/>
                <c:pt idx="0">
                  <c:v>battNiMH - others portable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'Avicenne Pivot'!$A$6:$A$28</c:f>
              <c:strCach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strCache>
            </c:strRef>
          </c:cat>
          <c:val>
            <c:numRef>
              <c:f>'Avicenne Pivot'!$S$6:$S$28</c:f>
              <c:numCache>
                <c:formatCode>General</c:formatCode>
                <c:ptCount val="22"/>
                <c:pt idx="0">
                  <c:v>4816.9242100212177</c:v>
                </c:pt>
                <c:pt idx="1">
                  <c:v>5070.4465368644396</c:v>
                </c:pt>
                <c:pt idx="2">
                  <c:v>5337.3121440678315</c:v>
                </c:pt>
                <c:pt idx="3">
                  <c:v>5618.2233095450856</c:v>
                </c:pt>
                <c:pt idx="4">
                  <c:v>5913.9192732053543</c:v>
                </c:pt>
                <c:pt idx="5">
                  <c:v>6225.178182321426</c:v>
                </c:pt>
                <c:pt idx="6">
                  <c:v>6552.8191392857125</c:v>
                </c:pt>
                <c:pt idx="7">
                  <c:v>6897.7043571428549</c:v>
                </c:pt>
                <c:pt idx="8">
                  <c:v>7260.7414285714267</c:v>
                </c:pt>
                <c:pt idx="9">
                  <c:v>7642.8857142857132</c:v>
                </c:pt>
                <c:pt idx="10">
                  <c:v>8045.1428571428569</c:v>
                </c:pt>
                <c:pt idx="11">
                  <c:v>8468.5714285714275</c:v>
                </c:pt>
                <c:pt idx="12">
                  <c:v>8914.2857142857138</c:v>
                </c:pt>
                <c:pt idx="13">
                  <c:v>8171.4285714285706</c:v>
                </c:pt>
                <c:pt idx="14">
                  <c:v>7057.1428571428569</c:v>
                </c:pt>
                <c:pt idx="15">
                  <c:v>7057.1428571428569</c:v>
                </c:pt>
                <c:pt idx="16">
                  <c:v>6685.7142857142862</c:v>
                </c:pt>
                <c:pt idx="17">
                  <c:v>6314.2857142857138</c:v>
                </c:pt>
                <c:pt idx="18">
                  <c:v>5571.4285714285716</c:v>
                </c:pt>
                <c:pt idx="19">
                  <c:v>2080</c:v>
                </c:pt>
                <c:pt idx="20">
                  <c:v>1203.4285714285716</c:v>
                </c:pt>
                <c:pt idx="21">
                  <c:v>1203.4285714285716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4BD1-427B-99FA-D1A80272BD42}"/>
            </c:ext>
          </c:extLst>
        </c:ser>
        <c:ser>
          <c:idx val="16"/>
          <c:order val="16"/>
          <c:tx>
            <c:strRef>
              <c:f>'Avicenne Pivot'!$T$3:$T$5</c:f>
              <c:strCache>
                <c:ptCount val="1"/>
                <c:pt idx="0">
                  <c:v>battNiMH - Portable PC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'Avicenne Pivot'!$A$6:$A$28</c:f>
              <c:strCach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strCache>
            </c:strRef>
          </c:cat>
          <c:val>
            <c:numRef>
              <c:f>'Avicenne Pivot'!$T$6:$T$28</c:f>
              <c:numCache>
                <c:formatCode>General</c:formatCode>
                <c:ptCount val="22"/>
                <c:pt idx="0">
                  <c:v>36.16969860196842</c:v>
                </c:pt>
                <c:pt idx="1">
                  <c:v>51.670998002812034</c:v>
                </c:pt>
                <c:pt idx="2">
                  <c:v>73.815711432588628</c:v>
                </c:pt>
                <c:pt idx="3">
                  <c:v>127.26846798722177</c:v>
                </c:pt>
                <c:pt idx="4">
                  <c:v>131.20460617239357</c:v>
                </c:pt>
                <c:pt idx="5">
                  <c:v>161.98099527455994</c:v>
                </c:pt>
                <c:pt idx="6">
                  <c:v>199.97653737599992</c:v>
                </c:pt>
                <c:pt idx="7">
                  <c:v>259.7097887999999</c:v>
                </c:pt>
                <c:pt idx="8">
                  <c:v>337.28543999999988</c:v>
                </c:pt>
                <c:pt idx="9">
                  <c:v>396.80639999999988</c:v>
                </c:pt>
                <c:pt idx="10">
                  <c:v>413.33999999999992</c:v>
                </c:pt>
                <c:pt idx="11">
                  <c:v>497.99999999999994</c:v>
                </c:pt>
                <c:pt idx="12">
                  <c:v>600</c:v>
                </c:pt>
                <c:pt idx="13">
                  <c:v>200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4BD1-427B-99FA-D1A80272BD42}"/>
            </c:ext>
          </c:extLst>
        </c:ser>
        <c:ser>
          <c:idx val="17"/>
          <c:order val="17"/>
          <c:tx>
            <c:strRef>
              <c:f>'Avicenne Pivot'!$U$3:$U$5</c:f>
              <c:strCache>
                <c:ptCount val="1"/>
                <c:pt idx="0">
                  <c:v>battNiMH - tablets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'Avicenne Pivot'!$A$6:$A$28</c:f>
              <c:strCach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strCache>
            </c:strRef>
          </c:cat>
          <c:val>
            <c:numRef>
              <c:f>'Avicenne Pivot'!$U$6:$U$28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4BD1-427B-99FA-D1A80272BD42}"/>
            </c:ext>
          </c:extLst>
        </c:ser>
        <c:ser>
          <c:idx val="18"/>
          <c:order val="18"/>
          <c:tx>
            <c:strRef>
              <c:f>'Avicenne Pivot'!$W$3:$W$5</c:f>
              <c:strCache>
                <c:ptCount val="1"/>
                <c:pt idx="0">
                  <c:v>battNiother - cameras/games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'Avicenne Pivot'!$A$6:$A$28</c:f>
              <c:strCach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strCache>
            </c:strRef>
          </c:cat>
          <c:val>
            <c:numRef>
              <c:f>'Avicenne Pivot'!$W$6:$W$28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4BD1-427B-99FA-D1A80272BD42}"/>
            </c:ext>
          </c:extLst>
        </c:ser>
        <c:ser>
          <c:idx val="19"/>
          <c:order val="19"/>
          <c:tx>
            <c:strRef>
              <c:f>'Avicenne Pivot'!$X$3:$X$5</c:f>
              <c:strCache>
                <c:ptCount val="1"/>
                <c:pt idx="0">
                  <c:v>battNiother - cell phones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'Avicenne Pivot'!$A$6:$A$28</c:f>
              <c:strCach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strCache>
            </c:strRef>
          </c:cat>
          <c:val>
            <c:numRef>
              <c:f>'Avicenne Pivot'!$X$6:$X$28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4BD1-427B-99FA-D1A80272BD42}"/>
            </c:ext>
          </c:extLst>
        </c:ser>
        <c:ser>
          <c:idx val="20"/>
          <c:order val="20"/>
          <c:tx>
            <c:strRef>
              <c:f>'Avicenne Pivot'!$Y$3:$Y$5</c:f>
              <c:strCache>
                <c:ptCount val="1"/>
                <c:pt idx="0">
                  <c:v>battNiother - cordless tools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'Avicenne Pivot'!$A$6:$A$28</c:f>
              <c:strCach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strCache>
            </c:strRef>
          </c:cat>
          <c:val>
            <c:numRef>
              <c:f>'Avicenne Pivot'!$Y$6:$Y$28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4BD1-427B-99FA-D1A80272BD42}"/>
            </c:ext>
          </c:extLst>
        </c:ser>
        <c:ser>
          <c:idx val="21"/>
          <c:order val="21"/>
          <c:tx>
            <c:strRef>
              <c:f>'Avicenne Pivot'!$Z$3:$Z$5</c:f>
              <c:strCache>
                <c:ptCount val="1"/>
                <c:pt idx="0">
                  <c:v>battNiother - others portable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'Avicenne Pivot'!$A$6:$A$28</c:f>
              <c:strCach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strCache>
            </c:strRef>
          </c:cat>
          <c:val>
            <c:numRef>
              <c:f>'Avicenne Pivot'!$Z$6:$Z$28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4BD1-427B-99FA-D1A80272BD42}"/>
            </c:ext>
          </c:extLst>
        </c:ser>
        <c:ser>
          <c:idx val="22"/>
          <c:order val="22"/>
          <c:tx>
            <c:strRef>
              <c:f>'Avicenne Pivot'!$AA$3:$AA$5</c:f>
              <c:strCache>
                <c:ptCount val="1"/>
                <c:pt idx="0">
                  <c:v>battNiother - Portable PC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'Avicenne Pivot'!$A$6:$A$28</c:f>
              <c:strCach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strCache>
            </c:strRef>
          </c:cat>
          <c:val>
            <c:numRef>
              <c:f>'Avicenne Pivot'!$AA$6:$AA$28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4BD1-427B-99FA-D1A80272BD42}"/>
            </c:ext>
          </c:extLst>
        </c:ser>
        <c:ser>
          <c:idx val="23"/>
          <c:order val="23"/>
          <c:tx>
            <c:strRef>
              <c:f>'Avicenne Pivot'!$AB$3:$AB$5</c:f>
              <c:strCache>
                <c:ptCount val="1"/>
                <c:pt idx="0">
                  <c:v>battNiother - tablets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'Avicenne Pivot'!$A$6:$A$28</c:f>
              <c:strCach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strCache>
            </c:strRef>
          </c:cat>
          <c:val>
            <c:numRef>
              <c:f>'Avicenne Pivot'!$AB$6:$AB$28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4BD1-427B-99FA-D1A80272BD42}"/>
            </c:ext>
          </c:extLst>
        </c:ser>
        <c:ser>
          <c:idx val="24"/>
          <c:order val="24"/>
          <c:tx>
            <c:strRef>
              <c:f>'Avicenne Pivot'!$AD$3:$AD$5</c:f>
              <c:strCache>
                <c:ptCount val="1"/>
                <c:pt idx="0">
                  <c:v>battOther - cameras/games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'Avicenne Pivot'!$A$6:$A$28</c:f>
              <c:strCach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strCache>
            </c:strRef>
          </c:cat>
          <c:val>
            <c:numRef>
              <c:f>'Avicenne Pivot'!$AD$6:$AD$28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4BD1-427B-99FA-D1A80272BD42}"/>
            </c:ext>
          </c:extLst>
        </c:ser>
        <c:ser>
          <c:idx val="25"/>
          <c:order val="25"/>
          <c:tx>
            <c:strRef>
              <c:f>'Avicenne Pivot'!$AE$3:$AE$5</c:f>
              <c:strCache>
                <c:ptCount val="1"/>
                <c:pt idx="0">
                  <c:v>battOther - cell phones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'Avicenne Pivot'!$A$6:$A$28</c:f>
              <c:strCach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strCache>
            </c:strRef>
          </c:cat>
          <c:val>
            <c:numRef>
              <c:f>'Avicenne Pivot'!$AE$6:$AE$28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4BD1-427B-99FA-D1A80272BD42}"/>
            </c:ext>
          </c:extLst>
        </c:ser>
        <c:ser>
          <c:idx val="26"/>
          <c:order val="26"/>
          <c:tx>
            <c:strRef>
              <c:f>'Avicenne Pivot'!$AF$3:$AF$5</c:f>
              <c:strCache>
                <c:ptCount val="1"/>
                <c:pt idx="0">
                  <c:v>battOther - cordless tools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'Avicenne Pivot'!$A$6:$A$28</c:f>
              <c:strCach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strCache>
            </c:strRef>
          </c:cat>
          <c:val>
            <c:numRef>
              <c:f>'Avicenne Pivot'!$AF$6:$AF$28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4BD1-427B-99FA-D1A80272BD42}"/>
            </c:ext>
          </c:extLst>
        </c:ser>
        <c:ser>
          <c:idx val="27"/>
          <c:order val="27"/>
          <c:tx>
            <c:strRef>
              <c:f>'Avicenne Pivot'!$AG$3:$AG$5</c:f>
              <c:strCache>
                <c:ptCount val="1"/>
                <c:pt idx="0">
                  <c:v>battOther - others portable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'Avicenne Pivot'!$A$6:$A$28</c:f>
              <c:strCach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strCache>
            </c:strRef>
          </c:cat>
          <c:val>
            <c:numRef>
              <c:f>'Avicenne Pivot'!$AG$6:$AG$28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4BD1-427B-99FA-D1A80272BD42}"/>
            </c:ext>
          </c:extLst>
        </c:ser>
        <c:ser>
          <c:idx val="28"/>
          <c:order val="28"/>
          <c:tx>
            <c:strRef>
              <c:f>'Avicenne Pivot'!$AH$3:$AH$5</c:f>
              <c:strCache>
                <c:ptCount val="1"/>
                <c:pt idx="0">
                  <c:v>battOther - Portable PC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'Avicenne Pivot'!$A$6:$A$28</c:f>
              <c:strCach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strCache>
            </c:strRef>
          </c:cat>
          <c:val>
            <c:numRef>
              <c:f>'Avicenne Pivot'!$AH$6:$AH$28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4BD1-427B-99FA-D1A80272BD42}"/>
            </c:ext>
          </c:extLst>
        </c:ser>
        <c:ser>
          <c:idx val="29"/>
          <c:order val="29"/>
          <c:tx>
            <c:strRef>
              <c:f>'Avicenne Pivot'!$AI$3:$AI$5</c:f>
              <c:strCache>
                <c:ptCount val="1"/>
                <c:pt idx="0">
                  <c:v>battOther - tablets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'Avicenne Pivot'!$A$6:$A$28</c:f>
              <c:strCach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strCache>
            </c:strRef>
          </c:cat>
          <c:val>
            <c:numRef>
              <c:f>'Avicenne Pivot'!$AI$6:$AI$28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4BD1-427B-99FA-D1A80272BD42}"/>
            </c:ext>
          </c:extLst>
        </c:ser>
        <c:ser>
          <c:idx val="30"/>
          <c:order val="30"/>
          <c:tx>
            <c:strRef>
              <c:f>'Avicenne Pivot'!$AK$3:$AK$5</c:f>
              <c:strCache>
                <c:ptCount val="1"/>
                <c:pt idx="0">
                  <c:v>battPb - cameras/games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'Avicenne Pivot'!$A$6:$A$28</c:f>
              <c:strCach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strCache>
            </c:strRef>
          </c:cat>
          <c:val>
            <c:numRef>
              <c:f>'Avicenne Pivot'!$AK$6:$AK$28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4BD1-427B-99FA-D1A80272BD42}"/>
            </c:ext>
          </c:extLst>
        </c:ser>
        <c:ser>
          <c:idx val="31"/>
          <c:order val="31"/>
          <c:tx>
            <c:strRef>
              <c:f>'Avicenne Pivot'!$AL$3:$AL$5</c:f>
              <c:strCache>
                <c:ptCount val="1"/>
                <c:pt idx="0">
                  <c:v>battPb - cell phones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'Avicenne Pivot'!$A$6:$A$28</c:f>
              <c:strCach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strCache>
            </c:strRef>
          </c:cat>
          <c:val>
            <c:numRef>
              <c:f>'Avicenne Pivot'!$AL$6:$AL$28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4BD1-427B-99FA-D1A80272BD42}"/>
            </c:ext>
          </c:extLst>
        </c:ser>
        <c:ser>
          <c:idx val="32"/>
          <c:order val="32"/>
          <c:tx>
            <c:strRef>
              <c:f>'Avicenne Pivot'!$AM$3:$AM$5</c:f>
              <c:strCache>
                <c:ptCount val="1"/>
                <c:pt idx="0">
                  <c:v>battPb - cordless tools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'Avicenne Pivot'!$A$6:$A$28</c:f>
              <c:strCach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strCache>
            </c:strRef>
          </c:cat>
          <c:val>
            <c:numRef>
              <c:f>'Avicenne Pivot'!$AM$6:$AM$28</c:f>
              <c:numCache>
                <c:formatCode>General</c:formatCode>
                <c:ptCount val="22"/>
                <c:pt idx="0">
                  <c:v>9906.6016071483391</c:v>
                </c:pt>
                <c:pt idx="1">
                  <c:v>10428.001691735095</c:v>
                </c:pt>
                <c:pt idx="2">
                  <c:v>10976.843886036942</c:v>
                </c:pt>
                <c:pt idx="3">
                  <c:v>11554.572511617835</c:v>
                </c:pt>
                <c:pt idx="4">
                  <c:v>12162.707906966143</c:v>
                </c:pt>
                <c:pt idx="5">
                  <c:v>12802.850428385414</c:v>
                </c:pt>
                <c:pt idx="6">
                  <c:v>13476.68466145833</c:v>
                </c:pt>
                <c:pt idx="7">
                  <c:v>14185.983854166665</c:v>
                </c:pt>
                <c:pt idx="8">
                  <c:v>14932.614583333332</c:v>
                </c:pt>
                <c:pt idx="9">
                  <c:v>15718.541666666666</c:v>
                </c:pt>
                <c:pt idx="10">
                  <c:v>16545.833333333336</c:v>
                </c:pt>
                <c:pt idx="11">
                  <c:v>17416.666666666668</c:v>
                </c:pt>
                <c:pt idx="12">
                  <c:v>18333.333333333336</c:v>
                </c:pt>
                <c:pt idx="13">
                  <c:v>18333.333333333336</c:v>
                </c:pt>
                <c:pt idx="14">
                  <c:v>21875</c:v>
                </c:pt>
                <c:pt idx="15">
                  <c:v>24062.5</c:v>
                </c:pt>
                <c:pt idx="16">
                  <c:v>22916.666666666672</c:v>
                </c:pt>
                <c:pt idx="17">
                  <c:v>22423.958333333336</c:v>
                </c:pt>
                <c:pt idx="18">
                  <c:v>20625</c:v>
                </c:pt>
                <c:pt idx="19">
                  <c:v>19479.166666666672</c:v>
                </c:pt>
                <c:pt idx="20">
                  <c:v>7437.5000000000009</c:v>
                </c:pt>
                <c:pt idx="21">
                  <c:v>9916.6666666666679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4BD1-427B-99FA-D1A80272BD42}"/>
            </c:ext>
          </c:extLst>
        </c:ser>
        <c:ser>
          <c:idx val="33"/>
          <c:order val="33"/>
          <c:tx>
            <c:strRef>
              <c:f>'Avicenne Pivot'!$AN$3:$AN$5</c:f>
              <c:strCache>
                <c:ptCount val="1"/>
                <c:pt idx="0">
                  <c:v>battPb - others portable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'Avicenne Pivot'!$A$6:$A$28</c:f>
              <c:strCach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strCache>
            </c:strRef>
          </c:cat>
          <c:val>
            <c:numRef>
              <c:f>'Avicenne Pivot'!$AN$6:$AN$28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4BD1-427B-99FA-D1A80272BD42}"/>
            </c:ext>
          </c:extLst>
        </c:ser>
        <c:ser>
          <c:idx val="34"/>
          <c:order val="34"/>
          <c:tx>
            <c:strRef>
              <c:f>'Avicenne Pivot'!$AO$3:$AO$5</c:f>
              <c:strCache>
                <c:ptCount val="1"/>
                <c:pt idx="0">
                  <c:v>battPb - Portable PC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'Avicenne Pivot'!$A$6:$A$28</c:f>
              <c:strCach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strCache>
            </c:strRef>
          </c:cat>
          <c:val>
            <c:numRef>
              <c:f>'Avicenne Pivot'!$AO$6:$AO$28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4BD1-427B-99FA-D1A80272BD42}"/>
            </c:ext>
          </c:extLst>
        </c:ser>
        <c:ser>
          <c:idx val="35"/>
          <c:order val="35"/>
          <c:tx>
            <c:strRef>
              <c:f>'Avicenne Pivot'!$AP$3:$AP$5</c:f>
              <c:strCache>
                <c:ptCount val="1"/>
                <c:pt idx="0">
                  <c:v>battPb - tablets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'Avicenne Pivot'!$A$6:$A$28</c:f>
              <c:strCach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strCache>
            </c:strRef>
          </c:cat>
          <c:val>
            <c:numRef>
              <c:f>'Avicenne Pivot'!$AP$6:$AP$28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4BD1-427B-99FA-D1A80272BD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6324207"/>
        <c:axId val="1659732767"/>
      </c:barChart>
      <c:catAx>
        <c:axId val="2056324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59732767"/>
        <c:crosses val="autoZero"/>
        <c:auto val="1"/>
        <c:lblAlgn val="ctr"/>
        <c:lblOffset val="100"/>
        <c:noMultiLvlLbl val="0"/>
      </c:catAx>
      <c:valAx>
        <c:axId val="1659732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56324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800" b="0" i="0" baseline="0">
                <a:effectLst/>
              </a:rPr>
              <a:t>Li-rechargeable Cordless Tools batteries EU POM</a:t>
            </a:r>
            <a:endParaRPr lang="de-D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'Cordless Tools_LiRechargab'!$G$11:$BE$11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'Cordless Tools_LiRechargab'!$G$43:$BE$43</c:f>
              <c:numCache>
                <c:formatCode>General</c:formatCode>
                <c:ptCount val="51"/>
                <c:pt idx="0">
                  <c:v>1437.0399743075177</c:v>
                </c:pt>
                <c:pt idx="1">
                  <c:v>1512.6736571658082</c:v>
                </c:pt>
                <c:pt idx="2">
                  <c:v>1592.2880601745351</c:v>
                </c:pt>
                <c:pt idx="3">
                  <c:v>1676.0926949205632</c:v>
                </c:pt>
                <c:pt idx="4">
                  <c:v>1764.3080999163824</c:v>
                </c:pt>
                <c:pt idx="5">
                  <c:v>1857.1664209646133</c:v>
                </c:pt>
                <c:pt idx="6">
                  <c:v>1954.912022068014</c:v>
                </c:pt>
                <c:pt idx="7">
                  <c:v>2057.8021284926463</c:v>
                </c:pt>
                <c:pt idx="8">
                  <c:v>2166.1075036764701</c:v>
                </c:pt>
                <c:pt idx="9">
                  <c:v>2280.1131617647056</c:v>
                </c:pt>
                <c:pt idx="10">
                  <c:v>2400.1191176470588</c:v>
                </c:pt>
                <c:pt idx="11">
                  <c:v>2526.4411764705887</c:v>
                </c:pt>
                <c:pt idx="12">
                  <c:v>2659.4117647058824</c:v>
                </c:pt>
                <c:pt idx="13">
                  <c:v>3416.4705882352946</c:v>
                </c:pt>
                <c:pt idx="14">
                  <c:v>3591.1764705882356</c:v>
                </c:pt>
                <c:pt idx="15">
                  <c:v>3610.588235294118</c:v>
                </c:pt>
                <c:pt idx="16">
                  <c:v>3882.3529411764712</c:v>
                </c:pt>
                <c:pt idx="17">
                  <c:v>5435.2941176470576</c:v>
                </c:pt>
                <c:pt idx="18">
                  <c:v>5299.411764705882</c:v>
                </c:pt>
                <c:pt idx="19">
                  <c:v>7570.588235294118</c:v>
                </c:pt>
                <c:pt idx="20">
                  <c:v>7570.588235294118</c:v>
                </c:pt>
                <c:pt idx="21">
                  <c:v>7570.588235294118</c:v>
                </c:pt>
                <c:pt idx="22">
                  <c:v>8781.8823529411766</c:v>
                </c:pt>
                <c:pt idx="23">
                  <c:v>10186.983529411766</c:v>
                </c:pt>
                <c:pt idx="24">
                  <c:v>11816.900894117649</c:v>
                </c:pt>
                <c:pt idx="25">
                  <c:v>13707.605037176472</c:v>
                </c:pt>
                <c:pt idx="26">
                  <c:v>15900.821843124708</c:v>
                </c:pt>
                <c:pt idx="27">
                  <c:v>18444.953338024661</c:v>
                </c:pt>
                <c:pt idx="28">
                  <c:v>21396.145872108606</c:v>
                </c:pt>
                <c:pt idx="29">
                  <c:v>24819.529211645982</c:v>
                </c:pt>
                <c:pt idx="30">
                  <c:v>28790.653885509339</c:v>
                </c:pt>
                <c:pt idx="31">
                  <c:v>31669.719274060273</c:v>
                </c:pt>
                <c:pt idx="32">
                  <c:v>34836.691201466303</c:v>
                </c:pt>
                <c:pt idx="33">
                  <c:v>38320.360321612934</c:v>
                </c:pt>
                <c:pt idx="34">
                  <c:v>42152.396353774224</c:v>
                </c:pt>
                <c:pt idx="35">
                  <c:v>46367.635989151648</c:v>
                </c:pt>
                <c:pt idx="36">
                  <c:v>51004.399588066815</c:v>
                </c:pt>
                <c:pt idx="37">
                  <c:v>56104.839546873496</c:v>
                </c:pt>
                <c:pt idx="38">
                  <c:v>61715.323501560844</c:v>
                </c:pt>
                <c:pt idx="39">
                  <c:v>67886.855851716929</c:v>
                </c:pt>
                <c:pt idx="40">
                  <c:v>74675.541436888627</c:v>
                </c:pt>
                <c:pt idx="41">
                  <c:v>82143.095580577487</c:v>
                </c:pt>
                <c:pt idx="42">
                  <c:v>86250.250359606362</c:v>
                </c:pt>
                <c:pt idx="43">
                  <c:v>90562.762877586676</c:v>
                </c:pt>
                <c:pt idx="44">
                  <c:v>95090.901021466008</c:v>
                </c:pt>
                <c:pt idx="45">
                  <c:v>99845.446072539315</c:v>
                </c:pt>
                <c:pt idx="46">
                  <c:v>104837.71837616627</c:v>
                </c:pt>
                <c:pt idx="47">
                  <c:v>110079.60429497459</c:v>
                </c:pt>
                <c:pt idx="48">
                  <c:v>115583.58450972333</c:v>
                </c:pt>
                <c:pt idx="49">
                  <c:v>121362.76373520949</c:v>
                </c:pt>
                <c:pt idx="50">
                  <c:v>127430.90192196997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8A-4274-AAD8-CBE77EC103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8161407"/>
        <c:axId val="1461563951"/>
      </c:lineChart>
      <c:catAx>
        <c:axId val="1338161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61563951"/>
        <c:crosses val="autoZero"/>
        <c:auto val="1"/>
        <c:lblAlgn val="ctr"/>
        <c:lblOffset val="100"/>
        <c:noMultiLvlLbl val="0"/>
      </c:catAx>
      <c:valAx>
        <c:axId val="146156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38161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800" b="0" i="0" baseline="0">
                <a:effectLst/>
              </a:rPr>
              <a:t>Li-rechargeable Portable PCs batteries EU POM</a:t>
            </a:r>
            <a:endParaRPr lang="de-D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PortablePCs_LiRechargab!$G$11:$BE$11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PortablePCs_LiRechargab!$G$43:$BE$43</c:f>
              <c:numCache>
                <c:formatCode>General</c:formatCode>
                <c:ptCount val="51"/>
                <c:pt idx="0">
                  <c:v>918.47591125831877</c:v>
                </c:pt>
                <c:pt idx="1">
                  <c:v>1312.1084446547411</c:v>
                </c:pt>
                <c:pt idx="2">
                  <c:v>1874.4406352210588</c:v>
                </c:pt>
                <c:pt idx="3">
                  <c:v>3231.7941986569981</c:v>
                </c:pt>
                <c:pt idx="4">
                  <c:v>3331.7465965536062</c:v>
                </c:pt>
                <c:pt idx="5">
                  <c:v>4113.2674031526003</c:v>
                </c:pt>
                <c:pt idx="6">
                  <c:v>5078.1079051266661</c:v>
                </c:pt>
                <c:pt idx="7">
                  <c:v>6594.9453313333324</c:v>
                </c:pt>
                <c:pt idx="8">
                  <c:v>8564.8640666666652</c:v>
                </c:pt>
                <c:pt idx="9">
                  <c:v>10076.310666666666</c:v>
                </c:pt>
                <c:pt idx="10">
                  <c:v>10496.156944444445</c:v>
                </c:pt>
                <c:pt idx="11">
                  <c:v>12645.972222222223</c:v>
                </c:pt>
                <c:pt idx="12">
                  <c:v>15236.111111111111</c:v>
                </c:pt>
                <c:pt idx="13">
                  <c:v>13733.333333333332</c:v>
                </c:pt>
                <c:pt idx="14">
                  <c:v>12000</c:v>
                </c:pt>
                <c:pt idx="15">
                  <c:v>10988.888888888889</c:v>
                </c:pt>
                <c:pt idx="16">
                  <c:v>10988.888888888889</c:v>
                </c:pt>
                <c:pt idx="17">
                  <c:v>10454.294294294294</c:v>
                </c:pt>
                <c:pt idx="18">
                  <c:v>9777.7777777777774</c:v>
                </c:pt>
                <c:pt idx="19">
                  <c:v>8684.21052631579</c:v>
                </c:pt>
                <c:pt idx="20">
                  <c:v>8360</c:v>
                </c:pt>
                <c:pt idx="21">
                  <c:v>8800</c:v>
                </c:pt>
                <c:pt idx="22">
                  <c:v>8887.9999999999964</c:v>
                </c:pt>
                <c:pt idx="23">
                  <c:v>8976.8799999999956</c:v>
                </c:pt>
                <c:pt idx="24">
                  <c:v>9066.6487999999954</c:v>
                </c:pt>
                <c:pt idx="25">
                  <c:v>9157.3152879999943</c:v>
                </c:pt>
                <c:pt idx="26">
                  <c:v>9248.8884408799968</c:v>
                </c:pt>
                <c:pt idx="27">
                  <c:v>9341.3773252887968</c:v>
                </c:pt>
                <c:pt idx="28">
                  <c:v>9434.7910985416838</c:v>
                </c:pt>
                <c:pt idx="29">
                  <c:v>9529.1390095270999</c:v>
                </c:pt>
                <c:pt idx="30">
                  <c:v>9624.4303996223716</c:v>
                </c:pt>
                <c:pt idx="31">
                  <c:v>9720.6747036185952</c:v>
                </c:pt>
                <c:pt idx="32">
                  <c:v>9817.8814506547806</c:v>
                </c:pt>
                <c:pt idx="33">
                  <c:v>9916.0602651613281</c:v>
                </c:pt>
                <c:pt idx="34">
                  <c:v>10015.220867812943</c:v>
                </c:pt>
                <c:pt idx="35">
                  <c:v>10115.373076491072</c:v>
                </c:pt>
                <c:pt idx="36">
                  <c:v>10216.526807255983</c:v>
                </c:pt>
                <c:pt idx="37">
                  <c:v>10318.692075328541</c:v>
                </c:pt>
                <c:pt idx="38">
                  <c:v>10421.878996081827</c:v>
                </c:pt>
                <c:pt idx="39">
                  <c:v>10526.097786042646</c:v>
                </c:pt>
                <c:pt idx="40">
                  <c:v>10631.358763903072</c:v>
                </c:pt>
                <c:pt idx="41">
                  <c:v>10737.672351542104</c:v>
                </c:pt>
                <c:pt idx="42">
                  <c:v>10845.049075057523</c:v>
                </c:pt>
                <c:pt idx="43">
                  <c:v>10953.499565808099</c:v>
                </c:pt>
                <c:pt idx="44">
                  <c:v>11063.034561466182</c:v>
                </c:pt>
                <c:pt idx="45">
                  <c:v>11173.664907080842</c:v>
                </c:pt>
                <c:pt idx="46">
                  <c:v>11285.401556151652</c:v>
                </c:pt>
                <c:pt idx="47">
                  <c:v>11398.255571713165</c:v>
                </c:pt>
                <c:pt idx="48">
                  <c:v>11512.238127430299</c:v>
                </c:pt>
                <c:pt idx="49">
                  <c:v>11627.360508704602</c:v>
                </c:pt>
                <c:pt idx="50">
                  <c:v>11743.634113791648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AE-4E1C-BA39-8A1EA68957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8161407"/>
        <c:axId val="1461563951"/>
      </c:lineChart>
      <c:catAx>
        <c:axId val="1338161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61563951"/>
        <c:crosses val="autoZero"/>
        <c:auto val="1"/>
        <c:lblAlgn val="ctr"/>
        <c:lblOffset val="100"/>
        <c:noMultiLvlLbl val="0"/>
      </c:catAx>
      <c:valAx>
        <c:axId val="146156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38161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800" b="0" i="0" baseline="0">
                <a:effectLst/>
              </a:rPr>
              <a:t>Li-rechargeable Tablets batteries EU POM</a:t>
            </a:r>
            <a:endParaRPr lang="de-D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Tablets_LiRechargable!$G$11:$BE$11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Tablets_LiRechargable!$G$43:$BE$43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255.20833333333331</c:v>
                </c:pt>
                <c:pt idx="9">
                  <c:v>510.41666666666663</c:v>
                </c:pt>
                <c:pt idx="10">
                  <c:v>1020.8333333333333</c:v>
                </c:pt>
                <c:pt idx="11">
                  <c:v>2041.6666666666665</c:v>
                </c:pt>
                <c:pt idx="12">
                  <c:v>4083.333333333333</c:v>
                </c:pt>
                <c:pt idx="13">
                  <c:v>6079.9999999999991</c:v>
                </c:pt>
                <c:pt idx="14">
                  <c:v>7272.7272727272712</c:v>
                </c:pt>
                <c:pt idx="15">
                  <c:v>7155.5555555555575</c:v>
                </c:pt>
                <c:pt idx="16">
                  <c:v>6388.8888888888896</c:v>
                </c:pt>
                <c:pt idx="17">
                  <c:v>5351.3513513513508</c:v>
                </c:pt>
                <c:pt idx="18">
                  <c:v>4253.333333333333</c:v>
                </c:pt>
                <c:pt idx="19">
                  <c:v>4029.4736842105258</c:v>
                </c:pt>
                <c:pt idx="20">
                  <c:v>3828</c:v>
                </c:pt>
                <c:pt idx="21">
                  <c:v>4029.4736842105258</c:v>
                </c:pt>
                <c:pt idx="22" formatCode="0.00">
                  <c:v>4150.3578947368396</c:v>
                </c:pt>
                <c:pt idx="23" formatCode="0.00">
                  <c:v>4191.8614736842082</c:v>
                </c:pt>
                <c:pt idx="24" formatCode="0.00">
                  <c:v>4233.7800884210501</c:v>
                </c:pt>
                <c:pt idx="25" formatCode="0.00">
                  <c:v>4276.117889305262</c:v>
                </c:pt>
                <c:pt idx="26" formatCode="0.00">
                  <c:v>4318.8790681983128</c:v>
                </c:pt>
                <c:pt idx="27" formatCode="0.00">
                  <c:v>4362.0678588802948</c:v>
                </c:pt>
                <c:pt idx="28" formatCode="0.00">
                  <c:v>4405.6885374690992</c:v>
                </c:pt>
                <c:pt idx="29" formatCode="0.00">
                  <c:v>4449.7454228437919</c:v>
                </c:pt>
                <c:pt idx="30" formatCode="0.00">
                  <c:v>4494.2428770722281</c:v>
                </c:pt>
                <c:pt idx="31" formatCode="0.00">
                  <c:v>4539.1853058429506</c:v>
                </c:pt>
                <c:pt idx="32" formatCode="0.00">
                  <c:v>4584.5771589013802</c:v>
                </c:pt>
                <c:pt idx="33" formatCode="0.00">
                  <c:v>4630.4229304903938</c:v>
                </c:pt>
                <c:pt idx="34" formatCode="0.00">
                  <c:v>4676.7271597952986</c:v>
                </c:pt>
                <c:pt idx="35" formatCode="0.00">
                  <c:v>4723.494431393251</c:v>
                </c:pt>
                <c:pt idx="36" formatCode="0.00">
                  <c:v>4770.7293757071848</c:v>
                </c:pt>
                <c:pt idx="37" formatCode="0.00">
                  <c:v>4818.4366694642558</c:v>
                </c:pt>
                <c:pt idx="38" formatCode="0.00">
                  <c:v>4866.6210361588983</c:v>
                </c:pt>
                <c:pt idx="39" formatCode="0.00">
                  <c:v>4915.2872465204873</c:v>
                </c:pt>
                <c:pt idx="40" formatCode="0.00">
                  <c:v>4964.4401189856917</c:v>
                </c:pt>
                <c:pt idx="41" formatCode="0.00">
                  <c:v>5014.0845201755492</c:v>
                </c:pt>
                <c:pt idx="42" formatCode="0.00">
                  <c:v>5064.2253653773041</c:v>
                </c:pt>
                <c:pt idx="43" formatCode="0.00">
                  <c:v>5114.867619031078</c:v>
                </c:pt>
                <c:pt idx="44" formatCode="0.00">
                  <c:v>5166.0162952213877</c:v>
                </c:pt>
                <c:pt idx="45" formatCode="0.00">
                  <c:v>5217.6764581736024</c:v>
                </c:pt>
                <c:pt idx="46" formatCode="0.00">
                  <c:v>5269.8532227553378</c:v>
                </c:pt>
                <c:pt idx="47" formatCode="0.00">
                  <c:v>5322.551754982891</c:v>
                </c:pt>
                <c:pt idx="48" formatCode="0.00">
                  <c:v>5375.7772725327204</c:v>
                </c:pt>
                <c:pt idx="49" formatCode="0.00">
                  <c:v>5429.5350452580487</c:v>
                </c:pt>
                <c:pt idx="50" formatCode="0.00">
                  <c:v>5483.8303957106273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D0-4F20-B841-E169214CED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8161407"/>
        <c:axId val="1461563951"/>
      </c:lineChart>
      <c:catAx>
        <c:axId val="1338161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61563951"/>
        <c:crosses val="autoZero"/>
        <c:auto val="1"/>
        <c:lblAlgn val="ctr"/>
        <c:lblOffset val="100"/>
        <c:noMultiLvlLbl val="0"/>
      </c:catAx>
      <c:valAx>
        <c:axId val="146156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38161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800" b="0" i="0" baseline="0">
                <a:effectLst/>
              </a:rPr>
              <a:t>Li-rechargeable batteries EU POM</a:t>
            </a:r>
            <a:endParaRPr lang="de-D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'others portables_LiRechargable'!$G$11:$BE$11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'others portables_LiRechargable'!$G$43:$BE$43</c:f>
              <c:numCache>
                <c:formatCode>0.00</c:formatCode>
                <c:ptCount val="51"/>
                <c:pt idx="0">
                  <c:v>-577.88777388059282</c:v>
                </c:pt>
                <c:pt idx="1">
                  <c:v>-578.0692685062146</c:v>
                </c:pt>
                <c:pt idx="2">
                  <c:v>-428.03326419660516</c:v>
                </c:pt>
                <c:pt idx="3">
                  <c:v>-93.796142737820887</c:v>
                </c:pt>
                <c:pt idx="4">
                  <c:v>2477.6861038927082</c:v>
                </c:pt>
                <c:pt idx="5">
                  <c:v>3036.4171154807818</c:v>
                </c:pt>
                <c:pt idx="6">
                  <c:v>3217.1703004560723</c:v>
                </c:pt>
                <c:pt idx="7">
                  <c:v>3670.0690337939841</c:v>
                </c:pt>
                <c:pt idx="8">
                  <c:v>6741.2402204216869</c:v>
                </c:pt>
                <c:pt idx="9">
                  <c:v>-1358.9926938804597</c:v>
                </c:pt>
                <c:pt idx="10">
                  <c:v>7983.9580611148122</c:v>
                </c:pt>
                <c:pt idx="11">
                  <c:v>11930.337363883938</c:v>
                </c:pt>
                <c:pt idx="12">
                  <c:v>5875.411819224475</c:v>
                </c:pt>
                <c:pt idx="13">
                  <c:v>1193.7959006814981</c:v>
                </c:pt>
                <c:pt idx="14">
                  <c:v>2964.1292159974992</c:v>
                </c:pt>
                <c:pt idx="15">
                  <c:v>5869.980594976274</c:v>
                </c:pt>
                <c:pt idx="16">
                  <c:v>12185.140143717841</c:v>
                </c:pt>
                <c:pt idx="17">
                  <c:v>19874.984464021323</c:v>
                </c:pt>
                <c:pt idx="18">
                  <c:v>21713.156473130439</c:v>
                </c:pt>
                <c:pt idx="19">
                  <c:v>31567.563251595049</c:v>
                </c:pt>
                <c:pt idx="20">
                  <c:v>42144.639142834327</c:v>
                </c:pt>
                <c:pt idx="21">
                  <c:v>47431.278573033313</c:v>
                </c:pt>
                <c:pt idx="22">
                  <c:v>53486.586145965586</c:v>
                </c:pt>
                <c:pt idx="23">
                  <c:v>60208.753474356454</c:v>
                </c:pt>
                <c:pt idx="24">
                  <c:v>67566.914459325635</c:v>
                </c:pt>
                <c:pt idx="25">
                  <c:v>75613.114264069023</c:v>
                </c:pt>
                <c:pt idx="26">
                  <c:v>84402.536377327822</c:v>
                </c:pt>
                <c:pt idx="27">
                  <c:v>93993.475683571422</c:v>
                </c:pt>
                <c:pt idx="28">
                  <c:v>104447.25381666761</c:v>
                </c:pt>
                <c:pt idx="29">
                  <c:v>115828.06219661639</c:v>
                </c:pt>
                <c:pt idx="30">
                  <c:v>128202.71527502862</c:v>
                </c:pt>
                <c:pt idx="31">
                  <c:v>144012.17133849443</c:v>
                </c:pt>
                <c:pt idx="32">
                  <c:v>161449.649893077</c:v>
                </c:pt>
                <c:pt idx="33">
                  <c:v>180678.76765752392</c:v>
                </c:pt>
                <c:pt idx="34">
                  <c:v>201879.51804116988</c:v>
                </c:pt>
                <c:pt idx="35">
                  <c:v>225249.90910066222</c:v>
                </c:pt>
                <c:pt idx="36">
                  <c:v>251007.76529798619</c:v>
                </c:pt>
                <c:pt idx="37">
                  <c:v>279392.70944003086</c:v>
                </c:pt>
                <c:pt idx="38">
                  <c:v>310668.34281796019</c:v>
                </c:pt>
                <c:pt idx="39">
                  <c:v>345124.64336649067</c:v>
                </c:pt>
                <c:pt idx="40">
                  <c:v>383080.60364517983</c:v>
                </c:pt>
                <c:pt idx="41">
                  <c:v>425148.98846341099</c:v>
                </c:pt>
                <c:pt idx="42">
                  <c:v>475568.96978703095</c:v>
                </c:pt>
                <c:pt idx="43">
                  <c:v>531274.28625894734</c:v>
                </c:pt>
                <c:pt idx="44">
                  <c:v>592804.11907370633</c:v>
                </c:pt>
                <c:pt idx="45">
                  <c:v>660752.08473758528</c:v>
                </c:pt>
                <c:pt idx="46">
                  <c:v>735771.70430745988</c:v>
                </c:pt>
                <c:pt idx="47">
                  <c:v>818582.4208374283</c:v>
                </c:pt>
                <c:pt idx="48">
                  <c:v>909976.219918138</c:v>
                </c:pt>
                <c:pt idx="49">
                  <c:v>1010824.9136854785</c:v>
                </c:pt>
                <c:pt idx="50">
                  <c:v>1122088.1547163278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ED-4FF9-B805-B6F64F4932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8161407"/>
        <c:axId val="1461563951"/>
      </c:lineChart>
      <c:catAx>
        <c:axId val="1338161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61563951"/>
        <c:crosses val="autoZero"/>
        <c:auto val="1"/>
        <c:lblAlgn val="ctr"/>
        <c:lblOffset val="100"/>
        <c:noMultiLvlLbl val="0"/>
      </c:catAx>
      <c:valAx>
        <c:axId val="146156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38161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800" b="0" i="0" baseline="0">
                <a:effectLst/>
              </a:rPr>
              <a:t>NiCd-batteries EU POM</a:t>
            </a:r>
            <a:endParaRPr lang="de-D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'POM Portables NiCd'!$G$11:$AB$11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'POM Portables NiCd'!$G$43:$AB$43</c:f>
              <c:numCache>
                <c:formatCode>0.00</c:formatCode>
                <c:ptCount val="22"/>
                <c:pt idx="0">
                  <c:v>10790.550082086596</c:v>
                </c:pt>
                <c:pt idx="1">
                  <c:v>11869.605090295256</c:v>
                </c:pt>
                <c:pt idx="2">
                  <c:v>13056.565599324782</c:v>
                </c:pt>
                <c:pt idx="3">
                  <c:v>14492.787815250507</c:v>
                </c:pt>
                <c:pt idx="4">
                  <c:v>17826.129012758127</c:v>
                </c:pt>
                <c:pt idx="5">
                  <c:v>14082.641920078922</c:v>
                </c:pt>
                <c:pt idx="6">
                  <c:v>19293.219430508121</c:v>
                </c:pt>
                <c:pt idx="7">
                  <c:v>11768.863852609955</c:v>
                </c:pt>
                <c:pt idx="8">
                  <c:v>10827.354744401158</c:v>
                </c:pt>
                <c:pt idx="9">
                  <c:v>8445.3367006329026</c:v>
                </c:pt>
                <c:pt idx="10">
                  <c:v>5151.6553873860721</c:v>
                </c:pt>
                <c:pt idx="11">
                  <c:v>7521.4168655836629</c:v>
                </c:pt>
                <c:pt idx="12">
                  <c:v>6221.0976416929343</c:v>
                </c:pt>
                <c:pt idx="13">
                  <c:v>4714.1320610382336</c:v>
                </c:pt>
                <c:pt idx="14">
                  <c:v>3906.368614234194</c:v>
                </c:pt>
                <c:pt idx="15">
                  <c:v>3272.6014963098369</c:v>
                </c:pt>
                <c:pt idx="16">
                  <c:v>2628.7653452494492</c:v>
                </c:pt>
                <c:pt idx="17">
                  <c:v>1798.4057194364161</c:v>
                </c:pt>
                <c:pt idx="18">
                  <c:v>1574.7603562042907</c:v>
                </c:pt>
                <c:pt idx="19">
                  <c:v>1508.0972976905305</c:v>
                </c:pt>
                <c:pt idx="20">
                  <c:v>1297.367891357816</c:v>
                </c:pt>
                <c:pt idx="21">
                  <c:v>1369.1625716516446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CF-4B30-A406-B89A2B75B9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5722431"/>
        <c:axId val="1469912751"/>
      </c:lineChart>
      <c:catAx>
        <c:axId val="1395722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69912751"/>
        <c:crosses val="autoZero"/>
        <c:auto val="1"/>
        <c:lblAlgn val="ctr"/>
        <c:lblOffset val="100"/>
        <c:noMultiLvlLbl val="0"/>
      </c:catAx>
      <c:valAx>
        <c:axId val="1469912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957224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4.xml"/><Relationship Id="rId1" Type="http://schemas.openxmlformats.org/officeDocument/2006/relationships/chart" Target="../charts/chart3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6.xml"/><Relationship Id="rId1" Type="http://schemas.openxmlformats.org/officeDocument/2006/relationships/chart" Target="../charts/chart35.xml"/></Relationships>
</file>

<file path=xl/drawings/_rels/drawing3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305707</xdr:colOff>
      <xdr:row>45</xdr:row>
      <xdr:rowOff>41841</xdr:rowOff>
    </xdr:from>
    <xdr:to>
      <xdr:col>10</xdr:col>
      <xdr:colOff>224745</xdr:colOff>
      <xdr:row>60</xdr:row>
      <xdr:rowOff>134825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35E31EF-79F7-4234-BC8F-DA8F0F4A7C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680357</xdr:colOff>
      <xdr:row>45</xdr:row>
      <xdr:rowOff>2721</xdr:rowOff>
    </xdr:from>
    <xdr:to>
      <xdr:col>16</xdr:col>
      <xdr:colOff>541111</xdr:colOff>
      <xdr:row>60</xdr:row>
      <xdr:rowOff>92529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EB8FC9AF-128C-4A99-824B-4635FE6C29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109764</xdr:colOff>
      <xdr:row>48</xdr:row>
      <xdr:rowOff>128926</xdr:rowOff>
    </xdr:from>
    <xdr:to>
      <xdr:col>15</xdr:col>
      <xdr:colOff>28802</xdr:colOff>
      <xdr:row>64</xdr:row>
      <xdr:rowOff>36854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9ABC0454-5AF5-496E-B5B8-74EFE2A494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209858</xdr:colOff>
      <xdr:row>50</xdr:row>
      <xdr:rowOff>113728</xdr:rowOff>
    </xdr:from>
    <xdr:to>
      <xdr:col>7</xdr:col>
      <xdr:colOff>320593</xdr:colOff>
      <xdr:row>66</xdr:row>
      <xdr:rowOff>26995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AA15096-234E-4D5D-B339-B86DE51270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104623</xdr:colOff>
      <xdr:row>50</xdr:row>
      <xdr:rowOff>179425</xdr:rowOff>
    </xdr:from>
    <xdr:to>
      <xdr:col>9</xdr:col>
      <xdr:colOff>203578</xdr:colOff>
      <xdr:row>66</xdr:row>
      <xdr:rowOff>92492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2C3BA133-9F11-4144-B963-994595D801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305707</xdr:colOff>
      <xdr:row>48</xdr:row>
      <xdr:rowOff>164385</xdr:rowOff>
    </xdr:from>
    <xdr:to>
      <xdr:col>8</xdr:col>
      <xdr:colOff>414131</xdr:colOff>
      <xdr:row>64</xdr:row>
      <xdr:rowOff>67983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7FFA8C4-1A96-4D0C-877B-9CCBE27506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314779</xdr:colOff>
      <xdr:row>48</xdr:row>
      <xdr:rowOff>59984</xdr:rowOff>
    </xdr:from>
    <xdr:to>
      <xdr:col>7</xdr:col>
      <xdr:colOff>342674</xdr:colOff>
      <xdr:row>63</xdr:row>
      <xdr:rowOff>152967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7319BE9-5513-42FD-9998-3B7F17DB37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651555</xdr:colOff>
      <xdr:row>45</xdr:row>
      <xdr:rowOff>11111</xdr:rowOff>
    </xdr:from>
    <xdr:to>
      <xdr:col>14</xdr:col>
      <xdr:colOff>505052</xdr:colOff>
      <xdr:row>60</xdr:row>
      <xdr:rowOff>36511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BA42447-BCB4-4D4D-BF89-F138F07BB0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755196</xdr:colOff>
      <xdr:row>46</xdr:row>
      <xdr:rowOff>37193</xdr:rowOff>
    </xdr:from>
    <xdr:to>
      <xdr:col>23</xdr:col>
      <xdr:colOff>204106</xdr:colOff>
      <xdr:row>66</xdr:row>
      <xdr:rowOff>108857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9C52D1B9-9B26-4437-B6FC-21DC573F48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729040</xdr:colOff>
      <xdr:row>50</xdr:row>
      <xdr:rowOff>31258</xdr:rowOff>
    </xdr:from>
    <xdr:to>
      <xdr:col>8</xdr:col>
      <xdr:colOff>288244</xdr:colOff>
      <xdr:row>65</xdr:row>
      <xdr:rowOff>124242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7D4910B-4E30-420E-8AAA-7F8D10E32F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926193</xdr:colOff>
      <xdr:row>49</xdr:row>
      <xdr:rowOff>159164</xdr:rowOff>
    </xdr:from>
    <xdr:to>
      <xdr:col>10</xdr:col>
      <xdr:colOff>220310</xdr:colOff>
      <xdr:row>65</xdr:row>
      <xdr:rowOff>67093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D40C219-870B-4DE3-83B3-D96B8A3C3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786768</xdr:colOff>
      <xdr:row>49</xdr:row>
      <xdr:rowOff>128432</xdr:rowOff>
    </xdr:from>
    <xdr:to>
      <xdr:col>6</xdr:col>
      <xdr:colOff>426791</xdr:colOff>
      <xdr:row>65</xdr:row>
      <xdr:rowOff>38613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8D67EBD3-0738-4465-BE70-8EC37D15BD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940707</xdr:colOff>
      <xdr:row>49</xdr:row>
      <xdr:rowOff>52604</xdr:rowOff>
    </xdr:from>
    <xdr:to>
      <xdr:col>8</xdr:col>
      <xdr:colOff>439999</xdr:colOff>
      <xdr:row>64</xdr:row>
      <xdr:rowOff>145587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298F8807-B8E5-4402-AF1A-562DEA1625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679780</xdr:colOff>
      <xdr:row>51</xdr:row>
      <xdr:rowOff>111113</xdr:rowOff>
    </xdr:from>
    <xdr:to>
      <xdr:col>15</xdr:col>
      <xdr:colOff>598818</xdr:colOff>
      <xdr:row>67</xdr:row>
      <xdr:rowOff>23988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7CEE46C4-8288-4317-AD11-D42A98B409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111977</xdr:colOff>
      <xdr:row>48</xdr:row>
      <xdr:rowOff>106418</xdr:rowOff>
    </xdr:from>
    <xdr:to>
      <xdr:col>9</xdr:col>
      <xdr:colOff>149405</xdr:colOff>
      <xdr:row>64</xdr:row>
      <xdr:rowOff>16435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6CBF3F8-1BEF-467B-9CE8-6DAB1A6425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221040</xdr:colOff>
      <xdr:row>48</xdr:row>
      <xdr:rowOff>158258</xdr:rowOff>
    </xdr:from>
    <xdr:to>
      <xdr:col>9</xdr:col>
      <xdr:colOff>319995</xdr:colOff>
      <xdr:row>64</xdr:row>
      <xdr:rowOff>71325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827301D9-F417-4320-B2B4-276DB1D941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462492</xdr:colOff>
      <xdr:row>51</xdr:row>
      <xdr:rowOff>55637</xdr:rowOff>
    </xdr:from>
    <xdr:to>
      <xdr:col>7</xdr:col>
      <xdr:colOff>220588</xdr:colOff>
      <xdr:row>66</xdr:row>
      <xdr:rowOff>80584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22BD34E8-D6A9-4D06-9066-C33A5A1F93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634695</xdr:colOff>
      <xdr:row>53</xdr:row>
      <xdr:rowOff>88749</xdr:rowOff>
    </xdr:from>
    <xdr:to>
      <xdr:col>17</xdr:col>
      <xdr:colOff>731913</xdr:colOff>
      <xdr:row>74</xdr:row>
      <xdr:rowOff>119440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30219D45-BF12-49E2-AF16-8D87FD4B65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305707</xdr:colOff>
      <xdr:row>45</xdr:row>
      <xdr:rowOff>41841</xdr:rowOff>
    </xdr:from>
    <xdr:to>
      <xdr:col>15</xdr:col>
      <xdr:colOff>224745</xdr:colOff>
      <xdr:row>60</xdr:row>
      <xdr:rowOff>134825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210C3CC-FA19-43FB-9559-B7A1776F0B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109764</xdr:colOff>
      <xdr:row>48</xdr:row>
      <xdr:rowOff>128926</xdr:rowOff>
    </xdr:from>
    <xdr:to>
      <xdr:col>15</xdr:col>
      <xdr:colOff>28802</xdr:colOff>
      <xdr:row>64</xdr:row>
      <xdr:rowOff>36854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D47C1DE2-459C-4E14-9E5E-82125489AE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305707</xdr:colOff>
      <xdr:row>45</xdr:row>
      <xdr:rowOff>41841</xdr:rowOff>
    </xdr:from>
    <xdr:to>
      <xdr:col>16</xdr:col>
      <xdr:colOff>224745</xdr:colOff>
      <xdr:row>60</xdr:row>
      <xdr:rowOff>134825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B87C77F-5114-4EE8-B55B-D9F949BA8C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305707</xdr:colOff>
      <xdr:row>45</xdr:row>
      <xdr:rowOff>41841</xdr:rowOff>
    </xdr:from>
    <xdr:to>
      <xdr:col>15</xdr:col>
      <xdr:colOff>224745</xdr:colOff>
      <xdr:row>60</xdr:row>
      <xdr:rowOff>134825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56F4D20-25A1-4C52-BADA-98478EEC69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305707</xdr:colOff>
      <xdr:row>45</xdr:row>
      <xdr:rowOff>41841</xdr:rowOff>
    </xdr:from>
    <xdr:to>
      <xdr:col>15</xdr:col>
      <xdr:colOff>224745</xdr:colOff>
      <xdr:row>60</xdr:row>
      <xdr:rowOff>134825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7342817F-3B2B-4652-BA00-6920DC08A1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305707</xdr:colOff>
      <xdr:row>45</xdr:row>
      <xdr:rowOff>41841</xdr:rowOff>
    </xdr:from>
    <xdr:to>
      <xdr:col>16</xdr:col>
      <xdr:colOff>224745</xdr:colOff>
      <xdr:row>60</xdr:row>
      <xdr:rowOff>134825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117D6E7-EE70-4600-AA33-6E24CBEAB8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210836</xdr:colOff>
      <xdr:row>51</xdr:row>
      <xdr:rowOff>93662</xdr:rowOff>
    </xdr:from>
    <xdr:to>
      <xdr:col>6</xdr:col>
      <xdr:colOff>248481</xdr:colOff>
      <xdr:row>66</xdr:row>
      <xdr:rowOff>144311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6C11C7C-EFCC-485D-95CA-08B117694B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775758</xdr:colOff>
      <xdr:row>51</xdr:row>
      <xdr:rowOff>159657</xdr:rowOff>
    </xdr:from>
    <xdr:to>
      <xdr:col>16</xdr:col>
      <xdr:colOff>377976</xdr:colOff>
      <xdr:row>70</xdr:row>
      <xdr:rowOff>122465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9014852F-57E3-4252-8C47-8FC1884337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608527</xdr:colOff>
      <xdr:row>53</xdr:row>
      <xdr:rowOff>115071</xdr:rowOff>
    </xdr:from>
    <xdr:to>
      <xdr:col>16</xdr:col>
      <xdr:colOff>527566</xdr:colOff>
      <xdr:row>69</xdr:row>
      <xdr:rowOff>23000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31F0537-F5E0-47B4-99F6-9A4C8013E0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1494439</xdr:colOff>
      <xdr:row>54</xdr:row>
      <xdr:rowOff>26383</xdr:rowOff>
    </xdr:from>
    <xdr:to>
      <xdr:col>10</xdr:col>
      <xdr:colOff>733044</xdr:colOff>
      <xdr:row>69</xdr:row>
      <xdr:rowOff>125716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8333F867-91E6-4775-8AD3-13D41D2540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532568</xdr:colOff>
      <xdr:row>54</xdr:row>
      <xdr:rowOff>6275</xdr:rowOff>
    </xdr:from>
    <xdr:to>
      <xdr:col>19</xdr:col>
      <xdr:colOff>611943</xdr:colOff>
      <xdr:row>74</xdr:row>
      <xdr:rowOff>122842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97054922-28D1-4A36-99BA-1A576C508B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400504</xdr:colOff>
      <xdr:row>54</xdr:row>
      <xdr:rowOff>49891</xdr:rowOff>
    </xdr:from>
    <xdr:to>
      <xdr:col>8</xdr:col>
      <xdr:colOff>305254</xdr:colOff>
      <xdr:row>69</xdr:row>
      <xdr:rowOff>57602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5CBAB83-5F84-4E98-9209-6918C46E28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216805</xdr:colOff>
      <xdr:row>53</xdr:row>
      <xdr:rowOff>78013</xdr:rowOff>
    </xdr:from>
    <xdr:to>
      <xdr:col>18</xdr:col>
      <xdr:colOff>480785</xdr:colOff>
      <xdr:row>74</xdr:row>
      <xdr:rowOff>40820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30F46490-DC0C-4C09-A3DE-882ED576AB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305707</xdr:colOff>
      <xdr:row>45</xdr:row>
      <xdr:rowOff>41841</xdr:rowOff>
    </xdr:from>
    <xdr:to>
      <xdr:col>10</xdr:col>
      <xdr:colOff>224745</xdr:colOff>
      <xdr:row>60</xdr:row>
      <xdr:rowOff>134825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2EF3318D-8647-482C-A312-A910162327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1401856</xdr:colOff>
      <xdr:row>42</xdr:row>
      <xdr:rowOff>29415</xdr:rowOff>
    </xdr:from>
    <xdr:to>
      <xdr:col>11</xdr:col>
      <xdr:colOff>825874</xdr:colOff>
      <xdr:row>81</xdr:row>
      <xdr:rowOff>100853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96D20D02-0822-4A10-AC46-286A111D52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686707</xdr:colOff>
      <xdr:row>52</xdr:row>
      <xdr:rowOff>63612</xdr:rowOff>
    </xdr:from>
    <xdr:to>
      <xdr:col>15</xdr:col>
      <xdr:colOff>605745</xdr:colOff>
      <xdr:row>67</xdr:row>
      <xdr:rowOff>156596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24CADB7E-8332-4A77-97E0-9DC0BFCBE3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305707</xdr:colOff>
      <xdr:row>45</xdr:row>
      <xdr:rowOff>41841</xdr:rowOff>
    </xdr:from>
    <xdr:to>
      <xdr:col>15</xdr:col>
      <xdr:colOff>224745</xdr:colOff>
      <xdr:row>60</xdr:row>
      <xdr:rowOff>134825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715D5586-9AED-4682-9FD6-4277BF361C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721343</xdr:colOff>
      <xdr:row>52</xdr:row>
      <xdr:rowOff>27986</xdr:rowOff>
    </xdr:from>
    <xdr:to>
      <xdr:col>15</xdr:col>
      <xdr:colOff>640381</xdr:colOff>
      <xdr:row>67</xdr:row>
      <xdr:rowOff>120970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72C1A5AD-2C6A-4190-8FA9-92DC450476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305707</xdr:colOff>
      <xdr:row>45</xdr:row>
      <xdr:rowOff>41841</xdr:rowOff>
    </xdr:from>
    <xdr:to>
      <xdr:col>15</xdr:col>
      <xdr:colOff>224745</xdr:colOff>
      <xdr:row>60</xdr:row>
      <xdr:rowOff>134825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B6FC8ACE-E277-40A0-93EA-FD671457EF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460601</xdr:colOff>
      <xdr:row>45</xdr:row>
      <xdr:rowOff>12019</xdr:rowOff>
    </xdr:from>
    <xdr:to>
      <xdr:col>14</xdr:col>
      <xdr:colOff>317273</xdr:colOff>
      <xdr:row>60</xdr:row>
      <xdr:rowOff>56469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86BBA5E-0EFA-420D-9D15-5A8A7D25F9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703942</xdr:colOff>
      <xdr:row>45</xdr:row>
      <xdr:rowOff>49893</xdr:rowOff>
    </xdr:from>
    <xdr:to>
      <xdr:col>21</xdr:col>
      <xdr:colOff>666750</xdr:colOff>
      <xdr:row>63</xdr:row>
      <xdr:rowOff>149679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74D1E8A-DAED-4FAF-BF79-86670E489C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346675</xdr:colOff>
      <xdr:row>51</xdr:row>
      <xdr:rowOff>62325</xdr:rowOff>
    </xdr:from>
    <xdr:to>
      <xdr:col>7</xdr:col>
      <xdr:colOff>726600</xdr:colOff>
      <xdr:row>66</xdr:row>
      <xdr:rowOff>155309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7767686-39DC-48E0-817D-F57E2A528C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1da\ges_proj\Documents%20and%20Settings\kloekwi\Local%20Settings\Temp\wz2c51\at\at_sdmx_app_v14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erlin\ere\projekte\FutuRaM_EU_TUB\2_Projektbearbeitung\23_Untersuchungen\02_Work%20Packages\WP4%20-%20Stock%20and%20Waste%20Flow%20Characterisation\Task%204.1\Complementary%20Waste%20Flows\BATT%20in%20Waste%20Bin\BATT_Residual_Wast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erlin\users\user02\tippner\Projekte\Futuram\Portables%20Comparison\battKey%20Share_Application_CountryShare\POM_Portable_batteries_SPLITTED_V2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erlin\ere\projekte\ProSUM_EU_TUB\6_Work%20packages\WP3\Battery%20Market%20Data%20Avicenne%20for%20Prosum_170214_V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Data"/>
      <sheetName val="GENER"/>
      <sheetName val="INCIN"/>
      <sheetName val="RECOV"/>
      <sheetName val="DISPO"/>
      <sheetName val="REGIO"/>
      <sheetName val="PACKTOT"/>
      <sheetName val="PACKTRD"/>
      <sheetName val="ELVDEPO"/>
      <sheetName val="ELVSHRD"/>
      <sheetName val="ELVEXPO"/>
      <sheetName val="ELVTOTA"/>
      <sheetName val="WEEECOL"/>
      <sheetName val="WEEETRD"/>
      <sheetName val="WEEEREC"/>
      <sheetName val="Legend"/>
      <sheetName val="Lookup"/>
      <sheetName val="LinkRef"/>
      <sheetName val="TableStructureDefini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3">
          <cell r="B3" t="str">
            <v>P</v>
          </cell>
        </row>
        <row r="4">
          <cell r="B4" t="str">
            <v>R</v>
          </cell>
        </row>
        <row r="8">
          <cell r="B8" t="str">
            <v>L</v>
          </cell>
        </row>
        <row r="9">
          <cell r="B9" t="str">
            <v>M</v>
          </cell>
        </row>
        <row r="10">
          <cell r="B10" t="str">
            <v>S</v>
          </cell>
        </row>
        <row r="14">
          <cell r="B14" t="str">
            <v>A</v>
          </cell>
        </row>
        <row r="15">
          <cell r="B15" t="str">
            <v>B</v>
          </cell>
        </row>
        <row r="16">
          <cell r="B16" t="str">
            <v>C</v>
          </cell>
        </row>
        <row r="17">
          <cell r="B17" t="str">
            <v>D</v>
          </cell>
        </row>
      </sheetData>
      <sheetData sheetId="17">
        <row r="2">
          <cell r="L2">
            <v>2004</v>
          </cell>
        </row>
        <row r="3">
          <cell r="L3">
            <v>2004</v>
          </cell>
        </row>
        <row r="4">
          <cell r="L4">
            <v>2004</v>
          </cell>
        </row>
        <row r="5">
          <cell r="L5">
            <v>2004</v>
          </cell>
        </row>
        <row r="6">
          <cell r="L6">
            <v>2004</v>
          </cell>
        </row>
        <row r="7">
          <cell r="L7">
            <v>2006</v>
          </cell>
        </row>
        <row r="8">
          <cell r="L8">
            <v>2006</v>
          </cell>
        </row>
        <row r="9">
          <cell r="L9">
            <v>2006</v>
          </cell>
        </row>
        <row r="10">
          <cell r="L10">
            <v>2006</v>
          </cell>
        </row>
        <row r="11">
          <cell r="L11">
            <v>2004</v>
          </cell>
        </row>
        <row r="12">
          <cell r="L12">
            <v>2004</v>
          </cell>
        </row>
        <row r="13">
          <cell r="B13" t="b">
            <v>0</v>
          </cell>
          <cell r="C13" t="str">
            <v>FALSE</v>
          </cell>
          <cell r="D13" t="str">
            <v>ESTAT</v>
          </cell>
          <cell r="E13" t="str">
            <v>WASTE</v>
          </cell>
          <cell r="F13" t="str">
            <v>WEEETRE</v>
          </cell>
          <cell r="G13" t="str">
            <v>COLL</v>
          </cell>
          <cell r="H13" t="str">
            <v>A2</v>
          </cell>
          <cell r="I13" t="str">
            <v>A</v>
          </cell>
          <cell r="J13" t="str">
            <v>0000</v>
          </cell>
          <cell r="K13">
            <v>2005</v>
          </cell>
          <cell r="L13">
            <v>2006</v>
          </cell>
          <cell r="M13">
            <v>0</v>
          </cell>
          <cell r="N13" t="str">
            <v>HDR</v>
          </cell>
          <cell r="O13" t="str">
            <v>WASTE_WEEETRE_A2</v>
          </cell>
          <cell r="P13" t="str">
            <v>WASTE_WEEETRE_A2_AT_2006_0000</v>
          </cell>
          <cell r="Q13" t="str">
            <v>Update</v>
          </cell>
          <cell r="R13" t="str">
            <v>Series</v>
          </cell>
          <cell r="S13" t="b">
            <v>1</v>
          </cell>
          <cell r="T13" t="str">
            <v>WEEE – Waste electrical and electronic equipment collected and treated inside the country</v>
          </cell>
        </row>
        <row r="14">
          <cell r="B14" t="b">
            <v>0</v>
          </cell>
          <cell r="C14" t="str">
            <v>FALSE</v>
          </cell>
          <cell r="D14" t="str">
            <v>ESTAT</v>
          </cell>
          <cell r="E14" t="str">
            <v>WASTE</v>
          </cell>
          <cell r="F14" t="str">
            <v>WEEETRD</v>
          </cell>
          <cell r="G14" t="str">
            <v>EXPO</v>
          </cell>
          <cell r="H14" t="str">
            <v>A2</v>
          </cell>
          <cell r="I14" t="str">
            <v>A</v>
          </cell>
          <cell r="J14" t="str">
            <v>0000</v>
          </cell>
          <cell r="K14">
            <v>2005</v>
          </cell>
          <cell r="L14">
            <v>2006</v>
          </cell>
          <cell r="M14">
            <v>0</v>
          </cell>
          <cell r="N14" t="str">
            <v>HDR</v>
          </cell>
          <cell r="O14" t="str">
            <v>WASTE_WEEETRD_A2</v>
          </cell>
          <cell r="P14" t="str">
            <v>WASTE_WEEETRD_A2_AT_2006_0000</v>
          </cell>
          <cell r="Q14" t="str">
            <v>Update</v>
          </cell>
          <cell r="R14" t="str">
            <v>Series</v>
          </cell>
          <cell r="S14" t="b">
            <v>1</v>
          </cell>
          <cell r="T14" t="str">
            <v>WEEE – Waste electrical and electronic equipment exported</v>
          </cell>
        </row>
        <row r="15">
          <cell r="B15" t="b">
            <v>0</v>
          </cell>
          <cell r="C15" t="str">
            <v>FALSE</v>
          </cell>
          <cell r="D15" t="str">
            <v>ESTAT</v>
          </cell>
          <cell r="E15" t="str">
            <v>WASTE</v>
          </cell>
          <cell r="F15" t="str">
            <v>WEEETRE</v>
          </cell>
          <cell r="G15" t="str">
            <v>RECY</v>
          </cell>
          <cell r="H15" t="str">
            <v>A2</v>
          </cell>
          <cell r="I15" t="str">
            <v>A</v>
          </cell>
          <cell r="J15" t="str">
            <v>0000</v>
          </cell>
          <cell r="K15">
            <v>2005</v>
          </cell>
          <cell r="L15">
            <v>2006</v>
          </cell>
          <cell r="M15">
            <v>0</v>
          </cell>
          <cell r="N15" t="str">
            <v>HDR</v>
          </cell>
          <cell r="O15" t="str">
            <v>WASTE_WEEETRE_A2</v>
          </cell>
          <cell r="P15" t="str">
            <v>WASTE_WEEETRE_A2_AT_2006_0000</v>
          </cell>
          <cell r="Q15" t="str">
            <v>Update</v>
          </cell>
          <cell r="R15" t="str">
            <v>Series</v>
          </cell>
          <cell r="S15" t="b">
            <v>1</v>
          </cell>
          <cell r="T15" t="str">
            <v>WEEE – Waste electrical and electronic equipment recovery, recycling and reuse</v>
          </cell>
        </row>
      </sheetData>
      <sheetData sheetId="1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ttZn"/>
      <sheetName val="battNiMH"/>
      <sheetName val="battNiCd"/>
      <sheetName val="battLiRechargeable"/>
      <sheetName val="battLiPrimary"/>
      <sheetName val="battLiOther"/>
      <sheetName val="Battery type share"/>
      <sheetName val="Sources"/>
      <sheetName val="Waste Bin detailed"/>
      <sheetName val="EU Inhabitants"/>
      <sheetName val="Weighted Averag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3">
          <cell r="C3">
            <v>0.04</v>
          </cell>
        </row>
        <row r="7">
          <cell r="C7">
            <v>0.1</v>
          </cell>
        </row>
        <row r="8">
          <cell r="C8">
            <v>6.7000000000000004E-2</v>
          </cell>
        </row>
        <row r="9">
          <cell r="C9">
            <v>0.05</v>
          </cell>
        </row>
      </sheetData>
      <sheetData sheetId="8">
        <row r="20">
          <cell r="F20">
            <v>85.782485454274209</v>
          </cell>
        </row>
        <row r="21">
          <cell r="F21">
            <v>1.7902431746978964</v>
          </cell>
        </row>
        <row r="22">
          <cell r="F22">
            <v>0.19394301059227212</v>
          </cell>
        </row>
        <row r="23">
          <cell r="F23">
            <v>2.8345516932716697</v>
          </cell>
        </row>
        <row r="24">
          <cell r="F24">
            <v>5.5199164553185156</v>
          </cell>
        </row>
        <row r="25">
          <cell r="F25">
            <v>3.8788602118454425</v>
          </cell>
        </row>
      </sheetData>
      <sheetData sheetId="9">
        <row r="12">
          <cell r="B12">
            <v>10239085</v>
          </cell>
          <cell r="C12">
            <v>10263414</v>
          </cell>
          <cell r="D12">
            <v>10309725</v>
          </cell>
          <cell r="E12">
            <v>10355844</v>
          </cell>
          <cell r="F12">
            <v>10396421</v>
          </cell>
          <cell r="G12">
            <v>10445852</v>
          </cell>
          <cell r="H12">
            <v>10511382</v>
          </cell>
          <cell r="I12">
            <v>10584534</v>
          </cell>
          <cell r="J12">
            <v>10666866</v>
          </cell>
          <cell r="K12">
            <v>10753080</v>
          </cell>
          <cell r="L12">
            <v>10839905</v>
          </cell>
          <cell r="M12">
            <v>11000638</v>
          </cell>
          <cell r="N12">
            <v>11075889</v>
          </cell>
          <cell r="O12">
            <v>11137974</v>
          </cell>
          <cell r="P12">
            <v>11180840</v>
          </cell>
          <cell r="Q12">
            <v>11237274</v>
          </cell>
          <cell r="R12">
            <v>11311117</v>
          </cell>
          <cell r="S12">
            <v>11351727</v>
          </cell>
          <cell r="T12">
            <v>11398589</v>
          </cell>
          <cell r="U12">
            <v>11455519</v>
          </cell>
          <cell r="V12">
            <v>11522440</v>
          </cell>
          <cell r="W12">
            <v>11554767</v>
          </cell>
          <cell r="X12">
            <v>11617623</v>
          </cell>
          <cell r="Y12">
            <v>11742796</v>
          </cell>
          <cell r="Z12">
            <v>11789713</v>
          </cell>
          <cell r="AA12">
            <v>11829411</v>
          </cell>
          <cell r="AB12">
            <v>11867591</v>
          </cell>
          <cell r="AC12">
            <v>11904193</v>
          </cell>
          <cell r="AD12">
            <v>11939128</v>
          </cell>
          <cell r="AE12">
            <v>11974068</v>
          </cell>
          <cell r="AF12">
            <v>12009045</v>
          </cell>
          <cell r="AG12">
            <v>12043620</v>
          </cell>
          <cell r="AH12">
            <v>12077617</v>
          </cell>
          <cell r="AI12">
            <v>12111191</v>
          </cell>
          <cell r="AJ12">
            <v>12144363</v>
          </cell>
          <cell r="AK12">
            <v>12179830</v>
          </cell>
          <cell r="AL12">
            <v>12214931</v>
          </cell>
          <cell r="AM12">
            <v>12248705</v>
          </cell>
          <cell r="AN12">
            <v>12281680</v>
          </cell>
          <cell r="AO12">
            <v>12313370</v>
          </cell>
          <cell r="AP12">
            <v>12343820</v>
          </cell>
          <cell r="AQ12">
            <v>12372923</v>
          </cell>
          <cell r="AR12">
            <v>12400520</v>
          </cell>
          <cell r="AS12">
            <v>12426469</v>
          </cell>
          <cell r="AT12">
            <v>12450782</v>
          </cell>
          <cell r="AU12">
            <v>12473485</v>
          </cell>
          <cell r="AV12">
            <v>12494640</v>
          </cell>
          <cell r="AW12">
            <v>12513752</v>
          </cell>
          <cell r="AX12">
            <v>12530891</v>
          </cell>
          <cell r="AY12">
            <v>12545914</v>
          </cell>
          <cell r="AZ12">
            <v>12559197</v>
          </cell>
        </row>
        <row r="13">
          <cell r="B13">
            <v>8190876</v>
          </cell>
          <cell r="C13">
            <v>8149468</v>
          </cell>
          <cell r="D13">
            <v>7868815</v>
          </cell>
          <cell r="E13">
            <v>7805506</v>
          </cell>
          <cell r="F13">
            <v>7745147</v>
          </cell>
          <cell r="G13">
            <v>7688573</v>
          </cell>
          <cell r="H13">
            <v>7629371</v>
          </cell>
          <cell r="I13">
            <v>7572673</v>
          </cell>
          <cell r="J13">
            <v>7518002</v>
          </cell>
          <cell r="K13">
            <v>7467119</v>
          </cell>
          <cell r="L13">
            <v>7421766</v>
          </cell>
          <cell r="M13">
            <v>7369431</v>
          </cell>
          <cell r="N13">
            <v>7327224</v>
          </cell>
          <cell r="O13">
            <v>7284552</v>
          </cell>
          <cell r="P13">
            <v>7245677</v>
          </cell>
          <cell r="Q13">
            <v>7202198</v>
          </cell>
          <cell r="R13">
            <v>7153784</v>
          </cell>
          <cell r="S13">
            <v>7101859</v>
          </cell>
          <cell r="T13">
            <v>7050034</v>
          </cell>
          <cell r="U13">
            <v>7000039</v>
          </cell>
          <cell r="V13">
            <v>6951482</v>
          </cell>
          <cell r="W13">
            <v>6916548</v>
          </cell>
          <cell r="X13">
            <v>6838937</v>
          </cell>
          <cell r="Y13">
            <v>6447710</v>
          </cell>
          <cell r="Z13">
            <v>6918672</v>
          </cell>
          <cell r="AA13">
            <v>6860349</v>
          </cell>
          <cell r="AB13">
            <v>6802438</v>
          </cell>
          <cell r="AC13">
            <v>6744339</v>
          </cell>
          <cell r="AD13">
            <v>6685753</v>
          </cell>
          <cell r="AE13">
            <v>6629192</v>
          </cell>
          <cell r="AF13">
            <v>6574153</v>
          </cell>
          <cell r="AG13">
            <v>6520799</v>
          </cell>
          <cell r="AH13">
            <v>6469093</v>
          </cell>
          <cell r="AI13">
            <v>6419371</v>
          </cell>
          <cell r="AJ13">
            <v>6372608</v>
          </cell>
          <cell r="AK13">
            <v>6333689</v>
          </cell>
          <cell r="AL13">
            <v>6295791</v>
          </cell>
          <cell r="AM13">
            <v>6258695</v>
          </cell>
          <cell r="AN13">
            <v>6222478</v>
          </cell>
          <cell r="AO13">
            <v>6188057</v>
          </cell>
          <cell r="AP13">
            <v>6155181</v>
          </cell>
          <cell r="AQ13">
            <v>6123000</v>
          </cell>
          <cell r="AR13">
            <v>6091727</v>
          </cell>
          <cell r="AS13">
            <v>6061097</v>
          </cell>
          <cell r="AT13">
            <v>6030905</v>
          </cell>
          <cell r="AU13">
            <v>6001378</v>
          </cell>
          <cell r="AV13">
            <v>5971941</v>
          </cell>
          <cell r="AW13">
            <v>5942884</v>
          </cell>
          <cell r="AX13">
            <v>5914113</v>
          </cell>
          <cell r="AY13">
            <v>5885720</v>
          </cell>
          <cell r="AZ13">
            <v>5857619</v>
          </cell>
        </row>
        <row r="14">
          <cell r="B14">
            <v>10278098</v>
          </cell>
          <cell r="C14">
            <v>10232027</v>
          </cell>
          <cell r="D14">
            <v>10201182</v>
          </cell>
          <cell r="E14">
            <v>10192649</v>
          </cell>
          <cell r="F14">
            <v>10195347</v>
          </cell>
          <cell r="G14">
            <v>10198855</v>
          </cell>
          <cell r="H14">
            <v>10223577</v>
          </cell>
          <cell r="I14">
            <v>10254233</v>
          </cell>
          <cell r="J14">
            <v>10343422</v>
          </cell>
          <cell r="K14">
            <v>10425783</v>
          </cell>
          <cell r="L14">
            <v>10462088</v>
          </cell>
          <cell r="M14">
            <v>10486731</v>
          </cell>
          <cell r="N14">
            <v>10505445</v>
          </cell>
          <cell r="O14">
            <v>10516125</v>
          </cell>
          <cell r="P14">
            <v>10512419</v>
          </cell>
          <cell r="Q14">
            <v>10538275</v>
          </cell>
          <cell r="R14">
            <v>10553843</v>
          </cell>
          <cell r="S14">
            <v>10578820</v>
          </cell>
          <cell r="T14">
            <v>10610055</v>
          </cell>
          <cell r="U14">
            <v>10649800</v>
          </cell>
          <cell r="V14">
            <v>10693939</v>
          </cell>
          <cell r="W14">
            <v>10494836</v>
          </cell>
          <cell r="X14">
            <v>10516707</v>
          </cell>
          <cell r="Y14">
            <v>10827529</v>
          </cell>
          <cell r="Z14">
            <v>11049464</v>
          </cell>
          <cell r="AA14">
            <v>11017341</v>
          </cell>
          <cell r="AB14">
            <v>10984063</v>
          </cell>
          <cell r="AC14">
            <v>10950186</v>
          </cell>
          <cell r="AD14">
            <v>10914981</v>
          </cell>
          <cell r="AE14">
            <v>10882453</v>
          </cell>
          <cell r="AF14">
            <v>10851301</v>
          </cell>
          <cell r="AG14">
            <v>10820816</v>
          </cell>
          <cell r="AH14">
            <v>10791009</v>
          </cell>
          <cell r="AI14">
            <v>10762565</v>
          </cell>
          <cell r="AJ14">
            <v>10735818</v>
          </cell>
          <cell r="AK14">
            <v>10728942</v>
          </cell>
          <cell r="AL14">
            <v>10723210</v>
          </cell>
          <cell r="AM14">
            <v>10718041</v>
          </cell>
          <cell r="AN14">
            <v>10715647</v>
          </cell>
          <cell r="AO14">
            <v>10715072</v>
          </cell>
          <cell r="AP14">
            <v>10716445</v>
          </cell>
          <cell r="AQ14">
            <v>10718698</v>
          </cell>
          <cell r="AR14">
            <v>10721656</v>
          </cell>
          <cell r="AS14">
            <v>10725079</v>
          </cell>
          <cell r="AT14">
            <v>10729080</v>
          </cell>
          <cell r="AU14">
            <v>10733221</v>
          </cell>
          <cell r="AV14">
            <v>10736500</v>
          </cell>
          <cell r="AW14">
            <v>10739354</v>
          </cell>
          <cell r="AX14">
            <v>10742301</v>
          </cell>
          <cell r="AY14">
            <v>10744955</v>
          </cell>
          <cell r="AZ14">
            <v>10747331</v>
          </cell>
        </row>
        <row r="15">
          <cell r="B15">
            <v>5330020</v>
          </cell>
          <cell r="C15">
            <v>5349212</v>
          </cell>
          <cell r="D15">
            <v>5368354</v>
          </cell>
          <cell r="E15">
            <v>5383507</v>
          </cell>
          <cell r="F15">
            <v>5397640</v>
          </cell>
          <cell r="G15">
            <v>5411405</v>
          </cell>
          <cell r="H15">
            <v>5427459</v>
          </cell>
          <cell r="I15">
            <v>5447084</v>
          </cell>
          <cell r="J15">
            <v>5475791</v>
          </cell>
          <cell r="K15">
            <v>5511451</v>
          </cell>
          <cell r="L15">
            <v>5534738</v>
          </cell>
          <cell r="M15">
            <v>5560628</v>
          </cell>
          <cell r="N15">
            <v>5580516</v>
          </cell>
          <cell r="O15">
            <v>5602628</v>
          </cell>
          <cell r="P15">
            <v>5627235</v>
          </cell>
          <cell r="Q15">
            <v>5659715</v>
          </cell>
          <cell r="R15">
            <v>5707251</v>
          </cell>
          <cell r="S15">
            <v>5748769</v>
          </cell>
          <cell r="T15">
            <v>5781190</v>
          </cell>
          <cell r="U15">
            <v>5806081</v>
          </cell>
          <cell r="V15">
            <v>5822763</v>
          </cell>
          <cell r="W15">
            <v>5840045</v>
          </cell>
          <cell r="X15">
            <v>5873420</v>
          </cell>
          <cell r="Y15">
            <v>5932654</v>
          </cell>
          <cell r="Z15">
            <v>5959324</v>
          </cell>
          <cell r="AA15">
            <v>5979924</v>
          </cell>
          <cell r="AB15">
            <v>5998728</v>
          </cell>
          <cell r="AC15">
            <v>6015778</v>
          </cell>
          <cell r="AD15">
            <v>6030799</v>
          </cell>
          <cell r="AE15">
            <v>6045664</v>
          </cell>
          <cell r="AF15">
            <v>6059699</v>
          </cell>
          <cell r="AG15">
            <v>6072787</v>
          </cell>
          <cell r="AH15">
            <v>6084707</v>
          </cell>
          <cell r="AI15">
            <v>6094990</v>
          </cell>
          <cell r="AJ15">
            <v>6103659</v>
          </cell>
          <cell r="AK15">
            <v>6112281</v>
          </cell>
          <cell r="AL15">
            <v>6119841</v>
          </cell>
          <cell r="AM15">
            <v>6126427</v>
          </cell>
          <cell r="AN15">
            <v>6132658</v>
          </cell>
          <cell r="AO15">
            <v>6137167</v>
          </cell>
          <cell r="AP15">
            <v>6140844</v>
          </cell>
          <cell r="AQ15">
            <v>6143867</v>
          </cell>
          <cell r="AR15">
            <v>6145947</v>
          </cell>
          <cell r="AS15">
            <v>6147433</v>
          </cell>
          <cell r="AT15">
            <v>6148485</v>
          </cell>
          <cell r="AU15">
            <v>6149190</v>
          </cell>
          <cell r="AV15">
            <v>6149637</v>
          </cell>
          <cell r="AW15">
            <v>6149902</v>
          </cell>
          <cell r="AX15">
            <v>6150023</v>
          </cell>
          <cell r="AY15">
            <v>6150065</v>
          </cell>
          <cell r="AZ15">
            <v>6150048</v>
          </cell>
        </row>
        <row r="16">
          <cell r="B16">
            <v>82163475</v>
          </cell>
          <cell r="C16">
            <v>82259540</v>
          </cell>
          <cell r="D16">
            <v>82440309</v>
          </cell>
          <cell r="E16">
            <v>82536680</v>
          </cell>
          <cell r="F16">
            <v>82531671</v>
          </cell>
          <cell r="G16">
            <v>82500849</v>
          </cell>
          <cell r="H16">
            <v>82437995</v>
          </cell>
          <cell r="I16">
            <v>82314906</v>
          </cell>
          <cell r="J16">
            <v>82217837</v>
          </cell>
          <cell r="K16">
            <v>82002356</v>
          </cell>
          <cell r="L16">
            <v>81802257</v>
          </cell>
          <cell r="M16">
            <v>80222065</v>
          </cell>
          <cell r="N16">
            <v>80327900</v>
          </cell>
          <cell r="O16">
            <v>80523746</v>
          </cell>
          <cell r="P16">
            <v>80767463</v>
          </cell>
          <cell r="Q16">
            <v>81197537</v>
          </cell>
          <cell r="R16">
            <v>82175684</v>
          </cell>
          <cell r="S16">
            <v>82521653</v>
          </cell>
          <cell r="T16">
            <v>82792351</v>
          </cell>
          <cell r="U16">
            <v>83019213</v>
          </cell>
          <cell r="V16">
            <v>83166711</v>
          </cell>
          <cell r="W16">
            <v>83155031</v>
          </cell>
          <cell r="X16">
            <v>83237124</v>
          </cell>
          <cell r="Y16">
            <v>84358845</v>
          </cell>
          <cell r="Z16">
            <v>85041941</v>
          </cell>
          <cell r="AA16">
            <v>85207514</v>
          </cell>
          <cell r="AB16">
            <v>85309747</v>
          </cell>
          <cell r="AC16">
            <v>85351038</v>
          </cell>
          <cell r="AD16">
            <v>85324918</v>
          </cell>
          <cell r="AE16">
            <v>85304262</v>
          </cell>
          <cell r="AF16">
            <v>85284256</v>
          </cell>
          <cell r="AG16">
            <v>85263378</v>
          </cell>
          <cell r="AH16">
            <v>85242159</v>
          </cell>
          <cell r="AI16">
            <v>85221140</v>
          </cell>
          <cell r="AJ16">
            <v>85200309</v>
          </cell>
          <cell r="AK16">
            <v>85216229</v>
          </cell>
          <cell r="AL16">
            <v>85222956</v>
          </cell>
          <cell r="AM16">
            <v>85222134</v>
          </cell>
          <cell r="AN16">
            <v>85214796</v>
          </cell>
          <cell r="AO16">
            <v>85201421</v>
          </cell>
          <cell r="AP16">
            <v>85183945</v>
          </cell>
          <cell r="AQ16">
            <v>85161965</v>
          </cell>
          <cell r="AR16">
            <v>85135219</v>
          </cell>
          <cell r="AS16">
            <v>85104193</v>
          </cell>
          <cell r="AT16">
            <v>85069388</v>
          </cell>
          <cell r="AU16">
            <v>85031168</v>
          </cell>
          <cell r="AV16">
            <v>84994058</v>
          </cell>
          <cell r="AW16">
            <v>84953444</v>
          </cell>
          <cell r="AX16">
            <v>84910816</v>
          </cell>
          <cell r="AY16">
            <v>84863602</v>
          </cell>
          <cell r="AZ16">
            <v>84813866</v>
          </cell>
        </row>
        <row r="17">
          <cell r="B17">
            <v>1401250</v>
          </cell>
          <cell r="C17">
            <v>1392720</v>
          </cell>
          <cell r="D17">
            <v>1383510</v>
          </cell>
          <cell r="E17">
            <v>1375190</v>
          </cell>
          <cell r="F17">
            <v>1366250</v>
          </cell>
          <cell r="G17">
            <v>1358850</v>
          </cell>
          <cell r="H17">
            <v>1350700</v>
          </cell>
          <cell r="I17">
            <v>1342920</v>
          </cell>
          <cell r="J17">
            <v>1338440</v>
          </cell>
          <cell r="K17">
            <v>1335740</v>
          </cell>
          <cell r="L17">
            <v>1333290</v>
          </cell>
          <cell r="M17">
            <v>1329660</v>
          </cell>
          <cell r="N17">
            <v>1325217</v>
          </cell>
          <cell r="O17">
            <v>1320174</v>
          </cell>
          <cell r="P17">
            <v>1315819</v>
          </cell>
          <cell r="Q17">
            <v>1314870</v>
          </cell>
          <cell r="R17">
            <v>1315944</v>
          </cell>
          <cell r="S17">
            <v>1315635</v>
          </cell>
          <cell r="T17">
            <v>1319133</v>
          </cell>
          <cell r="U17">
            <v>1324820</v>
          </cell>
          <cell r="V17">
            <v>1328976</v>
          </cell>
          <cell r="W17">
            <v>1330068</v>
          </cell>
          <cell r="X17">
            <v>1331796</v>
          </cell>
          <cell r="Y17">
            <v>1365884</v>
          </cell>
          <cell r="Z17">
            <v>1380158</v>
          </cell>
          <cell r="AA17">
            <v>1377519</v>
          </cell>
          <cell r="AB17">
            <v>1374354</v>
          </cell>
          <cell r="AC17">
            <v>1370686</v>
          </cell>
          <cell r="AD17">
            <v>1366487</v>
          </cell>
          <cell r="AE17">
            <v>1362440</v>
          </cell>
          <cell r="AF17">
            <v>1358611</v>
          </cell>
          <cell r="AG17">
            <v>1354919</v>
          </cell>
          <cell r="AH17">
            <v>1351464</v>
          </cell>
          <cell r="AI17">
            <v>1348287</v>
          </cell>
          <cell r="AJ17">
            <v>1345410</v>
          </cell>
          <cell r="AK17">
            <v>1344440</v>
          </cell>
          <cell r="AL17">
            <v>1343742</v>
          </cell>
          <cell r="AM17">
            <v>1343195</v>
          </cell>
          <cell r="AN17">
            <v>1342917</v>
          </cell>
          <cell r="AO17">
            <v>1342596</v>
          </cell>
          <cell r="AP17">
            <v>1342365</v>
          </cell>
          <cell r="AQ17">
            <v>1342193</v>
          </cell>
          <cell r="AR17">
            <v>1342075</v>
          </cell>
          <cell r="AS17">
            <v>1341983</v>
          </cell>
          <cell r="AT17">
            <v>1341849</v>
          </cell>
          <cell r="AU17">
            <v>1341698</v>
          </cell>
          <cell r="AV17">
            <v>1341520</v>
          </cell>
          <cell r="AW17">
            <v>1341293</v>
          </cell>
          <cell r="AX17">
            <v>1341001</v>
          </cell>
          <cell r="AY17">
            <v>1340698</v>
          </cell>
          <cell r="AZ17">
            <v>1340292</v>
          </cell>
        </row>
        <row r="18">
          <cell r="B18">
            <v>3777565</v>
          </cell>
          <cell r="C18">
            <v>3832783</v>
          </cell>
          <cell r="D18">
            <v>3899702</v>
          </cell>
          <cell r="E18">
            <v>3964191</v>
          </cell>
          <cell r="F18">
            <v>4028851</v>
          </cell>
          <cell r="G18">
            <v>4111672</v>
          </cell>
          <cell r="H18">
            <v>4208156</v>
          </cell>
          <cell r="I18">
            <v>4340118</v>
          </cell>
          <cell r="J18">
            <v>4457765</v>
          </cell>
          <cell r="K18">
            <v>4521322</v>
          </cell>
          <cell r="L18">
            <v>4549428</v>
          </cell>
          <cell r="M18">
            <v>4570881</v>
          </cell>
          <cell r="N18">
            <v>4589287</v>
          </cell>
          <cell r="O18">
            <v>4609779</v>
          </cell>
          <cell r="P18">
            <v>4637852</v>
          </cell>
          <cell r="Q18">
            <v>4677627</v>
          </cell>
          <cell r="R18">
            <v>4726286</v>
          </cell>
          <cell r="S18">
            <v>4784383</v>
          </cell>
          <cell r="T18">
            <v>4830392</v>
          </cell>
          <cell r="U18">
            <v>4904240</v>
          </cell>
          <cell r="V18">
            <v>4964440</v>
          </cell>
          <cell r="W18">
            <v>5006324</v>
          </cell>
          <cell r="X18">
            <v>5060004</v>
          </cell>
          <cell r="Y18">
            <v>5271395</v>
          </cell>
          <cell r="Z18">
            <v>5225872</v>
          </cell>
          <cell r="AA18">
            <v>5257383</v>
          </cell>
          <cell r="AB18">
            <v>5289027</v>
          </cell>
          <cell r="AC18">
            <v>5320882</v>
          </cell>
          <cell r="AD18">
            <v>5353001</v>
          </cell>
          <cell r="AE18">
            <v>5384987</v>
          </cell>
          <cell r="AF18">
            <v>5416927</v>
          </cell>
          <cell r="AG18">
            <v>5448839</v>
          </cell>
          <cell r="AH18">
            <v>5480752</v>
          </cell>
          <cell r="AI18">
            <v>5512649</v>
          </cell>
          <cell r="AJ18">
            <v>5544510</v>
          </cell>
          <cell r="AK18">
            <v>5579300</v>
          </cell>
          <cell r="AL18">
            <v>5613640</v>
          </cell>
          <cell r="AM18">
            <v>5647461</v>
          </cell>
          <cell r="AN18">
            <v>5680696</v>
          </cell>
          <cell r="AO18">
            <v>5713719</v>
          </cell>
          <cell r="AP18">
            <v>5746237</v>
          </cell>
          <cell r="AQ18">
            <v>5778101</v>
          </cell>
          <cell r="AR18">
            <v>5809118</v>
          </cell>
          <cell r="AS18">
            <v>5839214</v>
          </cell>
          <cell r="AT18">
            <v>5868260</v>
          </cell>
          <cell r="AU18">
            <v>5896376</v>
          </cell>
          <cell r="AV18">
            <v>5922998</v>
          </cell>
          <cell r="AW18">
            <v>5947651</v>
          </cell>
          <cell r="AX18">
            <v>5970284</v>
          </cell>
          <cell r="AY18">
            <v>5990781</v>
          </cell>
          <cell r="AZ18">
            <v>6009043</v>
          </cell>
        </row>
        <row r="19">
          <cell r="B19">
            <v>10775627</v>
          </cell>
          <cell r="C19">
            <v>10835989</v>
          </cell>
          <cell r="D19">
            <v>10888274</v>
          </cell>
          <cell r="E19">
            <v>10915770</v>
          </cell>
          <cell r="F19">
            <v>10940369</v>
          </cell>
          <cell r="G19">
            <v>10969912</v>
          </cell>
          <cell r="H19">
            <v>11004716</v>
          </cell>
          <cell r="I19">
            <v>11036008</v>
          </cell>
          <cell r="J19">
            <v>11060937</v>
          </cell>
          <cell r="K19">
            <v>11094745</v>
          </cell>
          <cell r="L19">
            <v>11119289</v>
          </cell>
          <cell r="M19">
            <v>11123392</v>
          </cell>
          <cell r="N19">
            <v>11086406</v>
          </cell>
          <cell r="O19">
            <v>11003615</v>
          </cell>
          <cell r="P19">
            <v>10926807</v>
          </cell>
          <cell r="Q19">
            <v>10858018</v>
          </cell>
          <cell r="R19">
            <v>10783748</v>
          </cell>
          <cell r="S19">
            <v>10768193</v>
          </cell>
          <cell r="T19">
            <v>10741165</v>
          </cell>
          <cell r="U19">
            <v>10724599</v>
          </cell>
          <cell r="V19">
            <v>10718565</v>
          </cell>
          <cell r="W19">
            <v>10678632</v>
          </cell>
          <cell r="X19">
            <v>10459782</v>
          </cell>
          <cell r="Y19">
            <v>10413982</v>
          </cell>
          <cell r="Z19">
            <v>10371572</v>
          </cell>
          <cell r="AA19">
            <v>10320364</v>
          </cell>
          <cell r="AB19">
            <v>10266269</v>
          </cell>
          <cell r="AC19">
            <v>10209059</v>
          </cell>
          <cell r="AD19">
            <v>10149281</v>
          </cell>
          <cell r="AE19">
            <v>10090457</v>
          </cell>
          <cell r="AF19">
            <v>10032545</v>
          </cell>
          <cell r="AG19">
            <v>9975534</v>
          </cell>
          <cell r="AH19">
            <v>9919670</v>
          </cell>
          <cell r="AI19">
            <v>9865215</v>
          </cell>
          <cell r="AJ19">
            <v>9811524</v>
          </cell>
          <cell r="AK19">
            <v>9758893</v>
          </cell>
          <cell r="AL19">
            <v>9706313</v>
          </cell>
          <cell r="AM19">
            <v>9653946</v>
          </cell>
          <cell r="AN19">
            <v>9602624</v>
          </cell>
          <cell r="AO19">
            <v>9551283</v>
          </cell>
          <cell r="AP19">
            <v>9500551</v>
          </cell>
          <cell r="AQ19">
            <v>9449830</v>
          </cell>
          <cell r="AR19">
            <v>9399068</v>
          </cell>
          <cell r="AS19">
            <v>9347774</v>
          </cell>
          <cell r="AT19">
            <v>9296025</v>
          </cell>
          <cell r="AU19">
            <v>9243610</v>
          </cell>
          <cell r="AV19">
            <v>9190441</v>
          </cell>
          <cell r="AW19">
            <v>9135766</v>
          </cell>
          <cell r="AX19">
            <v>9080046</v>
          </cell>
          <cell r="AY19">
            <v>9023227</v>
          </cell>
          <cell r="AZ19">
            <v>8964997</v>
          </cell>
        </row>
        <row r="20">
          <cell r="B20">
            <v>40470182</v>
          </cell>
          <cell r="C20">
            <v>40665545</v>
          </cell>
          <cell r="D20">
            <v>41035278</v>
          </cell>
          <cell r="E20">
            <v>41827838</v>
          </cell>
          <cell r="F20">
            <v>42547451</v>
          </cell>
          <cell r="G20">
            <v>43296338</v>
          </cell>
          <cell r="H20">
            <v>44009971</v>
          </cell>
          <cell r="I20">
            <v>44784666</v>
          </cell>
          <cell r="J20">
            <v>45668939</v>
          </cell>
          <cell r="K20">
            <v>46239273</v>
          </cell>
          <cell r="L20">
            <v>46486619</v>
          </cell>
          <cell r="M20">
            <v>46667174</v>
          </cell>
          <cell r="N20">
            <v>46818219</v>
          </cell>
          <cell r="O20">
            <v>46727890</v>
          </cell>
          <cell r="P20">
            <v>46512199</v>
          </cell>
          <cell r="Q20">
            <v>46449565</v>
          </cell>
          <cell r="R20">
            <v>46440099</v>
          </cell>
          <cell r="S20">
            <v>46528024</v>
          </cell>
          <cell r="T20">
            <v>46658447</v>
          </cell>
          <cell r="U20">
            <v>46937060</v>
          </cell>
          <cell r="V20">
            <v>47332614</v>
          </cell>
          <cell r="W20">
            <v>47398695</v>
          </cell>
          <cell r="X20">
            <v>47432893</v>
          </cell>
          <cell r="Y20">
            <v>48085361</v>
          </cell>
          <cell r="Z20">
            <v>48346319</v>
          </cell>
          <cell r="AA20">
            <v>48614060</v>
          </cell>
          <cell r="AB20">
            <v>48822977</v>
          </cell>
          <cell r="AC20">
            <v>48973279</v>
          </cell>
          <cell r="AD20">
            <v>49069647</v>
          </cell>
          <cell r="AE20">
            <v>49167929</v>
          </cell>
          <cell r="AF20">
            <v>49266930</v>
          </cell>
          <cell r="AG20">
            <v>49363835</v>
          </cell>
          <cell r="AH20">
            <v>49460401</v>
          </cell>
          <cell r="AI20">
            <v>49558800</v>
          </cell>
          <cell r="AJ20">
            <v>49656906</v>
          </cell>
          <cell r="AK20">
            <v>49760920</v>
          </cell>
          <cell r="AL20">
            <v>49863657</v>
          </cell>
          <cell r="AM20">
            <v>49963357</v>
          </cell>
          <cell r="AN20">
            <v>50059915</v>
          </cell>
          <cell r="AO20">
            <v>50151068</v>
          </cell>
          <cell r="AP20">
            <v>50237193</v>
          </cell>
          <cell r="AQ20">
            <v>50316009</v>
          </cell>
          <cell r="AR20">
            <v>50386688</v>
          </cell>
          <cell r="AS20">
            <v>50446259</v>
          </cell>
          <cell r="AT20">
            <v>50494168</v>
          </cell>
          <cell r="AU20">
            <v>50527425</v>
          </cell>
          <cell r="AV20">
            <v>50546422</v>
          </cell>
          <cell r="AW20">
            <v>50549427</v>
          </cell>
          <cell r="AX20">
            <v>50536302</v>
          </cell>
          <cell r="AY20">
            <v>50506074</v>
          </cell>
          <cell r="AZ20">
            <v>50460161</v>
          </cell>
        </row>
        <row r="21">
          <cell r="B21">
            <v>60545022</v>
          </cell>
          <cell r="C21">
            <v>60979315</v>
          </cell>
          <cell r="D21">
            <v>61424036</v>
          </cell>
          <cell r="E21">
            <v>61864088</v>
          </cell>
          <cell r="F21">
            <v>62292241</v>
          </cell>
          <cell r="G21">
            <v>62772870</v>
          </cell>
          <cell r="H21">
            <v>63229635</v>
          </cell>
          <cell r="I21">
            <v>63645065</v>
          </cell>
          <cell r="J21">
            <v>64007193</v>
          </cell>
          <cell r="K21">
            <v>64350226</v>
          </cell>
          <cell r="L21">
            <v>64658856</v>
          </cell>
          <cell r="M21">
            <v>64978721</v>
          </cell>
          <cell r="N21">
            <v>65276983</v>
          </cell>
          <cell r="O21">
            <v>65600350</v>
          </cell>
          <cell r="P21">
            <v>66165980</v>
          </cell>
          <cell r="Q21">
            <v>66458153</v>
          </cell>
          <cell r="R21">
            <v>66638391</v>
          </cell>
          <cell r="S21">
            <v>66809816</v>
          </cell>
          <cell r="T21">
            <v>67026224</v>
          </cell>
          <cell r="U21">
            <v>67290471</v>
          </cell>
          <cell r="V21">
            <v>67485531</v>
          </cell>
          <cell r="W21">
            <v>67656682</v>
          </cell>
          <cell r="X21">
            <v>67871925</v>
          </cell>
          <cell r="Y21">
            <v>68172977</v>
          </cell>
          <cell r="Z21">
            <v>68467799</v>
          </cell>
          <cell r="AA21">
            <v>68658223</v>
          </cell>
          <cell r="AB21">
            <v>68828579</v>
          </cell>
          <cell r="AC21">
            <v>68981139</v>
          </cell>
          <cell r="AD21">
            <v>69115954</v>
          </cell>
          <cell r="AE21">
            <v>69251760</v>
          </cell>
          <cell r="AF21">
            <v>69386211</v>
          </cell>
          <cell r="AG21">
            <v>69519142</v>
          </cell>
          <cell r="AH21">
            <v>69650285</v>
          </cell>
          <cell r="AI21">
            <v>69777352</v>
          </cell>
          <cell r="AJ21">
            <v>69901472</v>
          </cell>
          <cell r="AK21">
            <v>70026306</v>
          </cell>
          <cell r="AL21">
            <v>70146754</v>
          </cell>
          <cell r="AM21">
            <v>70260672</v>
          </cell>
          <cell r="AN21">
            <v>70361168</v>
          </cell>
          <cell r="AO21">
            <v>70451362</v>
          </cell>
          <cell r="AP21">
            <v>70527060</v>
          </cell>
          <cell r="AQ21">
            <v>70587568</v>
          </cell>
          <cell r="AR21">
            <v>70634002</v>
          </cell>
          <cell r="AS21">
            <v>70670568</v>
          </cell>
          <cell r="AT21">
            <v>70695165</v>
          </cell>
          <cell r="AU21">
            <v>70709758</v>
          </cell>
          <cell r="AV21">
            <v>70717939</v>
          </cell>
          <cell r="AW21">
            <v>70714336</v>
          </cell>
          <cell r="AX21">
            <v>70700903</v>
          </cell>
          <cell r="AY21">
            <v>70674366</v>
          </cell>
          <cell r="AZ21">
            <v>70641762</v>
          </cell>
        </row>
        <row r="22">
          <cell r="B22">
            <v>4497735</v>
          </cell>
          <cell r="C22">
            <v>4295406</v>
          </cell>
          <cell r="D22">
            <v>4305494</v>
          </cell>
          <cell r="E22">
            <v>4305384</v>
          </cell>
          <cell r="F22">
            <v>4305725</v>
          </cell>
          <cell r="G22">
            <v>4310861</v>
          </cell>
          <cell r="H22">
            <v>4312487</v>
          </cell>
          <cell r="I22">
            <v>4313530</v>
          </cell>
          <cell r="J22">
            <v>4311967</v>
          </cell>
          <cell r="K22">
            <v>4309796</v>
          </cell>
          <cell r="L22">
            <v>4302847</v>
          </cell>
          <cell r="M22">
            <v>4289857</v>
          </cell>
          <cell r="N22">
            <v>4275984</v>
          </cell>
          <cell r="O22">
            <v>4262140</v>
          </cell>
          <cell r="P22">
            <v>4246809</v>
          </cell>
          <cell r="Q22">
            <v>4225316</v>
          </cell>
          <cell r="R22">
            <v>4190669</v>
          </cell>
          <cell r="S22">
            <v>4154213</v>
          </cell>
          <cell r="T22">
            <v>4105493</v>
          </cell>
          <cell r="U22">
            <v>4076246</v>
          </cell>
          <cell r="V22">
            <v>4058165</v>
          </cell>
          <cell r="W22">
            <v>4036355</v>
          </cell>
          <cell r="X22">
            <v>3862305</v>
          </cell>
          <cell r="Y22">
            <v>3850894</v>
          </cell>
          <cell r="Z22">
            <v>3834008</v>
          </cell>
          <cell r="AA22">
            <v>3810628</v>
          </cell>
          <cell r="AB22">
            <v>3788113</v>
          </cell>
          <cell r="AC22">
            <v>3766531</v>
          </cell>
          <cell r="AD22">
            <v>3734553</v>
          </cell>
          <cell r="AE22">
            <v>3713774</v>
          </cell>
          <cell r="AF22">
            <v>3693206</v>
          </cell>
          <cell r="AG22">
            <v>3673118</v>
          </cell>
          <cell r="AH22">
            <v>3653106</v>
          </cell>
          <cell r="AI22">
            <v>3633026</v>
          </cell>
          <cell r="AJ22">
            <v>3612777</v>
          </cell>
          <cell r="AK22">
            <v>3593292</v>
          </cell>
          <cell r="AL22">
            <v>3573579</v>
          </cell>
          <cell r="AM22">
            <v>3553941</v>
          </cell>
          <cell r="AN22">
            <v>3534199</v>
          </cell>
          <cell r="AO22">
            <v>3514879</v>
          </cell>
          <cell r="AP22">
            <v>3495577</v>
          </cell>
          <cell r="AQ22">
            <v>3476348</v>
          </cell>
          <cell r="AR22">
            <v>3457226</v>
          </cell>
          <cell r="AS22">
            <v>3438219</v>
          </cell>
          <cell r="AT22">
            <v>3419333</v>
          </cell>
          <cell r="AU22">
            <v>3400681</v>
          </cell>
          <cell r="AV22">
            <v>3382150</v>
          </cell>
          <cell r="AW22">
            <v>3363736</v>
          </cell>
          <cell r="AX22">
            <v>3345555</v>
          </cell>
          <cell r="AY22">
            <v>3327609</v>
          </cell>
          <cell r="AZ22">
            <v>3310003</v>
          </cell>
        </row>
        <row r="23">
          <cell r="B23">
            <v>56923524</v>
          </cell>
          <cell r="C23">
            <v>56960692</v>
          </cell>
          <cell r="D23">
            <v>56987507</v>
          </cell>
          <cell r="E23">
            <v>57130506</v>
          </cell>
          <cell r="F23">
            <v>57495900</v>
          </cell>
          <cell r="G23">
            <v>57874753</v>
          </cell>
          <cell r="H23">
            <v>58064214</v>
          </cell>
          <cell r="I23">
            <v>58223744</v>
          </cell>
          <cell r="J23">
            <v>58652875</v>
          </cell>
          <cell r="K23">
            <v>59000586</v>
          </cell>
          <cell r="L23">
            <v>59190143</v>
          </cell>
          <cell r="M23">
            <v>59364690</v>
          </cell>
          <cell r="N23">
            <v>59394207</v>
          </cell>
          <cell r="O23">
            <v>59685227</v>
          </cell>
          <cell r="P23">
            <v>60782668</v>
          </cell>
          <cell r="Q23">
            <v>60795612</v>
          </cell>
          <cell r="R23">
            <v>60665551</v>
          </cell>
          <cell r="S23">
            <v>60589445</v>
          </cell>
          <cell r="T23">
            <v>60483973</v>
          </cell>
          <cell r="U23">
            <v>59816673</v>
          </cell>
          <cell r="V23">
            <v>59641488</v>
          </cell>
          <cell r="W23">
            <v>59236213</v>
          </cell>
          <cell r="X23">
            <v>59030133</v>
          </cell>
          <cell r="Y23">
            <v>58997201</v>
          </cell>
          <cell r="Z23">
            <v>59011788</v>
          </cell>
          <cell r="AA23">
            <v>58951070</v>
          </cell>
          <cell r="AB23">
            <v>58898864</v>
          </cell>
          <cell r="AC23">
            <v>58857408</v>
          </cell>
          <cell r="AD23">
            <v>58825941</v>
          </cell>
          <cell r="AE23">
            <v>58797473</v>
          </cell>
          <cell r="AF23">
            <v>58773783</v>
          </cell>
          <cell r="AG23">
            <v>58748917</v>
          </cell>
          <cell r="AH23">
            <v>58724221</v>
          </cell>
          <cell r="AI23">
            <v>58698879</v>
          </cell>
          <cell r="AJ23">
            <v>58673850</v>
          </cell>
          <cell r="AK23">
            <v>58655761</v>
          </cell>
          <cell r="AL23">
            <v>58634551</v>
          </cell>
          <cell r="AM23">
            <v>58611890</v>
          </cell>
          <cell r="AN23">
            <v>58585665</v>
          </cell>
          <cell r="AO23">
            <v>58554890</v>
          </cell>
          <cell r="AP23">
            <v>58519597</v>
          </cell>
          <cell r="AQ23">
            <v>58474892</v>
          </cell>
          <cell r="AR23">
            <v>58419277</v>
          </cell>
          <cell r="AS23">
            <v>58352120</v>
          </cell>
          <cell r="AT23">
            <v>58273305</v>
          </cell>
          <cell r="AU23">
            <v>58180562</v>
          </cell>
          <cell r="AV23">
            <v>58074759</v>
          </cell>
          <cell r="AW23">
            <v>57955574</v>
          </cell>
          <cell r="AX23">
            <v>57824037</v>
          </cell>
          <cell r="AY23">
            <v>57677994</v>
          </cell>
          <cell r="AZ23">
            <v>57518500</v>
          </cell>
        </row>
        <row r="24">
          <cell r="B24">
            <v>690497</v>
          </cell>
          <cell r="C24">
            <v>697549</v>
          </cell>
          <cell r="D24">
            <v>705539</v>
          </cell>
          <cell r="E24">
            <v>713720</v>
          </cell>
          <cell r="F24">
            <v>722893</v>
          </cell>
          <cell r="G24">
            <v>733067</v>
          </cell>
          <cell r="H24">
            <v>744013</v>
          </cell>
          <cell r="I24">
            <v>757916</v>
          </cell>
          <cell r="J24">
            <v>776333</v>
          </cell>
          <cell r="K24">
            <v>796930</v>
          </cell>
          <cell r="L24">
            <v>819140</v>
          </cell>
          <cell r="M24">
            <v>839751</v>
          </cell>
          <cell r="N24">
            <v>862011</v>
          </cell>
          <cell r="O24">
            <v>865878</v>
          </cell>
          <cell r="P24">
            <v>858000</v>
          </cell>
          <cell r="Q24">
            <v>847008</v>
          </cell>
          <cell r="R24">
            <v>848319</v>
          </cell>
          <cell r="S24">
            <v>854802</v>
          </cell>
          <cell r="T24">
            <v>864236</v>
          </cell>
          <cell r="U24">
            <v>875899</v>
          </cell>
          <cell r="V24">
            <v>888005</v>
          </cell>
          <cell r="W24">
            <v>896007</v>
          </cell>
          <cell r="X24">
            <v>904705</v>
          </cell>
          <cell r="Y24">
            <v>920701</v>
          </cell>
          <cell r="Z24">
            <v>936083</v>
          </cell>
          <cell r="AA24">
            <v>941765</v>
          </cell>
          <cell r="AB24">
            <v>946441</v>
          </cell>
          <cell r="AC24">
            <v>950152</v>
          </cell>
          <cell r="AD24">
            <v>952823</v>
          </cell>
          <cell r="AE24">
            <v>955378</v>
          </cell>
          <cell r="AF24">
            <v>957744</v>
          </cell>
          <cell r="AG24">
            <v>959918</v>
          </cell>
          <cell r="AH24">
            <v>961896</v>
          </cell>
          <cell r="AI24">
            <v>963699</v>
          </cell>
          <cell r="AJ24">
            <v>965305</v>
          </cell>
          <cell r="AK24">
            <v>967207</v>
          </cell>
          <cell r="AL24">
            <v>968897</v>
          </cell>
          <cell r="AM24">
            <v>970362</v>
          </cell>
          <cell r="AN24">
            <v>971662</v>
          </cell>
          <cell r="AO24">
            <v>972836</v>
          </cell>
          <cell r="AP24">
            <v>973876</v>
          </cell>
          <cell r="AQ24">
            <v>974818</v>
          </cell>
          <cell r="AR24">
            <v>975757</v>
          </cell>
          <cell r="AS24">
            <v>976601</v>
          </cell>
          <cell r="AT24">
            <v>977446</v>
          </cell>
          <cell r="AU24">
            <v>978267</v>
          </cell>
          <cell r="AV24">
            <v>979100</v>
          </cell>
          <cell r="AW24">
            <v>979902</v>
          </cell>
          <cell r="AX24">
            <v>980701</v>
          </cell>
          <cell r="AY24">
            <v>981552</v>
          </cell>
          <cell r="AZ24">
            <v>982420</v>
          </cell>
        </row>
        <row r="25">
          <cell r="B25">
            <v>2381715</v>
          </cell>
          <cell r="C25">
            <v>2353384</v>
          </cell>
          <cell r="D25">
            <v>2320956</v>
          </cell>
          <cell r="E25">
            <v>2299390</v>
          </cell>
          <cell r="F25">
            <v>2276520</v>
          </cell>
          <cell r="G25">
            <v>2249724</v>
          </cell>
          <cell r="H25">
            <v>2227874</v>
          </cell>
          <cell r="I25">
            <v>2208840</v>
          </cell>
          <cell r="J25">
            <v>2191810</v>
          </cell>
          <cell r="K25">
            <v>2162834</v>
          </cell>
          <cell r="L25">
            <v>2120504</v>
          </cell>
          <cell r="M25">
            <v>2074605</v>
          </cell>
          <cell r="N25">
            <v>2044813</v>
          </cell>
          <cell r="O25">
            <v>2023825</v>
          </cell>
          <cell r="P25">
            <v>2001468</v>
          </cell>
          <cell r="Q25">
            <v>1986096</v>
          </cell>
          <cell r="R25">
            <v>1968957</v>
          </cell>
          <cell r="S25">
            <v>1950116</v>
          </cell>
          <cell r="T25">
            <v>1934379</v>
          </cell>
          <cell r="U25">
            <v>1919968</v>
          </cell>
          <cell r="V25">
            <v>1907675</v>
          </cell>
          <cell r="W25">
            <v>1893223</v>
          </cell>
          <cell r="X25">
            <v>1875757</v>
          </cell>
          <cell r="Y25">
            <v>1883008</v>
          </cell>
          <cell r="Z25">
            <v>1883405</v>
          </cell>
          <cell r="AA25">
            <v>1863089</v>
          </cell>
          <cell r="AB25">
            <v>1842409</v>
          </cell>
          <cell r="AC25">
            <v>1821191</v>
          </cell>
          <cell r="AD25">
            <v>1799221</v>
          </cell>
          <cell r="AE25">
            <v>1777599</v>
          </cell>
          <cell r="AF25">
            <v>1756334</v>
          </cell>
          <cell r="AG25">
            <v>1735494</v>
          </cell>
          <cell r="AH25">
            <v>1715311</v>
          </cell>
          <cell r="AI25">
            <v>1695872</v>
          </cell>
          <cell r="AJ25">
            <v>1677235</v>
          </cell>
          <cell r="AK25">
            <v>1660761</v>
          </cell>
          <cell r="AL25">
            <v>1644951</v>
          </cell>
          <cell r="AM25">
            <v>1629686</v>
          </cell>
          <cell r="AN25">
            <v>1615018</v>
          </cell>
          <cell r="AO25">
            <v>1600744</v>
          </cell>
          <cell r="AP25">
            <v>1586936</v>
          </cell>
          <cell r="AQ25">
            <v>1573577</v>
          </cell>
          <cell r="AR25">
            <v>1560580</v>
          </cell>
          <cell r="AS25">
            <v>1547902</v>
          </cell>
          <cell r="AT25">
            <v>1535496</v>
          </cell>
          <cell r="AU25">
            <v>1523373</v>
          </cell>
          <cell r="AV25">
            <v>1511495</v>
          </cell>
          <cell r="AW25">
            <v>1499829</v>
          </cell>
          <cell r="AX25">
            <v>1488373</v>
          </cell>
          <cell r="AY25">
            <v>1477173</v>
          </cell>
          <cell r="AZ25">
            <v>1466019</v>
          </cell>
        </row>
        <row r="26">
          <cell r="B26">
            <v>3512074</v>
          </cell>
          <cell r="C26">
            <v>3486998</v>
          </cell>
          <cell r="D26">
            <v>3454637</v>
          </cell>
          <cell r="E26">
            <v>3431497</v>
          </cell>
          <cell r="F26">
            <v>3398929</v>
          </cell>
          <cell r="G26">
            <v>3355220</v>
          </cell>
          <cell r="H26">
            <v>3289835</v>
          </cell>
          <cell r="I26">
            <v>3249983</v>
          </cell>
          <cell r="J26">
            <v>3212605</v>
          </cell>
          <cell r="K26">
            <v>3183856</v>
          </cell>
          <cell r="L26">
            <v>3141976</v>
          </cell>
          <cell r="M26">
            <v>3052588</v>
          </cell>
          <cell r="N26">
            <v>3003641</v>
          </cell>
          <cell r="O26">
            <v>2971905</v>
          </cell>
          <cell r="P26">
            <v>2943472</v>
          </cell>
          <cell r="Q26">
            <v>2921262</v>
          </cell>
          <cell r="R26">
            <v>2888558</v>
          </cell>
          <cell r="S26">
            <v>2847904</v>
          </cell>
          <cell r="T26">
            <v>2808901</v>
          </cell>
          <cell r="U26">
            <v>2794184</v>
          </cell>
          <cell r="V26">
            <v>2794090</v>
          </cell>
          <cell r="W26">
            <v>2795680</v>
          </cell>
          <cell r="X26">
            <v>2805998</v>
          </cell>
          <cell r="Y26">
            <v>2857279</v>
          </cell>
          <cell r="Z26">
            <v>2875218</v>
          </cell>
          <cell r="AA26">
            <v>2860472</v>
          </cell>
          <cell r="AB26">
            <v>2842081</v>
          </cell>
          <cell r="AC26">
            <v>2819971</v>
          </cell>
          <cell r="AD26">
            <v>2793634</v>
          </cell>
          <cell r="AE26">
            <v>2767640</v>
          </cell>
          <cell r="AF26">
            <v>2741927</v>
          </cell>
          <cell r="AG26">
            <v>2716418</v>
          </cell>
          <cell r="AH26">
            <v>2691336</v>
          </cell>
          <cell r="AI26">
            <v>2666802</v>
          </cell>
          <cell r="AJ26">
            <v>2642838</v>
          </cell>
          <cell r="AK26">
            <v>2622099</v>
          </cell>
          <cell r="AL26">
            <v>2601828</v>
          </cell>
          <cell r="AM26">
            <v>2581824</v>
          </cell>
          <cell r="AN26">
            <v>2562095</v>
          </cell>
          <cell r="AO26">
            <v>2542199</v>
          </cell>
          <cell r="AP26">
            <v>2522535</v>
          </cell>
          <cell r="AQ26">
            <v>2503131</v>
          </cell>
          <cell r="AR26">
            <v>2484013</v>
          </cell>
          <cell r="AS26">
            <v>2465109</v>
          </cell>
          <cell r="AT26">
            <v>2446430</v>
          </cell>
          <cell r="AU26">
            <v>2427900</v>
          </cell>
          <cell r="AV26">
            <v>2409494</v>
          </cell>
          <cell r="AW26">
            <v>2391224</v>
          </cell>
          <cell r="AX26">
            <v>2373048</v>
          </cell>
          <cell r="AY26">
            <v>2355146</v>
          </cell>
          <cell r="AZ26">
            <v>2337340</v>
          </cell>
        </row>
        <row r="27">
          <cell r="B27">
            <v>433600</v>
          </cell>
          <cell r="C27">
            <v>439000</v>
          </cell>
          <cell r="D27">
            <v>444050</v>
          </cell>
          <cell r="E27">
            <v>448300</v>
          </cell>
          <cell r="F27">
            <v>454960</v>
          </cell>
          <cell r="G27">
            <v>461230</v>
          </cell>
          <cell r="H27">
            <v>469086</v>
          </cell>
          <cell r="I27">
            <v>476187</v>
          </cell>
          <cell r="J27">
            <v>483799</v>
          </cell>
          <cell r="K27">
            <v>493500</v>
          </cell>
          <cell r="L27">
            <v>502066</v>
          </cell>
          <cell r="M27">
            <v>511840</v>
          </cell>
          <cell r="N27">
            <v>524853</v>
          </cell>
          <cell r="O27">
            <v>537039</v>
          </cell>
          <cell r="P27">
            <v>549680</v>
          </cell>
          <cell r="Q27">
            <v>562958</v>
          </cell>
          <cell r="R27">
            <v>576249</v>
          </cell>
          <cell r="S27">
            <v>590667</v>
          </cell>
          <cell r="T27">
            <v>602005</v>
          </cell>
          <cell r="U27">
            <v>613894</v>
          </cell>
          <cell r="V27">
            <v>626108</v>
          </cell>
          <cell r="W27">
            <v>634730</v>
          </cell>
          <cell r="X27">
            <v>645397</v>
          </cell>
          <cell r="Y27">
            <v>660809</v>
          </cell>
          <cell r="Z27">
            <v>675611</v>
          </cell>
          <cell r="AA27">
            <v>687081</v>
          </cell>
          <cell r="AB27">
            <v>698278</v>
          </cell>
          <cell r="AC27">
            <v>709190</v>
          </cell>
          <cell r="AD27">
            <v>719777</v>
          </cell>
          <cell r="AE27">
            <v>730190</v>
          </cell>
          <cell r="AF27">
            <v>740420</v>
          </cell>
          <cell r="AG27">
            <v>750434</v>
          </cell>
          <cell r="AH27">
            <v>760238</v>
          </cell>
          <cell r="AI27">
            <v>769808</v>
          </cell>
          <cell r="AJ27">
            <v>779131</v>
          </cell>
          <cell r="AK27">
            <v>788408</v>
          </cell>
          <cell r="AL27">
            <v>797419</v>
          </cell>
          <cell r="AM27">
            <v>806148</v>
          </cell>
          <cell r="AN27">
            <v>814604</v>
          </cell>
          <cell r="AO27">
            <v>822803</v>
          </cell>
          <cell r="AP27">
            <v>830737</v>
          </cell>
          <cell r="AQ27">
            <v>838441</v>
          </cell>
          <cell r="AR27">
            <v>845886</v>
          </cell>
          <cell r="AS27">
            <v>853080</v>
          </cell>
          <cell r="AT27">
            <v>860045</v>
          </cell>
          <cell r="AU27">
            <v>866782</v>
          </cell>
          <cell r="AV27">
            <v>873279</v>
          </cell>
          <cell r="AW27">
            <v>879560</v>
          </cell>
          <cell r="AX27">
            <v>885608</v>
          </cell>
          <cell r="AY27">
            <v>891445</v>
          </cell>
          <cell r="AZ27">
            <v>897072</v>
          </cell>
        </row>
        <row r="28">
          <cell r="B28">
            <v>10221644</v>
          </cell>
          <cell r="C28">
            <v>10200298</v>
          </cell>
          <cell r="D28">
            <v>10174853</v>
          </cell>
          <cell r="E28">
            <v>10142362</v>
          </cell>
          <cell r="F28">
            <v>10116742</v>
          </cell>
          <cell r="G28">
            <v>10097549</v>
          </cell>
          <cell r="H28">
            <v>10076581</v>
          </cell>
          <cell r="I28">
            <v>10066158</v>
          </cell>
          <cell r="J28">
            <v>10045401</v>
          </cell>
          <cell r="K28">
            <v>10030975</v>
          </cell>
          <cell r="L28">
            <v>10014324</v>
          </cell>
          <cell r="M28">
            <v>9985722</v>
          </cell>
          <cell r="N28">
            <v>9931925</v>
          </cell>
          <cell r="O28">
            <v>9908798</v>
          </cell>
          <cell r="P28">
            <v>9877365</v>
          </cell>
          <cell r="Q28">
            <v>9855571</v>
          </cell>
          <cell r="R28">
            <v>9830485</v>
          </cell>
          <cell r="S28">
            <v>9797561</v>
          </cell>
          <cell r="T28">
            <v>9778371</v>
          </cell>
          <cell r="U28">
            <v>9772756</v>
          </cell>
          <cell r="V28">
            <v>9769526</v>
          </cell>
          <cell r="W28">
            <v>9730772</v>
          </cell>
          <cell r="X28">
            <v>9689010</v>
          </cell>
          <cell r="Y28">
            <v>9599744</v>
          </cell>
          <cell r="Z28">
            <v>9670111</v>
          </cell>
          <cell r="AA28">
            <v>9644847</v>
          </cell>
          <cell r="AB28">
            <v>9620993</v>
          </cell>
          <cell r="AC28">
            <v>9597450</v>
          </cell>
          <cell r="AD28">
            <v>9573344</v>
          </cell>
          <cell r="AE28">
            <v>9550024</v>
          </cell>
          <cell r="AF28">
            <v>9526758</v>
          </cell>
          <cell r="AG28">
            <v>9503984</v>
          </cell>
          <cell r="AH28">
            <v>9481533</v>
          </cell>
          <cell r="AI28">
            <v>9460526</v>
          </cell>
          <cell r="AJ28">
            <v>9440563</v>
          </cell>
          <cell r="AK28">
            <v>9422235</v>
          </cell>
          <cell r="AL28">
            <v>9404184</v>
          </cell>
          <cell r="AM28">
            <v>9386416</v>
          </cell>
          <cell r="AN28">
            <v>9369885</v>
          </cell>
          <cell r="AO28">
            <v>9353603</v>
          </cell>
          <cell r="AP28">
            <v>9340235</v>
          </cell>
          <cell r="AQ28">
            <v>9328262</v>
          </cell>
          <cell r="AR28">
            <v>9316439</v>
          </cell>
          <cell r="AS28">
            <v>9304835</v>
          </cell>
          <cell r="AT28">
            <v>9293432</v>
          </cell>
          <cell r="AU28">
            <v>9282370</v>
          </cell>
          <cell r="AV28">
            <v>9271432</v>
          </cell>
          <cell r="AW28">
            <v>9260881</v>
          </cell>
          <cell r="AX28">
            <v>9250492</v>
          </cell>
          <cell r="AY28">
            <v>9240332</v>
          </cell>
          <cell r="AZ28">
            <v>9230736</v>
          </cell>
        </row>
        <row r="29">
          <cell r="B29">
            <v>388759</v>
          </cell>
          <cell r="C29">
            <v>391415</v>
          </cell>
          <cell r="D29">
            <v>394641</v>
          </cell>
          <cell r="E29">
            <v>397296</v>
          </cell>
          <cell r="F29">
            <v>399867</v>
          </cell>
          <cell r="G29">
            <v>402668</v>
          </cell>
          <cell r="H29">
            <v>404999</v>
          </cell>
          <cell r="I29">
            <v>405616</v>
          </cell>
          <cell r="J29">
            <v>407832</v>
          </cell>
          <cell r="K29">
            <v>410926</v>
          </cell>
          <cell r="L29">
            <v>414027</v>
          </cell>
          <cell r="M29">
            <v>414989</v>
          </cell>
          <cell r="N29">
            <v>417546</v>
          </cell>
          <cell r="O29">
            <v>422509</v>
          </cell>
          <cell r="P29">
            <v>429424</v>
          </cell>
          <cell r="Q29">
            <v>439691</v>
          </cell>
          <cell r="R29">
            <v>450415</v>
          </cell>
          <cell r="S29">
            <v>460297</v>
          </cell>
          <cell r="T29">
            <v>475701</v>
          </cell>
          <cell r="U29">
            <v>493559</v>
          </cell>
          <cell r="V29">
            <v>514564</v>
          </cell>
          <cell r="W29">
            <v>516100</v>
          </cell>
          <cell r="X29">
            <v>520971</v>
          </cell>
          <cell r="Y29">
            <v>542051</v>
          </cell>
          <cell r="Z29">
            <v>543300</v>
          </cell>
          <cell r="AA29">
            <v>553623</v>
          </cell>
          <cell r="AB29">
            <v>563990</v>
          </cell>
          <cell r="AC29">
            <v>574387</v>
          </cell>
          <cell r="AD29">
            <v>584802</v>
          </cell>
          <cell r="AE29">
            <v>594914</v>
          </cell>
          <cell r="AF29">
            <v>604727</v>
          </cell>
          <cell r="AG29">
            <v>614208</v>
          </cell>
          <cell r="AH29">
            <v>623383</v>
          </cell>
          <cell r="AI29">
            <v>632220</v>
          </cell>
          <cell r="AJ29">
            <v>640733</v>
          </cell>
          <cell r="AK29">
            <v>649012</v>
          </cell>
          <cell r="AL29">
            <v>656974</v>
          </cell>
          <cell r="AM29">
            <v>664638</v>
          </cell>
          <cell r="AN29">
            <v>672008</v>
          </cell>
          <cell r="AO29">
            <v>679139</v>
          </cell>
          <cell r="AP29">
            <v>686011</v>
          </cell>
          <cell r="AQ29">
            <v>692663</v>
          </cell>
          <cell r="AR29">
            <v>699110</v>
          </cell>
          <cell r="AS29">
            <v>705362</v>
          </cell>
          <cell r="AT29">
            <v>711429</v>
          </cell>
          <cell r="AU29">
            <v>717332</v>
          </cell>
          <cell r="AV29">
            <v>723062</v>
          </cell>
          <cell r="AW29">
            <v>728624</v>
          </cell>
          <cell r="AX29">
            <v>734023</v>
          </cell>
          <cell r="AY29">
            <v>739276</v>
          </cell>
          <cell r="AZ29">
            <v>744353</v>
          </cell>
        </row>
        <row r="30">
          <cell r="B30">
            <v>15863950</v>
          </cell>
          <cell r="C30">
            <v>15987075</v>
          </cell>
          <cell r="D30">
            <v>16105285</v>
          </cell>
          <cell r="E30">
            <v>16192572</v>
          </cell>
          <cell r="F30">
            <v>16258032</v>
          </cell>
          <cell r="G30">
            <v>16305526</v>
          </cell>
          <cell r="H30">
            <v>16334210</v>
          </cell>
          <cell r="I30">
            <v>16357992</v>
          </cell>
          <cell r="J30">
            <v>16405399</v>
          </cell>
          <cell r="K30">
            <v>16485787</v>
          </cell>
          <cell r="L30">
            <v>16574989</v>
          </cell>
          <cell r="M30">
            <v>16655799</v>
          </cell>
          <cell r="N30">
            <v>16730348</v>
          </cell>
          <cell r="O30">
            <v>16779575</v>
          </cell>
          <cell r="P30">
            <v>16829289</v>
          </cell>
          <cell r="Q30">
            <v>16900726</v>
          </cell>
          <cell r="R30">
            <v>16979120</v>
          </cell>
          <cell r="S30">
            <v>17081507</v>
          </cell>
          <cell r="T30">
            <v>17181084</v>
          </cell>
          <cell r="U30">
            <v>17282163</v>
          </cell>
          <cell r="V30">
            <v>17407585</v>
          </cell>
          <cell r="W30">
            <v>17475415</v>
          </cell>
          <cell r="X30">
            <v>17590672</v>
          </cell>
          <cell r="Y30">
            <v>17811291</v>
          </cell>
          <cell r="Z30">
            <v>17957617</v>
          </cell>
          <cell r="AA30">
            <v>18048588</v>
          </cell>
          <cell r="AB30">
            <v>18125648</v>
          </cell>
          <cell r="AC30">
            <v>18189995</v>
          </cell>
          <cell r="AD30">
            <v>18240986</v>
          </cell>
          <cell r="AE30">
            <v>18291923</v>
          </cell>
          <cell r="AF30">
            <v>18341701</v>
          </cell>
          <cell r="AG30">
            <v>18389941</v>
          </cell>
          <cell r="AH30">
            <v>18435815</v>
          </cell>
          <cell r="AI30">
            <v>18479524</v>
          </cell>
          <cell r="AJ30">
            <v>18520900</v>
          </cell>
          <cell r="AK30">
            <v>18564556</v>
          </cell>
          <cell r="AL30">
            <v>18604107</v>
          </cell>
          <cell r="AM30">
            <v>18637676</v>
          </cell>
          <cell r="AN30">
            <v>18667393</v>
          </cell>
          <cell r="AO30">
            <v>18690922</v>
          </cell>
          <cell r="AP30">
            <v>18710299</v>
          </cell>
          <cell r="AQ30">
            <v>18726069</v>
          </cell>
          <cell r="AR30">
            <v>18738454</v>
          </cell>
          <cell r="AS30">
            <v>18747662</v>
          </cell>
          <cell r="AT30">
            <v>18753952</v>
          </cell>
          <cell r="AU30">
            <v>18757547</v>
          </cell>
          <cell r="AV30">
            <v>18758715</v>
          </cell>
          <cell r="AW30">
            <v>18757672</v>
          </cell>
          <cell r="AX30">
            <v>18754687</v>
          </cell>
          <cell r="AY30">
            <v>18750011</v>
          </cell>
          <cell r="AZ30">
            <v>18743896</v>
          </cell>
        </row>
        <row r="31">
          <cell r="B31">
            <v>8002186</v>
          </cell>
          <cell r="C31">
            <v>8020946</v>
          </cell>
          <cell r="D31">
            <v>8063640</v>
          </cell>
          <cell r="E31">
            <v>8100273</v>
          </cell>
          <cell r="F31">
            <v>8142573</v>
          </cell>
          <cell r="G31">
            <v>8201359</v>
          </cell>
          <cell r="H31">
            <v>8254298</v>
          </cell>
          <cell r="I31">
            <v>8282984</v>
          </cell>
          <cell r="J31">
            <v>8307989</v>
          </cell>
          <cell r="K31">
            <v>8335003</v>
          </cell>
          <cell r="L31">
            <v>8351643</v>
          </cell>
          <cell r="M31">
            <v>8375164</v>
          </cell>
          <cell r="N31">
            <v>8408121</v>
          </cell>
          <cell r="O31">
            <v>8451860</v>
          </cell>
          <cell r="P31">
            <v>8507786</v>
          </cell>
          <cell r="Q31">
            <v>8584926</v>
          </cell>
          <cell r="R31">
            <v>8700471</v>
          </cell>
          <cell r="S31">
            <v>8772865</v>
          </cell>
          <cell r="T31">
            <v>8822267</v>
          </cell>
          <cell r="U31">
            <v>8858775</v>
          </cell>
          <cell r="V31">
            <v>8901064</v>
          </cell>
          <cell r="W31">
            <v>8932664</v>
          </cell>
          <cell r="X31">
            <v>8978929</v>
          </cell>
          <cell r="Y31">
            <v>9104772</v>
          </cell>
          <cell r="Z31">
            <v>9101003</v>
          </cell>
          <cell r="AA31">
            <v>9111243</v>
          </cell>
          <cell r="AB31">
            <v>9125881</v>
          </cell>
          <cell r="AC31">
            <v>9145233</v>
          </cell>
          <cell r="AD31">
            <v>9168872</v>
          </cell>
          <cell r="AE31">
            <v>9192199</v>
          </cell>
          <cell r="AF31">
            <v>9214690</v>
          </cell>
          <cell r="AG31">
            <v>9236319</v>
          </cell>
          <cell r="AH31">
            <v>9256949</v>
          </cell>
          <cell r="AI31">
            <v>9276987</v>
          </cell>
          <cell r="AJ31">
            <v>9296664</v>
          </cell>
          <cell r="AK31">
            <v>9319086</v>
          </cell>
          <cell r="AL31">
            <v>9340056</v>
          </cell>
          <cell r="AM31">
            <v>9359874</v>
          </cell>
          <cell r="AN31">
            <v>9378624</v>
          </cell>
          <cell r="AO31">
            <v>9396223</v>
          </cell>
          <cell r="AP31">
            <v>9413009</v>
          </cell>
          <cell r="AQ31">
            <v>9428870</v>
          </cell>
          <cell r="AR31">
            <v>9443688</v>
          </cell>
          <cell r="AS31">
            <v>9457548</v>
          </cell>
          <cell r="AT31">
            <v>9470356</v>
          </cell>
          <cell r="AU31">
            <v>9482146</v>
          </cell>
          <cell r="AV31">
            <v>9493401</v>
          </cell>
          <cell r="AW31">
            <v>9503774</v>
          </cell>
          <cell r="AX31">
            <v>9512982</v>
          </cell>
          <cell r="AY31">
            <v>9520666</v>
          </cell>
          <cell r="AZ31">
            <v>9527146</v>
          </cell>
        </row>
        <row r="32">
          <cell r="B32">
            <v>38263303</v>
          </cell>
          <cell r="C32">
            <v>38253955</v>
          </cell>
          <cell r="D32">
            <v>38242197</v>
          </cell>
          <cell r="E32">
            <v>38218531</v>
          </cell>
          <cell r="F32">
            <v>38190608</v>
          </cell>
          <cell r="G32">
            <v>38173835</v>
          </cell>
          <cell r="H32">
            <v>38157055</v>
          </cell>
          <cell r="I32">
            <v>38125479</v>
          </cell>
          <cell r="J32">
            <v>38115641</v>
          </cell>
          <cell r="K32">
            <v>38135876</v>
          </cell>
          <cell r="L32">
            <v>38022869</v>
          </cell>
          <cell r="M32">
            <v>38062718</v>
          </cell>
          <cell r="N32">
            <v>38063792</v>
          </cell>
          <cell r="O32">
            <v>38062535</v>
          </cell>
          <cell r="P32">
            <v>38017856</v>
          </cell>
          <cell r="Q32">
            <v>38005614</v>
          </cell>
          <cell r="R32">
            <v>37967209</v>
          </cell>
          <cell r="S32">
            <v>37972964</v>
          </cell>
          <cell r="T32">
            <v>37976687</v>
          </cell>
          <cell r="U32">
            <v>37972812</v>
          </cell>
          <cell r="V32">
            <v>37958138</v>
          </cell>
          <cell r="W32">
            <v>37840001</v>
          </cell>
          <cell r="X32">
            <v>37654247</v>
          </cell>
          <cell r="Y32">
            <v>36753736</v>
          </cell>
          <cell r="Z32">
            <v>38557391</v>
          </cell>
          <cell r="AA32">
            <v>38381332</v>
          </cell>
          <cell r="AB32">
            <v>38197684</v>
          </cell>
          <cell r="AC32">
            <v>38007503</v>
          </cell>
          <cell r="AD32">
            <v>37809068</v>
          </cell>
          <cell r="AE32">
            <v>37614410</v>
          </cell>
          <cell r="AF32">
            <v>37420524</v>
          </cell>
          <cell r="AG32">
            <v>37228439</v>
          </cell>
          <cell r="AH32">
            <v>37036948</v>
          </cell>
          <cell r="AI32">
            <v>36846211</v>
          </cell>
          <cell r="AJ32">
            <v>36660125</v>
          </cell>
          <cell r="AK32">
            <v>36517358</v>
          </cell>
          <cell r="AL32">
            <v>36377404</v>
          </cell>
          <cell r="AM32">
            <v>36241091</v>
          </cell>
          <cell r="AN32">
            <v>36108607</v>
          </cell>
          <cell r="AO32">
            <v>35975684</v>
          </cell>
          <cell r="AP32">
            <v>35844414</v>
          </cell>
          <cell r="AQ32">
            <v>35715523</v>
          </cell>
          <cell r="AR32">
            <v>35589043</v>
          </cell>
          <cell r="AS32">
            <v>35463083</v>
          </cell>
          <cell r="AT32">
            <v>35338376</v>
          </cell>
          <cell r="AU32">
            <v>35216016</v>
          </cell>
          <cell r="AV32">
            <v>35094972</v>
          </cell>
          <cell r="AW32">
            <v>34973754</v>
          </cell>
          <cell r="AX32">
            <v>34855698</v>
          </cell>
          <cell r="AY32">
            <v>34740098</v>
          </cell>
          <cell r="AZ32">
            <v>34623544</v>
          </cell>
        </row>
        <row r="33">
          <cell r="B33">
            <v>10249022</v>
          </cell>
          <cell r="C33">
            <v>10330774</v>
          </cell>
          <cell r="D33">
            <v>10394669</v>
          </cell>
          <cell r="E33">
            <v>10444592</v>
          </cell>
          <cell r="F33">
            <v>10473050</v>
          </cell>
          <cell r="G33">
            <v>10494672</v>
          </cell>
          <cell r="H33">
            <v>10511988</v>
          </cell>
          <cell r="I33">
            <v>10532588</v>
          </cell>
          <cell r="J33">
            <v>10553339</v>
          </cell>
          <cell r="K33">
            <v>10563014</v>
          </cell>
          <cell r="L33">
            <v>10573479</v>
          </cell>
          <cell r="M33">
            <v>10572721</v>
          </cell>
          <cell r="N33">
            <v>10542398</v>
          </cell>
          <cell r="O33">
            <v>10487289</v>
          </cell>
          <cell r="P33">
            <v>10427301</v>
          </cell>
          <cell r="Q33">
            <v>10374822</v>
          </cell>
          <cell r="R33">
            <v>10341330</v>
          </cell>
          <cell r="S33">
            <v>10309573</v>
          </cell>
          <cell r="T33">
            <v>10291027</v>
          </cell>
          <cell r="U33">
            <v>10276617</v>
          </cell>
          <cell r="V33">
            <v>10295909</v>
          </cell>
          <cell r="W33">
            <v>10298252</v>
          </cell>
          <cell r="X33">
            <v>10352042</v>
          </cell>
          <cell r="Y33">
            <v>10467366</v>
          </cell>
          <cell r="Z33">
            <v>10390841</v>
          </cell>
          <cell r="AA33">
            <v>10372141</v>
          </cell>
          <cell r="AB33">
            <v>10350500</v>
          </cell>
          <cell r="AC33">
            <v>10326352</v>
          </cell>
          <cell r="AD33">
            <v>10300157</v>
          </cell>
          <cell r="AE33">
            <v>10274413</v>
          </cell>
          <cell r="AF33">
            <v>10249138</v>
          </cell>
          <cell r="AG33">
            <v>10223387</v>
          </cell>
          <cell r="AH33">
            <v>10197460</v>
          </cell>
          <cell r="AI33">
            <v>10171453</v>
          </cell>
          <cell r="AJ33">
            <v>10145136</v>
          </cell>
          <cell r="AK33">
            <v>10120798</v>
          </cell>
          <cell r="AL33">
            <v>10096093</v>
          </cell>
          <cell r="AM33">
            <v>10070804</v>
          </cell>
          <cell r="AN33">
            <v>10044258</v>
          </cell>
          <cell r="AO33">
            <v>10016892</v>
          </cell>
          <cell r="AP33">
            <v>9988936</v>
          </cell>
          <cell r="AQ33">
            <v>9960186</v>
          </cell>
          <cell r="AR33">
            <v>9930602</v>
          </cell>
          <cell r="AS33">
            <v>9899604</v>
          </cell>
          <cell r="AT33">
            <v>9866750</v>
          </cell>
          <cell r="AU33">
            <v>9832722</v>
          </cell>
          <cell r="AV33">
            <v>9797803</v>
          </cell>
          <cell r="AW33">
            <v>9761875</v>
          </cell>
          <cell r="AX33">
            <v>9725375</v>
          </cell>
          <cell r="AY33">
            <v>9687977</v>
          </cell>
          <cell r="AZ33">
            <v>9650059</v>
          </cell>
        </row>
        <row r="34">
          <cell r="B34">
            <v>22455485</v>
          </cell>
          <cell r="C34">
            <v>22430457</v>
          </cell>
          <cell r="D34">
            <v>21833483</v>
          </cell>
          <cell r="E34">
            <v>21627509</v>
          </cell>
          <cell r="F34">
            <v>21521142</v>
          </cell>
          <cell r="G34">
            <v>21382354</v>
          </cell>
          <cell r="H34">
            <v>21257016</v>
          </cell>
          <cell r="I34">
            <v>21130503</v>
          </cell>
          <cell r="J34">
            <v>20635460</v>
          </cell>
          <cell r="K34">
            <v>20440290</v>
          </cell>
          <cell r="L34">
            <v>20294683</v>
          </cell>
          <cell r="M34">
            <v>20199059</v>
          </cell>
          <cell r="N34">
            <v>20095996</v>
          </cell>
          <cell r="O34">
            <v>20020074</v>
          </cell>
          <cell r="P34">
            <v>19947311</v>
          </cell>
          <cell r="Q34">
            <v>19870647</v>
          </cell>
          <cell r="R34">
            <v>19760585</v>
          </cell>
          <cell r="S34">
            <v>19643949</v>
          </cell>
          <cell r="T34">
            <v>19533481</v>
          </cell>
          <cell r="U34">
            <v>19414458</v>
          </cell>
          <cell r="V34">
            <v>19328838</v>
          </cell>
          <cell r="W34">
            <v>19201662</v>
          </cell>
          <cell r="X34">
            <v>19042455</v>
          </cell>
          <cell r="Y34">
            <v>19054548</v>
          </cell>
          <cell r="Z34">
            <v>18943880</v>
          </cell>
          <cell r="AA34">
            <v>18831698</v>
          </cell>
          <cell r="AB34">
            <v>18714611</v>
          </cell>
          <cell r="AC34">
            <v>18593302</v>
          </cell>
          <cell r="AD34">
            <v>18466574</v>
          </cell>
          <cell r="AE34">
            <v>18341717</v>
          </cell>
          <cell r="AF34">
            <v>18218553</v>
          </cell>
          <cell r="AG34">
            <v>18097342</v>
          </cell>
          <cell r="AH34">
            <v>17977840</v>
          </cell>
          <cell r="AI34">
            <v>17875172</v>
          </cell>
          <cell r="AJ34">
            <v>17777648</v>
          </cell>
          <cell r="AK34">
            <v>17683694</v>
          </cell>
          <cell r="AL34">
            <v>17590272</v>
          </cell>
          <cell r="AM34">
            <v>17498925</v>
          </cell>
          <cell r="AN34">
            <v>17408234</v>
          </cell>
          <cell r="AO34">
            <v>17317999</v>
          </cell>
          <cell r="AP34">
            <v>17232578</v>
          </cell>
          <cell r="AQ34">
            <v>17148508</v>
          </cell>
          <cell r="AR34">
            <v>17066206</v>
          </cell>
          <cell r="AS34">
            <v>16986004</v>
          </cell>
          <cell r="AT34">
            <v>16906759</v>
          </cell>
          <cell r="AU34">
            <v>16828669</v>
          </cell>
          <cell r="AV34">
            <v>16751351</v>
          </cell>
          <cell r="AW34">
            <v>16673983</v>
          </cell>
          <cell r="AX34">
            <v>16595522</v>
          </cell>
          <cell r="AY34">
            <v>16516100</v>
          </cell>
          <cell r="AZ34">
            <v>16439020</v>
          </cell>
        </row>
        <row r="35">
          <cell r="B35">
            <v>1987755</v>
          </cell>
          <cell r="C35">
            <v>1990094</v>
          </cell>
          <cell r="D35">
            <v>1994026</v>
          </cell>
          <cell r="E35">
            <v>1995033</v>
          </cell>
          <cell r="F35">
            <v>1996433</v>
          </cell>
          <cell r="G35">
            <v>1997590</v>
          </cell>
          <cell r="H35">
            <v>2003358</v>
          </cell>
          <cell r="I35">
            <v>2010377</v>
          </cell>
          <cell r="J35">
            <v>2010269</v>
          </cell>
          <cell r="K35">
            <v>2032362</v>
          </cell>
          <cell r="L35">
            <v>2046976</v>
          </cell>
          <cell r="M35">
            <v>2050189</v>
          </cell>
          <cell r="N35">
            <v>2055496</v>
          </cell>
          <cell r="O35">
            <v>2058821</v>
          </cell>
          <cell r="P35">
            <v>2061085</v>
          </cell>
          <cell r="Q35">
            <v>2062874</v>
          </cell>
          <cell r="R35">
            <v>2064188</v>
          </cell>
          <cell r="S35">
            <v>2065895</v>
          </cell>
          <cell r="T35">
            <v>2066880</v>
          </cell>
          <cell r="U35">
            <v>2080908</v>
          </cell>
          <cell r="V35">
            <v>2095861</v>
          </cell>
          <cell r="W35">
            <v>2108977</v>
          </cell>
          <cell r="X35">
            <v>2107180</v>
          </cell>
          <cell r="Y35">
            <v>2116972</v>
          </cell>
          <cell r="Z35">
            <v>2119872</v>
          </cell>
          <cell r="AA35">
            <v>2120770</v>
          </cell>
          <cell r="AB35">
            <v>2121073</v>
          </cell>
          <cell r="AC35">
            <v>2120985</v>
          </cell>
          <cell r="AD35">
            <v>2120443</v>
          </cell>
          <cell r="AE35">
            <v>2119727</v>
          </cell>
          <cell r="AF35">
            <v>2118806</v>
          </cell>
          <cell r="AG35">
            <v>2117905</v>
          </cell>
          <cell r="AH35">
            <v>2116911</v>
          </cell>
          <cell r="AI35">
            <v>2115767</v>
          </cell>
          <cell r="AJ35">
            <v>2114580</v>
          </cell>
          <cell r="AK35">
            <v>2113672</v>
          </cell>
          <cell r="AL35">
            <v>2112749</v>
          </cell>
          <cell r="AM35">
            <v>2111904</v>
          </cell>
          <cell r="AN35">
            <v>2111254</v>
          </cell>
          <cell r="AO35">
            <v>2110568</v>
          </cell>
          <cell r="AP35">
            <v>2109858</v>
          </cell>
          <cell r="AQ35">
            <v>2109151</v>
          </cell>
          <cell r="AR35">
            <v>2108419</v>
          </cell>
          <cell r="AS35">
            <v>2107501</v>
          </cell>
          <cell r="AT35">
            <v>2106413</v>
          </cell>
          <cell r="AU35">
            <v>2105158</v>
          </cell>
          <cell r="AV35">
            <v>2103646</v>
          </cell>
          <cell r="AW35">
            <v>2101793</v>
          </cell>
          <cell r="AX35">
            <v>2099563</v>
          </cell>
          <cell r="AY35">
            <v>2096954</v>
          </cell>
          <cell r="AZ35">
            <v>2094023</v>
          </cell>
        </row>
        <row r="36">
          <cell r="B36">
            <v>5398657</v>
          </cell>
          <cell r="C36">
            <v>5378783</v>
          </cell>
          <cell r="D36">
            <v>5378951</v>
          </cell>
          <cell r="E36">
            <v>5374873</v>
          </cell>
          <cell r="F36">
            <v>5371875</v>
          </cell>
          <cell r="G36">
            <v>5372685</v>
          </cell>
          <cell r="H36">
            <v>5372928</v>
          </cell>
          <cell r="I36">
            <v>5373180</v>
          </cell>
          <cell r="J36">
            <v>5376064</v>
          </cell>
          <cell r="K36">
            <v>5382401</v>
          </cell>
          <cell r="L36">
            <v>5390410</v>
          </cell>
          <cell r="M36">
            <v>5392446</v>
          </cell>
          <cell r="N36">
            <v>5404322</v>
          </cell>
          <cell r="O36">
            <v>5410836</v>
          </cell>
          <cell r="P36">
            <v>5415949</v>
          </cell>
          <cell r="Q36">
            <v>5421349</v>
          </cell>
          <cell r="R36">
            <v>5426252</v>
          </cell>
          <cell r="S36">
            <v>5435343</v>
          </cell>
          <cell r="T36">
            <v>5443120</v>
          </cell>
          <cell r="U36">
            <v>5450421</v>
          </cell>
          <cell r="V36">
            <v>5457873</v>
          </cell>
          <cell r="W36">
            <v>5459781</v>
          </cell>
          <cell r="X36">
            <v>5434712</v>
          </cell>
          <cell r="Y36">
            <v>5428792</v>
          </cell>
          <cell r="Z36">
            <v>5534826</v>
          </cell>
          <cell r="AA36">
            <v>5521368</v>
          </cell>
          <cell r="AB36">
            <v>5507802</v>
          </cell>
          <cell r="AC36">
            <v>5494075</v>
          </cell>
          <cell r="AD36">
            <v>5479845</v>
          </cell>
          <cell r="AE36">
            <v>5465314</v>
          </cell>
          <cell r="AF36">
            <v>5450183</v>
          </cell>
          <cell r="AG36">
            <v>5434204</v>
          </cell>
          <cell r="AH36">
            <v>5417409</v>
          </cell>
          <cell r="AI36">
            <v>5399970</v>
          </cell>
          <cell r="AJ36">
            <v>5382262</v>
          </cell>
          <cell r="AK36">
            <v>5368574</v>
          </cell>
          <cell r="AL36">
            <v>5354716</v>
          </cell>
          <cell r="AM36">
            <v>5340757</v>
          </cell>
          <cell r="AN36">
            <v>5327352</v>
          </cell>
          <cell r="AO36">
            <v>5314252</v>
          </cell>
          <cell r="AP36">
            <v>5301530</v>
          </cell>
          <cell r="AQ36">
            <v>5288892</v>
          </cell>
          <cell r="AR36">
            <v>5276552</v>
          </cell>
          <cell r="AS36">
            <v>5264374</v>
          </cell>
          <cell r="AT36">
            <v>5252388</v>
          </cell>
          <cell r="AU36">
            <v>5240579</v>
          </cell>
          <cell r="AV36">
            <v>5228487</v>
          </cell>
          <cell r="AW36">
            <v>5216339</v>
          </cell>
          <cell r="AX36">
            <v>5204216</v>
          </cell>
          <cell r="AY36">
            <v>5192004</v>
          </cell>
          <cell r="AZ36">
            <v>5179658</v>
          </cell>
        </row>
        <row r="37">
          <cell r="B37">
            <v>5171302</v>
          </cell>
          <cell r="C37">
            <v>5181115</v>
          </cell>
          <cell r="D37">
            <v>5194901</v>
          </cell>
          <cell r="E37">
            <v>5206295</v>
          </cell>
          <cell r="F37">
            <v>5219732</v>
          </cell>
          <cell r="G37">
            <v>5236611</v>
          </cell>
          <cell r="H37">
            <v>5255580</v>
          </cell>
          <cell r="I37">
            <v>5276955</v>
          </cell>
          <cell r="J37">
            <v>5300484</v>
          </cell>
          <cell r="K37">
            <v>5326314</v>
          </cell>
          <cell r="L37">
            <v>5351427</v>
          </cell>
          <cell r="M37">
            <v>5375276</v>
          </cell>
          <cell r="N37">
            <v>5401267</v>
          </cell>
          <cell r="O37">
            <v>5426674</v>
          </cell>
          <cell r="P37">
            <v>5451270</v>
          </cell>
          <cell r="Q37">
            <v>5471753</v>
          </cell>
          <cell r="R37">
            <v>5487308</v>
          </cell>
          <cell r="S37">
            <v>5503297</v>
          </cell>
          <cell r="T37">
            <v>5513130</v>
          </cell>
          <cell r="U37">
            <v>5517919</v>
          </cell>
          <cell r="V37">
            <v>5525292</v>
          </cell>
          <cell r="W37">
            <v>5533793</v>
          </cell>
          <cell r="X37">
            <v>5548241</v>
          </cell>
          <cell r="Y37">
            <v>5563970</v>
          </cell>
          <cell r="Z37">
            <v>5632559</v>
          </cell>
          <cell r="AA37">
            <v>5640423</v>
          </cell>
          <cell r="AB37">
            <v>5644445</v>
          </cell>
          <cell r="AC37">
            <v>5644503</v>
          </cell>
          <cell r="AD37">
            <v>5640624</v>
          </cell>
          <cell r="AE37">
            <v>5636361</v>
          </cell>
          <cell r="AF37">
            <v>5631487</v>
          </cell>
          <cell r="AG37">
            <v>5626065</v>
          </cell>
          <cell r="AH37">
            <v>5620191</v>
          </cell>
          <cell r="AI37">
            <v>5613925</v>
          </cell>
          <cell r="AJ37">
            <v>5607204</v>
          </cell>
          <cell r="AK37">
            <v>5601455</v>
          </cell>
          <cell r="AL37">
            <v>5594852</v>
          </cell>
          <cell r="AM37">
            <v>5587089</v>
          </cell>
          <cell r="AN37">
            <v>5579021</v>
          </cell>
          <cell r="AO37">
            <v>5569993</v>
          </cell>
          <cell r="AP37">
            <v>5561029</v>
          </cell>
          <cell r="AQ37">
            <v>5551957</v>
          </cell>
          <cell r="AR37">
            <v>5542672</v>
          </cell>
          <cell r="AS37">
            <v>5533053</v>
          </cell>
          <cell r="AT37">
            <v>5523070</v>
          </cell>
          <cell r="AU37">
            <v>5512800</v>
          </cell>
          <cell r="AV37">
            <v>5502322</v>
          </cell>
          <cell r="AW37">
            <v>5491643</v>
          </cell>
          <cell r="AX37">
            <v>5480999</v>
          </cell>
          <cell r="AY37">
            <v>5470198</v>
          </cell>
          <cell r="AZ37">
            <v>5459062</v>
          </cell>
        </row>
        <row r="38">
          <cell r="B38">
            <v>8861426</v>
          </cell>
          <cell r="C38">
            <v>8882792</v>
          </cell>
          <cell r="D38">
            <v>8909128</v>
          </cell>
          <cell r="E38">
            <v>8940788</v>
          </cell>
          <cell r="F38">
            <v>8975670</v>
          </cell>
          <cell r="G38">
            <v>9011392</v>
          </cell>
          <cell r="H38">
            <v>9047752</v>
          </cell>
          <cell r="I38">
            <v>9113257</v>
          </cell>
          <cell r="J38">
            <v>9182927</v>
          </cell>
          <cell r="K38">
            <v>9256347</v>
          </cell>
          <cell r="L38">
            <v>9340682</v>
          </cell>
          <cell r="M38">
            <v>9415570</v>
          </cell>
          <cell r="N38">
            <v>9482855</v>
          </cell>
          <cell r="O38">
            <v>9555893</v>
          </cell>
          <cell r="P38">
            <v>9644864</v>
          </cell>
          <cell r="Q38">
            <v>9747355</v>
          </cell>
          <cell r="R38">
            <v>9851017</v>
          </cell>
          <cell r="S38">
            <v>9995153</v>
          </cell>
          <cell r="T38">
            <v>10120242</v>
          </cell>
          <cell r="U38">
            <v>10230185</v>
          </cell>
          <cell r="V38">
            <v>10327589</v>
          </cell>
          <cell r="W38">
            <v>10379295</v>
          </cell>
          <cell r="X38">
            <v>10452326</v>
          </cell>
          <cell r="Y38">
            <v>10521556</v>
          </cell>
          <cell r="Z38">
            <v>10640372</v>
          </cell>
          <cell r="AA38">
            <v>10705814</v>
          </cell>
          <cell r="AB38">
            <v>10770866</v>
          </cell>
          <cell r="AC38">
            <v>10835254</v>
          </cell>
          <cell r="AD38">
            <v>10898809</v>
          </cell>
          <cell r="AE38">
            <v>10960521</v>
          </cell>
          <cell r="AF38">
            <v>11020442</v>
          </cell>
          <cell r="AG38">
            <v>11078730</v>
          </cell>
          <cell r="AH38">
            <v>11135601</v>
          </cell>
          <cell r="AI38">
            <v>11191339</v>
          </cell>
          <cell r="AJ38">
            <v>11246226</v>
          </cell>
          <cell r="AK38">
            <v>11302547</v>
          </cell>
          <cell r="AL38">
            <v>11358405</v>
          </cell>
          <cell r="AM38">
            <v>11414057</v>
          </cell>
          <cell r="AN38">
            <v>11469696</v>
          </cell>
          <cell r="AO38">
            <v>11525438</v>
          </cell>
          <cell r="AP38">
            <v>11581390</v>
          </cell>
          <cell r="AQ38">
            <v>11637509</v>
          </cell>
          <cell r="AR38">
            <v>11693771</v>
          </cell>
          <cell r="AS38">
            <v>11750034</v>
          </cell>
          <cell r="AT38">
            <v>11806183</v>
          </cell>
          <cell r="AU38">
            <v>11862065</v>
          </cell>
          <cell r="AV38">
            <v>11917473</v>
          </cell>
          <cell r="AW38">
            <v>11972194</v>
          </cell>
          <cell r="AX38">
            <v>12026025</v>
          </cell>
          <cell r="AY38">
            <v>12078774</v>
          </cell>
          <cell r="AZ38">
            <v>12130240</v>
          </cell>
        </row>
        <row r="39">
          <cell r="B39">
            <v>279049</v>
          </cell>
          <cell r="C39">
            <v>283361</v>
          </cell>
          <cell r="D39">
            <v>286575</v>
          </cell>
          <cell r="E39">
            <v>288471</v>
          </cell>
          <cell r="F39">
            <v>290570</v>
          </cell>
          <cell r="G39">
            <v>293577</v>
          </cell>
          <cell r="H39">
            <v>299891</v>
          </cell>
          <cell r="I39">
            <v>307672</v>
          </cell>
          <cell r="J39">
            <v>315459</v>
          </cell>
          <cell r="K39">
            <v>319368</v>
          </cell>
          <cell r="L39">
            <v>317630</v>
          </cell>
          <cell r="M39">
            <v>318452</v>
          </cell>
          <cell r="N39">
            <v>319575</v>
          </cell>
          <cell r="O39">
            <v>321857</v>
          </cell>
          <cell r="P39">
            <v>325671</v>
          </cell>
          <cell r="Q39">
            <v>329100</v>
          </cell>
          <cell r="R39">
            <v>332529</v>
          </cell>
          <cell r="S39">
            <v>338349</v>
          </cell>
          <cell r="T39">
            <v>348450</v>
          </cell>
          <cell r="U39">
            <v>356991</v>
          </cell>
          <cell r="V39">
            <v>364134</v>
          </cell>
          <cell r="W39">
            <v>368792</v>
          </cell>
          <cell r="X39">
            <v>376248</v>
          </cell>
          <cell r="Y39">
            <v>387758</v>
          </cell>
          <cell r="Z39">
            <v>394603</v>
          </cell>
          <cell r="AA39">
            <v>402007</v>
          </cell>
          <cell r="AB39">
            <v>409113</v>
          </cell>
          <cell r="AC39">
            <v>415918</v>
          </cell>
          <cell r="AD39">
            <v>422377</v>
          </cell>
          <cell r="AE39">
            <v>428781</v>
          </cell>
          <cell r="AF39">
            <v>435095</v>
          </cell>
          <cell r="AG39">
            <v>441345</v>
          </cell>
          <cell r="AH39">
            <v>447484</v>
          </cell>
          <cell r="AI39">
            <v>453514</v>
          </cell>
          <cell r="AJ39">
            <v>459445</v>
          </cell>
          <cell r="AK39">
            <v>465333</v>
          </cell>
          <cell r="AL39">
            <v>471096</v>
          </cell>
          <cell r="AM39">
            <v>476729</v>
          </cell>
          <cell r="AN39">
            <v>482223</v>
          </cell>
          <cell r="AO39">
            <v>487583</v>
          </cell>
          <cell r="AP39">
            <v>492798</v>
          </cell>
          <cell r="AQ39">
            <v>497881</v>
          </cell>
          <cell r="AR39">
            <v>502815</v>
          </cell>
          <cell r="AS39">
            <v>507610</v>
          </cell>
          <cell r="AT39">
            <v>512267</v>
          </cell>
          <cell r="AU39">
            <v>516791</v>
          </cell>
          <cell r="AV39">
            <v>521186</v>
          </cell>
          <cell r="AW39">
            <v>525476</v>
          </cell>
          <cell r="AX39">
            <v>529643</v>
          </cell>
          <cell r="AY39">
            <v>533703</v>
          </cell>
          <cell r="AZ39">
            <v>537665</v>
          </cell>
        </row>
        <row r="40">
          <cell r="B40">
            <v>4478497</v>
          </cell>
          <cell r="C40">
            <v>4503436</v>
          </cell>
          <cell r="D40">
            <v>4524066</v>
          </cell>
          <cell r="E40">
            <v>4552252</v>
          </cell>
          <cell r="F40">
            <v>4577457</v>
          </cell>
          <cell r="G40">
            <v>4606363</v>
          </cell>
          <cell r="H40">
            <v>4640219</v>
          </cell>
          <cell r="I40">
            <v>4681134</v>
          </cell>
          <cell r="J40">
            <v>4737171</v>
          </cell>
          <cell r="K40">
            <v>4799252</v>
          </cell>
          <cell r="L40">
            <v>4858199</v>
          </cell>
          <cell r="M40">
            <v>4920305</v>
          </cell>
          <cell r="N40">
            <v>4985870</v>
          </cell>
          <cell r="O40">
            <v>5051275</v>
          </cell>
          <cell r="P40">
            <v>5107970</v>
          </cell>
          <cell r="Q40">
            <v>5166493</v>
          </cell>
          <cell r="R40">
            <v>5210721</v>
          </cell>
          <cell r="S40">
            <v>5258317</v>
          </cell>
          <cell r="T40">
            <v>5295619</v>
          </cell>
          <cell r="U40">
            <v>5328212</v>
          </cell>
          <cell r="V40">
            <v>5367580</v>
          </cell>
          <cell r="W40">
            <v>5391369</v>
          </cell>
          <cell r="X40">
            <v>5425270</v>
          </cell>
          <cell r="Y40">
            <v>5488984</v>
          </cell>
          <cell r="Z40">
            <v>5490112</v>
          </cell>
          <cell r="AA40">
            <v>5508635</v>
          </cell>
          <cell r="AB40">
            <v>5532441</v>
          </cell>
          <cell r="AC40">
            <v>5561539</v>
          </cell>
          <cell r="AD40">
            <v>5595945</v>
          </cell>
          <cell r="AE40">
            <v>5629880</v>
          </cell>
          <cell r="AF40">
            <v>5663302</v>
          </cell>
          <cell r="AG40">
            <v>5696160</v>
          </cell>
          <cell r="AH40">
            <v>5728440</v>
          </cell>
          <cell r="AI40">
            <v>5760135</v>
          </cell>
          <cell r="AJ40">
            <v>5791257</v>
          </cell>
          <cell r="AK40">
            <v>5823251</v>
          </cell>
          <cell r="AL40">
            <v>5854571</v>
          </cell>
          <cell r="AM40">
            <v>5885214</v>
          </cell>
          <cell r="AN40">
            <v>5915184</v>
          </cell>
          <cell r="AO40">
            <v>5944498</v>
          </cell>
          <cell r="AP40">
            <v>5973143</v>
          </cell>
          <cell r="AQ40">
            <v>6001076</v>
          </cell>
          <cell r="AR40">
            <v>6028277</v>
          </cell>
          <cell r="AS40">
            <v>6054705</v>
          </cell>
          <cell r="AT40">
            <v>6080317</v>
          </cell>
          <cell r="AU40">
            <v>6105082</v>
          </cell>
          <cell r="AV40">
            <v>6128952</v>
          </cell>
          <cell r="AW40">
            <v>6151926</v>
          </cell>
          <cell r="AX40">
            <v>6173976</v>
          </cell>
          <cell r="AY40">
            <v>6195097</v>
          </cell>
          <cell r="AZ40">
            <v>6215295</v>
          </cell>
        </row>
        <row r="41">
          <cell r="B41">
            <v>7164444</v>
          </cell>
          <cell r="C41">
            <v>7204055</v>
          </cell>
          <cell r="D41">
            <v>7255653</v>
          </cell>
          <cell r="E41">
            <v>7313853</v>
          </cell>
          <cell r="F41">
            <v>7364148</v>
          </cell>
          <cell r="G41">
            <v>7415102</v>
          </cell>
          <cell r="H41">
            <v>7459128</v>
          </cell>
          <cell r="I41">
            <v>7508739</v>
          </cell>
          <cell r="J41">
            <v>7593494</v>
          </cell>
          <cell r="K41">
            <v>7701856</v>
          </cell>
          <cell r="L41">
            <v>7785806</v>
          </cell>
          <cell r="M41">
            <v>7870134</v>
          </cell>
          <cell r="N41">
            <v>7954662</v>
          </cell>
          <cell r="O41">
            <v>8039060</v>
          </cell>
          <cell r="P41">
            <v>8139631</v>
          </cell>
          <cell r="Q41">
            <v>8237666</v>
          </cell>
          <cell r="R41">
            <v>8327126</v>
          </cell>
          <cell r="S41">
            <v>8419550</v>
          </cell>
          <cell r="T41">
            <v>8484130</v>
          </cell>
          <cell r="U41">
            <v>8544527</v>
          </cell>
          <cell r="V41">
            <v>8606033</v>
          </cell>
          <cell r="W41">
            <v>8670300</v>
          </cell>
          <cell r="X41">
            <v>8738791</v>
          </cell>
          <cell r="Y41">
            <v>8815385</v>
          </cell>
          <cell r="Z41">
            <v>8885058</v>
          </cell>
          <cell r="AA41">
            <v>8923538</v>
          </cell>
          <cell r="AB41">
            <v>8964098</v>
          </cell>
          <cell r="AC41">
            <v>9006795</v>
          </cell>
          <cell r="AD41">
            <v>9051486</v>
          </cell>
          <cell r="AE41">
            <v>9095031</v>
          </cell>
          <cell r="AF41">
            <v>9137089</v>
          </cell>
          <cell r="AG41">
            <v>9177258</v>
          </cell>
          <cell r="AH41">
            <v>9215648</v>
          </cell>
          <cell r="AI41">
            <v>9252360</v>
          </cell>
          <cell r="AJ41">
            <v>9287472</v>
          </cell>
          <cell r="AK41">
            <v>9323686</v>
          </cell>
          <cell r="AL41">
            <v>9358390</v>
          </cell>
          <cell r="AM41">
            <v>9391730</v>
          </cell>
          <cell r="AN41">
            <v>9424280</v>
          </cell>
          <cell r="AO41">
            <v>9455362</v>
          </cell>
          <cell r="AP41">
            <v>9485477</v>
          </cell>
          <cell r="AQ41">
            <v>9514710</v>
          </cell>
          <cell r="AR41">
            <v>9543092</v>
          </cell>
          <cell r="AS41">
            <v>9570618</v>
          </cell>
          <cell r="AT41">
            <v>9597281</v>
          </cell>
          <cell r="AU41">
            <v>9623066</v>
          </cell>
          <cell r="AV41">
            <v>9648340</v>
          </cell>
          <cell r="AW41">
            <v>9672688</v>
          </cell>
          <cell r="AX41">
            <v>9696096</v>
          </cell>
          <cell r="AY41">
            <v>9718138</v>
          </cell>
          <cell r="AZ41">
            <v>9739036</v>
          </cell>
        </row>
        <row r="42">
          <cell r="B42">
            <v>58785246</v>
          </cell>
          <cell r="C42">
            <v>58999781</v>
          </cell>
          <cell r="D42">
            <v>59239564</v>
          </cell>
          <cell r="E42">
            <v>59501394</v>
          </cell>
          <cell r="F42">
            <v>59793759</v>
          </cell>
          <cell r="G42">
            <v>60182050</v>
          </cell>
          <cell r="H42">
            <v>60620361</v>
          </cell>
          <cell r="I42">
            <v>61073279</v>
          </cell>
          <cell r="J42">
            <v>61571647</v>
          </cell>
          <cell r="K42">
            <v>62042343</v>
          </cell>
          <cell r="L42">
            <v>62510197</v>
          </cell>
          <cell r="M42">
            <v>63022532</v>
          </cell>
          <cell r="N42">
            <v>63495088</v>
          </cell>
          <cell r="O42">
            <v>63905342</v>
          </cell>
          <cell r="P42">
            <v>64351203</v>
          </cell>
          <cell r="Q42">
            <v>64853393</v>
          </cell>
          <cell r="R42">
            <v>65379044</v>
          </cell>
          <cell r="S42">
            <v>65844142</v>
          </cell>
          <cell r="T42">
            <v>66273576</v>
          </cell>
          <cell r="U42">
            <v>66647112</v>
          </cell>
          <cell r="V42">
            <v>67025542</v>
          </cell>
          <cell r="W42">
            <v>67025542</v>
          </cell>
          <cell r="X42">
            <v>67025542</v>
          </cell>
          <cell r="Y42">
            <v>67025542</v>
          </cell>
          <cell r="Z42">
            <v>67025542</v>
          </cell>
          <cell r="AA42">
            <v>67025542</v>
          </cell>
          <cell r="AB42">
            <v>67025542</v>
          </cell>
          <cell r="AC42">
            <v>67025542</v>
          </cell>
          <cell r="AD42">
            <v>67025542</v>
          </cell>
          <cell r="AE42">
            <v>67025542</v>
          </cell>
          <cell r="AF42">
            <v>67025542</v>
          </cell>
          <cell r="AG42">
            <v>67025542</v>
          </cell>
          <cell r="AH42">
            <v>67025542</v>
          </cell>
          <cell r="AI42">
            <v>67025542</v>
          </cell>
          <cell r="AJ42">
            <v>67025542</v>
          </cell>
          <cell r="AK42">
            <v>67025542</v>
          </cell>
          <cell r="AL42">
            <v>67025542</v>
          </cell>
          <cell r="AM42">
            <v>67025542</v>
          </cell>
          <cell r="AN42">
            <v>67025542</v>
          </cell>
          <cell r="AO42">
            <v>67025542</v>
          </cell>
          <cell r="AP42">
            <v>67025542</v>
          </cell>
          <cell r="AQ42">
            <v>67025542</v>
          </cell>
          <cell r="AR42">
            <v>67025542</v>
          </cell>
          <cell r="AS42">
            <v>67025542</v>
          </cell>
          <cell r="AT42">
            <v>67025542</v>
          </cell>
          <cell r="AU42">
            <v>67025542</v>
          </cell>
          <cell r="AV42">
            <v>67025542</v>
          </cell>
          <cell r="AW42">
            <v>67025542</v>
          </cell>
          <cell r="AX42">
            <v>67025542</v>
          </cell>
          <cell r="AY42">
            <v>67025542</v>
          </cell>
          <cell r="AZ42">
            <v>67025542</v>
          </cell>
        </row>
      </sheetData>
      <sheetData sheetId="10">
        <row r="11">
          <cell r="B11">
            <v>6.6876667612903493E-2</v>
          </cell>
          <cell r="C11">
            <v>6.6876462321433724E-2</v>
          </cell>
          <cell r="D11">
            <v>6.6878365161059411E-2</v>
          </cell>
          <cell r="E11">
            <v>6.6878221226014764E-2</v>
          </cell>
          <cell r="F11">
            <v>6.688128644448911E-2</v>
          </cell>
          <cell r="G11">
            <v>6.6887361586569244E-2</v>
          </cell>
          <cell r="H11">
            <v>6.6887202910368621E-2</v>
          </cell>
          <cell r="I11">
            <v>6.6877014747146218E-2</v>
          </cell>
          <cell r="J11">
            <v>6.6863213985847908E-2</v>
          </cell>
          <cell r="K11">
            <v>6.6848867398824924E-2</v>
          </cell>
          <cell r="L11">
            <v>6.6830947888338307E-2</v>
          </cell>
          <cell r="M11">
            <v>6.6792798634934619E-2</v>
          </cell>
          <cell r="N11">
            <v>6.678378321785447E-2</v>
          </cell>
          <cell r="O11">
            <v>6.6782108301391294E-2</v>
          </cell>
          <cell r="P11">
            <v>6.6789701727289028E-2</v>
          </cell>
          <cell r="Q11">
            <v>6.6800990968725257E-2</v>
          </cell>
          <cell r="R11">
            <v>6.6821067578748949E-2</v>
          </cell>
          <cell r="S11">
            <v>6.6834459760315643E-2</v>
          </cell>
          <cell r="T11">
            <v>6.6838592618517351E-2</v>
          </cell>
          <cell r="U11">
            <v>6.7944473432030139E-2</v>
          </cell>
          <cell r="V11">
            <v>6.7944622346811423E-2</v>
          </cell>
          <cell r="W11">
            <v>6.7948905218017691E-2</v>
          </cell>
          <cell r="X11">
            <v>6.7951570529006411E-2</v>
          </cell>
          <cell r="Y11">
            <v>6.7958401119521103E-2</v>
          </cell>
          <cell r="Z11">
            <v>6.7943127273773565E-2</v>
          </cell>
          <cell r="AA11">
            <v>6.7938038158133818E-2</v>
          </cell>
          <cell r="AB11">
            <v>6.7935108333831373E-2</v>
          </cell>
          <cell r="AC11">
            <v>6.7934407654462861E-2</v>
          </cell>
          <cell r="AD11">
            <v>6.793587211430209E-2</v>
          </cell>
          <cell r="AE11">
            <v>6.7937192779421632E-2</v>
          </cell>
          <cell r="AF11">
            <v>6.7938248896272965E-2</v>
          </cell>
          <cell r="AG11">
            <v>6.7939120254722318E-2</v>
          </cell>
          <cell r="AH11">
            <v>6.7939790822058005E-2</v>
          </cell>
          <cell r="AI11">
            <v>6.7940352362070258E-2</v>
          </cell>
          <cell r="AJ11">
            <v>6.794087100521698E-2</v>
          </cell>
          <cell r="AK11">
            <v>6.7941503926176552E-2</v>
          </cell>
          <cell r="AL11">
            <v>6.7941842651904241E-2</v>
          </cell>
          <cell r="AM11">
            <v>6.794212473336203E-2</v>
          </cell>
          <cell r="AN11">
            <v>6.7942277780324897E-2</v>
          </cell>
          <cell r="AO11">
            <v>6.7942354442546024E-2</v>
          </cell>
          <cell r="AP11">
            <v>6.7942431527566849E-2</v>
          </cell>
          <cell r="AQ11">
            <v>6.7942496981080264E-2</v>
          </cell>
          <cell r="AR11">
            <v>6.7942544438941516E-2</v>
          </cell>
          <cell r="AS11">
            <v>6.7942618920346462E-2</v>
          </cell>
          <cell r="AT11">
            <v>6.7942685841174397E-2</v>
          </cell>
          <cell r="AU11">
            <v>6.7942747833777142E-2</v>
          </cell>
          <cell r="AV11">
            <v>6.7942899363004641E-2</v>
          </cell>
          <cell r="AW11">
            <v>6.7943160167660444E-2</v>
          </cell>
          <cell r="AX11">
            <v>6.794342061992252E-2</v>
          </cell>
          <cell r="AY11">
            <v>6.7943619828497073E-2</v>
          </cell>
          <cell r="AZ11">
            <v>6.7943772420501064E-2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urostat POM Portables GU"/>
      <sheetName val="Overview Graphics"/>
      <sheetName val="Overview Values"/>
      <sheetName val="Market assumptions"/>
      <sheetName val="POM Portables Zn-based"/>
      <sheetName val="POM Portables NiMH"/>
      <sheetName val="POM Portables Li-Primary"/>
      <sheetName val="POM Portables Lead-acid"/>
      <sheetName val="POM Portables NiCd"/>
      <sheetName val="POM Portables Li-Rechargeable"/>
      <sheetName val="POM Portables Other"/>
    </sheetNames>
    <sheetDataSet>
      <sheetData sheetId="0">
        <row r="3">
          <cell r="M3">
            <v>3613.8815199999999</v>
          </cell>
          <cell r="N3">
            <v>3717.17967</v>
          </cell>
          <cell r="O3">
            <v>3891.5479999999998</v>
          </cell>
          <cell r="P3">
            <v>4086.6320000000001</v>
          </cell>
          <cell r="Q3">
            <v>4547.2908499999994</v>
          </cell>
          <cell r="R3">
            <v>4708.0496800000001</v>
          </cell>
          <cell r="S3">
            <v>4745.6249200000002</v>
          </cell>
          <cell r="T3">
            <v>5449.4412599999996</v>
          </cell>
          <cell r="U3">
            <v>5760.4455499999995</v>
          </cell>
          <cell r="V3">
            <v>6346.9841100000003</v>
          </cell>
          <cell r="W3">
            <v>6139</v>
          </cell>
        </row>
        <row r="4">
          <cell r="M4">
            <v>4401</v>
          </cell>
          <cell r="N4">
            <v>4259</v>
          </cell>
          <cell r="O4">
            <v>4398</v>
          </cell>
          <cell r="P4">
            <v>4222</v>
          </cell>
          <cell r="Q4">
            <v>4566</v>
          </cell>
          <cell r="R4">
            <v>4585</v>
          </cell>
          <cell r="S4">
            <v>4786</v>
          </cell>
          <cell r="T4">
            <v>4920</v>
          </cell>
          <cell r="U4">
            <v>5413</v>
          </cell>
          <cell r="V4">
            <v>5611</v>
          </cell>
          <cell r="W4">
            <v>6239</v>
          </cell>
        </row>
        <row r="5">
          <cell r="M5">
            <v>624</v>
          </cell>
          <cell r="N5">
            <v>602.38300000000004</v>
          </cell>
          <cell r="O5">
            <v>677</v>
          </cell>
          <cell r="P5">
            <v>730</v>
          </cell>
          <cell r="Q5">
            <v>760</v>
          </cell>
          <cell r="R5">
            <v>750</v>
          </cell>
          <cell r="S5">
            <v>815</v>
          </cell>
          <cell r="T5">
            <v>690</v>
          </cell>
          <cell r="U5">
            <v>942</v>
          </cell>
          <cell r="V5">
            <v>940</v>
          </cell>
          <cell r="W5">
            <v>1002</v>
          </cell>
        </row>
        <row r="6">
          <cell r="M6">
            <v>331.74</v>
          </cell>
          <cell r="N6">
            <v>406.8</v>
          </cell>
          <cell r="O6">
            <v>393.58</v>
          </cell>
          <cell r="P6">
            <v>347</v>
          </cell>
          <cell r="Q6">
            <v>266</v>
          </cell>
          <cell r="R6">
            <v>395</v>
          </cell>
          <cell r="S6">
            <v>568</v>
          </cell>
          <cell r="T6">
            <v>674</v>
          </cell>
          <cell r="U6">
            <v>906</v>
          </cell>
          <cell r="V6">
            <v>1052</v>
          </cell>
          <cell r="W6">
            <v>1049</v>
          </cell>
        </row>
        <row r="7">
          <cell r="M7">
            <v>275.60000000000002</v>
          </cell>
          <cell r="N7">
            <v>258</v>
          </cell>
          <cell r="O7">
            <v>200.2</v>
          </cell>
          <cell r="P7">
            <v>190</v>
          </cell>
          <cell r="Q7">
            <v>206</v>
          </cell>
          <cell r="R7">
            <v>211</v>
          </cell>
          <cell r="S7">
            <v>233</v>
          </cell>
          <cell r="T7">
            <v>202</v>
          </cell>
          <cell r="U7">
            <v>175</v>
          </cell>
          <cell r="V7">
            <v>203</v>
          </cell>
          <cell r="W7">
            <v>197</v>
          </cell>
        </row>
        <row r="8">
          <cell r="M8">
            <v>3385.8</v>
          </cell>
          <cell r="N8">
            <v>3738.7250999999997</v>
          </cell>
          <cell r="O8">
            <v>3671</v>
          </cell>
          <cell r="P8">
            <v>3971</v>
          </cell>
          <cell r="Q8">
            <v>3965</v>
          </cell>
          <cell r="R8">
            <v>4047</v>
          </cell>
          <cell r="S8">
            <v>4064</v>
          </cell>
          <cell r="T8">
            <v>4048</v>
          </cell>
          <cell r="U8">
            <v>4293</v>
          </cell>
          <cell r="V8">
            <v>4963</v>
          </cell>
          <cell r="W8">
            <v>5206</v>
          </cell>
        </row>
        <row r="9">
          <cell r="M9">
            <v>3382</v>
          </cell>
          <cell r="N9">
            <v>3704</v>
          </cell>
          <cell r="O9">
            <v>3132</v>
          </cell>
          <cell r="P9">
            <v>3517</v>
          </cell>
          <cell r="Q9">
            <v>3689</v>
          </cell>
          <cell r="R9">
            <v>3938</v>
          </cell>
          <cell r="S9">
            <v>3695</v>
          </cell>
          <cell r="T9">
            <v>4475</v>
          </cell>
          <cell r="U9">
            <v>4034</v>
          </cell>
          <cell r="V9">
            <v>4932</v>
          </cell>
          <cell r="W9">
            <v>5114</v>
          </cell>
        </row>
        <row r="10">
          <cell r="M10">
            <v>477.12200000000001</v>
          </cell>
          <cell r="N10">
            <v>520.66800000000001</v>
          </cell>
          <cell r="O10">
            <v>466.04700000000003</v>
          </cell>
          <cell r="P10">
            <v>448.50200000000001</v>
          </cell>
          <cell r="Q10">
            <v>464</v>
          </cell>
          <cell r="R10">
            <v>479</v>
          </cell>
          <cell r="S10">
            <v>489</v>
          </cell>
          <cell r="T10">
            <v>483</v>
          </cell>
          <cell r="U10">
            <v>475</v>
          </cell>
          <cell r="V10">
            <v>542</v>
          </cell>
          <cell r="W10">
            <v>520</v>
          </cell>
        </row>
        <row r="11">
          <cell r="M11">
            <v>2763</v>
          </cell>
          <cell r="N11">
            <v>2752</v>
          </cell>
          <cell r="O11">
            <v>2703</v>
          </cell>
          <cell r="P11">
            <v>2651</v>
          </cell>
          <cell r="Q11">
            <v>2864</v>
          </cell>
          <cell r="R11">
            <v>3026</v>
          </cell>
          <cell r="S11">
            <v>3180</v>
          </cell>
          <cell r="T11">
            <v>3460</v>
          </cell>
          <cell r="U11">
            <v>3616</v>
          </cell>
          <cell r="V11">
            <v>3626</v>
          </cell>
          <cell r="W11">
            <v>4066</v>
          </cell>
        </row>
        <row r="12">
          <cell r="M12">
            <v>33458</v>
          </cell>
          <cell r="N12">
            <v>33353</v>
          </cell>
          <cell r="O12">
            <v>32227</v>
          </cell>
          <cell r="P12">
            <v>30363</v>
          </cell>
          <cell r="Q12">
            <v>31409</v>
          </cell>
          <cell r="R12">
            <v>29936</v>
          </cell>
          <cell r="S12">
            <v>31482</v>
          </cell>
          <cell r="T12">
            <v>31329</v>
          </cell>
          <cell r="U12">
            <v>33003</v>
          </cell>
          <cell r="V12">
            <v>35268</v>
          </cell>
          <cell r="W12">
            <v>37694</v>
          </cell>
        </row>
        <row r="13">
          <cell r="M13">
            <v>43337.197</v>
          </cell>
          <cell r="N13">
            <v>43548.455000000002</v>
          </cell>
          <cell r="O13">
            <v>42440.931000000004</v>
          </cell>
          <cell r="P13">
            <v>43994.175000000003</v>
          </cell>
          <cell r="Q13">
            <v>43902</v>
          </cell>
          <cell r="R13">
            <v>45511</v>
          </cell>
          <cell r="S13">
            <v>50643</v>
          </cell>
          <cell r="T13">
            <v>52159</v>
          </cell>
          <cell r="U13">
            <v>55905</v>
          </cell>
          <cell r="V13">
            <v>65368</v>
          </cell>
          <cell r="W13">
            <v>63211</v>
          </cell>
        </row>
        <row r="14">
          <cell r="M14">
            <v>1850</v>
          </cell>
          <cell r="N14">
            <v>1589</v>
          </cell>
          <cell r="O14">
            <v>1587</v>
          </cell>
          <cell r="P14">
            <v>1535</v>
          </cell>
          <cell r="Q14">
            <v>1675</v>
          </cell>
          <cell r="R14">
            <v>1599</v>
          </cell>
          <cell r="S14">
            <v>1692</v>
          </cell>
          <cell r="T14">
            <v>1646</v>
          </cell>
          <cell r="U14">
            <v>1798</v>
          </cell>
          <cell r="V14">
            <v>1850</v>
          </cell>
          <cell r="W14">
            <v>2872</v>
          </cell>
        </row>
        <row r="15">
          <cell r="M15">
            <v>2043</v>
          </cell>
          <cell r="N15">
            <v>1569.4</v>
          </cell>
          <cell r="O15">
            <v>1547.7</v>
          </cell>
          <cell r="P15">
            <v>1589.6146666666666</v>
          </cell>
          <cell r="Q15">
            <v>1804</v>
          </cell>
          <cell r="R15">
            <v>1684</v>
          </cell>
          <cell r="S15">
            <v>2357</v>
          </cell>
          <cell r="T15">
            <v>2842</v>
          </cell>
          <cell r="U15">
            <v>2920</v>
          </cell>
          <cell r="V15">
            <v>2507</v>
          </cell>
          <cell r="W15">
            <v>3173</v>
          </cell>
        </row>
        <row r="16">
          <cell r="M16">
            <v>187.3</v>
          </cell>
          <cell r="N16">
            <v>165.5</v>
          </cell>
          <cell r="O16">
            <v>206</v>
          </cell>
          <cell r="P16">
            <v>184.5</v>
          </cell>
          <cell r="Q16">
            <v>169.5</v>
          </cell>
          <cell r="R16">
            <v>221.4</v>
          </cell>
          <cell r="S16">
            <v>263.7</v>
          </cell>
          <cell r="T16">
            <v>254.8</v>
          </cell>
          <cell r="U16">
            <v>169</v>
          </cell>
          <cell r="V16">
            <v>311.8</v>
          </cell>
          <cell r="W16">
            <v>339.9</v>
          </cell>
        </row>
        <row r="17">
          <cell r="M17">
            <v>2096</v>
          </cell>
          <cell r="N17">
            <v>1951</v>
          </cell>
          <cell r="O17">
            <v>1913</v>
          </cell>
          <cell r="P17">
            <v>2378</v>
          </cell>
          <cell r="Q17">
            <v>2703</v>
          </cell>
          <cell r="R17">
            <v>1968</v>
          </cell>
          <cell r="S17">
            <v>2991</v>
          </cell>
          <cell r="T17">
            <v>2336</v>
          </cell>
          <cell r="U17">
            <v>2666</v>
          </cell>
          <cell r="V17">
            <v>3543</v>
          </cell>
          <cell r="W17">
            <v>3692</v>
          </cell>
        </row>
        <row r="18">
          <cell r="M18">
            <v>29507.046999999999</v>
          </cell>
          <cell r="N18">
            <v>29432.988000000001</v>
          </cell>
          <cell r="O18">
            <v>26534.035</v>
          </cell>
          <cell r="P18">
            <v>24567.642</v>
          </cell>
          <cell r="Q18">
            <v>24524.115000000002</v>
          </cell>
          <cell r="R18">
            <v>24652.037</v>
          </cell>
          <cell r="S18">
            <v>25607.565999999999</v>
          </cell>
          <cell r="T18">
            <v>24232.886999999999</v>
          </cell>
          <cell r="U18">
            <v>25746.094000000001</v>
          </cell>
          <cell r="V18">
            <v>28164.453000000001</v>
          </cell>
          <cell r="W18">
            <v>32356</v>
          </cell>
        </row>
        <row r="19">
          <cell r="M19">
            <v>1151.087</v>
          </cell>
          <cell r="N19">
            <v>482.54500000000002</v>
          </cell>
          <cell r="O19">
            <v>515.55200000000002</v>
          </cell>
          <cell r="P19">
            <v>552.99800000000005</v>
          </cell>
          <cell r="Q19">
            <v>508.988</v>
          </cell>
          <cell r="R19">
            <v>425.37099999999998</v>
          </cell>
          <cell r="S19">
            <v>490.63799999999998</v>
          </cell>
          <cell r="T19">
            <v>521.79300000000001</v>
          </cell>
          <cell r="U19">
            <v>565.18899999999996</v>
          </cell>
          <cell r="V19">
            <v>666.61400000000003</v>
          </cell>
          <cell r="W19">
            <v>685</v>
          </cell>
        </row>
        <row r="20">
          <cell r="M20">
            <v>708</v>
          </cell>
          <cell r="N20">
            <v>782</v>
          </cell>
          <cell r="O20">
            <v>795</v>
          </cell>
          <cell r="P20">
            <v>686</v>
          </cell>
          <cell r="Q20">
            <v>700.005</v>
          </cell>
          <cell r="R20">
            <v>747.65700000000004</v>
          </cell>
          <cell r="S20">
            <v>831.51199999999994</v>
          </cell>
          <cell r="T20">
            <v>762.03800000000001</v>
          </cell>
          <cell r="U20">
            <v>750.01499999999999</v>
          </cell>
          <cell r="V20">
            <v>817</v>
          </cell>
          <cell r="W20">
            <v>929</v>
          </cell>
        </row>
        <row r="21">
          <cell r="M21">
            <v>182.7</v>
          </cell>
          <cell r="N21">
            <v>186.7</v>
          </cell>
          <cell r="O21">
            <v>182.6</v>
          </cell>
          <cell r="P21">
            <v>171.1</v>
          </cell>
          <cell r="Q21">
            <v>172</v>
          </cell>
          <cell r="R21">
            <v>196</v>
          </cell>
          <cell r="S21">
            <v>201</v>
          </cell>
          <cell r="T21">
            <v>209</v>
          </cell>
          <cell r="U21">
            <v>242</v>
          </cell>
          <cell r="V21">
            <v>261</v>
          </cell>
          <cell r="W21">
            <v>285</v>
          </cell>
        </row>
        <row r="22">
          <cell r="M22">
            <v>87.31</v>
          </cell>
          <cell r="N22">
            <v>104.27</v>
          </cell>
          <cell r="O22">
            <v>88.98</v>
          </cell>
          <cell r="P22">
            <v>102.65</v>
          </cell>
          <cell r="Q22">
            <v>73.900000000000006</v>
          </cell>
          <cell r="R22">
            <v>75.400000000000006</v>
          </cell>
          <cell r="S22">
            <v>68.099999999999994</v>
          </cell>
          <cell r="T22">
            <v>80.5</v>
          </cell>
          <cell r="U22">
            <v>171.6</v>
          </cell>
          <cell r="V22">
            <v>143.1</v>
          </cell>
          <cell r="W22">
            <v>164</v>
          </cell>
        </row>
        <row r="23">
          <cell r="M23">
            <v>7777</v>
          </cell>
          <cell r="N23">
            <v>7424</v>
          </cell>
          <cell r="O23">
            <v>6789</v>
          </cell>
          <cell r="P23">
            <v>7697</v>
          </cell>
          <cell r="Q23">
            <v>8300</v>
          </cell>
          <cell r="R23">
            <v>8780</v>
          </cell>
          <cell r="S23">
            <v>8890</v>
          </cell>
          <cell r="T23">
            <v>9580</v>
          </cell>
          <cell r="U23">
            <v>8760</v>
          </cell>
          <cell r="V23">
            <v>10890</v>
          </cell>
          <cell r="W23">
            <v>11871</v>
          </cell>
        </row>
        <row r="24">
          <cell r="M24">
            <v>2750.7799999999997</v>
          </cell>
          <cell r="N24">
            <v>2686</v>
          </cell>
          <cell r="O24">
            <v>2923</v>
          </cell>
          <cell r="P24">
            <v>3104.7</v>
          </cell>
          <cell r="Q24">
            <v>1965</v>
          </cell>
          <cell r="R24">
            <v>2230</v>
          </cell>
          <cell r="S24">
            <v>3599</v>
          </cell>
          <cell r="T24">
            <v>3122</v>
          </cell>
          <cell r="U24">
            <v>4367</v>
          </cell>
          <cell r="V24">
            <v>3526</v>
          </cell>
          <cell r="W24">
            <v>3530</v>
          </cell>
        </row>
        <row r="25">
          <cell r="M25">
            <v>9998</v>
          </cell>
          <cell r="N25">
            <v>10599</v>
          </cell>
          <cell r="O25">
            <v>11264</v>
          </cell>
          <cell r="P25">
            <v>11799</v>
          </cell>
          <cell r="Q25">
            <v>12304</v>
          </cell>
          <cell r="R25">
            <v>12813</v>
          </cell>
          <cell r="S25">
            <v>13426</v>
          </cell>
          <cell r="T25">
            <v>13338</v>
          </cell>
          <cell r="U25">
            <v>19400</v>
          </cell>
          <cell r="V25">
            <v>19557</v>
          </cell>
          <cell r="W25">
            <v>20846</v>
          </cell>
        </row>
        <row r="26">
          <cell r="M26">
            <v>1700</v>
          </cell>
          <cell r="N26">
            <v>1730.37</v>
          </cell>
          <cell r="O26">
            <v>1726.78</v>
          </cell>
          <cell r="P26">
            <v>1820</v>
          </cell>
          <cell r="Q26">
            <v>1547</v>
          </cell>
          <cell r="R26">
            <v>1778</v>
          </cell>
          <cell r="S26">
            <v>2241</v>
          </cell>
          <cell r="T26">
            <v>2456</v>
          </cell>
          <cell r="U26">
            <v>2586</v>
          </cell>
          <cell r="V26">
            <v>2432</v>
          </cell>
          <cell r="W26">
            <v>2870</v>
          </cell>
        </row>
        <row r="27">
          <cell r="M27">
            <v>2696.41</v>
          </cell>
          <cell r="N27">
            <v>2739.56</v>
          </cell>
          <cell r="O27">
            <v>1737</v>
          </cell>
          <cell r="P27">
            <v>1737</v>
          </cell>
          <cell r="Q27">
            <v>2646</v>
          </cell>
          <cell r="R27">
            <v>2340</v>
          </cell>
          <cell r="S27">
            <v>3625</v>
          </cell>
          <cell r="T27">
            <v>2802</v>
          </cell>
          <cell r="U27">
            <v>4276</v>
          </cell>
          <cell r="V27">
            <v>4964</v>
          </cell>
          <cell r="W27">
            <v>6874</v>
          </cell>
        </row>
        <row r="28">
          <cell r="M28">
            <v>980</v>
          </cell>
          <cell r="N28">
            <v>1000</v>
          </cell>
          <cell r="O28">
            <v>950</v>
          </cell>
          <cell r="P28">
            <v>842</v>
          </cell>
          <cell r="Q28">
            <v>939</v>
          </cell>
          <cell r="R28">
            <v>1236</v>
          </cell>
          <cell r="S28">
            <v>1460</v>
          </cell>
          <cell r="T28">
            <v>1534</v>
          </cell>
          <cell r="U28">
            <v>1748</v>
          </cell>
          <cell r="V28">
            <v>2030</v>
          </cell>
          <cell r="W28">
            <v>2270</v>
          </cell>
        </row>
        <row r="29">
          <cell r="M29">
            <v>670</v>
          </cell>
          <cell r="N29">
            <v>722</v>
          </cell>
          <cell r="O29">
            <v>720</v>
          </cell>
          <cell r="P29">
            <v>719</v>
          </cell>
          <cell r="Q29">
            <v>663</v>
          </cell>
          <cell r="R29">
            <v>872</v>
          </cell>
          <cell r="S29">
            <v>790</v>
          </cell>
          <cell r="T29">
            <v>823</v>
          </cell>
          <cell r="U29">
            <v>833</v>
          </cell>
          <cell r="V29">
            <v>826</v>
          </cell>
          <cell r="W29">
            <v>884</v>
          </cell>
        </row>
        <row r="30">
          <cell r="M30">
            <v>11063.232</v>
          </cell>
          <cell r="N30">
            <v>10514</v>
          </cell>
          <cell r="O30">
            <v>10622</v>
          </cell>
          <cell r="P30">
            <v>10815</v>
          </cell>
          <cell r="Q30">
            <v>12669</v>
          </cell>
          <cell r="R30">
            <v>11915</v>
          </cell>
          <cell r="S30">
            <v>12017</v>
          </cell>
          <cell r="T30">
            <v>12774</v>
          </cell>
          <cell r="U30">
            <v>12948</v>
          </cell>
          <cell r="V30">
            <v>14364</v>
          </cell>
          <cell r="W30">
            <v>15547</v>
          </cell>
        </row>
        <row r="31">
          <cell r="M31">
            <v>5708</v>
          </cell>
          <cell r="N31">
            <v>5640.7999999999993</v>
          </cell>
          <cell r="O31">
            <v>5601.2</v>
          </cell>
          <cell r="P31">
            <v>6041.6</v>
          </cell>
          <cell r="Q31">
            <v>5811.9000000000005</v>
          </cell>
          <cell r="R31">
            <v>6013.8000000000011</v>
          </cell>
          <cell r="S31">
            <v>6904</v>
          </cell>
          <cell r="T31">
            <v>6833.5</v>
          </cell>
          <cell r="U31">
            <v>7386</v>
          </cell>
          <cell r="V31">
            <v>7558</v>
          </cell>
          <cell r="W31">
            <v>8875</v>
          </cell>
        </row>
        <row r="32">
          <cell r="M32">
            <v>3535</v>
          </cell>
          <cell r="N32">
            <v>3527</v>
          </cell>
          <cell r="O32">
            <v>3599</v>
          </cell>
          <cell r="P32">
            <v>3828</v>
          </cell>
          <cell r="Q32">
            <v>4040</v>
          </cell>
          <cell r="R32">
            <v>4125</v>
          </cell>
          <cell r="S32">
            <v>4180</v>
          </cell>
          <cell r="T32">
            <v>4539</v>
          </cell>
          <cell r="U32">
            <v>4885</v>
          </cell>
          <cell r="V32">
            <v>5762</v>
          </cell>
          <cell r="W32">
            <v>6615</v>
          </cell>
        </row>
        <row r="33">
          <cell r="M33">
            <v>37181.567999999999</v>
          </cell>
          <cell r="N33">
            <v>35377.061999999998</v>
          </cell>
          <cell r="O33">
            <v>37276.79</v>
          </cell>
          <cell r="P33">
            <v>37657.976999999999</v>
          </cell>
          <cell r="Q33">
            <v>37950.137000000002</v>
          </cell>
          <cell r="R33">
            <v>38918.51</v>
          </cell>
          <cell r="S33">
            <v>39013.525999999998</v>
          </cell>
          <cell r="T33">
            <v>38165.735000000001</v>
          </cell>
          <cell r="U33">
            <v>37748.826999999997</v>
          </cell>
          <cell r="V33">
            <v>40367.79</v>
          </cell>
          <cell r="W33">
            <v>43473.63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v 2011"/>
      <sheetName val="Av 2012"/>
      <sheetName val="Av 2013"/>
      <sheetName val="Av 2014"/>
      <sheetName val="Av 2015"/>
      <sheetName val="Av 2016"/>
      <sheetName val="Av 2017"/>
      <sheetName val="Avicenne-European market"/>
      <sheetName val="EPBA"/>
      <sheetName val="Eurostat POM port"/>
      <sheetName val="Eucobat distribution"/>
      <sheetName val="Powertools EPTA"/>
      <sheetName val="E-Bikes"/>
      <sheetName val="Eurobat"/>
      <sheetName val="POM ktons Europe"/>
      <sheetName val="POM Mio pcs Europe"/>
      <sheetName val="POM kg per unit"/>
      <sheetName val="POM ktons key"/>
      <sheetName val="POM Mio units key"/>
      <sheetName val="DQ"/>
      <sheetName val="Metadata"/>
      <sheetName val="Graphs PO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1">
          <cell r="C1">
            <v>2008</v>
          </cell>
          <cell r="D1">
            <v>2009</v>
          </cell>
          <cell r="E1">
            <v>2010</v>
          </cell>
          <cell r="F1">
            <v>2011</v>
          </cell>
          <cell r="G1">
            <v>2012</v>
          </cell>
          <cell r="H1">
            <v>2013</v>
          </cell>
          <cell r="I1">
            <v>2014</v>
          </cell>
          <cell r="J1">
            <v>2015</v>
          </cell>
        </row>
        <row r="2">
          <cell r="B2" t="str">
            <v>AUT</v>
          </cell>
        </row>
        <row r="3">
          <cell r="B3" t="str">
            <v>BEL</v>
          </cell>
        </row>
        <row r="4">
          <cell r="B4" t="str">
            <v>BGR</v>
          </cell>
        </row>
        <row r="5">
          <cell r="B5" t="str">
            <v>HRV</v>
          </cell>
        </row>
        <row r="6">
          <cell r="B6" t="str">
            <v>CYP</v>
          </cell>
        </row>
        <row r="7">
          <cell r="B7" t="str">
            <v>CZE</v>
          </cell>
        </row>
        <row r="8">
          <cell r="B8" t="str">
            <v>DNK</v>
          </cell>
        </row>
        <row r="9">
          <cell r="B9" t="str">
            <v>EST</v>
          </cell>
        </row>
        <row r="10">
          <cell r="B10" t="str">
            <v>FIN</v>
          </cell>
        </row>
        <row r="11">
          <cell r="B11" t="str">
            <v>FRA</v>
          </cell>
        </row>
        <row r="12">
          <cell r="B12" t="str">
            <v>DEU</v>
          </cell>
        </row>
        <row r="13">
          <cell r="B13" t="str">
            <v>GRC</v>
          </cell>
        </row>
        <row r="14">
          <cell r="B14" t="str">
            <v>HUN</v>
          </cell>
        </row>
        <row r="15">
          <cell r="B15" t="str">
            <v>ISL</v>
          </cell>
        </row>
        <row r="16">
          <cell r="B16" t="str">
            <v>IRL</v>
          </cell>
        </row>
        <row r="17">
          <cell r="B17" t="str">
            <v>ITA</v>
          </cell>
        </row>
        <row r="18">
          <cell r="B18" t="str">
            <v>LVA</v>
          </cell>
        </row>
        <row r="19">
          <cell r="B19" t="str">
            <v>LTU</v>
          </cell>
        </row>
        <row r="20">
          <cell r="B20" t="str">
            <v>LUX</v>
          </cell>
        </row>
        <row r="21">
          <cell r="B21" t="str">
            <v>MLT</v>
          </cell>
        </row>
        <row r="22">
          <cell r="B22" t="str">
            <v>NLD</v>
          </cell>
        </row>
        <row r="23">
          <cell r="B23" t="str">
            <v>NOR</v>
          </cell>
        </row>
        <row r="24">
          <cell r="B24" t="str">
            <v>POL</v>
          </cell>
        </row>
        <row r="25">
          <cell r="B25" t="str">
            <v>PRT</v>
          </cell>
        </row>
        <row r="26">
          <cell r="B26" t="str">
            <v>ROU</v>
          </cell>
        </row>
        <row r="27">
          <cell r="B27" t="str">
            <v>SVK</v>
          </cell>
        </row>
        <row r="28">
          <cell r="B28" t="str">
            <v>SVN</v>
          </cell>
        </row>
        <row r="29">
          <cell r="B29" t="str">
            <v>ESP</v>
          </cell>
        </row>
        <row r="30">
          <cell r="B30" t="str">
            <v>SWE</v>
          </cell>
        </row>
        <row r="31">
          <cell r="B31" t="str">
            <v>CHE</v>
          </cell>
        </row>
        <row r="32">
          <cell r="B32" t="str">
            <v>GBR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tippner.BERLIN/Desktop/EUShareforAvicennePortableEEE_2000-2011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ippner, Max" refreshedDate="45401.712274305559" createdVersion="6" refreshedVersion="6" minRefreshableVersion="3" recordCount="1584" xr:uid="{8F330781-441B-4745-86BE-F43983F933A4}">
  <cacheSource type="worksheet">
    <worksheetSource name="Tabelle3__2" r:id="rId2"/>
  </cacheSource>
  <cacheFields count="6">
    <cacheField name="battery key" numFmtId="0">
      <sharedItems count="6">
        <s v="battLiRechargeable"/>
        <s v="battNiother"/>
        <s v="battNiCd"/>
        <s v="battNiMH"/>
        <s v="battOther"/>
        <s v="battPb"/>
      </sharedItems>
    </cacheField>
    <cacheField name="battery subkey" numFmtId="0">
      <sharedItems count="11">
        <s v="battLiCO"/>
        <s v="battLiFP"/>
        <s v="battLiMO"/>
        <s v="Li-ion others"/>
        <s v="battLiNMC"/>
        <s v="battNiother_sub"/>
        <s v="battNiCd_sub"/>
        <s v="battNiMH_sub"/>
        <s v="Other"/>
        <s v="Pb sealed"/>
        <s v="Pb vented"/>
      </sharedItems>
    </cacheField>
    <cacheField name="Battery category" numFmtId="0">
      <sharedItems count="1">
        <s v="Portable Batteries"/>
      </sharedItems>
    </cacheField>
    <cacheField name="application" numFmtId="0">
      <sharedItems count="6">
        <s v="cameras/games"/>
        <s v="cell phones"/>
        <s v="cordless tools"/>
        <s v="others portable"/>
        <s v="Portable PC"/>
        <s v="tablets"/>
      </sharedItems>
    </cacheField>
    <cacheField name="Jahr" numFmtId="0">
      <sharedItems count="22">
        <s v="2000"/>
        <s v="2001"/>
        <s v="2002"/>
        <s v="2003"/>
        <s v="2004"/>
        <s v="2005"/>
        <s v="2006"/>
        <s v="2007"/>
        <s v="2008"/>
        <s v="2009"/>
        <s v="2010"/>
        <s v="2011"/>
        <s v="2012"/>
        <s v="2013"/>
        <s v="2014"/>
        <s v="2015"/>
        <s v="2016"/>
        <s v="2017"/>
        <s v="2018"/>
        <s v="2019"/>
        <s v="2020"/>
        <s v="2021"/>
      </sharedItems>
    </cacheField>
    <cacheField name="Wert" numFmtId="0">
      <sharedItems containsSemiMixedTypes="0" containsString="0" containsNumber="1" minValue="0" maxValue="24062.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84">
  <r>
    <x v="0"/>
    <x v="0"/>
    <x v="0"/>
    <x v="0"/>
    <x v="0"/>
    <n v="35.866746522330239"/>
  </r>
  <r>
    <x v="0"/>
    <x v="0"/>
    <x v="0"/>
    <x v="0"/>
    <x v="1"/>
    <n v="44.279933978185475"/>
  </r>
  <r>
    <x v="0"/>
    <x v="0"/>
    <x v="0"/>
    <x v="0"/>
    <x v="2"/>
    <n v="54.666585158253667"/>
  </r>
  <r>
    <x v="0"/>
    <x v="0"/>
    <x v="0"/>
    <x v="0"/>
    <x v="3"/>
    <n v="67.489611306486012"/>
  </r>
  <r>
    <x v="0"/>
    <x v="0"/>
    <x v="0"/>
    <x v="0"/>
    <x v="4"/>
    <n v="83.320507785785182"/>
  </r>
  <r>
    <x v="0"/>
    <x v="0"/>
    <x v="0"/>
    <x v="0"/>
    <x v="5"/>
    <n v="102.8648244268953"/>
  </r>
  <r>
    <x v="0"/>
    <x v="0"/>
    <x v="0"/>
    <x v="0"/>
    <x v="6"/>
    <n v="126.99361040357444"/>
  </r>
  <r>
    <x v="0"/>
    <x v="0"/>
    <x v="0"/>
    <x v="0"/>
    <x v="7"/>
    <n v="156.78223506614125"/>
  </r>
  <r>
    <x v="0"/>
    <x v="0"/>
    <x v="0"/>
    <x v="0"/>
    <x v="8"/>
    <n v="193.55831489647065"/>
  </r>
  <r>
    <x v="0"/>
    <x v="0"/>
    <x v="0"/>
    <x v="0"/>
    <x v="9"/>
    <n v="238.96088258823536"/>
  </r>
  <r>
    <x v="0"/>
    <x v="0"/>
    <x v="0"/>
    <x v="0"/>
    <x v="10"/>
    <n v="295.0134352941177"/>
  </r>
  <r>
    <x v="0"/>
    <x v="0"/>
    <x v="0"/>
    <x v="0"/>
    <x v="11"/>
    <n v="364.21411764705891"/>
  </r>
  <r>
    <x v="0"/>
    <x v="0"/>
    <x v="0"/>
    <x v="0"/>
    <x v="12"/>
    <n v="449.64705882352945"/>
  </r>
  <r>
    <x v="0"/>
    <x v="0"/>
    <x v="0"/>
    <x v="0"/>
    <x v="13"/>
    <n v="449.64705882352945"/>
  </r>
  <r>
    <x v="0"/>
    <x v="0"/>
    <x v="0"/>
    <x v="0"/>
    <x v="14"/>
    <n v="449.64705882352945"/>
  </r>
  <r>
    <x v="0"/>
    <x v="0"/>
    <x v="0"/>
    <x v="0"/>
    <x v="15"/>
    <n v="3026.4705882352937"/>
  </r>
  <r>
    <x v="0"/>
    <x v="0"/>
    <x v="0"/>
    <x v="0"/>
    <x v="16"/>
    <n v="3026.4705882352937"/>
  </r>
  <r>
    <x v="0"/>
    <x v="0"/>
    <x v="0"/>
    <x v="0"/>
    <x v="17"/>
    <n v="3026.4705882352937"/>
  </r>
  <r>
    <x v="0"/>
    <x v="0"/>
    <x v="0"/>
    <x v="0"/>
    <x v="18"/>
    <n v="4669.4117647058829"/>
  </r>
  <r>
    <x v="0"/>
    <x v="0"/>
    <x v="0"/>
    <x v="0"/>
    <x v="19"/>
    <n v="5145.0000000000009"/>
  </r>
  <r>
    <x v="0"/>
    <x v="0"/>
    <x v="0"/>
    <x v="0"/>
    <x v="20"/>
    <n v="5145.0000000000009"/>
  </r>
  <r>
    <x v="0"/>
    <x v="0"/>
    <x v="0"/>
    <x v="0"/>
    <x v="21"/>
    <n v="5145.0000000000009"/>
  </r>
  <r>
    <x v="0"/>
    <x v="0"/>
    <x v="0"/>
    <x v="1"/>
    <x v="0"/>
    <n v="180.66136030467354"/>
  </r>
  <r>
    <x v="0"/>
    <x v="0"/>
    <x v="0"/>
    <x v="1"/>
    <x v="1"/>
    <n v="410.59400069243986"/>
  </r>
  <r>
    <x v="0"/>
    <x v="0"/>
    <x v="0"/>
    <x v="1"/>
    <x v="2"/>
    <n v="562.45753519512311"/>
  </r>
  <r>
    <x v="0"/>
    <x v="0"/>
    <x v="0"/>
    <x v="1"/>
    <x v="3"/>
    <n v="770.48977423989459"/>
  </r>
  <r>
    <x v="0"/>
    <x v="0"/>
    <x v="0"/>
    <x v="1"/>
    <x v="4"/>
    <n v="1055.4654441642392"/>
  </r>
  <r>
    <x v="0"/>
    <x v="0"/>
    <x v="0"/>
    <x v="1"/>
    <x v="5"/>
    <n v="1388.7703212687359"/>
  </r>
  <r>
    <x v="0"/>
    <x v="0"/>
    <x v="0"/>
    <x v="1"/>
    <x v="6"/>
    <n v="2012.7106105344001"/>
  </r>
  <r>
    <x v="0"/>
    <x v="0"/>
    <x v="0"/>
    <x v="1"/>
    <x v="7"/>
    <n v="2236.3451228160002"/>
  </r>
  <r>
    <x v="0"/>
    <x v="0"/>
    <x v="0"/>
    <x v="1"/>
    <x v="8"/>
    <n v="2600.4013056000003"/>
  </r>
  <r>
    <x v="0"/>
    <x v="0"/>
    <x v="0"/>
    <x v="1"/>
    <x v="9"/>
    <n v="2203.7299200000002"/>
  </r>
  <r>
    <x v="0"/>
    <x v="0"/>
    <x v="0"/>
    <x v="1"/>
    <x v="10"/>
    <n v="2623.4880000000003"/>
  </r>
  <r>
    <x v="0"/>
    <x v="0"/>
    <x v="0"/>
    <x v="1"/>
    <x v="11"/>
    <n v="3279.3600000000006"/>
  </r>
  <r>
    <x v="0"/>
    <x v="0"/>
    <x v="0"/>
    <x v="1"/>
    <x v="12"/>
    <n v="4099.2000000000007"/>
  </r>
  <r>
    <x v="0"/>
    <x v="0"/>
    <x v="0"/>
    <x v="1"/>
    <x v="13"/>
    <n v="3900.0000000000005"/>
  </r>
  <r>
    <x v="0"/>
    <x v="0"/>
    <x v="0"/>
    <x v="1"/>
    <x v="14"/>
    <n v="6880.0588235294117"/>
  </r>
  <r>
    <x v="0"/>
    <x v="0"/>
    <x v="0"/>
    <x v="1"/>
    <x v="15"/>
    <n v="4032"/>
  </r>
  <r>
    <x v="0"/>
    <x v="0"/>
    <x v="0"/>
    <x v="1"/>
    <x v="16"/>
    <n v="4229.6470588235297"/>
  </r>
  <r>
    <x v="0"/>
    <x v="0"/>
    <x v="0"/>
    <x v="1"/>
    <x v="17"/>
    <n v="3835.1895424836594"/>
  </r>
  <r>
    <x v="0"/>
    <x v="0"/>
    <x v="0"/>
    <x v="1"/>
    <x v="18"/>
    <n v="4595.4878892733577"/>
  </r>
  <r>
    <x v="0"/>
    <x v="0"/>
    <x v="0"/>
    <x v="1"/>
    <x v="19"/>
    <n v="3659.1240000000003"/>
  </r>
  <r>
    <x v="0"/>
    <x v="0"/>
    <x v="0"/>
    <x v="1"/>
    <x v="20"/>
    <n v="3453.7813333333334"/>
  </r>
  <r>
    <x v="0"/>
    <x v="0"/>
    <x v="0"/>
    <x v="1"/>
    <x v="21"/>
    <n v="3122.0622222222214"/>
  </r>
  <r>
    <x v="0"/>
    <x v="0"/>
    <x v="0"/>
    <x v="2"/>
    <x v="0"/>
    <n v="0"/>
  </r>
  <r>
    <x v="0"/>
    <x v="0"/>
    <x v="0"/>
    <x v="2"/>
    <x v="1"/>
    <n v="0"/>
  </r>
  <r>
    <x v="0"/>
    <x v="0"/>
    <x v="0"/>
    <x v="2"/>
    <x v="2"/>
    <n v="0"/>
  </r>
  <r>
    <x v="0"/>
    <x v="0"/>
    <x v="0"/>
    <x v="2"/>
    <x v="3"/>
    <n v="0"/>
  </r>
  <r>
    <x v="0"/>
    <x v="0"/>
    <x v="0"/>
    <x v="2"/>
    <x v="4"/>
    <n v="0"/>
  </r>
  <r>
    <x v="0"/>
    <x v="0"/>
    <x v="0"/>
    <x v="2"/>
    <x v="5"/>
    <n v="0"/>
  </r>
  <r>
    <x v="0"/>
    <x v="0"/>
    <x v="0"/>
    <x v="2"/>
    <x v="6"/>
    <n v="0"/>
  </r>
  <r>
    <x v="0"/>
    <x v="0"/>
    <x v="0"/>
    <x v="2"/>
    <x v="7"/>
    <n v="0"/>
  </r>
  <r>
    <x v="0"/>
    <x v="0"/>
    <x v="0"/>
    <x v="2"/>
    <x v="8"/>
    <n v="0"/>
  </r>
  <r>
    <x v="0"/>
    <x v="0"/>
    <x v="0"/>
    <x v="2"/>
    <x v="9"/>
    <n v="0"/>
  </r>
  <r>
    <x v="0"/>
    <x v="0"/>
    <x v="0"/>
    <x v="2"/>
    <x v="10"/>
    <n v="0"/>
  </r>
  <r>
    <x v="0"/>
    <x v="0"/>
    <x v="0"/>
    <x v="2"/>
    <x v="11"/>
    <n v="0"/>
  </r>
  <r>
    <x v="0"/>
    <x v="0"/>
    <x v="0"/>
    <x v="2"/>
    <x v="12"/>
    <n v="0"/>
  </r>
  <r>
    <x v="0"/>
    <x v="0"/>
    <x v="0"/>
    <x v="2"/>
    <x v="13"/>
    <n v="0"/>
  </r>
  <r>
    <x v="0"/>
    <x v="0"/>
    <x v="0"/>
    <x v="2"/>
    <x v="14"/>
    <n v="0"/>
  </r>
  <r>
    <x v="0"/>
    <x v="0"/>
    <x v="0"/>
    <x v="2"/>
    <x v="15"/>
    <n v="1083.1764705882354"/>
  </r>
  <r>
    <x v="0"/>
    <x v="0"/>
    <x v="0"/>
    <x v="2"/>
    <x v="16"/>
    <n v="1164.7058823529412"/>
  </r>
  <r>
    <x v="0"/>
    <x v="0"/>
    <x v="0"/>
    <x v="2"/>
    <x v="17"/>
    <n v="1630.5882352941173"/>
  </r>
  <r>
    <x v="0"/>
    <x v="0"/>
    <x v="0"/>
    <x v="2"/>
    <x v="18"/>
    <n v="1589.8235294117646"/>
  </r>
  <r>
    <x v="0"/>
    <x v="0"/>
    <x v="0"/>
    <x v="2"/>
    <x v="19"/>
    <n v="2271.1764705882351"/>
  </r>
  <r>
    <x v="0"/>
    <x v="0"/>
    <x v="0"/>
    <x v="2"/>
    <x v="20"/>
    <n v="2271.1764705882351"/>
  </r>
  <r>
    <x v="0"/>
    <x v="0"/>
    <x v="0"/>
    <x v="2"/>
    <x v="21"/>
    <n v="0"/>
  </r>
  <r>
    <x v="0"/>
    <x v="0"/>
    <x v="0"/>
    <x v="3"/>
    <x v="0"/>
    <n v="0"/>
  </r>
  <r>
    <x v="0"/>
    <x v="0"/>
    <x v="0"/>
    <x v="3"/>
    <x v="1"/>
    <n v="0"/>
  </r>
  <r>
    <x v="0"/>
    <x v="0"/>
    <x v="0"/>
    <x v="3"/>
    <x v="2"/>
    <n v="0"/>
  </r>
  <r>
    <x v="0"/>
    <x v="0"/>
    <x v="0"/>
    <x v="3"/>
    <x v="3"/>
    <n v="0"/>
  </r>
  <r>
    <x v="0"/>
    <x v="0"/>
    <x v="0"/>
    <x v="3"/>
    <x v="4"/>
    <n v="0"/>
  </r>
  <r>
    <x v="0"/>
    <x v="0"/>
    <x v="0"/>
    <x v="3"/>
    <x v="5"/>
    <n v="0"/>
  </r>
  <r>
    <x v="0"/>
    <x v="0"/>
    <x v="0"/>
    <x v="3"/>
    <x v="6"/>
    <n v="0"/>
  </r>
  <r>
    <x v="0"/>
    <x v="0"/>
    <x v="0"/>
    <x v="3"/>
    <x v="7"/>
    <n v="0"/>
  </r>
  <r>
    <x v="0"/>
    <x v="0"/>
    <x v="0"/>
    <x v="3"/>
    <x v="8"/>
    <n v="0"/>
  </r>
  <r>
    <x v="0"/>
    <x v="0"/>
    <x v="0"/>
    <x v="3"/>
    <x v="9"/>
    <n v="0"/>
  </r>
  <r>
    <x v="0"/>
    <x v="0"/>
    <x v="0"/>
    <x v="3"/>
    <x v="10"/>
    <n v="0"/>
  </r>
  <r>
    <x v="0"/>
    <x v="0"/>
    <x v="0"/>
    <x v="3"/>
    <x v="11"/>
    <n v="0"/>
  </r>
  <r>
    <x v="0"/>
    <x v="0"/>
    <x v="0"/>
    <x v="3"/>
    <x v="12"/>
    <n v="0"/>
  </r>
  <r>
    <x v="0"/>
    <x v="0"/>
    <x v="0"/>
    <x v="3"/>
    <x v="13"/>
    <n v="0"/>
  </r>
  <r>
    <x v="0"/>
    <x v="0"/>
    <x v="0"/>
    <x v="3"/>
    <x v="14"/>
    <n v="0"/>
  </r>
  <r>
    <x v="0"/>
    <x v="0"/>
    <x v="0"/>
    <x v="3"/>
    <x v="15"/>
    <n v="1016.4705882352943"/>
  </r>
  <r>
    <x v="0"/>
    <x v="0"/>
    <x v="0"/>
    <x v="3"/>
    <x v="16"/>
    <n v="1091.7647058823529"/>
  </r>
  <r>
    <x v="0"/>
    <x v="0"/>
    <x v="0"/>
    <x v="3"/>
    <x v="17"/>
    <n v="1167.0588235294119"/>
  </r>
  <r>
    <x v="0"/>
    <x v="0"/>
    <x v="0"/>
    <x v="3"/>
    <x v="18"/>
    <n v="2484.7058823529419"/>
  </r>
  <r>
    <x v="0"/>
    <x v="0"/>
    <x v="0"/>
    <x v="3"/>
    <x v="19"/>
    <n v="4658.8235294117649"/>
  </r>
  <r>
    <x v="0"/>
    <x v="0"/>
    <x v="0"/>
    <x v="3"/>
    <x v="20"/>
    <n v="4658.8235294117649"/>
  </r>
  <r>
    <x v="0"/>
    <x v="0"/>
    <x v="0"/>
    <x v="3"/>
    <x v="21"/>
    <n v="4658.8235294117649"/>
  </r>
  <r>
    <x v="0"/>
    <x v="0"/>
    <x v="0"/>
    <x v="4"/>
    <x v="0"/>
    <n v="646.60704152585652"/>
  </r>
  <r>
    <x v="0"/>
    <x v="0"/>
    <x v="0"/>
    <x v="4"/>
    <x v="1"/>
    <n v="923.72434503693785"/>
  </r>
  <r>
    <x v="0"/>
    <x v="0"/>
    <x v="0"/>
    <x v="4"/>
    <x v="2"/>
    <n v="1319.6062071956255"/>
  </r>
  <r>
    <x v="0"/>
    <x v="0"/>
    <x v="0"/>
    <x v="4"/>
    <x v="3"/>
    <n v="2275.1831158545269"/>
  </r>
  <r>
    <x v="0"/>
    <x v="0"/>
    <x v="0"/>
    <x v="4"/>
    <x v="4"/>
    <n v="2345.5496039737391"/>
  </r>
  <r>
    <x v="0"/>
    <x v="0"/>
    <x v="0"/>
    <x v="4"/>
    <x v="5"/>
    <n v="2895.7402518194308"/>
  </r>
  <r>
    <x v="0"/>
    <x v="0"/>
    <x v="0"/>
    <x v="4"/>
    <x v="6"/>
    <n v="3574.9879652091731"/>
  </r>
  <r>
    <x v="0"/>
    <x v="0"/>
    <x v="0"/>
    <x v="4"/>
    <x v="7"/>
    <n v="4642.8415132586661"/>
  </r>
  <r>
    <x v="0"/>
    <x v="0"/>
    <x v="0"/>
    <x v="4"/>
    <x v="8"/>
    <n v="6029.6643029333327"/>
  </r>
  <r>
    <x v="0"/>
    <x v="0"/>
    <x v="0"/>
    <x v="4"/>
    <x v="9"/>
    <n v="7093.7227093333331"/>
  </r>
  <r>
    <x v="0"/>
    <x v="0"/>
    <x v="0"/>
    <x v="4"/>
    <x v="10"/>
    <n v="7389.2944888888887"/>
  </r>
  <r>
    <x v="0"/>
    <x v="0"/>
    <x v="0"/>
    <x v="4"/>
    <x v="11"/>
    <n v="8902.764444444445"/>
  </r>
  <r>
    <x v="0"/>
    <x v="0"/>
    <x v="0"/>
    <x v="4"/>
    <x v="12"/>
    <n v="10726.222222222223"/>
  </r>
  <r>
    <x v="0"/>
    <x v="0"/>
    <x v="0"/>
    <x v="4"/>
    <x v="13"/>
    <n v="9668.2666666666664"/>
  </r>
  <r>
    <x v="0"/>
    <x v="0"/>
    <x v="0"/>
    <x v="4"/>
    <x v="14"/>
    <n v="4800"/>
  </r>
  <r>
    <x v="0"/>
    <x v="0"/>
    <x v="0"/>
    <x v="4"/>
    <x v="15"/>
    <n v="4395.5555555555557"/>
  </r>
  <r>
    <x v="0"/>
    <x v="0"/>
    <x v="0"/>
    <x v="4"/>
    <x v="16"/>
    <n v="4395.5555555555557"/>
  </r>
  <r>
    <x v="0"/>
    <x v="0"/>
    <x v="0"/>
    <x v="4"/>
    <x v="17"/>
    <n v="3363.5555555555557"/>
  </r>
  <r>
    <x v="0"/>
    <x v="0"/>
    <x v="0"/>
    <x v="4"/>
    <x v="18"/>
    <n v="6160"/>
  </r>
  <r>
    <x v="0"/>
    <x v="0"/>
    <x v="0"/>
    <x v="4"/>
    <x v="19"/>
    <n v="5471.0526315789475"/>
  </r>
  <r>
    <x v="0"/>
    <x v="0"/>
    <x v="0"/>
    <x v="4"/>
    <x v="20"/>
    <n v="4890.6000000000004"/>
  </r>
  <r>
    <x v="0"/>
    <x v="0"/>
    <x v="0"/>
    <x v="4"/>
    <x v="21"/>
    <n v="5148.0000000000009"/>
  </r>
  <r>
    <x v="0"/>
    <x v="0"/>
    <x v="0"/>
    <x v="5"/>
    <x v="0"/>
    <n v="0"/>
  </r>
  <r>
    <x v="0"/>
    <x v="0"/>
    <x v="0"/>
    <x v="5"/>
    <x v="1"/>
    <n v="0"/>
  </r>
  <r>
    <x v="0"/>
    <x v="0"/>
    <x v="0"/>
    <x v="5"/>
    <x v="2"/>
    <n v="0"/>
  </r>
  <r>
    <x v="0"/>
    <x v="0"/>
    <x v="0"/>
    <x v="5"/>
    <x v="3"/>
    <n v="0"/>
  </r>
  <r>
    <x v="0"/>
    <x v="0"/>
    <x v="0"/>
    <x v="5"/>
    <x v="4"/>
    <n v="0"/>
  </r>
  <r>
    <x v="0"/>
    <x v="0"/>
    <x v="0"/>
    <x v="5"/>
    <x v="5"/>
    <n v="0"/>
  </r>
  <r>
    <x v="0"/>
    <x v="0"/>
    <x v="0"/>
    <x v="5"/>
    <x v="6"/>
    <n v="0"/>
  </r>
  <r>
    <x v="0"/>
    <x v="0"/>
    <x v="0"/>
    <x v="5"/>
    <x v="7"/>
    <n v="0"/>
  </r>
  <r>
    <x v="0"/>
    <x v="0"/>
    <x v="0"/>
    <x v="5"/>
    <x v="8"/>
    <n v="0"/>
  </r>
  <r>
    <x v="0"/>
    <x v="0"/>
    <x v="0"/>
    <x v="5"/>
    <x v="9"/>
    <n v="0"/>
  </r>
  <r>
    <x v="0"/>
    <x v="0"/>
    <x v="0"/>
    <x v="5"/>
    <x v="10"/>
    <n v="0"/>
  </r>
  <r>
    <x v="0"/>
    <x v="0"/>
    <x v="0"/>
    <x v="5"/>
    <x v="11"/>
    <n v="0"/>
  </r>
  <r>
    <x v="0"/>
    <x v="0"/>
    <x v="0"/>
    <x v="5"/>
    <x v="12"/>
    <n v="0"/>
  </r>
  <r>
    <x v="0"/>
    <x v="0"/>
    <x v="0"/>
    <x v="5"/>
    <x v="13"/>
    <n v="0"/>
  </r>
  <r>
    <x v="0"/>
    <x v="0"/>
    <x v="0"/>
    <x v="5"/>
    <x v="14"/>
    <n v="6545.4545454545441"/>
  </r>
  <r>
    <x v="0"/>
    <x v="0"/>
    <x v="0"/>
    <x v="5"/>
    <x v="15"/>
    <n v="3577.7777777777787"/>
  </r>
  <r>
    <x v="0"/>
    <x v="0"/>
    <x v="0"/>
    <x v="5"/>
    <x v="16"/>
    <n v="3194.4444444444448"/>
  </r>
  <r>
    <x v="0"/>
    <x v="0"/>
    <x v="0"/>
    <x v="5"/>
    <x v="17"/>
    <n v="2675.6756756756754"/>
  </r>
  <r>
    <x v="0"/>
    <x v="0"/>
    <x v="0"/>
    <x v="5"/>
    <x v="18"/>
    <n v="4253.333333333333"/>
  </r>
  <r>
    <x v="0"/>
    <x v="0"/>
    <x v="0"/>
    <x v="5"/>
    <x v="19"/>
    <n v="4029.4736842105258"/>
  </r>
  <r>
    <x v="0"/>
    <x v="0"/>
    <x v="0"/>
    <x v="5"/>
    <x v="20"/>
    <n v="3828"/>
  </r>
  <r>
    <x v="0"/>
    <x v="0"/>
    <x v="0"/>
    <x v="5"/>
    <x v="21"/>
    <n v="4029.4736842105258"/>
  </r>
  <r>
    <x v="0"/>
    <x v="1"/>
    <x v="0"/>
    <x v="0"/>
    <x v="0"/>
    <n v="0"/>
  </r>
  <r>
    <x v="0"/>
    <x v="1"/>
    <x v="0"/>
    <x v="0"/>
    <x v="1"/>
    <n v="0"/>
  </r>
  <r>
    <x v="0"/>
    <x v="1"/>
    <x v="0"/>
    <x v="0"/>
    <x v="2"/>
    <n v="0"/>
  </r>
  <r>
    <x v="0"/>
    <x v="1"/>
    <x v="0"/>
    <x v="0"/>
    <x v="3"/>
    <n v="0"/>
  </r>
  <r>
    <x v="0"/>
    <x v="1"/>
    <x v="0"/>
    <x v="0"/>
    <x v="4"/>
    <n v="0"/>
  </r>
  <r>
    <x v="0"/>
    <x v="1"/>
    <x v="0"/>
    <x v="0"/>
    <x v="5"/>
    <n v="0"/>
  </r>
  <r>
    <x v="0"/>
    <x v="1"/>
    <x v="0"/>
    <x v="0"/>
    <x v="6"/>
    <n v="0"/>
  </r>
  <r>
    <x v="0"/>
    <x v="1"/>
    <x v="0"/>
    <x v="0"/>
    <x v="7"/>
    <n v="0"/>
  </r>
  <r>
    <x v="0"/>
    <x v="1"/>
    <x v="0"/>
    <x v="0"/>
    <x v="8"/>
    <n v="0"/>
  </r>
  <r>
    <x v="0"/>
    <x v="1"/>
    <x v="0"/>
    <x v="0"/>
    <x v="9"/>
    <n v="0"/>
  </r>
  <r>
    <x v="0"/>
    <x v="1"/>
    <x v="0"/>
    <x v="0"/>
    <x v="10"/>
    <n v="0"/>
  </r>
  <r>
    <x v="0"/>
    <x v="1"/>
    <x v="0"/>
    <x v="0"/>
    <x v="11"/>
    <n v="0"/>
  </r>
  <r>
    <x v="0"/>
    <x v="1"/>
    <x v="0"/>
    <x v="0"/>
    <x v="12"/>
    <n v="0"/>
  </r>
  <r>
    <x v="0"/>
    <x v="1"/>
    <x v="0"/>
    <x v="0"/>
    <x v="13"/>
    <n v="0"/>
  </r>
  <r>
    <x v="0"/>
    <x v="1"/>
    <x v="0"/>
    <x v="0"/>
    <x v="14"/>
    <n v="0"/>
  </r>
  <r>
    <x v="0"/>
    <x v="1"/>
    <x v="0"/>
    <x v="0"/>
    <x v="15"/>
    <n v="0"/>
  </r>
  <r>
    <x v="0"/>
    <x v="1"/>
    <x v="0"/>
    <x v="0"/>
    <x v="16"/>
    <n v="0"/>
  </r>
  <r>
    <x v="0"/>
    <x v="1"/>
    <x v="0"/>
    <x v="0"/>
    <x v="17"/>
    <n v="0"/>
  </r>
  <r>
    <x v="0"/>
    <x v="1"/>
    <x v="0"/>
    <x v="0"/>
    <x v="18"/>
    <n v="0"/>
  </r>
  <r>
    <x v="0"/>
    <x v="1"/>
    <x v="0"/>
    <x v="0"/>
    <x v="19"/>
    <n v="0"/>
  </r>
  <r>
    <x v="0"/>
    <x v="1"/>
    <x v="0"/>
    <x v="0"/>
    <x v="20"/>
    <n v="0"/>
  </r>
  <r>
    <x v="0"/>
    <x v="1"/>
    <x v="0"/>
    <x v="0"/>
    <x v="21"/>
    <n v="0"/>
  </r>
  <r>
    <x v="0"/>
    <x v="1"/>
    <x v="0"/>
    <x v="1"/>
    <x v="0"/>
    <n v="0"/>
  </r>
  <r>
    <x v="0"/>
    <x v="1"/>
    <x v="0"/>
    <x v="1"/>
    <x v="1"/>
    <n v="0"/>
  </r>
  <r>
    <x v="0"/>
    <x v="1"/>
    <x v="0"/>
    <x v="1"/>
    <x v="2"/>
    <n v="0"/>
  </r>
  <r>
    <x v="0"/>
    <x v="1"/>
    <x v="0"/>
    <x v="1"/>
    <x v="3"/>
    <n v="0"/>
  </r>
  <r>
    <x v="0"/>
    <x v="1"/>
    <x v="0"/>
    <x v="1"/>
    <x v="4"/>
    <n v="0"/>
  </r>
  <r>
    <x v="0"/>
    <x v="1"/>
    <x v="0"/>
    <x v="1"/>
    <x v="5"/>
    <n v="0"/>
  </r>
  <r>
    <x v="0"/>
    <x v="1"/>
    <x v="0"/>
    <x v="1"/>
    <x v="6"/>
    <n v="0"/>
  </r>
  <r>
    <x v="0"/>
    <x v="1"/>
    <x v="0"/>
    <x v="1"/>
    <x v="7"/>
    <n v="0"/>
  </r>
  <r>
    <x v="0"/>
    <x v="1"/>
    <x v="0"/>
    <x v="1"/>
    <x v="8"/>
    <n v="0"/>
  </r>
  <r>
    <x v="0"/>
    <x v="1"/>
    <x v="0"/>
    <x v="1"/>
    <x v="9"/>
    <n v="0"/>
  </r>
  <r>
    <x v="0"/>
    <x v="1"/>
    <x v="0"/>
    <x v="1"/>
    <x v="10"/>
    <n v="0"/>
  </r>
  <r>
    <x v="0"/>
    <x v="1"/>
    <x v="0"/>
    <x v="1"/>
    <x v="11"/>
    <n v="0"/>
  </r>
  <r>
    <x v="0"/>
    <x v="1"/>
    <x v="0"/>
    <x v="1"/>
    <x v="12"/>
    <n v="0"/>
  </r>
  <r>
    <x v="0"/>
    <x v="1"/>
    <x v="0"/>
    <x v="1"/>
    <x v="13"/>
    <n v="0"/>
  </r>
  <r>
    <x v="0"/>
    <x v="1"/>
    <x v="0"/>
    <x v="1"/>
    <x v="14"/>
    <n v="0"/>
  </r>
  <r>
    <x v="0"/>
    <x v="1"/>
    <x v="0"/>
    <x v="1"/>
    <x v="15"/>
    <n v="0"/>
  </r>
  <r>
    <x v="0"/>
    <x v="1"/>
    <x v="0"/>
    <x v="1"/>
    <x v="16"/>
    <n v="0"/>
  </r>
  <r>
    <x v="0"/>
    <x v="1"/>
    <x v="0"/>
    <x v="1"/>
    <x v="17"/>
    <n v="0"/>
  </r>
  <r>
    <x v="0"/>
    <x v="1"/>
    <x v="0"/>
    <x v="1"/>
    <x v="18"/>
    <n v="0"/>
  </r>
  <r>
    <x v="0"/>
    <x v="1"/>
    <x v="0"/>
    <x v="1"/>
    <x v="19"/>
    <n v="0"/>
  </r>
  <r>
    <x v="0"/>
    <x v="1"/>
    <x v="0"/>
    <x v="1"/>
    <x v="20"/>
    <n v="0"/>
  </r>
  <r>
    <x v="0"/>
    <x v="1"/>
    <x v="0"/>
    <x v="1"/>
    <x v="21"/>
    <n v="0"/>
  </r>
  <r>
    <x v="0"/>
    <x v="1"/>
    <x v="0"/>
    <x v="2"/>
    <x v="0"/>
    <n v="0"/>
  </r>
  <r>
    <x v="0"/>
    <x v="1"/>
    <x v="0"/>
    <x v="2"/>
    <x v="1"/>
    <n v="0"/>
  </r>
  <r>
    <x v="0"/>
    <x v="1"/>
    <x v="0"/>
    <x v="2"/>
    <x v="2"/>
    <n v="0"/>
  </r>
  <r>
    <x v="0"/>
    <x v="1"/>
    <x v="0"/>
    <x v="2"/>
    <x v="3"/>
    <n v="0"/>
  </r>
  <r>
    <x v="0"/>
    <x v="1"/>
    <x v="0"/>
    <x v="2"/>
    <x v="4"/>
    <n v="0"/>
  </r>
  <r>
    <x v="0"/>
    <x v="1"/>
    <x v="0"/>
    <x v="2"/>
    <x v="5"/>
    <n v="0"/>
  </r>
  <r>
    <x v="0"/>
    <x v="1"/>
    <x v="0"/>
    <x v="2"/>
    <x v="6"/>
    <n v="0"/>
  </r>
  <r>
    <x v="0"/>
    <x v="1"/>
    <x v="0"/>
    <x v="2"/>
    <x v="7"/>
    <n v="0"/>
  </r>
  <r>
    <x v="0"/>
    <x v="1"/>
    <x v="0"/>
    <x v="2"/>
    <x v="8"/>
    <n v="0"/>
  </r>
  <r>
    <x v="0"/>
    <x v="1"/>
    <x v="0"/>
    <x v="2"/>
    <x v="9"/>
    <n v="0"/>
  </r>
  <r>
    <x v="0"/>
    <x v="1"/>
    <x v="0"/>
    <x v="2"/>
    <x v="10"/>
    <n v="0"/>
  </r>
  <r>
    <x v="0"/>
    <x v="1"/>
    <x v="0"/>
    <x v="2"/>
    <x v="11"/>
    <n v="0"/>
  </r>
  <r>
    <x v="0"/>
    <x v="1"/>
    <x v="0"/>
    <x v="2"/>
    <x v="12"/>
    <n v="0"/>
  </r>
  <r>
    <x v="0"/>
    <x v="1"/>
    <x v="0"/>
    <x v="2"/>
    <x v="13"/>
    <n v="0"/>
  </r>
  <r>
    <x v="0"/>
    <x v="1"/>
    <x v="0"/>
    <x v="2"/>
    <x v="14"/>
    <n v="0"/>
  </r>
  <r>
    <x v="0"/>
    <x v="1"/>
    <x v="0"/>
    <x v="2"/>
    <x v="15"/>
    <n v="0"/>
  </r>
  <r>
    <x v="0"/>
    <x v="1"/>
    <x v="0"/>
    <x v="2"/>
    <x v="16"/>
    <n v="0"/>
  </r>
  <r>
    <x v="0"/>
    <x v="1"/>
    <x v="0"/>
    <x v="2"/>
    <x v="17"/>
    <n v="0"/>
  </r>
  <r>
    <x v="0"/>
    <x v="1"/>
    <x v="0"/>
    <x v="2"/>
    <x v="18"/>
    <n v="0"/>
  </r>
  <r>
    <x v="0"/>
    <x v="1"/>
    <x v="0"/>
    <x v="2"/>
    <x v="19"/>
    <n v="0"/>
  </r>
  <r>
    <x v="0"/>
    <x v="1"/>
    <x v="0"/>
    <x v="2"/>
    <x v="20"/>
    <n v="0"/>
  </r>
  <r>
    <x v="0"/>
    <x v="1"/>
    <x v="0"/>
    <x v="2"/>
    <x v="21"/>
    <n v="0"/>
  </r>
  <r>
    <x v="0"/>
    <x v="1"/>
    <x v="0"/>
    <x v="3"/>
    <x v="0"/>
    <n v="198.34393805969725"/>
  </r>
  <r>
    <x v="0"/>
    <x v="1"/>
    <x v="0"/>
    <x v="3"/>
    <x v="1"/>
    <n v="208.78309269441817"/>
  </r>
  <r>
    <x v="0"/>
    <x v="1"/>
    <x v="0"/>
    <x v="3"/>
    <x v="2"/>
    <n v="219.7716765204402"/>
  </r>
  <r>
    <x v="0"/>
    <x v="1"/>
    <x v="0"/>
    <x v="3"/>
    <x v="3"/>
    <n v="231.33860686362127"/>
  </r>
  <r>
    <x v="0"/>
    <x v="1"/>
    <x v="0"/>
    <x v="3"/>
    <x v="4"/>
    <n v="243.51432301433817"/>
  </r>
  <r>
    <x v="0"/>
    <x v="1"/>
    <x v="0"/>
    <x v="3"/>
    <x v="5"/>
    <n v="256.33086633088232"/>
  </r>
  <r>
    <x v="0"/>
    <x v="1"/>
    <x v="0"/>
    <x v="3"/>
    <x v="6"/>
    <n v="269.82196455882354"/>
  </r>
  <r>
    <x v="0"/>
    <x v="1"/>
    <x v="0"/>
    <x v="3"/>
    <x v="7"/>
    <n v="284.02312058823532"/>
  </r>
  <r>
    <x v="0"/>
    <x v="1"/>
    <x v="0"/>
    <x v="3"/>
    <x v="8"/>
    <n v="298.97170588235292"/>
  </r>
  <r>
    <x v="0"/>
    <x v="1"/>
    <x v="0"/>
    <x v="3"/>
    <x v="9"/>
    <n v="314.70705882352945"/>
  </r>
  <r>
    <x v="0"/>
    <x v="1"/>
    <x v="0"/>
    <x v="3"/>
    <x v="10"/>
    <n v="331.27058823529416"/>
  </r>
  <r>
    <x v="0"/>
    <x v="1"/>
    <x v="0"/>
    <x v="3"/>
    <x v="11"/>
    <n v="348.70588235294122"/>
  </r>
  <r>
    <x v="0"/>
    <x v="1"/>
    <x v="0"/>
    <x v="3"/>
    <x v="12"/>
    <n v="367.05882352941182"/>
  </r>
  <r>
    <x v="0"/>
    <x v="1"/>
    <x v="0"/>
    <x v="3"/>
    <x v="13"/>
    <n v="428.23529411764707"/>
  </r>
  <r>
    <x v="0"/>
    <x v="1"/>
    <x v="0"/>
    <x v="3"/>
    <x v="14"/>
    <n v="489.41176470588243"/>
  </r>
  <r>
    <x v="0"/>
    <x v="1"/>
    <x v="0"/>
    <x v="3"/>
    <x v="15"/>
    <n v="127.05882352941178"/>
  </r>
  <r>
    <x v="0"/>
    <x v="1"/>
    <x v="0"/>
    <x v="3"/>
    <x v="16"/>
    <n v="136.47058823529412"/>
  </r>
  <r>
    <x v="0"/>
    <x v="1"/>
    <x v="0"/>
    <x v="3"/>
    <x v="17"/>
    <n v="145.88235294117649"/>
  </r>
  <r>
    <x v="0"/>
    <x v="1"/>
    <x v="0"/>
    <x v="3"/>
    <x v="18"/>
    <n v="310.58823529411774"/>
  </r>
  <r>
    <x v="0"/>
    <x v="1"/>
    <x v="0"/>
    <x v="3"/>
    <x v="19"/>
    <n v="582.35294117647061"/>
  </r>
  <r>
    <x v="0"/>
    <x v="1"/>
    <x v="0"/>
    <x v="3"/>
    <x v="20"/>
    <n v="582.35294117647061"/>
  </r>
  <r>
    <x v="0"/>
    <x v="1"/>
    <x v="0"/>
    <x v="3"/>
    <x v="21"/>
    <n v="582.35294117647061"/>
  </r>
  <r>
    <x v="0"/>
    <x v="1"/>
    <x v="0"/>
    <x v="4"/>
    <x v="0"/>
    <n v="0"/>
  </r>
  <r>
    <x v="0"/>
    <x v="1"/>
    <x v="0"/>
    <x v="4"/>
    <x v="1"/>
    <n v="0"/>
  </r>
  <r>
    <x v="0"/>
    <x v="1"/>
    <x v="0"/>
    <x v="4"/>
    <x v="2"/>
    <n v="0"/>
  </r>
  <r>
    <x v="0"/>
    <x v="1"/>
    <x v="0"/>
    <x v="4"/>
    <x v="3"/>
    <n v="0"/>
  </r>
  <r>
    <x v="0"/>
    <x v="1"/>
    <x v="0"/>
    <x v="4"/>
    <x v="4"/>
    <n v="0"/>
  </r>
  <r>
    <x v="0"/>
    <x v="1"/>
    <x v="0"/>
    <x v="4"/>
    <x v="5"/>
    <n v="0"/>
  </r>
  <r>
    <x v="0"/>
    <x v="1"/>
    <x v="0"/>
    <x v="4"/>
    <x v="6"/>
    <n v="0"/>
  </r>
  <r>
    <x v="0"/>
    <x v="1"/>
    <x v="0"/>
    <x v="4"/>
    <x v="7"/>
    <n v="0"/>
  </r>
  <r>
    <x v="0"/>
    <x v="1"/>
    <x v="0"/>
    <x v="4"/>
    <x v="8"/>
    <n v="0"/>
  </r>
  <r>
    <x v="0"/>
    <x v="1"/>
    <x v="0"/>
    <x v="4"/>
    <x v="9"/>
    <n v="0"/>
  </r>
  <r>
    <x v="0"/>
    <x v="1"/>
    <x v="0"/>
    <x v="4"/>
    <x v="10"/>
    <n v="0"/>
  </r>
  <r>
    <x v="0"/>
    <x v="1"/>
    <x v="0"/>
    <x v="4"/>
    <x v="11"/>
    <n v="0"/>
  </r>
  <r>
    <x v="0"/>
    <x v="1"/>
    <x v="0"/>
    <x v="4"/>
    <x v="12"/>
    <n v="0"/>
  </r>
  <r>
    <x v="0"/>
    <x v="1"/>
    <x v="0"/>
    <x v="4"/>
    <x v="13"/>
    <n v="0"/>
  </r>
  <r>
    <x v="0"/>
    <x v="1"/>
    <x v="0"/>
    <x v="4"/>
    <x v="14"/>
    <n v="0"/>
  </r>
  <r>
    <x v="0"/>
    <x v="1"/>
    <x v="0"/>
    <x v="4"/>
    <x v="15"/>
    <n v="0"/>
  </r>
  <r>
    <x v="0"/>
    <x v="1"/>
    <x v="0"/>
    <x v="4"/>
    <x v="16"/>
    <n v="0"/>
  </r>
  <r>
    <x v="0"/>
    <x v="1"/>
    <x v="0"/>
    <x v="4"/>
    <x v="17"/>
    <n v="0"/>
  </r>
  <r>
    <x v="0"/>
    <x v="1"/>
    <x v="0"/>
    <x v="4"/>
    <x v="18"/>
    <n v="0"/>
  </r>
  <r>
    <x v="0"/>
    <x v="1"/>
    <x v="0"/>
    <x v="4"/>
    <x v="19"/>
    <n v="0"/>
  </r>
  <r>
    <x v="0"/>
    <x v="1"/>
    <x v="0"/>
    <x v="4"/>
    <x v="20"/>
    <n v="0"/>
  </r>
  <r>
    <x v="0"/>
    <x v="1"/>
    <x v="0"/>
    <x v="4"/>
    <x v="21"/>
    <n v="0"/>
  </r>
  <r>
    <x v="0"/>
    <x v="1"/>
    <x v="0"/>
    <x v="5"/>
    <x v="0"/>
    <n v="0"/>
  </r>
  <r>
    <x v="0"/>
    <x v="1"/>
    <x v="0"/>
    <x v="5"/>
    <x v="1"/>
    <n v="0"/>
  </r>
  <r>
    <x v="0"/>
    <x v="1"/>
    <x v="0"/>
    <x v="5"/>
    <x v="2"/>
    <n v="0"/>
  </r>
  <r>
    <x v="0"/>
    <x v="1"/>
    <x v="0"/>
    <x v="5"/>
    <x v="3"/>
    <n v="0"/>
  </r>
  <r>
    <x v="0"/>
    <x v="1"/>
    <x v="0"/>
    <x v="5"/>
    <x v="4"/>
    <n v="0"/>
  </r>
  <r>
    <x v="0"/>
    <x v="1"/>
    <x v="0"/>
    <x v="5"/>
    <x v="5"/>
    <n v="0"/>
  </r>
  <r>
    <x v="0"/>
    <x v="1"/>
    <x v="0"/>
    <x v="5"/>
    <x v="6"/>
    <n v="0"/>
  </r>
  <r>
    <x v="0"/>
    <x v="1"/>
    <x v="0"/>
    <x v="5"/>
    <x v="7"/>
    <n v="0"/>
  </r>
  <r>
    <x v="0"/>
    <x v="1"/>
    <x v="0"/>
    <x v="5"/>
    <x v="8"/>
    <n v="0"/>
  </r>
  <r>
    <x v="0"/>
    <x v="1"/>
    <x v="0"/>
    <x v="5"/>
    <x v="9"/>
    <n v="0"/>
  </r>
  <r>
    <x v="0"/>
    <x v="1"/>
    <x v="0"/>
    <x v="5"/>
    <x v="10"/>
    <n v="0"/>
  </r>
  <r>
    <x v="0"/>
    <x v="1"/>
    <x v="0"/>
    <x v="5"/>
    <x v="11"/>
    <n v="0"/>
  </r>
  <r>
    <x v="0"/>
    <x v="1"/>
    <x v="0"/>
    <x v="5"/>
    <x v="12"/>
    <n v="0"/>
  </r>
  <r>
    <x v="0"/>
    <x v="1"/>
    <x v="0"/>
    <x v="5"/>
    <x v="13"/>
    <n v="0"/>
  </r>
  <r>
    <x v="0"/>
    <x v="1"/>
    <x v="0"/>
    <x v="5"/>
    <x v="14"/>
    <n v="0"/>
  </r>
  <r>
    <x v="0"/>
    <x v="1"/>
    <x v="0"/>
    <x v="5"/>
    <x v="15"/>
    <n v="0"/>
  </r>
  <r>
    <x v="0"/>
    <x v="1"/>
    <x v="0"/>
    <x v="5"/>
    <x v="16"/>
    <n v="0"/>
  </r>
  <r>
    <x v="0"/>
    <x v="1"/>
    <x v="0"/>
    <x v="5"/>
    <x v="17"/>
    <n v="0"/>
  </r>
  <r>
    <x v="0"/>
    <x v="1"/>
    <x v="0"/>
    <x v="5"/>
    <x v="18"/>
    <n v="0"/>
  </r>
  <r>
    <x v="0"/>
    <x v="1"/>
    <x v="0"/>
    <x v="5"/>
    <x v="19"/>
    <n v="0"/>
  </r>
  <r>
    <x v="0"/>
    <x v="1"/>
    <x v="0"/>
    <x v="5"/>
    <x v="20"/>
    <n v="0"/>
  </r>
  <r>
    <x v="0"/>
    <x v="1"/>
    <x v="0"/>
    <x v="5"/>
    <x v="21"/>
    <n v="0"/>
  </r>
  <r>
    <x v="0"/>
    <x v="2"/>
    <x v="0"/>
    <x v="0"/>
    <x v="0"/>
    <n v="71.733493044660477"/>
  </r>
  <r>
    <x v="0"/>
    <x v="2"/>
    <x v="0"/>
    <x v="0"/>
    <x v="1"/>
    <n v="88.559867956370951"/>
  </r>
  <r>
    <x v="0"/>
    <x v="2"/>
    <x v="0"/>
    <x v="0"/>
    <x v="2"/>
    <n v="109.33317031650733"/>
  </r>
  <r>
    <x v="0"/>
    <x v="2"/>
    <x v="0"/>
    <x v="0"/>
    <x v="3"/>
    <n v="134.97922261297202"/>
  </r>
  <r>
    <x v="0"/>
    <x v="2"/>
    <x v="0"/>
    <x v="0"/>
    <x v="4"/>
    <n v="166.64101557157036"/>
  </r>
  <r>
    <x v="0"/>
    <x v="2"/>
    <x v="0"/>
    <x v="0"/>
    <x v="5"/>
    <n v="205.72964885379059"/>
  </r>
  <r>
    <x v="0"/>
    <x v="2"/>
    <x v="0"/>
    <x v="0"/>
    <x v="6"/>
    <n v="253.98722080714887"/>
  </r>
  <r>
    <x v="0"/>
    <x v="2"/>
    <x v="0"/>
    <x v="0"/>
    <x v="7"/>
    <n v="313.56447013228251"/>
  </r>
  <r>
    <x v="0"/>
    <x v="2"/>
    <x v="0"/>
    <x v="0"/>
    <x v="8"/>
    <n v="387.1166297929413"/>
  </r>
  <r>
    <x v="0"/>
    <x v="2"/>
    <x v="0"/>
    <x v="0"/>
    <x v="9"/>
    <n v="477.92176517647073"/>
  </r>
  <r>
    <x v="0"/>
    <x v="2"/>
    <x v="0"/>
    <x v="0"/>
    <x v="10"/>
    <n v="590.0268705882354"/>
  </r>
  <r>
    <x v="0"/>
    <x v="2"/>
    <x v="0"/>
    <x v="0"/>
    <x v="11"/>
    <n v="728.42823529411783"/>
  </r>
  <r>
    <x v="0"/>
    <x v="2"/>
    <x v="0"/>
    <x v="0"/>
    <x v="12"/>
    <n v="899.2941176470589"/>
  </r>
  <r>
    <x v="0"/>
    <x v="2"/>
    <x v="0"/>
    <x v="0"/>
    <x v="13"/>
    <n v="899.2941176470589"/>
  </r>
  <r>
    <x v="0"/>
    <x v="2"/>
    <x v="0"/>
    <x v="0"/>
    <x v="14"/>
    <n v="899.2941176470589"/>
  </r>
  <r>
    <x v="0"/>
    <x v="2"/>
    <x v="0"/>
    <x v="0"/>
    <x v="15"/>
    <n v="216.1764705882353"/>
  </r>
  <r>
    <x v="0"/>
    <x v="2"/>
    <x v="0"/>
    <x v="0"/>
    <x v="16"/>
    <n v="216.1764705882353"/>
  </r>
  <r>
    <x v="0"/>
    <x v="2"/>
    <x v="0"/>
    <x v="0"/>
    <x v="17"/>
    <n v="216.1764705882353"/>
  </r>
  <r>
    <x v="0"/>
    <x v="2"/>
    <x v="0"/>
    <x v="0"/>
    <x v="18"/>
    <n v="259.41176470588238"/>
  </r>
  <r>
    <x v="0"/>
    <x v="2"/>
    <x v="0"/>
    <x v="0"/>
    <x v="19"/>
    <n v="285.83333333333331"/>
  </r>
  <r>
    <x v="0"/>
    <x v="2"/>
    <x v="0"/>
    <x v="0"/>
    <x v="20"/>
    <n v="285.83333333333331"/>
  </r>
  <r>
    <x v="0"/>
    <x v="2"/>
    <x v="0"/>
    <x v="0"/>
    <x v="21"/>
    <n v="285.83333333333331"/>
  </r>
  <r>
    <x v="0"/>
    <x v="2"/>
    <x v="0"/>
    <x v="1"/>
    <x v="0"/>
    <n v="0"/>
  </r>
  <r>
    <x v="0"/>
    <x v="2"/>
    <x v="0"/>
    <x v="1"/>
    <x v="1"/>
    <n v="0"/>
  </r>
  <r>
    <x v="0"/>
    <x v="2"/>
    <x v="0"/>
    <x v="1"/>
    <x v="2"/>
    <n v="0"/>
  </r>
  <r>
    <x v="0"/>
    <x v="2"/>
    <x v="0"/>
    <x v="1"/>
    <x v="3"/>
    <n v="0"/>
  </r>
  <r>
    <x v="0"/>
    <x v="2"/>
    <x v="0"/>
    <x v="1"/>
    <x v="4"/>
    <n v="0"/>
  </r>
  <r>
    <x v="0"/>
    <x v="2"/>
    <x v="0"/>
    <x v="1"/>
    <x v="5"/>
    <n v="0"/>
  </r>
  <r>
    <x v="0"/>
    <x v="2"/>
    <x v="0"/>
    <x v="1"/>
    <x v="6"/>
    <n v="0"/>
  </r>
  <r>
    <x v="0"/>
    <x v="2"/>
    <x v="0"/>
    <x v="1"/>
    <x v="7"/>
    <n v="0"/>
  </r>
  <r>
    <x v="0"/>
    <x v="2"/>
    <x v="0"/>
    <x v="1"/>
    <x v="8"/>
    <n v="0"/>
  </r>
  <r>
    <x v="0"/>
    <x v="2"/>
    <x v="0"/>
    <x v="1"/>
    <x v="9"/>
    <n v="0"/>
  </r>
  <r>
    <x v="0"/>
    <x v="2"/>
    <x v="0"/>
    <x v="1"/>
    <x v="10"/>
    <n v="0"/>
  </r>
  <r>
    <x v="0"/>
    <x v="2"/>
    <x v="0"/>
    <x v="1"/>
    <x v="11"/>
    <n v="0"/>
  </r>
  <r>
    <x v="0"/>
    <x v="2"/>
    <x v="0"/>
    <x v="1"/>
    <x v="12"/>
    <n v="0"/>
  </r>
  <r>
    <x v="0"/>
    <x v="2"/>
    <x v="0"/>
    <x v="1"/>
    <x v="13"/>
    <n v="0"/>
  </r>
  <r>
    <x v="0"/>
    <x v="2"/>
    <x v="0"/>
    <x v="1"/>
    <x v="14"/>
    <n v="0"/>
  </r>
  <r>
    <x v="0"/>
    <x v="2"/>
    <x v="0"/>
    <x v="1"/>
    <x v="15"/>
    <n v="0"/>
  </r>
  <r>
    <x v="0"/>
    <x v="2"/>
    <x v="0"/>
    <x v="1"/>
    <x v="16"/>
    <n v="0"/>
  </r>
  <r>
    <x v="0"/>
    <x v="2"/>
    <x v="0"/>
    <x v="1"/>
    <x v="17"/>
    <n v="0"/>
  </r>
  <r>
    <x v="0"/>
    <x v="2"/>
    <x v="0"/>
    <x v="1"/>
    <x v="18"/>
    <n v="0"/>
  </r>
  <r>
    <x v="0"/>
    <x v="2"/>
    <x v="0"/>
    <x v="1"/>
    <x v="19"/>
    <n v="0"/>
  </r>
  <r>
    <x v="0"/>
    <x v="2"/>
    <x v="0"/>
    <x v="1"/>
    <x v="20"/>
    <n v="0"/>
  </r>
  <r>
    <x v="0"/>
    <x v="2"/>
    <x v="0"/>
    <x v="1"/>
    <x v="21"/>
    <n v="0"/>
  </r>
  <r>
    <x v="0"/>
    <x v="2"/>
    <x v="0"/>
    <x v="2"/>
    <x v="0"/>
    <n v="0"/>
  </r>
  <r>
    <x v="0"/>
    <x v="2"/>
    <x v="0"/>
    <x v="2"/>
    <x v="1"/>
    <n v="0"/>
  </r>
  <r>
    <x v="0"/>
    <x v="2"/>
    <x v="0"/>
    <x v="2"/>
    <x v="2"/>
    <n v="0"/>
  </r>
  <r>
    <x v="0"/>
    <x v="2"/>
    <x v="0"/>
    <x v="2"/>
    <x v="3"/>
    <n v="0"/>
  </r>
  <r>
    <x v="0"/>
    <x v="2"/>
    <x v="0"/>
    <x v="2"/>
    <x v="4"/>
    <n v="0"/>
  </r>
  <r>
    <x v="0"/>
    <x v="2"/>
    <x v="0"/>
    <x v="2"/>
    <x v="5"/>
    <n v="0"/>
  </r>
  <r>
    <x v="0"/>
    <x v="2"/>
    <x v="0"/>
    <x v="2"/>
    <x v="6"/>
    <n v="0"/>
  </r>
  <r>
    <x v="0"/>
    <x v="2"/>
    <x v="0"/>
    <x v="2"/>
    <x v="7"/>
    <n v="0"/>
  </r>
  <r>
    <x v="0"/>
    <x v="2"/>
    <x v="0"/>
    <x v="2"/>
    <x v="8"/>
    <n v="0"/>
  </r>
  <r>
    <x v="0"/>
    <x v="2"/>
    <x v="0"/>
    <x v="2"/>
    <x v="9"/>
    <n v="0"/>
  </r>
  <r>
    <x v="0"/>
    <x v="2"/>
    <x v="0"/>
    <x v="2"/>
    <x v="10"/>
    <n v="0"/>
  </r>
  <r>
    <x v="0"/>
    <x v="2"/>
    <x v="0"/>
    <x v="2"/>
    <x v="11"/>
    <n v="0"/>
  </r>
  <r>
    <x v="0"/>
    <x v="2"/>
    <x v="0"/>
    <x v="2"/>
    <x v="12"/>
    <n v="0"/>
  </r>
  <r>
    <x v="0"/>
    <x v="2"/>
    <x v="0"/>
    <x v="2"/>
    <x v="13"/>
    <n v="0"/>
  </r>
  <r>
    <x v="0"/>
    <x v="2"/>
    <x v="0"/>
    <x v="2"/>
    <x v="14"/>
    <n v="0"/>
  </r>
  <r>
    <x v="0"/>
    <x v="2"/>
    <x v="0"/>
    <x v="2"/>
    <x v="15"/>
    <n v="0"/>
  </r>
  <r>
    <x v="0"/>
    <x v="2"/>
    <x v="0"/>
    <x v="2"/>
    <x v="16"/>
    <n v="0"/>
  </r>
  <r>
    <x v="0"/>
    <x v="2"/>
    <x v="0"/>
    <x v="2"/>
    <x v="17"/>
    <n v="0"/>
  </r>
  <r>
    <x v="0"/>
    <x v="2"/>
    <x v="0"/>
    <x v="2"/>
    <x v="18"/>
    <n v="0"/>
  </r>
  <r>
    <x v="0"/>
    <x v="2"/>
    <x v="0"/>
    <x v="2"/>
    <x v="19"/>
    <n v="0"/>
  </r>
  <r>
    <x v="0"/>
    <x v="2"/>
    <x v="0"/>
    <x v="2"/>
    <x v="20"/>
    <n v="0"/>
  </r>
  <r>
    <x v="0"/>
    <x v="2"/>
    <x v="0"/>
    <x v="2"/>
    <x v="21"/>
    <n v="0"/>
  </r>
  <r>
    <x v="0"/>
    <x v="2"/>
    <x v="0"/>
    <x v="3"/>
    <x v="0"/>
    <n v="198.34393805969725"/>
  </r>
  <r>
    <x v="0"/>
    <x v="2"/>
    <x v="0"/>
    <x v="3"/>
    <x v="1"/>
    <n v="208.78309269441817"/>
  </r>
  <r>
    <x v="0"/>
    <x v="2"/>
    <x v="0"/>
    <x v="3"/>
    <x v="2"/>
    <n v="219.7716765204402"/>
  </r>
  <r>
    <x v="0"/>
    <x v="2"/>
    <x v="0"/>
    <x v="3"/>
    <x v="3"/>
    <n v="231.33860686362127"/>
  </r>
  <r>
    <x v="0"/>
    <x v="2"/>
    <x v="0"/>
    <x v="3"/>
    <x v="4"/>
    <n v="243.51432301433817"/>
  </r>
  <r>
    <x v="0"/>
    <x v="2"/>
    <x v="0"/>
    <x v="3"/>
    <x v="5"/>
    <n v="256.33086633088232"/>
  </r>
  <r>
    <x v="0"/>
    <x v="2"/>
    <x v="0"/>
    <x v="3"/>
    <x v="6"/>
    <n v="269.82196455882354"/>
  </r>
  <r>
    <x v="0"/>
    <x v="2"/>
    <x v="0"/>
    <x v="3"/>
    <x v="7"/>
    <n v="284.02312058823532"/>
  </r>
  <r>
    <x v="0"/>
    <x v="2"/>
    <x v="0"/>
    <x v="3"/>
    <x v="8"/>
    <n v="298.97170588235292"/>
  </r>
  <r>
    <x v="0"/>
    <x v="2"/>
    <x v="0"/>
    <x v="3"/>
    <x v="9"/>
    <n v="314.70705882352945"/>
  </r>
  <r>
    <x v="0"/>
    <x v="2"/>
    <x v="0"/>
    <x v="3"/>
    <x v="10"/>
    <n v="331.27058823529416"/>
  </r>
  <r>
    <x v="0"/>
    <x v="2"/>
    <x v="0"/>
    <x v="3"/>
    <x v="11"/>
    <n v="348.70588235294122"/>
  </r>
  <r>
    <x v="0"/>
    <x v="2"/>
    <x v="0"/>
    <x v="3"/>
    <x v="12"/>
    <n v="367.05882352941182"/>
  </r>
  <r>
    <x v="0"/>
    <x v="2"/>
    <x v="0"/>
    <x v="3"/>
    <x v="13"/>
    <n v="428.23529411764707"/>
  </r>
  <r>
    <x v="0"/>
    <x v="2"/>
    <x v="0"/>
    <x v="3"/>
    <x v="14"/>
    <n v="489.41176470588243"/>
  </r>
  <r>
    <x v="0"/>
    <x v="2"/>
    <x v="0"/>
    <x v="3"/>
    <x v="15"/>
    <n v="63.529411764705891"/>
  </r>
  <r>
    <x v="0"/>
    <x v="2"/>
    <x v="0"/>
    <x v="3"/>
    <x v="16"/>
    <n v="68.235294117647058"/>
  </r>
  <r>
    <x v="0"/>
    <x v="2"/>
    <x v="0"/>
    <x v="3"/>
    <x v="17"/>
    <n v="72.941176470588246"/>
  </r>
  <r>
    <x v="0"/>
    <x v="2"/>
    <x v="0"/>
    <x v="3"/>
    <x v="18"/>
    <n v="155.29411764705887"/>
  </r>
  <r>
    <x v="0"/>
    <x v="2"/>
    <x v="0"/>
    <x v="3"/>
    <x v="19"/>
    <n v="291.1764705882353"/>
  </r>
  <r>
    <x v="0"/>
    <x v="2"/>
    <x v="0"/>
    <x v="3"/>
    <x v="20"/>
    <n v="291.1764705882353"/>
  </r>
  <r>
    <x v="0"/>
    <x v="2"/>
    <x v="0"/>
    <x v="3"/>
    <x v="21"/>
    <n v="291.1764705882353"/>
  </r>
  <r>
    <x v="0"/>
    <x v="2"/>
    <x v="0"/>
    <x v="4"/>
    <x v="0"/>
    <n v="0"/>
  </r>
  <r>
    <x v="0"/>
    <x v="2"/>
    <x v="0"/>
    <x v="4"/>
    <x v="1"/>
    <n v="0"/>
  </r>
  <r>
    <x v="0"/>
    <x v="2"/>
    <x v="0"/>
    <x v="4"/>
    <x v="2"/>
    <n v="0"/>
  </r>
  <r>
    <x v="0"/>
    <x v="2"/>
    <x v="0"/>
    <x v="4"/>
    <x v="3"/>
    <n v="0"/>
  </r>
  <r>
    <x v="0"/>
    <x v="2"/>
    <x v="0"/>
    <x v="4"/>
    <x v="4"/>
    <n v="0"/>
  </r>
  <r>
    <x v="0"/>
    <x v="2"/>
    <x v="0"/>
    <x v="4"/>
    <x v="5"/>
    <n v="0"/>
  </r>
  <r>
    <x v="0"/>
    <x v="2"/>
    <x v="0"/>
    <x v="4"/>
    <x v="6"/>
    <n v="0"/>
  </r>
  <r>
    <x v="0"/>
    <x v="2"/>
    <x v="0"/>
    <x v="4"/>
    <x v="7"/>
    <n v="0"/>
  </r>
  <r>
    <x v="0"/>
    <x v="2"/>
    <x v="0"/>
    <x v="4"/>
    <x v="8"/>
    <n v="0"/>
  </r>
  <r>
    <x v="0"/>
    <x v="2"/>
    <x v="0"/>
    <x v="4"/>
    <x v="9"/>
    <n v="0"/>
  </r>
  <r>
    <x v="0"/>
    <x v="2"/>
    <x v="0"/>
    <x v="4"/>
    <x v="10"/>
    <n v="0"/>
  </r>
  <r>
    <x v="0"/>
    <x v="2"/>
    <x v="0"/>
    <x v="4"/>
    <x v="11"/>
    <n v="0"/>
  </r>
  <r>
    <x v="0"/>
    <x v="2"/>
    <x v="0"/>
    <x v="4"/>
    <x v="12"/>
    <n v="0"/>
  </r>
  <r>
    <x v="0"/>
    <x v="2"/>
    <x v="0"/>
    <x v="4"/>
    <x v="13"/>
    <n v="0"/>
  </r>
  <r>
    <x v="0"/>
    <x v="2"/>
    <x v="0"/>
    <x v="4"/>
    <x v="14"/>
    <n v="0"/>
  </r>
  <r>
    <x v="0"/>
    <x v="2"/>
    <x v="0"/>
    <x v="4"/>
    <x v="15"/>
    <n v="0"/>
  </r>
  <r>
    <x v="0"/>
    <x v="2"/>
    <x v="0"/>
    <x v="4"/>
    <x v="16"/>
    <n v="0"/>
  </r>
  <r>
    <x v="0"/>
    <x v="2"/>
    <x v="0"/>
    <x v="4"/>
    <x v="17"/>
    <n v="0"/>
  </r>
  <r>
    <x v="0"/>
    <x v="2"/>
    <x v="0"/>
    <x v="4"/>
    <x v="18"/>
    <n v="0"/>
  </r>
  <r>
    <x v="0"/>
    <x v="2"/>
    <x v="0"/>
    <x v="4"/>
    <x v="19"/>
    <n v="0"/>
  </r>
  <r>
    <x v="0"/>
    <x v="2"/>
    <x v="0"/>
    <x v="4"/>
    <x v="20"/>
    <n v="0"/>
  </r>
  <r>
    <x v="0"/>
    <x v="2"/>
    <x v="0"/>
    <x v="4"/>
    <x v="21"/>
    <n v="0"/>
  </r>
  <r>
    <x v="0"/>
    <x v="2"/>
    <x v="0"/>
    <x v="5"/>
    <x v="0"/>
    <n v="0"/>
  </r>
  <r>
    <x v="0"/>
    <x v="2"/>
    <x v="0"/>
    <x v="5"/>
    <x v="1"/>
    <n v="0"/>
  </r>
  <r>
    <x v="0"/>
    <x v="2"/>
    <x v="0"/>
    <x v="5"/>
    <x v="2"/>
    <n v="0"/>
  </r>
  <r>
    <x v="0"/>
    <x v="2"/>
    <x v="0"/>
    <x v="5"/>
    <x v="3"/>
    <n v="0"/>
  </r>
  <r>
    <x v="0"/>
    <x v="2"/>
    <x v="0"/>
    <x v="5"/>
    <x v="4"/>
    <n v="0"/>
  </r>
  <r>
    <x v="0"/>
    <x v="2"/>
    <x v="0"/>
    <x v="5"/>
    <x v="5"/>
    <n v="0"/>
  </r>
  <r>
    <x v="0"/>
    <x v="2"/>
    <x v="0"/>
    <x v="5"/>
    <x v="6"/>
    <n v="0"/>
  </r>
  <r>
    <x v="0"/>
    <x v="2"/>
    <x v="0"/>
    <x v="5"/>
    <x v="7"/>
    <n v="0"/>
  </r>
  <r>
    <x v="0"/>
    <x v="2"/>
    <x v="0"/>
    <x v="5"/>
    <x v="8"/>
    <n v="0"/>
  </r>
  <r>
    <x v="0"/>
    <x v="2"/>
    <x v="0"/>
    <x v="5"/>
    <x v="9"/>
    <n v="0"/>
  </r>
  <r>
    <x v="0"/>
    <x v="2"/>
    <x v="0"/>
    <x v="5"/>
    <x v="10"/>
    <n v="0"/>
  </r>
  <r>
    <x v="0"/>
    <x v="2"/>
    <x v="0"/>
    <x v="5"/>
    <x v="11"/>
    <n v="0"/>
  </r>
  <r>
    <x v="0"/>
    <x v="2"/>
    <x v="0"/>
    <x v="5"/>
    <x v="12"/>
    <n v="0"/>
  </r>
  <r>
    <x v="0"/>
    <x v="2"/>
    <x v="0"/>
    <x v="5"/>
    <x v="13"/>
    <n v="0"/>
  </r>
  <r>
    <x v="0"/>
    <x v="2"/>
    <x v="0"/>
    <x v="5"/>
    <x v="14"/>
    <n v="0"/>
  </r>
  <r>
    <x v="0"/>
    <x v="2"/>
    <x v="0"/>
    <x v="5"/>
    <x v="15"/>
    <n v="0"/>
  </r>
  <r>
    <x v="0"/>
    <x v="2"/>
    <x v="0"/>
    <x v="5"/>
    <x v="16"/>
    <n v="0"/>
  </r>
  <r>
    <x v="0"/>
    <x v="2"/>
    <x v="0"/>
    <x v="5"/>
    <x v="17"/>
    <n v="0"/>
  </r>
  <r>
    <x v="0"/>
    <x v="2"/>
    <x v="0"/>
    <x v="5"/>
    <x v="18"/>
    <n v="0"/>
  </r>
  <r>
    <x v="0"/>
    <x v="2"/>
    <x v="0"/>
    <x v="5"/>
    <x v="19"/>
    <n v="0"/>
  </r>
  <r>
    <x v="0"/>
    <x v="2"/>
    <x v="0"/>
    <x v="5"/>
    <x v="20"/>
    <n v="0"/>
  </r>
  <r>
    <x v="0"/>
    <x v="2"/>
    <x v="0"/>
    <x v="5"/>
    <x v="21"/>
    <n v="0"/>
  </r>
  <r>
    <x v="0"/>
    <x v="3"/>
    <x v="0"/>
    <x v="0"/>
    <x v="0"/>
    <n v="0"/>
  </r>
  <r>
    <x v="0"/>
    <x v="3"/>
    <x v="0"/>
    <x v="0"/>
    <x v="1"/>
    <n v="0"/>
  </r>
  <r>
    <x v="0"/>
    <x v="3"/>
    <x v="0"/>
    <x v="0"/>
    <x v="2"/>
    <n v="0"/>
  </r>
  <r>
    <x v="0"/>
    <x v="3"/>
    <x v="0"/>
    <x v="0"/>
    <x v="3"/>
    <n v="0"/>
  </r>
  <r>
    <x v="0"/>
    <x v="3"/>
    <x v="0"/>
    <x v="0"/>
    <x v="4"/>
    <n v="0"/>
  </r>
  <r>
    <x v="0"/>
    <x v="3"/>
    <x v="0"/>
    <x v="0"/>
    <x v="5"/>
    <n v="0"/>
  </r>
  <r>
    <x v="0"/>
    <x v="3"/>
    <x v="0"/>
    <x v="0"/>
    <x v="6"/>
    <n v="0"/>
  </r>
  <r>
    <x v="0"/>
    <x v="3"/>
    <x v="0"/>
    <x v="0"/>
    <x v="7"/>
    <n v="0"/>
  </r>
  <r>
    <x v="0"/>
    <x v="3"/>
    <x v="0"/>
    <x v="0"/>
    <x v="8"/>
    <n v="0"/>
  </r>
  <r>
    <x v="0"/>
    <x v="3"/>
    <x v="0"/>
    <x v="0"/>
    <x v="9"/>
    <n v="0"/>
  </r>
  <r>
    <x v="0"/>
    <x v="3"/>
    <x v="0"/>
    <x v="0"/>
    <x v="10"/>
    <n v="0"/>
  </r>
  <r>
    <x v="0"/>
    <x v="3"/>
    <x v="0"/>
    <x v="0"/>
    <x v="11"/>
    <n v="0"/>
  </r>
  <r>
    <x v="0"/>
    <x v="3"/>
    <x v="0"/>
    <x v="0"/>
    <x v="12"/>
    <n v="0"/>
  </r>
  <r>
    <x v="0"/>
    <x v="3"/>
    <x v="0"/>
    <x v="0"/>
    <x v="13"/>
    <n v="0"/>
  </r>
  <r>
    <x v="0"/>
    <x v="3"/>
    <x v="0"/>
    <x v="0"/>
    <x v="14"/>
    <n v="0"/>
  </r>
  <r>
    <x v="0"/>
    <x v="3"/>
    <x v="0"/>
    <x v="0"/>
    <x v="15"/>
    <n v="0"/>
  </r>
  <r>
    <x v="0"/>
    <x v="3"/>
    <x v="0"/>
    <x v="0"/>
    <x v="16"/>
    <n v="0"/>
  </r>
  <r>
    <x v="0"/>
    <x v="3"/>
    <x v="0"/>
    <x v="0"/>
    <x v="17"/>
    <n v="0"/>
  </r>
  <r>
    <x v="0"/>
    <x v="3"/>
    <x v="0"/>
    <x v="0"/>
    <x v="18"/>
    <n v="0"/>
  </r>
  <r>
    <x v="0"/>
    <x v="3"/>
    <x v="0"/>
    <x v="0"/>
    <x v="19"/>
    <n v="0"/>
  </r>
  <r>
    <x v="0"/>
    <x v="3"/>
    <x v="0"/>
    <x v="0"/>
    <x v="20"/>
    <n v="0"/>
  </r>
  <r>
    <x v="0"/>
    <x v="3"/>
    <x v="0"/>
    <x v="0"/>
    <x v="21"/>
    <n v="0"/>
  </r>
  <r>
    <x v="0"/>
    <x v="3"/>
    <x v="0"/>
    <x v="1"/>
    <x v="0"/>
    <n v="0"/>
  </r>
  <r>
    <x v="0"/>
    <x v="3"/>
    <x v="0"/>
    <x v="1"/>
    <x v="1"/>
    <n v="0"/>
  </r>
  <r>
    <x v="0"/>
    <x v="3"/>
    <x v="0"/>
    <x v="1"/>
    <x v="2"/>
    <n v="0"/>
  </r>
  <r>
    <x v="0"/>
    <x v="3"/>
    <x v="0"/>
    <x v="1"/>
    <x v="3"/>
    <n v="0"/>
  </r>
  <r>
    <x v="0"/>
    <x v="3"/>
    <x v="0"/>
    <x v="1"/>
    <x v="4"/>
    <n v="0"/>
  </r>
  <r>
    <x v="0"/>
    <x v="3"/>
    <x v="0"/>
    <x v="1"/>
    <x v="5"/>
    <n v="0"/>
  </r>
  <r>
    <x v="0"/>
    <x v="3"/>
    <x v="0"/>
    <x v="1"/>
    <x v="6"/>
    <n v="0"/>
  </r>
  <r>
    <x v="0"/>
    <x v="3"/>
    <x v="0"/>
    <x v="1"/>
    <x v="7"/>
    <n v="0"/>
  </r>
  <r>
    <x v="0"/>
    <x v="3"/>
    <x v="0"/>
    <x v="1"/>
    <x v="8"/>
    <n v="0"/>
  </r>
  <r>
    <x v="0"/>
    <x v="3"/>
    <x v="0"/>
    <x v="1"/>
    <x v="9"/>
    <n v="0"/>
  </r>
  <r>
    <x v="0"/>
    <x v="3"/>
    <x v="0"/>
    <x v="1"/>
    <x v="10"/>
    <n v="0"/>
  </r>
  <r>
    <x v="0"/>
    <x v="3"/>
    <x v="0"/>
    <x v="1"/>
    <x v="11"/>
    <n v="0"/>
  </r>
  <r>
    <x v="0"/>
    <x v="3"/>
    <x v="0"/>
    <x v="1"/>
    <x v="12"/>
    <n v="0"/>
  </r>
  <r>
    <x v="0"/>
    <x v="3"/>
    <x v="0"/>
    <x v="1"/>
    <x v="13"/>
    <n v="0"/>
  </r>
  <r>
    <x v="0"/>
    <x v="3"/>
    <x v="0"/>
    <x v="1"/>
    <x v="14"/>
    <n v="0"/>
  </r>
  <r>
    <x v="0"/>
    <x v="3"/>
    <x v="0"/>
    <x v="1"/>
    <x v="15"/>
    <n v="0"/>
  </r>
  <r>
    <x v="0"/>
    <x v="3"/>
    <x v="0"/>
    <x v="1"/>
    <x v="16"/>
    <n v="0"/>
  </r>
  <r>
    <x v="0"/>
    <x v="3"/>
    <x v="0"/>
    <x v="1"/>
    <x v="17"/>
    <n v="0"/>
  </r>
  <r>
    <x v="0"/>
    <x v="3"/>
    <x v="0"/>
    <x v="1"/>
    <x v="18"/>
    <n v="0"/>
  </r>
  <r>
    <x v="0"/>
    <x v="3"/>
    <x v="0"/>
    <x v="1"/>
    <x v="19"/>
    <n v="0"/>
  </r>
  <r>
    <x v="0"/>
    <x v="3"/>
    <x v="0"/>
    <x v="1"/>
    <x v="20"/>
    <n v="0"/>
  </r>
  <r>
    <x v="0"/>
    <x v="3"/>
    <x v="0"/>
    <x v="1"/>
    <x v="21"/>
    <n v="0"/>
  </r>
  <r>
    <x v="0"/>
    <x v="3"/>
    <x v="0"/>
    <x v="2"/>
    <x v="0"/>
    <n v="0"/>
  </r>
  <r>
    <x v="0"/>
    <x v="3"/>
    <x v="0"/>
    <x v="2"/>
    <x v="1"/>
    <n v="0"/>
  </r>
  <r>
    <x v="0"/>
    <x v="3"/>
    <x v="0"/>
    <x v="2"/>
    <x v="2"/>
    <n v="0"/>
  </r>
  <r>
    <x v="0"/>
    <x v="3"/>
    <x v="0"/>
    <x v="2"/>
    <x v="3"/>
    <n v="0"/>
  </r>
  <r>
    <x v="0"/>
    <x v="3"/>
    <x v="0"/>
    <x v="2"/>
    <x v="4"/>
    <n v="0"/>
  </r>
  <r>
    <x v="0"/>
    <x v="3"/>
    <x v="0"/>
    <x v="2"/>
    <x v="5"/>
    <n v="0"/>
  </r>
  <r>
    <x v="0"/>
    <x v="3"/>
    <x v="0"/>
    <x v="2"/>
    <x v="6"/>
    <n v="0"/>
  </r>
  <r>
    <x v="0"/>
    <x v="3"/>
    <x v="0"/>
    <x v="2"/>
    <x v="7"/>
    <n v="0"/>
  </r>
  <r>
    <x v="0"/>
    <x v="3"/>
    <x v="0"/>
    <x v="2"/>
    <x v="8"/>
    <n v="0"/>
  </r>
  <r>
    <x v="0"/>
    <x v="3"/>
    <x v="0"/>
    <x v="2"/>
    <x v="9"/>
    <n v="0"/>
  </r>
  <r>
    <x v="0"/>
    <x v="3"/>
    <x v="0"/>
    <x v="2"/>
    <x v="10"/>
    <n v="0"/>
  </r>
  <r>
    <x v="0"/>
    <x v="3"/>
    <x v="0"/>
    <x v="2"/>
    <x v="11"/>
    <n v="0"/>
  </r>
  <r>
    <x v="0"/>
    <x v="3"/>
    <x v="0"/>
    <x v="2"/>
    <x v="12"/>
    <n v="0"/>
  </r>
  <r>
    <x v="0"/>
    <x v="3"/>
    <x v="0"/>
    <x v="2"/>
    <x v="13"/>
    <n v="0"/>
  </r>
  <r>
    <x v="0"/>
    <x v="3"/>
    <x v="0"/>
    <x v="2"/>
    <x v="14"/>
    <n v="0"/>
  </r>
  <r>
    <x v="0"/>
    <x v="3"/>
    <x v="0"/>
    <x v="2"/>
    <x v="15"/>
    <n v="0"/>
  </r>
  <r>
    <x v="0"/>
    <x v="3"/>
    <x v="0"/>
    <x v="2"/>
    <x v="16"/>
    <n v="0"/>
  </r>
  <r>
    <x v="0"/>
    <x v="3"/>
    <x v="0"/>
    <x v="2"/>
    <x v="17"/>
    <n v="0"/>
  </r>
  <r>
    <x v="0"/>
    <x v="3"/>
    <x v="0"/>
    <x v="2"/>
    <x v="18"/>
    <n v="0"/>
  </r>
  <r>
    <x v="0"/>
    <x v="3"/>
    <x v="0"/>
    <x v="2"/>
    <x v="19"/>
    <n v="0"/>
  </r>
  <r>
    <x v="0"/>
    <x v="3"/>
    <x v="0"/>
    <x v="2"/>
    <x v="20"/>
    <n v="0"/>
  </r>
  <r>
    <x v="0"/>
    <x v="3"/>
    <x v="0"/>
    <x v="2"/>
    <x v="21"/>
    <n v="0"/>
  </r>
  <r>
    <x v="0"/>
    <x v="3"/>
    <x v="0"/>
    <x v="3"/>
    <x v="0"/>
    <n v="0"/>
  </r>
  <r>
    <x v="0"/>
    <x v="3"/>
    <x v="0"/>
    <x v="3"/>
    <x v="1"/>
    <n v="0"/>
  </r>
  <r>
    <x v="0"/>
    <x v="3"/>
    <x v="0"/>
    <x v="3"/>
    <x v="2"/>
    <n v="0"/>
  </r>
  <r>
    <x v="0"/>
    <x v="3"/>
    <x v="0"/>
    <x v="3"/>
    <x v="3"/>
    <n v="0"/>
  </r>
  <r>
    <x v="0"/>
    <x v="3"/>
    <x v="0"/>
    <x v="3"/>
    <x v="4"/>
    <n v="0"/>
  </r>
  <r>
    <x v="0"/>
    <x v="3"/>
    <x v="0"/>
    <x v="3"/>
    <x v="5"/>
    <n v="0"/>
  </r>
  <r>
    <x v="0"/>
    <x v="3"/>
    <x v="0"/>
    <x v="3"/>
    <x v="6"/>
    <n v="0"/>
  </r>
  <r>
    <x v="0"/>
    <x v="3"/>
    <x v="0"/>
    <x v="3"/>
    <x v="7"/>
    <n v="0"/>
  </r>
  <r>
    <x v="0"/>
    <x v="3"/>
    <x v="0"/>
    <x v="3"/>
    <x v="8"/>
    <n v="0"/>
  </r>
  <r>
    <x v="0"/>
    <x v="3"/>
    <x v="0"/>
    <x v="3"/>
    <x v="9"/>
    <n v="0"/>
  </r>
  <r>
    <x v="0"/>
    <x v="3"/>
    <x v="0"/>
    <x v="3"/>
    <x v="10"/>
    <n v="0"/>
  </r>
  <r>
    <x v="0"/>
    <x v="3"/>
    <x v="0"/>
    <x v="3"/>
    <x v="11"/>
    <n v="0"/>
  </r>
  <r>
    <x v="0"/>
    <x v="3"/>
    <x v="0"/>
    <x v="3"/>
    <x v="12"/>
    <n v="0"/>
  </r>
  <r>
    <x v="0"/>
    <x v="3"/>
    <x v="0"/>
    <x v="3"/>
    <x v="13"/>
    <n v="0"/>
  </r>
  <r>
    <x v="0"/>
    <x v="3"/>
    <x v="0"/>
    <x v="3"/>
    <x v="14"/>
    <n v="0"/>
  </r>
  <r>
    <x v="0"/>
    <x v="3"/>
    <x v="0"/>
    <x v="3"/>
    <x v="15"/>
    <n v="0"/>
  </r>
  <r>
    <x v="0"/>
    <x v="3"/>
    <x v="0"/>
    <x v="3"/>
    <x v="16"/>
    <n v="0"/>
  </r>
  <r>
    <x v="0"/>
    <x v="3"/>
    <x v="0"/>
    <x v="3"/>
    <x v="17"/>
    <n v="0"/>
  </r>
  <r>
    <x v="0"/>
    <x v="3"/>
    <x v="0"/>
    <x v="3"/>
    <x v="18"/>
    <n v="0"/>
  </r>
  <r>
    <x v="0"/>
    <x v="3"/>
    <x v="0"/>
    <x v="3"/>
    <x v="19"/>
    <n v="0"/>
  </r>
  <r>
    <x v="0"/>
    <x v="3"/>
    <x v="0"/>
    <x v="3"/>
    <x v="20"/>
    <n v="0"/>
  </r>
  <r>
    <x v="0"/>
    <x v="3"/>
    <x v="0"/>
    <x v="3"/>
    <x v="21"/>
    <n v="0"/>
  </r>
  <r>
    <x v="0"/>
    <x v="3"/>
    <x v="0"/>
    <x v="4"/>
    <x v="0"/>
    <n v="0"/>
  </r>
  <r>
    <x v="0"/>
    <x v="3"/>
    <x v="0"/>
    <x v="4"/>
    <x v="1"/>
    <n v="0"/>
  </r>
  <r>
    <x v="0"/>
    <x v="3"/>
    <x v="0"/>
    <x v="4"/>
    <x v="2"/>
    <n v="0"/>
  </r>
  <r>
    <x v="0"/>
    <x v="3"/>
    <x v="0"/>
    <x v="4"/>
    <x v="3"/>
    <n v="0"/>
  </r>
  <r>
    <x v="0"/>
    <x v="3"/>
    <x v="0"/>
    <x v="4"/>
    <x v="4"/>
    <n v="0"/>
  </r>
  <r>
    <x v="0"/>
    <x v="3"/>
    <x v="0"/>
    <x v="4"/>
    <x v="5"/>
    <n v="0"/>
  </r>
  <r>
    <x v="0"/>
    <x v="3"/>
    <x v="0"/>
    <x v="4"/>
    <x v="6"/>
    <n v="0"/>
  </r>
  <r>
    <x v="0"/>
    <x v="3"/>
    <x v="0"/>
    <x v="4"/>
    <x v="7"/>
    <n v="0"/>
  </r>
  <r>
    <x v="0"/>
    <x v="3"/>
    <x v="0"/>
    <x v="4"/>
    <x v="8"/>
    <n v="0"/>
  </r>
  <r>
    <x v="0"/>
    <x v="3"/>
    <x v="0"/>
    <x v="4"/>
    <x v="9"/>
    <n v="0"/>
  </r>
  <r>
    <x v="0"/>
    <x v="3"/>
    <x v="0"/>
    <x v="4"/>
    <x v="10"/>
    <n v="0"/>
  </r>
  <r>
    <x v="0"/>
    <x v="3"/>
    <x v="0"/>
    <x v="4"/>
    <x v="11"/>
    <n v="0"/>
  </r>
  <r>
    <x v="0"/>
    <x v="3"/>
    <x v="0"/>
    <x v="4"/>
    <x v="12"/>
    <n v="0"/>
  </r>
  <r>
    <x v="0"/>
    <x v="3"/>
    <x v="0"/>
    <x v="4"/>
    <x v="13"/>
    <n v="0"/>
  </r>
  <r>
    <x v="0"/>
    <x v="3"/>
    <x v="0"/>
    <x v="4"/>
    <x v="14"/>
    <n v="0"/>
  </r>
  <r>
    <x v="0"/>
    <x v="3"/>
    <x v="0"/>
    <x v="4"/>
    <x v="15"/>
    <n v="0"/>
  </r>
  <r>
    <x v="0"/>
    <x v="3"/>
    <x v="0"/>
    <x v="4"/>
    <x v="16"/>
    <n v="0"/>
  </r>
  <r>
    <x v="0"/>
    <x v="3"/>
    <x v="0"/>
    <x v="4"/>
    <x v="17"/>
    <n v="0"/>
  </r>
  <r>
    <x v="0"/>
    <x v="3"/>
    <x v="0"/>
    <x v="4"/>
    <x v="18"/>
    <n v="0"/>
  </r>
  <r>
    <x v="0"/>
    <x v="3"/>
    <x v="0"/>
    <x v="4"/>
    <x v="19"/>
    <n v="0"/>
  </r>
  <r>
    <x v="0"/>
    <x v="3"/>
    <x v="0"/>
    <x v="4"/>
    <x v="20"/>
    <n v="0"/>
  </r>
  <r>
    <x v="0"/>
    <x v="3"/>
    <x v="0"/>
    <x v="4"/>
    <x v="21"/>
    <n v="0"/>
  </r>
  <r>
    <x v="0"/>
    <x v="3"/>
    <x v="0"/>
    <x v="5"/>
    <x v="0"/>
    <n v="0"/>
  </r>
  <r>
    <x v="0"/>
    <x v="3"/>
    <x v="0"/>
    <x v="5"/>
    <x v="1"/>
    <n v="0"/>
  </r>
  <r>
    <x v="0"/>
    <x v="3"/>
    <x v="0"/>
    <x v="5"/>
    <x v="2"/>
    <n v="0"/>
  </r>
  <r>
    <x v="0"/>
    <x v="3"/>
    <x v="0"/>
    <x v="5"/>
    <x v="3"/>
    <n v="0"/>
  </r>
  <r>
    <x v="0"/>
    <x v="3"/>
    <x v="0"/>
    <x v="5"/>
    <x v="4"/>
    <n v="0"/>
  </r>
  <r>
    <x v="0"/>
    <x v="3"/>
    <x v="0"/>
    <x v="5"/>
    <x v="5"/>
    <n v="0"/>
  </r>
  <r>
    <x v="0"/>
    <x v="3"/>
    <x v="0"/>
    <x v="5"/>
    <x v="6"/>
    <n v="0"/>
  </r>
  <r>
    <x v="0"/>
    <x v="3"/>
    <x v="0"/>
    <x v="5"/>
    <x v="7"/>
    <n v="0"/>
  </r>
  <r>
    <x v="0"/>
    <x v="3"/>
    <x v="0"/>
    <x v="5"/>
    <x v="8"/>
    <n v="0"/>
  </r>
  <r>
    <x v="0"/>
    <x v="3"/>
    <x v="0"/>
    <x v="5"/>
    <x v="9"/>
    <n v="0"/>
  </r>
  <r>
    <x v="0"/>
    <x v="3"/>
    <x v="0"/>
    <x v="5"/>
    <x v="10"/>
    <n v="0"/>
  </r>
  <r>
    <x v="0"/>
    <x v="3"/>
    <x v="0"/>
    <x v="5"/>
    <x v="11"/>
    <n v="0"/>
  </r>
  <r>
    <x v="0"/>
    <x v="3"/>
    <x v="0"/>
    <x v="5"/>
    <x v="12"/>
    <n v="0"/>
  </r>
  <r>
    <x v="0"/>
    <x v="3"/>
    <x v="0"/>
    <x v="5"/>
    <x v="13"/>
    <n v="0"/>
  </r>
  <r>
    <x v="0"/>
    <x v="3"/>
    <x v="0"/>
    <x v="5"/>
    <x v="14"/>
    <n v="0"/>
  </r>
  <r>
    <x v="0"/>
    <x v="3"/>
    <x v="0"/>
    <x v="5"/>
    <x v="15"/>
    <n v="0"/>
  </r>
  <r>
    <x v="0"/>
    <x v="3"/>
    <x v="0"/>
    <x v="5"/>
    <x v="16"/>
    <n v="0"/>
  </r>
  <r>
    <x v="0"/>
    <x v="3"/>
    <x v="0"/>
    <x v="5"/>
    <x v="17"/>
    <n v="0"/>
  </r>
  <r>
    <x v="0"/>
    <x v="3"/>
    <x v="0"/>
    <x v="5"/>
    <x v="18"/>
    <n v="0"/>
  </r>
  <r>
    <x v="0"/>
    <x v="3"/>
    <x v="0"/>
    <x v="5"/>
    <x v="19"/>
    <n v="0"/>
  </r>
  <r>
    <x v="0"/>
    <x v="3"/>
    <x v="0"/>
    <x v="5"/>
    <x v="20"/>
    <n v="0"/>
  </r>
  <r>
    <x v="0"/>
    <x v="3"/>
    <x v="0"/>
    <x v="5"/>
    <x v="21"/>
    <n v="0"/>
  </r>
  <r>
    <x v="0"/>
    <x v="4"/>
    <x v="0"/>
    <x v="0"/>
    <x v="0"/>
    <n v="251.06722565631162"/>
  </r>
  <r>
    <x v="0"/>
    <x v="4"/>
    <x v="0"/>
    <x v="0"/>
    <x v="1"/>
    <n v="309.95953784729829"/>
  </r>
  <r>
    <x v="0"/>
    <x v="4"/>
    <x v="0"/>
    <x v="0"/>
    <x v="2"/>
    <n v="382.66609610777562"/>
  </r>
  <r>
    <x v="0"/>
    <x v="4"/>
    <x v="0"/>
    <x v="0"/>
    <x v="3"/>
    <n v="472.427279145402"/>
  </r>
  <r>
    <x v="0"/>
    <x v="4"/>
    <x v="0"/>
    <x v="0"/>
    <x v="4"/>
    <n v="583.2435545004962"/>
  </r>
  <r>
    <x v="0"/>
    <x v="4"/>
    <x v="0"/>
    <x v="0"/>
    <x v="5"/>
    <n v="720.05377098826693"/>
  </r>
  <r>
    <x v="0"/>
    <x v="4"/>
    <x v="0"/>
    <x v="0"/>
    <x v="6"/>
    <n v="888.95527282502087"/>
  </r>
  <r>
    <x v="0"/>
    <x v="4"/>
    <x v="0"/>
    <x v="0"/>
    <x v="7"/>
    <n v="1097.4756454629885"/>
  </r>
  <r>
    <x v="0"/>
    <x v="4"/>
    <x v="0"/>
    <x v="0"/>
    <x v="8"/>
    <n v="1354.9082042752946"/>
  </r>
  <r>
    <x v="0"/>
    <x v="4"/>
    <x v="0"/>
    <x v="0"/>
    <x v="9"/>
    <n v="1672.7261781176471"/>
  </r>
  <r>
    <x v="0"/>
    <x v="4"/>
    <x v="0"/>
    <x v="0"/>
    <x v="10"/>
    <n v="2065.0940470588239"/>
  </r>
  <r>
    <x v="0"/>
    <x v="4"/>
    <x v="0"/>
    <x v="0"/>
    <x v="11"/>
    <n v="2549.4988235294118"/>
  </r>
  <r>
    <x v="0"/>
    <x v="4"/>
    <x v="0"/>
    <x v="0"/>
    <x v="12"/>
    <n v="3147.5294117647054"/>
  </r>
  <r>
    <x v="0"/>
    <x v="4"/>
    <x v="0"/>
    <x v="0"/>
    <x v="13"/>
    <n v="3147.5294117647054"/>
  </r>
  <r>
    <x v="0"/>
    <x v="4"/>
    <x v="0"/>
    <x v="0"/>
    <x v="14"/>
    <n v="3147.5294117647054"/>
  </r>
  <r>
    <x v="0"/>
    <x v="4"/>
    <x v="0"/>
    <x v="0"/>
    <x v="15"/>
    <n v="1080.8823529411764"/>
  </r>
  <r>
    <x v="0"/>
    <x v="4"/>
    <x v="0"/>
    <x v="0"/>
    <x v="16"/>
    <n v="1080.8823529411764"/>
  </r>
  <r>
    <x v="0"/>
    <x v="4"/>
    <x v="0"/>
    <x v="0"/>
    <x v="17"/>
    <n v="1080.8823529411764"/>
  </r>
  <r>
    <x v="0"/>
    <x v="4"/>
    <x v="0"/>
    <x v="0"/>
    <x v="18"/>
    <n v="259.41176470588238"/>
  </r>
  <r>
    <x v="0"/>
    <x v="4"/>
    <x v="0"/>
    <x v="0"/>
    <x v="19"/>
    <n v="285.83333333333331"/>
  </r>
  <r>
    <x v="0"/>
    <x v="4"/>
    <x v="0"/>
    <x v="0"/>
    <x v="20"/>
    <n v="285.83333333333331"/>
  </r>
  <r>
    <x v="0"/>
    <x v="4"/>
    <x v="0"/>
    <x v="0"/>
    <x v="21"/>
    <n v="285.83333333333331"/>
  </r>
  <r>
    <x v="0"/>
    <x v="4"/>
    <x v="0"/>
    <x v="1"/>
    <x v="0"/>
    <n v="154.57656496656563"/>
  </r>
  <r>
    <x v="0"/>
    <x v="4"/>
    <x v="0"/>
    <x v="1"/>
    <x v="1"/>
    <n v="211.74871913228168"/>
  </r>
  <r>
    <x v="0"/>
    <x v="4"/>
    <x v="0"/>
    <x v="1"/>
    <x v="2"/>
    <n v="290.0667385373722"/>
  </r>
  <r>
    <x v="0"/>
    <x v="4"/>
    <x v="0"/>
    <x v="1"/>
    <x v="3"/>
    <n v="397.35169662653726"/>
  </r>
  <r>
    <x v="0"/>
    <x v="4"/>
    <x v="0"/>
    <x v="1"/>
    <x v="4"/>
    <n v="522.83117977175948"/>
  </r>
  <r>
    <x v="0"/>
    <x v="4"/>
    <x v="0"/>
    <x v="1"/>
    <x v="5"/>
    <n v="757.7263474953038"/>
  </r>
  <r>
    <x v="0"/>
    <x v="4"/>
    <x v="0"/>
    <x v="1"/>
    <x v="6"/>
    <n v="841.91816388367079"/>
  </r>
  <r>
    <x v="0"/>
    <x v="4"/>
    <x v="0"/>
    <x v="1"/>
    <x v="7"/>
    <n v="978.97460916705916"/>
  </r>
  <r>
    <x v="0"/>
    <x v="4"/>
    <x v="0"/>
    <x v="1"/>
    <x v="8"/>
    <n v="829.63949929411797"/>
  </r>
  <r>
    <x v="0"/>
    <x v="4"/>
    <x v="0"/>
    <x v="1"/>
    <x v="9"/>
    <n v="987.66607058823558"/>
  </r>
  <r>
    <x v="0"/>
    <x v="4"/>
    <x v="0"/>
    <x v="1"/>
    <x v="10"/>
    <n v="1234.5825882352945"/>
  </r>
  <r>
    <x v="0"/>
    <x v="4"/>
    <x v="0"/>
    <x v="1"/>
    <x v="11"/>
    <n v="1543.2282352941181"/>
  </r>
  <r>
    <x v="0"/>
    <x v="4"/>
    <x v="0"/>
    <x v="1"/>
    <x v="12"/>
    <n v="1929.0352941176475"/>
  </r>
  <r>
    <x v="0"/>
    <x v="4"/>
    <x v="0"/>
    <x v="1"/>
    <x v="13"/>
    <n v="2600"/>
  </r>
  <r>
    <x v="0"/>
    <x v="4"/>
    <x v="0"/>
    <x v="1"/>
    <x v="14"/>
    <n v="354.05882352941182"/>
  </r>
  <r>
    <x v="0"/>
    <x v="4"/>
    <x v="0"/>
    <x v="1"/>
    <x v="15"/>
    <n v="3168"/>
  </r>
  <r>
    <x v="0"/>
    <x v="4"/>
    <x v="0"/>
    <x v="1"/>
    <x v="16"/>
    <n v="3323.2941176470599"/>
  </r>
  <r>
    <x v="0"/>
    <x v="4"/>
    <x v="0"/>
    <x v="1"/>
    <x v="17"/>
    <n v="4067.5555555555557"/>
  </r>
  <r>
    <x v="0"/>
    <x v="4"/>
    <x v="0"/>
    <x v="1"/>
    <x v="18"/>
    <n v="3759.9446366782008"/>
  </r>
  <r>
    <x v="0"/>
    <x v="4"/>
    <x v="0"/>
    <x v="1"/>
    <x v="19"/>
    <n v="3543.8759999999997"/>
  </r>
  <r>
    <x v="0"/>
    <x v="4"/>
    <x v="0"/>
    <x v="1"/>
    <x v="20"/>
    <n v="3863.5519999999992"/>
  </r>
  <r>
    <x v="0"/>
    <x v="4"/>
    <x v="0"/>
    <x v="1"/>
    <x v="21"/>
    <n v="5008.3081481481468"/>
  </r>
  <r>
    <x v="0"/>
    <x v="4"/>
    <x v="0"/>
    <x v="2"/>
    <x v="0"/>
    <n v="1437.0399743075177"/>
  </r>
  <r>
    <x v="0"/>
    <x v="4"/>
    <x v="0"/>
    <x v="2"/>
    <x v="1"/>
    <n v="1512.6736571658082"/>
  </r>
  <r>
    <x v="0"/>
    <x v="4"/>
    <x v="0"/>
    <x v="2"/>
    <x v="2"/>
    <n v="1592.2880601745351"/>
  </r>
  <r>
    <x v="0"/>
    <x v="4"/>
    <x v="0"/>
    <x v="2"/>
    <x v="3"/>
    <n v="1676.0926949205632"/>
  </r>
  <r>
    <x v="0"/>
    <x v="4"/>
    <x v="0"/>
    <x v="2"/>
    <x v="4"/>
    <n v="1764.3080999163824"/>
  </r>
  <r>
    <x v="0"/>
    <x v="4"/>
    <x v="0"/>
    <x v="2"/>
    <x v="5"/>
    <n v="1857.1664209646133"/>
  </r>
  <r>
    <x v="0"/>
    <x v="4"/>
    <x v="0"/>
    <x v="2"/>
    <x v="6"/>
    <n v="1954.912022068014"/>
  </r>
  <r>
    <x v="0"/>
    <x v="4"/>
    <x v="0"/>
    <x v="2"/>
    <x v="7"/>
    <n v="2057.8021284926463"/>
  </r>
  <r>
    <x v="0"/>
    <x v="4"/>
    <x v="0"/>
    <x v="2"/>
    <x v="8"/>
    <n v="2166.1075036764701"/>
  </r>
  <r>
    <x v="0"/>
    <x v="4"/>
    <x v="0"/>
    <x v="2"/>
    <x v="9"/>
    <n v="2280.1131617647056"/>
  </r>
  <r>
    <x v="0"/>
    <x v="4"/>
    <x v="0"/>
    <x v="2"/>
    <x v="10"/>
    <n v="2400.1191176470588"/>
  </r>
  <r>
    <x v="0"/>
    <x v="4"/>
    <x v="0"/>
    <x v="2"/>
    <x v="11"/>
    <n v="2526.4411764705887"/>
  </r>
  <r>
    <x v="0"/>
    <x v="4"/>
    <x v="0"/>
    <x v="2"/>
    <x v="12"/>
    <n v="2659.4117647058824"/>
  </r>
  <r>
    <x v="0"/>
    <x v="4"/>
    <x v="0"/>
    <x v="2"/>
    <x v="13"/>
    <n v="3416.4705882352946"/>
  </r>
  <r>
    <x v="0"/>
    <x v="4"/>
    <x v="0"/>
    <x v="2"/>
    <x v="14"/>
    <n v="3591.1764705882356"/>
  </r>
  <r>
    <x v="0"/>
    <x v="4"/>
    <x v="0"/>
    <x v="2"/>
    <x v="15"/>
    <n v="2527.4117647058824"/>
  </r>
  <r>
    <x v="0"/>
    <x v="4"/>
    <x v="0"/>
    <x v="2"/>
    <x v="16"/>
    <n v="2717.6470588235302"/>
  </r>
  <r>
    <x v="0"/>
    <x v="4"/>
    <x v="0"/>
    <x v="2"/>
    <x v="17"/>
    <n v="3804.7058823529405"/>
  </r>
  <r>
    <x v="0"/>
    <x v="4"/>
    <x v="0"/>
    <x v="2"/>
    <x v="18"/>
    <n v="3709.5882352941176"/>
  </r>
  <r>
    <x v="0"/>
    <x v="4"/>
    <x v="0"/>
    <x v="2"/>
    <x v="19"/>
    <n v="5299.4117647058829"/>
  </r>
  <r>
    <x v="0"/>
    <x v="4"/>
    <x v="0"/>
    <x v="2"/>
    <x v="20"/>
    <n v="5299.4117647058829"/>
  </r>
  <r>
    <x v="0"/>
    <x v="4"/>
    <x v="0"/>
    <x v="2"/>
    <x v="21"/>
    <n v="7570.588235294118"/>
  </r>
  <r>
    <x v="0"/>
    <x v="4"/>
    <x v="0"/>
    <x v="3"/>
    <x v="0"/>
    <n v="99.171969029848626"/>
  </r>
  <r>
    <x v="0"/>
    <x v="4"/>
    <x v="0"/>
    <x v="3"/>
    <x v="1"/>
    <n v="104.39154634720909"/>
  </r>
  <r>
    <x v="0"/>
    <x v="4"/>
    <x v="0"/>
    <x v="3"/>
    <x v="2"/>
    <n v="109.8858382602201"/>
  </r>
  <r>
    <x v="0"/>
    <x v="4"/>
    <x v="0"/>
    <x v="3"/>
    <x v="3"/>
    <n v="115.66930343181063"/>
  </r>
  <r>
    <x v="0"/>
    <x v="4"/>
    <x v="0"/>
    <x v="3"/>
    <x v="4"/>
    <n v="121.75716150716909"/>
  </r>
  <r>
    <x v="0"/>
    <x v="4"/>
    <x v="0"/>
    <x v="3"/>
    <x v="5"/>
    <n v="128.16543316544116"/>
  </r>
  <r>
    <x v="0"/>
    <x v="4"/>
    <x v="0"/>
    <x v="3"/>
    <x v="6"/>
    <n v="134.91098227941177"/>
  </r>
  <r>
    <x v="0"/>
    <x v="4"/>
    <x v="0"/>
    <x v="3"/>
    <x v="7"/>
    <n v="142.01156029411766"/>
  </r>
  <r>
    <x v="0"/>
    <x v="4"/>
    <x v="0"/>
    <x v="3"/>
    <x v="8"/>
    <n v="149.48585294117646"/>
  </r>
  <r>
    <x v="0"/>
    <x v="4"/>
    <x v="0"/>
    <x v="3"/>
    <x v="9"/>
    <n v="157.35352941176473"/>
  </r>
  <r>
    <x v="0"/>
    <x v="4"/>
    <x v="0"/>
    <x v="3"/>
    <x v="10"/>
    <n v="165.63529411764708"/>
  </r>
  <r>
    <x v="0"/>
    <x v="4"/>
    <x v="0"/>
    <x v="3"/>
    <x v="11"/>
    <n v="174.35294117647061"/>
  </r>
  <r>
    <x v="0"/>
    <x v="4"/>
    <x v="0"/>
    <x v="3"/>
    <x v="12"/>
    <n v="183.52941176470591"/>
  </r>
  <r>
    <x v="0"/>
    <x v="4"/>
    <x v="0"/>
    <x v="3"/>
    <x v="13"/>
    <n v="214.11764705882354"/>
  </r>
  <r>
    <x v="0"/>
    <x v="4"/>
    <x v="0"/>
    <x v="3"/>
    <x v="14"/>
    <n v="244.70588235294122"/>
  </r>
  <r>
    <x v="0"/>
    <x v="4"/>
    <x v="0"/>
    <x v="3"/>
    <x v="15"/>
    <n v="63.529411764705891"/>
  </r>
  <r>
    <x v="0"/>
    <x v="4"/>
    <x v="0"/>
    <x v="3"/>
    <x v="16"/>
    <n v="68.235294117647058"/>
  </r>
  <r>
    <x v="0"/>
    <x v="4"/>
    <x v="0"/>
    <x v="3"/>
    <x v="17"/>
    <n v="72.941176470588246"/>
  </r>
  <r>
    <x v="0"/>
    <x v="4"/>
    <x v="0"/>
    <x v="3"/>
    <x v="18"/>
    <n v="155.29411764705887"/>
  </r>
  <r>
    <x v="0"/>
    <x v="4"/>
    <x v="0"/>
    <x v="3"/>
    <x v="19"/>
    <n v="291.1764705882353"/>
  </r>
  <r>
    <x v="0"/>
    <x v="4"/>
    <x v="0"/>
    <x v="3"/>
    <x v="20"/>
    <n v="291.1764705882353"/>
  </r>
  <r>
    <x v="0"/>
    <x v="4"/>
    <x v="0"/>
    <x v="3"/>
    <x v="21"/>
    <n v="291.1764705882353"/>
  </r>
  <r>
    <x v="0"/>
    <x v="4"/>
    <x v="0"/>
    <x v="4"/>
    <x v="0"/>
    <n v="271.86886973246226"/>
  </r>
  <r>
    <x v="0"/>
    <x v="4"/>
    <x v="0"/>
    <x v="4"/>
    <x v="1"/>
    <n v="388.38409961780326"/>
  </r>
  <r>
    <x v="0"/>
    <x v="4"/>
    <x v="0"/>
    <x v="4"/>
    <x v="2"/>
    <n v="554.83442802543323"/>
  </r>
  <r>
    <x v="0"/>
    <x v="4"/>
    <x v="0"/>
    <x v="4"/>
    <x v="3"/>
    <n v="956.61108280247117"/>
  </r>
  <r>
    <x v="0"/>
    <x v="4"/>
    <x v="0"/>
    <x v="4"/>
    <x v="4"/>
    <n v="986.19699257986724"/>
  </r>
  <r>
    <x v="0"/>
    <x v="4"/>
    <x v="0"/>
    <x v="4"/>
    <x v="5"/>
    <n v="1217.5271513331693"/>
  </r>
  <r>
    <x v="0"/>
    <x v="4"/>
    <x v="0"/>
    <x v="4"/>
    <x v="6"/>
    <n v="1503.119939917493"/>
  </r>
  <r>
    <x v="0"/>
    <x v="4"/>
    <x v="0"/>
    <x v="4"/>
    <x v="7"/>
    <n v="1952.1038180746664"/>
  </r>
  <r>
    <x v="0"/>
    <x v="4"/>
    <x v="0"/>
    <x v="4"/>
    <x v="8"/>
    <n v="2535.1997637333329"/>
  </r>
  <r>
    <x v="0"/>
    <x v="4"/>
    <x v="0"/>
    <x v="4"/>
    <x v="9"/>
    <n v="2982.5879573333332"/>
  </r>
  <r>
    <x v="0"/>
    <x v="4"/>
    <x v="0"/>
    <x v="4"/>
    <x v="10"/>
    <n v="3106.8624555555557"/>
  </r>
  <r>
    <x v="0"/>
    <x v="4"/>
    <x v="0"/>
    <x v="4"/>
    <x v="11"/>
    <n v="3743.2077777777777"/>
  </r>
  <r>
    <x v="0"/>
    <x v="4"/>
    <x v="0"/>
    <x v="4"/>
    <x v="12"/>
    <n v="4509.8888888888887"/>
  </r>
  <r>
    <x v="0"/>
    <x v="4"/>
    <x v="0"/>
    <x v="4"/>
    <x v="13"/>
    <n v="4065.0666666666666"/>
  </r>
  <r>
    <x v="0"/>
    <x v="4"/>
    <x v="0"/>
    <x v="4"/>
    <x v="14"/>
    <n v="7199.9999999999991"/>
  </r>
  <r>
    <x v="0"/>
    <x v="4"/>
    <x v="0"/>
    <x v="4"/>
    <x v="15"/>
    <n v="6593.333333333333"/>
  </r>
  <r>
    <x v="0"/>
    <x v="4"/>
    <x v="0"/>
    <x v="4"/>
    <x v="16"/>
    <n v="6593.333333333333"/>
  </r>
  <r>
    <x v="0"/>
    <x v="4"/>
    <x v="0"/>
    <x v="4"/>
    <x v="17"/>
    <n v="7090.7387387387389"/>
  </r>
  <r>
    <x v="0"/>
    <x v="4"/>
    <x v="0"/>
    <x v="4"/>
    <x v="18"/>
    <n v="3617.7777777777783"/>
  </r>
  <r>
    <x v="0"/>
    <x v="4"/>
    <x v="0"/>
    <x v="4"/>
    <x v="19"/>
    <n v="3213.1578947368421"/>
  </r>
  <r>
    <x v="0"/>
    <x v="4"/>
    <x v="0"/>
    <x v="4"/>
    <x v="20"/>
    <n v="3469.4"/>
  </r>
  <r>
    <x v="0"/>
    <x v="4"/>
    <x v="0"/>
    <x v="4"/>
    <x v="21"/>
    <n v="3652"/>
  </r>
  <r>
    <x v="0"/>
    <x v="4"/>
    <x v="0"/>
    <x v="5"/>
    <x v="0"/>
    <n v="0"/>
  </r>
  <r>
    <x v="0"/>
    <x v="4"/>
    <x v="0"/>
    <x v="5"/>
    <x v="1"/>
    <n v="0"/>
  </r>
  <r>
    <x v="0"/>
    <x v="4"/>
    <x v="0"/>
    <x v="5"/>
    <x v="2"/>
    <n v="0"/>
  </r>
  <r>
    <x v="0"/>
    <x v="4"/>
    <x v="0"/>
    <x v="5"/>
    <x v="3"/>
    <n v="0"/>
  </r>
  <r>
    <x v="0"/>
    <x v="4"/>
    <x v="0"/>
    <x v="5"/>
    <x v="4"/>
    <n v="0"/>
  </r>
  <r>
    <x v="0"/>
    <x v="4"/>
    <x v="0"/>
    <x v="5"/>
    <x v="5"/>
    <n v="0"/>
  </r>
  <r>
    <x v="0"/>
    <x v="4"/>
    <x v="0"/>
    <x v="5"/>
    <x v="6"/>
    <n v="0"/>
  </r>
  <r>
    <x v="0"/>
    <x v="4"/>
    <x v="0"/>
    <x v="5"/>
    <x v="7"/>
    <n v="0"/>
  </r>
  <r>
    <x v="0"/>
    <x v="4"/>
    <x v="0"/>
    <x v="5"/>
    <x v="8"/>
    <n v="255.20833333333331"/>
  </r>
  <r>
    <x v="0"/>
    <x v="4"/>
    <x v="0"/>
    <x v="5"/>
    <x v="9"/>
    <n v="510.41666666666663"/>
  </r>
  <r>
    <x v="0"/>
    <x v="4"/>
    <x v="0"/>
    <x v="5"/>
    <x v="10"/>
    <n v="1020.8333333333333"/>
  </r>
  <r>
    <x v="0"/>
    <x v="4"/>
    <x v="0"/>
    <x v="5"/>
    <x v="11"/>
    <n v="2041.6666666666665"/>
  </r>
  <r>
    <x v="0"/>
    <x v="4"/>
    <x v="0"/>
    <x v="5"/>
    <x v="12"/>
    <n v="4083.333333333333"/>
  </r>
  <r>
    <x v="0"/>
    <x v="4"/>
    <x v="0"/>
    <x v="5"/>
    <x v="13"/>
    <n v="6079.9999999999991"/>
  </r>
  <r>
    <x v="0"/>
    <x v="4"/>
    <x v="0"/>
    <x v="5"/>
    <x v="14"/>
    <n v="727.27272727272725"/>
  </r>
  <r>
    <x v="0"/>
    <x v="4"/>
    <x v="0"/>
    <x v="5"/>
    <x v="15"/>
    <n v="3577.7777777777787"/>
  </r>
  <r>
    <x v="0"/>
    <x v="4"/>
    <x v="0"/>
    <x v="5"/>
    <x v="16"/>
    <n v="3194.4444444444448"/>
  </r>
  <r>
    <x v="0"/>
    <x v="4"/>
    <x v="0"/>
    <x v="5"/>
    <x v="17"/>
    <n v="2675.6756756756754"/>
  </r>
  <r>
    <x v="0"/>
    <x v="4"/>
    <x v="0"/>
    <x v="5"/>
    <x v="18"/>
    <n v="0"/>
  </r>
  <r>
    <x v="0"/>
    <x v="4"/>
    <x v="0"/>
    <x v="5"/>
    <x v="19"/>
    <n v="0"/>
  </r>
  <r>
    <x v="0"/>
    <x v="4"/>
    <x v="0"/>
    <x v="5"/>
    <x v="20"/>
    <n v="0"/>
  </r>
  <r>
    <x v="0"/>
    <x v="4"/>
    <x v="0"/>
    <x v="5"/>
    <x v="21"/>
    <n v="0"/>
  </r>
  <r>
    <x v="1"/>
    <x v="5"/>
    <x v="0"/>
    <x v="0"/>
    <x v="0"/>
    <n v="0"/>
  </r>
  <r>
    <x v="1"/>
    <x v="5"/>
    <x v="0"/>
    <x v="0"/>
    <x v="1"/>
    <n v="0"/>
  </r>
  <r>
    <x v="1"/>
    <x v="5"/>
    <x v="0"/>
    <x v="0"/>
    <x v="2"/>
    <n v="0"/>
  </r>
  <r>
    <x v="1"/>
    <x v="5"/>
    <x v="0"/>
    <x v="0"/>
    <x v="3"/>
    <n v="0"/>
  </r>
  <r>
    <x v="1"/>
    <x v="5"/>
    <x v="0"/>
    <x v="0"/>
    <x v="4"/>
    <n v="0"/>
  </r>
  <r>
    <x v="1"/>
    <x v="5"/>
    <x v="0"/>
    <x v="0"/>
    <x v="5"/>
    <n v="0"/>
  </r>
  <r>
    <x v="1"/>
    <x v="5"/>
    <x v="0"/>
    <x v="0"/>
    <x v="6"/>
    <n v="0"/>
  </r>
  <r>
    <x v="1"/>
    <x v="5"/>
    <x v="0"/>
    <x v="0"/>
    <x v="7"/>
    <n v="0"/>
  </r>
  <r>
    <x v="1"/>
    <x v="5"/>
    <x v="0"/>
    <x v="0"/>
    <x v="8"/>
    <n v="0"/>
  </r>
  <r>
    <x v="1"/>
    <x v="5"/>
    <x v="0"/>
    <x v="0"/>
    <x v="9"/>
    <n v="0"/>
  </r>
  <r>
    <x v="1"/>
    <x v="5"/>
    <x v="0"/>
    <x v="0"/>
    <x v="10"/>
    <n v="0"/>
  </r>
  <r>
    <x v="1"/>
    <x v="5"/>
    <x v="0"/>
    <x v="0"/>
    <x v="11"/>
    <n v="0"/>
  </r>
  <r>
    <x v="1"/>
    <x v="5"/>
    <x v="0"/>
    <x v="0"/>
    <x v="12"/>
    <n v="0"/>
  </r>
  <r>
    <x v="1"/>
    <x v="5"/>
    <x v="0"/>
    <x v="0"/>
    <x v="13"/>
    <n v="0"/>
  </r>
  <r>
    <x v="1"/>
    <x v="5"/>
    <x v="0"/>
    <x v="0"/>
    <x v="14"/>
    <n v="0"/>
  </r>
  <r>
    <x v="1"/>
    <x v="5"/>
    <x v="0"/>
    <x v="0"/>
    <x v="15"/>
    <n v="0"/>
  </r>
  <r>
    <x v="1"/>
    <x v="5"/>
    <x v="0"/>
    <x v="0"/>
    <x v="16"/>
    <n v="0"/>
  </r>
  <r>
    <x v="1"/>
    <x v="5"/>
    <x v="0"/>
    <x v="0"/>
    <x v="17"/>
    <n v="0"/>
  </r>
  <r>
    <x v="1"/>
    <x v="5"/>
    <x v="0"/>
    <x v="0"/>
    <x v="18"/>
    <n v="0"/>
  </r>
  <r>
    <x v="1"/>
    <x v="5"/>
    <x v="0"/>
    <x v="0"/>
    <x v="19"/>
    <n v="0"/>
  </r>
  <r>
    <x v="1"/>
    <x v="5"/>
    <x v="0"/>
    <x v="0"/>
    <x v="20"/>
    <n v="0"/>
  </r>
  <r>
    <x v="1"/>
    <x v="5"/>
    <x v="0"/>
    <x v="0"/>
    <x v="21"/>
    <n v="0"/>
  </r>
  <r>
    <x v="1"/>
    <x v="5"/>
    <x v="0"/>
    <x v="1"/>
    <x v="0"/>
    <n v="0"/>
  </r>
  <r>
    <x v="1"/>
    <x v="5"/>
    <x v="0"/>
    <x v="1"/>
    <x v="1"/>
    <n v="0"/>
  </r>
  <r>
    <x v="1"/>
    <x v="5"/>
    <x v="0"/>
    <x v="1"/>
    <x v="2"/>
    <n v="0"/>
  </r>
  <r>
    <x v="1"/>
    <x v="5"/>
    <x v="0"/>
    <x v="1"/>
    <x v="3"/>
    <n v="0"/>
  </r>
  <r>
    <x v="1"/>
    <x v="5"/>
    <x v="0"/>
    <x v="1"/>
    <x v="4"/>
    <n v="0"/>
  </r>
  <r>
    <x v="1"/>
    <x v="5"/>
    <x v="0"/>
    <x v="1"/>
    <x v="5"/>
    <n v="0"/>
  </r>
  <r>
    <x v="1"/>
    <x v="5"/>
    <x v="0"/>
    <x v="1"/>
    <x v="6"/>
    <n v="0"/>
  </r>
  <r>
    <x v="1"/>
    <x v="5"/>
    <x v="0"/>
    <x v="1"/>
    <x v="7"/>
    <n v="0"/>
  </r>
  <r>
    <x v="1"/>
    <x v="5"/>
    <x v="0"/>
    <x v="1"/>
    <x v="8"/>
    <n v="0"/>
  </r>
  <r>
    <x v="1"/>
    <x v="5"/>
    <x v="0"/>
    <x v="1"/>
    <x v="9"/>
    <n v="0"/>
  </r>
  <r>
    <x v="1"/>
    <x v="5"/>
    <x v="0"/>
    <x v="1"/>
    <x v="10"/>
    <n v="0"/>
  </r>
  <r>
    <x v="1"/>
    <x v="5"/>
    <x v="0"/>
    <x v="1"/>
    <x v="11"/>
    <n v="0"/>
  </r>
  <r>
    <x v="1"/>
    <x v="5"/>
    <x v="0"/>
    <x v="1"/>
    <x v="12"/>
    <n v="0"/>
  </r>
  <r>
    <x v="1"/>
    <x v="5"/>
    <x v="0"/>
    <x v="1"/>
    <x v="13"/>
    <n v="0"/>
  </r>
  <r>
    <x v="1"/>
    <x v="5"/>
    <x v="0"/>
    <x v="1"/>
    <x v="14"/>
    <n v="0"/>
  </r>
  <r>
    <x v="1"/>
    <x v="5"/>
    <x v="0"/>
    <x v="1"/>
    <x v="15"/>
    <n v="0"/>
  </r>
  <r>
    <x v="1"/>
    <x v="5"/>
    <x v="0"/>
    <x v="1"/>
    <x v="16"/>
    <n v="0"/>
  </r>
  <r>
    <x v="1"/>
    <x v="5"/>
    <x v="0"/>
    <x v="1"/>
    <x v="17"/>
    <n v="0"/>
  </r>
  <r>
    <x v="1"/>
    <x v="5"/>
    <x v="0"/>
    <x v="1"/>
    <x v="18"/>
    <n v="0"/>
  </r>
  <r>
    <x v="1"/>
    <x v="5"/>
    <x v="0"/>
    <x v="1"/>
    <x v="19"/>
    <n v="0"/>
  </r>
  <r>
    <x v="1"/>
    <x v="5"/>
    <x v="0"/>
    <x v="1"/>
    <x v="20"/>
    <n v="0"/>
  </r>
  <r>
    <x v="1"/>
    <x v="5"/>
    <x v="0"/>
    <x v="1"/>
    <x v="21"/>
    <n v="0"/>
  </r>
  <r>
    <x v="1"/>
    <x v="5"/>
    <x v="0"/>
    <x v="2"/>
    <x v="0"/>
    <n v="0"/>
  </r>
  <r>
    <x v="1"/>
    <x v="5"/>
    <x v="0"/>
    <x v="2"/>
    <x v="1"/>
    <n v="0"/>
  </r>
  <r>
    <x v="1"/>
    <x v="5"/>
    <x v="0"/>
    <x v="2"/>
    <x v="2"/>
    <n v="0"/>
  </r>
  <r>
    <x v="1"/>
    <x v="5"/>
    <x v="0"/>
    <x v="2"/>
    <x v="3"/>
    <n v="0"/>
  </r>
  <r>
    <x v="1"/>
    <x v="5"/>
    <x v="0"/>
    <x v="2"/>
    <x v="4"/>
    <n v="0"/>
  </r>
  <r>
    <x v="1"/>
    <x v="5"/>
    <x v="0"/>
    <x v="2"/>
    <x v="5"/>
    <n v="0"/>
  </r>
  <r>
    <x v="1"/>
    <x v="5"/>
    <x v="0"/>
    <x v="2"/>
    <x v="6"/>
    <n v="0"/>
  </r>
  <r>
    <x v="1"/>
    <x v="5"/>
    <x v="0"/>
    <x v="2"/>
    <x v="7"/>
    <n v="0"/>
  </r>
  <r>
    <x v="1"/>
    <x v="5"/>
    <x v="0"/>
    <x v="2"/>
    <x v="8"/>
    <n v="0"/>
  </r>
  <r>
    <x v="1"/>
    <x v="5"/>
    <x v="0"/>
    <x v="2"/>
    <x v="9"/>
    <n v="0"/>
  </r>
  <r>
    <x v="1"/>
    <x v="5"/>
    <x v="0"/>
    <x v="2"/>
    <x v="10"/>
    <n v="0"/>
  </r>
  <r>
    <x v="1"/>
    <x v="5"/>
    <x v="0"/>
    <x v="2"/>
    <x v="11"/>
    <n v="0"/>
  </r>
  <r>
    <x v="1"/>
    <x v="5"/>
    <x v="0"/>
    <x v="2"/>
    <x v="12"/>
    <n v="0"/>
  </r>
  <r>
    <x v="1"/>
    <x v="5"/>
    <x v="0"/>
    <x v="2"/>
    <x v="13"/>
    <n v="0"/>
  </r>
  <r>
    <x v="1"/>
    <x v="5"/>
    <x v="0"/>
    <x v="2"/>
    <x v="14"/>
    <n v="0"/>
  </r>
  <r>
    <x v="1"/>
    <x v="5"/>
    <x v="0"/>
    <x v="2"/>
    <x v="15"/>
    <n v="0"/>
  </r>
  <r>
    <x v="1"/>
    <x v="5"/>
    <x v="0"/>
    <x v="2"/>
    <x v="16"/>
    <n v="0"/>
  </r>
  <r>
    <x v="1"/>
    <x v="5"/>
    <x v="0"/>
    <x v="2"/>
    <x v="17"/>
    <n v="0"/>
  </r>
  <r>
    <x v="1"/>
    <x v="5"/>
    <x v="0"/>
    <x v="2"/>
    <x v="18"/>
    <n v="0"/>
  </r>
  <r>
    <x v="1"/>
    <x v="5"/>
    <x v="0"/>
    <x v="2"/>
    <x v="19"/>
    <n v="0"/>
  </r>
  <r>
    <x v="1"/>
    <x v="5"/>
    <x v="0"/>
    <x v="2"/>
    <x v="20"/>
    <n v="0"/>
  </r>
  <r>
    <x v="1"/>
    <x v="5"/>
    <x v="0"/>
    <x v="2"/>
    <x v="21"/>
    <n v="0"/>
  </r>
  <r>
    <x v="1"/>
    <x v="5"/>
    <x v="0"/>
    <x v="3"/>
    <x v="0"/>
    <n v="0"/>
  </r>
  <r>
    <x v="1"/>
    <x v="5"/>
    <x v="0"/>
    <x v="3"/>
    <x v="1"/>
    <n v="0"/>
  </r>
  <r>
    <x v="1"/>
    <x v="5"/>
    <x v="0"/>
    <x v="3"/>
    <x v="2"/>
    <n v="0"/>
  </r>
  <r>
    <x v="1"/>
    <x v="5"/>
    <x v="0"/>
    <x v="3"/>
    <x v="3"/>
    <n v="0"/>
  </r>
  <r>
    <x v="1"/>
    <x v="5"/>
    <x v="0"/>
    <x v="3"/>
    <x v="4"/>
    <n v="0"/>
  </r>
  <r>
    <x v="1"/>
    <x v="5"/>
    <x v="0"/>
    <x v="3"/>
    <x v="5"/>
    <n v="0"/>
  </r>
  <r>
    <x v="1"/>
    <x v="5"/>
    <x v="0"/>
    <x v="3"/>
    <x v="6"/>
    <n v="0"/>
  </r>
  <r>
    <x v="1"/>
    <x v="5"/>
    <x v="0"/>
    <x v="3"/>
    <x v="7"/>
    <n v="0"/>
  </r>
  <r>
    <x v="1"/>
    <x v="5"/>
    <x v="0"/>
    <x v="3"/>
    <x v="8"/>
    <n v="0"/>
  </r>
  <r>
    <x v="1"/>
    <x v="5"/>
    <x v="0"/>
    <x v="3"/>
    <x v="9"/>
    <n v="0"/>
  </r>
  <r>
    <x v="1"/>
    <x v="5"/>
    <x v="0"/>
    <x v="3"/>
    <x v="10"/>
    <n v="0"/>
  </r>
  <r>
    <x v="1"/>
    <x v="5"/>
    <x v="0"/>
    <x v="3"/>
    <x v="11"/>
    <n v="0"/>
  </r>
  <r>
    <x v="1"/>
    <x v="5"/>
    <x v="0"/>
    <x v="3"/>
    <x v="12"/>
    <n v="0"/>
  </r>
  <r>
    <x v="1"/>
    <x v="5"/>
    <x v="0"/>
    <x v="3"/>
    <x v="13"/>
    <n v="0"/>
  </r>
  <r>
    <x v="1"/>
    <x v="5"/>
    <x v="0"/>
    <x v="3"/>
    <x v="14"/>
    <n v="0"/>
  </r>
  <r>
    <x v="1"/>
    <x v="5"/>
    <x v="0"/>
    <x v="3"/>
    <x v="15"/>
    <n v="0"/>
  </r>
  <r>
    <x v="1"/>
    <x v="5"/>
    <x v="0"/>
    <x v="3"/>
    <x v="16"/>
    <n v="0"/>
  </r>
  <r>
    <x v="1"/>
    <x v="5"/>
    <x v="0"/>
    <x v="3"/>
    <x v="17"/>
    <n v="0"/>
  </r>
  <r>
    <x v="1"/>
    <x v="5"/>
    <x v="0"/>
    <x v="3"/>
    <x v="18"/>
    <n v="0"/>
  </r>
  <r>
    <x v="1"/>
    <x v="5"/>
    <x v="0"/>
    <x v="3"/>
    <x v="19"/>
    <n v="0"/>
  </r>
  <r>
    <x v="1"/>
    <x v="5"/>
    <x v="0"/>
    <x v="3"/>
    <x v="20"/>
    <n v="0"/>
  </r>
  <r>
    <x v="1"/>
    <x v="5"/>
    <x v="0"/>
    <x v="3"/>
    <x v="21"/>
    <n v="0"/>
  </r>
  <r>
    <x v="1"/>
    <x v="5"/>
    <x v="0"/>
    <x v="4"/>
    <x v="0"/>
    <n v="0"/>
  </r>
  <r>
    <x v="1"/>
    <x v="5"/>
    <x v="0"/>
    <x v="4"/>
    <x v="1"/>
    <n v="0"/>
  </r>
  <r>
    <x v="1"/>
    <x v="5"/>
    <x v="0"/>
    <x v="4"/>
    <x v="2"/>
    <n v="0"/>
  </r>
  <r>
    <x v="1"/>
    <x v="5"/>
    <x v="0"/>
    <x v="4"/>
    <x v="3"/>
    <n v="0"/>
  </r>
  <r>
    <x v="1"/>
    <x v="5"/>
    <x v="0"/>
    <x v="4"/>
    <x v="4"/>
    <n v="0"/>
  </r>
  <r>
    <x v="1"/>
    <x v="5"/>
    <x v="0"/>
    <x v="4"/>
    <x v="5"/>
    <n v="0"/>
  </r>
  <r>
    <x v="1"/>
    <x v="5"/>
    <x v="0"/>
    <x v="4"/>
    <x v="6"/>
    <n v="0"/>
  </r>
  <r>
    <x v="1"/>
    <x v="5"/>
    <x v="0"/>
    <x v="4"/>
    <x v="7"/>
    <n v="0"/>
  </r>
  <r>
    <x v="1"/>
    <x v="5"/>
    <x v="0"/>
    <x v="4"/>
    <x v="8"/>
    <n v="0"/>
  </r>
  <r>
    <x v="1"/>
    <x v="5"/>
    <x v="0"/>
    <x v="4"/>
    <x v="9"/>
    <n v="0"/>
  </r>
  <r>
    <x v="1"/>
    <x v="5"/>
    <x v="0"/>
    <x v="4"/>
    <x v="10"/>
    <n v="0"/>
  </r>
  <r>
    <x v="1"/>
    <x v="5"/>
    <x v="0"/>
    <x v="4"/>
    <x v="11"/>
    <n v="0"/>
  </r>
  <r>
    <x v="1"/>
    <x v="5"/>
    <x v="0"/>
    <x v="4"/>
    <x v="12"/>
    <n v="0"/>
  </r>
  <r>
    <x v="1"/>
    <x v="5"/>
    <x v="0"/>
    <x v="4"/>
    <x v="13"/>
    <n v="0"/>
  </r>
  <r>
    <x v="1"/>
    <x v="5"/>
    <x v="0"/>
    <x v="4"/>
    <x v="14"/>
    <n v="0"/>
  </r>
  <r>
    <x v="1"/>
    <x v="5"/>
    <x v="0"/>
    <x v="4"/>
    <x v="15"/>
    <n v="0"/>
  </r>
  <r>
    <x v="1"/>
    <x v="5"/>
    <x v="0"/>
    <x v="4"/>
    <x v="16"/>
    <n v="0"/>
  </r>
  <r>
    <x v="1"/>
    <x v="5"/>
    <x v="0"/>
    <x v="4"/>
    <x v="17"/>
    <n v="0"/>
  </r>
  <r>
    <x v="1"/>
    <x v="5"/>
    <x v="0"/>
    <x v="4"/>
    <x v="18"/>
    <n v="0"/>
  </r>
  <r>
    <x v="1"/>
    <x v="5"/>
    <x v="0"/>
    <x v="4"/>
    <x v="19"/>
    <n v="0"/>
  </r>
  <r>
    <x v="1"/>
    <x v="5"/>
    <x v="0"/>
    <x v="4"/>
    <x v="20"/>
    <n v="0"/>
  </r>
  <r>
    <x v="1"/>
    <x v="5"/>
    <x v="0"/>
    <x v="4"/>
    <x v="21"/>
    <n v="0"/>
  </r>
  <r>
    <x v="1"/>
    <x v="5"/>
    <x v="0"/>
    <x v="5"/>
    <x v="0"/>
    <n v="0"/>
  </r>
  <r>
    <x v="1"/>
    <x v="5"/>
    <x v="0"/>
    <x v="5"/>
    <x v="1"/>
    <n v="0"/>
  </r>
  <r>
    <x v="1"/>
    <x v="5"/>
    <x v="0"/>
    <x v="5"/>
    <x v="2"/>
    <n v="0"/>
  </r>
  <r>
    <x v="1"/>
    <x v="5"/>
    <x v="0"/>
    <x v="5"/>
    <x v="3"/>
    <n v="0"/>
  </r>
  <r>
    <x v="1"/>
    <x v="5"/>
    <x v="0"/>
    <x v="5"/>
    <x v="4"/>
    <n v="0"/>
  </r>
  <r>
    <x v="1"/>
    <x v="5"/>
    <x v="0"/>
    <x v="5"/>
    <x v="5"/>
    <n v="0"/>
  </r>
  <r>
    <x v="1"/>
    <x v="5"/>
    <x v="0"/>
    <x v="5"/>
    <x v="6"/>
    <n v="0"/>
  </r>
  <r>
    <x v="1"/>
    <x v="5"/>
    <x v="0"/>
    <x v="5"/>
    <x v="7"/>
    <n v="0"/>
  </r>
  <r>
    <x v="1"/>
    <x v="5"/>
    <x v="0"/>
    <x v="5"/>
    <x v="8"/>
    <n v="0"/>
  </r>
  <r>
    <x v="1"/>
    <x v="5"/>
    <x v="0"/>
    <x v="5"/>
    <x v="9"/>
    <n v="0"/>
  </r>
  <r>
    <x v="1"/>
    <x v="5"/>
    <x v="0"/>
    <x v="5"/>
    <x v="10"/>
    <n v="0"/>
  </r>
  <r>
    <x v="1"/>
    <x v="5"/>
    <x v="0"/>
    <x v="5"/>
    <x v="11"/>
    <n v="0"/>
  </r>
  <r>
    <x v="1"/>
    <x v="5"/>
    <x v="0"/>
    <x v="5"/>
    <x v="12"/>
    <n v="0"/>
  </r>
  <r>
    <x v="1"/>
    <x v="5"/>
    <x v="0"/>
    <x v="5"/>
    <x v="13"/>
    <n v="0"/>
  </r>
  <r>
    <x v="1"/>
    <x v="5"/>
    <x v="0"/>
    <x v="5"/>
    <x v="14"/>
    <n v="0"/>
  </r>
  <r>
    <x v="1"/>
    <x v="5"/>
    <x v="0"/>
    <x v="5"/>
    <x v="15"/>
    <n v="0"/>
  </r>
  <r>
    <x v="1"/>
    <x v="5"/>
    <x v="0"/>
    <x v="5"/>
    <x v="16"/>
    <n v="0"/>
  </r>
  <r>
    <x v="1"/>
    <x v="5"/>
    <x v="0"/>
    <x v="5"/>
    <x v="17"/>
    <n v="0"/>
  </r>
  <r>
    <x v="1"/>
    <x v="5"/>
    <x v="0"/>
    <x v="5"/>
    <x v="18"/>
    <n v="0"/>
  </r>
  <r>
    <x v="1"/>
    <x v="5"/>
    <x v="0"/>
    <x v="5"/>
    <x v="19"/>
    <n v="0"/>
  </r>
  <r>
    <x v="1"/>
    <x v="5"/>
    <x v="0"/>
    <x v="5"/>
    <x v="20"/>
    <n v="0"/>
  </r>
  <r>
    <x v="1"/>
    <x v="5"/>
    <x v="0"/>
    <x v="5"/>
    <x v="21"/>
    <n v="0"/>
  </r>
  <r>
    <x v="2"/>
    <x v="6"/>
    <x v="0"/>
    <x v="0"/>
    <x v="0"/>
    <n v="0"/>
  </r>
  <r>
    <x v="2"/>
    <x v="6"/>
    <x v="0"/>
    <x v="0"/>
    <x v="1"/>
    <n v="0"/>
  </r>
  <r>
    <x v="2"/>
    <x v="6"/>
    <x v="0"/>
    <x v="0"/>
    <x v="2"/>
    <n v="0"/>
  </r>
  <r>
    <x v="2"/>
    <x v="6"/>
    <x v="0"/>
    <x v="0"/>
    <x v="3"/>
    <n v="0"/>
  </r>
  <r>
    <x v="2"/>
    <x v="6"/>
    <x v="0"/>
    <x v="0"/>
    <x v="4"/>
    <n v="0"/>
  </r>
  <r>
    <x v="2"/>
    <x v="6"/>
    <x v="0"/>
    <x v="0"/>
    <x v="5"/>
    <n v="0"/>
  </r>
  <r>
    <x v="2"/>
    <x v="6"/>
    <x v="0"/>
    <x v="0"/>
    <x v="6"/>
    <n v="0"/>
  </r>
  <r>
    <x v="2"/>
    <x v="6"/>
    <x v="0"/>
    <x v="0"/>
    <x v="7"/>
    <n v="0"/>
  </r>
  <r>
    <x v="2"/>
    <x v="6"/>
    <x v="0"/>
    <x v="0"/>
    <x v="8"/>
    <n v="0"/>
  </r>
  <r>
    <x v="2"/>
    <x v="6"/>
    <x v="0"/>
    <x v="0"/>
    <x v="9"/>
    <n v="0"/>
  </r>
  <r>
    <x v="2"/>
    <x v="6"/>
    <x v="0"/>
    <x v="0"/>
    <x v="10"/>
    <n v="0"/>
  </r>
  <r>
    <x v="2"/>
    <x v="6"/>
    <x v="0"/>
    <x v="0"/>
    <x v="11"/>
    <n v="0"/>
  </r>
  <r>
    <x v="2"/>
    <x v="6"/>
    <x v="0"/>
    <x v="0"/>
    <x v="12"/>
    <n v="0"/>
  </r>
  <r>
    <x v="2"/>
    <x v="6"/>
    <x v="0"/>
    <x v="0"/>
    <x v="13"/>
    <n v="0"/>
  </r>
  <r>
    <x v="2"/>
    <x v="6"/>
    <x v="0"/>
    <x v="0"/>
    <x v="14"/>
    <n v="0"/>
  </r>
  <r>
    <x v="2"/>
    <x v="6"/>
    <x v="0"/>
    <x v="0"/>
    <x v="15"/>
    <n v="0"/>
  </r>
  <r>
    <x v="2"/>
    <x v="6"/>
    <x v="0"/>
    <x v="0"/>
    <x v="16"/>
    <n v="0"/>
  </r>
  <r>
    <x v="2"/>
    <x v="6"/>
    <x v="0"/>
    <x v="0"/>
    <x v="17"/>
    <n v="0"/>
  </r>
  <r>
    <x v="2"/>
    <x v="6"/>
    <x v="0"/>
    <x v="0"/>
    <x v="18"/>
    <n v="0"/>
  </r>
  <r>
    <x v="2"/>
    <x v="6"/>
    <x v="0"/>
    <x v="0"/>
    <x v="19"/>
    <n v="0"/>
  </r>
  <r>
    <x v="2"/>
    <x v="6"/>
    <x v="0"/>
    <x v="0"/>
    <x v="20"/>
    <n v="0"/>
  </r>
  <r>
    <x v="2"/>
    <x v="6"/>
    <x v="0"/>
    <x v="0"/>
    <x v="21"/>
    <n v="0"/>
  </r>
  <r>
    <x v="2"/>
    <x v="6"/>
    <x v="0"/>
    <x v="1"/>
    <x v="0"/>
    <n v="0"/>
  </r>
  <r>
    <x v="2"/>
    <x v="6"/>
    <x v="0"/>
    <x v="1"/>
    <x v="1"/>
    <n v="0"/>
  </r>
  <r>
    <x v="2"/>
    <x v="6"/>
    <x v="0"/>
    <x v="1"/>
    <x v="2"/>
    <n v="0"/>
  </r>
  <r>
    <x v="2"/>
    <x v="6"/>
    <x v="0"/>
    <x v="1"/>
    <x v="3"/>
    <n v="0"/>
  </r>
  <r>
    <x v="2"/>
    <x v="6"/>
    <x v="0"/>
    <x v="1"/>
    <x v="4"/>
    <n v="0"/>
  </r>
  <r>
    <x v="2"/>
    <x v="6"/>
    <x v="0"/>
    <x v="1"/>
    <x v="5"/>
    <n v="0"/>
  </r>
  <r>
    <x v="2"/>
    <x v="6"/>
    <x v="0"/>
    <x v="1"/>
    <x v="6"/>
    <n v="0"/>
  </r>
  <r>
    <x v="2"/>
    <x v="6"/>
    <x v="0"/>
    <x v="1"/>
    <x v="7"/>
    <n v="0"/>
  </r>
  <r>
    <x v="2"/>
    <x v="6"/>
    <x v="0"/>
    <x v="1"/>
    <x v="8"/>
    <n v="0"/>
  </r>
  <r>
    <x v="2"/>
    <x v="6"/>
    <x v="0"/>
    <x v="1"/>
    <x v="9"/>
    <n v="0"/>
  </r>
  <r>
    <x v="2"/>
    <x v="6"/>
    <x v="0"/>
    <x v="1"/>
    <x v="10"/>
    <n v="0"/>
  </r>
  <r>
    <x v="2"/>
    <x v="6"/>
    <x v="0"/>
    <x v="1"/>
    <x v="11"/>
    <n v="0"/>
  </r>
  <r>
    <x v="2"/>
    <x v="6"/>
    <x v="0"/>
    <x v="1"/>
    <x v="12"/>
    <n v="0"/>
  </r>
  <r>
    <x v="2"/>
    <x v="6"/>
    <x v="0"/>
    <x v="1"/>
    <x v="13"/>
    <n v="0"/>
  </r>
  <r>
    <x v="2"/>
    <x v="6"/>
    <x v="0"/>
    <x v="1"/>
    <x v="14"/>
    <n v="0"/>
  </r>
  <r>
    <x v="2"/>
    <x v="6"/>
    <x v="0"/>
    <x v="1"/>
    <x v="15"/>
    <n v="0"/>
  </r>
  <r>
    <x v="2"/>
    <x v="6"/>
    <x v="0"/>
    <x v="1"/>
    <x v="16"/>
    <n v="0"/>
  </r>
  <r>
    <x v="2"/>
    <x v="6"/>
    <x v="0"/>
    <x v="1"/>
    <x v="17"/>
    <n v="0"/>
  </r>
  <r>
    <x v="2"/>
    <x v="6"/>
    <x v="0"/>
    <x v="1"/>
    <x v="18"/>
    <n v="0"/>
  </r>
  <r>
    <x v="2"/>
    <x v="6"/>
    <x v="0"/>
    <x v="1"/>
    <x v="19"/>
    <n v="0"/>
  </r>
  <r>
    <x v="2"/>
    <x v="6"/>
    <x v="0"/>
    <x v="1"/>
    <x v="20"/>
    <n v="0"/>
  </r>
  <r>
    <x v="2"/>
    <x v="6"/>
    <x v="0"/>
    <x v="1"/>
    <x v="21"/>
    <n v="0"/>
  </r>
  <r>
    <x v="2"/>
    <x v="6"/>
    <x v="0"/>
    <x v="2"/>
    <x v="0"/>
    <n v="2811.0535707914223"/>
  </r>
  <r>
    <x v="2"/>
    <x v="6"/>
    <x v="0"/>
    <x v="2"/>
    <x v="1"/>
    <n v="2959.003758727813"/>
  </r>
  <r>
    <x v="2"/>
    <x v="6"/>
    <x v="0"/>
    <x v="2"/>
    <x v="2"/>
    <n v="3114.7407986608559"/>
  </r>
  <r>
    <x v="2"/>
    <x v="6"/>
    <x v="0"/>
    <x v="2"/>
    <x v="3"/>
    <n v="3278.6745249061646"/>
  </r>
  <r>
    <x v="2"/>
    <x v="6"/>
    <x v="0"/>
    <x v="2"/>
    <x v="4"/>
    <n v="3451.2363420064889"/>
  </r>
  <r>
    <x v="2"/>
    <x v="6"/>
    <x v="0"/>
    <x v="2"/>
    <x v="5"/>
    <n v="3632.8803600068309"/>
  </r>
  <r>
    <x v="2"/>
    <x v="6"/>
    <x v="0"/>
    <x v="2"/>
    <x v="6"/>
    <n v="3824.0845894808745"/>
  </r>
  <r>
    <x v="2"/>
    <x v="6"/>
    <x v="0"/>
    <x v="2"/>
    <x v="7"/>
    <n v="4025.3521994535522"/>
  </r>
  <r>
    <x v="2"/>
    <x v="6"/>
    <x v="0"/>
    <x v="2"/>
    <x v="8"/>
    <n v="4237.2128415300549"/>
  </r>
  <r>
    <x v="2"/>
    <x v="6"/>
    <x v="0"/>
    <x v="2"/>
    <x v="9"/>
    <n v="4460.2240437158471"/>
  </r>
  <r>
    <x v="2"/>
    <x v="6"/>
    <x v="0"/>
    <x v="2"/>
    <x v="10"/>
    <n v="4694.9726775956287"/>
  </r>
  <r>
    <x v="2"/>
    <x v="6"/>
    <x v="0"/>
    <x v="2"/>
    <x v="11"/>
    <n v="4942.0765027322404"/>
  </r>
  <r>
    <x v="2"/>
    <x v="6"/>
    <x v="0"/>
    <x v="2"/>
    <x v="12"/>
    <n v="5202.1857923497273"/>
  </r>
  <r>
    <x v="2"/>
    <x v="6"/>
    <x v="0"/>
    <x v="2"/>
    <x v="13"/>
    <n v="4371.5846994535523"/>
  </r>
  <r>
    <x v="2"/>
    <x v="6"/>
    <x v="0"/>
    <x v="2"/>
    <x v="14"/>
    <n v="3666.6666666666665"/>
  </r>
  <r>
    <x v="2"/>
    <x v="6"/>
    <x v="0"/>
    <x v="2"/>
    <x v="15"/>
    <n v="1777.7777777777776"/>
  </r>
  <r>
    <x v="2"/>
    <x v="6"/>
    <x v="0"/>
    <x v="2"/>
    <x v="16"/>
    <n v="1466.6666666666665"/>
  </r>
  <r>
    <x v="2"/>
    <x v="6"/>
    <x v="0"/>
    <x v="2"/>
    <x v="17"/>
    <n v="733.33333333333326"/>
  </r>
  <r>
    <x v="2"/>
    <x v="6"/>
    <x v="0"/>
    <x v="2"/>
    <x v="18"/>
    <n v="293.33333333333331"/>
  </r>
  <r>
    <x v="2"/>
    <x v="6"/>
    <x v="0"/>
    <x v="2"/>
    <x v="19"/>
    <n v="210"/>
  </r>
  <r>
    <x v="2"/>
    <x v="6"/>
    <x v="0"/>
    <x v="2"/>
    <x v="20"/>
    <n v="0"/>
  </r>
  <r>
    <x v="2"/>
    <x v="6"/>
    <x v="0"/>
    <x v="2"/>
    <x v="21"/>
    <n v="0"/>
  </r>
  <r>
    <x v="2"/>
    <x v="6"/>
    <x v="0"/>
    <x v="3"/>
    <x v="0"/>
    <n v="0"/>
  </r>
  <r>
    <x v="2"/>
    <x v="6"/>
    <x v="0"/>
    <x v="3"/>
    <x v="1"/>
    <n v="0"/>
  </r>
  <r>
    <x v="2"/>
    <x v="6"/>
    <x v="0"/>
    <x v="3"/>
    <x v="2"/>
    <n v="0"/>
  </r>
  <r>
    <x v="2"/>
    <x v="6"/>
    <x v="0"/>
    <x v="3"/>
    <x v="3"/>
    <n v="0"/>
  </r>
  <r>
    <x v="2"/>
    <x v="6"/>
    <x v="0"/>
    <x v="3"/>
    <x v="4"/>
    <n v="0"/>
  </r>
  <r>
    <x v="2"/>
    <x v="6"/>
    <x v="0"/>
    <x v="3"/>
    <x v="5"/>
    <n v="0"/>
  </r>
  <r>
    <x v="2"/>
    <x v="6"/>
    <x v="0"/>
    <x v="3"/>
    <x v="6"/>
    <n v="0"/>
  </r>
  <r>
    <x v="2"/>
    <x v="6"/>
    <x v="0"/>
    <x v="3"/>
    <x v="7"/>
    <n v="0"/>
  </r>
  <r>
    <x v="2"/>
    <x v="6"/>
    <x v="0"/>
    <x v="3"/>
    <x v="8"/>
    <n v="0"/>
  </r>
  <r>
    <x v="2"/>
    <x v="6"/>
    <x v="0"/>
    <x v="3"/>
    <x v="9"/>
    <n v="0"/>
  </r>
  <r>
    <x v="2"/>
    <x v="6"/>
    <x v="0"/>
    <x v="3"/>
    <x v="10"/>
    <n v="0"/>
  </r>
  <r>
    <x v="2"/>
    <x v="6"/>
    <x v="0"/>
    <x v="3"/>
    <x v="11"/>
    <n v="0"/>
  </r>
  <r>
    <x v="2"/>
    <x v="6"/>
    <x v="0"/>
    <x v="3"/>
    <x v="12"/>
    <n v="0"/>
  </r>
  <r>
    <x v="2"/>
    <x v="6"/>
    <x v="0"/>
    <x v="3"/>
    <x v="13"/>
    <n v="933.33333333333326"/>
  </r>
  <r>
    <x v="2"/>
    <x v="6"/>
    <x v="0"/>
    <x v="3"/>
    <x v="14"/>
    <n v="980.00000000000011"/>
  </r>
  <r>
    <x v="2"/>
    <x v="6"/>
    <x v="0"/>
    <x v="3"/>
    <x v="15"/>
    <n v="784"/>
  </r>
  <r>
    <x v="2"/>
    <x v="6"/>
    <x v="0"/>
    <x v="3"/>
    <x v="16"/>
    <n v="392"/>
  </r>
  <r>
    <x v="2"/>
    <x v="6"/>
    <x v="0"/>
    <x v="3"/>
    <x v="17"/>
    <n v="196"/>
  </r>
  <r>
    <x v="2"/>
    <x v="6"/>
    <x v="0"/>
    <x v="3"/>
    <x v="18"/>
    <n v="54.44444444444445"/>
  </r>
  <r>
    <x v="2"/>
    <x v="6"/>
    <x v="0"/>
    <x v="3"/>
    <x v="19"/>
    <n v="42.222222222222221"/>
  </r>
  <r>
    <x v="2"/>
    <x v="6"/>
    <x v="0"/>
    <x v="3"/>
    <x v="20"/>
    <n v="0"/>
  </r>
  <r>
    <x v="2"/>
    <x v="6"/>
    <x v="0"/>
    <x v="3"/>
    <x v="21"/>
    <n v="0"/>
  </r>
  <r>
    <x v="2"/>
    <x v="6"/>
    <x v="0"/>
    <x v="4"/>
    <x v="0"/>
    <n v="0"/>
  </r>
  <r>
    <x v="2"/>
    <x v="6"/>
    <x v="0"/>
    <x v="4"/>
    <x v="1"/>
    <n v="0"/>
  </r>
  <r>
    <x v="2"/>
    <x v="6"/>
    <x v="0"/>
    <x v="4"/>
    <x v="2"/>
    <n v="0"/>
  </r>
  <r>
    <x v="2"/>
    <x v="6"/>
    <x v="0"/>
    <x v="4"/>
    <x v="3"/>
    <n v="0"/>
  </r>
  <r>
    <x v="2"/>
    <x v="6"/>
    <x v="0"/>
    <x v="4"/>
    <x v="4"/>
    <n v="0"/>
  </r>
  <r>
    <x v="2"/>
    <x v="6"/>
    <x v="0"/>
    <x v="4"/>
    <x v="5"/>
    <n v="0"/>
  </r>
  <r>
    <x v="2"/>
    <x v="6"/>
    <x v="0"/>
    <x v="4"/>
    <x v="6"/>
    <n v="0"/>
  </r>
  <r>
    <x v="2"/>
    <x v="6"/>
    <x v="0"/>
    <x v="4"/>
    <x v="7"/>
    <n v="0"/>
  </r>
  <r>
    <x v="2"/>
    <x v="6"/>
    <x v="0"/>
    <x v="4"/>
    <x v="8"/>
    <n v="0"/>
  </r>
  <r>
    <x v="2"/>
    <x v="6"/>
    <x v="0"/>
    <x v="4"/>
    <x v="9"/>
    <n v="0"/>
  </r>
  <r>
    <x v="2"/>
    <x v="6"/>
    <x v="0"/>
    <x v="4"/>
    <x v="10"/>
    <n v="0"/>
  </r>
  <r>
    <x v="2"/>
    <x v="6"/>
    <x v="0"/>
    <x v="4"/>
    <x v="11"/>
    <n v="0"/>
  </r>
  <r>
    <x v="2"/>
    <x v="6"/>
    <x v="0"/>
    <x v="4"/>
    <x v="12"/>
    <n v="0"/>
  </r>
  <r>
    <x v="2"/>
    <x v="6"/>
    <x v="0"/>
    <x v="4"/>
    <x v="13"/>
    <n v="0"/>
  </r>
  <r>
    <x v="2"/>
    <x v="6"/>
    <x v="0"/>
    <x v="4"/>
    <x v="14"/>
    <n v="0"/>
  </r>
  <r>
    <x v="2"/>
    <x v="6"/>
    <x v="0"/>
    <x v="4"/>
    <x v="15"/>
    <n v="0"/>
  </r>
  <r>
    <x v="2"/>
    <x v="6"/>
    <x v="0"/>
    <x v="4"/>
    <x v="16"/>
    <n v="0"/>
  </r>
  <r>
    <x v="2"/>
    <x v="6"/>
    <x v="0"/>
    <x v="4"/>
    <x v="17"/>
    <n v="0"/>
  </r>
  <r>
    <x v="2"/>
    <x v="6"/>
    <x v="0"/>
    <x v="4"/>
    <x v="18"/>
    <n v="0"/>
  </r>
  <r>
    <x v="2"/>
    <x v="6"/>
    <x v="0"/>
    <x v="4"/>
    <x v="19"/>
    <n v="0"/>
  </r>
  <r>
    <x v="2"/>
    <x v="6"/>
    <x v="0"/>
    <x v="4"/>
    <x v="20"/>
    <n v="0"/>
  </r>
  <r>
    <x v="2"/>
    <x v="6"/>
    <x v="0"/>
    <x v="4"/>
    <x v="21"/>
    <n v="0"/>
  </r>
  <r>
    <x v="2"/>
    <x v="6"/>
    <x v="0"/>
    <x v="5"/>
    <x v="0"/>
    <n v="0"/>
  </r>
  <r>
    <x v="2"/>
    <x v="6"/>
    <x v="0"/>
    <x v="5"/>
    <x v="1"/>
    <n v="0"/>
  </r>
  <r>
    <x v="2"/>
    <x v="6"/>
    <x v="0"/>
    <x v="5"/>
    <x v="2"/>
    <n v="0"/>
  </r>
  <r>
    <x v="2"/>
    <x v="6"/>
    <x v="0"/>
    <x v="5"/>
    <x v="3"/>
    <n v="0"/>
  </r>
  <r>
    <x v="2"/>
    <x v="6"/>
    <x v="0"/>
    <x v="5"/>
    <x v="4"/>
    <n v="0"/>
  </r>
  <r>
    <x v="2"/>
    <x v="6"/>
    <x v="0"/>
    <x v="5"/>
    <x v="5"/>
    <n v="0"/>
  </r>
  <r>
    <x v="2"/>
    <x v="6"/>
    <x v="0"/>
    <x v="5"/>
    <x v="6"/>
    <n v="0"/>
  </r>
  <r>
    <x v="2"/>
    <x v="6"/>
    <x v="0"/>
    <x v="5"/>
    <x v="7"/>
    <n v="0"/>
  </r>
  <r>
    <x v="2"/>
    <x v="6"/>
    <x v="0"/>
    <x v="5"/>
    <x v="8"/>
    <n v="0"/>
  </r>
  <r>
    <x v="2"/>
    <x v="6"/>
    <x v="0"/>
    <x v="5"/>
    <x v="9"/>
    <n v="0"/>
  </r>
  <r>
    <x v="2"/>
    <x v="6"/>
    <x v="0"/>
    <x v="5"/>
    <x v="10"/>
    <n v="0"/>
  </r>
  <r>
    <x v="2"/>
    <x v="6"/>
    <x v="0"/>
    <x v="5"/>
    <x v="11"/>
    <n v="0"/>
  </r>
  <r>
    <x v="2"/>
    <x v="6"/>
    <x v="0"/>
    <x v="5"/>
    <x v="12"/>
    <n v="0"/>
  </r>
  <r>
    <x v="2"/>
    <x v="6"/>
    <x v="0"/>
    <x v="5"/>
    <x v="13"/>
    <n v="0"/>
  </r>
  <r>
    <x v="2"/>
    <x v="6"/>
    <x v="0"/>
    <x v="5"/>
    <x v="14"/>
    <n v="0"/>
  </r>
  <r>
    <x v="2"/>
    <x v="6"/>
    <x v="0"/>
    <x v="5"/>
    <x v="15"/>
    <n v="0"/>
  </r>
  <r>
    <x v="2"/>
    <x v="6"/>
    <x v="0"/>
    <x v="5"/>
    <x v="16"/>
    <n v="0"/>
  </r>
  <r>
    <x v="2"/>
    <x v="6"/>
    <x v="0"/>
    <x v="5"/>
    <x v="17"/>
    <n v="0"/>
  </r>
  <r>
    <x v="2"/>
    <x v="6"/>
    <x v="0"/>
    <x v="5"/>
    <x v="18"/>
    <n v="0"/>
  </r>
  <r>
    <x v="2"/>
    <x v="6"/>
    <x v="0"/>
    <x v="5"/>
    <x v="19"/>
    <n v="0"/>
  </r>
  <r>
    <x v="2"/>
    <x v="6"/>
    <x v="0"/>
    <x v="5"/>
    <x v="20"/>
    <n v="0"/>
  </r>
  <r>
    <x v="2"/>
    <x v="6"/>
    <x v="0"/>
    <x v="5"/>
    <x v="21"/>
    <n v="0"/>
  </r>
  <r>
    <x v="3"/>
    <x v="7"/>
    <x v="0"/>
    <x v="0"/>
    <x v="0"/>
    <n v="0"/>
  </r>
  <r>
    <x v="3"/>
    <x v="7"/>
    <x v="0"/>
    <x v="0"/>
    <x v="1"/>
    <n v="0"/>
  </r>
  <r>
    <x v="3"/>
    <x v="7"/>
    <x v="0"/>
    <x v="0"/>
    <x v="2"/>
    <n v="0"/>
  </r>
  <r>
    <x v="3"/>
    <x v="7"/>
    <x v="0"/>
    <x v="0"/>
    <x v="3"/>
    <n v="0"/>
  </r>
  <r>
    <x v="3"/>
    <x v="7"/>
    <x v="0"/>
    <x v="0"/>
    <x v="4"/>
    <n v="0"/>
  </r>
  <r>
    <x v="3"/>
    <x v="7"/>
    <x v="0"/>
    <x v="0"/>
    <x v="5"/>
    <n v="0"/>
  </r>
  <r>
    <x v="3"/>
    <x v="7"/>
    <x v="0"/>
    <x v="0"/>
    <x v="6"/>
    <n v="0"/>
  </r>
  <r>
    <x v="3"/>
    <x v="7"/>
    <x v="0"/>
    <x v="0"/>
    <x v="7"/>
    <n v="0"/>
  </r>
  <r>
    <x v="3"/>
    <x v="7"/>
    <x v="0"/>
    <x v="0"/>
    <x v="8"/>
    <n v="0"/>
  </r>
  <r>
    <x v="3"/>
    <x v="7"/>
    <x v="0"/>
    <x v="0"/>
    <x v="9"/>
    <n v="0"/>
  </r>
  <r>
    <x v="3"/>
    <x v="7"/>
    <x v="0"/>
    <x v="0"/>
    <x v="10"/>
    <n v="0"/>
  </r>
  <r>
    <x v="3"/>
    <x v="7"/>
    <x v="0"/>
    <x v="0"/>
    <x v="11"/>
    <n v="0"/>
  </r>
  <r>
    <x v="3"/>
    <x v="7"/>
    <x v="0"/>
    <x v="0"/>
    <x v="12"/>
    <n v="0"/>
  </r>
  <r>
    <x v="3"/>
    <x v="7"/>
    <x v="0"/>
    <x v="0"/>
    <x v="13"/>
    <n v="0"/>
  </r>
  <r>
    <x v="3"/>
    <x v="7"/>
    <x v="0"/>
    <x v="0"/>
    <x v="14"/>
    <n v="0"/>
  </r>
  <r>
    <x v="3"/>
    <x v="7"/>
    <x v="0"/>
    <x v="0"/>
    <x v="15"/>
    <n v="0"/>
  </r>
  <r>
    <x v="3"/>
    <x v="7"/>
    <x v="0"/>
    <x v="0"/>
    <x v="16"/>
    <n v="0"/>
  </r>
  <r>
    <x v="3"/>
    <x v="7"/>
    <x v="0"/>
    <x v="0"/>
    <x v="17"/>
    <n v="0"/>
  </r>
  <r>
    <x v="3"/>
    <x v="7"/>
    <x v="0"/>
    <x v="0"/>
    <x v="18"/>
    <n v="0"/>
  </r>
  <r>
    <x v="3"/>
    <x v="7"/>
    <x v="0"/>
    <x v="0"/>
    <x v="19"/>
    <n v="0"/>
  </r>
  <r>
    <x v="3"/>
    <x v="7"/>
    <x v="0"/>
    <x v="0"/>
    <x v="20"/>
    <n v="0"/>
  </r>
  <r>
    <x v="3"/>
    <x v="7"/>
    <x v="0"/>
    <x v="0"/>
    <x v="21"/>
    <n v="0"/>
  </r>
  <r>
    <x v="3"/>
    <x v="7"/>
    <x v="0"/>
    <x v="1"/>
    <x v="0"/>
    <n v="0"/>
  </r>
  <r>
    <x v="3"/>
    <x v="7"/>
    <x v="0"/>
    <x v="1"/>
    <x v="1"/>
    <n v="0"/>
  </r>
  <r>
    <x v="3"/>
    <x v="7"/>
    <x v="0"/>
    <x v="1"/>
    <x v="2"/>
    <n v="0"/>
  </r>
  <r>
    <x v="3"/>
    <x v="7"/>
    <x v="0"/>
    <x v="1"/>
    <x v="3"/>
    <n v="0"/>
  </r>
  <r>
    <x v="3"/>
    <x v="7"/>
    <x v="0"/>
    <x v="1"/>
    <x v="4"/>
    <n v="0"/>
  </r>
  <r>
    <x v="3"/>
    <x v="7"/>
    <x v="0"/>
    <x v="1"/>
    <x v="5"/>
    <n v="0"/>
  </r>
  <r>
    <x v="3"/>
    <x v="7"/>
    <x v="0"/>
    <x v="1"/>
    <x v="6"/>
    <n v="0"/>
  </r>
  <r>
    <x v="3"/>
    <x v="7"/>
    <x v="0"/>
    <x v="1"/>
    <x v="7"/>
    <n v="0"/>
  </r>
  <r>
    <x v="3"/>
    <x v="7"/>
    <x v="0"/>
    <x v="1"/>
    <x v="8"/>
    <n v="0"/>
  </r>
  <r>
    <x v="3"/>
    <x v="7"/>
    <x v="0"/>
    <x v="1"/>
    <x v="9"/>
    <n v="0"/>
  </r>
  <r>
    <x v="3"/>
    <x v="7"/>
    <x v="0"/>
    <x v="1"/>
    <x v="10"/>
    <n v="0"/>
  </r>
  <r>
    <x v="3"/>
    <x v="7"/>
    <x v="0"/>
    <x v="1"/>
    <x v="11"/>
    <n v="0"/>
  </r>
  <r>
    <x v="3"/>
    <x v="7"/>
    <x v="0"/>
    <x v="1"/>
    <x v="12"/>
    <n v="0"/>
  </r>
  <r>
    <x v="3"/>
    <x v="7"/>
    <x v="0"/>
    <x v="1"/>
    <x v="13"/>
    <n v="0"/>
  </r>
  <r>
    <x v="3"/>
    <x v="7"/>
    <x v="0"/>
    <x v="1"/>
    <x v="14"/>
    <n v="0"/>
  </r>
  <r>
    <x v="3"/>
    <x v="7"/>
    <x v="0"/>
    <x v="1"/>
    <x v="15"/>
    <n v="0"/>
  </r>
  <r>
    <x v="3"/>
    <x v="7"/>
    <x v="0"/>
    <x v="1"/>
    <x v="16"/>
    <n v="0"/>
  </r>
  <r>
    <x v="3"/>
    <x v="7"/>
    <x v="0"/>
    <x v="1"/>
    <x v="17"/>
    <n v="0"/>
  </r>
  <r>
    <x v="3"/>
    <x v="7"/>
    <x v="0"/>
    <x v="1"/>
    <x v="18"/>
    <n v="0"/>
  </r>
  <r>
    <x v="3"/>
    <x v="7"/>
    <x v="0"/>
    <x v="1"/>
    <x v="19"/>
    <n v="0"/>
  </r>
  <r>
    <x v="3"/>
    <x v="7"/>
    <x v="0"/>
    <x v="1"/>
    <x v="20"/>
    <n v="0"/>
  </r>
  <r>
    <x v="3"/>
    <x v="7"/>
    <x v="0"/>
    <x v="1"/>
    <x v="21"/>
    <n v="0"/>
  </r>
  <r>
    <x v="3"/>
    <x v="7"/>
    <x v="0"/>
    <x v="2"/>
    <x v="0"/>
    <n v="148.05866401956246"/>
  </r>
  <r>
    <x v="3"/>
    <x v="7"/>
    <x v="0"/>
    <x v="2"/>
    <x v="1"/>
    <n v="155.85122528374998"/>
  </r>
  <r>
    <x v="3"/>
    <x v="7"/>
    <x v="0"/>
    <x v="2"/>
    <x v="2"/>
    <n v="164.05392135131578"/>
  </r>
  <r>
    <x v="3"/>
    <x v="7"/>
    <x v="0"/>
    <x v="2"/>
    <x v="3"/>
    <n v="172.68833826454295"/>
  </r>
  <r>
    <x v="3"/>
    <x v="7"/>
    <x v="0"/>
    <x v="2"/>
    <x v="4"/>
    <n v="181.77719817320309"/>
  </r>
  <r>
    <x v="3"/>
    <x v="7"/>
    <x v="0"/>
    <x v="2"/>
    <x v="5"/>
    <n v="191.34441912968748"/>
  </r>
  <r>
    <x v="3"/>
    <x v="7"/>
    <x v="0"/>
    <x v="2"/>
    <x v="6"/>
    <n v="201.41517803124998"/>
  </r>
  <r>
    <x v="3"/>
    <x v="7"/>
    <x v="0"/>
    <x v="2"/>
    <x v="7"/>
    <n v="212.01597687499998"/>
  </r>
  <r>
    <x v="3"/>
    <x v="7"/>
    <x v="0"/>
    <x v="2"/>
    <x v="8"/>
    <n v="223.17471249999997"/>
  </r>
  <r>
    <x v="3"/>
    <x v="7"/>
    <x v="0"/>
    <x v="2"/>
    <x v="9"/>
    <n v="234.92074999999997"/>
  </r>
  <r>
    <x v="3"/>
    <x v="7"/>
    <x v="0"/>
    <x v="2"/>
    <x v="10"/>
    <n v="247.285"/>
  </r>
  <r>
    <x v="3"/>
    <x v="7"/>
    <x v="0"/>
    <x v="2"/>
    <x v="11"/>
    <n v="260.3"/>
  </r>
  <r>
    <x v="3"/>
    <x v="7"/>
    <x v="0"/>
    <x v="2"/>
    <x v="12"/>
    <n v="274"/>
  </r>
  <r>
    <x v="3"/>
    <x v="7"/>
    <x v="0"/>
    <x v="2"/>
    <x v="13"/>
    <n v="70.40000000000002"/>
  </r>
  <r>
    <x v="3"/>
    <x v="7"/>
    <x v="0"/>
    <x v="2"/>
    <x v="14"/>
    <n v="74"/>
  </r>
  <r>
    <x v="3"/>
    <x v="7"/>
    <x v="0"/>
    <x v="2"/>
    <x v="15"/>
    <n v="74.40000000000002"/>
  </r>
  <r>
    <x v="3"/>
    <x v="7"/>
    <x v="0"/>
    <x v="2"/>
    <x v="16"/>
    <n v="80"/>
  </r>
  <r>
    <x v="3"/>
    <x v="7"/>
    <x v="0"/>
    <x v="2"/>
    <x v="17"/>
    <n v="112.00000000000001"/>
  </r>
  <r>
    <x v="3"/>
    <x v="7"/>
    <x v="0"/>
    <x v="2"/>
    <x v="18"/>
    <n v="109.2"/>
  </r>
  <r>
    <x v="3"/>
    <x v="7"/>
    <x v="0"/>
    <x v="2"/>
    <x v="19"/>
    <n v="156"/>
  </r>
  <r>
    <x v="3"/>
    <x v="7"/>
    <x v="0"/>
    <x v="2"/>
    <x v="20"/>
    <n v="78"/>
  </r>
  <r>
    <x v="3"/>
    <x v="7"/>
    <x v="0"/>
    <x v="2"/>
    <x v="21"/>
    <n v="0"/>
  </r>
  <r>
    <x v="3"/>
    <x v="7"/>
    <x v="0"/>
    <x v="3"/>
    <x v="0"/>
    <n v="4816.9242100212177"/>
  </r>
  <r>
    <x v="3"/>
    <x v="7"/>
    <x v="0"/>
    <x v="3"/>
    <x v="1"/>
    <n v="5070.4465368644396"/>
  </r>
  <r>
    <x v="3"/>
    <x v="7"/>
    <x v="0"/>
    <x v="3"/>
    <x v="2"/>
    <n v="5337.3121440678315"/>
  </r>
  <r>
    <x v="3"/>
    <x v="7"/>
    <x v="0"/>
    <x v="3"/>
    <x v="3"/>
    <n v="5618.2233095450856"/>
  </r>
  <r>
    <x v="3"/>
    <x v="7"/>
    <x v="0"/>
    <x v="3"/>
    <x v="4"/>
    <n v="5913.9192732053543"/>
  </r>
  <r>
    <x v="3"/>
    <x v="7"/>
    <x v="0"/>
    <x v="3"/>
    <x v="5"/>
    <n v="6225.178182321426"/>
  </r>
  <r>
    <x v="3"/>
    <x v="7"/>
    <x v="0"/>
    <x v="3"/>
    <x v="6"/>
    <n v="6552.8191392857125"/>
  </r>
  <r>
    <x v="3"/>
    <x v="7"/>
    <x v="0"/>
    <x v="3"/>
    <x v="7"/>
    <n v="6897.7043571428549"/>
  </r>
  <r>
    <x v="3"/>
    <x v="7"/>
    <x v="0"/>
    <x v="3"/>
    <x v="8"/>
    <n v="7260.7414285714267"/>
  </r>
  <r>
    <x v="3"/>
    <x v="7"/>
    <x v="0"/>
    <x v="3"/>
    <x v="9"/>
    <n v="7642.8857142857132"/>
  </r>
  <r>
    <x v="3"/>
    <x v="7"/>
    <x v="0"/>
    <x v="3"/>
    <x v="10"/>
    <n v="8045.1428571428569"/>
  </r>
  <r>
    <x v="3"/>
    <x v="7"/>
    <x v="0"/>
    <x v="3"/>
    <x v="11"/>
    <n v="8468.5714285714275"/>
  </r>
  <r>
    <x v="3"/>
    <x v="7"/>
    <x v="0"/>
    <x v="3"/>
    <x v="12"/>
    <n v="8914.2857142857138"/>
  </r>
  <r>
    <x v="3"/>
    <x v="7"/>
    <x v="0"/>
    <x v="3"/>
    <x v="13"/>
    <n v="8171.4285714285706"/>
  </r>
  <r>
    <x v="3"/>
    <x v="7"/>
    <x v="0"/>
    <x v="3"/>
    <x v="14"/>
    <n v="7057.1428571428569"/>
  </r>
  <r>
    <x v="3"/>
    <x v="7"/>
    <x v="0"/>
    <x v="3"/>
    <x v="15"/>
    <n v="7057.1428571428569"/>
  </r>
  <r>
    <x v="3"/>
    <x v="7"/>
    <x v="0"/>
    <x v="3"/>
    <x v="16"/>
    <n v="6685.7142857142862"/>
  </r>
  <r>
    <x v="3"/>
    <x v="7"/>
    <x v="0"/>
    <x v="3"/>
    <x v="17"/>
    <n v="6314.2857142857138"/>
  </r>
  <r>
    <x v="3"/>
    <x v="7"/>
    <x v="0"/>
    <x v="3"/>
    <x v="18"/>
    <n v="5571.4285714285716"/>
  </r>
  <r>
    <x v="3"/>
    <x v="7"/>
    <x v="0"/>
    <x v="3"/>
    <x v="19"/>
    <n v="2080"/>
  </r>
  <r>
    <x v="3"/>
    <x v="7"/>
    <x v="0"/>
    <x v="3"/>
    <x v="20"/>
    <n v="1203.4285714285716"/>
  </r>
  <r>
    <x v="3"/>
    <x v="7"/>
    <x v="0"/>
    <x v="3"/>
    <x v="21"/>
    <n v="1203.4285714285716"/>
  </r>
  <r>
    <x v="3"/>
    <x v="7"/>
    <x v="0"/>
    <x v="4"/>
    <x v="0"/>
    <n v="36.16969860196842"/>
  </r>
  <r>
    <x v="3"/>
    <x v="7"/>
    <x v="0"/>
    <x v="4"/>
    <x v="1"/>
    <n v="51.670998002812034"/>
  </r>
  <r>
    <x v="3"/>
    <x v="7"/>
    <x v="0"/>
    <x v="4"/>
    <x v="2"/>
    <n v="73.815711432588628"/>
  </r>
  <r>
    <x v="3"/>
    <x v="7"/>
    <x v="0"/>
    <x v="4"/>
    <x v="3"/>
    <n v="127.26846798722177"/>
  </r>
  <r>
    <x v="3"/>
    <x v="7"/>
    <x v="0"/>
    <x v="4"/>
    <x v="4"/>
    <n v="131.20460617239357"/>
  </r>
  <r>
    <x v="3"/>
    <x v="7"/>
    <x v="0"/>
    <x v="4"/>
    <x v="5"/>
    <n v="161.98099527455994"/>
  </r>
  <r>
    <x v="3"/>
    <x v="7"/>
    <x v="0"/>
    <x v="4"/>
    <x v="6"/>
    <n v="199.97653737599992"/>
  </r>
  <r>
    <x v="3"/>
    <x v="7"/>
    <x v="0"/>
    <x v="4"/>
    <x v="7"/>
    <n v="259.7097887999999"/>
  </r>
  <r>
    <x v="3"/>
    <x v="7"/>
    <x v="0"/>
    <x v="4"/>
    <x v="8"/>
    <n v="337.28543999999988"/>
  </r>
  <r>
    <x v="3"/>
    <x v="7"/>
    <x v="0"/>
    <x v="4"/>
    <x v="9"/>
    <n v="396.80639999999988"/>
  </r>
  <r>
    <x v="3"/>
    <x v="7"/>
    <x v="0"/>
    <x v="4"/>
    <x v="10"/>
    <n v="413.33999999999992"/>
  </r>
  <r>
    <x v="3"/>
    <x v="7"/>
    <x v="0"/>
    <x v="4"/>
    <x v="11"/>
    <n v="497.99999999999994"/>
  </r>
  <r>
    <x v="3"/>
    <x v="7"/>
    <x v="0"/>
    <x v="4"/>
    <x v="12"/>
    <n v="600"/>
  </r>
  <r>
    <x v="3"/>
    <x v="7"/>
    <x v="0"/>
    <x v="4"/>
    <x v="13"/>
    <n v="200"/>
  </r>
  <r>
    <x v="3"/>
    <x v="7"/>
    <x v="0"/>
    <x v="4"/>
    <x v="14"/>
    <n v="0"/>
  </r>
  <r>
    <x v="3"/>
    <x v="7"/>
    <x v="0"/>
    <x v="4"/>
    <x v="15"/>
    <n v="0"/>
  </r>
  <r>
    <x v="3"/>
    <x v="7"/>
    <x v="0"/>
    <x v="4"/>
    <x v="16"/>
    <n v="0"/>
  </r>
  <r>
    <x v="3"/>
    <x v="7"/>
    <x v="0"/>
    <x v="4"/>
    <x v="17"/>
    <n v="0"/>
  </r>
  <r>
    <x v="3"/>
    <x v="7"/>
    <x v="0"/>
    <x v="4"/>
    <x v="18"/>
    <n v="0"/>
  </r>
  <r>
    <x v="3"/>
    <x v="7"/>
    <x v="0"/>
    <x v="4"/>
    <x v="19"/>
    <n v="0"/>
  </r>
  <r>
    <x v="3"/>
    <x v="7"/>
    <x v="0"/>
    <x v="4"/>
    <x v="20"/>
    <n v="0"/>
  </r>
  <r>
    <x v="3"/>
    <x v="7"/>
    <x v="0"/>
    <x v="4"/>
    <x v="21"/>
    <n v="0"/>
  </r>
  <r>
    <x v="3"/>
    <x v="7"/>
    <x v="0"/>
    <x v="5"/>
    <x v="0"/>
    <n v="0"/>
  </r>
  <r>
    <x v="3"/>
    <x v="7"/>
    <x v="0"/>
    <x v="5"/>
    <x v="1"/>
    <n v="0"/>
  </r>
  <r>
    <x v="3"/>
    <x v="7"/>
    <x v="0"/>
    <x v="5"/>
    <x v="2"/>
    <n v="0"/>
  </r>
  <r>
    <x v="3"/>
    <x v="7"/>
    <x v="0"/>
    <x v="5"/>
    <x v="3"/>
    <n v="0"/>
  </r>
  <r>
    <x v="3"/>
    <x v="7"/>
    <x v="0"/>
    <x v="5"/>
    <x v="4"/>
    <n v="0"/>
  </r>
  <r>
    <x v="3"/>
    <x v="7"/>
    <x v="0"/>
    <x v="5"/>
    <x v="5"/>
    <n v="0"/>
  </r>
  <r>
    <x v="3"/>
    <x v="7"/>
    <x v="0"/>
    <x v="5"/>
    <x v="6"/>
    <n v="0"/>
  </r>
  <r>
    <x v="3"/>
    <x v="7"/>
    <x v="0"/>
    <x v="5"/>
    <x v="7"/>
    <n v="0"/>
  </r>
  <r>
    <x v="3"/>
    <x v="7"/>
    <x v="0"/>
    <x v="5"/>
    <x v="8"/>
    <n v="0"/>
  </r>
  <r>
    <x v="3"/>
    <x v="7"/>
    <x v="0"/>
    <x v="5"/>
    <x v="9"/>
    <n v="0"/>
  </r>
  <r>
    <x v="3"/>
    <x v="7"/>
    <x v="0"/>
    <x v="5"/>
    <x v="10"/>
    <n v="0"/>
  </r>
  <r>
    <x v="3"/>
    <x v="7"/>
    <x v="0"/>
    <x v="5"/>
    <x v="11"/>
    <n v="0"/>
  </r>
  <r>
    <x v="3"/>
    <x v="7"/>
    <x v="0"/>
    <x v="5"/>
    <x v="12"/>
    <n v="0"/>
  </r>
  <r>
    <x v="3"/>
    <x v="7"/>
    <x v="0"/>
    <x v="5"/>
    <x v="13"/>
    <n v="0"/>
  </r>
  <r>
    <x v="3"/>
    <x v="7"/>
    <x v="0"/>
    <x v="5"/>
    <x v="14"/>
    <n v="0"/>
  </r>
  <r>
    <x v="3"/>
    <x v="7"/>
    <x v="0"/>
    <x v="5"/>
    <x v="15"/>
    <n v="0"/>
  </r>
  <r>
    <x v="3"/>
    <x v="7"/>
    <x v="0"/>
    <x v="5"/>
    <x v="16"/>
    <n v="0"/>
  </r>
  <r>
    <x v="3"/>
    <x v="7"/>
    <x v="0"/>
    <x v="5"/>
    <x v="17"/>
    <n v="0"/>
  </r>
  <r>
    <x v="3"/>
    <x v="7"/>
    <x v="0"/>
    <x v="5"/>
    <x v="18"/>
    <n v="0"/>
  </r>
  <r>
    <x v="3"/>
    <x v="7"/>
    <x v="0"/>
    <x v="5"/>
    <x v="19"/>
    <n v="0"/>
  </r>
  <r>
    <x v="3"/>
    <x v="7"/>
    <x v="0"/>
    <x v="5"/>
    <x v="20"/>
    <n v="0"/>
  </r>
  <r>
    <x v="3"/>
    <x v="7"/>
    <x v="0"/>
    <x v="5"/>
    <x v="21"/>
    <n v="0"/>
  </r>
  <r>
    <x v="4"/>
    <x v="8"/>
    <x v="0"/>
    <x v="0"/>
    <x v="0"/>
    <n v="0"/>
  </r>
  <r>
    <x v="4"/>
    <x v="8"/>
    <x v="0"/>
    <x v="0"/>
    <x v="1"/>
    <n v="0"/>
  </r>
  <r>
    <x v="4"/>
    <x v="8"/>
    <x v="0"/>
    <x v="0"/>
    <x v="2"/>
    <n v="0"/>
  </r>
  <r>
    <x v="4"/>
    <x v="8"/>
    <x v="0"/>
    <x v="0"/>
    <x v="3"/>
    <n v="0"/>
  </r>
  <r>
    <x v="4"/>
    <x v="8"/>
    <x v="0"/>
    <x v="0"/>
    <x v="4"/>
    <n v="0"/>
  </r>
  <r>
    <x v="4"/>
    <x v="8"/>
    <x v="0"/>
    <x v="0"/>
    <x v="5"/>
    <n v="0"/>
  </r>
  <r>
    <x v="4"/>
    <x v="8"/>
    <x v="0"/>
    <x v="0"/>
    <x v="6"/>
    <n v="0"/>
  </r>
  <r>
    <x v="4"/>
    <x v="8"/>
    <x v="0"/>
    <x v="0"/>
    <x v="7"/>
    <n v="0"/>
  </r>
  <r>
    <x v="4"/>
    <x v="8"/>
    <x v="0"/>
    <x v="0"/>
    <x v="8"/>
    <n v="0"/>
  </r>
  <r>
    <x v="4"/>
    <x v="8"/>
    <x v="0"/>
    <x v="0"/>
    <x v="9"/>
    <n v="0"/>
  </r>
  <r>
    <x v="4"/>
    <x v="8"/>
    <x v="0"/>
    <x v="0"/>
    <x v="10"/>
    <n v="0"/>
  </r>
  <r>
    <x v="4"/>
    <x v="8"/>
    <x v="0"/>
    <x v="0"/>
    <x v="11"/>
    <n v="0"/>
  </r>
  <r>
    <x v="4"/>
    <x v="8"/>
    <x v="0"/>
    <x v="0"/>
    <x v="12"/>
    <n v="0"/>
  </r>
  <r>
    <x v="4"/>
    <x v="8"/>
    <x v="0"/>
    <x v="0"/>
    <x v="13"/>
    <n v="0"/>
  </r>
  <r>
    <x v="4"/>
    <x v="8"/>
    <x v="0"/>
    <x v="0"/>
    <x v="14"/>
    <n v="0"/>
  </r>
  <r>
    <x v="4"/>
    <x v="8"/>
    <x v="0"/>
    <x v="0"/>
    <x v="15"/>
    <n v="0"/>
  </r>
  <r>
    <x v="4"/>
    <x v="8"/>
    <x v="0"/>
    <x v="0"/>
    <x v="16"/>
    <n v="0"/>
  </r>
  <r>
    <x v="4"/>
    <x v="8"/>
    <x v="0"/>
    <x v="0"/>
    <x v="17"/>
    <n v="0"/>
  </r>
  <r>
    <x v="4"/>
    <x v="8"/>
    <x v="0"/>
    <x v="0"/>
    <x v="18"/>
    <n v="0"/>
  </r>
  <r>
    <x v="4"/>
    <x v="8"/>
    <x v="0"/>
    <x v="0"/>
    <x v="19"/>
    <n v="0"/>
  </r>
  <r>
    <x v="4"/>
    <x v="8"/>
    <x v="0"/>
    <x v="0"/>
    <x v="20"/>
    <n v="0"/>
  </r>
  <r>
    <x v="4"/>
    <x v="8"/>
    <x v="0"/>
    <x v="0"/>
    <x v="21"/>
    <n v="0"/>
  </r>
  <r>
    <x v="4"/>
    <x v="8"/>
    <x v="0"/>
    <x v="1"/>
    <x v="0"/>
    <n v="0"/>
  </r>
  <r>
    <x v="4"/>
    <x v="8"/>
    <x v="0"/>
    <x v="1"/>
    <x v="1"/>
    <n v="0"/>
  </r>
  <r>
    <x v="4"/>
    <x v="8"/>
    <x v="0"/>
    <x v="1"/>
    <x v="2"/>
    <n v="0"/>
  </r>
  <r>
    <x v="4"/>
    <x v="8"/>
    <x v="0"/>
    <x v="1"/>
    <x v="3"/>
    <n v="0"/>
  </r>
  <r>
    <x v="4"/>
    <x v="8"/>
    <x v="0"/>
    <x v="1"/>
    <x v="4"/>
    <n v="0"/>
  </r>
  <r>
    <x v="4"/>
    <x v="8"/>
    <x v="0"/>
    <x v="1"/>
    <x v="5"/>
    <n v="0"/>
  </r>
  <r>
    <x v="4"/>
    <x v="8"/>
    <x v="0"/>
    <x v="1"/>
    <x v="6"/>
    <n v="0"/>
  </r>
  <r>
    <x v="4"/>
    <x v="8"/>
    <x v="0"/>
    <x v="1"/>
    <x v="7"/>
    <n v="0"/>
  </r>
  <r>
    <x v="4"/>
    <x v="8"/>
    <x v="0"/>
    <x v="1"/>
    <x v="8"/>
    <n v="0"/>
  </r>
  <r>
    <x v="4"/>
    <x v="8"/>
    <x v="0"/>
    <x v="1"/>
    <x v="9"/>
    <n v="0"/>
  </r>
  <r>
    <x v="4"/>
    <x v="8"/>
    <x v="0"/>
    <x v="1"/>
    <x v="10"/>
    <n v="0"/>
  </r>
  <r>
    <x v="4"/>
    <x v="8"/>
    <x v="0"/>
    <x v="1"/>
    <x v="11"/>
    <n v="0"/>
  </r>
  <r>
    <x v="4"/>
    <x v="8"/>
    <x v="0"/>
    <x v="1"/>
    <x v="12"/>
    <n v="0"/>
  </r>
  <r>
    <x v="4"/>
    <x v="8"/>
    <x v="0"/>
    <x v="1"/>
    <x v="13"/>
    <n v="0"/>
  </r>
  <r>
    <x v="4"/>
    <x v="8"/>
    <x v="0"/>
    <x v="1"/>
    <x v="14"/>
    <n v="0"/>
  </r>
  <r>
    <x v="4"/>
    <x v="8"/>
    <x v="0"/>
    <x v="1"/>
    <x v="15"/>
    <n v="0"/>
  </r>
  <r>
    <x v="4"/>
    <x v="8"/>
    <x v="0"/>
    <x v="1"/>
    <x v="16"/>
    <n v="0"/>
  </r>
  <r>
    <x v="4"/>
    <x v="8"/>
    <x v="0"/>
    <x v="1"/>
    <x v="17"/>
    <n v="0"/>
  </r>
  <r>
    <x v="4"/>
    <x v="8"/>
    <x v="0"/>
    <x v="1"/>
    <x v="18"/>
    <n v="0"/>
  </r>
  <r>
    <x v="4"/>
    <x v="8"/>
    <x v="0"/>
    <x v="1"/>
    <x v="19"/>
    <n v="0"/>
  </r>
  <r>
    <x v="4"/>
    <x v="8"/>
    <x v="0"/>
    <x v="1"/>
    <x v="20"/>
    <n v="0"/>
  </r>
  <r>
    <x v="4"/>
    <x v="8"/>
    <x v="0"/>
    <x v="1"/>
    <x v="21"/>
    <n v="0"/>
  </r>
  <r>
    <x v="4"/>
    <x v="8"/>
    <x v="0"/>
    <x v="2"/>
    <x v="0"/>
    <n v="0"/>
  </r>
  <r>
    <x v="4"/>
    <x v="8"/>
    <x v="0"/>
    <x v="2"/>
    <x v="1"/>
    <n v="0"/>
  </r>
  <r>
    <x v="4"/>
    <x v="8"/>
    <x v="0"/>
    <x v="2"/>
    <x v="2"/>
    <n v="0"/>
  </r>
  <r>
    <x v="4"/>
    <x v="8"/>
    <x v="0"/>
    <x v="2"/>
    <x v="3"/>
    <n v="0"/>
  </r>
  <r>
    <x v="4"/>
    <x v="8"/>
    <x v="0"/>
    <x v="2"/>
    <x v="4"/>
    <n v="0"/>
  </r>
  <r>
    <x v="4"/>
    <x v="8"/>
    <x v="0"/>
    <x v="2"/>
    <x v="5"/>
    <n v="0"/>
  </r>
  <r>
    <x v="4"/>
    <x v="8"/>
    <x v="0"/>
    <x v="2"/>
    <x v="6"/>
    <n v="0"/>
  </r>
  <r>
    <x v="4"/>
    <x v="8"/>
    <x v="0"/>
    <x v="2"/>
    <x v="7"/>
    <n v="0"/>
  </r>
  <r>
    <x v="4"/>
    <x v="8"/>
    <x v="0"/>
    <x v="2"/>
    <x v="8"/>
    <n v="0"/>
  </r>
  <r>
    <x v="4"/>
    <x v="8"/>
    <x v="0"/>
    <x v="2"/>
    <x v="9"/>
    <n v="0"/>
  </r>
  <r>
    <x v="4"/>
    <x v="8"/>
    <x v="0"/>
    <x v="2"/>
    <x v="10"/>
    <n v="0"/>
  </r>
  <r>
    <x v="4"/>
    <x v="8"/>
    <x v="0"/>
    <x v="2"/>
    <x v="11"/>
    <n v="0"/>
  </r>
  <r>
    <x v="4"/>
    <x v="8"/>
    <x v="0"/>
    <x v="2"/>
    <x v="12"/>
    <n v="0"/>
  </r>
  <r>
    <x v="4"/>
    <x v="8"/>
    <x v="0"/>
    <x v="2"/>
    <x v="13"/>
    <n v="0"/>
  </r>
  <r>
    <x v="4"/>
    <x v="8"/>
    <x v="0"/>
    <x v="2"/>
    <x v="14"/>
    <n v="0"/>
  </r>
  <r>
    <x v="4"/>
    <x v="8"/>
    <x v="0"/>
    <x v="2"/>
    <x v="15"/>
    <n v="0"/>
  </r>
  <r>
    <x v="4"/>
    <x v="8"/>
    <x v="0"/>
    <x v="2"/>
    <x v="16"/>
    <n v="0"/>
  </r>
  <r>
    <x v="4"/>
    <x v="8"/>
    <x v="0"/>
    <x v="2"/>
    <x v="17"/>
    <n v="0"/>
  </r>
  <r>
    <x v="4"/>
    <x v="8"/>
    <x v="0"/>
    <x v="2"/>
    <x v="18"/>
    <n v="0"/>
  </r>
  <r>
    <x v="4"/>
    <x v="8"/>
    <x v="0"/>
    <x v="2"/>
    <x v="19"/>
    <n v="0"/>
  </r>
  <r>
    <x v="4"/>
    <x v="8"/>
    <x v="0"/>
    <x v="2"/>
    <x v="20"/>
    <n v="0"/>
  </r>
  <r>
    <x v="4"/>
    <x v="8"/>
    <x v="0"/>
    <x v="2"/>
    <x v="21"/>
    <n v="0"/>
  </r>
  <r>
    <x v="4"/>
    <x v="8"/>
    <x v="0"/>
    <x v="3"/>
    <x v="0"/>
    <n v="0"/>
  </r>
  <r>
    <x v="4"/>
    <x v="8"/>
    <x v="0"/>
    <x v="3"/>
    <x v="1"/>
    <n v="0"/>
  </r>
  <r>
    <x v="4"/>
    <x v="8"/>
    <x v="0"/>
    <x v="3"/>
    <x v="2"/>
    <n v="0"/>
  </r>
  <r>
    <x v="4"/>
    <x v="8"/>
    <x v="0"/>
    <x v="3"/>
    <x v="3"/>
    <n v="0"/>
  </r>
  <r>
    <x v="4"/>
    <x v="8"/>
    <x v="0"/>
    <x v="3"/>
    <x v="4"/>
    <n v="0"/>
  </r>
  <r>
    <x v="4"/>
    <x v="8"/>
    <x v="0"/>
    <x v="3"/>
    <x v="5"/>
    <n v="0"/>
  </r>
  <r>
    <x v="4"/>
    <x v="8"/>
    <x v="0"/>
    <x v="3"/>
    <x v="6"/>
    <n v="0"/>
  </r>
  <r>
    <x v="4"/>
    <x v="8"/>
    <x v="0"/>
    <x v="3"/>
    <x v="7"/>
    <n v="0"/>
  </r>
  <r>
    <x v="4"/>
    <x v="8"/>
    <x v="0"/>
    <x v="3"/>
    <x v="8"/>
    <n v="0"/>
  </r>
  <r>
    <x v="4"/>
    <x v="8"/>
    <x v="0"/>
    <x v="3"/>
    <x v="9"/>
    <n v="0"/>
  </r>
  <r>
    <x v="4"/>
    <x v="8"/>
    <x v="0"/>
    <x v="3"/>
    <x v="10"/>
    <n v="0"/>
  </r>
  <r>
    <x v="4"/>
    <x v="8"/>
    <x v="0"/>
    <x v="3"/>
    <x v="11"/>
    <n v="0"/>
  </r>
  <r>
    <x v="4"/>
    <x v="8"/>
    <x v="0"/>
    <x v="3"/>
    <x v="12"/>
    <n v="0"/>
  </r>
  <r>
    <x v="4"/>
    <x v="8"/>
    <x v="0"/>
    <x v="3"/>
    <x v="13"/>
    <n v="0"/>
  </r>
  <r>
    <x v="4"/>
    <x v="8"/>
    <x v="0"/>
    <x v="3"/>
    <x v="14"/>
    <n v="0"/>
  </r>
  <r>
    <x v="4"/>
    <x v="8"/>
    <x v="0"/>
    <x v="3"/>
    <x v="15"/>
    <n v="0"/>
  </r>
  <r>
    <x v="4"/>
    <x v="8"/>
    <x v="0"/>
    <x v="3"/>
    <x v="16"/>
    <n v="0"/>
  </r>
  <r>
    <x v="4"/>
    <x v="8"/>
    <x v="0"/>
    <x v="3"/>
    <x v="17"/>
    <n v="0"/>
  </r>
  <r>
    <x v="4"/>
    <x v="8"/>
    <x v="0"/>
    <x v="3"/>
    <x v="18"/>
    <n v="0"/>
  </r>
  <r>
    <x v="4"/>
    <x v="8"/>
    <x v="0"/>
    <x v="3"/>
    <x v="19"/>
    <n v="0"/>
  </r>
  <r>
    <x v="4"/>
    <x v="8"/>
    <x v="0"/>
    <x v="3"/>
    <x v="20"/>
    <n v="0"/>
  </r>
  <r>
    <x v="4"/>
    <x v="8"/>
    <x v="0"/>
    <x v="3"/>
    <x v="21"/>
    <n v="0"/>
  </r>
  <r>
    <x v="4"/>
    <x v="8"/>
    <x v="0"/>
    <x v="4"/>
    <x v="0"/>
    <n v="0"/>
  </r>
  <r>
    <x v="4"/>
    <x v="8"/>
    <x v="0"/>
    <x v="4"/>
    <x v="1"/>
    <n v="0"/>
  </r>
  <r>
    <x v="4"/>
    <x v="8"/>
    <x v="0"/>
    <x v="4"/>
    <x v="2"/>
    <n v="0"/>
  </r>
  <r>
    <x v="4"/>
    <x v="8"/>
    <x v="0"/>
    <x v="4"/>
    <x v="3"/>
    <n v="0"/>
  </r>
  <r>
    <x v="4"/>
    <x v="8"/>
    <x v="0"/>
    <x v="4"/>
    <x v="4"/>
    <n v="0"/>
  </r>
  <r>
    <x v="4"/>
    <x v="8"/>
    <x v="0"/>
    <x v="4"/>
    <x v="5"/>
    <n v="0"/>
  </r>
  <r>
    <x v="4"/>
    <x v="8"/>
    <x v="0"/>
    <x v="4"/>
    <x v="6"/>
    <n v="0"/>
  </r>
  <r>
    <x v="4"/>
    <x v="8"/>
    <x v="0"/>
    <x v="4"/>
    <x v="7"/>
    <n v="0"/>
  </r>
  <r>
    <x v="4"/>
    <x v="8"/>
    <x v="0"/>
    <x v="4"/>
    <x v="8"/>
    <n v="0"/>
  </r>
  <r>
    <x v="4"/>
    <x v="8"/>
    <x v="0"/>
    <x v="4"/>
    <x v="9"/>
    <n v="0"/>
  </r>
  <r>
    <x v="4"/>
    <x v="8"/>
    <x v="0"/>
    <x v="4"/>
    <x v="10"/>
    <n v="0"/>
  </r>
  <r>
    <x v="4"/>
    <x v="8"/>
    <x v="0"/>
    <x v="4"/>
    <x v="11"/>
    <n v="0"/>
  </r>
  <r>
    <x v="4"/>
    <x v="8"/>
    <x v="0"/>
    <x v="4"/>
    <x v="12"/>
    <n v="0"/>
  </r>
  <r>
    <x v="4"/>
    <x v="8"/>
    <x v="0"/>
    <x v="4"/>
    <x v="13"/>
    <n v="0"/>
  </r>
  <r>
    <x v="4"/>
    <x v="8"/>
    <x v="0"/>
    <x v="4"/>
    <x v="14"/>
    <n v="0"/>
  </r>
  <r>
    <x v="4"/>
    <x v="8"/>
    <x v="0"/>
    <x v="4"/>
    <x v="15"/>
    <n v="0"/>
  </r>
  <r>
    <x v="4"/>
    <x v="8"/>
    <x v="0"/>
    <x v="4"/>
    <x v="16"/>
    <n v="0"/>
  </r>
  <r>
    <x v="4"/>
    <x v="8"/>
    <x v="0"/>
    <x v="4"/>
    <x v="17"/>
    <n v="0"/>
  </r>
  <r>
    <x v="4"/>
    <x v="8"/>
    <x v="0"/>
    <x v="4"/>
    <x v="18"/>
    <n v="0"/>
  </r>
  <r>
    <x v="4"/>
    <x v="8"/>
    <x v="0"/>
    <x v="4"/>
    <x v="19"/>
    <n v="0"/>
  </r>
  <r>
    <x v="4"/>
    <x v="8"/>
    <x v="0"/>
    <x v="4"/>
    <x v="20"/>
    <n v="0"/>
  </r>
  <r>
    <x v="4"/>
    <x v="8"/>
    <x v="0"/>
    <x v="4"/>
    <x v="21"/>
    <n v="0"/>
  </r>
  <r>
    <x v="4"/>
    <x v="8"/>
    <x v="0"/>
    <x v="5"/>
    <x v="0"/>
    <n v="0"/>
  </r>
  <r>
    <x v="4"/>
    <x v="8"/>
    <x v="0"/>
    <x v="5"/>
    <x v="1"/>
    <n v="0"/>
  </r>
  <r>
    <x v="4"/>
    <x v="8"/>
    <x v="0"/>
    <x v="5"/>
    <x v="2"/>
    <n v="0"/>
  </r>
  <r>
    <x v="4"/>
    <x v="8"/>
    <x v="0"/>
    <x v="5"/>
    <x v="3"/>
    <n v="0"/>
  </r>
  <r>
    <x v="4"/>
    <x v="8"/>
    <x v="0"/>
    <x v="5"/>
    <x v="4"/>
    <n v="0"/>
  </r>
  <r>
    <x v="4"/>
    <x v="8"/>
    <x v="0"/>
    <x v="5"/>
    <x v="5"/>
    <n v="0"/>
  </r>
  <r>
    <x v="4"/>
    <x v="8"/>
    <x v="0"/>
    <x v="5"/>
    <x v="6"/>
    <n v="0"/>
  </r>
  <r>
    <x v="4"/>
    <x v="8"/>
    <x v="0"/>
    <x v="5"/>
    <x v="7"/>
    <n v="0"/>
  </r>
  <r>
    <x v="4"/>
    <x v="8"/>
    <x v="0"/>
    <x v="5"/>
    <x v="8"/>
    <n v="0"/>
  </r>
  <r>
    <x v="4"/>
    <x v="8"/>
    <x v="0"/>
    <x v="5"/>
    <x v="9"/>
    <n v="0"/>
  </r>
  <r>
    <x v="4"/>
    <x v="8"/>
    <x v="0"/>
    <x v="5"/>
    <x v="10"/>
    <n v="0"/>
  </r>
  <r>
    <x v="4"/>
    <x v="8"/>
    <x v="0"/>
    <x v="5"/>
    <x v="11"/>
    <n v="0"/>
  </r>
  <r>
    <x v="4"/>
    <x v="8"/>
    <x v="0"/>
    <x v="5"/>
    <x v="12"/>
    <n v="0"/>
  </r>
  <r>
    <x v="4"/>
    <x v="8"/>
    <x v="0"/>
    <x v="5"/>
    <x v="13"/>
    <n v="0"/>
  </r>
  <r>
    <x v="4"/>
    <x v="8"/>
    <x v="0"/>
    <x v="5"/>
    <x v="14"/>
    <n v="0"/>
  </r>
  <r>
    <x v="4"/>
    <x v="8"/>
    <x v="0"/>
    <x v="5"/>
    <x v="15"/>
    <n v="0"/>
  </r>
  <r>
    <x v="4"/>
    <x v="8"/>
    <x v="0"/>
    <x v="5"/>
    <x v="16"/>
    <n v="0"/>
  </r>
  <r>
    <x v="4"/>
    <x v="8"/>
    <x v="0"/>
    <x v="5"/>
    <x v="17"/>
    <n v="0"/>
  </r>
  <r>
    <x v="4"/>
    <x v="8"/>
    <x v="0"/>
    <x v="5"/>
    <x v="18"/>
    <n v="0"/>
  </r>
  <r>
    <x v="4"/>
    <x v="8"/>
    <x v="0"/>
    <x v="5"/>
    <x v="19"/>
    <n v="0"/>
  </r>
  <r>
    <x v="4"/>
    <x v="8"/>
    <x v="0"/>
    <x v="5"/>
    <x v="20"/>
    <n v="0"/>
  </r>
  <r>
    <x v="4"/>
    <x v="8"/>
    <x v="0"/>
    <x v="5"/>
    <x v="21"/>
    <n v="0"/>
  </r>
  <r>
    <x v="5"/>
    <x v="9"/>
    <x v="0"/>
    <x v="0"/>
    <x v="0"/>
    <n v="0"/>
  </r>
  <r>
    <x v="5"/>
    <x v="9"/>
    <x v="0"/>
    <x v="0"/>
    <x v="1"/>
    <n v="0"/>
  </r>
  <r>
    <x v="5"/>
    <x v="9"/>
    <x v="0"/>
    <x v="0"/>
    <x v="2"/>
    <n v="0"/>
  </r>
  <r>
    <x v="5"/>
    <x v="9"/>
    <x v="0"/>
    <x v="0"/>
    <x v="3"/>
    <n v="0"/>
  </r>
  <r>
    <x v="5"/>
    <x v="9"/>
    <x v="0"/>
    <x v="0"/>
    <x v="4"/>
    <n v="0"/>
  </r>
  <r>
    <x v="5"/>
    <x v="9"/>
    <x v="0"/>
    <x v="0"/>
    <x v="5"/>
    <n v="0"/>
  </r>
  <r>
    <x v="5"/>
    <x v="9"/>
    <x v="0"/>
    <x v="0"/>
    <x v="6"/>
    <n v="0"/>
  </r>
  <r>
    <x v="5"/>
    <x v="9"/>
    <x v="0"/>
    <x v="0"/>
    <x v="7"/>
    <n v="0"/>
  </r>
  <r>
    <x v="5"/>
    <x v="9"/>
    <x v="0"/>
    <x v="0"/>
    <x v="8"/>
    <n v="0"/>
  </r>
  <r>
    <x v="5"/>
    <x v="9"/>
    <x v="0"/>
    <x v="0"/>
    <x v="9"/>
    <n v="0"/>
  </r>
  <r>
    <x v="5"/>
    <x v="9"/>
    <x v="0"/>
    <x v="0"/>
    <x v="10"/>
    <n v="0"/>
  </r>
  <r>
    <x v="5"/>
    <x v="9"/>
    <x v="0"/>
    <x v="0"/>
    <x v="11"/>
    <n v="0"/>
  </r>
  <r>
    <x v="5"/>
    <x v="9"/>
    <x v="0"/>
    <x v="0"/>
    <x v="12"/>
    <n v="0"/>
  </r>
  <r>
    <x v="5"/>
    <x v="9"/>
    <x v="0"/>
    <x v="0"/>
    <x v="13"/>
    <n v="0"/>
  </r>
  <r>
    <x v="5"/>
    <x v="9"/>
    <x v="0"/>
    <x v="0"/>
    <x v="14"/>
    <n v="0"/>
  </r>
  <r>
    <x v="5"/>
    <x v="9"/>
    <x v="0"/>
    <x v="0"/>
    <x v="15"/>
    <n v="0"/>
  </r>
  <r>
    <x v="5"/>
    <x v="9"/>
    <x v="0"/>
    <x v="0"/>
    <x v="16"/>
    <n v="0"/>
  </r>
  <r>
    <x v="5"/>
    <x v="9"/>
    <x v="0"/>
    <x v="0"/>
    <x v="17"/>
    <n v="0"/>
  </r>
  <r>
    <x v="5"/>
    <x v="9"/>
    <x v="0"/>
    <x v="0"/>
    <x v="18"/>
    <n v="0"/>
  </r>
  <r>
    <x v="5"/>
    <x v="9"/>
    <x v="0"/>
    <x v="0"/>
    <x v="19"/>
    <n v="0"/>
  </r>
  <r>
    <x v="5"/>
    <x v="9"/>
    <x v="0"/>
    <x v="0"/>
    <x v="20"/>
    <n v="0"/>
  </r>
  <r>
    <x v="5"/>
    <x v="9"/>
    <x v="0"/>
    <x v="0"/>
    <x v="21"/>
    <n v="0"/>
  </r>
  <r>
    <x v="5"/>
    <x v="9"/>
    <x v="0"/>
    <x v="1"/>
    <x v="0"/>
    <n v="0"/>
  </r>
  <r>
    <x v="5"/>
    <x v="9"/>
    <x v="0"/>
    <x v="1"/>
    <x v="1"/>
    <n v="0"/>
  </r>
  <r>
    <x v="5"/>
    <x v="9"/>
    <x v="0"/>
    <x v="1"/>
    <x v="2"/>
    <n v="0"/>
  </r>
  <r>
    <x v="5"/>
    <x v="9"/>
    <x v="0"/>
    <x v="1"/>
    <x v="3"/>
    <n v="0"/>
  </r>
  <r>
    <x v="5"/>
    <x v="9"/>
    <x v="0"/>
    <x v="1"/>
    <x v="4"/>
    <n v="0"/>
  </r>
  <r>
    <x v="5"/>
    <x v="9"/>
    <x v="0"/>
    <x v="1"/>
    <x v="5"/>
    <n v="0"/>
  </r>
  <r>
    <x v="5"/>
    <x v="9"/>
    <x v="0"/>
    <x v="1"/>
    <x v="6"/>
    <n v="0"/>
  </r>
  <r>
    <x v="5"/>
    <x v="9"/>
    <x v="0"/>
    <x v="1"/>
    <x v="7"/>
    <n v="0"/>
  </r>
  <r>
    <x v="5"/>
    <x v="9"/>
    <x v="0"/>
    <x v="1"/>
    <x v="8"/>
    <n v="0"/>
  </r>
  <r>
    <x v="5"/>
    <x v="9"/>
    <x v="0"/>
    <x v="1"/>
    <x v="9"/>
    <n v="0"/>
  </r>
  <r>
    <x v="5"/>
    <x v="9"/>
    <x v="0"/>
    <x v="1"/>
    <x v="10"/>
    <n v="0"/>
  </r>
  <r>
    <x v="5"/>
    <x v="9"/>
    <x v="0"/>
    <x v="1"/>
    <x v="11"/>
    <n v="0"/>
  </r>
  <r>
    <x v="5"/>
    <x v="9"/>
    <x v="0"/>
    <x v="1"/>
    <x v="12"/>
    <n v="0"/>
  </r>
  <r>
    <x v="5"/>
    <x v="9"/>
    <x v="0"/>
    <x v="1"/>
    <x v="13"/>
    <n v="0"/>
  </r>
  <r>
    <x v="5"/>
    <x v="9"/>
    <x v="0"/>
    <x v="1"/>
    <x v="14"/>
    <n v="0"/>
  </r>
  <r>
    <x v="5"/>
    <x v="9"/>
    <x v="0"/>
    <x v="1"/>
    <x v="15"/>
    <n v="0"/>
  </r>
  <r>
    <x v="5"/>
    <x v="9"/>
    <x v="0"/>
    <x v="1"/>
    <x v="16"/>
    <n v="0"/>
  </r>
  <r>
    <x v="5"/>
    <x v="9"/>
    <x v="0"/>
    <x v="1"/>
    <x v="17"/>
    <n v="0"/>
  </r>
  <r>
    <x v="5"/>
    <x v="9"/>
    <x v="0"/>
    <x v="1"/>
    <x v="18"/>
    <n v="0"/>
  </r>
  <r>
    <x v="5"/>
    <x v="9"/>
    <x v="0"/>
    <x v="1"/>
    <x v="19"/>
    <n v="0"/>
  </r>
  <r>
    <x v="5"/>
    <x v="9"/>
    <x v="0"/>
    <x v="1"/>
    <x v="20"/>
    <n v="0"/>
  </r>
  <r>
    <x v="5"/>
    <x v="9"/>
    <x v="0"/>
    <x v="1"/>
    <x v="21"/>
    <n v="0"/>
  </r>
  <r>
    <x v="5"/>
    <x v="9"/>
    <x v="0"/>
    <x v="2"/>
    <x v="0"/>
    <n v="0"/>
  </r>
  <r>
    <x v="5"/>
    <x v="9"/>
    <x v="0"/>
    <x v="2"/>
    <x v="1"/>
    <n v="0"/>
  </r>
  <r>
    <x v="5"/>
    <x v="9"/>
    <x v="0"/>
    <x v="2"/>
    <x v="2"/>
    <n v="0"/>
  </r>
  <r>
    <x v="5"/>
    <x v="9"/>
    <x v="0"/>
    <x v="2"/>
    <x v="3"/>
    <n v="0"/>
  </r>
  <r>
    <x v="5"/>
    <x v="9"/>
    <x v="0"/>
    <x v="2"/>
    <x v="4"/>
    <n v="0"/>
  </r>
  <r>
    <x v="5"/>
    <x v="9"/>
    <x v="0"/>
    <x v="2"/>
    <x v="5"/>
    <n v="0"/>
  </r>
  <r>
    <x v="5"/>
    <x v="9"/>
    <x v="0"/>
    <x v="2"/>
    <x v="6"/>
    <n v="0"/>
  </r>
  <r>
    <x v="5"/>
    <x v="9"/>
    <x v="0"/>
    <x v="2"/>
    <x v="7"/>
    <n v="0"/>
  </r>
  <r>
    <x v="5"/>
    <x v="9"/>
    <x v="0"/>
    <x v="2"/>
    <x v="8"/>
    <n v="0"/>
  </r>
  <r>
    <x v="5"/>
    <x v="9"/>
    <x v="0"/>
    <x v="2"/>
    <x v="9"/>
    <n v="0"/>
  </r>
  <r>
    <x v="5"/>
    <x v="9"/>
    <x v="0"/>
    <x v="2"/>
    <x v="10"/>
    <n v="0"/>
  </r>
  <r>
    <x v="5"/>
    <x v="9"/>
    <x v="0"/>
    <x v="2"/>
    <x v="11"/>
    <n v="0"/>
  </r>
  <r>
    <x v="5"/>
    <x v="9"/>
    <x v="0"/>
    <x v="2"/>
    <x v="12"/>
    <n v="0"/>
  </r>
  <r>
    <x v="5"/>
    <x v="9"/>
    <x v="0"/>
    <x v="2"/>
    <x v="13"/>
    <n v="0"/>
  </r>
  <r>
    <x v="5"/>
    <x v="9"/>
    <x v="0"/>
    <x v="2"/>
    <x v="14"/>
    <n v="0"/>
  </r>
  <r>
    <x v="5"/>
    <x v="9"/>
    <x v="0"/>
    <x v="2"/>
    <x v="15"/>
    <n v="0"/>
  </r>
  <r>
    <x v="5"/>
    <x v="9"/>
    <x v="0"/>
    <x v="2"/>
    <x v="16"/>
    <n v="0"/>
  </r>
  <r>
    <x v="5"/>
    <x v="9"/>
    <x v="0"/>
    <x v="2"/>
    <x v="17"/>
    <n v="0"/>
  </r>
  <r>
    <x v="5"/>
    <x v="9"/>
    <x v="0"/>
    <x v="2"/>
    <x v="18"/>
    <n v="0"/>
  </r>
  <r>
    <x v="5"/>
    <x v="9"/>
    <x v="0"/>
    <x v="2"/>
    <x v="19"/>
    <n v="0"/>
  </r>
  <r>
    <x v="5"/>
    <x v="9"/>
    <x v="0"/>
    <x v="2"/>
    <x v="20"/>
    <n v="0"/>
  </r>
  <r>
    <x v="5"/>
    <x v="9"/>
    <x v="0"/>
    <x v="2"/>
    <x v="21"/>
    <n v="0"/>
  </r>
  <r>
    <x v="5"/>
    <x v="9"/>
    <x v="0"/>
    <x v="3"/>
    <x v="0"/>
    <n v="0"/>
  </r>
  <r>
    <x v="5"/>
    <x v="9"/>
    <x v="0"/>
    <x v="3"/>
    <x v="1"/>
    <n v="0"/>
  </r>
  <r>
    <x v="5"/>
    <x v="9"/>
    <x v="0"/>
    <x v="3"/>
    <x v="2"/>
    <n v="0"/>
  </r>
  <r>
    <x v="5"/>
    <x v="9"/>
    <x v="0"/>
    <x v="3"/>
    <x v="3"/>
    <n v="0"/>
  </r>
  <r>
    <x v="5"/>
    <x v="9"/>
    <x v="0"/>
    <x v="3"/>
    <x v="4"/>
    <n v="0"/>
  </r>
  <r>
    <x v="5"/>
    <x v="9"/>
    <x v="0"/>
    <x v="3"/>
    <x v="5"/>
    <n v="0"/>
  </r>
  <r>
    <x v="5"/>
    <x v="9"/>
    <x v="0"/>
    <x v="3"/>
    <x v="6"/>
    <n v="0"/>
  </r>
  <r>
    <x v="5"/>
    <x v="9"/>
    <x v="0"/>
    <x v="3"/>
    <x v="7"/>
    <n v="0"/>
  </r>
  <r>
    <x v="5"/>
    <x v="9"/>
    <x v="0"/>
    <x v="3"/>
    <x v="8"/>
    <n v="0"/>
  </r>
  <r>
    <x v="5"/>
    <x v="9"/>
    <x v="0"/>
    <x v="3"/>
    <x v="9"/>
    <n v="0"/>
  </r>
  <r>
    <x v="5"/>
    <x v="9"/>
    <x v="0"/>
    <x v="3"/>
    <x v="10"/>
    <n v="0"/>
  </r>
  <r>
    <x v="5"/>
    <x v="9"/>
    <x v="0"/>
    <x v="3"/>
    <x v="11"/>
    <n v="0"/>
  </r>
  <r>
    <x v="5"/>
    <x v="9"/>
    <x v="0"/>
    <x v="3"/>
    <x v="12"/>
    <n v="0"/>
  </r>
  <r>
    <x v="5"/>
    <x v="9"/>
    <x v="0"/>
    <x v="3"/>
    <x v="13"/>
    <n v="0"/>
  </r>
  <r>
    <x v="5"/>
    <x v="9"/>
    <x v="0"/>
    <x v="3"/>
    <x v="14"/>
    <n v="0"/>
  </r>
  <r>
    <x v="5"/>
    <x v="9"/>
    <x v="0"/>
    <x v="3"/>
    <x v="15"/>
    <n v="0"/>
  </r>
  <r>
    <x v="5"/>
    <x v="9"/>
    <x v="0"/>
    <x v="3"/>
    <x v="16"/>
    <n v="0"/>
  </r>
  <r>
    <x v="5"/>
    <x v="9"/>
    <x v="0"/>
    <x v="3"/>
    <x v="17"/>
    <n v="0"/>
  </r>
  <r>
    <x v="5"/>
    <x v="9"/>
    <x v="0"/>
    <x v="3"/>
    <x v="18"/>
    <n v="0"/>
  </r>
  <r>
    <x v="5"/>
    <x v="9"/>
    <x v="0"/>
    <x v="3"/>
    <x v="19"/>
    <n v="0"/>
  </r>
  <r>
    <x v="5"/>
    <x v="9"/>
    <x v="0"/>
    <x v="3"/>
    <x v="20"/>
    <n v="0"/>
  </r>
  <r>
    <x v="5"/>
    <x v="9"/>
    <x v="0"/>
    <x v="3"/>
    <x v="21"/>
    <n v="0"/>
  </r>
  <r>
    <x v="5"/>
    <x v="9"/>
    <x v="0"/>
    <x v="4"/>
    <x v="0"/>
    <n v="0"/>
  </r>
  <r>
    <x v="5"/>
    <x v="9"/>
    <x v="0"/>
    <x v="4"/>
    <x v="1"/>
    <n v="0"/>
  </r>
  <r>
    <x v="5"/>
    <x v="9"/>
    <x v="0"/>
    <x v="4"/>
    <x v="2"/>
    <n v="0"/>
  </r>
  <r>
    <x v="5"/>
    <x v="9"/>
    <x v="0"/>
    <x v="4"/>
    <x v="3"/>
    <n v="0"/>
  </r>
  <r>
    <x v="5"/>
    <x v="9"/>
    <x v="0"/>
    <x v="4"/>
    <x v="4"/>
    <n v="0"/>
  </r>
  <r>
    <x v="5"/>
    <x v="9"/>
    <x v="0"/>
    <x v="4"/>
    <x v="5"/>
    <n v="0"/>
  </r>
  <r>
    <x v="5"/>
    <x v="9"/>
    <x v="0"/>
    <x v="4"/>
    <x v="6"/>
    <n v="0"/>
  </r>
  <r>
    <x v="5"/>
    <x v="9"/>
    <x v="0"/>
    <x v="4"/>
    <x v="7"/>
    <n v="0"/>
  </r>
  <r>
    <x v="5"/>
    <x v="9"/>
    <x v="0"/>
    <x v="4"/>
    <x v="8"/>
    <n v="0"/>
  </r>
  <r>
    <x v="5"/>
    <x v="9"/>
    <x v="0"/>
    <x v="4"/>
    <x v="9"/>
    <n v="0"/>
  </r>
  <r>
    <x v="5"/>
    <x v="9"/>
    <x v="0"/>
    <x v="4"/>
    <x v="10"/>
    <n v="0"/>
  </r>
  <r>
    <x v="5"/>
    <x v="9"/>
    <x v="0"/>
    <x v="4"/>
    <x v="11"/>
    <n v="0"/>
  </r>
  <r>
    <x v="5"/>
    <x v="9"/>
    <x v="0"/>
    <x v="4"/>
    <x v="12"/>
    <n v="0"/>
  </r>
  <r>
    <x v="5"/>
    <x v="9"/>
    <x v="0"/>
    <x v="4"/>
    <x v="13"/>
    <n v="0"/>
  </r>
  <r>
    <x v="5"/>
    <x v="9"/>
    <x v="0"/>
    <x v="4"/>
    <x v="14"/>
    <n v="0"/>
  </r>
  <r>
    <x v="5"/>
    <x v="9"/>
    <x v="0"/>
    <x v="4"/>
    <x v="15"/>
    <n v="0"/>
  </r>
  <r>
    <x v="5"/>
    <x v="9"/>
    <x v="0"/>
    <x v="4"/>
    <x v="16"/>
    <n v="0"/>
  </r>
  <r>
    <x v="5"/>
    <x v="9"/>
    <x v="0"/>
    <x v="4"/>
    <x v="17"/>
    <n v="0"/>
  </r>
  <r>
    <x v="5"/>
    <x v="9"/>
    <x v="0"/>
    <x v="4"/>
    <x v="18"/>
    <n v="0"/>
  </r>
  <r>
    <x v="5"/>
    <x v="9"/>
    <x v="0"/>
    <x v="4"/>
    <x v="19"/>
    <n v="0"/>
  </r>
  <r>
    <x v="5"/>
    <x v="9"/>
    <x v="0"/>
    <x v="4"/>
    <x v="20"/>
    <n v="0"/>
  </r>
  <r>
    <x v="5"/>
    <x v="9"/>
    <x v="0"/>
    <x v="4"/>
    <x v="21"/>
    <n v="0"/>
  </r>
  <r>
    <x v="5"/>
    <x v="9"/>
    <x v="0"/>
    <x v="5"/>
    <x v="0"/>
    <n v="0"/>
  </r>
  <r>
    <x v="5"/>
    <x v="9"/>
    <x v="0"/>
    <x v="5"/>
    <x v="1"/>
    <n v="0"/>
  </r>
  <r>
    <x v="5"/>
    <x v="9"/>
    <x v="0"/>
    <x v="5"/>
    <x v="2"/>
    <n v="0"/>
  </r>
  <r>
    <x v="5"/>
    <x v="9"/>
    <x v="0"/>
    <x v="5"/>
    <x v="3"/>
    <n v="0"/>
  </r>
  <r>
    <x v="5"/>
    <x v="9"/>
    <x v="0"/>
    <x v="5"/>
    <x v="4"/>
    <n v="0"/>
  </r>
  <r>
    <x v="5"/>
    <x v="9"/>
    <x v="0"/>
    <x v="5"/>
    <x v="5"/>
    <n v="0"/>
  </r>
  <r>
    <x v="5"/>
    <x v="9"/>
    <x v="0"/>
    <x v="5"/>
    <x v="6"/>
    <n v="0"/>
  </r>
  <r>
    <x v="5"/>
    <x v="9"/>
    <x v="0"/>
    <x v="5"/>
    <x v="7"/>
    <n v="0"/>
  </r>
  <r>
    <x v="5"/>
    <x v="9"/>
    <x v="0"/>
    <x v="5"/>
    <x v="8"/>
    <n v="0"/>
  </r>
  <r>
    <x v="5"/>
    <x v="9"/>
    <x v="0"/>
    <x v="5"/>
    <x v="9"/>
    <n v="0"/>
  </r>
  <r>
    <x v="5"/>
    <x v="9"/>
    <x v="0"/>
    <x v="5"/>
    <x v="10"/>
    <n v="0"/>
  </r>
  <r>
    <x v="5"/>
    <x v="9"/>
    <x v="0"/>
    <x v="5"/>
    <x v="11"/>
    <n v="0"/>
  </r>
  <r>
    <x v="5"/>
    <x v="9"/>
    <x v="0"/>
    <x v="5"/>
    <x v="12"/>
    <n v="0"/>
  </r>
  <r>
    <x v="5"/>
    <x v="9"/>
    <x v="0"/>
    <x v="5"/>
    <x v="13"/>
    <n v="0"/>
  </r>
  <r>
    <x v="5"/>
    <x v="9"/>
    <x v="0"/>
    <x v="5"/>
    <x v="14"/>
    <n v="0"/>
  </r>
  <r>
    <x v="5"/>
    <x v="9"/>
    <x v="0"/>
    <x v="5"/>
    <x v="15"/>
    <n v="0"/>
  </r>
  <r>
    <x v="5"/>
    <x v="9"/>
    <x v="0"/>
    <x v="5"/>
    <x v="16"/>
    <n v="0"/>
  </r>
  <r>
    <x v="5"/>
    <x v="9"/>
    <x v="0"/>
    <x v="5"/>
    <x v="17"/>
    <n v="0"/>
  </r>
  <r>
    <x v="5"/>
    <x v="9"/>
    <x v="0"/>
    <x v="5"/>
    <x v="18"/>
    <n v="0"/>
  </r>
  <r>
    <x v="5"/>
    <x v="9"/>
    <x v="0"/>
    <x v="5"/>
    <x v="19"/>
    <n v="0"/>
  </r>
  <r>
    <x v="5"/>
    <x v="9"/>
    <x v="0"/>
    <x v="5"/>
    <x v="20"/>
    <n v="0"/>
  </r>
  <r>
    <x v="5"/>
    <x v="9"/>
    <x v="0"/>
    <x v="5"/>
    <x v="21"/>
    <n v="0"/>
  </r>
  <r>
    <x v="5"/>
    <x v="9"/>
    <x v="0"/>
    <x v="0"/>
    <x v="0"/>
    <n v="0"/>
  </r>
  <r>
    <x v="5"/>
    <x v="9"/>
    <x v="0"/>
    <x v="0"/>
    <x v="1"/>
    <n v="0"/>
  </r>
  <r>
    <x v="5"/>
    <x v="9"/>
    <x v="0"/>
    <x v="0"/>
    <x v="2"/>
    <n v="0"/>
  </r>
  <r>
    <x v="5"/>
    <x v="9"/>
    <x v="0"/>
    <x v="0"/>
    <x v="3"/>
    <n v="0"/>
  </r>
  <r>
    <x v="5"/>
    <x v="9"/>
    <x v="0"/>
    <x v="0"/>
    <x v="4"/>
    <n v="0"/>
  </r>
  <r>
    <x v="5"/>
    <x v="9"/>
    <x v="0"/>
    <x v="0"/>
    <x v="5"/>
    <n v="0"/>
  </r>
  <r>
    <x v="5"/>
    <x v="9"/>
    <x v="0"/>
    <x v="0"/>
    <x v="6"/>
    <n v="0"/>
  </r>
  <r>
    <x v="5"/>
    <x v="9"/>
    <x v="0"/>
    <x v="0"/>
    <x v="7"/>
    <n v="0"/>
  </r>
  <r>
    <x v="5"/>
    <x v="9"/>
    <x v="0"/>
    <x v="0"/>
    <x v="8"/>
    <n v="0"/>
  </r>
  <r>
    <x v="5"/>
    <x v="9"/>
    <x v="0"/>
    <x v="0"/>
    <x v="9"/>
    <n v="0"/>
  </r>
  <r>
    <x v="5"/>
    <x v="9"/>
    <x v="0"/>
    <x v="0"/>
    <x v="10"/>
    <n v="0"/>
  </r>
  <r>
    <x v="5"/>
    <x v="9"/>
    <x v="0"/>
    <x v="0"/>
    <x v="11"/>
    <n v="0"/>
  </r>
  <r>
    <x v="5"/>
    <x v="9"/>
    <x v="0"/>
    <x v="0"/>
    <x v="12"/>
    <n v="0"/>
  </r>
  <r>
    <x v="5"/>
    <x v="9"/>
    <x v="0"/>
    <x v="0"/>
    <x v="13"/>
    <n v="0"/>
  </r>
  <r>
    <x v="5"/>
    <x v="9"/>
    <x v="0"/>
    <x v="0"/>
    <x v="14"/>
    <n v="0"/>
  </r>
  <r>
    <x v="5"/>
    <x v="9"/>
    <x v="0"/>
    <x v="0"/>
    <x v="15"/>
    <n v="0"/>
  </r>
  <r>
    <x v="5"/>
    <x v="9"/>
    <x v="0"/>
    <x v="0"/>
    <x v="16"/>
    <n v="0"/>
  </r>
  <r>
    <x v="5"/>
    <x v="9"/>
    <x v="0"/>
    <x v="0"/>
    <x v="17"/>
    <n v="0"/>
  </r>
  <r>
    <x v="5"/>
    <x v="9"/>
    <x v="0"/>
    <x v="0"/>
    <x v="18"/>
    <n v="0"/>
  </r>
  <r>
    <x v="5"/>
    <x v="9"/>
    <x v="0"/>
    <x v="0"/>
    <x v="19"/>
    <n v="0"/>
  </r>
  <r>
    <x v="5"/>
    <x v="9"/>
    <x v="0"/>
    <x v="0"/>
    <x v="20"/>
    <n v="0"/>
  </r>
  <r>
    <x v="5"/>
    <x v="9"/>
    <x v="0"/>
    <x v="0"/>
    <x v="21"/>
    <n v="0"/>
  </r>
  <r>
    <x v="5"/>
    <x v="9"/>
    <x v="0"/>
    <x v="1"/>
    <x v="0"/>
    <n v="0"/>
  </r>
  <r>
    <x v="5"/>
    <x v="9"/>
    <x v="0"/>
    <x v="1"/>
    <x v="1"/>
    <n v="0"/>
  </r>
  <r>
    <x v="5"/>
    <x v="9"/>
    <x v="0"/>
    <x v="1"/>
    <x v="2"/>
    <n v="0"/>
  </r>
  <r>
    <x v="5"/>
    <x v="9"/>
    <x v="0"/>
    <x v="1"/>
    <x v="3"/>
    <n v="0"/>
  </r>
  <r>
    <x v="5"/>
    <x v="9"/>
    <x v="0"/>
    <x v="1"/>
    <x v="4"/>
    <n v="0"/>
  </r>
  <r>
    <x v="5"/>
    <x v="9"/>
    <x v="0"/>
    <x v="1"/>
    <x v="5"/>
    <n v="0"/>
  </r>
  <r>
    <x v="5"/>
    <x v="9"/>
    <x v="0"/>
    <x v="1"/>
    <x v="6"/>
    <n v="0"/>
  </r>
  <r>
    <x v="5"/>
    <x v="9"/>
    <x v="0"/>
    <x v="1"/>
    <x v="7"/>
    <n v="0"/>
  </r>
  <r>
    <x v="5"/>
    <x v="9"/>
    <x v="0"/>
    <x v="1"/>
    <x v="8"/>
    <n v="0"/>
  </r>
  <r>
    <x v="5"/>
    <x v="9"/>
    <x v="0"/>
    <x v="1"/>
    <x v="9"/>
    <n v="0"/>
  </r>
  <r>
    <x v="5"/>
    <x v="9"/>
    <x v="0"/>
    <x v="1"/>
    <x v="10"/>
    <n v="0"/>
  </r>
  <r>
    <x v="5"/>
    <x v="9"/>
    <x v="0"/>
    <x v="1"/>
    <x v="11"/>
    <n v="0"/>
  </r>
  <r>
    <x v="5"/>
    <x v="9"/>
    <x v="0"/>
    <x v="1"/>
    <x v="12"/>
    <n v="0"/>
  </r>
  <r>
    <x v="5"/>
    <x v="9"/>
    <x v="0"/>
    <x v="1"/>
    <x v="13"/>
    <n v="0"/>
  </r>
  <r>
    <x v="5"/>
    <x v="9"/>
    <x v="0"/>
    <x v="1"/>
    <x v="14"/>
    <n v="0"/>
  </r>
  <r>
    <x v="5"/>
    <x v="9"/>
    <x v="0"/>
    <x v="1"/>
    <x v="15"/>
    <n v="0"/>
  </r>
  <r>
    <x v="5"/>
    <x v="9"/>
    <x v="0"/>
    <x v="1"/>
    <x v="16"/>
    <n v="0"/>
  </r>
  <r>
    <x v="5"/>
    <x v="9"/>
    <x v="0"/>
    <x v="1"/>
    <x v="17"/>
    <n v="0"/>
  </r>
  <r>
    <x v="5"/>
    <x v="9"/>
    <x v="0"/>
    <x v="1"/>
    <x v="18"/>
    <n v="0"/>
  </r>
  <r>
    <x v="5"/>
    <x v="9"/>
    <x v="0"/>
    <x v="1"/>
    <x v="19"/>
    <n v="0"/>
  </r>
  <r>
    <x v="5"/>
    <x v="9"/>
    <x v="0"/>
    <x v="1"/>
    <x v="20"/>
    <n v="0"/>
  </r>
  <r>
    <x v="5"/>
    <x v="9"/>
    <x v="0"/>
    <x v="1"/>
    <x v="21"/>
    <n v="0"/>
  </r>
  <r>
    <x v="5"/>
    <x v="9"/>
    <x v="0"/>
    <x v="2"/>
    <x v="0"/>
    <n v="9906.6016071483391"/>
  </r>
  <r>
    <x v="5"/>
    <x v="9"/>
    <x v="0"/>
    <x v="2"/>
    <x v="1"/>
    <n v="10428.001691735095"/>
  </r>
  <r>
    <x v="5"/>
    <x v="9"/>
    <x v="0"/>
    <x v="2"/>
    <x v="2"/>
    <n v="10976.843886036942"/>
  </r>
  <r>
    <x v="5"/>
    <x v="9"/>
    <x v="0"/>
    <x v="2"/>
    <x v="3"/>
    <n v="11554.572511617835"/>
  </r>
  <r>
    <x v="5"/>
    <x v="9"/>
    <x v="0"/>
    <x v="2"/>
    <x v="4"/>
    <n v="12162.707906966143"/>
  </r>
  <r>
    <x v="5"/>
    <x v="9"/>
    <x v="0"/>
    <x v="2"/>
    <x v="5"/>
    <n v="12802.850428385414"/>
  </r>
  <r>
    <x v="5"/>
    <x v="9"/>
    <x v="0"/>
    <x v="2"/>
    <x v="6"/>
    <n v="13476.68466145833"/>
  </r>
  <r>
    <x v="5"/>
    <x v="9"/>
    <x v="0"/>
    <x v="2"/>
    <x v="7"/>
    <n v="14185.983854166665"/>
  </r>
  <r>
    <x v="5"/>
    <x v="9"/>
    <x v="0"/>
    <x v="2"/>
    <x v="8"/>
    <n v="14932.614583333332"/>
  </r>
  <r>
    <x v="5"/>
    <x v="9"/>
    <x v="0"/>
    <x v="2"/>
    <x v="9"/>
    <n v="15718.541666666666"/>
  </r>
  <r>
    <x v="5"/>
    <x v="9"/>
    <x v="0"/>
    <x v="2"/>
    <x v="10"/>
    <n v="16545.833333333336"/>
  </r>
  <r>
    <x v="5"/>
    <x v="9"/>
    <x v="0"/>
    <x v="2"/>
    <x v="11"/>
    <n v="17416.666666666668"/>
  </r>
  <r>
    <x v="5"/>
    <x v="9"/>
    <x v="0"/>
    <x v="2"/>
    <x v="12"/>
    <n v="18333.333333333336"/>
  </r>
  <r>
    <x v="5"/>
    <x v="9"/>
    <x v="0"/>
    <x v="2"/>
    <x v="13"/>
    <n v="18333.333333333336"/>
  </r>
  <r>
    <x v="5"/>
    <x v="9"/>
    <x v="0"/>
    <x v="2"/>
    <x v="14"/>
    <n v="21875"/>
  </r>
  <r>
    <x v="5"/>
    <x v="9"/>
    <x v="0"/>
    <x v="2"/>
    <x v="15"/>
    <n v="24062.5"/>
  </r>
  <r>
    <x v="5"/>
    <x v="9"/>
    <x v="0"/>
    <x v="2"/>
    <x v="16"/>
    <n v="22916.666666666672"/>
  </r>
  <r>
    <x v="5"/>
    <x v="9"/>
    <x v="0"/>
    <x v="2"/>
    <x v="17"/>
    <n v="22423.958333333336"/>
  </r>
  <r>
    <x v="5"/>
    <x v="9"/>
    <x v="0"/>
    <x v="2"/>
    <x v="18"/>
    <n v="20625"/>
  </r>
  <r>
    <x v="5"/>
    <x v="9"/>
    <x v="0"/>
    <x v="2"/>
    <x v="19"/>
    <n v="19479.166666666672"/>
  </r>
  <r>
    <x v="5"/>
    <x v="9"/>
    <x v="0"/>
    <x v="2"/>
    <x v="20"/>
    <n v="7437.5000000000009"/>
  </r>
  <r>
    <x v="5"/>
    <x v="9"/>
    <x v="0"/>
    <x v="2"/>
    <x v="21"/>
    <n v="9916.6666666666679"/>
  </r>
  <r>
    <x v="5"/>
    <x v="9"/>
    <x v="0"/>
    <x v="3"/>
    <x v="0"/>
    <n v="0"/>
  </r>
  <r>
    <x v="5"/>
    <x v="9"/>
    <x v="0"/>
    <x v="3"/>
    <x v="1"/>
    <n v="0"/>
  </r>
  <r>
    <x v="5"/>
    <x v="9"/>
    <x v="0"/>
    <x v="3"/>
    <x v="2"/>
    <n v="0"/>
  </r>
  <r>
    <x v="5"/>
    <x v="9"/>
    <x v="0"/>
    <x v="3"/>
    <x v="3"/>
    <n v="0"/>
  </r>
  <r>
    <x v="5"/>
    <x v="9"/>
    <x v="0"/>
    <x v="3"/>
    <x v="4"/>
    <n v="0"/>
  </r>
  <r>
    <x v="5"/>
    <x v="9"/>
    <x v="0"/>
    <x v="3"/>
    <x v="5"/>
    <n v="0"/>
  </r>
  <r>
    <x v="5"/>
    <x v="9"/>
    <x v="0"/>
    <x v="3"/>
    <x v="6"/>
    <n v="0"/>
  </r>
  <r>
    <x v="5"/>
    <x v="9"/>
    <x v="0"/>
    <x v="3"/>
    <x v="7"/>
    <n v="0"/>
  </r>
  <r>
    <x v="5"/>
    <x v="9"/>
    <x v="0"/>
    <x v="3"/>
    <x v="8"/>
    <n v="0"/>
  </r>
  <r>
    <x v="5"/>
    <x v="9"/>
    <x v="0"/>
    <x v="3"/>
    <x v="9"/>
    <n v="0"/>
  </r>
  <r>
    <x v="5"/>
    <x v="9"/>
    <x v="0"/>
    <x v="3"/>
    <x v="10"/>
    <n v="0"/>
  </r>
  <r>
    <x v="5"/>
    <x v="9"/>
    <x v="0"/>
    <x v="3"/>
    <x v="11"/>
    <n v="0"/>
  </r>
  <r>
    <x v="5"/>
    <x v="9"/>
    <x v="0"/>
    <x v="3"/>
    <x v="12"/>
    <n v="0"/>
  </r>
  <r>
    <x v="5"/>
    <x v="9"/>
    <x v="0"/>
    <x v="3"/>
    <x v="13"/>
    <n v="0"/>
  </r>
  <r>
    <x v="5"/>
    <x v="9"/>
    <x v="0"/>
    <x v="3"/>
    <x v="14"/>
    <n v="0"/>
  </r>
  <r>
    <x v="5"/>
    <x v="9"/>
    <x v="0"/>
    <x v="3"/>
    <x v="15"/>
    <n v="0"/>
  </r>
  <r>
    <x v="5"/>
    <x v="9"/>
    <x v="0"/>
    <x v="3"/>
    <x v="16"/>
    <n v="0"/>
  </r>
  <r>
    <x v="5"/>
    <x v="9"/>
    <x v="0"/>
    <x v="3"/>
    <x v="17"/>
    <n v="0"/>
  </r>
  <r>
    <x v="5"/>
    <x v="9"/>
    <x v="0"/>
    <x v="3"/>
    <x v="18"/>
    <n v="0"/>
  </r>
  <r>
    <x v="5"/>
    <x v="9"/>
    <x v="0"/>
    <x v="3"/>
    <x v="19"/>
    <n v="0"/>
  </r>
  <r>
    <x v="5"/>
    <x v="9"/>
    <x v="0"/>
    <x v="3"/>
    <x v="20"/>
    <n v="0"/>
  </r>
  <r>
    <x v="5"/>
    <x v="9"/>
    <x v="0"/>
    <x v="3"/>
    <x v="21"/>
    <n v="0"/>
  </r>
  <r>
    <x v="5"/>
    <x v="9"/>
    <x v="0"/>
    <x v="4"/>
    <x v="0"/>
    <n v="0"/>
  </r>
  <r>
    <x v="5"/>
    <x v="9"/>
    <x v="0"/>
    <x v="4"/>
    <x v="1"/>
    <n v="0"/>
  </r>
  <r>
    <x v="5"/>
    <x v="9"/>
    <x v="0"/>
    <x v="4"/>
    <x v="2"/>
    <n v="0"/>
  </r>
  <r>
    <x v="5"/>
    <x v="9"/>
    <x v="0"/>
    <x v="4"/>
    <x v="3"/>
    <n v="0"/>
  </r>
  <r>
    <x v="5"/>
    <x v="9"/>
    <x v="0"/>
    <x v="4"/>
    <x v="4"/>
    <n v="0"/>
  </r>
  <r>
    <x v="5"/>
    <x v="9"/>
    <x v="0"/>
    <x v="4"/>
    <x v="5"/>
    <n v="0"/>
  </r>
  <r>
    <x v="5"/>
    <x v="9"/>
    <x v="0"/>
    <x v="4"/>
    <x v="6"/>
    <n v="0"/>
  </r>
  <r>
    <x v="5"/>
    <x v="9"/>
    <x v="0"/>
    <x v="4"/>
    <x v="7"/>
    <n v="0"/>
  </r>
  <r>
    <x v="5"/>
    <x v="9"/>
    <x v="0"/>
    <x v="4"/>
    <x v="8"/>
    <n v="0"/>
  </r>
  <r>
    <x v="5"/>
    <x v="9"/>
    <x v="0"/>
    <x v="4"/>
    <x v="9"/>
    <n v="0"/>
  </r>
  <r>
    <x v="5"/>
    <x v="9"/>
    <x v="0"/>
    <x v="4"/>
    <x v="10"/>
    <n v="0"/>
  </r>
  <r>
    <x v="5"/>
    <x v="9"/>
    <x v="0"/>
    <x v="4"/>
    <x v="11"/>
    <n v="0"/>
  </r>
  <r>
    <x v="5"/>
    <x v="9"/>
    <x v="0"/>
    <x v="4"/>
    <x v="12"/>
    <n v="0"/>
  </r>
  <r>
    <x v="5"/>
    <x v="9"/>
    <x v="0"/>
    <x v="4"/>
    <x v="13"/>
    <n v="0"/>
  </r>
  <r>
    <x v="5"/>
    <x v="9"/>
    <x v="0"/>
    <x v="4"/>
    <x v="14"/>
    <n v="0"/>
  </r>
  <r>
    <x v="5"/>
    <x v="9"/>
    <x v="0"/>
    <x v="4"/>
    <x v="15"/>
    <n v="0"/>
  </r>
  <r>
    <x v="5"/>
    <x v="9"/>
    <x v="0"/>
    <x v="4"/>
    <x v="16"/>
    <n v="0"/>
  </r>
  <r>
    <x v="5"/>
    <x v="9"/>
    <x v="0"/>
    <x v="4"/>
    <x v="17"/>
    <n v="0"/>
  </r>
  <r>
    <x v="5"/>
    <x v="9"/>
    <x v="0"/>
    <x v="4"/>
    <x v="18"/>
    <n v="0"/>
  </r>
  <r>
    <x v="5"/>
    <x v="9"/>
    <x v="0"/>
    <x v="4"/>
    <x v="19"/>
    <n v="0"/>
  </r>
  <r>
    <x v="5"/>
    <x v="9"/>
    <x v="0"/>
    <x v="4"/>
    <x v="20"/>
    <n v="0"/>
  </r>
  <r>
    <x v="5"/>
    <x v="9"/>
    <x v="0"/>
    <x v="4"/>
    <x v="21"/>
    <n v="0"/>
  </r>
  <r>
    <x v="5"/>
    <x v="9"/>
    <x v="0"/>
    <x v="5"/>
    <x v="0"/>
    <n v="0"/>
  </r>
  <r>
    <x v="5"/>
    <x v="9"/>
    <x v="0"/>
    <x v="5"/>
    <x v="1"/>
    <n v="0"/>
  </r>
  <r>
    <x v="5"/>
    <x v="9"/>
    <x v="0"/>
    <x v="5"/>
    <x v="2"/>
    <n v="0"/>
  </r>
  <r>
    <x v="5"/>
    <x v="9"/>
    <x v="0"/>
    <x v="5"/>
    <x v="3"/>
    <n v="0"/>
  </r>
  <r>
    <x v="5"/>
    <x v="9"/>
    <x v="0"/>
    <x v="5"/>
    <x v="4"/>
    <n v="0"/>
  </r>
  <r>
    <x v="5"/>
    <x v="9"/>
    <x v="0"/>
    <x v="5"/>
    <x v="5"/>
    <n v="0"/>
  </r>
  <r>
    <x v="5"/>
    <x v="9"/>
    <x v="0"/>
    <x v="5"/>
    <x v="6"/>
    <n v="0"/>
  </r>
  <r>
    <x v="5"/>
    <x v="9"/>
    <x v="0"/>
    <x v="5"/>
    <x v="7"/>
    <n v="0"/>
  </r>
  <r>
    <x v="5"/>
    <x v="9"/>
    <x v="0"/>
    <x v="5"/>
    <x v="8"/>
    <n v="0"/>
  </r>
  <r>
    <x v="5"/>
    <x v="9"/>
    <x v="0"/>
    <x v="5"/>
    <x v="9"/>
    <n v="0"/>
  </r>
  <r>
    <x v="5"/>
    <x v="9"/>
    <x v="0"/>
    <x v="5"/>
    <x v="10"/>
    <n v="0"/>
  </r>
  <r>
    <x v="5"/>
    <x v="9"/>
    <x v="0"/>
    <x v="5"/>
    <x v="11"/>
    <n v="0"/>
  </r>
  <r>
    <x v="5"/>
    <x v="9"/>
    <x v="0"/>
    <x v="5"/>
    <x v="12"/>
    <n v="0"/>
  </r>
  <r>
    <x v="5"/>
    <x v="9"/>
    <x v="0"/>
    <x v="5"/>
    <x v="13"/>
    <n v="0"/>
  </r>
  <r>
    <x v="5"/>
    <x v="9"/>
    <x v="0"/>
    <x v="5"/>
    <x v="14"/>
    <n v="0"/>
  </r>
  <r>
    <x v="5"/>
    <x v="9"/>
    <x v="0"/>
    <x v="5"/>
    <x v="15"/>
    <n v="0"/>
  </r>
  <r>
    <x v="5"/>
    <x v="9"/>
    <x v="0"/>
    <x v="5"/>
    <x v="16"/>
    <n v="0"/>
  </r>
  <r>
    <x v="5"/>
    <x v="9"/>
    <x v="0"/>
    <x v="5"/>
    <x v="17"/>
    <n v="0"/>
  </r>
  <r>
    <x v="5"/>
    <x v="9"/>
    <x v="0"/>
    <x v="5"/>
    <x v="18"/>
    <n v="0"/>
  </r>
  <r>
    <x v="5"/>
    <x v="9"/>
    <x v="0"/>
    <x v="5"/>
    <x v="19"/>
    <n v="0"/>
  </r>
  <r>
    <x v="5"/>
    <x v="9"/>
    <x v="0"/>
    <x v="5"/>
    <x v="20"/>
    <n v="0"/>
  </r>
  <r>
    <x v="5"/>
    <x v="9"/>
    <x v="0"/>
    <x v="5"/>
    <x v="21"/>
    <n v="0"/>
  </r>
  <r>
    <x v="5"/>
    <x v="10"/>
    <x v="0"/>
    <x v="0"/>
    <x v="0"/>
    <n v="0"/>
  </r>
  <r>
    <x v="5"/>
    <x v="10"/>
    <x v="0"/>
    <x v="0"/>
    <x v="1"/>
    <n v="0"/>
  </r>
  <r>
    <x v="5"/>
    <x v="10"/>
    <x v="0"/>
    <x v="0"/>
    <x v="2"/>
    <n v="0"/>
  </r>
  <r>
    <x v="5"/>
    <x v="10"/>
    <x v="0"/>
    <x v="0"/>
    <x v="3"/>
    <n v="0"/>
  </r>
  <r>
    <x v="5"/>
    <x v="10"/>
    <x v="0"/>
    <x v="0"/>
    <x v="4"/>
    <n v="0"/>
  </r>
  <r>
    <x v="5"/>
    <x v="10"/>
    <x v="0"/>
    <x v="0"/>
    <x v="5"/>
    <n v="0"/>
  </r>
  <r>
    <x v="5"/>
    <x v="10"/>
    <x v="0"/>
    <x v="0"/>
    <x v="6"/>
    <n v="0"/>
  </r>
  <r>
    <x v="5"/>
    <x v="10"/>
    <x v="0"/>
    <x v="0"/>
    <x v="7"/>
    <n v="0"/>
  </r>
  <r>
    <x v="5"/>
    <x v="10"/>
    <x v="0"/>
    <x v="0"/>
    <x v="8"/>
    <n v="0"/>
  </r>
  <r>
    <x v="5"/>
    <x v="10"/>
    <x v="0"/>
    <x v="0"/>
    <x v="9"/>
    <n v="0"/>
  </r>
  <r>
    <x v="5"/>
    <x v="10"/>
    <x v="0"/>
    <x v="0"/>
    <x v="10"/>
    <n v="0"/>
  </r>
  <r>
    <x v="5"/>
    <x v="10"/>
    <x v="0"/>
    <x v="0"/>
    <x v="11"/>
    <n v="0"/>
  </r>
  <r>
    <x v="5"/>
    <x v="10"/>
    <x v="0"/>
    <x v="0"/>
    <x v="12"/>
    <n v="0"/>
  </r>
  <r>
    <x v="5"/>
    <x v="10"/>
    <x v="0"/>
    <x v="0"/>
    <x v="13"/>
    <n v="0"/>
  </r>
  <r>
    <x v="5"/>
    <x v="10"/>
    <x v="0"/>
    <x v="0"/>
    <x v="14"/>
    <n v="0"/>
  </r>
  <r>
    <x v="5"/>
    <x v="10"/>
    <x v="0"/>
    <x v="0"/>
    <x v="15"/>
    <n v="0"/>
  </r>
  <r>
    <x v="5"/>
    <x v="10"/>
    <x v="0"/>
    <x v="0"/>
    <x v="16"/>
    <n v="0"/>
  </r>
  <r>
    <x v="5"/>
    <x v="10"/>
    <x v="0"/>
    <x v="0"/>
    <x v="17"/>
    <n v="0"/>
  </r>
  <r>
    <x v="5"/>
    <x v="10"/>
    <x v="0"/>
    <x v="0"/>
    <x v="18"/>
    <n v="0"/>
  </r>
  <r>
    <x v="5"/>
    <x v="10"/>
    <x v="0"/>
    <x v="0"/>
    <x v="19"/>
    <n v="0"/>
  </r>
  <r>
    <x v="5"/>
    <x v="10"/>
    <x v="0"/>
    <x v="0"/>
    <x v="20"/>
    <n v="0"/>
  </r>
  <r>
    <x v="5"/>
    <x v="10"/>
    <x v="0"/>
    <x v="0"/>
    <x v="21"/>
    <n v="0"/>
  </r>
  <r>
    <x v="5"/>
    <x v="10"/>
    <x v="0"/>
    <x v="1"/>
    <x v="0"/>
    <n v="0"/>
  </r>
  <r>
    <x v="5"/>
    <x v="10"/>
    <x v="0"/>
    <x v="1"/>
    <x v="1"/>
    <n v="0"/>
  </r>
  <r>
    <x v="5"/>
    <x v="10"/>
    <x v="0"/>
    <x v="1"/>
    <x v="2"/>
    <n v="0"/>
  </r>
  <r>
    <x v="5"/>
    <x v="10"/>
    <x v="0"/>
    <x v="1"/>
    <x v="3"/>
    <n v="0"/>
  </r>
  <r>
    <x v="5"/>
    <x v="10"/>
    <x v="0"/>
    <x v="1"/>
    <x v="4"/>
    <n v="0"/>
  </r>
  <r>
    <x v="5"/>
    <x v="10"/>
    <x v="0"/>
    <x v="1"/>
    <x v="5"/>
    <n v="0"/>
  </r>
  <r>
    <x v="5"/>
    <x v="10"/>
    <x v="0"/>
    <x v="1"/>
    <x v="6"/>
    <n v="0"/>
  </r>
  <r>
    <x v="5"/>
    <x v="10"/>
    <x v="0"/>
    <x v="1"/>
    <x v="7"/>
    <n v="0"/>
  </r>
  <r>
    <x v="5"/>
    <x v="10"/>
    <x v="0"/>
    <x v="1"/>
    <x v="8"/>
    <n v="0"/>
  </r>
  <r>
    <x v="5"/>
    <x v="10"/>
    <x v="0"/>
    <x v="1"/>
    <x v="9"/>
    <n v="0"/>
  </r>
  <r>
    <x v="5"/>
    <x v="10"/>
    <x v="0"/>
    <x v="1"/>
    <x v="10"/>
    <n v="0"/>
  </r>
  <r>
    <x v="5"/>
    <x v="10"/>
    <x v="0"/>
    <x v="1"/>
    <x v="11"/>
    <n v="0"/>
  </r>
  <r>
    <x v="5"/>
    <x v="10"/>
    <x v="0"/>
    <x v="1"/>
    <x v="12"/>
    <n v="0"/>
  </r>
  <r>
    <x v="5"/>
    <x v="10"/>
    <x v="0"/>
    <x v="1"/>
    <x v="13"/>
    <n v="0"/>
  </r>
  <r>
    <x v="5"/>
    <x v="10"/>
    <x v="0"/>
    <x v="1"/>
    <x v="14"/>
    <n v="0"/>
  </r>
  <r>
    <x v="5"/>
    <x v="10"/>
    <x v="0"/>
    <x v="1"/>
    <x v="15"/>
    <n v="0"/>
  </r>
  <r>
    <x v="5"/>
    <x v="10"/>
    <x v="0"/>
    <x v="1"/>
    <x v="16"/>
    <n v="0"/>
  </r>
  <r>
    <x v="5"/>
    <x v="10"/>
    <x v="0"/>
    <x v="1"/>
    <x v="17"/>
    <n v="0"/>
  </r>
  <r>
    <x v="5"/>
    <x v="10"/>
    <x v="0"/>
    <x v="1"/>
    <x v="18"/>
    <n v="0"/>
  </r>
  <r>
    <x v="5"/>
    <x v="10"/>
    <x v="0"/>
    <x v="1"/>
    <x v="19"/>
    <n v="0"/>
  </r>
  <r>
    <x v="5"/>
    <x v="10"/>
    <x v="0"/>
    <x v="1"/>
    <x v="20"/>
    <n v="0"/>
  </r>
  <r>
    <x v="5"/>
    <x v="10"/>
    <x v="0"/>
    <x v="1"/>
    <x v="21"/>
    <n v="0"/>
  </r>
  <r>
    <x v="5"/>
    <x v="10"/>
    <x v="0"/>
    <x v="2"/>
    <x v="0"/>
    <n v="0"/>
  </r>
  <r>
    <x v="5"/>
    <x v="10"/>
    <x v="0"/>
    <x v="2"/>
    <x v="1"/>
    <n v="0"/>
  </r>
  <r>
    <x v="5"/>
    <x v="10"/>
    <x v="0"/>
    <x v="2"/>
    <x v="2"/>
    <n v="0"/>
  </r>
  <r>
    <x v="5"/>
    <x v="10"/>
    <x v="0"/>
    <x v="2"/>
    <x v="3"/>
    <n v="0"/>
  </r>
  <r>
    <x v="5"/>
    <x v="10"/>
    <x v="0"/>
    <x v="2"/>
    <x v="4"/>
    <n v="0"/>
  </r>
  <r>
    <x v="5"/>
    <x v="10"/>
    <x v="0"/>
    <x v="2"/>
    <x v="5"/>
    <n v="0"/>
  </r>
  <r>
    <x v="5"/>
    <x v="10"/>
    <x v="0"/>
    <x v="2"/>
    <x v="6"/>
    <n v="0"/>
  </r>
  <r>
    <x v="5"/>
    <x v="10"/>
    <x v="0"/>
    <x v="2"/>
    <x v="7"/>
    <n v="0"/>
  </r>
  <r>
    <x v="5"/>
    <x v="10"/>
    <x v="0"/>
    <x v="2"/>
    <x v="8"/>
    <n v="0"/>
  </r>
  <r>
    <x v="5"/>
    <x v="10"/>
    <x v="0"/>
    <x v="2"/>
    <x v="9"/>
    <n v="0"/>
  </r>
  <r>
    <x v="5"/>
    <x v="10"/>
    <x v="0"/>
    <x v="2"/>
    <x v="10"/>
    <n v="0"/>
  </r>
  <r>
    <x v="5"/>
    <x v="10"/>
    <x v="0"/>
    <x v="2"/>
    <x v="11"/>
    <n v="0"/>
  </r>
  <r>
    <x v="5"/>
    <x v="10"/>
    <x v="0"/>
    <x v="2"/>
    <x v="12"/>
    <n v="0"/>
  </r>
  <r>
    <x v="5"/>
    <x v="10"/>
    <x v="0"/>
    <x v="2"/>
    <x v="13"/>
    <n v="0"/>
  </r>
  <r>
    <x v="5"/>
    <x v="10"/>
    <x v="0"/>
    <x v="2"/>
    <x v="14"/>
    <n v="0"/>
  </r>
  <r>
    <x v="5"/>
    <x v="10"/>
    <x v="0"/>
    <x v="2"/>
    <x v="15"/>
    <n v="0"/>
  </r>
  <r>
    <x v="5"/>
    <x v="10"/>
    <x v="0"/>
    <x v="2"/>
    <x v="16"/>
    <n v="0"/>
  </r>
  <r>
    <x v="5"/>
    <x v="10"/>
    <x v="0"/>
    <x v="2"/>
    <x v="17"/>
    <n v="0"/>
  </r>
  <r>
    <x v="5"/>
    <x v="10"/>
    <x v="0"/>
    <x v="2"/>
    <x v="18"/>
    <n v="0"/>
  </r>
  <r>
    <x v="5"/>
    <x v="10"/>
    <x v="0"/>
    <x v="2"/>
    <x v="19"/>
    <n v="0"/>
  </r>
  <r>
    <x v="5"/>
    <x v="10"/>
    <x v="0"/>
    <x v="2"/>
    <x v="20"/>
    <n v="0"/>
  </r>
  <r>
    <x v="5"/>
    <x v="10"/>
    <x v="0"/>
    <x v="2"/>
    <x v="21"/>
    <n v="0"/>
  </r>
  <r>
    <x v="5"/>
    <x v="10"/>
    <x v="0"/>
    <x v="3"/>
    <x v="0"/>
    <n v="0"/>
  </r>
  <r>
    <x v="5"/>
    <x v="10"/>
    <x v="0"/>
    <x v="3"/>
    <x v="1"/>
    <n v="0"/>
  </r>
  <r>
    <x v="5"/>
    <x v="10"/>
    <x v="0"/>
    <x v="3"/>
    <x v="2"/>
    <n v="0"/>
  </r>
  <r>
    <x v="5"/>
    <x v="10"/>
    <x v="0"/>
    <x v="3"/>
    <x v="3"/>
    <n v="0"/>
  </r>
  <r>
    <x v="5"/>
    <x v="10"/>
    <x v="0"/>
    <x v="3"/>
    <x v="4"/>
    <n v="0"/>
  </r>
  <r>
    <x v="5"/>
    <x v="10"/>
    <x v="0"/>
    <x v="3"/>
    <x v="5"/>
    <n v="0"/>
  </r>
  <r>
    <x v="5"/>
    <x v="10"/>
    <x v="0"/>
    <x v="3"/>
    <x v="6"/>
    <n v="0"/>
  </r>
  <r>
    <x v="5"/>
    <x v="10"/>
    <x v="0"/>
    <x v="3"/>
    <x v="7"/>
    <n v="0"/>
  </r>
  <r>
    <x v="5"/>
    <x v="10"/>
    <x v="0"/>
    <x v="3"/>
    <x v="8"/>
    <n v="0"/>
  </r>
  <r>
    <x v="5"/>
    <x v="10"/>
    <x v="0"/>
    <x v="3"/>
    <x v="9"/>
    <n v="0"/>
  </r>
  <r>
    <x v="5"/>
    <x v="10"/>
    <x v="0"/>
    <x v="3"/>
    <x v="10"/>
    <n v="0"/>
  </r>
  <r>
    <x v="5"/>
    <x v="10"/>
    <x v="0"/>
    <x v="3"/>
    <x v="11"/>
    <n v="0"/>
  </r>
  <r>
    <x v="5"/>
    <x v="10"/>
    <x v="0"/>
    <x v="3"/>
    <x v="12"/>
    <n v="0"/>
  </r>
  <r>
    <x v="5"/>
    <x v="10"/>
    <x v="0"/>
    <x v="3"/>
    <x v="13"/>
    <n v="0"/>
  </r>
  <r>
    <x v="5"/>
    <x v="10"/>
    <x v="0"/>
    <x v="3"/>
    <x v="14"/>
    <n v="0"/>
  </r>
  <r>
    <x v="5"/>
    <x v="10"/>
    <x v="0"/>
    <x v="3"/>
    <x v="15"/>
    <n v="0"/>
  </r>
  <r>
    <x v="5"/>
    <x v="10"/>
    <x v="0"/>
    <x v="3"/>
    <x v="16"/>
    <n v="0"/>
  </r>
  <r>
    <x v="5"/>
    <x v="10"/>
    <x v="0"/>
    <x v="3"/>
    <x v="17"/>
    <n v="0"/>
  </r>
  <r>
    <x v="5"/>
    <x v="10"/>
    <x v="0"/>
    <x v="3"/>
    <x v="18"/>
    <n v="0"/>
  </r>
  <r>
    <x v="5"/>
    <x v="10"/>
    <x v="0"/>
    <x v="3"/>
    <x v="19"/>
    <n v="0"/>
  </r>
  <r>
    <x v="5"/>
    <x v="10"/>
    <x v="0"/>
    <x v="3"/>
    <x v="20"/>
    <n v="0"/>
  </r>
  <r>
    <x v="5"/>
    <x v="10"/>
    <x v="0"/>
    <x v="3"/>
    <x v="21"/>
    <n v="0"/>
  </r>
  <r>
    <x v="5"/>
    <x v="10"/>
    <x v="0"/>
    <x v="4"/>
    <x v="0"/>
    <n v="0"/>
  </r>
  <r>
    <x v="5"/>
    <x v="10"/>
    <x v="0"/>
    <x v="4"/>
    <x v="1"/>
    <n v="0"/>
  </r>
  <r>
    <x v="5"/>
    <x v="10"/>
    <x v="0"/>
    <x v="4"/>
    <x v="2"/>
    <n v="0"/>
  </r>
  <r>
    <x v="5"/>
    <x v="10"/>
    <x v="0"/>
    <x v="4"/>
    <x v="3"/>
    <n v="0"/>
  </r>
  <r>
    <x v="5"/>
    <x v="10"/>
    <x v="0"/>
    <x v="4"/>
    <x v="4"/>
    <n v="0"/>
  </r>
  <r>
    <x v="5"/>
    <x v="10"/>
    <x v="0"/>
    <x v="4"/>
    <x v="5"/>
    <n v="0"/>
  </r>
  <r>
    <x v="5"/>
    <x v="10"/>
    <x v="0"/>
    <x v="4"/>
    <x v="6"/>
    <n v="0"/>
  </r>
  <r>
    <x v="5"/>
    <x v="10"/>
    <x v="0"/>
    <x v="4"/>
    <x v="7"/>
    <n v="0"/>
  </r>
  <r>
    <x v="5"/>
    <x v="10"/>
    <x v="0"/>
    <x v="4"/>
    <x v="8"/>
    <n v="0"/>
  </r>
  <r>
    <x v="5"/>
    <x v="10"/>
    <x v="0"/>
    <x v="4"/>
    <x v="9"/>
    <n v="0"/>
  </r>
  <r>
    <x v="5"/>
    <x v="10"/>
    <x v="0"/>
    <x v="4"/>
    <x v="10"/>
    <n v="0"/>
  </r>
  <r>
    <x v="5"/>
    <x v="10"/>
    <x v="0"/>
    <x v="4"/>
    <x v="11"/>
    <n v="0"/>
  </r>
  <r>
    <x v="5"/>
    <x v="10"/>
    <x v="0"/>
    <x v="4"/>
    <x v="12"/>
    <n v="0"/>
  </r>
  <r>
    <x v="5"/>
    <x v="10"/>
    <x v="0"/>
    <x v="4"/>
    <x v="13"/>
    <n v="0"/>
  </r>
  <r>
    <x v="5"/>
    <x v="10"/>
    <x v="0"/>
    <x v="4"/>
    <x v="14"/>
    <n v="0"/>
  </r>
  <r>
    <x v="5"/>
    <x v="10"/>
    <x v="0"/>
    <x v="4"/>
    <x v="15"/>
    <n v="0"/>
  </r>
  <r>
    <x v="5"/>
    <x v="10"/>
    <x v="0"/>
    <x v="4"/>
    <x v="16"/>
    <n v="0"/>
  </r>
  <r>
    <x v="5"/>
    <x v="10"/>
    <x v="0"/>
    <x v="4"/>
    <x v="17"/>
    <n v="0"/>
  </r>
  <r>
    <x v="5"/>
    <x v="10"/>
    <x v="0"/>
    <x v="4"/>
    <x v="18"/>
    <n v="0"/>
  </r>
  <r>
    <x v="5"/>
    <x v="10"/>
    <x v="0"/>
    <x v="4"/>
    <x v="19"/>
    <n v="0"/>
  </r>
  <r>
    <x v="5"/>
    <x v="10"/>
    <x v="0"/>
    <x v="4"/>
    <x v="20"/>
    <n v="0"/>
  </r>
  <r>
    <x v="5"/>
    <x v="10"/>
    <x v="0"/>
    <x v="4"/>
    <x v="21"/>
    <n v="0"/>
  </r>
  <r>
    <x v="5"/>
    <x v="10"/>
    <x v="0"/>
    <x v="5"/>
    <x v="0"/>
    <n v="0"/>
  </r>
  <r>
    <x v="5"/>
    <x v="10"/>
    <x v="0"/>
    <x v="5"/>
    <x v="1"/>
    <n v="0"/>
  </r>
  <r>
    <x v="5"/>
    <x v="10"/>
    <x v="0"/>
    <x v="5"/>
    <x v="2"/>
    <n v="0"/>
  </r>
  <r>
    <x v="5"/>
    <x v="10"/>
    <x v="0"/>
    <x v="5"/>
    <x v="3"/>
    <n v="0"/>
  </r>
  <r>
    <x v="5"/>
    <x v="10"/>
    <x v="0"/>
    <x v="5"/>
    <x v="4"/>
    <n v="0"/>
  </r>
  <r>
    <x v="5"/>
    <x v="10"/>
    <x v="0"/>
    <x v="5"/>
    <x v="5"/>
    <n v="0"/>
  </r>
  <r>
    <x v="5"/>
    <x v="10"/>
    <x v="0"/>
    <x v="5"/>
    <x v="6"/>
    <n v="0"/>
  </r>
  <r>
    <x v="5"/>
    <x v="10"/>
    <x v="0"/>
    <x v="5"/>
    <x v="7"/>
    <n v="0"/>
  </r>
  <r>
    <x v="5"/>
    <x v="10"/>
    <x v="0"/>
    <x v="5"/>
    <x v="8"/>
    <n v="0"/>
  </r>
  <r>
    <x v="5"/>
    <x v="10"/>
    <x v="0"/>
    <x v="5"/>
    <x v="9"/>
    <n v="0"/>
  </r>
  <r>
    <x v="5"/>
    <x v="10"/>
    <x v="0"/>
    <x v="5"/>
    <x v="10"/>
    <n v="0"/>
  </r>
  <r>
    <x v="5"/>
    <x v="10"/>
    <x v="0"/>
    <x v="5"/>
    <x v="11"/>
    <n v="0"/>
  </r>
  <r>
    <x v="5"/>
    <x v="10"/>
    <x v="0"/>
    <x v="5"/>
    <x v="12"/>
    <n v="0"/>
  </r>
  <r>
    <x v="5"/>
    <x v="10"/>
    <x v="0"/>
    <x v="5"/>
    <x v="13"/>
    <n v="0"/>
  </r>
  <r>
    <x v="5"/>
    <x v="10"/>
    <x v="0"/>
    <x v="5"/>
    <x v="14"/>
    <n v="0"/>
  </r>
  <r>
    <x v="5"/>
    <x v="10"/>
    <x v="0"/>
    <x v="5"/>
    <x v="15"/>
    <n v="0"/>
  </r>
  <r>
    <x v="5"/>
    <x v="10"/>
    <x v="0"/>
    <x v="5"/>
    <x v="16"/>
    <n v="0"/>
  </r>
  <r>
    <x v="5"/>
    <x v="10"/>
    <x v="0"/>
    <x v="5"/>
    <x v="17"/>
    <n v="0"/>
  </r>
  <r>
    <x v="5"/>
    <x v="10"/>
    <x v="0"/>
    <x v="5"/>
    <x v="18"/>
    <n v="0"/>
  </r>
  <r>
    <x v="5"/>
    <x v="10"/>
    <x v="0"/>
    <x v="5"/>
    <x v="19"/>
    <n v="0"/>
  </r>
  <r>
    <x v="5"/>
    <x v="10"/>
    <x v="0"/>
    <x v="5"/>
    <x v="20"/>
    <n v="0"/>
  </r>
  <r>
    <x v="5"/>
    <x v="10"/>
    <x v="0"/>
    <x v="5"/>
    <x v="21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48A436-4230-4E04-840D-C7D76E83D068}" name="PivotTable2" cacheId="1" applyNumberFormats="0" applyBorderFormats="0" applyFontFormats="0" applyPatternFormats="0" applyAlignmentFormats="0" applyWidthHeightFormats="1" dataCaption="Werte" updatedVersion="6" minRefreshableVersion="3" useAutoFormatting="1" itemPrintTitles="1" createdVersion="6" indent="0" outline="1" outlineData="1" multipleFieldFilters="0" chartFormat="3">
  <location ref="A3:AR28" firstHeaderRow="1" firstDataRow="3" firstDataCol="1" rowPageCount="1" colPageCount="1"/>
  <pivotFields count="6">
    <pivotField axis="axisCol" showAll="0">
      <items count="7">
        <item x="0"/>
        <item x="2"/>
        <item x="3"/>
        <item x="1"/>
        <item x="4"/>
        <item x="5"/>
        <item t="default"/>
      </items>
    </pivotField>
    <pivotField showAll="0">
      <items count="12">
        <item x="0"/>
        <item x="1"/>
        <item x="2"/>
        <item x="4"/>
        <item x="6"/>
        <item x="7"/>
        <item x="5"/>
        <item x="3"/>
        <item x="8"/>
        <item x="9"/>
        <item x="10"/>
        <item t="default"/>
      </items>
    </pivotField>
    <pivotField axis="axisPage" showAll="0">
      <items count="2">
        <item x="0"/>
        <item t="default"/>
      </items>
    </pivotField>
    <pivotField axis="axisCol"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dataField="1" showAll="0"/>
  </pivotFields>
  <rowFields count="1">
    <field x="4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Fields count="2">
    <field x="0"/>
    <field x="3"/>
  </colFields>
  <colItems count="43">
    <i>
      <x/>
      <x/>
    </i>
    <i r="1">
      <x v="1"/>
    </i>
    <i r="1">
      <x v="2"/>
    </i>
    <i r="1">
      <x v="3"/>
    </i>
    <i r="1">
      <x v="4"/>
    </i>
    <i r="1">
      <x v="5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t="default">
      <x v="1"/>
    </i>
    <i>
      <x v="2"/>
      <x/>
    </i>
    <i r="1">
      <x v="1"/>
    </i>
    <i r="1">
      <x v="2"/>
    </i>
    <i r="1">
      <x v="3"/>
    </i>
    <i r="1">
      <x v="4"/>
    </i>
    <i r="1">
      <x v="5"/>
    </i>
    <i t="default">
      <x v="2"/>
    </i>
    <i>
      <x v="3"/>
      <x/>
    </i>
    <i r="1">
      <x v="1"/>
    </i>
    <i r="1">
      <x v="2"/>
    </i>
    <i r="1">
      <x v="3"/>
    </i>
    <i r="1">
      <x v="4"/>
    </i>
    <i r="1">
      <x v="5"/>
    </i>
    <i t="default">
      <x v="3"/>
    </i>
    <i>
      <x v="4"/>
      <x/>
    </i>
    <i r="1">
      <x v="1"/>
    </i>
    <i r="1">
      <x v="2"/>
    </i>
    <i r="1">
      <x v="3"/>
    </i>
    <i r="1">
      <x v="4"/>
    </i>
    <i r="1">
      <x v="5"/>
    </i>
    <i t="default">
      <x v="4"/>
    </i>
    <i>
      <x v="5"/>
      <x/>
    </i>
    <i r="1">
      <x v="1"/>
    </i>
    <i r="1">
      <x v="2"/>
    </i>
    <i r="1">
      <x v="3"/>
    </i>
    <i r="1">
      <x v="4"/>
    </i>
    <i r="1">
      <x v="5"/>
    </i>
    <i t="default">
      <x v="5"/>
    </i>
    <i t="grand">
      <x/>
    </i>
  </colItems>
  <pageFields count="1">
    <pageField fld="2" hier="-1"/>
  </pageFields>
  <dataFields count="1">
    <dataField name="Summe von Wert" fld="5" baseField="0" baseItem="0"/>
  </dataFields>
  <chartFormats count="24"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1" format="2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2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2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2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" format="2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" format="2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2" format="5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5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5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5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" format="5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2" format="5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2" format="6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3" count="1" selected="0">
            <x v="0"/>
          </reference>
        </references>
      </pivotArea>
    </chartFormat>
    <chartFormat chart="2" format="6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3" count="1" selected="0">
            <x v="1"/>
          </reference>
        </references>
      </pivotArea>
    </chartFormat>
    <chartFormat chart="2" format="6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3" count="1" selected="0">
            <x v="2"/>
          </reference>
        </references>
      </pivotArea>
    </chartFormat>
    <chartFormat chart="2" format="6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3" count="1" selected="0">
            <x v="3"/>
          </reference>
        </references>
      </pivotArea>
    </chartFormat>
    <chartFormat chart="2" format="6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3" count="1" selected="0">
            <x v="4"/>
          </reference>
        </references>
      </pivotArea>
    </chartFormat>
    <chartFormat chart="2" format="7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3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B748A-80DC-49FE-AA21-97BC3E7E4692}">
  <sheetPr>
    <tabColor rgb="FF92D050"/>
  </sheetPr>
  <dimension ref="A1:BE35"/>
  <sheetViews>
    <sheetView zoomScale="48" zoomScaleNormal="48" workbookViewId="0">
      <selection activeCell="F35" sqref="F35"/>
    </sheetView>
  </sheetViews>
  <sheetFormatPr baseColWidth="10" defaultColWidth="11.453125" defaultRowHeight="14.5" x14ac:dyDescent="0.35"/>
  <cols>
    <col min="1" max="1" width="44" style="86" bestFit="1" customWidth="1"/>
    <col min="2" max="2" width="11.453125" style="86"/>
    <col min="3" max="3" width="22.54296875" style="86" bestFit="1" customWidth="1"/>
    <col min="4" max="4" width="11.453125" style="86"/>
    <col min="5" max="5" width="24" style="86" bestFit="1" customWidth="1"/>
    <col min="6" max="6" width="21.1796875" style="86" customWidth="1"/>
    <col min="7" max="16384" width="11.453125" style="86"/>
  </cols>
  <sheetData>
    <row r="1" spans="1:57" x14ac:dyDescent="0.35">
      <c r="F1" s="86" t="s">
        <v>635</v>
      </c>
    </row>
    <row r="2" spans="1:57" x14ac:dyDescent="0.35">
      <c r="F2" s="86" t="s">
        <v>627</v>
      </c>
    </row>
    <row r="3" spans="1:57" x14ac:dyDescent="0.35">
      <c r="A3" s="86" t="s">
        <v>615</v>
      </c>
      <c r="B3" s="86" t="s">
        <v>613</v>
      </c>
      <c r="C3" s="86" t="s">
        <v>618</v>
      </c>
      <c r="D3" s="86" t="s">
        <v>620</v>
      </c>
      <c r="E3" s="86" t="s">
        <v>619</v>
      </c>
      <c r="F3" s="86" t="s">
        <v>614</v>
      </c>
      <c r="G3" s="86">
        <v>2000</v>
      </c>
      <c r="H3" s="86">
        <v>2001</v>
      </c>
      <c r="I3" s="86">
        <v>2002</v>
      </c>
      <c r="J3" s="86">
        <v>2003</v>
      </c>
      <c r="K3" s="86">
        <v>2004</v>
      </c>
      <c r="L3" s="86">
        <v>2005</v>
      </c>
      <c r="M3" s="86">
        <v>2006</v>
      </c>
      <c r="N3" s="86">
        <v>2007</v>
      </c>
      <c r="O3" s="86">
        <v>2008</v>
      </c>
      <c r="P3" s="86">
        <v>2009</v>
      </c>
      <c r="Q3" s="86">
        <v>2010</v>
      </c>
      <c r="R3" s="86">
        <v>2011</v>
      </c>
      <c r="S3" s="86">
        <v>2012</v>
      </c>
      <c r="T3" s="86">
        <v>2013</v>
      </c>
      <c r="U3" s="86">
        <v>2014</v>
      </c>
      <c r="V3" s="86">
        <v>2015</v>
      </c>
      <c r="W3" s="86">
        <v>2016</v>
      </c>
      <c r="X3" s="86">
        <v>2017</v>
      </c>
      <c r="Y3" s="86">
        <v>2018</v>
      </c>
      <c r="Z3" s="86">
        <v>2019</v>
      </c>
      <c r="AA3" s="86">
        <v>2020</v>
      </c>
      <c r="AB3" s="86">
        <v>2021</v>
      </c>
      <c r="AC3" s="86">
        <v>2022</v>
      </c>
      <c r="AD3" s="86">
        <v>2023</v>
      </c>
      <c r="AE3" s="86">
        <v>2024</v>
      </c>
      <c r="AF3" s="86">
        <v>2025</v>
      </c>
      <c r="AG3" s="86">
        <v>2026</v>
      </c>
      <c r="AH3" s="86">
        <v>2027</v>
      </c>
      <c r="AI3" s="86">
        <v>2028</v>
      </c>
      <c r="AJ3" s="86">
        <v>2029</v>
      </c>
      <c r="AK3" s="86">
        <v>2030</v>
      </c>
      <c r="AL3" s="86">
        <v>2031</v>
      </c>
      <c r="AM3" s="86">
        <v>2032</v>
      </c>
      <c r="AN3" s="86">
        <v>2033</v>
      </c>
      <c r="AO3" s="86">
        <v>2034</v>
      </c>
      <c r="AP3" s="86">
        <v>2035</v>
      </c>
      <c r="AQ3" s="86">
        <v>2036</v>
      </c>
      <c r="AR3" s="86">
        <v>2037</v>
      </c>
      <c r="AS3" s="86">
        <v>2038</v>
      </c>
      <c r="AT3" s="86">
        <v>2039</v>
      </c>
      <c r="AU3" s="86">
        <v>2040</v>
      </c>
      <c r="AV3" s="86">
        <v>2041</v>
      </c>
      <c r="AW3" s="86">
        <v>2042</v>
      </c>
      <c r="AX3" s="86">
        <v>2043</v>
      </c>
      <c r="AY3" s="86">
        <v>2044</v>
      </c>
      <c r="AZ3" s="86">
        <v>2045</v>
      </c>
      <c r="BA3" s="86">
        <v>2046</v>
      </c>
      <c r="BB3" s="86">
        <v>2047</v>
      </c>
      <c r="BC3" s="86">
        <v>2048</v>
      </c>
      <c r="BD3" s="86">
        <v>2049</v>
      </c>
      <c r="BE3" s="86">
        <v>2050</v>
      </c>
    </row>
    <row r="4" spans="1:57" x14ac:dyDescent="0.35">
      <c r="A4" s="86" t="s">
        <v>636</v>
      </c>
      <c r="C4" s="86" t="s">
        <v>7</v>
      </c>
      <c r="D4" s="87" t="s">
        <v>621</v>
      </c>
      <c r="E4" s="87"/>
      <c r="F4" s="90" t="s">
        <v>42</v>
      </c>
      <c r="G4" s="91">
        <f>'[2]EU Inhabitants'!B12*([2]Sources!$C$3/1000)*('[2]Waste Bin detailed'!$F$25/100)</f>
        <v>15.886391764881399</v>
      </c>
      <c r="H4" s="91">
        <f>'[2]EU Inhabitants'!C12*([2]Sources!$C$3/1000)*('[2]Waste Bin detailed'!$F$25/100)</f>
        <v>15.924139280918993</v>
      </c>
      <c r="I4" s="91">
        <f>'[2]EU Inhabitants'!D12*([2]Sources!$C$3/1000)*('[2]Waste Bin detailed'!$F$25/100)</f>
        <v>15.995992839027302</v>
      </c>
      <c r="J4" s="91">
        <f>'[2]EU Inhabitants'!E12*([2]Sources!$C$3/1000)*('[2]Waste Bin detailed'!$F$25/100)</f>
        <v>16.067548500671343</v>
      </c>
      <c r="K4" s="91">
        <f>'[2]EU Inhabitants'!F12*([2]Sources!$C$3/1000)*('[2]Waste Bin detailed'!$F$25/100)</f>
        <v>16.130505504997764</v>
      </c>
      <c r="L4" s="91">
        <f>'[2]EU Inhabitants'!G12*([2]Sources!$C$3/1000)*('[2]Waste Bin detailed'!$F$25/100)</f>
        <v>16.207199880650457</v>
      </c>
      <c r="M4" s="91">
        <f>'[2]EU Inhabitants'!H12*([2]Sources!$C$3/1000)*('[2]Waste Bin detailed'!$F$25/100)</f>
        <v>16.308872564523348</v>
      </c>
      <c r="N4" s="91">
        <f>'[2]EU Inhabitants'!I12*([2]Sources!$C$3/1000)*('[2]Waste Bin detailed'!$F$25/100)</f>
        <v>16.422371117410115</v>
      </c>
      <c r="O4" s="91">
        <f>'[2]EU Inhabitants'!J12*([2]Sources!$C$3/1000)*('[2]Waste Bin detailed'!$F$25/100)</f>
        <v>16.550112844994779</v>
      </c>
      <c r="P4" s="91">
        <f>'[2]EU Inhabitants'!K12*([2]Sources!$C$3/1000)*('[2]Waste Bin detailed'!$F$25/100)</f>
        <v>16.683877666716398</v>
      </c>
      <c r="Q4" s="91">
        <f>'[2]EU Inhabitants'!L12*([2]Sources!$C$3/1000)*('[2]Waste Bin detailed'!$F$25/100)</f>
        <v>16.818590481873787</v>
      </c>
      <c r="R4" s="91">
        <f>'[2]EU Inhabitants'!M12*([2]Sources!$C$3/1000)*('[2]Waste Bin detailed'!$F$25/100)</f>
        <v>17.067974817246011</v>
      </c>
      <c r="S4" s="91">
        <f>'[2]EU Inhabitants'!N12*([2]Sources!$C$3/1000)*('[2]Waste Bin detailed'!$F$25/100)</f>
        <v>17.184730061166643</v>
      </c>
      <c r="T4" s="91">
        <f>'[2]EU Inhabitants'!O12*([2]Sources!$C$3/1000)*('[2]Waste Bin detailed'!$F$25/100)</f>
        <v>17.281057675667615</v>
      </c>
      <c r="U4" s="91">
        <f>'[2]EU Inhabitants'!P12*([2]Sources!$C$3/1000)*('[2]Waste Bin detailed'!$F$25/100)</f>
        <v>17.347566164404</v>
      </c>
      <c r="V4" s="91">
        <f>'[2]EU Inhabitants'!Q12*([2]Sources!$C$3/1000)*('[2]Waste Bin detailed'!$F$25/100)</f>
        <v>17.435126003282114</v>
      </c>
      <c r="W4" s="91">
        <f>'[2]EU Inhabitants'!R12*([2]Sources!$C$3/1000)*('[2]Waste Bin detailed'!$F$25/100)</f>
        <v>17.549696673131436</v>
      </c>
      <c r="X4" s="91">
        <f>'[2]EU Inhabitants'!S12*([2]Sources!$C$3/1000)*('[2]Waste Bin detailed'!$F$25/100)</f>
        <v>17.612704878412654</v>
      </c>
      <c r="Y4" s="91">
        <f>'[2]EU Inhabitants'!T12*([2]Sources!$C$3/1000)*('[2]Waste Bin detailed'!$F$25/100)</f>
        <v>17.685413337311655</v>
      </c>
      <c r="Z4" s="91">
        <f>'[2]EU Inhabitants'!U12*([2]Sources!$C$3/1000)*('[2]Waste Bin detailed'!$F$25/100)</f>
        <v>17.773742742055799</v>
      </c>
      <c r="AA4" s="91">
        <f>'[2]EU Inhabitants'!V12*([2]Sources!$C$3/1000)*('[2]Waste Bin detailed'!$F$25/100)</f>
        <v>17.87757362375056</v>
      </c>
      <c r="AB4" s="91">
        <f>'[2]EU Inhabitants'!W12*([2]Sources!$C$3/1000)*('[2]Waste Bin detailed'!$F$25/100)</f>
        <v>17.927730389377892</v>
      </c>
      <c r="AC4" s="91">
        <f>'[2]EU Inhabitants'!X12*([2]Sources!$C$3/1000)*('[2]Waste Bin detailed'!$F$25/100)</f>
        <v>18.025254244368195</v>
      </c>
      <c r="AD4" s="91">
        <f>'[2]EU Inhabitants'!Y12*([2]Sources!$C$3/1000)*('[2]Waste Bin detailed'!$F$25/100)</f>
        <v>18.219465672087129</v>
      </c>
      <c r="AE4" s="91">
        <f>'[2]EU Inhabitants'!Z12*([2]Sources!$C$3/1000)*('[2]Waste Bin detailed'!$F$25/100)</f>
        <v>18.292259465910789</v>
      </c>
      <c r="AF4" s="91">
        <f>'[2]EU Inhabitants'!AA12*([2]Sources!$C$3/1000)*('[2]Waste Bin detailed'!$F$25/100)</f>
        <v>18.353852662986725</v>
      </c>
      <c r="AG4" s="91">
        <f>'[2]EU Inhabitants'!AB12*([2]Sources!$C$3/1000)*('[2]Waste Bin detailed'!$F$25/100)</f>
        <v>18.413090616142028</v>
      </c>
      <c r="AH4" s="91">
        <f>'[2]EU Inhabitants'!AC12*([2]Sources!$C$3/1000)*('[2]Waste Bin detailed'!$F$25/100)</f>
        <v>18.469880232731615</v>
      </c>
      <c r="AI4" s="91">
        <f>'[2]EU Inhabitants'!AD12*([2]Sources!$C$3/1000)*('[2]Waste Bin detailed'!$F$25/100)</f>
        <v>18.524083425331945</v>
      </c>
      <c r="AJ4" s="91">
        <f>'[2]EU Inhabitants'!AE12*([2]Sources!$C$3/1000)*('[2]Waste Bin detailed'!$F$25/100)</f>
        <v>18.578294375652696</v>
      </c>
      <c r="AK4" s="91">
        <f>'[2]EU Inhabitants'!AF12*([2]Sources!$C$3/1000)*('[2]Waste Bin detailed'!$F$25/100)</f>
        <v>18.632562733104582</v>
      </c>
      <c r="AL4" s="91">
        <f>'[2]EU Inhabitants'!AG12*([2]Sources!$C$3/1000)*('[2]Waste Bin detailed'!$F$25/100)</f>
        <v>18.686207369834406</v>
      </c>
      <c r="AM4" s="91">
        <f>'[2]EU Inhabitants'!AH12*([2]Sources!$C$3/1000)*('[2]Waste Bin detailed'!$F$25/100)</f>
        <v>18.738955214083248</v>
      </c>
      <c r="AN4" s="91">
        <f>'[2]EU Inhabitants'!AI12*([2]Sources!$C$3/1000)*('[2]Waste Bin detailed'!$F$25/100)</f>
        <v>18.791046755184247</v>
      </c>
      <c r="AO4" s="91">
        <f>'[2]EU Inhabitants'!AJ12*([2]Sources!$C$3/1000)*('[2]Waste Bin detailed'!$F$25/100)</f>
        <v>18.842514575563182</v>
      </c>
      <c r="AP4" s="91">
        <f>'[2]EU Inhabitants'!AK12*([2]Sources!$C$3/1000)*('[2]Waste Bin detailed'!$F$25/100)</f>
        <v>18.897543189616592</v>
      </c>
      <c r="AQ4" s="91">
        <f>'[2]EU Inhabitants'!AL12*([2]Sources!$C$3/1000)*('[2]Waste Bin detailed'!$F$25/100)</f>
        <v>18.952003938534986</v>
      </c>
      <c r="AR4" s="91">
        <f>'[2]EU Inhabitants'!AM12*([2]Sources!$C$3/1000)*('[2]Waste Bin detailed'!$F$25/100)</f>
        <v>19.004405788452935</v>
      </c>
      <c r="AS4" s="91">
        <f>'[2]EU Inhabitants'!AN12*([2]Sources!$C$3/1000)*('[2]Waste Bin detailed'!$F$25/100)</f>
        <v>19.055567954647177</v>
      </c>
      <c r="AT4" s="91">
        <f>'[2]EU Inhabitants'!AO12*([2]Sources!$C$3/1000)*('[2]Waste Bin detailed'!$F$25/100)</f>
        <v>19.104736386692526</v>
      </c>
      <c r="AU4" s="91">
        <f>'[2]EU Inhabitants'!AP12*([2]Sources!$C$3/1000)*('[2]Waste Bin detailed'!$F$25/100)</f>
        <v>19.151980904072804</v>
      </c>
      <c r="AV4" s="91">
        <f>'[2]EU Inhabitants'!AQ12*([2]Sources!$C$3/1000)*('[2]Waste Bin detailed'!$F$25/100)</f>
        <v>19.197135491570943</v>
      </c>
      <c r="AW4" s="91">
        <f>'[2]EU Inhabitants'!AR12*([2]Sources!$C$3/1000)*('[2]Waste Bin detailed'!$F$25/100)</f>
        <v>19.239953453677462</v>
      </c>
      <c r="AX4" s="91">
        <f>'[2]EU Inhabitants'!AS12*([2]Sources!$C$3/1000)*('[2]Waste Bin detailed'!$F$25/100)</f>
        <v>19.280214471132332</v>
      </c>
      <c r="AY4" s="91">
        <f>'[2]EU Inhabitants'!AT12*([2]Sources!$C$3/1000)*('[2]Waste Bin detailed'!$F$25/100)</f>
        <v>19.31793716246457</v>
      </c>
      <c r="AZ4" s="91">
        <f>'[2]EU Inhabitants'!AU12*([2]Sources!$C$3/1000)*('[2]Waste Bin detailed'!$F$25/100)</f>
        <v>19.353161867820383</v>
      </c>
      <c r="BA4" s="91">
        <f>'[2]EU Inhabitants'!AV12*([2]Sources!$C$3/1000)*('[2]Waste Bin detailed'!$F$25/100)</f>
        <v>19.385984782933019</v>
      </c>
      <c r="BB4" s="91">
        <f>'[2]EU Inhabitants'!AW12*([2]Sources!$C$3/1000)*('[2]Waste Bin detailed'!$F$25/100)</f>
        <v>19.415637893480532</v>
      </c>
      <c r="BC4" s="91">
        <f>'[2]EU Inhabitants'!AX12*([2]Sources!$C$3/1000)*('[2]Waste Bin detailed'!$F$25/100)</f>
        <v>19.442229807548863</v>
      </c>
      <c r="BD4" s="91">
        <f>'[2]EU Inhabitants'!AY12*([2]Sources!$C$3/1000)*('[2]Waste Bin detailed'!$F$25/100)</f>
        <v>19.465538654333884</v>
      </c>
      <c r="BE4" s="91">
        <f>'[2]EU Inhabitants'!AZ12*([2]Sources!$C$3/1000)*('[2]Waste Bin detailed'!$F$25/100)</f>
        <v>19.48614781441146</v>
      </c>
    </row>
    <row r="5" spans="1:57" x14ac:dyDescent="0.35">
      <c r="A5" s="86" t="s">
        <v>636</v>
      </c>
      <c r="C5" s="86" t="s">
        <v>7</v>
      </c>
      <c r="D5" s="87" t="s">
        <v>621</v>
      </c>
      <c r="E5" s="87"/>
      <c r="F5" s="90" t="s">
        <v>43</v>
      </c>
      <c r="G5" s="91">
        <f>'[2]EU Inhabitants'!B13*('[2]Weighted Average'!B11/1000)*('[2]Waste Bin detailed'!$F$25/100)</f>
        <v>21.247561964006003</v>
      </c>
      <c r="H5" s="91">
        <f>'[2]EU Inhabitants'!C13*('[2]Weighted Average'!C11/1000)*('[2]Waste Bin detailed'!$F$25/100)</f>
        <v>21.140082546150943</v>
      </c>
      <c r="I5" s="91">
        <f>'[2]EU Inhabitants'!D13*('[2]Weighted Average'!D11/1000)*('[2]Waste Bin detailed'!$F$25/100)</f>
        <v>20.412636963785417</v>
      </c>
      <c r="J5" s="91">
        <f>'[2]EU Inhabitants'!E13*('[2]Weighted Average'!E11/1000)*('[2]Waste Bin detailed'!$F$25/100)</f>
        <v>20.248362350102383</v>
      </c>
      <c r="K5" s="91">
        <f>'[2]EU Inhabitants'!F13*('[2]Weighted Average'!F11/1000)*('[2]Waste Bin detailed'!$F$25/100)</f>
        <v>20.092705164260128</v>
      </c>
      <c r="L5" s="91">
        <f>'[2]EU Inhabitants'!G13*('[2]Weighted Average'!G11/1000)*('[2]Waste Bin detailed'!$F$25/100)</f>
        <v>19.947750888749916</v>
      </c>
      <c r="M5" s="91">
        <f>'[2]EU Inhabitants'!H13*('[2]Weighted Average'!H11/1000)*('[2]Waste Bin detailed'!$F$25/100)</f>
        <v>19.794106280833255</v>
      </c>
      <c r="N5" s="91">
        <f>'[2]EU Inhabitants'!I13*('[2]Weighted Average'!I11/1000)*('[2]Waste Bin detailed'!$F$25/100)</f>
        <v>19.644012921533964</v>
      </c>
      <c r="O5" s="91">
        <f>'[2]EU Inhabitants'!J13*('[2]Weighted Average'!J11/1000)*('[2]Waste Bin detailed'!$F$25/100)</f>
        <v>19.498168265363041</v>
      </c>
      <c r="P5" s="91">
        <f>'[2]EU Inhabitants'!K13*('[2]Weighted Average'!K11/1000)*('[2]Waste Bin detailed'!$F$25/100)</f>
        <v>19.362046314990899</v>
      </c>
      <c r="Q5" s="91">
        <f>'[2]EU Inhabitants'!L13*('[2]Weighted Average'!L11/1000)*('[2]Waste Bin detailed'!$F$25/100)</f>
        <v>19.239288492348898</v>
      </c>
      <c r="R5" s="91">
        <f>'[2]EU Inhabitants'!M13*('[2]Weighted Average'!M11/1000)*('[2]Waste Bin detailed'!$F$25/100)</f>
        <v>19.092716607135859</v>
      </c>
      <c r="S5" s="91">
        <f>'[2]EU Inhabitants'!N13*('[2]Weighted Average'!N11/1000)*('[2]Waste Bin detailed'!$F$25/100)</f>
        <v>18.98080444475783</v>
      </c>
      <c r="T5" s="91">
        <f>'[2]EU Inhabitants'!O13*('[2]Weighted Average'!O11/1000)*('[2]Waste Bin detailed'!$F$25/100)</f>
        <v>18.869791519273505</v>
      </c>
      <c r="U5" s="91">
        <f>'[2]EU Inhabitants'!P13*('[2]Weighted Average'!P11/1000)*('[2]Waste Bin detailed'!$F$25/100)</f>
        <v>18.771224446813722</v>
      </c>
      <c r="V5" s="91">
        <f>'[2]EU Inhabitants'!Q13*('[2]Weighted Average'!Q11/1000)*('[2]Waste Bin detailed'!$F$25/100)</f>
        <v>18.66173810588878</v>
      </c>
      <c r="W5" s="91">
        <f>'[2]EU Inhabitants'!R13*('[2]Weighted Average'!R11/1000)*('[2]Waste Bin detailed'!$F$25/100)</f>
        <v>18.541862728333729</v>
      </c>
      <c r="X5" s="91">
        <f>'[2]EU Inhabitants'!S13*('[2]Weighted Average'!S11/1000)*('[2]Waste Bin detailed'!$F$25/100)</f>
        <v>18.410967698839809</v>
      </c>
      <c r="Y5" s="91">
        <f>'[2]EU Inhabitants'!T13*('[2]Weighted Average'!T11/1000)*('[2]Waste Bin detailed'!$F$25/100)</f>
        <v>18.277745952991356</v>
      </c>
      <c r="Z5" s="91">
        <f>'[2]EU Inhabitants'!U13*('[2]Weighted Average'!U11/1000)*('[2]Waste Bin detailed'!$F$25/100)</f>
        <v>18.448400806095101</v>
      </c>
      <c r="AA5" s="91">
        <f>'[2]EU Inhabitants'!V13*('[2]Weighted Average'!V11/1000)*('[2]Waste Bin detailed'!$F$25/100)</f>
        <v>18.3204703867777</v>
      </c>
      <c r="AB5" s="91">
        <f>'[2]EU Inhabitants'!W13*('[2]Weighted Average'!W11/1000)*('[2]Waste Bin detailed'!$F$25/100)</f>
        <v>18.229551658488163</v>
      </c>
      <c r="AC5" s="91">
        <f>'[2]EU Inhabitants'!X13*('[2]Weighted Average'!X11/1000)*('[2]Waste Bin detailed'!$F$25/100)</f>
        <v>18.025703800346445</v>
      </c>
      <c r="AD5" s="91">
        <f>'[2]EU Inhabitants'!Y13*('[2]Weighted Average'!Y11/1000)*('[2]Waste Bin detailed'!$F$25/100)</f>
        <v>16.996236945458801</v>
      </c>
      <c r="AE5" s="91">
        <f>'[2]EU Inhabitants'!Z13*('[2]Weighted Average'!Z11/1000)*('[2]Waste Bin detailed'!$F$25/100)</f>
        <v>18.233599162761198</v>
      </c>
      <c r="AF5" s="91">
        <f>'[2]EU Inhabitants'!AA13*('[2]Weighted Average'!AA11/1000)*('[2]Waste Bin detailed'!$F$25/100)</f>
        <v>18.078539393768455</v>
      </c>
      <c r="AG5" s="91">
        <f>'[2]EU Inhabitants'!AB13*('[2]Weighted Average'!AB11/1000)*('[2]Waste Bin detailed'!$F$25/100)</f>
        <v>17.925158024867152</v>
      </c>
      <c r="AH5" s="91">
        <f>'[2]EU Inhabitants'!AC13*('[2]Weighted Average'!AC11/1000)*('[2]Waste Bin detailed'!$F$25/100)</f>
        <v>17.771877591575716</v>
      </c>
      <c r="AI5" s="91">
        <f>'[2]EU Inhabitants'!AD13*('[2]Weighted Average'!AD11/1000)*('[2]Waste Bin detailed'!$F$25/100)</f>
        <v>17.617878533031629</v>
      </c>
      <c r="AJ5" s="91">
        <f>'[2]EU Inhabitants'!AE13*('[2]Weighted Average'!AE11/1000)*('[2]Waste Bin detailed'!$F$25/100)</f>
        <v>17.469172112144996</v>
      </c>
      <c r="AK5" s="91">
        <f>'[2]EU Inhabitants'!AF13*('[2]Weighted Average'!AF11/1000)*('[2]Waste Bin detailed'!$F$25/100)</f>
        <v>17.324403271222842</v>
      </c>
      <c r="AL5" s="91">
        <f>'[2]EU Inhabitants'!AG13*('[2]Weighted Average'!AG11/1000)*('[2]Waste Bin detailed'!$F$25/100)</f>
        <v>17.184023620564972</v>
      </c>
      <c r="AM5" s="91">
        <f>'[2]EU Inhabitants'!AH13*('[2]Weighted Average'!AH11/1000)*('[2]Waste Bin detailed'!$F$25/100)</f>
        <v>17.047932949335269</v>
      </c>
      <c r="AN5" s="91">
        <f>'[2]EU Inhabitants'!AI13*('[2]Weighted Average'!AI11/1000)*('[2]Waste Bin detailed'!$F$25/100)</f>
        <v>16.917040906689898</v>
      </c>
      <c r="AO5" s="91">
        <f>'[2]EU Inhabitants'!AJ13*('[2]Weighted Average'!AJ11/1000)*('[2]Waste Bin detailed'!$F$25/100)</f>
        <v>16.793934045151662</v>
      </c>
      <c r="AP5" s="91">
        <f>'[2]EU Inhabitants'!AK13*('[2]Weighted Average'!AK11/1000)*('[2]Waste Bin detailed'!$F$25/100)</f>
        <v>16.6915250747094</v>
      </c>
      <c r="AQ5" s="91">
        <f>'[2]EU Inhabitants'!AL13*('[2]Weighted Average'!AL11/1000)*('[2]Waste Bin detailed'!$F$25/100)</f>
        <v>16.591733072912348</v>
      </c>
      <c r="AR5" s="91">
        <f>'[2]EU Inhabitants'!AM13*('[2]Weighted Average'!AM11/1000)*('[2]Waste Bin detailed'!$F$25/100)</f>
        <v>16.494039900506941</v>
      </c>
      <c r="AS5" s="91">
        <f>'[2]EU Inhabitants'!AN13*('[2]Weighted Average'!AN11/1000)*('[2]Waste Bin detailed'!$F$25/100)</f>
        <v>16.398631281078583</v>
      </c>
      <c r="AT5" s="91">
        <f>'[2]EU Inhabitants'!AO13*('[2]Weighted Average'!AO11/1000)*('[2]Waste Bin detailed'!$F$25/100)</f>
        <v>16.30793706119891</v>
      </c>
      <c r="AU5" s="91">
        <f>'[2]EU Inhabitants'!AP13*('[2]Weighted Average'!AP11/1000)*('[2]Waste Bin detailed'!$F$25/100)</f>
        <v>16.2213144180804</v>
      </c>
      <c r="AV5" s="91">
        <f>'[2]EU Inhabitants'!AQ13*('[2]Weighted Average'!AQ11/1000)*('[2]Waste Bin detailed'!$F$25/100)</f>
        <v>16.136520415327489</v>
      </c>
      <c r="AW5" s="91">
        <f>'[2]EU Inhabitants'!AR13*('[2]Weighted Average'!AR11/1000)*('[2]Waste Bin detailed'!$F$25/100)</f>
        <v>16.054114937479333</v>
      </c>
      <c r="AX5" s="91">
        <f>'[2]EU Inhabitants'!AS13*('[2]Weighted Average'!AS11/1000)*('[2]Waste Bin detailed'!$F$25/100)</f>
        <v>15.973410258789549</v>
      </c>
      <c r="AY5" s="91">
        <f>'[2]EU Inhabitants'!AT13*('[2]Weighted Average'!AT11/1000)*('[2]Waste Bin detailed'!$F$25/100)</f>
        <v>15.893857940589536</v>
      </c>
      <c r="AZ5" s="91">
        <f>'[2]EU Inhabitants'!AU13*('[2]Weighted Average'!AU11/1000)*('[2]Waste Bin detailed'!$F$25/100)</f>
        <v>15.816056862358083</v>
      </c>
      <c r="BA5" s="91">
        <f>'[2]EU Inhabitants'!AV13*('[2]Weighted Average'!AV11/1000)*('[2]Waste Bin detailed'!$F$25/100)</f>
        <v>15.738513569274705</v>
      </c>
      <c r="BB5" s="91">
        <f>'[2]EU Inhabitants'!AW13*('[2]Weighted Average'!AW11/1000)*('[2]Waste Bin detailed'!$F$25/100)</f>
        <v>15.661996577973284</v>
      </c>
      <c r="BC5" s="91">
        <f>'[2]EU Inhabitants'!AX13*('[2]Weighted Average'!AX11/1000)*('[2]Waste Bin detailed'!$F$25/100)</f>
        <v>15.58623265100932</v>
      </c>
      <c r="BD5" s="91">
        <f>'[2]EU Inhabitants'!AY13*('[2]Weighted Average'!AY11/1000)*('[2]Waste Bin detailed'!$F$25/100)</f>
        <v>15.511450357334818</v>
      </c>
      <c r="BE5" s="91">
        <f>'[2]EU Inhabitants'!AZ13*('[2]Weighted Average'!AZ11/1000)*('[2]Waste Bin detailed'!$F$25/100)</f>
        <v>15.437426583338922</v>
      </c>
    </row>
    <row r="6" spans="1:57" x14ac:dyDescent="0.35">
      <c r="A6" s="86" t="s">
        <v>636</v>
      </c>
      <c r="C6" s="86" t="s">
        <v>7</v>
      </c>
      <c r="D6" s="87" t="s">
        <v>621</v>
      </c>
      <c r="E6" s="87"/>
      <c r="F6" s="90" t="s">
        <v>628</v>
      </c>
      <c r="G6" s="91">
        <f>'[2]EU Inhabitants'!B14*('[2]Weighted Average'!B11/1000)*('[2]Waste Bin detailed'!$F$25/100)</f>
        <v>26.661925308981129</v>
      </c>
      <c r="H6" s="91">
        <f>'[2]EU Inhabitants'!C14*('[2]Weighted Average'!C11/1000)*('[2]Waste Bin detailed'!$F$25/100)</f>
        <v>26.542333241193806</v>
      </c>
      <c r="I6" s="91">
        <f>'[2]EU Inhabitants'!D14*('[2]Weighted Average'!D11/1000)*('[2]Waste Bin detailed'!$F$25/100)</f>
        <v>26.463072872789922</v>
      </c>
      <c r="J6" s="91">
        <f>'[2]EU Inhabitants'!E14*('[2]Weighted Average'!E11/1000)*('[2]Waste Bin detailed'!$F$25/100)</f>
        <v>26.440880355406648</v>
      </c>
      <c r="K6" s="91">
        <f>'[2]EU Inhabitants'!F14*('[2]Weighted Average'!F11/1000)*('[2]Waste Bin detailed'!$F$25/100)</f>
        <v>26.449091452792825</v>
      </c>
      <c r="L6" s="91">
        <f>'[2]EU Inhabitants'!G14*('[2]Weighted Average'!G11/1000)*('[2]Waste Bin detailed'!$F$25/100)</f>
        <v>26.460595339405835</v>
      </c>
      <c r="M6" s="91">
        <f>'[2]EU Inhabitants'!H14*('[2]Weighted Average'!H11/1000)*('[2]Waste Bin detailed'!$F$25/100)</f>
        <v>26.524672834534115</v>
      </c>
      <c r="N6" s="91">
        <f>'[2]EU Inhabitants'!I14*('[2]Weighted Average'!I11/1000)*('[2]Waste Bin detailed'!$F$25/100)</f>
        <v>26.600156318966896</v>
      </c>
      <c r="O6" s="91">
        <f>'[2]EU Inhabitants'!J14*('[2]Weighted Average'!J11/1000)*('[2]Waste Bin detailed'!$F$25/100)</f>
        <v>26.8259815035508</v>
      </c>
      <c r="P6" s="91">
        <f>'[2]EU Inhabitants'!K14*('[2]Weighted Average'!K11/1000)*('[2]Waste Bin detailed'!$F$25/100)</f>
        <v>27.033785495590035</v>
      </c>
      <c r="Q6" s="91">
        <f>'[2]EU Inhabitants'!L14*('[2]Weighted Average'!L11/1000)*('[2]Waste Bin detailed'!$F$25/100)</f>
        <v>27.120651508595326</v>
      </c>
      <c r="R6" s="91">
        <f>'[2]EU Inhabitants'!M14*('[2]Weighted Average'!M11/1000)*('[2]Waste Bin detailed'!$F$25/100)</f>
        <v>27.169015235812157</v>
      </c>
      <c r="S6" s="91">
        <f>'[2]EU Inhabitants'!N14*('[2]Weighted Average'!N11/1000)*('[2]Waste Bin detailed'!$F$25/100)</f>
        <v>27.213825747671823</v>
      </c>
      <c r="T6" s="91">
        <f>'[2]EU Inhabitants'!O14*('[2]Weighted Average'!O11/1000)*('[2]Waste Bin detailed'!$F$25/100)</f>
        <v>27.240808541228077</v>
      </c>
      <c r="U6" s="91">
        <f>'[2]EU Inhabitants'!P14*('[2]Weighted Average'!P11/1000)*('[2]Waste Bin detailed'!$F$25/100)</f>
        <v>27.234304886617092</v>
      </c>
      <c r="V6" s="91">
        <f>'[2]EU Inhabitants'!Q14*('[2]Weighted Average'!Q11/1000)*('[2]Waste Bin detailed'!$F$25/100)</f>
        <v>27.305904133409705</v>
      </c>
      <c r="W6" s="91">
        <f>'[2]EU Inhabitants'!R14*('[2]Weighted Average'!R11/1000)*('[2]Waste Bin detailed'!$F$25/100)</f>
        <v>27.354461381890459</v>
      </c>
      <c r="X6" s="91">
        <f>'[2]EU Inhabitants'!S14*('[2]Weighted Average'!S11/1000)*('[2]Waste Bin detailed'!$F$25/100)</f>
        <v>27.424694479549725</v>
      </c>
      <c r="Y6" s="91">
        <f>'[2]EU Inhabitants'!T14*('[2]Weighted Average'!T11/1000)*('[2]Waste Bin detailed'!$F$25/100)</f>
        <v>27.507369444922634</v>
      </c>
      <c r="Z6" s="91">
        <f>'[2]EU Inhabitants'!U14*('[2]Weighted Average'!U11/1000)*('[2]Waste Bin detailed'!$F$25/100)</f>
        <v>28.06724061176682</v>
      </c>
      <c r="AA6" s="91">
        <f>'[2]EU Inhabitants'!V14*('[2]Weighted Average'!V11/1000)*('[2]Waste Bin detailed'!$F$25/100)</f>
        <v>28.183629442974478</v>
      </c>
      <c r="AB6" s="91">
        <f>'[2]EU Inhabitants'!W14*('[2]Weighted Average'!W11/1000)*('[2]Waste Bin detailed'!$F$25/100)</f>
        <v>27.66064155260128</v>
      </c>
      <c r="AC6" s="91">
        <f>'[2]EU Inhabitants'!X14*('[2]Weighted Average'!X11/1000)*('[2]Waste Bin detailed'!$F$25/100)</f>
        <v>27.719372957673109</v>
      </c>
      <c r="AD6" s="91">
        <f>'[2]EU Inhabitants'!Y14*('[2]Weighted Average'!Y11/1000)*('[2]Waste Bin detailed'!$F$25/100)</f>
        <v>28.541489678944398</v>
      </c>
      <c r="AE6" s="91">
        <f>'[2]EU Inhabitants'!Z14*('[2]Weighted Average'!Z11/1000)*('[2]Waste Bin detailed'!$F$25/100)</f>
        <v>29.119966597543574</v>
      </c>
      <c r="AF6" s="91">
        <f>'[2]EU Inhabitants'!AA14*('[2]Weighted Average'!AA11/1000)*('[2]Waste Bin detailed'!$F$25/100)</f>
        <v>29.033134215632522</v>
      </c>
      <c r="AG6" s="91">
        <f>'[2]EU Inhabitants'!AB14*('[2]Weighted Average'!AB11/1000)*('[2]Waste Bin detailed'!$F$25/100)</f>
        <v>28.94419104299023</v>
      </c>
      <c r="AH6" s="91">
        <f>'[2]EU Inhabitants'!AC14*('[2]Weighted Average'!AC11/1000)*('[2]Waste Bin detailed'!$F$25/100)</f>
        <v>28.854623884859009</v>
      </c>
      <c r="AI6" s="91">
        <f>'[2]EU Inhabitants'!AD14*('[2]Weighted Average'!AD11/1000)*('[2]Waste Bin detailed'!$F$25/100)</f>
        <v>28.76247588691178</v>
      </c>
      <c r="AJ6" s="91">
        <f>'[2]EU Inhabitants'!AE14*('[2]Weighted Average'!AE11/1000)*('[2]Waste Bin detailed'!$F$25/100)</f>
        <v>28.677317606629686</v>
      </c>
      <c r="AK6" s="91">
        <f>'[2]EU Inhabitants'!AF14*('[2]Weighted Average'!AF11/1000)*('[2]Waste Bin detailed'!$F$25/100)</f>
        <v>28.595670733769609</v>
      </c>
      <c r="AL6" s="91">
        <f>'[2]EU Inhabitants'!AG14*('[2]Weighted Average'!AG11/1000)*('[2]Waste Bin detailed'!$F$25/100)</f>
        <v>28.515701486549016</v>
      </c>
      <c r="AM6" s="91">
        <f>'[2]EU Inhabitants'!AH14*('[2]Weighted Average'!AH11/1000)*('[2]Waste Bin detailed'!$F$25/100)</f>
        <v>28.437432865422316</v>
      </c>
      <c r="AN6" s="91">
        <f>'[2]EU Inhabitants'!AI14*('[2]Weighted Average'!AI11/1000)*('[2]Waste Bin detailed'!$F$25/100)</f>
        <v>28.362709113698049</v>
      </c>
      <c r="AO6" s="91">
        <f>'[2]EU Inhabitants'!AJ14*('[2]Weighted Average'!AJ11/1000)*('[2]Waste Bin detailed'!$F$25/100)</f>
        <v>28.292438419678732</v>
      </c>
      <c r="AP6" s="91">
        <f>'[2]EU Inhabitants'!AK14*('[2]Weighted Average'!AK11/1000)*('[2]Waste Bin detailed'!$F$25/100)</f>
        <v>28.2745812776887</v>
      </c>
      <c r="AQ6" s="91">
        <f>'[2]EU Inhabitants'!AL14*('[2]Weighted Average'!AL11/1000)*('[2]Waste Bin detailed'!$F$25/100)</f>
        <v>28.259616306320275</v>
      </c>
      <c r="AR6" s="91">
        <f>'[2]EU Inhabitants'!AM14*('[2]Weighted Average'!AM11/1000)*('[2]Waste Bin detailed'!$F$25/100)</f>
        <v>28.246111355365503</v>
      </c>
      <c r="AS6" s="91">
        <f>'[2]EU Inhabitants'!AN14*('[2]Weighted Average'!AN11/1000)*('[2]Waste Bin detailed'!$F$25/100)</f>
        <v>28.23986586874166</v>
      </c>
      <c r="AT6" s="91">
        <f>'[2]EU Inhabitants'!AO14*('[2]Weighted Average'!AO11/1000)*('[2]Waste Bin detailed'!$F$25/100)</f>
        <v>28.238382384359863</v>
      </c>
      <c r="AU6" s="91">
        <f>'[2]EU Inhabitants'!AP14*('[2]Weighted Average'!AP11/1000)*('[2]Waste Bin detailed'!$F$25/100)</f>
        <v>28.242032815780007</v>
      </c>
      <c r="AV6" s="91">
        <f>'[2]EU Inhabitants'!AQ14*('[2]Weighted Average'!AQ11/1000)*('[2]Waste Bin detailed'!$F$25/100)</f>
        <v>28.247997566998194</v>
      </c>
      <c r="AW6" s="91">
        <f>'[2]EU Inhabitants'!AR14*('[2]Weighted Average'!AR11/1000)*('[2]Waste Bin detailed'!$F$25/100)</f>
        <v>28.255812800559667</v>
      </c>
      <c r="AX6" s="91">
        <f>'[2]EU Inhabitants'!AS14*('[2]Weighted Average'!AS11/1000)*('[2]Waste Bin detailed'!$F$25/100)</f>
        <v>28.264864747244328</v>
      </c>
      <c r="AY6" s="91">
        <f>'[2]EU Inhabitants'!AT14*('[2]Weighted Average'!AT11/1000)*('[2]Waste Bin detailed'!$F$25/100)</f>
        <v>28.275436829666592</v>
      </c>
      <c r="AZ6" s="91">
        <f>'[2]EU Inhabitants'!AU14*('[2]Weighted Average'!AU11/1000)*('[2]Waste Bin detailed'!$F$25/100)</f>
        <v>28.286375837725249</v>
      </c>
      <c r="BA6" s="91">
        <f>'[2]EU Inhabitants'!AV14*('[2]Weighted Average'!AV11/1000)*('[2]Waste Bin detailed'!$F$25/100)</f>
        <v>28.295080433064868</v>
      </c>
      <c r="BB6" s="91">
        <f>'[2]EU Inhabitants'!AW14*('[2]Weighted Average'!AW11/1000)*('[2]Waste Bin detailed'!$F$25/100)</f>
        <v>28.302710535430897</v>
      </c>
      <c r="BC6" s="91">
        <f>'[2]EU Inhabitants'!AX14*('[2]Weighted Average'!AX11/1000)*('[2]Waste Bin detailed'!$F$25/100)</f>
        <v>28.310585643725453</v>
      </c>
      <c r="BD6" s="91">
        <f>'[2]EU Inhabitants'!AY14*('[2]Weighted Average'!AY11/1000)*('[2]Waste Bin detailed'!$F$25/100)</f>
        <v>28.317663102270668</v>
      </c>
      <c r="BE6" s="91">
        <f>'[2]EU Inhabitants'!AZ14*('[2]Weighted Average'!AZ11/1000)*('[2]Waste Bin detailed'!$F$25/100)</f>
        <v>28.323988514675072</v>
      </c>
    </row>
    <row r="7" spans="1:57" x14ac:dyDescent="0.35">
      <c r="A7" s="86" t="s">
        <v>636</v>
      </c>
      <c r="C7" s="86" t="s">
        <v>7</v>
      </c>
      <c r="D7" s="87" t="s">
        <v>621</v>
      </c>
      <c r="E7" s="87"/>
      <c r="F7" s="90" t="s">
        <v>47</v>
      </c>
      <c r="G7" s="91">
        <f>'[2]EU Inhabitants'!B15*('[2]Weighted Average'!B11/1000)*('[2]Waste Bin detailed'!$F$25/100)</f>
        <v>13.826351445119089</v>
      </c>
      <c r="H7" s="91">
        <f>'[2]EU Inhabitants'!C15*('[2]Weighted Average'!C11/1000)*('[2]Waste Bin detailed'!$F$25/100)</f>
        <v>13.876093904149471</v>
      </c>
      <c r="I7" s="91">
        <f>'[2]EU Inhabitants'!D15*('[2]Weighted Average'!D11/1000)*('[2]Waste Bin detailed'!$F$25/100)</f>
        <v>13.926145333838106</v>
      </c>
      <c r="J7" s="91">
        <f>'[2]EU Inhabitants'!E15*('[2]Weighted Average'!E11/1000)*('[2]Waste Bin detailed'!$F$25/100)</f>
        <v>13.965423952055461</v>
      </c>
      <c r="K7" s="91">
        <f>'[2]EU Inhabitants'!F15*('[2]Weighted Average'!F11/1000)*('[2]Waste Bin detailed'!$F$25/100)</f>
        <v>14.002728302357211</v>
      </c>
      <c r="L7" s="91">
        <f>'[2]EU Inhabitants'!G15*('[2]Weighted Average'!G11/1000)*('[2]Waste Bin detailed'!$F$25/100)</f>
        <v>14.039713077854074</v>
      </c>
      <c r="M7" s="91">
        <f>'[2]EU Inhabitants'!H15*('[2]Weighted Average'!H11/1000)*('[2]Waste Bin detailed'!$F$25/100)</f>
        <v>14.081331250094532</v>
      </c>
      <c r="N7" s="91">
        <f>'[2]EU Inhabitants'!I15*('[2]Weighted Average'!I11/1000)*('[2]Waste Bin detailed'!$F$25/100)</f>
        <v>14.13009494542824</v>
      </c>
      <c r="O7" s="91">
        <f>'[2]EU Inhabitants'!J15*('[2]Weighted Average'!J11/1000)*('[2]Waste Bin detailed'!$F$25/100)</f>
        <v>14.201631537735764</v>
      </c>
      <c r="P7" s="91">
        <f>'[2]EU Inhabitants'!K15*('[2]Weighted Average'!K11/1000)*('[2]Waste Bin detailed'!$F$25/100)</f>
        <v>14.291049804456431</v>
      </c>
      <c r="Q7" s="91">
        <f>'[2]EU Inhabitants'!L15*('[2]Weighted Average'!L11/1000)*('[2]Waste Bin detailed'!$F$25/100)</f>
        <v>14.347585347148666</v>
      </c>
      <c r="R7" s="91">
        <f>'[2]EU Inhabitants'!M15*('[2]Weighted Average'!M11/1000)*('[2]Waste Bin detailed'!$F$25/100)</f>
        <v>14.40647107784911</v>
      </c>
      <c r="S7" s="91">
        <f>'[2]EU Inhabitants'!N15*('[2]Weighted Average'!N11/1000)*('[2]Waste Bin detailed'!$F$25/100)</f>
        <v>14.456045413220911</v>
      </c>
      <c r="T7" s="91">
        <f>'[2]EU Inhabitants'!O15*('[2]Weighted Average'!O11/1000)*('[2]Waste Bin detailed'!$F$25/100)</f>
        <v>14.512961444992674</v>
      </c>
      <c r="U7" s="91">
        <f>'[2]EU Inhabitants'!P15*('[2]Weighted Average'!P11/1000)*('[2]Waste Bin detailed'!$F$25/100)</f>
        <v>14.57836047617991</v>
      </c>
      <c r="V7" s="91">
        <f>'[2]EU Inhabitants'!Q15*('[2]Weighted Average'!Q11/1000)*('[2]Waste Bin detailed'!$F$25/100)</f>
        <v>14.664984090130586</v>
      </c>
      <c r="W7" s="91">
        <f>'[2]EU Inhabitants'!R15*('[2]Weighted Average'!R11/1000)*('[2]Waste Bin detailed'!$F$25/100)</f>
        <v>14.792599916092716</v>
      </c>
      <c r="X7" s="91">
        <f>'[2]EU Inhabitants'!S15*('[2]Weighted Average'!S11/1000)*('[2]Waste Bin detailed'!$F$25/100)</f>
        <v>14.90319652461301</v>
      </c>
      <c r="Y7" s="91">
        <f>'[2]EU Inhabitants'!T15*('[2]Weighted Average'!T11/1000)*('[2]Waste Bin detailed'!$F$25/100)</f>
        <v>14.988171989805171</v>
      </c>
      <c r="Z7" s="91">
        <f>'[2]EU Inhabitants'!U15*('[2]Weighted Average'!U11/1000)*('[2]Waste Bin detailed'!$F$25/100)</f>
        <v>15.301758947436355</v>
      </c>
      <c r="AA7" s="91">
        <f>'[2]EU Inhabitants'!V15*('[2]Weighted Average'!V11/1000)*('[2]Waste Bin detailed'!$F$25/100)</f>
        <v>15.345757510517165</v>
      </c>
      <c r="AB7" s="91">
        <f>'[2]EU Inhabitants'!W15*('[2]Weighted Average'!W11/1000)*('[2]Waste Bin detailed'!$F$25/100)</f>
        <v>15.392274009432956</v>
      </c>
      <c r="AC7" s="91">
        <f>'[2]EU Inhabitants'!X15*('[2]Weighted Average'!X11/1000)*('[2]Waste Bin detailed'!$F$25/100)</f>
        <v>15.480845812007159</v>
      </c>
      <c r="AD7" s="91">
        <f>'[2]EU Inhabitants'!Y15*('[2]Weighted Average'!Y11/1000)*('[2]Waste Bin detailed'!$F$25/100)</f>
        <v>15.63854346728124</v>
      </c>
      <c r="AE7" s="91">
        <f>'[2]EU Inhabitants'!Z15*('[2]Weighted Average'!Z11/1000)*('[2]Waste Bin detailed'!$F$25/100)</f>
        <v>15.705315282618214</v>
      </c>
      <c r="AF7" s="91">
        <f>'[2]EU Inhabitants'!AA15*('[2]Weighted Average'!AA11/1000)*('[2]Waste Bin detailed'!$F$25/100)</f>
        <v>15.758424477492536</v>
      </c>
      <c r="AG7" s="91">
        <f>'[2]EU Inhabitants'!AB15*('[2]Weighted Average'!AB11/1000)*('[2]Waste Bin detailed'!$F$25/100)</f>
        <v>15.807295464978186</v>
      </c>
      <c r="AH7" s="91">
        <f>'[2]EU Inhabitants'!AC15*('[2]Weighted Average'!AC11/1000)*('[2]Waste Bin detailed'!$F$25/100)</f>
        <v>15.852060555392333</v>
      </c>
      <c r="AI7" s="91">
        <f>'[2]EU Inhabitants'!AD15*('[2]Weighted Average'!AD11/1000)*('[2]Waste Bin detailed'!$F$25/100)</f>
        <v>15.891984678334452</v>
      </c>
      <c r="AJ7" s="91">
        <f>'[2]EU Inhabitants'!AE15*('[2]Weighted Average'!AE11/1000)*('[2]Waste Bin detailed'!$F$25/100)</f>
        <v>15.931465697206985</v>
      </c>
      <c r="AK7" s="91">
        <f>'[2]EU Inhabitants'!AF15*('[2]Weighted Average'!AF11/1000)*('[2]Waste Bin detailed'!$F$25/100)</f>
        <v>15.968698808534844</v>
      </c>
      <c r="AL7" s="91">
        <f>'[2]EU Inhabitants'!AG15*('[2]Weighted Average'!AG11/1000)*('[2]Waste Bin detailed'!$F$25/100)</f>
        <v>16.003393947683385</v>
      </c>
      <c r="AM7" s="91">
        <f>'[2]EU Inhabitants'!AH15*('[2]Weighted Average'!AH11/1000)*('[2]Waste Bin detailed'!$F$25/100)</f>
        <v>16.034964554126979</v>
      </c>
      <c r="AN7" s="91">
        <f>'[2]EU Inhabitants'!AI15*('[2]Weighted Average'!AI11/1000)*('[2]Waste Bin detailed'!$F$25/100)</f>
        <v>16.062195993324867</v>
      </c>
      <c r="AO7" s="91">
        <f>'[2]EU Inhabitants'!AJ15*('[2]Weighted Average'!AJ11/1000)*('[2]Waste Bin detailed'!$F$25/100)</f>
        <v>16.085164296956027</v>
      </c>
      <c r="AP7" s="91">
        <f>'[2]EU Inhabitants'!AK15*('[2]Weighted Average'!AK11/1000)*('[2]Waste Bin detailed'!$F$25/100)</f>
        <v>16.108036181626513</v>
      </c>
      <c r="AQ7" s="91">
        <f>'[2]EU Inhabitants'!AL15*('[2]Weighted Average'!AL11/1000)*('[2]Waste Bin detailed'!$F$25/100)</f>
        <v>16.128039879447233</v>
      </c>
      <c r="AR7" s="91">
        <f>'[2]EU Inhabitants'!AM15*('[2]Weighted Average'!AM11/1000)*('[2]Waste Bin detailed'!$F$25/100)</f>
        <v>16.145463452931168</v>
      </c>
      <c r="AS7" s="91">
        <f>'[2]EU Inhabitants'!AN15*('[2]Weighted Average'!AN11/1000)*('[2]Waste Bin detailed'!$F$25/100)</f>
        <v>16.161920912369126</v>
      </c>
      <c r="AT7" s="91">
        <f>'[2]EU Inhabitants'!AO15*('[2]Weighted Average'!AO11/1000)*('[2]Waste Bin detailed'!$F$25/100)</f>
        <v>16.173822117357183</v>
      </c>
      <c r="AU7" s="91">
        <f>'[2]EU Inhabitants'!AP15*('[2]Weighted Average'!AP11/1000)*('[2]Waste Bin detailed'!$F$25/100)</f>
        <v>16.183530803786681</v>
      </c>
      <c r="AV7" s="91">
        <f>'[2]EU Inhabitants'!AQ15*('[2]Weighted Average'!AQ11/1000)*('[2]Waste Bin detailed'!$F$25/100)</f>
        <v>16.191513191990342</v>
      </c>
      <c r="AW7" s="91">
        <f>'[2]EU Inhabitants'!AR15*('[2]Weighted Average'!AR11/1000)*('[2]Waste Bin detailed'!$F$25/100)</f>
        <v>16.197006126120932</v>
      </c>
      <c r="AX7" s="91">
        <f>'[2]EU Inhabitants'!AS15*('[2]Weighted Average'!AS11/1000)*('[2]Waste Bin detailed'!$F$25/100)</f>
        <v>16.200940085172935</v>
      </c>
      <c r="AY7" s="91">
        <f>'[2]EU Inhabitants'!AT15*('[2]Weighted Average'!AT11/1000)*('[2]Waste Bin detailed'!$F$25/100)</f>
        <v>16.203728485168586</v>
      </c>
      <c r="AZ7" s="91">
        <f>'[2]EU Inhabitants'!AU15*('[2]Weighted Average'!AU11/1000)*('[2]Waste Bin detailed'!$F$25/100)</f>
        <v>16.205601229824833</v>
      </c>
      <c r="BA7" s="91">
        <f>'[2]EU Inhabitants'!AV15*('[2]Weighted Average'!AV11/1000)*('[2]Waste Bin detailed'!$F$25/100)</f>
        <v>16.206815400656801</v>
      </c>
      <c r="BB7" s="91">
        <f>'[2]EU Inhabitants'!AW15*('[2]Weighted Average'!AW11/1000)*('[2]Waste Bin detailed'!$F$25/100)</f>
        <v>16.207575998264659</v>
      </c>
      <c r="BC7" s="91">
        <f>'[2]EU Inhabitants'!AX15*('[2]Weighted Average'!AX11/1000)*('[2]Waste Bin detailed'!$F$25/100)</f>
        <v>16.207957015203853</v>
      </c>
      <c r="BD7" s="91">
        <f>'[2]EU Inhabitants'!AY15*('[2]Weighted Average'!AY11/1000)*('[2]Waste Bin detailed'!$F$25/100)</f>
        <v>16.20811522496523</v>
      </c>
      <c r="BE7" s="91">
        <f>'[2]EU Inhabitants'!AZ15*('[2]Weighted Average'!AZ11/1000)*('[2]Waste Bin detailed'!$F$25/100)</f>
        <v>16.208106823610475</v>
      </c>
    </row>
    <row r="8" spans="1:57" x14ac:dyDescent="0.35">
      <c r="A8" s="86" t="s">
        <v>636</v>
      </c>
      <c r="C8" s="86" t="s">
        <v>7</v>
      </c>
      <c r="D8" s="87" t="s">
        <v>621</v>
      </c>
      <c r="E8" s="87"/>
      <c r="F8" s="90" t="s">
        <v>629</v>
      </c>
      <c r="G8" s="91">
        <f>'[2]EU Inhabitants'!B16*([2]Sources!$C$8/1000)*('[2]Waste Bin detailed'!$F$25/100)</f>
        <v>213.52942480978669</v>
      </c>
      <c r="H8" s="91">
        <f>'[2]EU Inhabitants'!C16*([2]Sources!$C$8/1000)*('[2]Waste Bin detailed'!$F$25/100)</f>
        <v>213.77908202297479</v>
      </c>
      <c r="I8" s="91">
        <f>'[2]EU Inhabitants'!D16*([2]Sources!$C$8/1000)*('[2]Waste Bin detailed'!$F$25/100)</f>
        <v>214.24887106967034</v>
      </c>
      <c r="J8" s="91">
        <f>'[2]EU Inhabitants'!E16*([2]Sources!$C$8/1000)*('[2]Waste Bin detailed'!$F$25/100)</f>
        <v>214.49932352677905</v>
      </c>
      <c r="K8" s="91">
        <f>'[2]EU Inhabitants'!F16*([2]Sources!$C$8/1000)*('[2]Waste Bin detailed'!$F$25/100)</f>
        <v>214.48630595554232</v>
      </c>
      <c r="L8" s="91">
        <f>'[2]EU Inhabitants'!G16*([2]Sources!$C$8/1000)*('[2]Waste Bin detailed'!$F$25/100)</f>
        <v>214.40620462181116</v>
      </c>
      <c r="M8" s="91">
        <f>'[2]EU Inhabitants'!H16*([2]Sources!$C$8/1000)*('[2]Waste Bin detailed'!$F$25/100)</f>
        <v>214.24285736237505</v>
      </c>
      <c r="N8" s="91">
        <f>'[2]EU Inhabitants'!I16*([2]Sources!$C$8/1000)*('[2]Waste Bin detailed'!$F$25/100)</f>
        <v>213.92296919588247</v>
      </c>
      <c r="O8" s="91">
        <f>'[2]EU Inhabitants'!J16*([2]Sources!$C$8/1000)*('[2]Waste Bin detailed'!$F$25/100)</f>
        <v>213.67070275100704</v>
      </c>
      <c r="P8" s="91">
        <f>'[2]EU Inhabitants'!K16*([2]Sources!$C$8/1000)*('[2]Waste Bin detailed'!$F$25/100)</f>
        <v>213.11070289721022</v>
      </c>
      <c r="Q8" s="91">
        <f>'[2]EU Inhabitants'!L16*([2]Sources!$C$8/1000)*('[2]Waste Bin detailed'!$F$25/100)</f>
        <v>212.59067834402506</v>
      </c>
      <c r="R8" s="91">
        <f>'[2]EU Inhabitants'!M16*([2]Sources!$C$8/1000)*('[2]Waste Bin detailed'!$F$25/100)</f>
        <v>208.48401794718782</v>
      </c>
      <c r="S8" s="91">
        <f>'[2]EU Inhabitants'!N16*([2]Sources!$C$8/1000)*('[2]Waste Bin detailed'!$F$25/100)</f>
        <v>208.75906579143668</v>
      </c>
      <c r="T8" s="91">
        <f>'[2]EU Inhabitants'!O16*([2]Sources!$C$8/1000)*('[2]Waste Bin detailed'!$F$25/100)</f>
        <v>209.26803749365959</v>
      </c>
      <c r="U8" s="91">
        <f>'[2]EU Inhabitants'!P16*([2]Sources!$C$8/1000)*('[2]Waste Bin detailed'!$F$25/100)</f>
        <v>209.90141809040728</v>
      </c>
      <c r="V8" s="91">
        <f>'[2]EU Inhabitants'!Q16*([2]Sources!$C$8/1000)*('[2]Waste Bin detailed'!$F$25/100)</f>
        <v>211.01911003132926</v>
      </c>
      <c r="W8" s="91">
        <f>'[2]EU Inhabitants'!R16*([2]Sources!$C$8/1000)*('[2]Waste Bin detailed'!$F$25/100)</f>
        <v>213.56115400268541</v>
      </c>
      <c r="X8" s="91">
        <f>'[2]EU Inhabitants'!S16*([2]Sources!$C$8/1000)*('[2]Waste Bin detailed'!$F$25/100)</f>
        <v>214.4602708130688</v>
      </c>
      <c r="Y8" s="91">
        <f>'[2]EU Inhabitants'!T16*([2]Sources!$C$8/1000)*('[2]Waste Bin detailed'!$F$25/100)</f>
        <v>215.16377061315831</v>
      </c>
      <c r="Z8" s="91">
        <f>'[2]EU Inhabitants'!U16*([2]Sources!$C$8/1000)*('[2]Waste Bin detailed'!$F$25/100)</f>
        <v>215.7533478233627</v>
      </c>
      <c r="AA8" s="91">
        <f>'[2]EU Inhabitants'!V16*([2]Sources!$C$8/1000)*('[2]Waste Bin detailed'!$F$25/100)</f>
        <v>216.13667098612564</v>
      </c>
      <c r="AB8" s="91">
        <f>'[2]EU Inhabitants'!W16*([2]Sources!$C$8/1000)*('[2]Waste Bin detailed'!$F$25/100)</f>
        <v>216.10631657765182</v>
      </c>
      <c r="AC8" s="91">
        <f>'[2]EU Inhabitants'!X16*([2]Sources!$C$8/1000)*('[2]Waste Bin detailed'!$F$25/100)</f>
        <v>216.3196628494704</v>
      </c>
      <c r="AD8" s="91">
        <f>'[2]EU Inhabitants'!Y16*([2]Sources!$C$8/1000)*('[2]Waste Bin detailed'!$F$25/100)</f>
        <v>219.2348321497837</v>
      </c>
      <c r="AE8" s="91">
        <f>'[2]EU Inhabitants'!Z16*([2]Sources!$C$8/1000)*('[2]Waste Bin detailed'!$F$25/100)</f>
        <v>221.01008685961511</v>
      </c>
      <c r="AF8" s="91">
        <f>'[2]EU Inhabitants'!AA16*([2]Sources!$C$8/1000)*('[2]Waste Bin detailed'!$F$25/100)</f>
        <v>221.44038398925855</v>
      </c>
      <c r="AG8" s="91">
        <f>'[2]EU Inhabitants'!AB16*([2]Sources!$C$8/1000)*('[2]Waste Bin detailed'!$F$25/100)</f>
        <v>221.70607082500374</v>
      </c>
      <c r="AH8" s="91">
        <f>'[2]EU Inhabitants'!AC16*([2]Sources!$C$8/1000)*('[2]Waste Bin detailed'!$F$25/100)</f>
        <v>221.81337937639864</v>
      </c>
      <c r="AI8" s="91">
        <f>'[2]EU Inhabitants'!AD16*([2]Sources!$C$8/1000)*('[2]Waste Bin detailed'!$F$25/100)</f>
        <v>221.74549777114728</v>
      </c>
      <c r="AJ8" s="91">
        <f>'[2]EU Inhabitants'!AE16*([2]Sources!$C$8/1000)*('[2]Waste Bin detailed'!$F$25/100)</f>
        <v>221.69181620766824</v>
      </c>
      <c r="AK8" s="91">
        <f>'[2]EU Inhabitants'!AF16*([2]Sources!$C$8/1000)*('[2]Waste Bin detailed'!$F$25/100)</f>
        <v>221.63982388781147</v>
      </c>
      <c r="AL8" s="91">
        <f>'[2]EU Inhabitants'!AG16*([2]Sources!$C$8/1000)*('[2]Waste Bin detailed'!$F$25/100)</f>
        <v>221.5855653826645</v>
      </c>
      <c r="AM8" s="91">
        <f>'[2]EU Inhabitants'!AH16*([2]Sources!$C$8/1000)*('[2]Waste Bin detailed'!$F$25/100)</f>
        <v>221.53042067432494</v>
      </c>
      <c r="AN8" s="91">
        <f>'[2]EU Inhabitants'!AI16*([2]Sources!$C$8/1000)*('[2]Waste Bin detailed'!$F$25/100)</f>
        <v>221.47579573325379</v>
      </c>
      <c r="AO8" s="91">
        <f>'[2]EU Inhabitants'!AJ16*([2]Sources!$C$8/1000)*('[2]Waste Bin detailed'!$F$25/100)</f>
        <v>221.42165937341488</v>
      </c>
      <c r="AP8" s="91">
        <f>'[2]EU Inhabitants'!AK16*([2]Sources!$C$8/1000)*('[2]Waste Bin detailed'!$F$25/100)</f>
        <v>221.46303284797852</v>
      </c>
      <c r="AQ8" s="91">
        <f>'[2]EU Inhabitants'!AL16*([2]Sources!$C$8/1000)*('[2]Waste Bin detailed'!$F$25/100)</f>
        <v>221.48051522005076</v>
      </c>
      <c r="AR8" s="91">
        <f>'[2]EU Inhabitants'!AM16*([2]Sources!$C$8/1000)*('[2]Waste Bin detailed'!$F$25/100)</f>
        <v>221.47837897657769</v>
      </c>
      <c r="AS8" s="91">
        <f>'[2]EU Inhabitants'!AN16*([2]Sources!$C$8/1000)*('[2]Waste Bin detailed'!$F$25/100)</f>
        <v>221.45930871550053</v>
      </c>
      <c r="AT8" s="91">
        <f>'[2]EU Inhabitants'!AO16*([2]Sources!$C$8/1000)*('[2]Waste Bin detailed'!$F$25/100)</f>
        <v>221.42454927942714</v>
      </c>
      <c r="AU8" s="91">
        <f>'[2]EU Inhabitants'!AP16*([2]Sources!$C$8/1000)*('[2]Waste Bin detailed'!$F$25/100)</f>
        <v>221.37913201551544</v>
      </c>
      <c r="AV8" s="91">
        <f>'[2]EU Inhabitants'!AQ16*([2]Sources!$C$8/1000)*('[2]Waste Bin detailed'!$F$25/100)</f>
        <v>221.3220095927197</v>
      </c>
      <c r="AW8" s="91">
        <f>'[2]EU Inhabitants'!AR16*([2]Sources!$C$8/1000)*('[2]Waste Bin detailed'!$F$25/100)</f>
        <v>221.25250111591825</v>
      </c>
      <c r="AX8" s="91">
        <f>'[2]EU Inhabitants'!AS16*([2]Sources!$C$8/1000)*('[2]Waste Bin detailed'!$F$25/100)</f>
        <v>221.17186961957333</v>
      </c>
      <c r="AY8" s="91">
        <f>'[2]EU Inhabitants'!AT16*([2]Sources!$C$8/1000)*('[2]Waste Bin detailed'!$F$25/100)</f>
        <v>221.08141712069224</v>
      </c>
      <c r="AZ8" s="91">
        <f>'[2]EU Inhabitants'!AU16*([2]Sources!$C$8/1000)*('[2]Waste Bin detailed'!$F$25/100)</f>
        <v>220.98208959570343</v>
      </c>
      <c r="BA8" s="91">
        <f>'[2]EU Inhabitants'!AV16*([2]Sources!$C$8/1000)*('[2]Waste Bin detailed'!$F$25/100)</f>
        <v>220.88564677905418</v>
      </c>
      <c r="BB8" s="91">
        <f>'[2]EU Inhabitants'!AW16*([2]Sources!$C$8/1000)*('[2]Waste Bin detailed'!$F$25/100)</f>
        <v>220.78009763986279</v>
      </c>
      <c r="BC8" s="91">
        <f>'[2]EU Inhabitants'!AX16*([2]Sources!$C$8/1000)*('[2]Waste Bin detailed'!$F$25/100)</f>
        <v>220.66931444427871</v>
      </c>
      <c r="BD8" s="91">
        <f>'[2]EU Inhabitants'!AY16*([2]Sources!$C$8/1000)*('[2]Waste Bin detailed'!$F$25/100)</f>
        <v>220.54661298523052</v>
      </c>
      <c r="BE8" s="91">
        <f>'[2]EU Inhabitants'!AZ16*([2]Sources!$C$8/1000)*('[2]Waste Bin detailed'!$F$25/100)</f>
        <v>220.41735726092799</v>
      </c>
    </row>
    <row r="9" spans="1:57" x14ac:dyDescent="0.35">
      <c r="A9" s="86" t="s">
        <v>636</v>
      </c>
      <c r="C9" s="86" t="s">
        <v>7</v>
      </c>
      <c r="D9" s="87" t="s">
        <v>621</v>
      </c>
      <c r="E9" s="87"/>
      <c r="F9" s="90" t="s">
        <v>48</v>
      </c>
      <c r="G9" s="91">
        <f>'[2]EU Inhabitants'!B17*('[2]Weighted Average'!B11/1000)*('[2]Waste Bin detailed'!$F$25/100)</f>
        <v>3.6349159970268632</v>
      </c>
      <c r="H9" s="91">
        <f>'[2]EU Inhabitants'!C17*('[2]Weighted Average'!C11/1000)*('[2]Waste Bin detailed'!$F$25/100)</f>
        <v>3.6127776394330704</v>
      </c>
      <c r="I9" s="91">
        <f>'[2]EU Inhabitants'!D17*('[2]Weighted Average'!D11/1000)*('[2]Waste Bin detailed'!$F$25/100)</f>
        <v>3.5889886044806953</v>
      </c>
      <c r="J9" s="91">
        <f>'[2]EU Inhabitants'!E17*('[2]Weighted Average'!E11/1000)*('[2]Waste Bin detailed'!$F$25/100)</f>
        <v>3.5673978625136278</v>
      </c>
      <c r="K9" s="91">
        <f>'[2]EU Inhabitants'!F17*('[2]Weighted Average'!F11/1000)*('[2]Waste Bin detailed'!$F$25/100)</f>
        <v>3.5443689358859682</v>
      </c>
      <c r="L9" s="91">
        <f>'[2]EU Inhabitants'!G17*('[2]Weighted Average'!G11/1000)*('[2]Waste Bin detailed'!$F$25/100)</f>
        <v>3.5254918299114575</v>
      </c>
      <c r="M9" s="91">
        <f>'[2]EU Inhabitants'!H17*('[2]Weighted Average'!H11/1000)*('[2]Waste Bin detailed'!$F$25/100)</f>
        <v>3.5043386084542849</v>
      </c>
      <c r="N9" s="91">
        <f>'[2]EU Inhabitants'!I17*('[2]Weighted Average'!I11/1000)*('[2]Waste Bin detailed'!$F$25/100)</f>
        <v>3.4836229997764847</v>
      </c>
      <c r="O9" s="91">
        <f>'[2]EU Inhabitants'!J17*('[2]Weighted Average'!J11/1000)*('[2]Waste Bin detailed'!$F$25/100)</f>
        <v>3.47128510116019</v>
      </c>
      <c r="P9" s="91">
        <f>'[2]EU Inhabitants'!K17*('[2]Weighted Average'!K11/1000)*('[2]Waste Bin detailed'!$F$25/100)</f>
        <v>3.4635392505176288</v>
      </c>
      <c r="Q9" s="91">
        <f>'[2]EU Inhabitants'!L17*('[2]Weighted Average'!L11/1000)*('[2]Waste Bin detailed'!$F$25/100)</f>
        <v>3.4562597303611922</v>
      </c>
      <c r="R9" s="91">
        <f>'[2]EU Inhabitants'!M17*('[2]Weighted Average'!M11/1000)*('[2]Waste Bin detailed'!$F$25/100)</f>
        <v>3.444882184777124</v>
      </c>
      <c r="S9" s="91">
        <f>'[2]EU Inhabitants'!N17*('[2]Weighted Average'!N11/1000)*('[2]Waste Bin detailed'!$F$25/100)</f>
        <v>3.432907841205433</v>
      </c>
      <c r="T9" s="91">
        <f>'[2]EU Inhabitants'!O17*('[2]Weighted Average'!O11/1000)*('[2]Waste Bin detailed'!$F$25/100)</f>
        <v>3.4197584352703339</v>
      </c>
      <c r="U9" s="91">
        <f>'[2]EU Inhabitants'!P17*('[2]Weighted Average'!P11/1000)*('[2]Waste Bin detailed'!$F$25/100)</f>
        <v>3.4088648694086121</v>
      </c>
      <c r="V9" s="91">
        <f>'[2]EU Inhabitants'!Q17*('[2]Weighted Average'!Q11/1000)*('[2]Waste Bin detailed'!$F$25/100)</f>
        <v>3.406982088424948</v>
      </c>
      <c r="W9" s="91">
        <f>'[2]EU Inhabitants'!R17*('[2]Weighted Average'!R11/1000)*('[2]Waste Bin detailed'!$F$25/100)</f>
        <v>3.4107897311652686</v>
      </c>
      <c r="X9" s="91">
        <f>'[2]EU Inhabitants'!S17*('[2]Weighted Average'!S11/1000)*('[2]Waste Bin detailed'!$F$25/100)</f>
        <v>3.4106722603846551</v>
      </c>
      <c r="Y9" s="91">
        <f>'[2]EU Inhabitants'!T17*('[2]Weighted Average'!T11/1000)*('[2]Waste Bin detailed'!$F$25/100)</f>
        <v>3.4199519962892873</v>
      </c>
      <c r="Z9" s="91">
        <f>'[2]EU Inhabitants'!U17*('[2]Weighted Average'!U11/1000)*('[2]Waste Bin detailed'!$F$25/100)</f>
        <v>3.4915248837800634</v>
      </c>
      <c r="AA9" s="91">
        <f>'[2]EU Inhabitants'!V17*('[2]Weighted Average'!V11/1000)*('[2]Waste Bin detailed'!$F$25/100)</f>
        <v>3.5024855782893898</v>
      </c>
      <c r="AB9" s="91">
        <f>'[2]EU Inhabitants'!W17*('[2]Weighted Average'!W11/1000)*('[2]Waste Bin detailed'!$F$25/100)</f>
        <v>3.5055844787460497</v>
      </c>
      <c r="AC9" s="91">
        <f>'[2]EU Inhabitants'!X17*('[2]Weighted Average'!X11/1000)*('[2]Waste Bin detailed'!$F$25/100)</f>
        <v>3.5102765559159548</v>
      </c>
      <c r="AD9" s="91">
        <f>'[2]EU Inhabitants'!Y17*('[2]Weighted Average'!Y11/1000)*('[2]Waste Bin detailed'!$F$25/100)</f>
        <v>3.6004857699882664</v>
      </c>
      <c r="AE9" s="91">
        <f>'[2]EU Inhabitants'!Z17*('[2]Weighted Average'!Z11/1000)*('[2]Waste Bin detailed'!$F$25/100)</f>
        <v>3.6372945202891787</v>
      </c>
      <c r="AF9" s="91">
        <f>'[2]EU Inhabitants'!AA17*('[2]Weighted Average'!AA11/1000)*('[2]Waste Bin detailed'!$F$25/100)</f>
        <v>3.6300677279194584</v>
      </c>
      <c r="AG9" s="91">
        <f>'[2]EU Inhabitants'!AB17*('[2]Weighted Average'!AB11/1000)*('[2]Waste Bin detailed'!$F$25/100)</f>
        <v>3.6215710649782138</v>
      </c>
      <c r="AH9" s="91">
        <f>'[2]EU Inhabitants'!AC17*('[2]Weighted Average'!AC11/1000)*('[2]Waste Bin detailed'!$F$25/100)</f>
        <v>3.6118682362328687</v>
      </c>
      <c r="AI9" s="91">
        <f>'[2]EU Inhabitants'!AD17*('[2]Weighted Average'!AD11/1000)*('[2]Waste Bin detailed'!$F$25/100)</f>
        <v>3.600881154743047</v>
      </c>
      <c r="AJ9" s="91">
        <f>'[2]EU Inhabitants'!AE17*('[2]Weighted Average'!AE11/1000)*('[2]Waste Bin detailed'!$F$25/100)</f>
        <v>3.5902865466064084</v>
      </c>
      <c r="AK9" s="91">
        <f>'[2]EU Inhabitants'!AF17*('[2]Weighted Average'!AF11/1000)*('[2]Waste Bin detailed'!$F$25/100)</f>
        <v>3.5802520648240672</v>
      </c>
      <c r="AL9" s="91">
        <f>'[2]EU Inhabitants'!AG17*('[2]Weighted Average'!AG11/1000)*('[2]Waste Bin detailed'!$F$25/100)</f>
        <v>3.5705685913570204</v>
      </c>
      <c r="AM9" s="91">
        <f>'[2]EU Inhabitants'!AH17*('[2]Weighted Average'!AH11/1000)*('[2]Waste Bin detailed'!$F$25/100)</f>
        <v>3.5614989080293697</v>
      </c>
      <c r="AN9" s="91">
        <f>'[2]EU Inhabitants'!AI17*('[2]Weighted Average'!AI11/1000)*('[2]Waste Bin detailed'!$F$25/100)</f>
        <v>3.5531559607566225</v>
      </c>
      <c r="AO9" s="91">
        <f>'[2]EU Inhabitants'!AJ17*('[2]Weighted Average'!AJ11/1000)*('[2]Waste Bin detailed'!$F$25/100)</f>
        <v>3.5456012363678258</v>
      </c>
      <c r="AP9" s="91">
        <f>'[2]EU Inhabitants'!AK17*('[2]Weighted Average'!AK11/1000)*('[2]Waste Bin detailed'!$F$25/100)</f>
        <v>3.543077971059569</v>
      </c>
      <c r="AQ9" s="91">
        <f>'[2]EU Inhabitants'!AL17*('[2]Weighted Average'!AL11/1000)*('[2]Waste Bin detailed'!$F$25/100)</f>
        <v>3.5412561476169375</v>
      </c>
      <c r="AR9" s="91">
        <f>'[2]EU Inhabitants'!AM17*('[2]Weighted Average'!AM11/1000)*('[2]Waste Bin detailed'!$F$25/100)</f>
        <v>3.5398292973473575</v>
      </c>
      <c r="AS9" s="91">
        <f>'[2]EU Inhabitants'!AN17*('[2]Weighted Average'!AN11/1000)*('[2]Waste Bin detailed'!$F$25/100)</f>
        <v>3.5391046338921903</v>
      </c>
      <c r="AT9" s="91">
        <f>'[2]EU Inhabitants'!AO17*('[2]Weighted Average'!AO11/1000)*('[2]Waste Bin detailed'!$F$25/100)</f>
        <v>3.5382626673635054</v>
      </c>
      <c r="AU9" s="91">
        <f>'[2]EU Inhabitants'!AP17*('[2]Weighted Average'!AP11/1000)*('[2]Waste Bin detailed'!$F$25/100)</f>
        <v>3.5376579062137243</v>
      </c>
      <c r="AV9" s="91">
        <f>'[2]EU Inhabitants'!AQ17*('[2]Weighted Average'!AQ11/1000)*('[2]Waste Bin detailed'!$F$25/100)</f>
        <v>3.5372080264265313</v>
      </c>
      <c r="AW9" s="91">
        <f>'[2]EU Inhabitants'!AR17*('[2]Weighted Average'!AR11/1000)*('[2]Waste Bin detailed'!$F$25/100)</f>
        <v>3.536899520401616</v>
      </c>
      <c r="AX9" s="91">
        <f>'[2]EU Inhabitants'!AS17*('[2]Weighted Average'!AS11/1000)*('[2]Waste Bin detailed'!$F$25/100)</f>
        <v>3.5366609409684706</v>
      </c>
      <c r="AY9" s="91">
        <f>'[2]EU Inhabitants'!AT17*('[2]Weighted Average'!AT11/1000)*('[2]Waste Bin detailed'!$F$25/100)</f>
        <v>3.5363112805992016</v>
      </c>
      <c r="AZ9" s="91">
        <f>'[2]EU Inhabitants'!AU17*('[2]Weighted Average'!AU11/1000)*('[2]Waste Bin detailed'!$F$25/100)</f>
        <v>3.5359165611818013</v>
      </c>
      <c r="BA9" s="91">
        <f>'[2]EU Inhabitants'!AV17*('[2]Weighted Average'!AV11/1000)*('[2]Waste Bin detailed'!$F$25/100)</f>
        <v>3.5354553441591938</v>
      </c>
      <c r="BB9" s="91">
        <f>'[2]EU Inhabitants'!AW17*('[2]Weighted Average'!AW11/1000)*('[2]Waste Bin detailed'!$F$25/100)</f>
        <v>3.5348706749213878</v>
      </c>
      <c r="BC9" s="91">
        <f>'[2]EU Inhabitants'!AX17*('[2]Weighted Average'!AX11/1000)*('[2]Waste Bin detailed'!$F$25/100)</f>
        <v>3.534114679789877</v>
      </c>
      <c r="BD9" s="91">
        <f>'[2]EU Inhabitants'!AY17*('[2]Weighted Average'!AY11/1000)*('[2]Waste Bin detailed'!$F$25/100)</f>
        <v>3.533326504009378</v>
      </c>
      <c r="BE9" s="91">
        <f>'[2]EU Inhabitants'!AZ17*('[2]Weighted Average'!AZ11/1000)*('[2]Waste Bin detailed'!$F$25/100)</f>
        <v>3.5322644491279629</v>
      </c>
    </row>
    <row r="10" spans="1:57" x14ac:dyDescent="0.35">
      <c r="A10" s="86" t="s">
        <v>636</v>
      </c>
      <c r="C10" s="86" t="s">
        <v>7</v>
      </c>
      <c r="D10" s="87" t="s">
        <v>621</v>
      </c>
      <c r="E10" s="87"/>
      <c r="F10" s="90" t="s">
        <v>53</v>
      </c>
      <c r="G10" s="91">
        <f>'[2]EU Inhabitants'!B18*('[2]Weighted Average'!B11/1000)*('[2]Waste Bin detailed'!$F$25/100)</f>
        <v>9.7992017472319599</v>
      </c>
      <c r="H10" s="91">
        <f>'[2]EU Inhabitants'!C18*('[2]Weighted Average'!C11/1000)*('[2]Waste Bin detailed'!$F$25/100)</f>
        <v>9.9424096151410186</v>
      </c>
      <c r="I10" s="91">
        <f>'[2]EU Inhabitants'!D18*('[2]Weighted Average'!D11/1000)*('[2]Waste Bin detailed'!$F$25/100)</f>
        <v>10.116288309351271</v>
      </c>
      <c r="J10" s="91">
        <f>'[2]EU Inhabitants'!E18*('[2]Weighted Average'!E11/1000)*('[2]Waste Bin detailed'!$F$25/100)</f>
        <v>10.283558271944793</v>
      </c>
      <c r="K10" s="91">
        <f>'[2]EU Inhabitants'!F18*('[2]Weighted Average'!F11/1000)*('[2]Waste Bin detailed'!$F$25/100)</f>
        <v>10.451772612415825</v>
      </c>
      <c r="L10" s="91">
        <f>'[2]EU Inhabitants'!G18*('[2]Weighted Average'!G11/1000)*('[2]Waste Bin detailed'!$F$25/100)</f>
        <v>10.667598368676236</v>
      </c>
      <c r="M10" s="91">
        <f>'[2]EU Inhabitants'!H18*('[2]Weighted Average'!H11/1000)*('[2]Waste Bin detailed'!$F$25/100)</f>
        <v>10.917897046863516</v>
      </c>
      <c r="N10" s="91">
        <f>'[2]EU Inhabitants'!I18*('[2]Weighted Average'!I11/1000)*('[2]Waste Bin detailed'!$F$25/100)</f>
        <v>11.25855217477133</v>
      </c>
      <c r="O10" s="91">
        <f>'[2]EU Inhabitants'!J18*('[2]Weighted Average'!J11/1000)*('[2]Waste Bin detailed'!$F$25/100)</f>
        <v>11.561349951416091</v>
      </c>
      <c r="P10" s="91">
        <f>'[2]EU Inhabitants'!K18*('[2]Weighted Average'!K11/1000)*('[2]Waste Bin detailed'!$F$25/100)</f>
        <v>11.723670932388687</v>
      </c>
      <c r="Q10" s="91">
        <f>'[2]EU Inhabitants'!L18*('[2]Weighted Average'!L11/1000)*('[2]Waste Bin detailed'!$F$25/100)</f>
        <v>11.793386879506826</v>
      </c>
      <c r="R10" s="91">
        <f>'[2]EU Inhabitants'!M18*('[2]Weighted Average'!M11/1000)*('[2]Waste Bin detailed'!$F$25/100)</f>
        <v>11.842235252347402</v>
      </c>
      <c r="S10" s="91">
        <f>'[2]EU Inhabitants'!N18*('[2]Weighted Average'!N11/1000)*('[2]Waste Bin detailed'!$F$25/100)</f>
        <v>11.888316651417961</v>
      </c>
      <c r="T10" s="91">
        <f>'[2]EU Inhabitants'!O18*('[2]Weighted Average'!O11/1000)*('[2]Waste Bin detailed'!$F$25/100)</f>
        <v>11.941100657929972</v>
      </c>
      <c r="U10" s="91">
        <f>'[2]EU Inhabitants'!P18*('[2]Weighted Average'!P11/1000)*('[2]Waste Bin detailed'!$F$25/100)</f>
        <v>12.015186550974315</v>
      </c>
      <c r="V10" s="91">
        <f>'[2]EU Inhabitants'!Q18*('[2]Weighted Average'!Q11/1000)*('[2]Waste Bin detailed'!$F$25/100)</f>
        <v>12.120279119101451</v>
      </c>
      <c r="W10" s="91">
        <f>'[2]EU Inhabitants'!R18*('[2]Weighted Average'!R11/1000)*('[2]Waste Bin detailed'!$F$25/100)</f>
        <v>12.250040849268792</v>
      </c>
      <c r="X10" s="91">
        <f>'[2]EU Inhabitants'!S18*('[2]Weighted Average'!S11/1000)*('[2]Waste Bin detailed'!$F$25/100)</f>
        <v>12.40310753450305</v>
      </c>
      <c r="Y10" s="91">
        <f>'[2]EU Inhabitants'!T18*('[2]Weighted Average'!T11/1000)*('[2]Waste Bin detailed'!$F$25/100)</f>
        <v>12.523156318020852</v>
      </c>
      <c r="Z10" s="91">
        <f>'[2]EU Inhabitants'!U18*('[2]Weighted Average'!U11/1000)*('[2]Waste Bin detailed'!$F$25/100)</f>
        <v>12.924983013563757</v>
      </c>
      <c r="AA10" s="91">
        <f>'[2]EU Inhabitants'!V18*('[2]Weighted Average'!V11/1000)*('[2]Waste Bin detailed'!$F$25/100)</f>
        <v>13.083667052138621</v>
      </c>
      <c r="AB10" s="91">
        <f>'[2]EU Inhabitants'!W18*('[2]Weighted Average'!W11/1000)*('[2]Waste Bin detailed'!$F$25/100)</f>
        <v>13.194883051072456</v>
      </c>
      <c r="AC10" s="91">
        <f>'[2]EU Inhabitants'!X18*('[2]Weighted Average'!X11/1000)*('[2]Waste Bin detailed'!$F$25/100)</f>
        <v>13.336887491808771</v>
      </c>
      <c r="AD10" s="91">
        <f>'[2]EU Inhabitants'!Y18*('[2]Weighted Average'!Y11/1000)*('[2]Waste Bin detailed'!$F$25/100)</f>
        <v>13.895457217075023</v>
      </c>
      <c r="AE10" s="91">
        <f>'[2]EU Inhabitants'!Z18*('[2]Weighted Average'!Z11/1000)*('[2]Waste Bin detailed'!$F$25/100)</f>
        <v>13.772361997200791</v>
      </c>
      <c r="AF10" s="91">
        <f>'[2]EU Inhabitants'!AA18*('[2]Weighted Average'!AA11/1000)*('[2]Waste Bin detailed'!$F$25/100)</f>
        <v>13.854368877389268</v>
      </c>
      <c r="AG10" s="91">
        <f>'[2]EU Inhabitants'!AB18*('[2]Weighted Average'!AB11/1000)*('[2]Waste Bin detailed'!$F$25/100)</f>
        <v>13.937156762441502</v>
      </c>
      <c r="AH10" s="91">
        <f>'[2]EU Inhabitants'!AC18*('[2]Weighted Average'!AC11/1000)*('[2]Waste Bin detailed'!$F$25/100)</f>
        <v>14.020953511266052</v>
      </c>
      <c r="AI10" s="91">
        <f>'[2]EU Inhabitants'!AD18*('[2]Weighted Average'!AD11/1000)*('[2]Waste Bin detailed'!$F$25/100)</f>
        <v>14.105893742290036</v>
      </c>
      <c r="AJ10" s="91">
        <f>'[2]EU Inhabitants'!AE18*('[2]Weighted Average'!AE11/1000)*('[2]Waste Bin detailed'!$F$25/100)</f>
        <v>14.190457106184788</v>
      </c>
      <c r="AK10" s="91">
        <f>'[2]EU Inhabitants'!AF18*('[2]Weighted Average'!AF11/1000)*('[2]Waste Bin detailed'!$F$25/100)</f>
        <v>14.274846940552695</v>
      </c>
      <c r="AL10" s="91">
        <f>'[2]EU Inhabitants'!AG18*('[2]Weighted Average'!AG11/1000)*('[2]Waste Bin detailed'!$F$25/100)</f>
        <v>14.359126554990517</v>
      </c>
      <c r="AM10" s="91">
        <f>'[2]EU Inhabitants'!AH18*('[2]Weighted Average'!AH11/1000)*('[2]Waste Bin detailed'!$F$25/100)</f>
        <v>14.44336827557359</v>
      </c>
      <c r="AN10" s="91">
        <f>'[2]EU Inhabitants'!AI18*('[2]Weighted Average'!AI11/1000)*('[2]Waste Bin detailed'!$F$25/100)</f>
        <v>14.5275461781572</v>
      </c>
      <c r="AO10" s="91">
        <f>'[2]EU Inhabitants'!AJ18*('[2]Weighted Average'!AJ11/1000)*('[2]Waste Bin detailed'!$F$25/100)</f>
        <v>14.611621372707036</v>
      </c>
      <c r="AP10" s="91">
        <f>'[2]EU Inhabitants'!AK18*('[2]Weighted Average'!AK11/1000)*('[2]Waste Bin detailed'!$F$25/100)</f>
        <v>14.703441525045857</v>
      </c>
      <c r="AQ10" s="91">
        <f>'[2]EU Inhabitants'!AL18*('[2]Weighted Average'!AL11/1000)*('[2]Waste Bin detailed'!$F$25/100)</f>
        <v>14.794013404737177</v>
      </c>
      <c r="AR10" s="91">
        <f>'[2]EU Inhabitants'!AM18*('[2]Weighted Average'!AM11/1000)*('[2]Waste Bin detailed'!$F$25/100)</f>
        <v>14.883206015080912</v>
      </c>
      <c r="AS10" s="91">
        <f>'[2]EU Inhabitants'!AN18*('[2]Weighted Average'!AN11/1000)*('[2]Waste Bin detailed'!$F$25/100)</f>
        <v>14.970826594147539</v>
      </c>
      <c r="AT10" s="91">
        <f>'[2]EU Inhabitants'!AO18*('[2]Weighted Average'!AO11/1000)*('[2]Waste Bin detailed'!$F$25/100)</f>
        <v>15.057871935791214</v>
      </c>
      <c r="AU10" s="91">
        <f>'[2]EU Inhabitants'!AP18*('[2]Weighted Average'!AP11/1000)*('[2]Waste Bin detailed'!$F$25/100)</f>
        <v>15.143586695144636</v>
      </c>
      <c r="AV10" s="91">
        <f>'[2]EU Inhabitants'!AQ18*('[2]Weighted Average'!AQ11/1000)*('[2]Waste Bin detailed'!$F$25/100)</f>
        <v>15.22757549376518</v>
      </c>
      <c r="AW10" s="91">
        <f>'[2]EU Inhabitants'!AR18*('[2]Weighted Average'!AR11/1000)*('[2]Waste Bin detailed'!$F$25/100)</f>
        <v>15.309328217988112</v>
      </c>
      <c r="AX10" s="91">
        <f>'[2]EU Inhabitants'!AS18*('[2]Weighted Average'!AS11/1000)*('[2]Waste Bin detailed'!$F$25/100)</f>
        <v>15.388659975391841</v>
      </c>
      <c r="AY10" s="91">
        <f>'[2]EU Inhabitants'!AT18*('[2]Weighted Average'!AT11/1000)*('[2]Waste Bin detailed'!$F$25/100)</f>
        <v>15.465223013535109</v>
      </c>
      <c r="AZ10" s="91">
        <f>'[2]EU Inhabitants'!AU18*('[2]Weighted Average'!AU11/1000)*('[2]Waste Bin detailed'!$F$25/100)</f>
        <v>15.53933414923098</v>
      </c>
      <c r="BA10" s="91">
        <f>'[2]EU Inhabitants'!AV18*('[2]Weighted Average'!AV11/1000)*('[2]Waste Bin detailed'!$F$25/100)</f>
        <v>15.60952869323172</v>
      </c>
      <c r="BB10" s="91">
        <f>'[2]EU Inhabitants'!AW18*('[2]Weighted Average'!AW11/1000)*('[2]Waste Bin detailed'!$F$25/100)</f>
        <v>15.674559626097258</v>
      </c>
      <c r="BC10" s="91">
        <f>'[2]EU Inhabitants'!AX18*('[2]Weighted Average'!AX11/1000)*('[2]Waste Bin detailed'!$F$25/100)</f>
        <v>15.734267406895766</v>
      </c>
      <c r="BD10" s="91">
        <f>'[2]EU Inhabitants'!AY18*('[2]Weighted Average'!AY11/1000)*('[2]Waste Bin detailed'!$F$25/100)</f>
        <v>15.788332112836601</v>
      </c>
      <c r="BE10" s="91">
        <f>'[2]EU Inhabitants'!AZ18*('[2]Weighted Average'!AZ11/1000)*('[2]Waste Bin detailed'!$F$25/100)</f>
        <v>15.836496048757468</v>
      </c>
    </row>
    <row r="11" spans="1:57" x14ac:dyDescent="0.35">
      <c r="A11" s="86" t="s">
        <v>636</v>
      </c>
      <c r="C11" s="86" t="s">
        <v>7</v>
      </c>
      <c r="D11" s="87" t="s">
        <v>621</v>
      </c>
      <c r="E11" s="87"/>
      <c r="F11" s="90" t="s">
        <v>50</v>
      </c>
      <c r="G11" s="91">
        <f>'[2]EU Inhabitants'!B19*('[2]Weighted Average'!B11/1000)*('[2]Waste Bin detailed'!$F$25/100)</f>
        <v>27.95254163089712</v>
      </c>
      <c r="H11" s="91">
        <f>'[2]EU Inhabitants'!C19*('[2]Weighted Average'!C11/1000)*('[2]Waste Bin detailed'!$F$25/100)</f>
        <v>28.109037538301102</v>
      </c>
      <c r="I11" s="91">
        <f>'[2]EU Inhabitants'!D19*('[2]Weighted Average'!D11/1000)*('[2]Waste Bin detailed'!$F$25/100)</f>
        <v>28.24547080141339</v>
      </c>
      <c r="J11" s="91">
        <f>'[2]EU Inhabitants'!E19*('[2]Weighted Average'!E11/1000)*('[2]Waste Bin detailed'!$F$25/100)</f>
        <v>28.316737734924175</v>
      </c>
      <c r="K11" s="91">
        <f>'[2]EU Inhabitants'!F19*('[2]Weighted Average'!F11/1000)*('[2]Waste Bin detailed'!$F$25/100)</f>
        <v>28.38185107464215</v>
      </c>
      <c r="L11" s="91">
        <f>'[2]EU Inhabitants'!G19*('[2]Weighted Average'!G11/1000)*('[2]Waste Bin detailed'!$F$25/100)</f>
        <v>28.461077477902386</v>
      </c>
      <c r="M11" s="91">
        <f>'[2]EU Inhabitants'!H19*('[2]Weighted Average'!H11/1000)*('[2]Waste Bin detailed'!$F$25/100)</f>
        <v>28.551307584122757</v>
      </c>
      <c r="N11" s="91">
        <f>'[2]EU Inhabitants'!I19*('[2]Weighted Average'!I11/1000)*('[2]Waste Bin detailed'!$F$25/100)</f>
        <v>28.628132200367322</v>
      </c>
      <c r="O11" s="91">
        <f>'[2]EU Inhabitants'!J19*('[2]Weighted Average'!J11/1000)*('[2]Waste Bin detailed'!$F$25/100)</f>
        <v>28.686878614634566</v>
      </c>
      <c r="P11" s="91">
        <f>'[2]EU Inhabitants'!K19*('[2]Weighted Average'!K11/1000)*('[2]Waste Bin detailed'!$F$25/100)</f>
        <v>28.768386648587455</v>
      </c>
      <c r="Q11" s="91">
        <f>'[2]EU Inhabitants'!L19*('[2]Weighted Average'!L11/1000)*('[2]Waste Bin detailed'!$F$25/100)</f>
        <v>28.824299890457571</v>
      </c>
      <c r="R11" s="91">
        <f>'[2]EU Inhabitants'!M19*('[2]Weighted Average'!M11/1000)*('[2]Waste Bin detailed'!$F$25/100)</f>
        <v>28.818476102983006</v>
      </c>
      <c r="S11" s="91">
        <f>'[2]EU Inhabitants'!N19*('[2]Weighted Average'!N11/1000)*('[2]Waste Bin detailed'!$F$25/100)</f>
        <v>28.718775934950241</v>
      </c>
      <c r="T11" s="91">
        <f>'[2]EU Inhabitants'!O19*('[2]Weighted Average'!O11/1000)*('[2]Waste Bin detailed'!$F$25/100)</f>
        <v>28.503595143304725</v>
      </c>
      <c r="U11" s="91">
        <f>'[2]EU Inhabitants'!P19*('[2]Weighted Average'!P11/1000)*('[2]Waste Bin detailed'!$F$25/100)</f>
        <v>28.307851244820231</v>
      </c>
      <c r="V11" s="91">
        <f>'[2]EU Inhabitants'!Q19*('[2]Weighted Average'!Q11/1000)*('[2]Waste Bin detailed'!$F$25/100)</f>
        <v>28.134395675462727</v>
      </c>
      <c r="W11" s="91">
        <f>'[2]EU Inhabitants'!R19*('[2]Weighted Average'!R11/1000)*('[2]Waste Bin detailed'!$F$25/100)</f>
        <v>27.950351186580892</v>
      </c>
      <c r="X11" s="91">
        <f>'[2]EU Inhabitants'!S19*('[2]Weighted Average'!S11/1000)*('[2]Waste Bin detailed'!$F$25/100)</f>
        <v>27.915627935991537</v>
      </c>
      <c r="Y11" s="91">
        <f>'[2]EU Inhabitants'!T19*('[2]Weighted Average'!T11/1000)*('[2]Waste Bin detailed'!$F$25/100)</f>
        <v>27.847282028591977</v>
      </c>
      <c r="Z11" s="91">
        <f>'[2]EU Inhabitants'!U19*('[2]Weighted Average'!U11/1000)*('[2]Waste Bin detailed'!$F$25/100)</f>
        <v>28.26437121802417</v>
      </c>
      <c r="AA11" s="91">
        <f>'[2]EU Inhabitants'!V19*('[2]Weighted Average'!V11/1000)*('[2]Waste Bin detailed'!$F$25/100)</f>
        <v>28.248530697663018</v>
      </c>
      <c r="AB11" s="91">
        <f>'[2]EU Inhabitants'!W19*('[2]Weighted Average'!W11/1000)*('[2]Waste Bin detailed'!$F$25/100)</f>
        <v>28.145062202414376</v>
      </c>
      <c r="AC11" s="91">
        <f>'[2]EU Inhabitants'!X19*('[2]Weighted Average'!X11/1000)*('[2]Waste Bin detailed'!$F$25/100)</f>
        <v>27.569333091998846</v>
      </c>
      <c r="AD11" s="91">
        <f>'[2]EU Inhabitants'!Y19*('[2]Weighted Average'!Y11/1000)*('[2]Waste Bin detailed'!$F$25/100)</f>
        <v>27.451375080104864</v>
      </c>
      <c r="AE11" s="91">
        <f>'[2]EU Inhabitants'!Z19*('[2]Weighted Average'!Z11/1000)*('[2]Waste Bin detailed'!$F$25/100)</f>
        <v>27.333437187905059</v>
      </c>
      <c r="AF11" s="91">
        <f>'[2]EU Inhabitants'!AA19*('[2]Weighted Average'!AA11/1000)*('[2]Waste Bin detailed'!$F$25/100)</f>
        <v>27.196445418743245</v>
      </c>
      <c r="AG11" s="91">
        <f>'[2]EU Inhabitants'!AB19*('[2]Weighted Average'!AB11/1000)*('[2]Waste Bin detailed'!$F$25/100)</f>
        <v>27.052726412323771</v>
      </c>
      <c r="AH11" s="91">
        <f>'[2]EU Inhabitants'!AC19*('[2]Weighted Average'!AC11/1000)*('[2]Waste Bin detailed'!$F$25/100)</f>
        <v>26.901694424490582</v>
      </c>
      <c r="AI11" s="91">
        <f>'[2]EU Inhabitants'!AD19*('[2]Weighted Average'!AD11/1000)*('[2]Waste Bin detailed'!$F$25/100)</f>
        <v>26.744751093198591</v>
      </c>
      <c r="AJ11" s="91">
        <f>'[2]EU Inhabitants'!AE19*('[2]Weighted Average'!AE11/1000)*('[2]Waste Bin detailed'!$F$25/100)</f>
        <v>26.590258665490193</v>
      </c>
      <c r="AK11" s="91">
        <f>'[2]EU Inhabitants'!AF19*('[2]Weighted Average'!AF11/1000)*('[2]Waste Bin detailed'!$F$25/100)</f>
        <v>26.43806060137182</v>
      </c>
      <c r="AL11" s="91">
        <f>'[2]EU Inhabitants'!AG19*('[2]Weighted Average'!AG11/1000)*('[2]Waste Bin detailed'!$F$25/100)</f>
        <v>26.288160681497612</v>
      </c>
      <c r="AM11" s="91">
        <f>'[2]EU Inhabitants'!AH19*('[2]Weighted Average'!AH11/1000)*('[2]Waste Bin detailed'!$F$25/100)</f>
        <v>26.141202335401978</v>
      </c>
      <c r="AN11" s="91">
        <f>'[2]EU Inhabitants'!AI19*('[2]Weighted Average'!AI11/1000)*('[2]Waste Bin detailed'!$F$25/100)</f>
        <v>25.997912522627338</v>
      </c>
      <c r="AO11" s="91">
        <f>'[2]EU Inhabitants'!AJ19*('[2]Weighted Average'!AJ11/1000)*('[2]Waste Bin detailed'!$F$25/100)</f>
        <v>25.856617406628907</v>
      </c>
      <c r="AP11" s="91">
        <f>'[2]EU Inhabitants'!AK19*('[2]Weighted Average'!AK11/1000)*('[2]Waste Bin detailed'!$F$25/100)</f>
        <v>25.71815686101829</v>
      </c>
      <c r="AQ11" s="91">
        <f>'[2]EU Inhabitants'!AL19*('[2]Weighted Average'!AL11/1000)*('[2]Waste Bin detailed'!$F$25/100)</f>
        <v>25.579717372787485</v>
      </c>
      <c r="AR11" s="91">
        <f>'[2]EU Inhabitants'!AM19*('[2]Weighted Average'!AM11/1000)*('[2]Waste Bin detailed'!$F$25/100)</f>
        <v>25.441816628121259</v>
      </c>
      <c r="AS11" s="91">
        <f>'[2]EU Inhabitants'!AN19*('[2]Weighted Average'!AN11/1000)*('[2]Waste Bin detailed'!$F$25/100)</f>
        <v>25.306620659299387</v>
      </c>
      <c r="AT11" s="91">
        <f>'[2]EU Inhabitants'!AO19*('[2]Weighted Average'!AO11/1000)*('[2]Waste Bin detailed'!$F$25/100)</f>
        <v>25.171345709598199</v>
      </c>
      <c r="AU11" s="91">
        <f>'[2]EU Inhabitants'!AP19*('[2]Weighted Average'!AP11/1000)*('[2]Waste Bin detailed'!$F$25/100)</f>
        <v>25.037675564050538</v>
      </c>
      <c r="AV11" s="91">
        <f>'[2]EU Inhabitants'!AQ19*('[2]Weighted Average'!AQ11/1000)*('[2]Waste Bin detailed'!$F$25/100)</f>
        <v>24.904029840988763</v>
      </c>
      <c r="AW11" s="91">
        <f>'[2]EU Inhabitants'!AR19*('[2]Weighted Average'!AR11/1000)*('[2]Waste Bin detailed'!$F$25/100)</f>
        <v>24.770269248307418</v>
      </c>
      <c r="AX11" s="91">
        <f>'[2]EU Inhabitants'!AS19*('[2]Weighted Average'!AS11/1000)*('[2]Waste Bin detailed'!$F$25/100)</f>
        <v>24.635116235302988</v>
      </c>
      <c r="AY11" s="91">
        <f>'[2]EU Inhabitants'!AT19*('[2]Weighted Average'!AT11/1000)*('[2]Waste Bin detailed'!$F$25/100)</f>
        <v>24.498761091771275</v>
      </c>
      <c r="AZ11" s="91">
        <f>'[2]EU Inhabitants'!AU19*('[2]Weighted Average'!AU11/1000)*('[2]Waste Bin detailed'!$F$25/100)</f>
        <v>24.360648733251232</v>
      </c>
      <c r="BA11" s="91">
        <f>'[2]EU Inhabitants'!AV19*('[2]Weighted Average'!AV11/1000)*('[2]Waste Bin detailed'!$F$25/100)</f>
        <v>24.220580944473259</v>
      </c>
      <c r="BB11" s="91">
        <f>'[2]EU Inhabitants'!AW19*('[2]Weighted Average'!AW11/1000)*('[2]Waste Bin detailed'!$F$25/100)</f>
        <v>24.076582317468194</v>
      </c>
      <c r="BC11" s="91">
        <f>'[2]EU Inhabitants'!AX19*('[2]Weighted Average'!AX11/1000)*('[2]Waste Bin detailed'!$F$25/100)</f>
        <v>23.92982843545035</v>
      </c>
      <c r="BD11" s="91">
        <f>'[2]EU Inhabitants'!AY19*('[2]Weighted Average'!AY11/1000)*('[2]Waste Bin detailed'!$F$25/100)</f>
        <v>23.780155643398459</v>
      </c>
      <c r="BE11" s="91">
        <f>'[2]EU Inhabitants'!AZ19*('[2]Weighted Average'!AZ11/1000)*('[2]Waste Bin detailed'!$F$25/100)</f>
        <v>23.626747148859234</v>
      </c>
    </row>
    <row r="12" spans="1:57" x14ac:dyDescent="0.35">
      <c r="A12" s="86" t="s">
        <v>636</v>
      </c>
      <c r="C12" s="86" t="s">
        <v>7</v>
      </c>
      <c r="D12" s="87" t="s">
        <v>621</v>
      </c>
      <c r="E12" s="87"/>
      <c r="F12" s="90" t="s">
        <v>36</v>
      </c>
      <c r="G12" s="91">
        <f>'[2]EU Inhabitants'!B20*('[2]Weighted Average'!B11/1000)*('[2]Waste Bin detailed'!$F$25/100)</f>
        <v>104.98177481133889</v>
      </c>
      <c r="H12" s="91">
        <f>'[2]EU Inhabitants'!C20*('[2]Weighted Average'!C11/1000)*('[2]Waste Bin detailed'!$F$25/100)</f>
        <v>105.48823286185255</v>
      </c>
      <c r="I12" s="91">
        <f>'[2]EU Inhabitants'!D20*('[2]Weighted Average'!D11/1000)*('[2]Waste Bin detailed'!$F$25/100)</f>
        <v>106.45036546443276</v>
      </c>
      <c r="J12" s="91">
        <f>'[2]EU Inhabitants'!E20*('[2]Weighted Average'!E11/1000)*('[2]Waste Bin detailed'!$F$25/100)</f>
        <v>108.50612633510008</v>
      </c>
      <c r="K12" s="91">
        <f>'[2]EU Inhabitants'!F20*('[2]Weighted Average'!F11/1000)*('[2]Waste Bin detailed'!$F$25/100)</f>
        <v>110.37794226937265</v>
      </c>
      <c r="L12" s="91">
        <f>'[2]EU Inhabitants'!G20*('[2]Weighted Average'!G11/1000)*('[2]Waste Bin detailed'!$F$25/100)</f>
        <v>112.3309312169003</v>
      </c>
      <c r="M12" s="91">
        <f>'[2]EU Inhabitants'!H20*('[2]Weighted Average'!H11/1000)*('[2]Waste Bin detailed'!$F$25/100)</f>
        <v>114.18215779392422</v>
      </c>
      <c r="N12" s="91">
        <f>'[2]EU Inhabitants'!I20*('[2]Weighted Average'!I11/1000)*('[2]Waste Bin detailed'!$F$25/100)</f>
        <v>116.17437562543408</v>
      </c>
      <c r="O12" s="91">
        <f>'[2]EU Inhabitants'!J20*('[2]Weighted Average'!J11/1000)*('[2]Waste Bin detailed'!$F$25/100)</f>
        <v>118.44379093309639</v>
      </c>
      <c r="P12" s="91">
        <f>'[2]EU Inhabitants'!K20*('[2]Weighted Average'!K11/1000)*('[2]Waste Bin detailed'!$F$25/100)</f>
        <v>119.89723819822721</v>
      </c>
      <c r="Q12" s="91">
        <f>'[2]EU Inhabitants'!L20*('[2]Weighted Average'!L11/1000)*('[2]Waste Bin detailed'!$F$25/100)</f>
        <v>120.50628839213036</v>
      </c>
      <c r="R12" s="91">
        <f>'[2]EU Inhabitants'!M20*('[2]Weighted Average'!M11/1000)*('[2]Waste Bin detailed'!$F$25/100)</f>
        <v>120.90528129483792</v>
      </c>
      <c r="S12" s="91">
        <f>'[2]EU Inhabitants'!N20*('[2]Weighted Average'!N11/1000)*('[2]Waste Bin detailed'!$F$25/100)</f>
        <v>121.28023645665063</v>
      </c>
      <c r="T12" s="91">
        <f>'[2]EU Inhabitants'!O20*('[2]Weighted Average'!O11/1000)*('[2]Waste Bin detailed'!$F$25/100)</f>
        <v>121.04320793310903</v>
      </c>
      <c r="U12" s="91">
        <f>'[2]EU Inhabitants'!P20*('[2]Weighted Average'!P11/1000)*('[2]Waste Bin detailed'!$F$25/100)</f>
        <v>120.49818490996283</v>
      </c>
      <c r="V12" s="91">
        <f>'[2]EU Inhabitants'!Q20*('[2]Weighted Average'!Q11/1000)*('[2]Waste Bin detailed'!$F$25/100)</f>
        <v>120.35626029199112</v>
      </c>
      <c r="W12" s="91">
        <f>'[2]EU Inhabitants'!R20*('[2]Weighted Average'!R11/1000)*('[2]Waste Bin detailed'!$F$25/100)</f>
        <v>120.36789770955183</v>
      </c>
      <c r="X12" s="91">
        <f>'[2]EU Inhabitants'!S20*('[2]Weighted Average'!S11/1000)*('[2]Waste Bin detailed'!$F$25/100)</f>
        <v>120.6199597816351</v>
      </c>
      <c r="Y12" s="91">
        <f>'[2]EU Inhabitants'!T20*('[2]Weighted Average'!T11/1000)*('[2]Waste Bin detailed'!$F$25/100)</f>
        <v>120.96555007069635</v>
      </c>
      <c r="Z12" s="91">
        <f>'[2]EU Inhabitants'!U20*('[2]Weighted Average'!U11/1000)*('[2]Waste Bin detailed'!$F$25/100)</f>
        <v>123.70126731290127</v>
      </c>
      <c r="AA12" s="91">
        <f>'[2]EU Inhabitants'!V20*('[2]Weighted Average'!V11/1000)*('[2]Waste Bin detailed'!$F$25/100)</f>
        <v>124.74401186909203</v>
      </c>
      <c r="AB12" s="91">
        <f>'[2]EU Inhabitants'!W20*('[2]Weighted Average'!W11/1000)*('[2]Waste Bin detailed'!$F$25/100)</f>
        <v>124.92604100302991</v>
      </c>
      <c r="AC12" s="91">
        <f>'[2]EU Inhabitants'!X20*('[2]Weighted Average'!X11/1000)*('[2]Waste Bin detailed'!$F$25/100)</f>
        <v>125.02107851140116</v>
      </c>
      <c r="AD12" s="91">
        <f>'[2]EU Inhabitants'!Y20*('[2]Weighted Average'!Y11/1000)*('[2]Waste Bin detailed'!$F$25/100)</f>
        <v>126.75355888585618</v>
      </c>
      <c r="AE12" s="91">
        <f>'[2]EU Inhabitants'!Z20*('[2]Weighted Average'!Z11/1000)*('[2]Waste Bin detailed'!$F$25/100)</f>
        <v>127.41280431287764</v>
      </c>
      <c r="AF12" s="91">
        <f>'[2]EU Inhabitants'!AA20*('[2]Weighted Average'!AA11/1000)*('[2]Waste Bin detailed'!$F$25/100)</f>
        <v>128.10881761278083</v>
      </c>
      <c r="AG12" s="91">
        <f>'[2]EU Inhabitants'!AB20*('[2]Weighted Average'!AB11/1000)*('[2]Waste Bin detailed'!$F$25/100)</f>
        <v>128.65381176123242</v>
      </c>
      <c r="AH12" s="91">
        <f>'[2]EU Inhabitants'!AC20*('[2]Weighted Average'!AC11/1000)*('[2]Waste Bin detailed'!$F$25/100)</f>
        <v>129.04854273281421</v>
      </c>
      <c r="AI12" s="91">
        <f>'[2]EU Inhabitants'!AD20*('[2]Weighted Average'!AD11/1000)*('[2]Waste Bin detailed'!$F$25/100)</f>
        <v>129.30526755995021</v>
      </c>
      <c r="AJ12" s="91">
        <f>'[2]EU Inhabitants'!AE20*('[2]Weighted Average'!AE11/1000)*('[2]Waste Bin detailed'!$F$25/100)</f>
        <v>129.56677285840041</v>
      </c>
      <c r="AK12" s="91">
        <f>'[2]EU Inhabitants'!AF20*('[2]Weighted Average'!AF11/1000)*('[2]Waste Bin detailed'!$F$25/100)</f>
        <v>129.82967741321303</v>
      </c>
      <c r="AL12" s="91">
        <f>'[2]EU Inhabitants'!AG20*('[2]Weighted Average'!AG11/1000)*('[2]Waste Bin detailed'!$F$25/100)</f>
        <v>130.08671278499335</v>
      </c>
      <c r="AM12" s="91">
        <f>'[2]EU Inhabitants'!AH20*('[2]Weighted Average'!AH11/1000)*('[2]Waste Bin detailed'!$F$25/100)</f>
        <v>130.34247612381444</v>
      </c>
      <c r="AN12" s="91">
        <f>'[2]EU Inhabitants'!AI20*('[2]Weighted Average'!AI11/1000)*('[2]Waste Bin detailed'!$F$25/100)</f>
        <v>130.60286543439588</v>
      </c>
      <c r="AO12" s="91">
        <f>'[2]EU Inhabitants'!AJ20*('[2]Weighted Average'!AJ11/1000)*('[2]Waste Bin detailed'!$F$25/100)</f>
        <v>130.8624042543172</v>
      </c>
      <c r="AP12" s="91">
        <f>'[2]EU Inhabitants'!AK20*('[2]Weighted Average'!AK11/1000)*('[2]Waste Bin detailed'!$F$25/100)</f>
        <v>131.13773725243041</v>
      </c>
      <c r="AQ12" s="91">
        <f>'[2]EU Inhabitants'!AL20*('[2]Weighted Average'!AL11/1000)*('[2]Waste Bin detailed'!$F$25/100)</f>
        <v>131.40914096151815</v>
      </c>
      <c r="AR12" s="91">
        <f>'[2]EU Inhabitants'!AM20*('[2]Weighted Average'!AM11/1000)*('[2]Waste Bin detailed'!$F$25/100)</f>
        <v>131.67243393731005</v>
      </c>
      <c r="AS12" s="91">
        <f>'[2]EU Inhabitants'!AN20*('[2]Weighted Average'!AN11/1000)*('[2]Waste Bin detailed'!$F$25/100)</f>
        <v>131.92719814310874</v>
      </c>
      <c r="AT12" s="91">
        <f>'[2]EU Inhabitants'!AO20*('[2]Weighted Average'!AO11/1000)*('[2]Waste Bin detailed'!$F$25/100)</f>
        <v>132.16757061156784</v>
      </c>
      <c r="AU12" s="91">
        <f>'[2]EU Inhabitants'!AP20*('[2]Weighted Average'!AP11/1000)*('[2]Waste Bin detailed'!$F$25/100)</f>
        <v>132.3946936954068</v>
      </c>
      <c r="AV12" s="91">
        <f>'[2]EU Inhabitants'!AQ20*('[2]Weighted Average'!AQ11/1000)*('[2]Waste Bin detailed'!$F$25/100)</f>
        <v>132.60253249163839</v>
      </c>
      <c r="AW12" s="91">
        <f>'[2]EU Inhabitants'!AR20*('[2]Weighted Average'!AR11/1000)*('[2]Waste Bin detailed'!$F$25/100)</f>
        <v>132.78889229128467</v>
      </c>
      <c r="AX12" s="91">
        <f>'[2]EU Inhabitants'!AS20*('[2]Weighted Average'!AS11/1000)*('[2]Waste Bin detailed'!$F$25/100)</f>
        <v>132.94603122638603</v>
      </c>
      <c r="AY12" s="91">
        <f>'[2]EU Inhabitants'!AT20*('[2]Weighted Average'!AT11/1000)*('[2]Waste Bin detailed'!$F$25/100)</f>
        <v>133.07242163825529</v>
      </c>
      <c r="AZ12" s="91">
        <f>'[2]EU Inhabitants'!AU20*('[2]Weighted Average'!AU11/1000)*('[2]Waste Bin detailed'!$F$25/100)</f>
        <v>133.16018869475201</v>
      </c>
      <c r="BA12" s="91">
        <f>'[2]EU Inhabitants'!AV20*('[2]Weighted Average'!AV11/1000)*('[2]Waste Bin detailed'!$F$25/100)</f>
        <v>133.21055056057745</v>
      </c>
      <c r="BB12" s="91">
        <f>'[2]EU Inhabitants'!AW20*('[2]Weighted Average'!AW11/1000)*('[2]Waste Bin detailed'!$F$25/100)</f>
        <v>133.21898133843945</v>
      </c>
      <c r="BC12" s="91">
        <f>'[2]EU Inhabitants'!AX20*('[2]Weighted Average'!AX11/1000)*('[2]Waste Bin detailed'!$F$25/100)</f>
        <v>133.18490199522188</v>
      </c>
      <c r="BD12" s="91">
        <f>'[2]EU Inhabitants'!AY20*('[2]Weighted Average'!AY11/1000)*('[2]Waste Bin detailed'!$F$25/100)</f>
        <v>133.10562846939348</v>
      </c>
      <c r="BE12" s="91">
        <f>'[2]EU Inhabitants'!AZ20*('[2]Weighted Average'!AZ11/1000)*('[2]Waste Bin detailed'!$F$25/100)</f>
        <v>132.98492626798736</v>
      </c>
    </row>
    <row r="13" spans="1:57" x14ac:dyDescent="0.35">
      <c r="A13" s="86" t="s">
        <v>636</v>
      </c>
      <c r="C13" s="86" t="s">
        <v>7</v>
      </c>
      <c r="D13" s="87" t="s">
        <v>621</v>
      </c>
      <c r="E13" s="87"/>
      <c r="F13" s="90" t="s">
        <v>35</v>
      </c>
      <c r="G13" s="91">
        <f>'[2]EU Inhabitants'!B21*('[2]Weighted Average'!B11/1000)*('[2]Waste Bin detailed'!$F$25/100)</f>
        <v>157.0569627176759</v>
      </c>
      <c r="H13" s="91">
        <f>'[2]EU Inhabitants'!C21*('[2]Weighted Average'!C11/1000)*('[2]Waste Bin detailed'!$F$25/100)</f>
        <v>158.18305596239418</v>
      </c>
      <c r="I13" s="91">
        <f>'[2]EU Inhabitants'!D21*('[2]Weighted Average'!D11/1000)*('[2]Waste Bin detailed'!$F$25/100)</f>
        <v>159.34121563646954</v>
      </c>
      <c r="J13" s="91">
        <f>'[2]EU Inhabitants'!E21*('[2]Weighted Average'!E11/1000)*('[2]Waste Bin detailed'!$F$25/100)</f>
        <v>160.4824171914826</v>
      </c>
      <c r="K13" s="91">
        <f>'[2]EU Inhabitants'!F21*('[2]Weighted Average'!F11/1000)*('[2]Waste Bin detailed'!$F$25/100)</f>
        <v>161.60050060173634</v>
      </c>
      <c r="L13" s="91">
        <f>'[2]EU Inhabitants'!G21*('[2]Weighted Average'!G11/1000)*('[2]Waste Bin detailed'!$F$25/100)</f>
        <v>162.86215573837731</v>
      </c>
      <c r="M13" s="91">
        <f>'[2]EU Inhabitants'!H21*('[2]Weighted Average'!H11/1000)*('[2]Waste Bin detailed'!$F$25/100)</f>
        <v>164.04682840673158</v>
      </c>
      <c r="N13" s="91">
        <f>'[2]EU Inhabitants'!I21*('[2]Weighted Average'!I11/1000)*('[2]Waste Bin detailed'!$F$25/100)</f>
        <v>165.09949383155313</v>
      </c>
      <c r="O13" s="91">
        <f>'[2]EU Inhabitants'!J21*('[2]Weighted Average'!J11/1000)*('[2]Waste Bin detailed'!$F$25/100)</f>
        <v>166.00461389975254</v>
      </c>
      <c r="P13" s="91">
        <f>'[2]EU Inhabitants'!K21*('[2]Weighted Average'!K11/1000)*('[2]Waste Bin detailed'!$F$25/100)</f>
        <v>166.85847060856156</v>
      </c>
      <c r="Q13" s="91">
        <f>'[2]EU Inhabitants'!L21*('[2]Weighted Average'!L11/1000)*('[2]Waste Bin detailed'!$F$25/100)</f>
        <v>167.61379760143942</v>
      </c>
      <c r="R13" s="91">
        <f>'[2]EU Inhabitants'!M21*('[2]Weighted Average'!M11/1000)*('[2]Waste Bin detailed'!$F$25/100)</f>
        <v>168.34682427274882</v>
      </c>
      <c r="S13" s="91">
        <f>'[2]EU Inhabitants'!N21*('[2]Weighted Average'!N11/1000)*('[2]Waste Bin detailed'!$F$25/100)</f>
        <v>169.09673418838855</v>
      </c>
      <c r="T13" s="91">
        <f>'[2]EU Inhabitants'!O21*('[2]Weighted Average'!O11/1000)*('[2]Waste Bin detailed'!$F$25/100)</f>
        <v>169.9301382008631</v>
      </c>
      <c r="U13" s="91">
        <f>'[2]EU Inhabitants'!P21*('[2]Weighted Average'!P11/1000)*('[2]Waste Bin detailed'!$F$25/100)</f>
        <v>171.41482587802187</v>
      </c>
      <c r="V13" s="91">
        <f>'[2]EU Inhabitants'!Q21*('[2]Weighted Average'!Q11/1000)*('[2]Waste Bin detailed'!$F$25/100)</f>
        <v>172.20085400138774</v>
      </c>
      <c r="W13" s="91">
        <f>'[2]EU Inhabitants'!R21*('[2]Weighted Average'!R11/1000)*('[2]Waste Bin detailed'!$F$25/100)</f>
        <v>172.71976598105701</v>
      </c>
      <c r="X13" s="91">
        <f>'[2]EU Inhabitants'!S21*('[2]Weighted Average'!S11/1000)*('[2]Waste Bin detailed'!$F$25/100)</f>
        <v>173.19878701357359</v>
      </c>
      <c r="Y13" s="91">
        <f>'[2]EU Inhabitants'!T21*('[2]Weighted Average'!T11/1000)*('[2]Waste Bin detailed'!$F$25/100)</f>
        <v>173.77055124277302</v>
      </c>
      <c r="Z13" s="91">
        <f>'[2]EU Inhabitants'!U21*('[2]Weighted Average'!U11/1000)*('[2]Waste Bin detailed'!$F$25/100)</f>
        <v>177.34209472817494</v>
      </c>
      <c r="AA13" s="91">
        <f>'[2]EU Inhabitants'!V21*('[2]Weighted Average'!V11/1000)*('[2]Waste Bin detailed'!$F$25/100)</f>
        <v>177.85655953960153</v>
      </c>
      <c r="AB13" s="91">
        <f>'[2]EU Inhabitants'!W21*('[2]Weighted Average'!W11/1000)*('[2]Waste Bin detailed'!$F$25/100)</f>
        <v>178.31886362400815</v>
      </c>
      <c r="AC13" s="91">
        <f>'[2]EU Inhabitants'!X21*('[2]Weighted Average'!X11/1000)*('[2]Waste Bin detailed'!$F$25/100)</f>
        <v>178.89318419066134</v>
      </c>
      <c r="AD13" s="91">
        <f>'[2]EU Inhabitants'!Y21*('[2]Weighted Average'!Y11/1000)*('[2]Waste Bin detailed'!$F$25/100)</f>
        <v>179.70474329169781</v>
      </c>
      <c r="AE13" s="91">
        <f>'[2]EU Inhabitants'!Z21*('[2]Weighted Average'!Z11/1000)*('[2]Waste Bin detailed'!$F$25/100)</f>
        <v>180.44133361467374</v>
      </c>
      <c r="AF13" s="91">
        <f>'[2]EU Inhabitants'!AA21*('[2]Weighted Average'!AA11/1000)*('[2]Waste Bin detailed'!$F$25/100)</f>
        <v>180.92962751773118</v>
      </c>
      <c r="AG13" s="91">
        <f>'[2]EU Inhabitants'!AB21*('[2]Weighted Average'!AB11/1000)*('[2]Waste Bin detailed'!$F$25/100)</f>
        <v>181.37073137631725</v>
      </c>
      <c r="AH13" s="91">
        <f>'[2]EU Inhabitants'!AC21*('[2]Weighted Average'!AC11/1000)*('[2]Waste Bin detailed'!$F$25/100)</f>
        <v>181.77086864042121</v>
      </c>
      <c r="AI13" s="91">
        <f>'[2]EU Inhabitants'!AD21*('[2]Weighted Average'!AD11/1000)*('[2]Waste Bin detailed'!$F$25/100)</f>
        <v>182.13004313300257</v>
      </c>
      <c r="AJ13" s="91">
        <f>'[2]EU Inhabitants'!AE21*('[2]Weighted Average'!AE11/1000)*('[2]Waste Bin detailed'!$F$25/100)</f>
        <v>182.49145816095813</v>
      </c>
      <c r="AK13" s="91">
        <f>'[2]EU Inhabitants'!AF21*('[2]Weighted Average'!AF11/1000)*('[2]Waste Bin detailed'!$F$25/100)</f>
        <v>182.84860434890368</v>
      </c>
      <c r="AL13" s="91">
        <f>'[2]EU Inhabitants'!AG21*('[2]Weighted Average'!AG11/1000)*('[2]Waste Bin detailed'!$F$25/100)</f>
        <v>183.20125773074898</v>
      </c>
      <c r="AM13" s="91">
        <f>'[2]EU Inhabitants'!AH21*('[2]Weighted Average'!AH11/1000)*('[2]Waste Bin detailed'!$F$25/100)</f>
        <v>183.54866572208687</v>
      </c>
      <c r="AN13" s="91">
        <f>'[2]EU Inhabitants'!AI21*('[2]Weighted Average'!AI11/1000)*('[2]Waste Bin detailed'!$F$25/100)</f>
        <v>183.88504389986184</v>
      </c>
      <c r="AO13" s="91">
        <f>'[2]EU Inhabitants'!AJ21*('[2]Weighted Average'!AJ11/1000)*('[2]Waste Bin detailed'!$F$25/100)</f>
        <v>184.21354497672158</v>
      </c>
      <c r="AP13" s="91">
        <f>'[2]EU Inhabitants'!AK21*('[2]Weighted Average'!AK11/1000)*('[2]Waste Bin detailed'!$F$25/100)</f>
        <v>184.54424309249688</v>
      </c>
      <c r="AQ13" s="91">
        <f>'[2]EU Inhabitants'!AL21*('[2]Weighted Average'!AL11/1000)*('[2]Waste Bin detailed'!$F$25/100)</f>
        <v>184.86258808452294</v>
      </c>
      <c r="AR13" s="91">
        <f>'[2]EU Inhabitants'!AM21*('[2]Weighted Average'!AM11/1000)*('[2]Waste Bin detailed'!$F$25/100)</f>
        <v>185.16357282219869</v>
      </c>
      <c r="AS13" s="91">
        <f>'[2]EU Inhabitants'!AN21*('[2]Weighted Average'!AN11/1000)*('[2]Waste Bin detailed'!$F$25/100)</f>
        <v>185.42883567254484</v>
      </c>
      <c r="AT13" s="91">
        <f>'[2]EU Inhabitants'!AO21*('[2]Weighted Average'!AO11/1000)*('[2]Waste Bin detailed'!$F$25/100)</f>
        <v>185.66674117121747</v>
      </c>
      <c r="AU13" s="91">
        <f>'[2]EU Inhabitants'!AP21*('[2]Weighted Average'!AP11/1000)*('[2]Waste Bin detailed'!$F$25/100)</f>
        <v>185.86644572155092</v>
      </c>
      <c r="AV13" s="91">
        <f>'[2]EU Inhabitants'!AQ21*('[2]Weighted Average'!AQ11/1000)*('[2]Waste Bin detailed'!$F$25/100)</f>
        <v>186.02608722853461</v>
      </c>
      <c r="AW13" s="91">
        <f>'[2]EU Inhabitants'!AR21*('[2]Weighted Average'!AR11/1000)*('[2]Waste Bin detailed'!$F$25/100)</f>
        <v>186.14858916070025</v>
      </c>
      <c r="AX13" s="91">
        <f>'[2]EU Inhabitants'!AS21*('[2]Weighted Average'!AS11/1000)*('[2]Waste Bin detailed'!$F$25/100)</f>
        <v>186.24515923201434</v>
      </c>
      <c r="AY13" s="91">
        <f>'[2]EU Inhabitants'!AT21*('[2]Weighted Average'!AT11/1000)*('[2]Waste Bin detailed'!$F$25/100)</f>
        <v>186.31016565449755</v>
      </c>
      <c r="AZ13" s="91">
        <f>'[2]EU Inhabitants'!AU21*('[2]Weighted Average'!AU11/1000)*('[2]Waste Bin detailed'!$F$25/100)</f>
        <v>186.34879410221774</v>
      </c>
      <c r="BA13" s="91">
        <f>'[2]EU Inhabitants'!AV21*('[2]Weighted Average'!AV11/1000)*('[2]Waste Bin detailed'!$F$25/100)</f>
        <v>186.37076999632797</v>
      </c>
      <c r="BB13" s="91">
        <f>'[2]EU Inhabitants'!AW21*('[2]Weighted Average'!AW11/1000)*('[2]Waste Bin detailed'!$F$25/100)</f>
        <v>186.36198997753499</v>
      </c>
      <c r="BC13" s="91">
        <f>'[2]EU Inhabitants'!AX21*('[2]Weighted Average'!AX11/1000)*('[2]Waste Bin detailed'!$F$25/100)</f>
        <v>186.32730263937177</v>
      </c>
      <c r="BD13" s="91">
        <f>'[2]EU Inhabitants'!AY21*('[2]Weighted Average'!AY11/1000)*('[2]Waste Bin detailed'!$F$25/100)</f>
        <v>186.25791232765263</v>
      </c>
      <c r="BE13" s="91">
        <f>'[2]EU Inhabitants'!AZ21*('[2]Weighted Average'!AZ11/1000)*('[2]Waste Bin detailed'!$F$25/100)</f>
        <v>186.17240462254395</v>
      </c>
    </row>
    <row r="14" spans="1:57" x14ac:dyDescent="0.35">
      <c r="A14" s="86" t="s">
        <v>636</v>
      </c>
      <c r="C14" s="86" t="s">
        <v>7</v>
      </c>
      <c r="D14" s="87" t="s">
        <v>621</v>
      </c>
      <c r="E14" s="87"/>
      <c r="F14" s="90" t="s">
        <v>44</v>
      </c>
      <c r="G14" s="91">
        <f>'[2]EU Inhabitants'!B22*('[2]Weighted Average'!B11/1000)*('[2]Waste Bin detailed'!$F$25/100)</f>
        <v>11.667360500901065</v>
      </c>
      <c r="H14" s="91">
        <f>'[2]EU Inhabitants'!C22*('[2]Weighted Average'!C11/1000)*('[2]Waste Bin detailed'!$F$25/100)</f>
        <v>11.142474258348157</v>
      </c>
      <c r="I14" s="91">
        <f>'[2]EU Inhabitants'!D22*('[2]Weighted Average'!D11/1000)*('[2]Waste Bin detailed'!$F$25/100)</f>
        <v>11.16896076115099</v>
      </c>
      <c r="J14" s="91">
        <f>'[2]EU Inhabitants'!E22*('[2]Weighted Average'!E11/1000)*('[2]Waste Bin detailed'!$F$25/100)</f>
        <v>11.168651371010823</v>
      </c>
      <c r="K14" s="91">
        <f>'[2]EU Inhabitants'!F22*('[2]Weighted Average'!F11/1000)*('[2]Waste Bin detailed'!$F$25/100)</f>
        <v>11.170047894944272</v>
      </c>
      <c r="L14" s="91">
        <f>'[2]EU Inhabitants'!G22*('[2]Weighted Average'!G11/1000)*('[2]Waste Bin detailed'!$F$25/100)</f>
        <v>11.184387706799084</v>
      </c>
      <c r="M14" s="91">
        <f>'[2]EU Inhabitants'!H22*('[2]Weighted Average'!H11/1000)*('[2]Waste Bin detailed'!$F$25/100)</f>
        <v>11.188579767940469</v>
      </c>
      <c r="N14" s="91">
        <f>'[2]EU Inhabitants'!I22*('[2]Weighted Average'!I11/1000)*('[2]Waste Bin detailed'!$F$25/100)</f>
        <v>11.18958115019946</v>
      </c>
      <c r="O14" s="91">
        <f>'[2]EU Inhabitants'!J22*('[2]Weighted Average'!J11/1000)*('[2]Waste Bin detailed'!$F$25/100)</f>
        <v>11.183218376463943</v>
      </c>
      <c r="P14" s="91">
        <f>'[2]EU Inhabitants'!K22*('[2]Weighted Average'!K11/1000)*('[2]Waste Bin detailed'!$F$25/100)</f>
        <v>11.175189488765684</v>
      </c>
      <c r="Q14" s="91">
        <f>'[2]EU Inhabitants'!L22*('[2]Weighted Average'!L11/1000)*('[2]Waste Bin detailed'!$F$25/100)</f>
        <v>11.154180119857994</v>
      </c>
      <c r="R14" s="91">
        <f>'[2]EU Inhabitants'!M22*('[2]Weighted Average'!M11/1000)*('[2]Waste Bin detailed'!$F$25/100)</f>
        <v>11.114158472497811</v>
      </c>
      <c r="S14" s="91">
        <f>'[2]EU Inhabitants'!N22*('[2]Weighted Average'!N11/1000)*('[2]Waste Bin detailed'!$F$25/100)</f>
        <v>11.07672102189224</v>
      </c>
      <c r="T14" s="91">
        <f>'[2]EU Inhabitants'!O22*('[2]Weighted Average'!O11/1000)*('[2]Waste Bin detailed'!$F$25/100)</f>
        <v>11.040581936398612</v>
      </c>
      <c r="U14" s="91">
        <f>'[2]EU Inhabitants'!P22*('[2]Weighted Average'!P11/1000)*('[2]Waste Bin detailed'!$F$25/100)</f>
        <v>11.002119597899346</v>
      </c>
      <c r="V14" s="91">
        <f>'[2]EU Inhabitants'!Q22*('[2]Weighted Average'!Q11/1000)*('[2]Waste Bin detailed'!$F$25/100)</f>
        <v>10.948288370664283</v>
      </c>
      <c r="W14" s="91">
        <f>'[2]EU Inhabitants'!R22*('[2]Weighted Average'!R11/1000)*('[2]Waste Bin detailed'!$F$25/100)</f>
        <v>10.861777394716361</v>
      </c>
      <c r="X14" s="91">
        <f>'[2]EU Inhabitants'!S22*('[2]Weighted Average'!S11/1000)*('[2]Waste Bin detailed'!$F$25/100)</f>
        <v>10.7694452054174</v>
      </c>
      <c r="Y14" s="91">
        <f>'[2]EU Inhabitants'!T22*('[2]Weighted Average'!T11/1000)*('[2]Waste Bin detailed'!$F$25/100)</f>
        <v>10.643800876107029</v>
      </c>
      <c r="Z14" s="91">
        <f>'[2]EU Inhabitants'!U22*('[2]Weighted Average'!U11/1000)*('[2]Waste Bin detailed'!$F$25/100)</f>
        <v>10.742828717417421</v>
      </c>
      <c r="AA14" s="91">
        <f>'[2]EU Inhabitants'!V22*('[2]Weighted Average'!V11/1000)*('[2]Waste Bin detailed'!$F$25/100)</f>
        <v>10.69520020438199</v>
      </c>
      <c r="AB14" s="91">
        <f>'[2]EU Inhabitants'!W22*('[2]Weighted Average'!W11/1000)*('[2]Waste Bin detailed'!$F$25/100)</f>
        <v>10.638390998587299</v>
      </c>
      <c r="AC14" s="91">
        <f>'[2]EU Inhabitants'!X22*('[2]Weighted Average'!X11/1000)*('[2]Waste Bin detailed'!$F$25/100)</f>
        <v>10.180056625261656</v>
      </c>
      <c r="AD14" s="91">
        <f>'[2]EU Inhabitants'!Y22*('[2]Weighted Average'!Y11/1000)*('[2]Waste Bin detailed'!$F$25/100)</f>
        <v>10.15100041345619</v>
      </c>
      <c r="AE14" s="91">
        <f>'[2]EU Inhabitants'!Z22*('[2]Weighted Average'!Z11/1000)*('[2]Waste Bin detailed'!$F$25/100)</f>
        <v>10.104217262911108</v>
      </c>
      <c r="AF14" s="91">
        <f>'[2]EU Inhabitants'!AA22*('[2]Weighted Average'!AA11/1000)*('[2]Waste Bin detailed'!$F$25/100)</f>
        <v>10.041848951561665</v>
      </c>
      <c r="AG14" s="91">
        <f>'[2]EU Inhabitants'!AB22*('[2]Weighted Average'!AB11/1000)*('[2]Waste Bin detailed'!$F$25/100)</f>
        <v>9.982086443280128</v>
      </c>
      <c r="AH14" s="91">
        <f>'[2]EU Inhabitants'!AC22*('[2]Weighted Average'!AC11/1000)*('[2]Waste Bin detailed'!$F$25/100)</f>
        <v>9.9251131766768061</v>
      </c>
      <c r="AI14" s="91">
        <f>'[2]EU Inhabitants'!AD22*('[2]Weighted Average'!AD11/1000)*('[2]Waste Bin detailed'!$F$25/100)</f>
        <v>9.8410607046310066</v>
      </c>
      <c r="AJ14" s="91">
        <f>'[2]EU Inhabitants'!AE22*('[2]Weighted Average'!AE11/1000)*('[2]Waste Bin detailed'!$F$25/100)</f>
        <v>9.7864954268346978</v>
      </c>
      <c r="AK14" s="91">
        <f>'[2]EU Inhabitants'!AF22*('[2]Weighted Average'!AF11/1000)*('[2]Waste Bin detailed'!$F$25/100)</f>
        <v>9.7324461581134205</v>
      </c>
      <c r="AL14" s="91">
        <f>'[2]EU Inhabitants'!AG22*('[2]Weighted Average'!AG11/1000)*('[2]Waste Bin detailed'!$F$25/100)</f>
        <v>9.6796338106913531</v>
      </c>
      <c r="AM14" s="91">
        <f>'[2]EU Inhabitants'!AH22*('[2]Weighted Average'!AH11/1000)*('[2]Waste Bin detailed'!$F$25/100)</f>
        <v>9.6269919360897074</v>
      </c>
      <c r="AN14" s="91">
        <f>'[2]EU Inhabitants'!AI22*('[2]Weighted Average'!AI11/1000)*('[2]Waste Bin detailed'!$F$25/100)</f>
        <v>9.5741544548629403</v>
      </c>
      <c r="AO14" s="91">
        <f>'[2]EU Inhabitants'!AJ22*('[2]Weighted Average'!AJ11/1000)*('[2]Waste Bin detailed'!$F$25/100)</f>
        <v>9.5208647162732873</v>
      </c>
      <c r="AP14" s="91">
        <f>'[2]EU Inhabitants'!AK22*('[2]Weighted Average'!AK11/1000)*('[2]Waste Bin detailed'!$F$25/100)</f>
        <v>9.4696034994381151</v>
      </c>
      <c r="AQ14" s="91">
        <f>'[2]EU Inhabitants'!AL22*('[2]Weighted Average'!AL11/1000)*('[2]Waste Bin detailed'!$F$25/100)</f>
        <v>9.4176996795104913</v>
      </c>
      <c r="AR14" s="91">
        <f>'[2]EU Inhabitants'!AM22*('[2]Weighted Average'!AM11/1000)*('[2]Waste Bin detailed'!$F$25/100)</f>
        <v>9.365985186695875</v>
      </c>
      <c r="AS14" s="91">
        <f>'[2]EU Inhabitants'!AN22*('[2]Weighted Average'!AN11/1000)*('[2]Waste Bin detailed'!$F$25/100)</f>
        <v>9.3139784945734885</v>
      </c>
      <c r="AT14" s="91">
        <f>'[2]EU Inhabitants'!AO22*('[2]Weighted Average'!AO11/1000)*('[2]Waste Bin detailed'!$F$25/100)</f>
        <v>9.2630732893588021</v>
      </c>
      <c r="AU14" s="91">
        <f>'[2]EU Inhabitants'!AP22*('[2]Weighted Average'!AP11/1000)*('[2]Waste Bin detailed'!$F$25/100)</f>
        <v>9.2122154636249096</v>
      </c>
      <c r="AV14" s="91">
        <f>'[2]EU Inhabitants'!AQ22*('[2]Weighted Average'!AQ11/1000)*('[2]Waste Bin detailed'!$F$25/100)</f>
        <v>9.1615483378707978</v>
      </c>
      <c r="AW14" s="91">
        <f>'[2]EU Inhabitants'!AR22*('[2]Weighted Average'!AR11/1000)*('[2]Waste Bin detailed'!$F$25/100)</f>
        <v>9.1111606887245475</v>
      </c>
      <c r="AX14" s="91">
        <f>'[2]EU Inhabitants'!AS22*('[2]Weighted Average'!AS11/1000)*('[2]Waste Bin detailed'!$F$25/100)</f>
        <v>9.0610796439266927</v>
      </c>
      <c r="AY14" s="91">
        <f>'[2]EU Inhabitants'!AT22*('[2]Weighted Average'!AT11/1000)*('[2]Waste Bin detailed'!$F$25/100)</f>
        <v>9.011316370191512</v>
      </c>
      <c r="AZ14" s="91">
        <f>'[2]EU Inhabitants'!AU22*('[2]Weighted Average'!AU11/1000)*('[2]Waste Bin detailed'!$F$25/100)</f>
        <v>8.9621690329688874</v>
      </c>
      <c r="BA14" s="91">
        <f>'[2]EU Inhabitants'!AV22*('[2]Weighted Average'!AV11/1000)*('[2]Waste Bin detailed'!$F$25/100)</f>
        <v>8.913352236454184</v>
      </c>
      <c r="BB14" s="91">
        <f>'[2]EU Inhabitants'!AW22*('[2]Weighted Average'!AW11/1000)*('[2]Waste Bin detailed'!$F$25/100)</f>
        <v>8.8648578234415378</v>
      </c>
      <c r="BC14" s="91">
        <f>'[2]EU Inhabitants'!AX22*('[2]Weighted Average'!AX11/1000)*('[2]Waste Bin detailed'!$F$25/100)</f>
        <v>8.8169770474029647</v>
      </c>
      <c r="BD14" s="91">
        <f>'[2]EU Inhabitants'!AY22*('[2]Weighted Average'!AY11/1000)*('[2]Waste Bin detailed'!$F$25/100)</f>
        <v>8.7697073275861843</v>
      </c>
      <c r="BE14" s="91">
        <f>'[2]EU Inhabitants'!AZ22*('[2]Weighted Average'!AZ11/1000)*('[2]Waste Bin detailed'!$F$25/100)</f>
        <v>8.7233273968709106</v>
      </c>
    </row>
    <row r="15" spans="1:57" x14ac:dyDescent="0.35">
      <c r="A15" s="86" t="s">
        <v>636</v>
      </c>
      <c r="C15" s="86" t="s">
        <v>7</v>
      </c>
      <c r="D15" s="87" t="s">
        <v>621</v>
      </c>
      <c r="E15" s="87"/>
      <c r="F15" s="90" t="s">
        <v>320</v>
      </c>
      <c r="G15" s="91">
        <f>'[2]EU Inhabitants'!B23*('[2]Weighted Average'!B11/1000)*('[2]Waste Bin detailed'!$F$25/100)</f>
        <v>147.66260695432121</v>
      </c>
      <c r="H15" s="91">
        <f>'[2]EU Inhabitants'!C23*('[2]Weighted Average'!C11/1000)*('[2]Waste Bin detailed'!$F$25/100)</f>
        <v>147.75856911958911</v>
      </c>
      <c r="I15" s="91">
        <f>'[2]EU Inhabitants'!D23*('[2]Weighted Average'!D11/1000)*('[2]Waste Bin detailed'!$F$25/100)</f>
        <v>147.83233458432815</v>
      </c>
      <c r="J15" s="91">
        <f>'[2]EU Inhabitants'!E23*('[2]Weighted Average'!E11/1000)*('[2]Waste Bin detailed'!$F$25/100)</f>
        <v>148.20297194476544</v>
      </c>
      <c r="K15" s="91">
        <f>'[2]EU Inhabitants'!F23*('[2]Weighted Average'!F11/1000)*('[2]Waste Bin detailed'!$F$25/100)</f>
        <v>149.15768117167872</v>
      </c>
      <c r="L15" s="91">
        <f>'[2]EU Inhabitants'!G23*('[2]Weighted Average'!G11/1000)*('[2]Waste Bin detailed'!$F$25/100)</f>
        <v>150.15415156907946</v>
      </c>
      <c r="M15" s="91">
        <f>'[2]EU Inhabitants'!H23*('[2]Weighted Average'!H11/1000)*('[2]Waste Bin detailed'!$F$25/100)</f>
        <v>150.6453445544916</v>
      </c>
      <c r="N15" s="91">
        <f>'[2]EU Inhabitants'!I23*('[2]Weighted Average'!I11/1000)*('[2]Waste Bin detailed'!$F$25/100)</f>
        <v>151.03622980631616</v>
      </c>
      <c r="O15" s="91">
        <f>'[2]EU Inhabitants'!J23*('[2]Weighted Average'!J11/1000)*('[2]Waste Bin detailed'!$F$25/100)</f>
        <v>152.11802630503493</v>
      </c>
      <c r="P15" s="91">
        <f>'[2]EU Inhabitants'!K23*('[2]Weighted Average'!K11/1000)*('[2]Waste Bin detailed'!$F$25/100)</f>
        <v>152.9869925393721</v>
      </c>
      <c r="Q15" s="91">
        <f>'[2]EU Inhabitants'!L23*('[2]Weighted Average'!L11/1000)*('[2]Waste Bin detailed'!$F$25/100)</f>
        <v>153.43736747835837</v>
      </c>
      <c r="R15" s="91">
        <f>'[2]EU Inhabitants'!M23*('[2]Weighted Average'!M11/1000)*('[2]Waste Bin detailed'!$F$25/100)</f>
        <v>153.80199674038226</v>
      </c>
      <c r="S15" s="91">
        <f>'[2]EU Inhabitants'!N23*('[2]Weighted Average'!N11/1000)*('[2]Waste Bin detailed'!$F$25/100)</f>
        <v>153.85769948052175</v>
      </c>
      <c r="T15" s="91">
        <f>'[2]EU Inhabitants'!O23*('[2]Weighted Average'!O11/1000)*('[2]Waste Bin detailed'!$F$25/100)</f>
        <v>154.60769451168912</v>
      </c>
      <c r="U15" s="91">
        <f>'[2]EU Inhabitants'!P23*('[2]Weighted Average'!P11/1000)*('[2]Waste Bin detailed'!$F$25/100)</f>
        <v>157.46839163602823</v>
      </c>
      <c r="V15" s="91">
        <f>'[2]EU Inhabitants'!Q23*('[2]Weighted Average'!Q11/1000)*('[2]Waste Bin detailed'!$F$25/100)</f>
        <v>157.52854741444617</v>
      </c>
      <c r="W15" s="91">
        <f>'[2]EU Inhabitants'!R23*('[2]Weighted Average'!R11/1000)*('[2]Waste Bin detailed'!$F$25/100)</f>
        <v>157.23878705042381</v>
      </c>
      <c r="X15" s="91">
        <f>'[2]EU Inhabitants'!S23*('[2]Weighted Average'!S11/1000)*('[2]Waste Bin detailed'!$F$25/100)</f>
        <v>157.07300226400312</v>
      </c>
      <c r="Y15" s="91">
        <f>'[2]EU Inhabitants'!T23*('[2]Weighted Average'!T11/1000)*('[2]Waste Bin detailed'!$F$25/100)</f>
        <v>156.80927109310232</v>
      </c>
      <c r="Z15" s="91">
        <f>'[2]EU Inhabitants'!U23*('[2]Weighted Average'!U11/1000)*('[2]Waste Bin detailed'!$F$25/100)</f>
        <v>157.64511574737327</v>
      </c>
      <c r="AA15" s="91">
        <f>'[2]EU Inhabitants'!V23*('[2]Weighted Average'!V11/1000)*('[2]Waste Bin detailed'!$F$25/100)</f>
        <v>157.18376523557964</v>
      </c>
      <c r="AB15" s="91">
        <f>'[2]EU Inhabitants'!W23*('[2]Weighted Average'!W11/1000)*('[2]Waste Bin detailed'!$F$25/100)</f>
        <v>156.1255130357959</v>
      </c>
      <c r="AC15" s="91">
        <f>'[2]EU Inhabitants'!X23*('[2]Weighted Average'!X11/1000)*('[2]Waste Bin detailed'!$F$25/100)</f>
        <v>155.58846246910244</v>
      </c>
      <c r="AD15" s="91">
        <f>'[2]EU Inhabitants'!Y23*('[2]Weighted Average'!Y11/1000)*('[2]Waste Bin detailed'!$F$25/100)</f>
        <v>155.5172933203973</v>
      </c>
      <c r="AE15" s="91">
        <f>'[2]EU Inhabitants'!Z23*('[2]Weighted Average'!Z11/1000)*('[2]Waste Bin detailed'!$F$25/100)</f>
        <v>155.52078321820159</v>
      </c>
      <c r="AF15" s="91">
        <f>'[2]EU Inhabitants'!AA23*('[2]Weighted Average'!AA11/1000)*('[2]Waste Bin detailed'!$F$25/100)</f>
        <v>155.34912892912618</v>
      </c>
      <c r="AG15" s="91">
        <f>'[2]EU Inhabitants'!AB23*('[2]Weighted Average'!AB11/1000)*('[2]Waste Bin detailed'!$F$25/100)</f>
        <v>155.20486106380667</v>
      </c>
      <c r="AH15" s="91">
        <f>'[2]EU Inhabitants'!AC23*('[2]Weighted Average'!AC11/1000)*('[2]Waste Bin detailed'!$F$25/100)</f>
        <v>155.09402038263931</v>
      </c>
      <c r="AI15" s="91">
        <f>'[2]EU Inhabitants'!AD23*('[2]Weighted Average'!AD11/1000)*('[2]Waste Bin detailed'!$F$25/100)</f>
        <v>155.0144438673228</v>
      </c>
      <c r="AJ15" s="91">
        <f>'[2]EU Inhabitants'!AE23*('[2]Weighted Average'!AE11/1000)*('[2]Waste Bin detailed'!$F$25/100)</f>
        <v>154.94243877627898</v>
      </c>
      <c r="AK15" s="91">
        <f>'[2]EU Inhabitants'!AF23*('[2]Weighted Average'!AF11/1000)*('[2]Waste Bin detailed'!$F$25/100)</f>
        <v>154.88241884047136</v>
      </c>
      <c r="AL15" s="91">
        <f>'[2]EU Inhabitants'!AG23*('[2]Weighted Average'!AG11/1000)*('[2]Waste Bin detailed'!$F$25/100)</f>
        <v>154.81887686012266</v>
      </c>
      <c r="AM15" s="91">
        <f>'[2]EU Inhabitants'!AH23*('[2]Weighted Average'!AH11/1000)*('[2]Waste Bin detailed'!$F$25/100)</f>
        <v>154.75532383132321</v>
      </c>
      <c r="AN15" s="91">
        <f>'[2]EU Inhabitants'!AI23*('[2]Weighted Average'!AI11/1000)*('[2]Waste Bin detailed'!$F$25/100)</f>
        <v>154.68981886540607</v>
      </c>
      <c r="AO15" s="91">
        <f>'[2]EU Inhabitants'!AJ23*('[2]Weighted Average'!AJ11/1000)*('[2]Waste Bin detailed'!$F$25/100)</f>
        <v>154.62504002680251</v>
      </c>
      <c r="AP15" s="91">
        <f>'[2]EU Inhabitants'!AK23*('[2]Weighted Average'!AK11/1000)*('[2]Waste Bin detailed'!$F$25/100)</f>
        <v>154.57880952280129</v>
      </c>
      <c r="AQ15" s="91">
        <f>'[2]EU Inhabitants'!AL23*('[2]Weighted Average'!AL11/1000)*('[2]Waste Bin detailed'!$F$25/100)</f>
        <v>154.52368400445087</v>
      </c>
      <c r="AR15" s="91">
        <f>'[2]EU Inhabitants'!AM23*('[2]Weighted Average'!AM11/1000)*('[2]Waste Bin detailed'!$F$25/100)</f>
        <v>154.4646052098918</v>
      </c>
      <c r="AS15" s="91">
        <f>'[2]EU Inhabitants'!AN23*('[2]Weighted Average'!AN11/1000)*('[2]Waste Bin detailed'!$F$25/100)</f>
        <v>154.39584016075116</v>
      </c>
      <c r="AT15" s="91">
        <f>'[2]EU Inhabitants'!AO23*('[2]Weighted Average'!AO11/1000)*('[2]Waste Bin detailed'!$F$25/100)</f>
        <v>154.31491027723652</v>
      </c>
      <c r="AU15" s="91">
        <f>'[2]EU Inhabitants'!AP23*('[2]Weighted Average'!AP11/1000)*('[2]Waste Bin detailed'!$F$25/100)</f>
        <v>154.2220744696792</v>
      </c>
      <c r="AV15" s="91">
        <f>'[2]EU Inhabitants'!AQ23*('[2]Weighted Average'!AQ11/1000)*('[2]Waste Bin detailed'!$F$25/100)</f>
        <v>154.10440773184226</v>
      </c>
      <c r="AW15" s="91">
        <f>'[2]EU Inhabitants'!AR23*('[2]Weighted Average'!AR11/1000)*('[2]Waste Bin detailed'!$F$25/100)</f>
        <v>153.95794780732012</v>
      </c>
      <c r="AX15" s="91">
        <f>'[2]EU Inhabitants'!AS23*('[2]Weighted Average'!AS11/1000)*('[2]Waste Bin detailed'!$F$25/100)</f>
        <v>153.78113107744667</v>
      </c>
      <c r="AY15" s="91">
        <f>'[2]EU Inhabitants'!AT23*('[2]Weighted Average'!AT11/1000)*('[2]Waste Bin detailed'!$F$25/100)</f>
        <v>153.57357335236517</v>
      </c>
      <c r="AZ15" s="91">
        <f>'[2]EU Inhabitants'!AU23*('[2]Weighted Average'!AU11/1000)*('[2]Waste Bin detailed'!$F$25/100)</f>
        <v>153.3292981838421</v>
      </c>
      <c r="BA15" s="91">
        <f>'[2]EU Inhabitants'!AV23*('[2]Weighted Average'!AV11/1000)*('[2]Waste Bin detailed'!$F$25/100)</f>
        <v>153.05080585254578</v>
      </c>
      <c r="BB15" s="91">
        <f>'[2]EU Inhabitants'!AW23*('[2]Weighted Average'!AW11/1000)*('[2]Waste Bin detailed'!$F$25/100)</f>
        <v>152.7372907939104</v>
      </c>
      <c r="BC15" s="91">
        <f>'[2]EU Inhabitants'!AX23*('[2]Weighted Average'!AX11/1000)*('[2]Waste Bin detailed'!$F$25/100)</f>
        <v>152.39121969813073</v>
      </c>
      <c r="BD15" s="91">
        <f>'[2]EU Inhabitants'!AY23*('[2]Weighted Average'!AY11/1000)*('[2]Waste Bin detailed'!$F$25/100)</f>
        <v>152.00677922865094</v>
      </c>
      <c r="BE15" s="91">
        <f>'[2]EU Inhabitants'!AZ23*('[2]Weighted Average'!AZ11/1000)*('[2]Waste Bin detailed'!$F$25/100)</f>
        <v>151.58678311678855</v>
      </c>
    </row>
    <row r="16" spans="1:57" x14ac:dyDescent="0.35">
      <c r="A16" s="86" t="s">
        <v>636</v>
      </c>
      <c r="C16" s="86" t="s">
        <v>7</v>
      </c>
      <c r="D16" s="87" t="s">
        <v>621</v>
      </c>
      <c r="E16" s="87"/>
      <c r="F16" s="90" t="s">
        <v>45</v>
      </c>
      <c r="G16" s="91">
        <f>'[2]EU Inhabitants'!B24*('[2]Weighted Average'!B11/1000)*('[2]Waste Bin detailed'!$F$25/100)</f>
        <v>1.7911854352892476</v>
      </c>
      <c r="H16" s="91">
        <f>'[2]EU Inhabitants'!C24*('[2]Weighted Average'!C11/1000)*('[2]Waste Bin detailed'!$F$25/100)</f>
        <v>1.8094731386128573</v>
      </c>
      <c r="I16" s="91">
        <f>'[2]EU Inhabitants'!D24*('[2]Weighted Average'!D11/1000)*('[2]Waste Bin detailed'!$F$25/100)</f>
        <v>1.8302516288402002</v>
      </c>
      <c r="J16" s="91">
        <f>'[2]EU Inhabitants'!E24*('[2]Weighted Average'!E11/1000)*('[2]Waste Bin detailed'!$F$25/100)</f>
        <v>1.8514701258976771</v>
      </c>
      <c r="K16" s="91">
        <f>'[2]EU Inhabitants'!F24*('[2]Weighted Average'!F11/1000)*('[2]Waste Bin detailed'!$F$25/100)</f>
        <v>1.8753518705723078</v>
      </c>
      <c r="L16" s="91">
        <f>'[2]EU Inhabitants'!G24*('[2]Weighted Average'!G11/1000)*('[2]Waste Bin detailed'!$F$25/100)</f>
        <v>1.9019183274663889</v>
      </c>
      <c r="M16" s="91">
        <f>'[2]EU Inhabitants'!H24*('[2]Weighted Average'!H11/1000)*('[2]Waste Bin detailed'!$F$25/100)</f>
        <v>1.930312786771228</v>
      </c>
      <c r="N16" s="91">
        <f>'[2]EU Inhabitants'!I24*('[2]Weighted Average'!I11/1000)*('[2]Waste Bin detailed'!$F$25/100)</f>
        <v>1.9660840627130389</v>
      </c>
      <c r="O16" s="91">
        <f>'[2]EU Inhabitants'!J24*('[2]Weighted Average'!J11/1000)*('[2]Waste Bin detailed'!$F$25/100)</f>
        <v>2.0134433941297285</v>
      </c>
      <c r="P16" s="91">
        <f>'[2]EU Inhabitants'!K24*('[2]Weighted Average'!K11/1000)*('[2]Waste Bin detailed'!$F$25/100)</f>
        <v>2.0664188651346924</v>
      </c>
      <c r="Q16" s="91">
        <f>'[2]EU Inhabitants'!L24*('[2]Weighted Average'!L11/1000)*('[2]Waste Bin detailed'!$F$25/100)</f>
        <v>2.1234394584284488</v>
      </c>
      <c r="R16" s="91">
        <f>'[2]EU Inhabitants'!M24*('[2]Weighted Average'!M11/1000)*('[2]Waste Bin detailed'!$F$25/100)</f>
        <v>2.1756262951045944</v>
      </c>
      <c r="S16" s="91">
        <f>'[2]EU Inhabitants'!N24*('[2]Weighted Average'!N11/1000)*('[2]Waste Bin detailed'!$F$25/100)</f>
        <v>2.2329960460100771</v>
      </c>
      <c r="T16" s="91">
        <f>'[2]EU Inhabitants'!O24*('[2]Weighted Average'!O11/1000)*('[2]Waste Bin detailed'!$F$25/100)</f>
        <v>2.2429570605200571</v>
      </c>
      <c r="U16" s="91">
        <f>'[2]EU Inhabitants'!P24*('[2]Weighted Average'!P11/1000)*('[2]Waste Bin detailed'!$F$25/100)</f>
        <v>2.2228027243508337</v>
      </c>
      <c r="V16" s="91">
        <f>'[2]EU Inhabitants'!Q24*('[2]Weighted Average'!Q11/1000)*('[2]Waste Bin detailed'!$F$25/100)</f>
        <v>2.1946968785907641</v>
      </c>
      <c r="W16" s="91">
        <f>'[2]EU Inhabitants'!R24*('[2]Weighted Average'!R11/1000)*('[2]Waste Bin detailed'!$F$25/100)</f>
        <v>2.1987544560804939</v>
      </c>
      <c r="X16" s="91">
        <f>'[2]EU Inhabitants'!S24*('[2]Weighted Average'!S11/1000)*('[2]Waste Bin detailed'!$F$25/100)</f>
        <v>2.2160017554422953</v>
      </c>
      <c r="Y16" s="91">
        <f>'[2]EU Inhabitants'!T24*('[2]Weighted Average'!T11/1000)*('[2]Waste Bin detailed'!$F$25/100)</f>
        <v>2.2405971448406401</v>
      </c>
      <c r="Z16" s="91">
        <f>'[2]EU Inhabitants'!U24*('[2]Weighted Average'!U11/1000)*('[2]Waste Bin detailed'!$F$25/100)</f>
        <v>2.3084065414003967</v>
      </c>
      <c r="AA16" s="91">
        <f>'[2]EU Inhabitants'!V24*('[2]Weighted Average'!V11/1000)*('[2]Waste Bin detailed'!$F$25/100)</f>
        <v>2.340316684386226</v>
      </c>
      <c r="AB16" s="91">
        <f>'[2]EU Inhabitants'!W24*('[2]Weighted Average'!W11/1000)*('[2]Waste Bin detailed'!$F$25/100)</f>
        <v>2.3615546213034309</v>
      </c>
      <c r="AC16" s="91">
        <f>'[2]EU Inhabitants'!X24*('[2]Weighted Average'!X11/1000)*('[2]Waste Bin detailed'!$F$25/100)</f>
        <v>2.3845729762816106</v>
      </c>
      <c r="AD16" s="91">
        <f>'[2]EU Inhabitants'!Y24*('[2]Weighted Average'!Y11/1000)*('[2]Waste Bin detailed'!$F$25/100)</f>
        <v>2.4269783150794408</v>
      </c>
      <c r="AE16" s="91">
        <f>'[2]EU Inhabitants'!Z24*('[2]Weighted Average'!Z11/1000)*('[2]Waste Bin detailed'!$F$25/100)</f>
        <v>2.4669708587247654</v>
      </c>
      <c r="AF16" s="91">
        <f>'[2]EU Inhabitants'!AA24*('[2]Weighted Average'!AA11/1000)*('[2]Waste Bin detailed'!$F$25/100)</f>
        <v>2.4817594049766782</v>
      </c>
      <c r="AG16" s="91">
        <f>'[2]EU Inhabitants'!AB24*('[2]Weighted Average'!AB11/1000)*('[2]Waste Bin detailed'!$F$25/100)</f>
        <v>2.4939741437133702</v>
      </c>
      <c r="AH16" s="91">
        <f>'[2]EU Inhabitants'!AC24*('[2]Weighted Average'!AC11/1000)*('[2]Waste Bin detailed'!$F$25/100)</f>
        <v>2.5037272054964688</v>
      </c>
      <c r="AI16" s="91">
        <f>'[2]EU Inhabitants'!AD24*('[2]Weighted Average'!AD11/1000)*('[2]Waste Bin detailed'!$F$25/100)</f>
        <v>2.5108196305605062</v>
      </c>
      <c r="AJ16" s="91">
        <f>'[2]EU Inhabitants'!AE24*('[2]Weighted Average'!AE11/1000)*('[2]Waste Bin detailed'!$F$25/100)</f>
        <v>2.5176013478198946</v>
      </c>
      <c r="AK16" s="91">
        <f>'[2]EU Inhabitants'!AF24*('[2]Weighted Average'!AF11/1000)*('[2]Waste Bin detailed'!$F$25/100)</f>
        <v>2.5238754386449549</v>
      </c>
      <c r="AL16" s="91">
        <f>'[2]EU Inhabitants'!AG24*('[2]Weighted Average'!AG11/1000)*('[2]Waste Bin detailed'!$F$25/100)</f>
        <v>2.5296368720774076</v>
      </c>
      <c r="AM16" s="91">
        <f>'[2]EU Inhabitants'!AH24*('[2]Weighted Average'!AH11/1000)*('[2]Waste Bin detailed'!$F$25/100)</f>
        <v>2.5348744425584542</v>
      </c>
      <c r="AN16" s="91">
        <f>'[2]EU Inhabitants'!AI24*('[2]Weighted Average'!AI11/1000)*('[2]Waste Bin detailed'!$F$25/100)</f>
        <v>2.5396468602198174</v>
      </c>
      <c r="AO16" s="91">
        <f>'[2]EU Inhabitants'!AJ24*('[2]Weighted Average'!AJ11/1000)*('[2]Waste Bin detailed'!$F$25/100)</f>
        <v>2.5438985896284732</v>
      </c>
      <c r="AP16" s="91">
        <f>'[2]EU Inhabitants'!AK24*('[2]Weighted Average'!AK11/1000)*('[2]Waste Bin detailed'!$F$25/100)</f>
        <v>2.5489347350232157</v>
      </c>
      <c r="AQ16" s="91">
        <f>'[2]EU Inhabitants'!AL24*('[2]Weighted Average'!AL11/1000)*('[2]Waste Bin detailed'!$F$25/100)</f>
        <v>2.5534012166454629</v>
      </c>
      <c r="AR16" s="91">
        <f>'[2]EU Inhabitants'!AM24*('[2]Weighted Average'!AM11/1000)*('[2]Waste Bin detailed'!$F$25/100)</f>
        <v>2.5572726496395357</v>
      </c>
      <c r="AS16" s="91">
        <f>'[2]EU Inhabitants'!AN24*('[2]Weighted Average'!AN11/1000)*('[2]Waste Bin detailed'!$F$25/100)</f>
        <v>2.560704411945752</v>
      </c>
      <c r="AT16" s="91">
        <f>'[2]EU Inhabitants'!AO24*('[2]Weighted Average'!AO11/1000)*('[2]Waste Bin detailed'!$F$25/100)</f>
        <v>2.5638012479310555</v>
      </c>
      <c r="AU16" s="91">
        <f>'[2]EU Inhabitants'!AP24*('[2]Weighted Average'!AP11/1000)*('[2]Waste Bin detailed'!$F$25/100)</f>
        <v>2.566544964351571</v>
      </c>
      <c r="AV16" s="91">
        <f>'[2]EU Inhabitants'!AQ24*('[2]Weighted Average'!AQ11/1000)*('[2]Waste Bin detailed'!$F$25/100)</f>
        <v>2.5690299784792936</v>
      </c>
      <c r="AW16" s="91">
        <f>'[2]EU Inhabitants'!AR24*('[2]Weighted Average'!AR11/1000)*('[2]Waste Bin detailed'!$F$25/100)</f>
        <v>2.5715064100952034</v>
      </c>
      <c r="AX16" s="91">
        <f>'[2]EU Inhabitants'!AS24*('[2]Weighted Average'!AS11/1000)*('[2]Waste Bin detailed'!$F$25/100)</f>
        <v>2.5737335060211266</v>
      </c>
      <c r="AY16" s="91">
        <f>'[2]EU Inhabitants'!AT24*('[2]Weighted Average'!AT11/1000)*('[2]Waste Bin detailed'!$F$25/100)</f>
        <v>2.5759629555759012</v>
      </c>
      <c r="AZ16" s="91">
        <f>'[2]EU Inhabitants'!AU24*('[2]Weighted Average'!AU11/1000)*('[2]Waste Bin detailed'!$F$25/100)</f>
        <v>2.5781289728073213</v>
      </c>
      <c r="BA16" s="91">
        <f>'[2]EU Inhabitants'!AV24*('[2]Weighted Average'!AV11/1000)*('[2]Waste Bin detailed'!$F$25/100)</f>
        <v>2.5803300192813126</v>
      </c>
      <c r="BB16" s="91">
        <f>'[2]EU Inhabitants'!AW24*('[2]Weighted Average'!AW11/1000)*('[2]Waste Bin detailed'!$F$25/100)</f>
        <v>2.5824535311052981</v>
      </c>
      <c r="BC16" s="91">
        <f>'[2]EU Inhabitants'!AX24*('[2]Weighted Average'!AX11/1000)*('[2]Waste Bin detailed'!$F$25/100)</f>
        <v>2.5845691394597115</v>
      </c>
      <c r="BD16" s="91">
        <f>'[2]EU Inhabitants'!AY24*('[2]Weighted Average'!AY11/1000)*('[2]Waste Bin detailed'!$F$25/100)</f>
        <v>2.5868194751266973</v>
      </c>
      <c r="BE16" s="91">
        <f>'[2]EU Inhabitants'!AZ24*('[2]Weighted Average'!AZ11/1000)*('[2]Waste Bin detailed'!$F$25/100)</f>
        <v>2.5891128501194465</v>
      </c>
    </row>
    <row r="17" spans="1:57" x14ac:dyDescent="0.35">
      <c r="A17" s="86" t="s">
        <v>636</v>
      </c>
      <c r="C17" s="86" t="s">
        <v>7</v>
      </c>
      <c r="D17" s="87" t="s">
        <v>621</v>
      </c>
      <c r="E17" s="87"/>
      <c r="F17" s="90" t="s">
        <v>55</v>
      </c>
      <c r="G17" s="91">
        <f>'[2]EU Inhabitants'!B25*('[2]Weighted Average'!B11/1000)*('[2]Waste Bin detailed'!$F$25/100)</f>
        <v>6.178293633440739</v>
      </c>
      <c r="H17" s="91">
        <f>'[2]EU Inhabitants'!C25*('[2]Weighted Average'!C11/1000)*('[2]Waste Bin detailed'!$F$25/100)</f>
        <v>6.1047827935260184</v>
      </c>
      <c r="I17" s="91">
        <f>'[2]EU Inhabitants'!D25*('[2]Weighted Average'!D11/1000)*('[2]Waste Bin detailed'!$F$25/100)</f>
        <v>6.0208344251224037</v>
      </c>
      <c r="J17" s="91">
        <f>'[2]EU Inhabitants'!E25*('[2]Weighted Average'!E11/1000)*('[2]Waste Bin detailed'!$F$25/100)</f>
        <v>5.9648768323542276</v>
      </c>
      <c r="K17" s="91">
        <f>'[2]EU Inhabitants'!F25*('[2]Weighted Average'!F11/1000)*('[2]Waste Bin detailed'!$F$25/100)</f>
        <v>5.9058201426701737</v>
      </c>
      <c r="L17" s="91">
        <f>'[2]EU Inhabitants'!G25*('[2]Weighted Average'!G11/1000)*('[2]Waste Bin detailed'!$F$25/100)</f>
        <v>5.836835251540438</v>
      </c>
      <c r="M17" s="91">
        <f>'[2]EU Inhabitants'!H25*('[2]Weighted Average'!H11/1000)*('[2]Waste Bin detailed'!$F$25/100)</f>
        <v>5.7801324298300747</v>
      </c>
      <c r="N17" s="91">
        <f>'[2]EU Inhabitants'!I25*('[2]Weighted Average'!I11/1000)*('[2]Waste Bin detailed'!$F$25/100)</f>
        <v>5.7298765576700701</v>
      </c>
      <c r="O17" s="91">
        <f>'[2]EU Inhabitants'!J25*('[2]Weighted Average'!J11/1000)*('[2]Waste Bin detailed'!$F$25/100)</f>
        <v>5.6845263124039294</v>
      </c>
      <c r="P17" s="91">
        <f>'[2]EU Inhabitants'!K25*('[2]Weighted Average'!K11/1000)*('[2]Waste Bin detailed'!$F$25/100)</f>
        <v>5.6081725869960053</v>
      </c>
      <c r="Q17" s="91">
        <f>'[2]EU Inhabitants'!L25*('[2]Weighted Average'!L11/1000)*('[2]Waste Bin detailed'!$F$25/100)</f>
        <v>5.4969380879402303</v>
      </c>
      <c r="R17" s="91">
        <f>'[2]EU Inhabitants'!M25*('[2]Weighted Average'!M11/1000)*('[2]Waste Bin detailed'!$F$25/100)</f>
        <v>5.3748851623343894</v>
      </c>
      <c r="S17" s="91">
        <f>'[2]EU Inhabitants'!N25*('[2]Weighted Average'!N11/1000)*('[2]Waste Bin detailed'!$F$25/100)</f>
        <v>5.29698500811475</v>
      </c>
      <c r="T17" s="91">
        <f>'[2]EU Inhabitants'!O25*('[2]Weighted Average'!O11/1000)*('[2]Waste Bin detailed'!$F$25/100)</f>
        <v>5.2424851688194005</v>
      </c>
      <c r="U17" s="91">
        <f>'[2]EU Inhabitants'!P25*('[2]Weighted Average'!P11/1000)*('[2]Waste Bin detailed'!$F$25/100)</f>
        <v>5.1851614488356814</v>
      </c>
      <c r="V17" s="91">
        <f>'[2]EU Inhabitants'!Q25*('[2]Weighted Average'!Q11/1000)*('[2]Waste Bin detailed'!$F$25/100)</f>
        <v>5.1462072280091844</v>
      </c>
      <c r="W17" s="91">
        <f>'[2]EU Inhabitants'!R25*('[2]Weighted Average'!R11/1000)*('[2]Waste Bin detailed'!$F$25/100)</f>
        <v>5.103331385458632</v>
      </c>
      <c r="X17" s="91">
        <f>'[2]EU Inhabitants'!S25*('[2]Weighted Average'!S11/1000)*('[2]Waste Bin detailed'!$F$25/100)</f>
        <v>5.0555104916882598</v>
      </c>
      <c r="Y17" s="91">
        <f>'[2]EU Inhabitants'!T25*('[2]Weighted Average'!T11/1000)*('[2]Waste Bin detailed'!$F$25/100)</f>
        <v>5.0150237486516325</v>
      </c>
      <c r="Z17" s="91">
        <f>'[2]EU Inhabitants'!U25*('[2]Weighted Average'!U11/1000)*('[2]Waste Bin detailed'!$F$25/100)</f>
        <v>5.0600202654409205</v>
      </c>
      <c r="AA17" s="91">
        <f>'[2]EU Inhabitants'!V25*('[2]Weighted Average'!V11/1000)*('[2]Waste Bin detailed'!$F$25/100)</f>
        <v>5.0276334377469656</v>
      </c>
      <c r="AB17" s="91">
        <f>'[2]EU Inhabitants'!W25*('[2]Weighted Average'!W11/1000)*('[2]Waste Bin detailed'!$F$25/100)</f>
        <v>4.9898600399415916</v>
      </c>
      <c r="AC17" s="91">
        <f>'[2]EU Inhabitants'!X25*('[2]Weighted Average'!X11/1000)*('[2]Waste Bin detailed'!$F$25/100)</f>
        <v>4.94401982112519</v>
      </c>
      <c r="AD17" s="91">
        <f>'[2]EU Inhabitants'!Y25*('[2]Weighted Average'!Y11/1000)*('[2]Waste Bin detailed'!$F$25/100)</f>
        <v>4.963630519703039</v>
      </c>
      <c r="AE17" s="91">
        <f>'[2]EU Inhabitants'!Z25*('[2]Weighted Average'!Z11/1000)*('[2]Waste Bin detailed'!$F$25/100)</f>
        <v>4.9635611908094868</v>
      </c>
      <c r="AF17" s="91">
        <f>'[2]EU Inhabitants'!AA25*('[2]Weighted Average'!AA11/1000)*('[2]Waste Bin detailed'!$F$25/100)</f>
        <v>4.9096522466417785</v>
      </c>
      <c r="AG17" s="91">
        <f>'[2]EU Inhabitants'!AB25*('[2]Weighted Average'!AB11/1000)*('[2]Waste Bin detailed'!$F$25/100)</f>
        <v>4.854946487044419</v>
      </c>
      <c r="AH17" s="91">
        <f>'[2]EU Inhabitants'!AC25*('[2]Weighted Average'!AC11/1000)*('[2]Waste Bin detailed'!$F$25/100)</f>
        <v>4.798985270888573</v>
      </c>
      <c r="AI17" s="91">
        <f>'[2]EU Inhabitants'!AD25*('[2]Weighted Average'!AD11/1000)*('[2]Waste Bin detailed'!$F$25/100)</f>
        <v>4.7411947512987238</v>
      </c>
      <c r="AJ17" s="91">
        <f>'[2]EU Inhabitants'!AE25*('[2]Weighted Average'!AE11/1000)*('[2]Waste Bin detailed'!$F$25/100)</f>
        <v>4.684308868618805</v>
      </c>
      <c r="AK17" s="91">
        <f>'[2]EU Inhabitants'!AF25*('[2]Weighted Average'!AF11/1000)*('[2]Waste Bin detailed'!$F$25/100)</f>
        <v>4.628343528810464</v>
      </c>
      <c r="AL17" s="91">
        <f>'[2]EU Inhabitants'!AG25*('[2]Weighted Average'!AG11/1000)*('[2]Waste Bin detailed'!$F$25/100)</f>
        <v>4.5734839993302634</v>
      </c>
      <c r="AM17" s="91">
        <f>'[2]EU Inhabitants'!AH25*('[2]Weighted Average'!AH11/1000)*('[2]Waste Bin detailed'!$F$25/100)</f>
        <v>4.5203410919053457</v>
      </c>
      <c r="AN17" s="91">
        <f>'[2]EU Inhabitants'!AI25*('[2]Weighted Average'!AI11/1000)*('[2]Waste Bin detailed'!$F$25/100)</f>
        <v>4.4691506374238239</v>
      </c>
      <c r="AO17" s="91">
        <f>'[2]EU Inhabitants'!AJ25*('[2]Weighted Average'!AJ11/1000)*('[2]Waste Bin detailed'!$F$25/100)</f>
        <v>4.4200700824874133</v>
      </c>
      <c r="AP17" s="91">
        <f>'[2]EU Inhabitants'!AK25*('[2]Weighted Average'!AK11/1000)*('[2]Waste Bin detailed'!$F$25/100)</f>
        <v>4.3766964046702421</v>
      </c>
      <c r="AQ17" s="91">
        <f>'[2]EU Inhabitants'!AL25*('[2]Weighted Average'!AL11/1000)*('[2]Waste Bin detailed'!$F$25/100)</f>
        <v>4.3350530394068425</v>
      </c>
      <c r="AR17" s="91">
        <f>'[2]EU Inhabitants'!AM25*('[2]Weighted Average'!AM11/1000)*('[2]Waste Bin detailed'!$F$25/100)</f>
        <v>4.2948419613509774</v>
      </c>
      <c r="AS17" s="91">
        <f>'[2]EU Inhabitants'!AN25*('[2]Weighted Average'!AN11/1000)*('[2]Waste Bin detailed'!$F$25/100)</f>
        <v>4.2561957943933217</v>
      </c>
      <c r="AT17" s="91">
        <f>'[2]EU Inhabitants'!AO25*('[2]Weighted Average'!AO11/1000)*('[2]Waste Bin detailed'!$F$25/100)</f>
        <v>4.2185830549220515</v>
      </c>
      <c r="AU17" s="91">
        <f>'[2]EU Inhabitants'!AP25*('[2]Weighted Average'!AP11/1000)*('[2]Waste Bin detailed'!$F$25/100)</f>
        <v>4.1821983492233352</v>
      </c>
      <c r="AV17" s="91">
        <f>'[2]EU Inhabitants'!AQ25*('[2]Weighted Average'!AQ11/1000)*('[2]Waste Bin detailed'!$F$25/100)</f>
        <v>4.1469961433267652</v>
      </c>
      <c r="AW17" s="91">
        <f>'[2]EU Inhabitants'!AR25*('[2]Weighted Average'!AR11/1000)*('[2]Waste Bin detailed'!$F$25/100)</f>
        <v>4.1127467939931481</v>
      </c>
      <c r="AX17" s="91">
        <f>'[2]EU Inhabitants'!AS25*('[2]Weighted Average'!AS11/1000)*('[2]Waste Bin detailed'!$F$25/100)</f>
        <v>4.0793397113428247</v>
      </c>
      <c r="AY17" s="91">
        <f>'[2]EU Inhabitants'!AT25*('[2]Weighted Average'!AT11/1000)*('[2]Waste Bin detailed'!$F$25/100)</f>
        <v>4.0466489345037724</v>
      </c>
      <c r="AZ17" s="91">
        <f>'[2]EU Inhabitants'!AU25*('[2]Weighted Average'!AU11/1000)*('[2]Waste Bin detailed'!$F$25/100)</f>
        <v>4.0147036214984331</v>
      </c>
      <c r="BA17" s="91">
        <f>'[2]EU Inhabitants'!AV25*('[2]Weighted Average'!AV11/1000)*('[2]Waste Bin detailed'!$F$25/100)</f>
        <v>3.9834091742351219</v>
      </c>
      <c r="BB17" s="91">
        <f>'[2]EU Inhabitants'!AW25*('[2]Weighted Average'!AW11/1000)*('[2]Waste Bin detailed'!$F$25/100)</f>
        <v>3.9526796527654069</v>
      </c>
      <c r="BC17" s="91">
        <f>'[2]EU Inhabitants'!AX25*('[2]Weighted Average'!AX11/1000)*('[2]Waste Bin detailed'!$F$25/100)</f>
        <v>3.9225033152867885</v>
      </c>
      <c r="BD17" s="91">
        <f>'[2]EU Inhabitants'!AY25*('[2]Weighted Average'!AY11/1000)*('[2]Waste Bin detailed'!$F$25/100)</f>
        <v>3.8929979099745391</v>
      </c>
      <c r="BE17" s="91">
        <f>'[2]EU Inhabitants'!AZ25*('[2]Weighted Average'!AZ11/1000)*('[2]Waste Bin detailed'!$F$25/100)</f>
        <v>3.8636109112388399</v>
      </c>
    </row>
    <row r="18" spans="1:57" x14ac:dyDescent="0.35">
      <c r="A18" s="86" t="s">
        <v>636</v>
      </c>
      <c r="C18" s="86" t="s">
        <v>7</v>
      </c>
      <c r="D18" s="87" t="s">
        <v>621</v>
      </c>
      <c r="E18" s="87"/>
      <c r="F18" s="90" t="s">
        <v>56</v>
      </c>
      <c r="G18" s="91">
        <f>'[2]EU Inhabitants'!B26*('[2]Weighted Average'!B11/1000)*('[2]Waste Bin detailed'!$F$25/100)</f>
        <v>9.1105041679515608</v>
      </c>
      <c r="H18" s="91">
        <f>'[2]EU Inhabitants'!C26*('[2]Weighted Average'!C11/1000)*('[2]Waste Bin detailed'!$F$25/100)</f>
        <v>9.0454279418316936</v>
      </c>
      <c r="I18" s="91">
        <f>'[2]EU Inhabitants'!D26*('[2]Weighted Average'!D11/1000)*('[2]Waste Bin detailed'!$F$25/100)</f>
        <v>8.9617370496905515</v>
      </c>
      <c r="J18" s="91">
        <f>'[2]EU Inhabitants'!E26*('[2]Weighted Average'!E11/1000)*('[2]Waste Bin detailed'!$F$25/100)</f>
        <v>8.9016899941258494</v>
      </c>
      <c r="K18" s="91">
        <f>'[2]EU Inhabitants'!F26*('[2]Weighted Average'!F11/1000)*('[2]Waste Bin detailed'!$F$25/100)</f>
        <v>8.8176090487699614</v>
      </c>
      <c r="L18" s="91">
        <f>'[2]EU Inhabitants'!G26*('[2]Weighted Average'!G11/1000)*('[2]Waste Bin detailed'!$F$25/100)</f>
        <v>8.7050084244438466</v>
      </c>
      <c r="M18" s="91">
        <f>'[2]EU Inhabitants'!H26*('[2]Weighted Average'!H11/1000)*('[2]Waste Bin detailed'!$F$25/100)</f>
        <v>8.5353489345851798</v>
      </c>
      <c r="N18" s="91">
        <f>'[2]EU Inhabitants'!I26*('[2]Weighted Average'!I11/1000)*('[2]Waste Bin detailed'!$F$25/100)</f>
        <v>8.4306701275448876</v>
      </c>
      <c r="O18" s="91">
        <f>'[2]EU Inhabitants'!J26*('[2]Weighted Average'!J11/1000)*('[2]Waste Bin detailed'!$F$25/100)</f>
        <v>8.3319893849651319</v>
      </c>
      <c r="P18" s="91">
        <f>'[2]EU Inhabitants'!K26*('[2]Weighted Average'!K11/1000)*('[2]Waste Bin detailed'!$F$25/100)</f>
        <v>8.2556562085406249</v>
      </c>
      <c r="Q18" s="91">
        <f>'[2]EU Inhabitants'!L26*('[2]Weighted Average'!L11/1000)*('[2]Waste Bin detailed'!$F$25/100)</f>
        <v>8.1448785504738943</v>
      </c>
      <c r="R18" s="91">
        <f>'[2]EU Inhabitants'!M26*('[2]Weighted Average'!M11/1000)*('[2]Waste Bin detailed'!$F$25/100)</f>
        <v>7.908642824981146</v>
      </c>
      <c r="S18" s="91">
        <f>'[2]EU Inhabitants'!N26*('[2]Weighted Average'!N11/1000)*('[2]Waste Bin detailed'!$F$25/100)</f>
        <v>7.7807806125835439</v>
      </c>
      <c r="T18" s="91">
        <f>'[2]EU Inhabitants'!O26*('[2]Weighted Average'!O11/1000)*('[2]Waste Bin detailed'!$F$25/100)</f>
        <v>7.6983770264920244</v>
      </c>
      <c r="U18" s="91">
        <f>'[2]EU Inhabitants'!P26*('[2]Weighted Average'!P11/1000)*('[2]Waste Bin detailed'!$F$25/100)</f>
        <v>7.625591585839623</v>
      </c>
      <c r="V18" s="91">
        <f>'[2]EU Inhabitants'!Q26*('[2]Weighted Average'!Q11/1000)*('[2]Waste Bin detailed'!$F$25/100)</f>
        <v>7.5693318043581801</v>
      </c>
      <c r="W18" s="91">
        <f>'[2]EU Inhabitants'!R26*('[2]Weighted Average'!R11/1000)*('[2]Waste Bin detailed'!$F$25/100)</f>
        <v>7.4868413582001105</v>
      </c>
      <c r="X18" s="91">
        <f>'[2]EU Inhabitants'!S26*('[2]Weighted Average'!S11/1000)*('[2]Waste Bin detailed'!$F$25/100)</f>
        <v>7.3829498098169344</v>
      </c>
      <c r="Y18" s="91">
        <f>'[2]EU Inhabitants'!T26*('[2]Weighted Average'!T11/1000)*('[2]Waste Bin detailed'!$F$25/100)</f>
        <v>7.2822881258591625</v>
      </c>
      <c r="Z18" s="91">
        <f>'[2]EU Inhabitants'!U26*('[2]Weighted Average'!U11/1000)*('[2]Waste Bin detailed'!$F$25/100)</f>
        <v>7.3639913089024267</v>
      </c>
      <c r="AA18" s="91">
        <f>'[2]EU Inhabitants'!V26*('[2]Weighted Average'!V11/1000)*('[2]Waste Bin detailed'!$F$25/100)</f>
        <v>7.3637597138267363</v>
      </c>
      <c r="AB18" s="91">
        <f>'[2]EU Inhabitants'!W26*('[2]Weighted Average'!W11/1000)*('[2]Waste Bin detailed'!$F$25/100)</f>
        <v>7.3684145589103389</v>
      </c>
      <c r="AC18" s="91">
        <f>'[2]EU Inhabitants'!X26*('[2]Weighted Average'!X11/1000)*('[2]Waste Bin detailed'!$F$25/100)</f>
        <v>7.3958992183090029</v>
      </c>
      <c r="AD18" s="91">
        <f>'[2]EU Inhabitants'!Y26*('[2]Weighted Average'!Y11/1000)*('[2]Waste Bin detailed'!$F$25/100)</f>
        <v>7.5318199644964761</v>
      </c>
      <c r="AE18" s="91">
        <f>'[2]EU Inhabitants'!Z26*('[2]Weighted Average'!Z11/1000)*('[2]Waste Bin detailed'!$F$25/100)</f>
        <v>7.577403946531347</v>
      </c>
      <c r="AF18" s="91">
        <f>'[2]EU Inhabitants'!AA26*('[2]Weighted Average'!AA11/1000)*('[2]Waste Bin detailed'!$F$25/100)</f>
        <v>7.5379774027198385</v>
      </c>
      <c r="AG18" s="91">
        <f>'[2]EU Inhabitants'!AB26*('[2]Weighted Average'!AB11/1000)*('[2]Waste Bin detailed'!$F$25/100)</f>
        <v>7.4891900586925537</v>
      </c>
      <c r="AH18" s="91">
        <f>'[2]EU Inhabitants'!AC26*('[2]Weighted Average'!AC11/1000)*('[2]Waste Bin detailed'!$F$25/100)</f>
        <v>7.4308511810858509</v>
      </c>
      <c r="AI18" s="91">
        <f>'[2]EU Inhabitants'!AD26*('[2]Weighted Average'!AD11/1000)*('[2]Waste Bin detailed'!$F$25/100)</f>
        <v>7.3616097510253926</v>
      </c>
      <c r="AJ18" s="91">
        <f>'[2]EU Inhabitants'!AE26*('[2]Weighted Average'!AE11/1000)*('[2]Waste Bin detailed'!$F$25/100)</f>
        <v>7.2932537637251977</v>
      </c>
      <c r="AK18" s="91">
        <f>'[2]EU Inhabitants'!AF26*('[2]Weighted Average'!AF11/1000)*('[2]Waste Bin detailed'!$F$25/100)</f>
        <v>7.2256074795116927</v>
      </c>
      <c r="AL18" s="91">
        <f>'[2]EU Inhabitants'!AG26*('[2]Weighted Average'!AG11/1000)*('[2]Waste Bin detailed'!$F$25/100)</f>
        <v>7.1584772165692971</v>
      </c>
      <c r="AM18" s="91">
        <f>'[2]EU Inhabitants'!AH26*('[2]Weighted Average'!AH11/1000)*('[2]Waste Bin detailed'!$F$25/100)</f>
        <v>7.0924495400100422</v>
      </c>
      <c r="AN18" s="91">
        <f>'[2]EU Inhabitants'!AI26*('[2]Weighted Average'!AI11/1000)*('[2]Waste Bin detailed'!$F$25/100)</f>
        <v>7.0278534336218357</v>
      </c>
      <c r="AO18" s="91">
        <f>'[2]EU Inhabitants'!AJ26*('[2]Weighted Average'!AJ11/1000)*('[2]Waste Bin detailed'!$F$25/100)</f>
        <v>6.9647540008769608</v>
      </c>
      <c r="AP18" s="91">
        <f>'[2]EU Inhabitants'!AK26*('[2]Weighted Average'!AK11/1000)*('[2]Waste Bin detailed'!$F$25/100)</f>
        <v>6.9101642355458957</v>
      </c>
      <c r="AQ18" s="91">
        <f>'[2]EU Inhabitants'!AL26*('[2]Weighted Average'!AL11/1000)*('[2]Waste Bin detailed'!$F$25/100)</f>
        <v>6.8567771194484362</v>
      </c>
      <c r="AR18" s="91">
        <f>'[2]EU Inhabitants'!AM26*('[2]Weighted Average'!AM11/1000)*('[2]Waste Bin detailed'!$F$25/100)</f>
        <v>6.8040874450802331</v>
      </c>
      <c r="AS18" s="91">
        <f>'[2]EU Inhabitants'!AN26*('[2]Weighted Average'!AN11/1000)*('[2]Waste Bin detailed'!$F$25/100)</f>
        <v>6.7521092420246456</v>
      </c>
      <c r="AT18" s="91">
        <f>'[2]EU Inhabitants'!AO26*('[2]Weighted Average'!AO11/1000)*('[2]Waste Bin detailed'!$F$25/100)</f>
        <v>6.6996831621044874</v>
      </c>
      <c r="AU18" s="91">
        <f>'[2]EU Inhabitants'!AP26*('[2]Weighted Average'!AP11/1000)*('[2]Waste Bin detailed'!$F$25/100)</f>
        <v>6.6478684161542034</v>
      </c>
      <c r="AV18" s="91">
        <f>'[2]EU Inhabitants'!AQ26*('[2]Weighted Average'!AQ11/1000)*('[2]Waste Bin detailed'!$F$25/100)</f>
        <v>6.5967376259577195</v>
      </c>
      <c r="AW18" s="91">
        <f>'[2]EU Inhabitants'!AR26*('[2]Weighted Average'!AR11/1000)*('[2]Waste Bin detailed'!$F$25/100)</f>
        <v>6.5463587268754573</v>
      </c>
      <c r="AX18" s="91">
        <f>'[2]EU Inhabitants'!AS26*('[2]Weighted Average'!AS11/1000)*('[2]Waste Bin detailed'!$F$25/100)</f>
        <v>6.4965463165553112</v>
      </c>
      <c r="AY18" s="91">
        <f>'[2]EU Inhabitants'!AT26*('[2]Weighted Average'!AT11/1000)*('[2]Waste Bin detailed'!$F$25/100)</f>
        <v>6.447326045029139</v>
      </c>
      <c r="AZ18" s="91">
        <f>'[2]EU Inhabitants'!AU26*('[2]Weighted Average'!AU11/1000)*('[2]Waste Bin detailed'!$F$25/100)</f>
        <v>6.3984978876716632</v>
      </c>
      <c r="BA18" s="91">
        <f>'[2]EU Inhabitants'!AV26*('[2]Weighted Average'!AV11/1000)*('[2]Waste Bin detailed'!$F$25/100)</f>
        <v>6.3500047997938998</v>
      </c>
      <c r="BB18" s="91">
        <f>'[2]EU Inhabitants'!AW26*('[2]Weighted Average'!AW11/1000)*('[2]Waste Bin detailed'!$F$25/100)</f>
        <v>6.3018800476616379</v>
      </c>
      <c r="BC18" s="91">
        <f>'[2]EU Inhabitants'!AX26*('[2]Weighted Average'!AX11/1000)*('[2]Waste Bin detailed'!$F$25/100)</f>
        <v>6.2540026238951416</v>
      </c>
      <c r="BD18" s="91">
        <f>'[2]EU Inhabitants'!AY26*('[2]Weighted Average'!AY11/1000)*('[2]Waste Bin detailed'!$F$25/100)</f>
        <v>6.206841348768827</v>
      </c>
      <c r="BE18" s="91">
        <f>'[2]EU Inhabitants'!AZ26*('[2]Weighted Average'!AZ11/1000)*('[2]Waste Bin detailed'!$F$25/100)</f>
        <v>6.1599285734188918</v>
      </c>
    </row>
    <row r="19" spans="1:57" x14ac:dyDescent="0.35">
      <c r="A19" s="86" t="s">
        <v>636</v>
      </c>
      <c r="C19" s="86" t="s">
        <v>7</v>
      </c>
      <c r="D19" s="87" t="s">
        <v>621</v>
      </c>
      <c r="E19" s="87"/>
      <c r="F19" s="90" t="s">
        <v>57</v>
      </c>
      <c r="G19" s="91">
        <f>'[2]EU Inhabitants'!B27*('[2]Weighted Average'!B11/1000)*('[2]Waste Bin detailed'!$F$25/100)</f>
        <v>1.1247811427731298</v>
      </c>
      <c r="H19" s="91">
        <f>'[2]EU Inhabitants'!C27*('[2]Weighted Average'!C11/1000)*('[2]Waste Bin detailed'!$F$25/100)</f>
        <v>1.1387855302653209</v>
      </c>
      <c r="I19" s="91">
        <f>'[2]EU Inhabitants'!D27*('[2]Weighted Average'!D11/1000)*('[2]Waste Bin detailed'!$F$25/100)</f>
        <v>1.151918229589705</v>
      </c>
      <c r="J19" s="91">
        <f>'[2]EU Inhabitants'!E27*('[2]Weighted Average'!E11/1000)*('[2]Waste Bin detailed'!$F$25/100)</f>
        <v>1.1629407294736431</v>
      </c>
      <c r="K19" s="91">
        <f>'[2]EU Inhabitants'!F27*('[2]Weighted Average'!F11/1000)*('[2]Waste Bin detailed'!$F$25/100)</f>
        <v>1.1802716128605162</v>
      </c>
      <c r="L19" s="91">
        <f>'[2]EU Inhabitants'!G27*('[2]Weighted Average'!G11/1000)*('[2]Waste Bin detailed'!$F$25/100)</f>
        <v>1.1966461321779898</v>
      </c>
      <c r="M19" s="91">
        <f>'[2]EU Inhabitants'!H27*('[2]Weighted Average'!H11/1000)*('[2]Waste Bin detailed'!$F$25/100)</f>
        <v>1.2170253797922461</v>
      </c>
      <c r="N19" s="91">
        <f>'[2]EU Inhabitants'!I27*('[2]Weighted Average'!I11/1000)*('[2]Waste Bin detailed'!$F$25/100)</f>
        <v>1.2352604662932751</v>
      </c>
      <c r="O19" s="91">
        <f>'[2]EU Inhabitants'!J27*('[2]Weighted Average'!J11/1000)*('[2]Waste Bin detailed'!$F$25/100)</f>
        <v>1.2547475125192007</v>
      </c>
      <c r="P19" s="91">
        <f>'[2]EU Inhabitants'!K27*('[2]Weighted Average'!K11/1000)*('[2]Waste Bin detailed'!$F$25/100)</f>
        <v>1.2796327280237543</v>
      </c>
      <c r="Q19" s="91">
        <f>'[2]EU Inhabitants'!L27*('[2]Weighted Average'!L11/1000)*('[2]Waste Bin detailed'!$F$25/100)</f>
        <v>1.3014951719307295</v>
      </c>
      <c r="R19" s="91">
        <f>'[2]EU Inhabitants'!M27*('[2]Weighted Average'!M11/1000)*('[2]Waste Bin detailed'!$F$25/100)</f>
        <v>1.326074708915304</v>
      </c>
      <c r="S19" s="91">
        <f>'[2]EU Inhabitants'!N27*('[2]Weighted Average'!N11/1000)*('[2]Waste Bin detailed'!$F$25/100)</f>
        <v>1.3596052413908022</v>
      </c>
      <c r="T19" s="91">
        <f>'[2]EU Inhabitants'!O27*('[2]Weighted Average'!O11/1000)*('[2]Waste Bin detailed'!$F$25/100)</f>
        <v>1.3911375699863389</v>
      </c>
      <c r="U19" s="91">
        <f>'[2]EU Inhabitants'!P27*('[2]Weighted Average'!P11/1000)*('[2]Waste Bin detailed'!$F$25/100)</f>
        <v>1.4240445239174433</v>
      </c>
      <c r="V19" s="91">
        <f>'[2]EU Inhabitants'!Q27*('[2]Weighted Average'!Q11/1000)*('[2]Waste Bin detailed'!$F$25/100)</f>
        <v>1.458690077753338</v>
      </c>
      <c r="W19" s="91">
        <f>'[2]EU Inhabitants'!R27*('[2]Weighted Average'!R11/1000)*('[2]Waste Bin detailed'!$F$25/100)</f>
        <v>1.4935773648379074</v>
      </c>
      <c r="X19" s="91">
        <f>'[2]EU Inhabitants'!S27*('[2]Weighted Average'!S11/1000)*('[2]Waste Bin detailed'!$F$25/100)</f>
        <v>1.5312541487757798</v>
      </c>
      <c r="Y19" s="91">
        <f>'[2]EU Inhabitants'!T27*('[2]Weighted Average'!T11/1000)*('[2]Waste Bin detailed'!$F$25/100)</f>
        <v>1.5607434591706313</v>
      </c>
      <c r="Z19" s="91">
        <f>'[2]EU Inhabitants'!U27*('[2]Weighted Average'!U11/1000)*('[2]Waste Bin detailed'!$F$25/100)</f>
        <v>1.6178999237657026</v>
      </c>
      <c r="AA19" s="91">
        <f>'[2]EU Inhabitants'!V27*('[2]Weighted Average'!V11/1000)*('[2]Waste Bin detailed'!$F$25/100)</f>
        <v>1.6500931848668547</v>
      </c>
      <c r="AB19" s="91">
        <f>'[2]EU Inhabitants'!W27*('[2]Weighted Average'!W11/1000)*('[2]Waste Bin detailed'!$F$25/100)</f>
        <v>1.6729217124195757</v>
      </c>
      <c r="AC19" s="91">
        <f>'[2]EU Inhabitants'!X27*('[2]Weighted Average'!X11/1000)*('[2]Waste Bin detailed'!$F$25/100)</f>
        <v>1.7011028403437836</v>
      </c>
      <c r="AD19" s="91">
        <f>'[2]EU Inhabitants'!Y27*('[2]Weighted Average'!Y11/1000)*('[2]Waste Bin detailed'!$F$25/100)</f>
        <v>1.7419000450844848</v>
      </c>
      <c r="AE19" s="91">
        <f>'[2]EU Inhabitants'!Z27*('[2]Weighted Average'!Z11/1000)*('[2]Waste Bin detailed'!$F$25/100)</f>
        <v>1.7805180190580296</v>
      </c>
      <c r="AF19" s="91">
        <f>'[2]EU Inhabitants'!AA27*('[2]Weighted Average'!AA11/1000)*('[2]Waste Bin detailed'!$F$25/100)</f>
        <v>1.810610644620241</v>
      </c>
      <c r="AG19" s="91">
        <f>'[2]EU Inhabitants'!AB27*('[2]Weighted Average'!AB11/1000)*('[2]Waste Bin detailed'!$F$25/100)</f>
        <v>1.8400378651430833</v>
      </c>
      <c r="AH19" s="91">
        <f>'[2]EU Inhabitants'!AC27*('[2]Weighted Average'!AC11/1000)*('[2]Waste Bin detailed'!$F$25/100)</f>
        <v>1.8687728877758936</v>
      </c>
      <c r="AI19" s="91">
        <f>'[2]EU Inhabitants'!AD27*('[2]Weighted Average'!AD11/1000)*('[2]Waste Bin detailed'!$F$25/100)</f>
        <v>1.8967113737031422</v>
      </c>
      <c r="AJ19" s="91">
        <f>'[2]EU Inhabitants'!AE27*('[2]Weighted Average'!AE11/1000)*('[2]Waste Bin detailed'!$F$25/100)</f>
        <v>1.9241884658895314</v>
      </c>
      <c r="AK19" s="91">
        <f>'[2]EU Inhabitants'!AF27*('[2]Weighted Average'!AF11/1000)*('[2]Waste Bin detailed'!$F$25/100)</f>
        <v>1.9511767782220486</v>
      </c>
      <c r="AL19" s="91">
        <f>'[2]EU Inhabitants'!AG27*('[2]Weighted Average'!AG11/1000)*('[2]Waste Bin detailed'!$F$25/100)</f>
        <v>1.977591332239355</v>
      </c>
      <c r="AM19" s="91">
        <f>'[2]EU Inhabitants'!AH27*('[2]Weighted Average'!AH11/1000)*('[2]Waste Bin detailed'!$F$25/100)</f>
        <v>2.0034472297023318</v>
      </c>
      <c r="AN19" s="91">
        <f>'[2]EU Inhabitants'!AI27*('[2]Weighted Average'!AI11/1000)*('[2]Waste Bin detailed'!$F$25/100)</f>
        <v>2.0286837178124051</v>
      </c>
      <c r="AO19" s="91">
        <f>'[2]EU Inhabitants'!AJ27*('[2]Weighted Average'!AJ11/1000)*('[2]Waste Bin detailed'!$F$25/100)</f>
        <v>2.0532683991441276</v>
      </c>
      <c r="AP19" s="91">
        <f>'[2]EU Inhabitants'!AK27*('[2]Weighted Average'!AK11/1000)*('[2]Waste Bin detailed'!$F$25/100)</f>
        <v>2.0777357241729884</v>
      </c>
      <c r="AQ19" s="91">
        <f>'[2]EU Inhabitants'!AL27*('[2]Weighted Average'!AL11/1000)*('[2]Waste Bin detailed'!$F$25/100)</f>
        <v>2.1014933938036844</v>
      </c>
      <c r="AR19" s="91">
        <f>'[2]EU Inhabitants'!AM27*('[2]Weighted Average'!AM11/1000)*('[2]Waste Bin detailed'!$F$25/100)</f>
        <v>2.1245063511984319</v>
      </c>
      <c r="AS19" s="91">
        <f>'[2]EU Inhabitants'!AN27*('[2]Weighted Average'!AN11/1000)*('[2]Waste Bin detailed'!$F$25/100)</f>
        <v>2.1467959607236438</v>
      </c>
      <c r="AT19" s="91">
        <f>'[2]EU Inhabitants'!AO27*('[2]Weighted Average'!AO11/1000)*('[2]Waste Bin detailed'!$F$25/100)</f>
        <v>2.168405937076153</v>
      </c>
      <c r="AU19" s="91">
        <f>'[2]EU Inhabitants'!AP27*('[2]Weighted Average'!AP11/1000)*('[2]Waste Bin detailed'!$F$25/100)</f>
        <v>2.1893175969533401</v>
      </c>
      <c r="AV19" s="91">
        <f>'[2]EU Inhabitants'!AQ27*('[2]Weighted Average'!AQ11/1000)*('[2]Waste Bin detailed'!$F$25/100)</f>
        <v>2.2096227851621095</v>
      </c>
      <c r="AW19" s="91">
        <f>'[2]EU Inhabitants'!AR27*('[2]Weighted Average'!AR11/1000)*('[2]Waste Bin detailed'!$F$25/100)</f>
        <v>2.229244854210414</v>
      </c>
      <c r="AX19" s="91">
        <f>'[2]EU Inhabitants'!AS27*('[2]Weighted Average'!AS11/1000)*('[2]Waste Bin detailed'!$F$25/100)</f>
        <v>2.2482063599325648</v>
      </c>
      <c r="AY19" s="91">
        <f>'[2]EU Inhabitants'!AT27*('[2]Weighted Average'!AT11/1000)*('[2]Waste Bin detailed'!$F$25/100)</f>
        <v>2.2665641479204743</v>
      </c>
      <c r="AZ19" s="91">
        <f>'[2]EU Inhabitants'!AU27*('[2]Weighted Average'!AU11/1000)*('[2]Waste Bin detailed'!$F$25/100)</f>
        <v>2.2843209341701964</v>
      </c>
      <c r="BA19" s="91">
        <f>'[2]EU Inhabitants'!AV27*('[2]Weighted Average'!AV11/1000)*('[2]Waste Bin detailed'!$F$25/100)</f>
        <v>2.3014482881298801</v>
      </c>
      <c r="BB19" s="91">
        <f>'[2]EU Inhabitants'!AW27*('[2]Weighted Average'!AW11/1000)*('[2]Waste Bin detailed'!$F$25/100)</f>
        <v>2.318010196753324</v>
      </c>
      <c r="BC19" s="91">
        <f>'[2]EU Inhabitants'!AX27*('[2]Weighted Average'!AX11/1000)*('[2]Waste Bin detailed'!$F$25/100)</f>
        <v>2.333958165086643</v>
      </c>
      <c r="BD19" s="91">
        <f>'[2]EU Inhabitants'!AY27*('[2]Weighted Average'!AY11/1000)*('[2]Waste Bin detailed'!$F$25/100)</f>
        <v>2.3493480600154841</v>
      </c>
      <c r="BE19" s="91">
        <f>'[2]EU Inhabitants'!AZ27*('[2]Weighted Average'!AZ11/1000)*('[2]Waste Bin detailed'!$F$25/100)</f>
        <v>2.3641829794612819</v>
      </c>
    </row>
    <row r="20" spans="1:57" x14ac:dyDescent="0.35">
      <c r="A20" s="86" t="s">
        <v>636</v>
      </c>
      <c r="C20" s="86" t="s">
        <v>7</v>
      </c>
      <c r="D20" s="87" t="s">
        <v>621</v>
      </c>
      <c r="E20" s="87"/>
      <c r="F20" s="90" t="s">
        <v>51</v>
      </c>
      <c r="G20" s="91">
        <f>'[2]EU Inhabitants'!B28*('[2]Weighted Average'!B11/1000)*('[2]Waste Bin detailed'!$F$25/100)</f>
        <v>26.515480671909835</v>
      </c>
      <c r="H20" s="91">
        <f>'[2]EU Inhabitants'!C28*('[2]Weighted Average'!C11/1000)*('[2]Waste Bin detailed'!$F$25/100)</f>
        <v>26.460026803631646</v>
      </c>
      <c r="I20" s="91">
        <f>'[2]EU Inhabitants'!D28*('[2]Weighted Average'!D11/1000)*('[2]Waste Bin detailed'!$F$25/100)</f>
        <v>26.394772332159661</v>
      </c>
      <c r="J20" s="91">
        <f>'[2]EU Inhabitants'!E28*('[2]Weighted Average'!E11/1000)*('[2]Waste Bin detailed'!$F$25/100)</f>
        <v>26.310430209381572</v>
      </c>
      <c r="K20" s="91">
        <f>'[2]EU Inhabitants'!F28*('[2]Weighted Average'!F11/1000)*('[2]Waste Bin detailed'!$F$25/100)</f>
        <v>26.245171877162221</v>
      </c>
      <c r="L20" s="91">
        <f>'[2]EU Inhabitants'!G28*('[2]Weighted Average'!G11/1000)*('[2]Waste Bin detailed'!$F$25/100)</f>
        <v>26.197760239636903</v>
      </c>
      <c r="M20" s="91">
        <f>'[2]EU Inhabitants'!H28*('[2]Weighted Average'!H11/1000)*('[2]Waste Bin detailed'!$F$25/100)</f>
        <v>26.143297430604044</v>
      </c>
      <c r="N20" s="91">
        <f>'[2]EU Inhabitants'!I28*('[2]Weighted Average'!I11/1000)*('[2]Waste Bin detailed'!$F$25/100)</f>
        <v>26.112277371834551</v>
      </c>
      <c r="O20" s="91">
        <f>'[2]EU Inhabitants'!J28*('[2]Weighted Average'!J11/1000)*('[2]Waste Bin detailed'!$F$25/100)</f>
        <v>26.053054919518001</v>
      </c>
      <c r="P20" s="91">
        <f>'[2]EU Inhabitants'!K28*('[2]Weighted Average'!K11/1000)*('[2]Waste Bin detailed'!$F$25/100)</f>
        <v>26.010058569378074</v>
      </c>
      <c r="Q20" s="91">
        <f>'[2]EU Inhabitants'!L28*('[2]Weighted Average'!L11/1000)*('[2]Waste Bin detailed'!$F$25/100)</f>
        <v>25.959922273466098</v>
      </c>
      <c r="R20" s="91">
        <f>'[2]EU Inhabitants'!M28*('[2]Weighted Average'!M11/1000)*('[2]Waste Bin detailed'!$F$25/100)</f>
        <v>25.871001474013653</v>
      </c>
      <c r="S20" s="91">
        <f>'[2]EU Inhabitants'!N28*('[2]Weighted Average'!N11/1000)*('[2]Waste Bin detailed'!$F$25/100)</f>
        <v>25.728151095831301</v>
      </c>
      <c r="T20" s="91">
        <f>'[2]EU Inhabitants'!O28*('[2]Weighted Average'!O11/1000)*('[2]Waste Bin detailed'!$F$25/100)</f>
        <v>25.667598016541618</v>
      </c>
      <c r="U20" s="91">
        <f>'[2]EU Inhabitants'!P28*('[2]Weighted Average'!P11/1000)*('[2]Waste Bin detailed'!$F$25/100)</f>
        <v>25.589083719589244</v>
      </c>
      <c r="V20" s="91">
        <f>'[2]EU Inhabitants'!Q28*('[2]Weighted Average'!Q11/1000)*('[2]Waste Bin detailed'!$F$25/100)</f>
        <v>25.536938152213036</v>
      </c>
      <c r="W20" s="91">
        <f>'[2]EU Inhabitants'!R28*('[2]Weighted Average'!R11/1000)*('[2]Waste Bin detailed'!$F$25/100)</f>
        <v>25.479592817303935</v>
      </c>
      <c r="X20" s="91">
        <f>'[2]EU Inhabitants'!S28*('[2]Weighted Average'!S11/1000)*('[2]Waste Bin detailed'!$F$25/100)</f>
        <v>25.399346720121116</v>
      </c>
      <c r="Y20" s="91">
        <f>'[2]EU Inhabitants'!T28*('[2]Weighted Average'!T11/1000)*('[2]Waste Bin detailed'!$F$25/100)</f>
        <v>25.351165820207115</v>
      </c>
      <c r="Z20" s="91">
        <f>'[2]EU Inhabitants'!U28*('[2]Weighted Average'!U11/1000)*('[2]Waste Bin detailed'!$F$25/100)</f>
        <v>25.755816455904132</v>
      </c>
      <c r="AA20" s="91">
        <f>'[2]EU Inhabitants'!V28*('[2]Weighted Average'!V11/1000)*('[2]Waste Bin detailed'!$F$25/100)</f>
        <v>25.747360314801192</v>
      </c>
      <c r="AB20" s="91">
        <f>'[2]EU Inhabitants'!W28*('[2]Weighted Average'!W11/1000)*('[2]Waste Bin detailed'!$F$25/100)</f>
        <v>25.646841582097046</v>
      </c>
      <c r="AC20" s="91">
        <f>'[2]EU Inhabitants'!X28*('[2]Weighted Average'!X11/1000)*('[2]Waste Bin detailed'!$F$25/100)</f>
        <v>25.537773542671136</v>
      </c>
      <c r="AD20" s="91">
        <f>'[2]EU Inhabitants'!Y28*('[2]Weighted Average'!Y11/1000)*('[2]Waste Bin detailed'!$F$25/100)</f>
        <v>25.305034444748049</v>
      </c>
      <c r="AE20" s="91">
        <f>'[2]EU Inhabitants'!Z28*('[2]Weighted Average'!Z11/1000)*('[2]Waste Bin detailed'!$F$25/100)</f>
        <v>25.484793589493453</v>
      </c>
      <c r="AF20" s="91">
        <f>'[2]EU Inhabitants'!AA28*('[2]Weighted Average'!AA11/1000)*('[2]Waste Bin detailed'!$F$25/100)</f>
        <v>25.416308475905456</v>
      </c>
      <c r="AG20" s="91">
        <f>'[2]EU Inhabitants'!AB28*('[2]Weighted Average'!AB11/1000)*('[2]Waste Bin detailed'!$F$25/100)</f>
        <v>25.352354535409319</v>
      </c>
      <c r="AH20" s="91">
        <f>'[2]EU Inhabitants'!AC28*('[2]Weighted Average'!AC11/1000)*('[2]Waste Bin detailed'!$F$25/100)</f>
        <v>25.29005534734662</v>
      </c>
      <c r="AI20" s="91">
        <f>'[2]EU Inhabitants'!AD28*('[2]Weighted Average'!AD11/1000)*('[2]Waste Bin detailed'!$F$25/100)</f>
        <v>25.227077899367078</v>
      </c>
      <c r="AJ20" s="91">
        <f>'[2]EU Inhabitants'!AE28*('[2]Weighted Average'!AE11/1000)*('[2]Waste Bin detailed'!$F$25/100)</f>
        <v>25.166115709292384</v>
      </c>
      <c r="AK20" s="91">
        <f>'[2]EU Inhabitants'!AF28*('[2]Weighted Average'!AF11/1000)*('[2]Waste Bin detailed'!$F$25/100)</f>
        <v>25.105195674537597</v>
      </c>
      <c r="AL20" s="91">
        <f>'[2]EU Inhabitants'!AG28*('[2]Weighted Average'!AG11/1000)*('[2]Waste Bin detailed'!$F$25/100)</f>
        <v>25.045502176262687</v>
      </c>
      <c r="AM20" s="91">
        <f>'[2]EU Inhabitants'!AH28*('[2]Weighted Average'!AH11/1000)*('[2]Waste Bin detailed'!$F$25/100)</f>
        <v>24.986584493515501</v>
      </c>
      <c r="AN20" s="91">
        <f>'[2]EU Inhabitants'!AI28*('[2]Weighted Average'!AI11/1000)*('[2]Waste Bin detailed'!$F$25/100)</f>
        <v>24.931431029738484</v>
      </c>
      <c r="AO20" s="91">
        <f>'[2]EU Inhabitants'!AJ28*('[2]Weighted Average'!AJ11/1000)*('[2]Waste Bin detailed'!$F$25/100)</f>
        <v>24.879012230330048</v>
      </c>
      <c r="AP20" s="91">
        <f>'[2]EU Inhabitants'!AK28*('[2]Weighted Average'!AK11/1000)*('[2]Waste Bin detailed'!$F$25/100)</f>
        <v>24.830943193185604</v>
      </c>
      <c r="AQ20" s="91">
        <f>'[2]EU Inhabitants'!AL28*('[2]Weighted Average'!AL11/1000)*('[2]Waste Bin detailed'!$F$25/100)</f>
        <v>24.783495941423908</v>
      </c>
      <c r="AR20" s="91">
        <f>'[2]EU Inhabitants'!AM28*('[2]Weighted Average'!AM11/1000)*('[2]Waste Bin detailed'!$F$25/100)</f>
        <v>24.736773405119877</v>
      </c>
      <c r="AS20" s="91">
        <f>'[2]EU Inhabitants'!AN28*('[2]Weighted Average'!AN11/1000)*('[2]Waste Bin detailed'!$F$25/100)</f>
        <v>24.693263561736821</v>
      </c>
      <c r="AT20" s="91">
        <f>'[2]EU Inhabitants'!AO28*('[2]Weighted Average'!AO11/1000)*('[2]Waste Bin detailed'!$F$25/100)</f>
        <v>24.65038202127765</v>
      </c>
      <c r="AU20" s="91">
        <f>'[2]EU Inhabitants'!AP28*('[2]Weighted Average'!AP11/1000)*('[2]Waste Bin detailed'!$F$25/100)</f>
        <v>24.615180069239099</v>
      </c>
      <c r="AV20" s="91">
        <f>'[2]EU Inhabitants'!AQ28*('[2]Weighted Average'!AQ11/1000)*('[2]Waste Bin detailed'!$F$25/100)</f>
        <v>24.583650204560449</v>
      </c>
      <c r="AW20" s="91">
        <f>'[2]EU Inhabitants'!AR28*('[2]Weighted Average'!AR11/1000)*('[2]Waste Bin detailed'!$F$25/100)</f>
        <v>24.552509085521237</v>
      </c>
      <c r="AX20" s="91">
        <f>'[2]EU Inhabitants'!AS28*('[2]Weighted Average'!AS11/1000)*('[2]Waste Bin detailed'!$F$25/100)</f>
        <v>24.521954828530884</v>
      </c>
      <c r="AY20" s="91">
        <f>'[2]EU Inhabitants'!AT28*('[2]Weighted Average'!AT11/1000)*('[2]Waste Bin detailed'!$F$25/100)</f>
        <v>24.491927494883257</v>
      </c>
      <c r="AZ20" s="91">
        <f>'[2]EU Inhabitants'!AU28*('[2]Weighted Average'!AU11/1000)*('[2]Waste Bin detailed'!$F$25/100)</f>
        <v>24.46279700053001</v>
      </c>
      <c r="BA20" s="91">
        <f>'[2]EU Inhabitants'!AV28*('[2]Weighted Average'!AV11/1000)*('[2]Waste Bin detailed'!$F$25/100)</f>
        <v>24.434025443085876</v>
      </c>
      <c r="BB20" s="91">
        <f>'[2]EU Inhabitants'!AW28*('[2]Weighted Average'!AW11/1000)*('[2]Waste Bin detailed'!$F$25/100)</f>
        <v>24.406312916593659</v>
      </c>
      <c r="BC20" s="91">
        <f>'[2]EU Inhabitants'!AX28*('[2]Weighted Average'!AX11/1000)*('[2]Waste Bin detailed'!$F$25/100)</f>
        <v>24.379026989896964</v>
      </c>
      <c r="BD20" s="91">
        <f>'[2]EU Inhabitants'!AY28*('[2]Weighted Average'!AY11/1000)*('[2]Waste Bin detailed'!$F$25/100)</f>
        <v>24.352322418207514</v>
      </c>
      <c r="BE20" s="91">
        <f>'[2]EU Inhabitants'!AZ28*('[2]Weighted Average'!AZ11/1000)*('[2]Waste Bin detailed'!$F$25/100)</f>
        <v>24.327087389975958</v>
      </c>
    </row>
    <row r="21" spans="1:57" x14ac:dyDescent="0.35">
      <c r="A21" s="86" t="s">
        <v>636</v>
      </c>
      <c r="C21" s="86" t="s">
        <v>7</v>
      </c>
      <c r="D21" s="87" t="s">
        <v>621</v>
      </c>
      <c r="E21" s="87"/>
      <c r="F21" s="90" t="s">
        <v>58</v>
      </c>
      <c r="G21" s="91">
        <f>'[2]EU Inhabitants'!B29*('[2]Weighted Average'!B11/1000)*('[2]Waste Bin detailed'!$F$25/100)</f>
        <v>1.008461236815819</v>
      </c>
      <c r="H21" s="91">
        <f>'[2]EU Inhabitants'!C29*('[2]Weighted Average'!C11/1000)*('[2]Waste Bin detailed'!$F$25/100)</f>
        <v>1.0153479233002292</v>
      </c>
      <c r="I21" s="91">
        <f>'[2]EU Inhabitants'!D29*('[2]Weighted Average'!D11/1000)*('[2]Waste Bin detailed'!$F$25/100)</f>
        <v>1.0237454386747229</v>
      </c>
      <c r="J21" s="91">
        <f>'[2]EU Inhabitants'!E29*('[2]Weighted Average'!E11/1000)*('[2]Waste Bin detailed'!$F$25/100)</f>
        <v>1.0306306046329701</v>
      </c>
      <c r="K21" s="91">
        <f>'[2]EU Inhabitants'!F29*('[2]Weighted Average'!F11/1000)*('[2]Waste Bin detailed'!$F$25/100)</f>
        <v>1.0373476108222612</v>
      </c>
      <c r="L21" s="91">
        <f>'[2]EU Inhabitants'!G29*('[2]Weighted Average'!G11/1000)*('[2]Waste Bin detailed'!$F$25/100)</f>
        <v>1.0447089407710834</v>
      </c>
      <c r="M21" s="91">
        <f>'[2]EU Inhabitants'!H29*('[2]Weighted Average'!H11/1000)*('[2]Waste Bin detailed'!$F$25/100)</f>
        <v>1.0507541512440786</v>
      </c>
      <c r="N21" s="91">
        <f>'[2]EU Inhabitants'!I29*('[2]Weighted Average'!I11/1000)*('[2]Waste Bin detailed'!$F$25/100)</f>
        <v>1.0521946405425033</v>
      </c>
      <c r="O21" s="91">
        <f>'[2]EU Inhabitants'!J29*('[2]Weighted Average'!J11/1000)*('[2]Waste Bin detailed'!$F$25/100)</f>
        <v>1.0577247731511032</v>
      </c>
      <c r="P21" s="91">
        <f>'[2]EU Inhabitants'!K29*('[2]Weighted Average'!K11/1000)*('[2]Waste Bin detailed'!$F$25/100)</f>
        <v>1.0655204830717109</v>
      </c>
      <c r="Q21" s="91">
        <f>'[2]EU Inhabitants'!L29*('[2]Weighted Average'!L11/1000)*('[2]Waste Bin detailed'!$F$25/100)</f>
        <v>1.0732735169259902</v>
      </c>
      <c r="R21" s="91">
        <f>'[2]EU Inhabitants'!M29*('[2]Weighted Average'!M11/1000)*('[2]Waste Bin detailed'!$F$25/100)</f>
        <v>1.0751532068186407</v>
      </c>
      <c r="S21" s="91">
        <f>'[2]EU Inhabitants'!N29*('[2]Weighted Average'!N11/1000)*('[2]Waste Bin detailed'!$F$25/100)</f>
        <v>1.0816318666784108</v>
      </c>
      <c r="T21" s="91">
        <f>'[2]EU Inhabitants'!O29*('[2]Weighted Average'!O11/1000)*('[2]Waste Bin detailed'!$F$25/100)</f>
        <v>1.094460818594847</v>
      </c>
      <c r="U21" s="91">
        <f>'[2]EU Inhabitants'!P29*('[2]Weighted Average'!P11/1000)*('[2]Waste Bin detailed'!$F$25/100)</f>
        <v>1.1124998101417627</v>
      </c>
      <c r="V21" s="91">
        <f>'[2]EU Inhabitants'!Q29*('[2]Weighted Average'!Q11/1000)*('[2]Waste Bin detailed'!$F$25/100)</f>
        <v>1.1392908511424351</v>
      </c>
      <c r="W21" s="91">
        <f>'[2]EU Inhabitants'!R29*('[2]Weighted Average'!R11/1000)*('[2]Waste Bin detailed'!$F$25/100)</f>
        <v>1.1674287483075303</v>
      </c>
      <c r="X21" s="91">
        <f>'[2]EU Inhabitants'!S29*('[2]Weighted Average'!S11/1000)*('[2]Waste Bin detailed'!$F$25/100)</f>
        <v>1.1932809703590097</v>
      </c>
      <c r="Y21" s="91">
        <f>'[2]EU Inhabitants'!T29*('[2]Weighted Average'!T11/1000)*('[2]Waste Bin detailed'!$F$25/100)</f>
        <v>1.2332907937158801</v>
      </c>
      <c r="Z21" s="91">
        <f>'[2]EU Inhabitants'!U29*('[2]Weighted Average'!U11/1000)*('[2]Waste Bin detailed'!$F$25/100)</f>
        <v>1.3007605033994083</v>
      </c>
      <c r="AA21" s="91">
        <f>'[2]EU Inhabitants'!V29*('[2]Weighted Average'!V11/1000)*('[2]Waste Bin detailed'!$F$25/100)</f>
        <v>1.356121547045922</v>
      </c>
      <c r="AB21" s="91">
        <f>'[2]EU Inhabitants'!W29*('[2]Weighted Average'!W11/1000)*('[2]Waste Bin detailed'!$F$25/100)</f>
        <v>1.3602553775301989</v>
      </c>
      <c r="AC21" s="91">
        <f>'[2]EU Inhabitants'!X29*('[2]Weighted Average'!X11/1000)*('[2]Waste Bin detailed'!$F$25/100)</f>
        <v>1.3731474547243654</v>
      </c>
      <c r="AD21" s="91">
        <f>'[2]EU Inhabitants'!Y29*('[2]Weighted Average'!Y11/1000)*('[2]Waste Bin detailed'!$F$25/100)</f>
        <v>1.4288526054246993</v>
      </c>
      <c r="AE21" s="91">
        <f>'[2]EU Inhabitants'!Z29*('[2]Weighted Average'!Z11/1000)*('[2]Waste Bin detailed'!$F$25/100)</f>
        <v>1.4318231049438617</v>
      </c>
      <c r="AF21" s="91">
        <f>'[2]EU Inhabitants'!AA29*('[2]Weighted Average'!AA11/1000)*('[2]Waste Bin detailed'!$F$25/100)</f>
        <v>1.4589192495595009</v>
      </c>
      <c r="AG21" s="91">
        <f>'[2]EU Inhabitants'!AB29*('[2]Weighted Average'!AB11/1000)*('[2]Waste Bin detailed'!$F$25/100)</f>
        <v>1.4861744972089164</v>
      </c>
      <c r="AH21" s="91">
        <f>'[2]EU Inhabitants'!AC29*('[2]Weighted Average'!AC11/1000)*('[2]Waste Bin detailed'!$F$25/100)</f>
        <v>1.5135561030061508</v>
      </c>
      <c r="AI21" s="91">
        <f>'[2]EU Inhabitants'!AD29*('[2]Weighted Average'!AD11/1000)*('[2]Waste Bin detailed'!$F$25/100)</f>
        <v>1.5410336878843658</v>
      </c>
      <c r="AJ21" s="91">
        <f>'[2]EU Inhabitants'!AE29*('[2]Weighted Average'!AE11/1000)*('[2]Waste Bin detailed'!$F$25/100)</f>
        <v>1.5677106739289837</v>
      </c>
      <c r="AK21" s="91">
        <f>'[2]EU Inhabitants'!AF29*('[2]Weighted Average'!AF11/1000)*('[2]Waste Bin detailed'!$F$25/100)</f>
        <v>1.5935945538530627</v>
      </c>
      <c r="AL21" s="91">
        <f>'[2]EU Inhabitants'!AG29*('[2]Weighted Average'!AG11/1000)*('[2]Waste Bin detailed'!$F$25/100)</f>
        <v>1.6185999261654851</v>
      </c>
      <c r="AM21" s="91">
        <f>'[2]EU Inhabitants'!AH29*('[2]Weighted Average'!AH11/1000)*('[2]Waste Bin detailed'!$F$25/100)</f>
        <v>1.6427946832354194</v>
      </c>
      <c r="AN21" s="91">
        <f>'[2]EU Inhabitants'!AI29*('[2]Weighted Average'!AI11/1000)*('[2]Waste Bin detailed'!$F$25/100)</f>
        <v>1.6660965072789042</v>
      </c>
      <c r="AO21" s="91">
        <f>'[2]EU Inhabitants'!AJ29*('[2]Weighted Average'!AJ11/1000)*('[2]Waste Bin detailed'!$F$25/100)</f>
        <v>1.6885438022473938</v>
      </c>
      <c r="AP21" s="91">
        <f>'[2]EU Inhabitants'!AK29*('[2]Weighted Average'!AK11/1000)*('[2]Waste Bin detailed'!$F$25/100)</f>
        <v>1.7103776443376522</v>
      </c>
      <c r="AQ21" s="91">
        <f>'[2]EU Inhabitants'!AL29*('[2]Weighted Average'!AL11/1000)*('[2]Waste Bin detailed'!$F$25/100)</f>
        <v>1.7313689802986658</v>
      </c>
      <c r="AR21" s="91">
        <f>'[2]EU Inhabitants'!AM29*('[2]Weighted Average'!AM11/1000)*('[2]Waste Bin detailed'!$F$25/100)</f>
        <v>1.7515737212618816</v>
      </c>
      <c r="AS21" s="91">
        <f>'[2]EU Inhabitants'!AN29*('[2]Weighted Average'!AN11/1000)*('[2]Waste Bin detailed'!$F$25/100)</f>
        <v>1.7710004615420183</v>
      </c>
      <c r="AT21" s="91">
        <f>'[2]EU Inhabitants'!AO29*('[2]Weighted Average'!AO11/1000)*('[2]Waste Bin detailed'!$F$25/100)</f>
        <v>1.7897954184658555</v>
      </c>
      <c r="AU21" s="91">
        <f>'[2]EU Inhabitants'!AP29*('[2]Weighted Average'!AP11/1000)*('[2]Waste Bin detailed'!$F$25/100)</f>
        <v>1.8079078625408014</v>
      </c>
      <c r="AV21" s="91">
        <f>'[2]EU Inhabitants'!AQ29*('[2]Weighted Average'!AQ11/1000)*('[2]Waste Bin detailed'!$F$25/100)</f>
        <v>1.8254402483165091</v>
      </c>
      <c r="AW21" s="91">
        <f>'[2]EU Inhabitants'!AR29*('[2]Weighted Average'!AR11/1000)*('[2]Waste Bin detailed'!$F$25/100)</f>
        <v>1.8424319234826474</v>
      </c>
      <c r="AX21" s="91">
        <f>'[2]EU Inhabitants'!AS29*('[2]Weighted Average'!AS11/1000)*('[2]Waste Bin detailed'!$F$25/100)</f>
        <v>1.8589104591067118</v>
      </c>
      <c r="AY21" s="91">
        <f>'[2]EU Inhabitants'!AT29*('[2]Weighted Average'!AT11/1000)*('[2]Waste Bin detailed'!$F$25/100)</f>
        <v>1.8749012728298113</v>
      </c>
      <c r="AZ21" s="91">
        <f>'[2]EU Inhabitants'!AU29*('[2]Weighted Average'!AU11/1000)*('[2]Waste Bin detailed'!$F$25/100)</f>
        <v>1.8904597746032743</v>
      </c>
      <c r="BA21" s="91">
        <f>'[2]EU Inhabitants'!AV29*('[2]Weighted Average'!AV11/1000)*('[2]Waste Bin detailed'!$F$25/100)</f>
        <v>1.9055648906154474</v>
      </c>
      <c r="BB21" s="91">
        <f>'[2]EU Inhabitants'!AW29*('[2]Weighted Average'!AW11/1000)*('[2]Waste Bin detailed'!$F$25/100)</f>
        <v>1.9202304124780505</v>
      </c>
      <c r="BC21" s="91">
        <f>'[2]EU Inhabitants'!AX29*('[2]Weighted Average'!AX11/1000)*('[2]Waste Bin detailed'!$F$25/100)</f>
        <v>1.9344664616979441</v>
      </c>
      <c r="BD21" s="91">
        <f>'[2]EU Inhabitants'!AY29*('[2]Weighted Average'!AY11/1000)*('[2]Waste Bin detailed'!$F$25/100)</f>
        <v>1.948316089513102</v>
      </c>
      <c r="BE21" s="91">
        <f>'[2]EU Inhabitants'!AZ29*('[2]Weighted Average'!AZ11/1000)*('[2]Waste Bin detailed'!$F$25/100)</f>
        <v>1.9617006141212112</v>
      </c>
    </row>
    <row r="22" spans="1:57" x14ac:dyDescent="0.35">
      <c r="A22" s="86" t="s">
        <v>636</v>
      </c>
      <c r="C22" s="86" t="s">
        <v>7</v>
      </c>
      <c r="D22" s="87" t="s">
        <v>621</v>
      </c>
      <c r="E22" s="87"/>
      <c r="F22" s="90" t="s">
        <v>59</v>
      </c>
      <c r="G22" s="91">
        <f>'[2]EU Inhabitants'!B30*('[2]Weighted Average'!B11/1000)*('[2]Waste Bin detailed'!$F$25/100)</f>
        <v>41.15191838075598</v>
      </c>
      <c r="H22" s="91">
        <f>'[2]EU Inhabitants'!C30*('[2]Weighted Average'!C11/1000)*('[2]Waste Bin detailed'!$F$25/100)</f>
        <v>41.471183784206048</v>
      </c>
      <c r="I22" s="91">
        <f>'[2]EU Inhabitants'!D30*('[2]Weighted Average'!D11/1000)*('[2]Waste Bin detailed'!$F$25/100)</f>
        <v>41.779014489894458</v>
      </c>
      <c r="J22" s="91">
        <f>'[2]EU Inhabitants'!E30*('[2]Weighted Average'!E11/1000)*('[2]Waste Bin detailed'!$F$25/100)</f>
        <v>42.005356889882869</v>
      </c>
      <c r="K22" s="91">
        <f>'[2]EU Inhabitants'!F30*('[2]Weighted Average'!F11/1000)*('[2]Waste Bin detailed'!$F$25/100)</f>
        <v>42.177100515601111</v>
      </c>
      <c r="L22" s="91">
        <f>'[2]EU Inhabitants'!G30*('[2]Weighted Average'!G11/1000)*('[2]Waste Bin detailed'!$F$25/100)</f>
        <v>42.304153288007399</v>
      </c>
      <c r="M22" s="91">
        <f>'[2]EU Inhabitants'!H30*('[2]Weighted Average'!H11/1000)*('[2]Waste Bin detailed'!$F$25/100)</f>
        <v>42.378472452506152</v>
      </c>
      <c r="N22" s="91">
        <f>'[2]EU Inhabitants'!I30*('[2]Weighted Average'!I11/1000)*('[2]Waste Bin detailed'!$F$25/100)</f>
        <v>42.433709499716841</v>
      </c>
      <c r="O22" s="91">
        <f>'[2]EU Inhabitants'!J30*('[2]Weighted Average'!J11/1000)*('[2]Waste Bin detailed'!$F$25/100)</f>
        <v>42.547904371722503</v>
      </c>
      <c r="P22" s="91">
        <f>'[2]EU Inhabitants'!K30*('[2]Weighted Average'!K11/1000)*('[2]Waste Bin detailed'!$F$25/100)</f>
        <v>42.747219032276689</v>
      </c>
      <c r="Q22" s="91">
        <f>'[2]EU Inhabitants'!L30*('[2]Weighted Average'!L11/1000)*('[2]Waste Bin detailed'!$F$25/100)</f>
        <v>42.966996686302103</v>
      </c>
      <c r="R22" s="91">
        <f>'[2]EU Inhabitants'!M30*('[2]Weighted Average'!M11/1000)*('[2]Waste Bin detailed'!$F$25/100)</f>
        <v>43.151832234051291</v>
      </c>
      <c r="S22" s="91">
        <f>'[2]EU Inhabitants'!N30*('[2]Weighted Average'!N11/1000)*('[2]Waste Bin detailed'!$F$25/100)</f>
        <v>43.339123204196461</v>
      </c>
      <c r="T22" s="91">
        <f>'[2]EU Inhabitants'!O30*('[2]Weighted Average'!O11/1000)*('[2]Waste Bin detailed'!$F$25/100)</f>
        <v>43.465553136557162</v>
      </c>
      <c r="U22" s="91">
        <f>'[2]EU Inhabitants'!P30*('[2]Weighted Average'!P11/1000)*('[2]Waste Bin detailed'!$F$25/100)</f>
        <v>43.599288389379389</v>
      </c>
      <c r="V22" s="91">
        <f>'[2]EU Inhabitants'!Q30*('[2]Weighted Average'!Q11/1000)*('[2]Waste Bin detailed'!$F$25/100)</f>
        <v>43.791759461678964</v>
      </c>
      <c r="W22" s="91">
        <f>'[2]EU Inhabitants'!R30*('[2]Weighted Average'!R11/1000)*('[2]Waste Bin detailed'!$F$25/100)</f>
        <v>44.008109874145731</v>
      </c>
      <c r="X22" s="91">
        <f>'[2]EU Inhabitants'!S30*('[2]Weighted Average'!S11/1000)*('[2]Waste Bin detailed'!$F$25/100)</f>
        <v>44.282359537764137</v>
      </c>
      <c r="Y22" s="91">
        <f>'[2]EU Inhabitants'!T30*('[2]Weighted Average'!T11/1000)*('[2]Waste Bin detailed'!$F$25/100)</f>
        <v>44.543258734497527</v>
      </c>
      <c r="Z22" s="91">
        <f>'[2]EU Inhabitants'!U30*('[2]Weighted Average'!U11/1000)*('[2]Waste Bin detailed'!$F$25/100)</f>
        <v>45.546641928747384</v>
      </c>
      <c r="AA22" s="91">
        <f>'[2]EU Inhabitants'!V30*('[2]Weighted Average'!V11/1000)*('[2]Waste Bin detailed'!$F$25/100)</f>
        <v>45.877288540460249</v>
      </c>
      <c r="AB22" s="91">
        <f>'[2]EU Inhabitants'!W30*('[2]Weighted Average'!W11/1000)*('[2]Waste Bin detailed'!$F$25/100)</f>
        <v>46.058956071152672</v>
      </c>
      <c r="AC22" s="91">
        <f>'[2]EU Inhabitants'!X30*('[2]Weighted Average'!X11/1000)*('[2]Waste Bin detailed'!$F$25/100)</f>
        <v>46.364550970574484</v>
      </c>
      <c r="AD22" s="91">
        <f>'[2]EU Inhabitants'!Y30*('[2]Weighted Average'!Y11/1000)*('[2]Waste Bin detailed'!$F$25/100)</f>
        <v>46.950765797549487</v>
      </c>
      <c r="AE22" s="91">
        <f>'[2]EU Inhabitants'!Z30*('[2]Weighted Average'!Z11/1000)*('[2]Waste Bin detailed'!$F$25/100)</f>
        <v>47.32584378857478</v>
      </c>
      <c r="AF22" s="91">
        <f>'[2]EU Inhabitants'!AA30*('[2]Weighted Average'!AA11/1000)*('[2]Waste Bin detailed'!$F$25/100)</f>
        <v>47.562027698575783</v>
      </c>
      <c r="AG22" s="91">
        <f>'[2]EU Inhabitants'!AB30*('[2]Weighted Average'!AB11/1000)*('[2]Waste Bin detailed'!$F$25/100)</f>
        <v>47.763038002421673</v>
      </c>
      <c r="AH22" s="91">
        <f>'[2]EU Inhabitants'!AC30*('[2]Weighted Average'!AC11/1000)*('[2]Waste Bin detailed'!$F$25/100)</f>
        <v>47.932104915155413</v>
      </c>
      <c r="AI22" s="91">
        <f>'[2]EU Inhabitants'!AD30*('[2]Weighted Average'!AD11/1000)*('[2]Waste Bin detailed'!$F$25/100)</f>
        <v>48.06750648292428</v>
      </c>
      <c r="AJ22" s="91">
        <f>'[2]EU Inhabitants'!AE30*('[2]Weighted Average'!AE11/1000)*('[2]Waste Bin detailed'!$F$25/100)</f>
        <v>48.202669518261594</v>
      </c>
      <c r="AK22" s="91">
        <f>'[2]EU Inhabitants'!AF30*('[2]Weighted Average'!AF11/1000)*('[2]Waste Bin detailed'!$F$25/100)</f>
        <v>48.334595316566443</v>
      </c>
      <c r="AL22" s="91">
        <f>'[2]EU Inhabitants'!AG30*('[2]Weighted Average'!AG11/1000)*('[2]Waste Bin detailed'!$F$25/100)</f>
        <v>48.462340355038727</v>
      </c>
      <c r="AM22" s="91">
        <f>'[2]EU Inhabitants'!AH30*('[2]Weighted Average'!AH11/1000)*('[2]Waste Bin detailed'!$F$25/100)</f>
        <v>48.583709955375419</v>
      </c>
      <c r="AN22" s="91">
        <f>'[2]EU Inhabitants'!AI30*('[2]Weighted Average'!AI11/1000)*('[2]Waste Bin detailed'!$F$25/100)</f>
        <v>48.699298333770983</v>
      </c>
      <c r="AO22" s="91">
        <f>'[2]EU Inhabitants'!AJ30*('[2]Weighted Average'!AJ11/1000)*('[2]Waste Bin detailed'!$F$25/100)</f>
        <v>48.808709567079823</v>
      </c>
      <c r="AP22" s="91">
        <f>'[2]EU Inhabitants'!AK30*('[2]Weighted Average'!AK11/1000)*('[2]Waste Bin detailed'!$F$25/100)</f>
        <v>48.924213357309917</v>
      </c>
      <c r="AQ22" s="91">
        <f>'[2]EU Inhabitants'!AL30*('[2]Weighted Average'!AL11/1000)*('[2]Waste Bin detailed'!$F$25/100)</f>
        <v>49.028688754741083</v>
      </c>
      <c r="AR22" s="91">
        <f>'[2]EU Inhabitants'!AM30*('[2]Weighted Average'!AM11/1000)*('[2]Waste Bin detailed'!$F$25/100)</f>
        <v>49.117359385098744</v>
      </c>
      <c r="AS22" s="91">
        <f>'[2]EU Inhabitants'!AN30*('[2]Weighted Average'!AN11/1000)*('[2]Waste Bin detailed'!$F$25/100)</f>
        <v>49.195785792410575</v>
      </c>
      <c r="AT22" s="91">
        <f>'[2]EU Inhabitants'!AO30*('[2]Weighted Average'!AO11/1000)*('[2]Waste Bin detailed'!$F$25/100)</f>
        <v>49.257849368837114</v>
      </c>
      <c r="AU22" s="91">
        <f>'[2]EU Inhabitants'!AP30*('[2]Weighted Average'!AP11/1000)*('[2]Waste Bin detailed'!$F$25/100)</f>
        <v>49.308971244760357</v>
      </c>
      <c r="AV22" s="91">
        <f>'[2]EU Inhabitants'!AQ30*('[2]Weighted Average'!AQ11/1000)*('[2]Waste Bin detailed'!$F$25/100)</f>
        <v>49.350578918394781</v>
      </c>
      <c r="AW22" s="91">
        <f>'[2]EU Inhabitants'!AR30*('[2]Weighted Average'!AR11/1000)*('[2]Waste Bin detailed'!$F$25/100)</f>
        <v>49.383252773256153</v>
      </c>
      <c r="AX22" s="91">
        <f>'[2]EU Inhabitants'!AS30*('[2]Weighted Average'!AS11/1000)*('[2]Waste Bin detailed'!$F$25/100)</f>
        <v>49.407573665149883</v>
      </c>
      <c r="AY22" s="91">
        <f>'[2]EU Inhabitants'!AT30*('[2]Weighted Average'!AT11/1000)*('[2]Waste Bin detailed'!$F$25/100)</f>
        <v>49.424199007053666</v>
      </c>
      <c r="AZ22" s="91">
        <f>'[2]EU Inhabitants'!AU30*('[2]Weighted Average'!AU11/1000)*('[2]Waste Bin detailed'!$F$25/100)</f>
        <v>49.433718381070861</v>
      </c>
      <c r="BA22" s="91">
        <f>'[2]EU Inhabitants'!AV30*('[2]Weighted Average'!AV11/1000)*('[2]Waste Bin detailed'!$F$25/100)</f>
        <v>49.436906789544125</v>
      </c>
      <c r="BB22" s="91">
        <f>'[2]EU Inhabitants'!AW30*('[2]Weighted Average'!AW11/1000)*('[2]Waste Bin detailed'!$F$25/100)</f>
        <v>49.434347814082408</v>
      </c>
      <c r="BC22" s="91">
        <f>'[2]EU Inhabitants'!AX30*('[2]Weighted Average'!AX11/1000)*('[2]Waste Bin detailed'!$F$25/100)</f>
        <v>49.42667055547637</v>
      </c>
      <c r="BD22" s="91">
        <f>'[2]EU Inhabitants'!AY30*('[2]Weighted Average'!AY11/1000)*('[2]Waste Bin detailed'!$F$25/100)</f>
        <v>49.414492165101592</v>
      </c>
      <c r="BE22" s="91">
        <f>'[2]EU Inhabitants'!AZ30*('[2]Weighted Average'!AZ11/1000)*('[2]Waste Bin detailed'!$F$25/100)</f>
        <v>49.398487403455242</v>
      </c>
    </row>
    <row r="23" spans="1:57" x14ac:dyDescent="0.35">
      <c r="A23" s="86" t="s">
        <v>636</v>
      </c>
      <c r="C23" s="86" t="s">
        <v>7</v>
      </c>
      <c r="D23" s="87" t="s">
        <v>621</v>
      </c>
      <c r="E23" s="87"/>
      <c r="F23" s="90" t="s">
        <v>41</v>
      </c>
      <c r="G23" s="91">
        <f>'[2]EU Inhabitants'!B31*([2]Sources!$C$7/1000)*('[2]Waste Bin detailed'!$F$25/100)</f>
        <v>31.039360883186635</v>
      </c>
      <c r="H23" s="91">
        <f>'[2]EU Inhabitants'!C31*([2]Sources!$C$7/1000)*('[2]Waste Bin detailed'!$F$25/100)</f>
        <v>31.112128300760855</v>
      </c>
      <c r="I23" s="91">
        <f>'[2]EU Inhabitants'!D31*([2]Sources!$C$7/1000)*('[2]Waste Bin detailed'!$F$25/100)</f>
        <v>31.277732358645384</v>
      </c>
      <c r="J23" s="91">
        <f>'[2]EU Inhabitants'!E31*([2]Sources!$C$7/1000)*('[2]Waste Bin detailed'!$F$25/100)</f>
        <v>31.419826644785921</v>
      </c>
      <c r="K23" s="91">
        <f>'[2]EU Inhabitants'!F31*([2]Sources!$C$7/1000)*('[2]Waste Bin detailed'!$F$25/100)</f>
        <v>31.583902431746981</v>
      </c>
      <c r="L23" s="91">
        <f>'[2]EU Inhabitants'!G31*([2]Sources!$C$7/1000)*('[2]Waste Bin detailed'!$F$25/100)</f>
        <v>31.811925108160526</v>
      </c>
      <c r="M23" s="91">
        <f>'[2]EU Inhabitants'!H31*([2]Sources!$C$7/1000)*('[2]Waste Bin detailed'!$F$25/100)</f>
        <v>32.017268088915415</v>
      </c>
      <c r="N23" s="91">
        <f>'[2]EU Inhabitants'!I31*([2]Sources!$C$7/1000)*('[2]Waste Bin detailed'!$F$25/100)</f>
        <v>32.128537072952412</v>
      </c>
      <c r="O23" s="91">
        <f>'[2]EU Inhabitants'!J31*([2]Sources!$C$7/1000)*('[2]Waste Bin detailed'!$F$25/100)</f>
        <v>32.225527972549607</v>
      </c>
      <c r="P23" s="91">
        <f>'[2]EU Inhabitants'!K31*([2]Sources!$C$7/1000)*('[2]Waste Bin detailed'!$F$25/100)</f>
        <v>32.330311502312398</v>
      </c>
      <c r="Q23" s="91">
        <f>'[2]EU Inhabitants'!L31*([2]Sources!$C$7/1000)*('[2]Waste Bin detailed'!$F$25/100)</f>
        <v>32.39485573623751</v>
      </c>
      <c r="R23" s="91">
        <f>'[2]EU Inhabitants'!M31*([2]Sources!$C$7/1000)*('[2]Waste Bin detailed'!$F$25/100)</f>
        <v>32.486090407280329</v>
      </c>
      <c r="S23" s="91">
        <f>'[2]EU Inhabitants'!N31*([2]Sources!$C$7/1000)*('[2]Waste Bin detailed'!$F$25/100)</f>
        <v>32.613926003282117</v>
      </c>
      <c r="T23" s="91">
        <f>'[2]EU Inhabitants'!O31*([2]Sources!$C$7/1000)*('[2]Waste Bin detailed'!$F$25/100)</f>
        <v>32.783583470088026</v>
      </c>
      <c r="U23" s="91">
        <f>'[2]EU Inhabitants'!P31*([2]Sources!$C$7/1000)*('[2]Waste Bin detailed'!$F$25/100)</f>
        <v>33.000512606295693</v>
      </c>
      <c r="V23" s="91">
        <f>'[2]EU Inhabitants'!Q31*([2]Sources!$C$7/1000)*('[2]Waste Bin detailed'!$F$25/100)</f>
        <v>33.299727883037448</v>
      </c>
      <c r="W23" s="91">
        <f>'[2]EU Inhabitants'!R31*([2]Sources!$C$7/1000)*('[2]Waste Bin detailed'!$F$25/100)</f>
        <v>33.74791078621513</v>
      </c>
      <c r="X23" s="91">
        <f>'[2]EU Inhabitants'!S31*([2]Sources!$C$7/1000)*('[2]Waste Bin detailed'!$F$25/100)</f>
        <v>34.028716992391473</v>
      </c>
      <c r="Y23" s="91">
        <f>'[2]EU Inhabitants'!T31*([2]Sources!$C$7/1000)*('[2]Waste Bin detailed'!$F$25/100)</f>
        <v>34.220340444577062</v>
      </c>
      <c r="Z23" s="91">
        <f>'[2]EU Inhabitants'!U31*([2]Sources!$C$7/1000)*('[2]Waste Bin detailed'!$F$25/100)</f>
        <v>34.361949873191115</v>
      </c>
      <c r="AA23" s="91">
        <f>'[2]EU Inhabitants'!V31*([2]Sources!$C$7/1000)*('[2]Waste Bin detailed'!$F$25/100)</f>
        <v>34.525982992689841</v>
      </c>
      <c r="AB23" s="91">
        <f>'[2]EU Inhabitants'!W31*([2]Sources!$C$7/1000)*('[2]Waste Bin detailed'!$F$25/100)</f>
        <v>34.648554975384158</v>
      </c>
      <c r="AC23" s="91">
        <f>'[2]EU Inhabitants'!X31*([2]Sources!$C$7/1000)*('[2]Waste Bin detailed'!$F$25/100)</f>
        <v>34.828010443085191</v>
      </c>
      <c r="AD23" s="91">
        <f>'[2]EU Inhabitants'!Y31*([2]Sources!$C$7/1000)*('[2]Waste Bin detailed'!$F$25/100)</f>
        <v>35.316137848724452</v>
      </c>
      <c r="AE23" s="91">
        <f>'[2]EU Inhabitants'!Z31*([2]Sources!$C$7/1000)*('[2]Waste Bin detailed'!$F$25/100)</f>
        <v>35.301518424586007</v>
      </c>
      <c r="AF23" s="91">
        <f>'[2]EU Inhabitants'!AA31*([2]Sources!$C$7/1000)*('[2]Waste Bin detailed'!$F$25/100)</f>
        <v>35.341237953155307</v>
      </c>
      <c r="AG23" s="91">
        <f>'[2]EU Inhabitants'!AB31*([2]Sources!$C$7/1000)*('[2]Waste Bin detailed'!$F$25/100)</f>
        <v>35.398016708936304</v>
      </c>
      <c r="AH23" s="91">
        <f>'[2]EU Inhabitants'!AC31*([2]Sources!$C$7/1000)*('[2]Waste Bin detailed'!$F$25/100)</f>
        <v>35.473080411755937</v>
      </c>
      <c r="AI23" s="91">
        <f>'[2]EU Inhabitants'!AD31*([2]Sources!$C$7/1000)*('[2]Waste Bin detailed'!$F$25/100)</f>
        <v>35.564772788303749</v>
      </c>
      <c r="AJ23" s="91">
        <f>'[2]EU Inhabitants'!AE31*([2]Sources!$C$7/1000)*('[2]Waste Bin detailed'!$F$25/100)</f>
        <v>35.65525496046547</v>
      </c>
      <c r="AK23" s="91">
        <f>'[2]EU Inhabitants'!AF31*([2]Sources!$C$7/1000)*('[2]Waste Bin detailed'!$F$25/100)</f>
        <v>35.742494405490085</v>
      </c>
      <c r="AL23" s="91">
        <f>'[2]EU Inhabitants'!AG31*([2]Sources!$C$7/1000)*('[2]Waste Bin detailed'!$F$25/100)</f>
        <v>35.826390273012088</v>
      </c>
      <c r="AM23" s="91">
        <f>'[2]EU Inhabitants'!AH31*([2]Sources!$C$7/1000)*('[2]Waste Bin detailed'!$F$25/100)</f>
        <v>35.906411159182461</v>
      </c>
      <c r="AN23" s="91">
        <f>'[2]EU Inhabitants'!AI31*([2]Sources!$C$7/1000)*('[2]Waste Bin detailed'!$F$25/100)</f>
        <v>35.984135760107421</v>
      </c>
      <c r="AO23" s="91">
        <f>'[2]EU Inhabitants'!AJ31*([2]Sources!$C$7/1000)*('[2]Waste Bin detailed'!$F$25/100)</f>
        <v>36.060460092495902</v>
      </c>
      <c r="AP23" s="91">
        <f>'[2]EU Inhabitants'!AK31*([2]Sources!$C$7/1000)*('[2]Waste Bin detailed'!$F$25/100)</f>
        <v>36.147431896165898</v>
      </c>
      <c r="AQ23" s="91">
        <f>'[2]EU Inhabitants'!AL31*([2]Sources!$C$7/1000)*('[2]Waste Bin detailed'!$F$25/100)</f>
        <v>36.2287715948083</v>
      </c>
      <c r="AR23" s="91">
        <f>'[2]EU Inhabitants'!AM31*([2]Sources!$C$7/1000)*('[2]Waste Bin detailed'!$F$25/100)</f>
        <v>36.305642846486656</v>
      </c>
      <c r="AS23" s="91">
        <f>'[2]EU Inhabitants'!AN31*([2]Sources!$C$7/1000)*('[2]Waste Bin detailed'!$F$25/100)</f>
        <v>36.378371475458756</v>
      </c>
      <c r="AT23" s="91">
        <f>'[2]EU Inhabitants'!AO31*([2]Sources!$C$7/1000)*('[2]Waste Bin detailed'!$F$25/100)</f>
        <v>36.446635536327022</v>
      </c>
      <c r="AU23" s="91">
        <f>'[2]EU Inhabitants'!AP31*([2]Sources!$C$7/1000)*('[2]Waste Bin detailed'!$F$25/100)</f>
        <v>36.511746083843057</v>
      </c>
      <c r="AV23" s="91">
        <f>'[2]EU Inhabitants'!AQ31*([2]Sources!$C$7/1000)*('[2]Waste Bin detailed'!$F$25/100)</f>
        <v>36.573268685663137</v>
      </c>
      <c r="AW23" s="91">
        <f>'[2]EU Inhabitants'!AR31*([2]Sources!$C$7/1000)*('[2]Waste Bin detailed'!$F$25/100)</f>
        <v>36.630745636282263</v>
      </c>
      <c r="AX23" s="91">
        <f>'[2]EU Inhabitants'!AS31*([2]Sources!$C$7/1000)*('[2]Waste Bin detailed'!$F$25/100)</f>
        <v>36.684506638818441</v>
      </c>
      <c r="AY23" s="91">
        <f>'[2]EU Inhabitants'!AT31*([2]Sources!$C$7/1000)*('[2]Waste Bin detailed'!$F$25/100)</f>
        <v>36.734187080411758</v>
      </c>
      <c r="AZ23" s="91">
        <f>'[2]EU Inhabitants'!AU31*([2]Sources!$C$7/1000)*('[2]Waste Bin detailed'!$F$25/100)</f>
        <v>36.779918842309414</v>
      </c>
      <c r="BA23" s="91">
        <f>'[2]EU Inhabitants'!AV31*([2]Sources!$C$7/1000)*('[2]Waste Bin detailed'!$F$25/100)</f>
        <v>36.823575413993737</v>
      </c>
      <c r="BB23" s="91">
        <f>'[2]EU Inhabitants'!AW31*([2]Sources!$C$7/1000)*('[2]Waste Bin detailed'!$F$25/100)</f>
        <v>36.863810830971211</v>
      </c>
      <c r="BC23" s="91">
        <f>'[2]EU Inhabitants'!AX31*([2]Sources!$C$7/1000)*('[2]Waste Bin detailed'!$F$25/100)</f>
        <v>36.899527375801881</v>
      </c>
      <c r="BD23" s="91">
        <f>'[2]EU Inhabitants'!AY31*([2]Sources!$C$7/1000)*('[2]Waste Bin detailed'!$F$25/100)</f>
        <v>36.929332537669701</v>
      </c>
      <c r="BE23" s="91">
        <f>'[2]EU Inhabitants'!AZ31*([2]Sources!$C$7/1000)*('[2]Waste Bin detailed'!$F$25/100)</f>
        <v>36.954467551842463</v>
      </c>
    </row>
    <row r="24" spans="1:57" x14ac:dyDescent="0.35">
      <c r="A24" s="86" t="s">
        <v>636</v>
      </c>
      <c r="C24" s="86" t="s">
        <v>7</v>
      </c>
      <c r="D24" s="87" t="s">
        <v>621</v>
      </c>
      <c r="E24" s="87"/>
      <c r="F24" s="90" t="s">
        <v>61</v>
      </c>
      <c r="G24" s="91">
        <f>'[2]EU Inhabitants'!B32*('[2]Weighted Average'!B11/1000)*('[2]Waste Bin detailed'!$F$25/100)</f>
        <v>99.257014932229069</v>
      </c>
      <c r="H24" s="91">
        <f>'[2]EU Inhabitants'!C32*('[2]Weighted Average'!C11/1000)*('[2]Waste Bin detailed'!$F$25/100)</f>
        <v>99.232461114853592</v>
      </c>
      <c r="I24" s="91">
        <f>'[2]EU Inhabitants'!D32*('[2]Weighted Average'!D11/1000)*('[2]Waste Bin detailed'!$F$25/100)</f>
        <v>99.204782938544597</v>
      </c>
      <c r="J24" s="91">
        <f>'[2]EU Inhabitants'!E32*('[2]Weighted Average'!E11/1000)*('[2]Waste Bin detailed'!$F$25/100)</f>
        <v>99.143177159382205</v>
      </c>
      <c r="K24" s="91">
        <f>'[2]EU Inhabitants'!F32*('[2]Weighted Average'!F11/1000)*('[2]Waste Bin detailed'!$F$25/100)</f>
        <v>99.075282443036144</v>
      </c>
      <c r="L24" s="91">
        <f>'[2]EU Inhabitants'!G32*('[2]Weighted Average'!G11/1000)*('[2]Waste Bin detailed'!$F$25/100)</f>
        <v>99.040764918046918</v>
      </c>
      <c r="M24" s="91">
        <f>'[2]EU Inhabitants'!H32*('[2]Weighted Average'!H11/1000)*('[2]Waste Bin detailed'!$F$25/100)</f>
        <v>98.996994907391425</v>
      </c>
      <c r="N24" s="91">
        <f>'[2]EU Inhabitants'!I32*('[2]Weighted Average'!I11/1000)*('[2]Waste Bin detailed'!$F$25/100)</f>
        <v>98.90000560114926</v>
      </c>
      <c r="O24" s="91">
        <f>'[2]EU Inhabitants'!J32*('[2]Weighted Average'!J11/1000)*('[2]Waste Bin detailed'!$F$25/100)</f>
        <v>98.85408141154663</v>
      </c>
      <c r="P24" s="91">
        <f>'[2]EU Inhabitants'!K32*('[2]Weighted Average'!K11/1000)*('[2]Waste Bin detailed'!$F$25/100)</f>
        <v>98.885339496363983</v>
      </c>
      <c r="Q24" s="91">
        <f>'[2]EU Inhabitants'!L32*('[2]Weighted Average'!L11/1000)*('[2]Waste Bin detailed'!$F$25/100)</f>
        <v>98.565886609439019</v>
      </c>
      <c r="R24" s="91">
        <f>'[2]EU Inhabitants'!M32*('[2]Weighted Average'!M11/1000)*('[2]Waste Bin detailed'!$F$25/100)</f>
        <v>98.612862793793568</v>
      </c>
      <c r="S24" s="91">
        <f>'[2]EU Inhabitants'!N32*('[2]Weighted Average'!N11/1000)*('[2]Waste Bin detailed'!$F$25/100)</f>
        <v>98.602334578271055</v>
      </c>
      <c r="T24" s="91">
        <f>'[2]EU Inhabitants'!O32*('[2]Weighted Average'!O11/1000)*('[2]Waste Bin detailed'!$F$25/100)</f>
        <v>98.596605548982424</v>
      </c>
      <c r="U24" s="91">
        <f>'[2]EU Inhabitants'!P32*('[2]Weighted Average'!P11/1000)*('[2]Waste Bin detailed'!$F$25/100)</f>
        <v>98.492067471768863</v>
      </c>
      <c r="V24" s="91">
        <f>'[2]EU Inhabitants'!Q32*('[2]Weighted Average'!Q11/1000)*('[2]Waste Bin detailed'!$F$25/100)</f>
        <v>98.476994803739103</v>
      </c>
      <c r="W24" s="91">
        <f>'[2]EU Inhabitants'!R32*('[2]Weighted Average'!R11/1000)*('[2]Waste Bin detailed'!$F$25/100)</f>
        <v>98.407049675522345</v>
      </c>
      <c r="X24" s="91">
        <f>'[2]EU Inhabitants'!S32*('[2]Weighted Average'!S11/1000)*('[2]Waste Bin detailed'!$F$25/100)</f>
        <v>98.441691623729341</v>
      </c>
      <c r="Y24" s="91">
        <f>'[2]EU Inhabitants'!T32*('[2]Weighted Average'!T11/1000)*('[2]Waste Bin detailed'!$F$25/100)</f>
        <v>98.457431144625602</v>
      </c>
      <c r="Z24" s="91">
        <f>'[2]EU Inhabitants'!U32*('[2]Weighted Average'!U11/1000)*('[2]Waste Bin detailed'!$F$25/100)</f>
        <v>100.07625036239051</v>
      </c>
      <c r="AA24" s="91">
        <f>'[2]EU Inhabitants'!V32*('[2]Weighted Average'!V11/1000)*('[2]Waste Bin detailed'!$F$25/100)</f>
        <v>100.0377967124451</v>
      </c>
      <c r="AB24" s="91">
        <f>'[2]EU Inhabitants'!W32*('[2]Weighted Average'!W11/1000)*('[2]Waste Bin detailed'!$F$25/100)</f>
        <v>99.732735605499116</v>
      </c>
      <c r="AC24" s="91">
        <f>'[2]EU Inhabitants'!X32*('[2]Weighted Average'!X11/1000)*('[2]Waste Bin detailed'!$F$25/100)</f>
        <v>99.247047201499839</v>
      </c>
      <c r="AD24" s="91">
        <f>'[2]EU Inhabitants'!Y32*('[2]Weighted Average'!Y11/1000)*('[2]Waste Bin detailed'!$F$25/100)</f>
        <v>96.883266413476903</v>
      </c>
      <c r="AE24" s="91">
        <f>'[2]EU Inhabitants'!Z32*('[2]Weighted Average'!Z11/1000)*('[2]Waste Bin detailed'!$F$25/100)</f>
        <v>101.61487815231827</v>
      </c>
      <c r="AF24" s="91">
        <f>'[2]EU Inhabitants'!AA32*('[2]Weighted Average'!AA11/1000)*('[2]Waste Bin detailed'!$F$25/100)</f>
        <v>101.1433124681129</v>
      </c>
      <c r="AG24" s="91">
        <f>'[2]EU Inhabitants'!AB32*('[2]Weighted Average'!AB11/1000)*('[2]Waste Bin detailed'!$F$25/100)</f>
        <v>100.65501837487379</v>
      </c>
      <c r="AH24" s="91">
        <f>'[2]EU Inhabitants'!AC32*('[2]Weighted Average'!AC11/1000)*('[2]Waste Bin detailed'!$F$25/100)</f>
        <v>100.15283793970718</v>
      </c>
      <c r="AI24" s="91">
        <f>'[2]EU Inhabitants'!AD32*('[2]Weighted Average'!AD11/1000)*('[2]Waste Bin detailed'!$F$25/100)</f>
        <v>99.632093418816552</v>
      </c>
      <c r="AJ24" s="91">
        <f>'[2]EU Inhabitants'!AE32*('[2]Weighted Average'!AE11/1000)*('[2]Waste Bin detailed'!$F$25/100)</f>
        <v>99.121069684931115</v>
      </c>
      <c r="AK24" s="91">
        <f>'[2]EU Inhabitants'!AF32*('[2]Weighted Average'!AF11/1000)*('[2]Waste Bin detailed'!$F$25/100)</f>
        <v>98.611676423787642</v>
      </c>
      <c r="AL24" s="91">
        <f>'[2]EU Inhabitants'!AG32*('[2]Weighted Average'!AG11/1000)*('[2]Waste Bin detailed'!$F$25/100)</f>
        <v>98.106746601568645</v>
      </c>
      <c r="AM24" s="91">
        <f>'[2]EU Inhabitants'!AH32*('[2]Weighted Average'!AH11/1000)*('[2]Waste Bin detailed'!$F$25/100)</f>
        <v>97.603080702660634</v>
      </c>
      <c r="AN24" s="91">
        <f>'[2]EU Inhabitants'!AI32*('[2]Weighted Average'!AI11/1000)*('[2]Waste Bin detailed'!$F$25/100)</f>
        <v>97.10123604688485</v>
      </c>
      <c r="AO24" s="91">
        <f>'[2]EU Inhabitants'!AJ32*('[2]Weighted Average'!AJ11/1000)*('[2]Waste Bin detailed'!$F$25/100)</f>
        <v>96.611579017101889</v>
      </c>
      <c r="AP24" s="91">
        <f>'[2]EU Inhabitants'!AK32*('[2]Weighted Average'!AK11/1000)*('[2]Waste Bin detailed'!$F$25/100)</f>
        <v>96.236237162756169</v>
      </c>
      <c r="AQ24" s="91">
        <f>'[2]EU Inhabitants'!AL32*('[2]Weighted Average'!AL11/1000)*('[2]Waste Bin detailed'!$F$25/100)</f>
        <v>95.867886505999635</v>
      </c>
      <c r="AR24" s="91">
        <f>'[2]EU Inhabitants'!AM32*('[2]Weighted Average'!AM11/1000)*('[2]Waste Bin detailed'!$F$25/100)</f>
        <v>95.509047971166979</v>
      </c>
      <c r="AS24" s="91">
        <f>'[2]EU Inhabitants'!AN32*('[2]Weighted Average'!AN11/1000)*('[2]Waste Bin detailed'!$F$25/100)</f>
        <v>95.160116639443828</v>
      </c>
      <c r="AT24" s="91">
        <f>'[2]EU Inhabitants'!AO32*('[2]Weighted Average'!AO11/1000)*('[2]Waste Bin detailed'!$F$25/100)</f>
        <v>94.809920206872789</v>
      </c>
      <c r="AU24" s="91">
        <f>'[2]EU Inhabitants'!AP32*('[2]Weighted Average'!AP11/1000)*('[2]Waste Bin detailed'!$F$25/100)</f>
        <v>94.464079874473697</v>
      </c>
      <c r="AV24" s="91">
        <f>'[2]EU Inhabitants'!AQ32*('[2]Weighted Average'!AQ11/1000)*('[2]Waste Bin detailed'!$F$25/100)</f>
        <v>94.124492247852132</v>
      </c>
      <c r="AW24" s="91">
        <f>'[2]EU Inhabitants'!AR32*('[2]Weighted Average'!AR11/1000)*('[2]Waste Bin detailed'!$F$25/100)</f>
        <v>93.791233066894549</v>
      </c>
      <c r="AX24" s="91">
        <f>'[2]EU Inhabitants'!AS32*('[2]Weighted Average'!AS11/1000)*('[2]Waste Bin detailed'!$F$25/100)</f>
        <v>93.459380999925472</v>
      </c>
      <c r="AY24" s="91">
        <f>'[2]EU Inhabitants'!AT32*('[2]Weighted Average'!AT11/1000)*('[2]Waste Bin detailed'!$F$25/100)</f>
        <v>93.13082000050386</v>
      </c>
      <c r="AZ24" s="91">
        <f>'[2]EU Inhabitants'!AU32*('[2]Weighted Average'!AU11/1000)*('[2]Waste Bin detailed'!$F$25/100)</f>
        <v>92.808436915940305</v>
      </c>
      <c r="BA24" s="91">
        <f>'[2]EU Inhabitants'!AV32*('[2]Weighted Average'!AV11/1000)*('[2]Waste Bin detailed'!$F$25/100)</f>
        <v>92.489643322885442</v>
      </c>
      <c r="BB24" s="91">
        <f>'[2]EU Inhabitants'!AW32*('[2]Weighted Average'!AW11/1000)*('[2]Waste Bin detailed'!$F$25/100)</f>
        <v>92.170537985745554</v>
      </c>
      <c r="BC24" s="91">
        <f>'[2]EU Inhabitants'!AX32*('[2]Weighted Average'!AX11/1000)*('[2]Waste Bin detailed'!$F$25/100)</f>
        <v>91.859762950305523</v>
      </c>
      <c r="BD24" s="91">
        <f>'[2]EU Inhabitants'!AY32*('[2]Weighted Average'!AY11/1000)*('[2]Waste Bin detailed'!$F$25/100)</f>
        <v>91.555375644092237</v>
      </c>
      <c r="BE24" s="91">
        <f>'[2]EU Inhabitants'!AZ32*('[2]Weighted Average'!AZ11/1000)*('[2]Waste Bin detailed'!$F$25/100)</f>
        <v>91.248409730131797</v>
      </c>
    </row>
    <row r="25" spans="1:57" x14ac:dyDescent="0.35">
      <c r="A25" s="86" t="s">
        <v>636</v>
      </c>
      <c r="C25" s="86" t="s">
        <v>7</v>
      </c>
      <c r="D25" s="87" t="s">
        <v>621</v>
      </c>
      <c r="E25" s="87"/>
      <c r="F25" s="90" t="s">
        <v>62</v>
      </c>
      <c r="G25" s="91">
        <f>'[2]EU Inhabitants'!B33*('[2]Weighted Average'!B11/1000)*('[2]Waste Bin detailed'!$F$25/100)</f>
        <v>26.586500639914547</v>
      </c>
      <c r="H25" s="91">
        <f>'[2]EU Inhabitants'!C33*('[2]Weighted Average'!C11/1000)*('[2]Waste Bin detailed'!$F$25/100)</f>
        <v>26.798487352257837</v>
      </c>
      <c r="I25" s="91">
        <f>'[2]EU Inhabitants'!D33*('[2]Weighted Average'!D11/1000)*('[2]Waste Bin detailed'!$F$25/100)</f>
        <v>26.965001039637404</v>
      </c>
      <c r="J25" s="91">
        <f>'[2]EU Inhabitants'!E33*('[2]Weighted Average'!E11/1000)*('[2]Waste Bin detailed'!$F$25/100)</f>
        <v>27.094448894790489</v>
      </c>
      <c r="K25" s="91">
        <f>'[2]EU Inhabitants'!F33*('[2]Weighted Average'!F11/1000)*('[2]Waste Bin detailed'!$F$25/100)</f>
        <v>27.16951735332519</v>
      </c>
      <c r="L25" s="91">
        <f>'[2]EU Inhabitants'!G33*('[2]Weighted Average'!G11/1000)*('[2]Waste Bin detailed'!$F$25/100)</f>
        <v>27.228082859477155</v>
      </c>
      <c r="M25" s="91">
        <f>'[2]EU Inhabitants'!H33*('[2]Weighted Average'!H11/1000)*('[2]Waste Bin detailed'!$F$25/100)</f>
        <v>27.272943954992328</v>
      </c>
      <c r="N25" s="91">
        <f>'[2]EU Inhabitants'!I33*('[2]Weighted Average'!I11/1000)*('[2]Waste Bin detailed'!$F$25/100)</f>
        <v>27.322227536986421</v>
      </c>
      <c r="O25" s="91">
        <f>'[2]EU Inhabitants'!J33*('[2]Weighted Average'!J11/1000)*('[2]Waste Bin detailed'!$F$25/100)</f>
        <v>27.370407667278904</v>
      </c>
      <c r="P25" s="91">
        <f>'[2]EU Inhabitants'!K33*('[2]Weighted Average'!K11/1000)*('[2]Waste Bin detailed'!$F$25/100)</f>
        <v>27.389621926997183</v>
      </c>
      <c r="Q25" s="91">
        <f>'[2]EU Inhabitants'!L33*('[2]Weighted Average'!L11/1000)*('[2]Waste Bin detailed'!$F$25/100)</f>
        <v>27.409408063901871</v>
      </c>
      <c r="R25" s="91">
        <f>'[2]EU Inhabitants'!M33*('[2]Weighted Average'!M11/1000)*('[2]Waste Bin detailed'!$F$25/100)</f>
        <v>27.391798066813305</v>
      </c>
      <c r="S25" s="91">
        <f>'[2]EU Inhabitants'!N33*('[2]Weighted Average'!N11/1000)*('[2]Waste Bin detailed'!$F$25/100)</f>
        <v>27.309550631563337</v>
      </c>
      <c r="T25" s="91">
        <f>'[2]EU Inhabitants'!O33*('[2]Weighted Average'!O11/1000)*('[2]Waste Bin detailed'!$F$25/100)</f>
        <v>27.166112210108505</v>
      </c>
      <c r="U25" s="91">
        <f>'[2]EU Inhabitants'!P33*('[2]Weighted Average'!P11/1000)*('[2]Waste Bin detailed'!$F$25/100)</f>
        <v>27.013791457373159</v>
      </c>
      <c r="V25" s="91">
        <f>'[2]EU Inhabitants'!Q33*('[2]Weighted Average'!Q11/1000)*('[2]Waste Bin detailed'!$F$25/100)</f>
        <v>26.882378276633499</v>
      </c>
      <c r="W25" s="91">
        <f>'[2]EU Inhabitants'!R33*('[2]Weighted Average'!R11/1000)*('[2]Waste Bin detailed'!$F$25/100)</f>
        <v>26.803649829013494</v>
      </c>
      <c r="X25" s="91">
        <f>'[2]EU Inhabitants'!S33*('[2]Weighted Average'!S11/1000)*('[2]Waste Bin detailed'!$F$25/100)</f>
        <v>26.726694446036031</v>
      </c>
      <c r="Y25" s="91">
        <f>'[2]EU Inhabitants'!T33*('[2]Weighted Average'!T11/1000)*('[2]Waste Bin detailed'!$F$25/100)</f>
        <v>26.680265244305883</v>
      </c>
      <c r="Z25" s="91">
        <f>'[2]EU Inhabitants'!U33*('[2]Weighted Average'!U11/1000)*('[2]Waste Bin detailed'!$F$25/100)</f>
        <v>27.083727583050692</v>
      </c>
      <c r="AA25" s="91">
        <f>'[2]EU Inhabitants'!V33*('[2]Weighted Average'!V11/1000)*('[2]Waste Bin detailed'!$F$25/100)</f>
        <v>27.134630563591763</v>
      </c>
      <c r="AB25" s="91">
        <f>'[2]EU Inhabitants'!W33*('[2]Weighted Average'!W11/1000)*('[2]Waste Bin detailed'!$F$25/100)</f>
        <v>27.142516299479023</v>
      </c>
      <c r="AC25" s="91">
        <f>'[2]EU Inhabitants'!X33*('[2]Weighted Average'!X11/1000)*('[2]Waste Bin detailed'!$F$25/100)</f>
        <v>27.285357771353354</v>
      </c>
      <c r="AD25" s="91">
        <f>'[2]EU Inhabitants'!Y33*('[2]Weighted Average'!Y11/1000)*('[2]Waste Bin detailed'!$F$25/100)</f>
        <v>27.592095911701875</v>
      </c>
      <c r="AE25" s="91">
        <f>'[2]EU Inhabitants'!Z33*('[2]Weighted Average'!Z11/1000)*('[2]Waste Bin detailed'!$F$25/100)</f>
        <v>27.384219075276981</v>
      </c>
      <c r="AF25" s="91">
        <f>'[2]EU Inhabitants'!AA33*('[2]Weighted Average'!AA11/1000)*('[2]Waste Bin detailed'!$F$25/100)</f>
        <v>27.332889283944731</v>
      </c>
      <c r="AG25" s="91">
        <f>'[2]EU Inhabitants'!AB33*('[2]Weighted Average'!AB11/1000)*('[2]Waste Bin detailed'!$F$25/100)</f>
        <v>27.274684184756623</v>
      </c>
      <c r="AH25" s="91">
        <f>'[2]EU Inhabitants'!AC33*('[2]Weighted Average'!AC11/1000)*('[2]Waste Bin detailed'!$F$25/100)</f>
        <v>27.210770946051653</v>
      </c>
      <c r="AI25" s="91">
        <f>'[2]EU Inhabitants'!AD33*('[2]Weighted Average'!AD11/1000)*('[2]Waste Bin detailed'!$F$25/100)</f>
        <v>27.142330100611773</v>
      </c>
      <c r="AJ25" s="91">
        <f>'[2]EU Inhabitants'!AE33*('[2]Weighted Average'!AE11/1000)*('[2]Waste Bin detailed'!$F$25/100)</f>
        <v>27.075017445302535</v>
      </c>
      <c r="AK25" s="91">
        <f>'[2]EU Inhabitants'!AF33*('[2]Weighted Average'!AF11/1000)*('[2]Waste Bin detailed'!$F$25/100)</f>
        <v>27.008832908880326</v>
      </c>
      <c r="AL25" s="91">
        <f>'[2]EU Inhabitants'!AG33*('[2]Weighted Average'!AG11/1000)*('[2]Waste Bin detailed'!$F$25/100)</f>
        <v>26.941318646714436</v>
      </c>
      <c r="AM25" s="91">
        <f>'[2]EU Inhabitants'!AH33*('[2]Weighted Average'!AH11/1000)*('[2]Waste Bin detailed'!$F$25/100)</f>
        <v>26.873259409553771</v>
      </c>
      <c r="AN25" s="91">
        <f>'[2]EU Inhabitants'!AI33*('[2]Weighted Average'!AI11/1000)*('[2]Waste Bin detailed'!$F$25/100)</f>
        <v>26.804944983157025</v>
      </c>
      <c r="AO25" s="91">
        <f>'[2]EU Inhabitants'!AJ33*('[2]Weighted Average'!AJ11/1000)*('[2]Waste Bin detailed'!$F$25/100)</f>
        <v>26.735795589983528</v>
      </c>
      <c r="AP25" s="91">
        <f>'[2]EU Inhabitants'!AK33*('[2]Weighted Average'!AK11/1000)*('[2]Waste Bin detailed'!$F$25/100)</f>
        <v>26.671905360851909</v>
      </c>
      <c r="AQ25" s="91">
        <f>'[2]EU Inhabitants'!AL33*('[2]Weighted Average'!AL11/1000)*('[2]Waste Bin detailed'!$F$25/100)</f>
        <v>26.606931541294632</v>
      </c>
      <c r="AR25" s="91">
        <f>'[2]EU Inhabitants'!AM33*('[2]Weighted Average'!AM11/1000)*('[2]Waste Bin detailed'!$F$25/100)</f>
        <v>26.540395882238212</v>
      </c>
      <c r="AS25" s="91">
        <f>'[2]EU Inhabitants'!AN33*('[2]Weighted Average'!AN11/1000)*('[2]Waste Bin detailed'!$F$25/100)</f>
        <v>26.470496711121164</v>
      </c>
      <c r="AT25" s="91">
        <f>'[2]EU Inhabitants'!AO33*('[2]Weighted Average'!AO11/1000)*('[2]Waste Bin detailed'!$F$25/100)</f>
        <v>26.398406524831117</v>
      </c>
      <c r="AU25" s="91">
        <f>'[2]EU Inhabitants'!AP33*('[2]Weighted Average'!AP11/1000)*('[2]Waste Bin detailed'!$F$25/100)</f>
        <v>26.324761458368545</v>
      </c>
      <c r="AV25" s="91">
        <f>'[2]EU Inhabitants'!AQ33*('[2]Weighted Average'!AQ11/1000)*('[2]Waste Bin detailed'!$F$25/100)</f>
        <v>26.249019227414511</v>
      </c>
      <c r="AW25" s="91">
        <f>'[2]EU Inhabitants'!AR33*('[2]Weighted Average'!AR11/1000)*('[2]Waste Bin detailed'!$F$25/100)</f>
        <v>26.171071997540622</v>
      </c>
      <c r="AX25" s="91">
        <f>'[2]EU Inhabitants'!AS33*('[2]Weighted Average'!AS11/1000)*('[2]Waste Bin detailed'!$F$25/100)</f>
        <v>26.089408582564189</v>
      </c>
      <c r="AY25" s="91">
        <f>'[2]EU Inhabitants'!AT33*('[2]Weighted Average'!AT11/1000)*('[2]Waste Bin detailed'!$F$25/100)</f>
        <v>26.002850788614943</v>
      </c>
      <c r="AZ25" s="91">
        <f>'[2]EU Inhabitants'!AU33*('[2]Weighted Average'!AU11/1000)*('[2]Waste Bin detailed'!$F$25/100)</f>
        <v>25.913196979720208</v>
      </c>
      <c r="BA25" s="91">
        <f>'[2]EU Inhabitants'!AV33*('[2]Weighted Average'!AV11/1000)*('[2]Waste Bin detailed'!$F$25/100)</f>
        <v>25.821228887656524</v>
      </c>
      <c r="BB25" s="91">
        <f>'[2]EU Inhabitants'!AW33*('[2]Weighted Average'!AW11/1000)*('[2]Waste Bin detailed'!$F$25/100)</f>
        <v>25.726642627485734</v>
      </c>
      <c r="BC25" s="91">
        <f>'[2]EU Inhabitants'!AX33*('[2]Weighted Average'!AX11/1000)*('[2]Waste Bin detailed'!$F$25/100)</f>
        <v>25.63054804132247</v>
      </c>
      <c r="BD25" s="91">
        <f>'[2]EU Inhabitants'!AY33*('[2]Weighted Average'!AY11/1000)*('[2]Waste Bin detailed'!$F$25/100)</f>
        <v>25.532063077839496</v>
      </c>
      <c r="BE25" s="91">
        <f>'[2]EU Inhabitants'!AZ33*('[2]Weighted Average'!AZ11/1000)*('[2]Waste Bin detailed'!$F$25/100)</f>
        <v>25.432189655453691</v>
      </c>
    </row>
    <row r="26" spans="1:57" x14ac:dyDescent="0.35">
      <c r="A26" s="86" t="s">
        <v>636</v>
      </c>
      <c r="C26" s="86" t="s">
        <v>7</v>
      </c>
      <c r="D26" s="87" t="s">
        <v>621</v>
      </c>
      <c r="E26" s="87"/>
      <c r="F26" s="90" t="s">
        <v>63</v>
      </c>
      <c r="G26" s="91">
        <f>'[2]EU Inhabitants'!B34*('[2]Weighted Average'!B11/1000)*('[2]Waste Bin detailed'!$F$25/100)</f>
        <v>58.250705903655152</v>
      </c>
      <c r="H26" s="91">
        <f>'[2]EU Inhabitants'!C34*('[2]Weighted Average'!C11/1000)*('[2]Waste Bin detailed'!$F$25/100)</f>
        <v>58.185603345873531</v>
      </c>
      <c r="I26" s="91">
        <f>'[2]EU Inhabitants'!D34*('[2]Weighted Average'!D11/1000)*('[2]Waste Bin detailed'!$F$25/100)</f>
        <v>56.638637728041701</v>
      </c>
      <c r="J26" s="91">
        <f>'[2]EU Inhabitants'!E34*('[2]Weighted Average'!E11/1000)*('[2]Waste Bin detailed'!$F$25/100)</f>
        <v>56.104196058794962</v>
      </c>
      <c r="K26" s="91">
        <f>'[2]EU Inhabitants'!F34*('[2]Weighted Average'!F11/1000)*('[2]Waste Bin detailed'!$F$25/100)</f>
        <v>55.830826839590713</v>
      </c>
      <c r="L26" s="91">
        <f>'[2]EU Inhabitants'!G34*('[2]Weighted Average'!G11/1000)*('[2]Waste Bin detailed'!$F$25/100)</f>
        <v>55.475817294973375</v>
      </c>
      <c r="M26" s="91">
        <f>'[2]EU Inhabitants'!H34*('[2]Weighted Average'!H11/1000)*('[2]Waste Bin detailed'!$F$25/100)</f>
        <v>55.15050112484672</v>
      </c>
      <c r="N26" s="91">
        <f>'[2]EU Inhabitants'!I34*('[2]Weighted Average'!I11/1000)*('[2]Waste Bin detailed'!$F$25/100)</f>
        <v>54.813917618060643</v>
      </c>
      <c r="O26" s="91">
        <f>'[2]EU Inhabitants'!J34*('[2]Weighted Average'!J11/1000)*('[2]Waste Bin detailed'!$F$25/100)</f>
        <v>53.518697030563231</v>
      </c>
      <c r="P26" s="91">
        <f>'[2]EU Inhabitants'!K34*('[2]Weighted Average'!K11/1000)*('[2]Waste Bin detailed'!$F$25/100)</f>
        <v>53.001142967166501</v>
      </c>
      <c r="Q26" s="91">
        <f>'[2]EU Inhabitants'!L34*('[2]Weighted Average'!L11/1000)*('[2]Waste Bin detailed'!$F$25/100)</f>
        <v>52.609481503158257</v>
      </c>
      <c r="R26" s="91">
        <f>'[2]EU Inhabitants'!M34*('[2]Weighted Average'!M11/1000)*('[2]Waste Bin detailed'!$F$25/100)</f>
        <v>52.331707728563714</v>
      </c>
      <c r="S26" s="91">
        <f>'[2]EU Inhabitants'!N34*('[2]Weighted Average'!N11/1000)*('[2]Waste Bin detailed'!$F$25/100)</f>
        <v>52.057664703390465</v>
      </c>
      <c r="T26" s="91">
        <f>'[2]EU Inhabitants'!O34*('[2]Weighted Average'!O11/1000)*('[2]Waste Bin detailed'!$F$25/100)</f>
        <v>51.859691931697107</v>
      </c>
      <c r="U26" s="91">
        <f>'[2]EU Inhabitants'!P34*('[2]Weighted Average'!P11/1000)*('[2]Waste Bin detailed'!$F$25/100)</f>
        <v>51.677083023628612</v>
      </c>
      <c r="V26" s="91">
        <f>'[2]EU Inhabitants'!Q34*('[2]Weighted Average'!Q11/1000)*('[2]Waste Bin detailed'!$F$25/100)</f>
        <v>51.487172431050162</v>
      </c>
      <c r="W26" s="91">
        <f>'[2]EU Inhabitants'!R34*('[2]Weighted Average'!R11/1000)*('[2]Waste Bin detailed'!$F$25/100)</f>
        <v>51.217377335067788</v>
      </c>
      <c r="X26" s="91">
        <f>'[2]EU Inhabitants'!S34*('[2]Weighted Average'!S11/1000)*('[2]Waste Bin detailed'!$F$25/100)</f>
        <v>50.925273300505758</v>
      </c>
      <c r="Y26" s="91">
        <f>'[2]EU Inhabitants'!T34*('[2]Weighted Average'!T11/1000)*('[2]Waste Bin detailed'!$F$25/100)</f>
        <v>50.64202573995864</v>
      </c>
      <c r="Z26" s="91">
        <f>'[2]EU Inhabitants'!U34*('[2]Weighted Average'!U11/1000)*('[2]Waste Bin detailed'!$F$25/100)</f>
        <v>51.166243876226893</v>
      </c>
      <c r="AA26" s="91">
        <f>'[2]EU Inhabitants'!V34*('[2]Weighted Average'!V11/1000)*('[2]Waste Bin detailed'!$F$25/100)</f>
        <v>50.940706483858193</v>
      </c>
      <c r="AB26" s="91">
        <f>'[2]EU Inhabitants'!W34*('[2]Weighted Average'!W11/1000)*('[2]Waste Bin detailed'!$F$25/100)</f>
        <v>50.608726977363439</v>
      </c>
      <c r="AC26" s="91">
        <f>'[2]EU Inhabitants'!X34*('[2]Weighted Average'!X11/1000)*('[2]Waste Bin detailed'!$F$25/100)</f>
        <v>50.19108283369566</v>
      </c>
      <c r="AD26" s="91">
        <f>'[2]EU Inhabitants'!Y34*('[2]Weighted Average'!Y11/1000)*('[2]Waste Bin detailed'!$F$25/100)</f>
        <v>50.228005399842438</v>
      </c>
      <c r="AE26" s="91">
        <f>'[2]EU Inhabitants'!Z34*('[2]Weighted Average'!Z11/1000)*('[2]Waste Bin detailed'!$F$25/100)</f>
        <v>49.925059969232336</v>
      </c>
      <c r="AF26" s="91">
        <f>'[2]EU Inhabitants'!AA34*('[2]Weighted Average'!AA11/1000)*('[2]Waste Bin detailed'!$F$25/100)</f>
        <v>49.625696031579544</v>
      </c>
      <c r="AG26" s="91">
        <f>'[2]EU Inhabitants'!AB34*('[2]Weighted Average'!AB11/1000)*('[2]Waste Bin detailed'!$F$25/100)</f>
        <v>49.315019048893511</v>
      </c>
      <c r="AH26" s="91">
        <f>'[2]EU Inhabitants'!AC34*('[2]Weighted Average'!AC11/1000)*('[2]Waste Bin detailed'!$F$25/100)</f>
        <v>48.994851410523694</v>
      </c>
      <c r="AI26" s="91">
        <f>'[2]EU Inhabitants'!AD34*('[2]Weighted Average'!AD11/1000)*('[2]Waste Bin detailed'!$F$25/100)</f>
        <v>48.661961884209603</v>
      </c>
      <c r="AJ26" s="91">
        <f>'[2]EU Inhabitants'!AE34*('[2]Weighted Average'!AE11/1000)*('[2]Waste Bin detailed'!$F$25/100)</f>
        <v>48.333886106369491</v>
      </c>
      <c r="AK26" s="91">
        <f>'[2]EU Inhabitants'!AF34*('[2]Weighted Average'!AF11/1000)*('[2]Waste Bin detailed'!$F$25/100)</f>
        <v>48.010072048847462</v>
      </c>
      <c r="AL26" s="91">
        <f>'[2]EU Inhabitants'!AG34*('[2]Weighted Average'!AG11/1000)*('[2]Waste Bin detailed'!$F$25/100)</f>
        <v>47.691264889079164</v>
      </c>
      <c r="AM26" s="91">
        <f>'[2]EU Inhabitants'!AH34*('[2]Weighted Average'!AH11/1000)*('[2]Waste Bin detailed'!$F$25/100)</f>
        <v>47.376813240106081</v>
      </c>
      <c r="AN26" s="91">
        <f>'[2]EU Inhabitants'!AI34*('[2]Weighted Average'!AI11/1000)*('[2]Waste Bin detailed'!$F$25/100)</f>
        <v>47.106642681676739</v>
      </c>
      <c r="AO26" s="91">
        <f>'[2]EU Inhabitants'!AJ34*('[2]Weighted Average'!AJ11/1000)*('[2]Waste Bin detailed'!$F$25/100)</f>
        <v>46.849994223702815</v>
      </c>
      <c r="AP26" s="91">
        <f>'[2]EU Inhabitants'!AK34*('[2]Weighted Average'!AK11/1000)*('[2]Waste Bin detailed'!$F$25/100)</f>
        <v>46.602828432922458</v>
      </c>
      <c r="AQ26" s="91">
        <f>'[2]EU Inhabitants'!AL34*('[2]Weighted Average'!AL11/1000)*('[2]Waste Bin detailed'!$F$25/100)</f>
        <v>46.356859321398069</v>
      </c>
      <c r="AR26" s="91">
        <f>'[2]EU Inhabitants'!AM34*('[2]Weighted Average'!AM11/1000)*('[2]Waste Bin detailed'!$F$25/100)</f>
        <v>46.116317725337062</v>
      </c>
      <c r="AS26" s="91">
        <f>'[2]EU Inhabitants'!AN34*('[2]Weighted Average'!AN11/1000)*('[2]Waste Bin detailed'!$F$25/100)</f>
        <v>45.877415817418033</v>
      </c>
      <c r="AT26" s="91">
        <f>'[2]EU Inhabitants'!AO34*('[2]Weighted Average'!AO11/1000)*('[2]Waste Bin detailed'!$F$25/100)</f>
        <v>45.639663260681935</v>
      </c>
      <c r="AU26" s="91">
        <f>'[2]EU Inhabitants'!AP34*('[2]Weighted Average'!AP11/1000)*('[2]Waste Bin detailed'!$F$25/100)</f>
        <v>45.414597226644524</v>
      </c>
      <c r="AV26" s="91">
        <f>'[2]EU Inhabitants'!AQ34*('[2]Weighted Average'!AQ11/1000)*('[2]Waste Bin detailed'!$F$25/100)</f>
        <v>45.193083363450405</v>
      </c>
      <c r="AW26" s="91">
        <f>'[2]EU Inhabitants'!AR34*('[2]Weighted Average'!AR11/1000)*('[2]Waste Bin detailed'!$F$25/100)</f>
        <v>44.97621654264865</v>
      </c>
      <c r="AX26" s="91">
        <f>'[2]EU Inhabitants'!AS34*('[2]Weighted Average'!AS11/1000)*('[2]Waste Bin detailed'!$F$25/100)</f>
        <v>44.764901559806802</v>
      </c>
      <c r="AY26" s="91">
        <f>'[2]EU Inhabitants'!AT34*('[2]Weighted Average'!AT11/1000)*('[2]Waste Bin detailed'!$F$25/100)</f>
        <v>44.55610323521654</v>
      </c>
      <c r="AZ26" s="91">
        <f>'[2]EU Inhabitants'!AU34*('[2]Weighted Average'!AU11/1000)*('[2]Waste Bin detailed'!$F$25/100)</f>
        <v>44.35034517435875</v>
      </c>
      <c r="BA26" s="91">
        <f>'[2]EU Inhabitants'!AV34*('[2]Weighted Average'!AV11/1000)*('[2]Waste Bin detailed'!$F$25/100)</f>
        <v>44.146679449308593</v>
      </c>
      <c r="BB26" s="91">
        <f>'[2]EU Inhabitants'!AW34*('[2]Weighted Average'!AW11/1000)*('[2]Waste Bin detailed'!$F$25/100)</f>
        <v>43.942951719600238</v>
      </c>
      <c r="BC26" s="91">
        <f>'[2]EU Inhabitants'!AX34*('[2]Weighted Average'!AX11/1000)*('[2]Waste Bin detailed'!$F$25/100)</f>
        <v>43.736341672359572</v>
      </c>
      <c r="BD26" s="91">
        <f>'[2]EU Inhabitants'!AY34*('[2]Weighted Average'!AY11/1000)*('[2]Waste Bin detailed'!$F$25/100)</f>
        <v>43.527158146629056</v>
      </c>
      <c r="BE26" s="91">
        <f>'[2]EU Inhabitants'!AZ34*('[2]Weighted Average'!AZ11/1000)*('[2]Waste Bin detailed'!$F$25/100)</f>
        <v>43.324115882586462</v>
      </c>
    </row>
    <row r="27" spans="1:57" x14ac:dyDescent="0.35">
      <c r="A27" s="86" t="s">
        <v>636</v>
      </c>
      <c r="C27" s="86" t="s">
        <v>7</v>
      </c>
      <c r="D27" s="87" t="s">
        <v>621</v>
      </c>
      <c r="E27" s="87"/>
      <c r="F27" s="90" t="s">
        <v>65</v>
      </c>
      <c r="G27" s="91">
        <f>'[2]EU Inhabitants'!B35*('[2]Weighted Average'!B11/1000)*('[2]Waste Bin detailed'!$F$25/100)</f>
        <v>5.1563407298270354</v>
      </c>
      <c r="H27" s="91">
        <f>'[2]EU Inhabitants'!C35*('[2]Weighted Average'!C11/1000)*('[2]Waste Bin detailed'!$F$25/100)</f>
        <v>5.1623923714529241</v>
      </c>
      <c r="I27" s="91">
        <f>'[2]EU Inhabitants'!D35*('[2]Weighted Average'!D11/1000)*('[2]Waste Bin detailed'!$F$25/100)</f>
        <v>5.1727393304263956</v>
      </c>
      <c r="J27" s="91">
        <f>'[2]EU Inhabitants'!E35*('[2]Weighted Average'!E11/1000)*('[2]Waste Bin detailed'!$F$25/100)</f>
        <v>5.1753404692036371</v>
      </c>
      <c r="K27" s="91">
        <f>'[2]EU Inhabitants'!F35*('[2]Weighted Average'!F11/1000)*('[2]Waste Bin detailed'!$F$25/100)</f>
        <v>5.1792095939817981</v>
      </c>
      <c r="L27" s="91">
        <f>'[2]EU Inhabitants'!G35*('[2]Weighted Average'!G11/1000)*('[2]Waste Bin detailed'!$F$25/100)</f>
        <v>5.1826818445838976</v>
      </c>
      <c r="M27" s="91">
        <f>'[2]EU Inhabitants'!H35*('[2]Weighted Average'!H11/1000)*('[2]Waste Bin detailed'!$F$25/100)</f>
        <v>5.197634401388731</v>
      </c>
      <c r="N27" s="91">
        <f>'[2]EU Inhabitants'!I35*('[2]Weighted Average'!I11/1000)*('[2]Waste Bin detailed'!$F$25/100)</f>
        <v>5.2150504538033911</v>
      </c>
      <c r="O27" s="91">
        <f>'[2]EU Inhabitants'!J35*('[2]Weighted Average'!J11/1000)*('[2]Waste Bin detailed'!$F$25/100)</f>
        <v>5.2136941730852291</v>
      </c>
      <c r="P27" s="91">
        <f>'[2]EU Inhabitants'!K35*('[2]Weighted Average'!K11/1000)*('[2]Waste Bin detailed'!$F$25/100)</f>
        <v>5.2698620676632491</v>
      </c>
      <c r="Q27" s="91">
        <f>'[2]EU Inhabitants'!L35*('[2]Weighted Average'!L11/1000)*('[2]Waste Bin detailed'!$F$25/100)</f>
        <v>5.306332994184185</v>
      </c>
      <c r="R27" s="91">
        <f>'[2]EU Inhabitants'!M35*('[2]Weighted Average'!M11/1000)*('[2]Waste Bin detailed'!$F$25/100)</f>
        <v>5.3116282068544036</v>
      </c>
      <c r="S27" s="91">
        <f>'[2]EU Inhabitants'!N35*('[2]Weighted Average'!N11/1000)*('[2]Waste Bin detailed'!$F$25/100)</f>
        <v>5.3246587811402977</v>
      </c>
      <c r="T27" s="91">
        <f>'[2]EU Inhabitants'!O35*('[2]Weighted Average'!O11/1000)*('[2]Waste Bin detailed'!$F$25/100)</f>
        <v>5.3331382692445874</v>
      </c>
      <c r="U27" s="91">
        <f>'[2]EU Inhabitants'!P35*('[2]Weighted Average'!P11/1000)*('[2]Waste Bin detailed'!$F$25/100)</f>
        <v>5.3396099686697411</v>
      </c>
      <c r="V27" s="91">
        <f>'[2]EU Inhabitants'!Q35*('[2]Weighted Average'!Q11/1000)*('[2]Waste Bin detailed'!$F$25/100)</f>
        <v>5.3451480136268419</v>
      </c>
      <c r="W27" s="91">
        <f>'[2]EU Inhabitants'!R35*('[2]Weighted Average'!R11/1000)*('[2]Waste Bin detailed'!$F$25/100)</f>
        <v>5.3501602147162597</v>
      </c>
      <c r="X27" s="91">
        <f>'[2]EU Inhabitants'!S35*('[2]Weighted Average'!S11/1000)*('[2]Waste Bin detailed'!$F$25/100)</f>
        <v>5.3556577389377438</v>
      </c>
      <c r="Y27" s="91">
        <f>'[2]EU Inhabitants'!T35*('[2]Weighted Average'!T11/1000)*('[2]Waste Bin detailed'!$F$25/100)</f>
        <v>5.3585426049461287</v>
      </c>
      <c r="Z27" s="91">
        <f>'[2]EU Inhabitants'!U35*('[2]Weighted Average'!U11/1000)*('[2]Waste Bin detailed'!$F$25/100)</f>
        <v>5.4841729916947237</v>
      </c>
      <c r="AA27" s="91">
        <f>'[2]EU Inhabitants'!V35*('[2]Weighted Average'!V11/1000)*('[2]Waste Bin detailed'!$F$25/100)</f>
        <v>5.5235932978467472</v>
      </c>
      <c r="AB27" s="91">
        <f>'[2]EU Inhabitants'!W35*('[2]Weighted Average'!W11/1000)*('[2]Waste Bin detailed'!$F$25/100)</f>
        <v>5.5585105703109976</v>
      </c>
      <c r="AC27" s="91">
        <f>'[2]EU Inhabitants'!X35*('[2]Weighted Average'!X11/1000)*('[2]Waste Bin detailed'!$F$25/100)</f>
        <v>5.5539921677906987</v>
      </c>
      <c r="AD27" s="91">
        <f>'[2]EU Inhabitants'!Y35*('[2]Weighted Average'!Y11/1000)*('[2]Waste Bin detailed'!$F$25/100)</f>
        <v>5.5803622865950553</v>
      </c>
      <c r="AE27" s="91">
        <f>'[2]EU Inhabitants'!Z35*('[2]Weighted Average'!Z11/1000)*('[2]Waste Bin detailed'!$F$25/100)</f>
        <v>5.5867507990494278</v>
      </c>
      <c r="AF27" s="91">
        <f>'[2]EU Inhabitants'!AA35*('[2]Weighted Average'!AA11/1000)*('[2]Waste Bin detailed'!$F$25/100)</f>
        <v>5.5886987659260958</v>
      </c>
      <c r="AG27" s="91">
        <f>'[2]EU Inhabitants'!AB35*('[2]Weighted Average'!AB11/1000)*('[2]Waste Bin detailed'!$F$25/100)</f>
        <v>5.5892561912771637</v>
      </c>
      <c r="AH27" s="91">
        <f>'[2]EU Inhabitants'!AC35*('[2]Weighted Average'!AC11/1000)*('[2]Waste Bin detailed'!$F$25/100)</f>
        <v>5.5889666568611425</v>
      </c>
      <c r="AI27" s="91">
        <f>'[2]EU Inhabitants'!AD35*('[2]Weighted Average'!AD11/1000)*('[2]Waste Bin detailed'!$F$25/100)</f>
        <v>5.5876588935034226</v>
      </c>
      <c r="AJ27" s="91">
        <f>'[2]EU Inhabitants'!AE35*('[2]Weighted Average'!AE11/1000)*('[2]Waste Bin detailed'!$F$25/100)</f>
        <v>5.5858807217773716</v>
      </c>
      <c r="AK27" s="91">
        <f>'[2]EU Inhabitants'!AF35*('[2]Weighted Average'!AF11/1000)*('[2]Waste Bin detailed'!$F$25/100)</f>
        <v>5.5835405104637177</v>
      </c>
      <c r="AL27" s="91">
        <f>'[2]EU Inhabitants'!AG35*('[2]Weighted Average'!AG11/1000)*('[2]Waste Bin detailed'!$F$25/100)</f>
        <v>5.5812377510965536</v>
      </c>
      <c r="AM27" s="91">
        <f>'[2]EU Inhabitants'!AH35*('[2]Weighted Average'!AH11/1000)*('[2]Waste Bin detailed'!$F$25/100)</f>
        <v>5.5786733608112105</v>
      </c>
      <c r="AN27" s="91">
        <f>'[2]EU Inhabitants'!AI35*('[2]Weighted Average'!AI11/1000)*('[2]Waste Bin detailed'!$F$25/100)</f>
        <v>5.5757046738729645</v>
      </c>
      <c r="AO27" s="91">
        <f>'[2]EU Inhabitants'!AJ35*('[2]Weighted Average'!AJ11/1000)*('[2]Waste Bin detailed'!$F$25/100)</f>
        <v>5.572619099307035</v>
      </c>
      <c r="AP27" s="91">
        <f>'[2]EU Inhabitants'!AK35*('[2]Weighted Average'!AK11/1000)*('[2]Waste Bin detailed'!$F$25/100)</f>
        <v>5.5702781092837323</v>
      </c>
      <c r="AQ27" s="91">
        <f>'[2]EU Inhabitants'!AL35*('[2]Weighted Average'!AL11/1000)*('[2]Waste Bin detailed'!$F$25/100)</f>
        <v>5.5678734344997309</v>
      </c>
      <c r="AR27" s="91">
        <f>'[2]EU Inhabitants'!AM35*('[2]Weighted Average'!AM11/1000)*('[2]Waste Bin detailed'!$F$25/100)</f>
        <v>5.5656696551022558</v>
      </c>
      <c r="AS27" s="91">
        <f>'[2]EU Inhabitants'!AN35*('[2]Weighted Average'!AN11/1000)*('[2]Waste Bin detailed'!$F$25/100)</f>
        <v>5.5639691914864597</v>
      </c>
      <c r="AT27" s="91">
        <f>'[2]EU Inhabitants'!AO35*('[2]Weighted Average'!AO11/1000)*('[2]Waste Bin detailed'!$F$25/100)</f>
        <v>5.5621675927323331</v>
      </c>
      <c r="AU27" s="91">
        <f>'[2]EU Inhabitants'!AP35*('[2]Weighted Average'!AP11/1000)*('[2]Waste Bin detailed'!$F$25/100)</f>
        <v>5.560302775093418</v>
      </c>
      <c r="AV27" s="91">
        <f>'[2]EU Inhabitants'!AQ35*('[2]Weighted Average'!AQ11/1000)*('[2]Waste Bin detailed'!$F$25/100)</f>
        <v>5.5584449078080018</v>
      </c>
      <c r="AW27" s="91">
        <f>'[2]EU Inhabitants'!AR35*('[2]Weighted Average'!AR11/1000)*('[2]Waste Bin detailed'!$F$25/100)</f>
        <v>5.5565196802754357</v>
      </c>
      <c r="AX27" s="91">
        <f>'[2]EU Inhabitants'!AS35*('[2]Weighted Average'!AS11/1000)*('[2]Waste Bin detailed'!$F$25/100)</f>
        <v>5.5541064750835094</v>
      </c>
      <c r="AY27" s="91">
        <f>'[2]EU Inhabitants'!AT35*('[2]Weighted Average'!AT11/1000)*('[2]Waste Bin detailed'!$F$25/100)</f>
        <v>5.5512446284945671</v>
      </c>
      <c r="AZ27" s="91">
        <f>'[2]EU Inhabitants'!AU35*('[2]Weighted Average'!AU11/1000)*('[2]Waste Bin detailed'!$F$25/100)</f>
        <v>5.5479422613019915</v>
      </c>
      <c r="BA27" s="91">
        <f>'[2]EU Inhabitants'!AV35*('[2]Weighted Average'!AV11/1000)*('[2]Waste Bin detailed'!$F$25/100)</f>
        <v>5.5439698945368772</v>
      </c>
      <c r="BB27" s="91">
        <f>'[2]EU Inhabitants'!AW35*('[2]Weighted Average'!AW11/1000)*('[2]Waste Bin detailed'!$F$25/100)</f>
        <v>5.5391077418990848</v>
      </c>
      <c r="BC27" s="91">
        <f>'[2]EU Inhabitants'!AX35*('[2]Weighted Average'!AX11/1000)*('[2]Waste Bin detailed'!$F$25/100)</f>
        <v>5.5332519658401997</v>
      </c>
      <c r="BD27" s="91">
        <f>'[2]EU Inhabitants'!AY35*('[2]Weighted Average'!AY11/1000)*('[2]Waste Bin detailed'!$F$25/100)</f>
        <v>5.5263923313740166</v>
      </c>
      <c r="BE27" s="91">
        <f>'[2]EU Inhabitants'!AZ35*('[2]Weighted Average'!AZ11/1000)*('[2]Waste Bin detailed'!$F$25/100)</f>
        <v>5.5186802566577162</v>
      </c>
    </row>
    <row r="28" spans="1:57" x14ac:dyDescent="0.35">
      <c r="A28" s="86" t="s">
        <v>636</v>
      </c>
      <c r="C28" s="86" t="s">
        <v>7</v>
      </c>
      <c r="D28" s="87" t="s">
        <v>621</v>
      </c>
      <c r="E28" s="87"/>
      <c r="F28" s="90" t="s">
        <v>64</v>
      </c>
      <c r="G28" s="91">
        <f>'[2]EU Inhabitants'!B36*('[2]Weighted Average'!B11/1000)*('[2]Waste Bin detailed'!$F$25/100)</f>
        <v>14.004399423201468</v>
      </c>
      <c r="H28" s="91">
        <f>'[2]EU Inhabitants'!C36*('[2]Weighted Average'!C11/1000)*('[2]Waste Bin detailed'!$F$25/100)</f>
        <v>13.952802393706364</v>
      </c>
      <c r="I28" s="91">
        <f>'[2]EU Inhabitants'!D36*('[2]Weighted Average'!D11/1000)*('[2]Waste Bin detailed'!$F$25/100)</f>
        <v>13.953635205426806</v>
      </c>
      <c r="J28" s="91">
        <f>'[2]EU Inhabitants'!E36*('[2]Weighted Average'!E11/1000)*('[2]Waste Bin detailed'!$F$25/100)</f>
        <v>13.943026382886881</v>
      </c>
      <c r="K28" s="91">
        <f>'[2]EU Inhabitants'!F36*('[2]Weighted Average'!F11/1000)*('[2]Waste Bin detailed'!$F$25/100)</f>
        <v>13.935887924949633</v>
      </c>
      <c r="L28" s="91">
        <f>'[2]EU Inhabitants'!G36*('[2]Weighted Average'!G11/1000)*('[2]Waste Bin detailed'!$F$25/100)</f>
        <v>13.939255305727519</v>
      </c>
      <c r="M28" s="91">
        <f>'[2]EU Inhabitants'!H36*('[2]Weighted Average'!H11/1000)*('[2]Waste Bin detailed'!$F$25/100)</f>
        <v>13.939852691822807</v>
      </c>
      <c r="N28" s="91">
        <f>'[2]EU Inhabitants'!I36*('[2]Weighted Average'!I11/1000)*('[2]Waste Bin detailed'!$F$25/100)</f>
        <v>13.938383097979784</v>
      </c>
      <c r="O28" s="91">
        <f>'[2]EU Inhabitants'!J36*('[2]Weighted Average'!J11/1000)*('[2]Waste Bin detailed'!$F$25/100)</f>
        <v>13.942986511224751</v>
      </c>
      <c r="P28" s="91">
        <f>'[2]EU Inhabitants'!K36*('[2]Weighted Average'!K11/1000)*('[2]Waste Bin detailed'!$F$25/100)</f>
        <v>13.95642649432175</v>
      </c>
      <c r="Q28" s="91">
        <f>'[2]EU Inhabitants'!L36*('[2]Weighted Average'!L11/1000)*('[2]Waste Bin detailed'!$F$25/100)</f>
        <v>13.973446896876355</v>
      </c>
      <c r="R28" s="91">
        <f>'[2]EU Inhabitants'!M36*('[2]Weighted Average'!M11/1000)*('[2]Waste Bin detailed'!$F$25/100)</f>
        <v>13.970745271552627</v>
      </c>
      <c r="S28" s="91">
        <f>'[2]EU Inhabitants'!N36*('[2]Weighted Average'!N11/1000)*('[2]Waste Bin detailed'!$F$25/100)</f>
        <v>13.999623737243807</v>
      </c>
      <c r="T28" s="91">
        <f>'[2]EU Inhabitants'!O36*('[2]Weighted Average'!O11/1000)*('[2]Waste Bin detailed'!$F$25/100)</f>
        <v>14.016146396508635</v>
      </c>
      <c r="U28" s="91">
        <f>'[2]EU Inhabitants'!P36*('[2]Weighted Average'!P11/1000)*('[2]Waste Bin detailed'!$F$25/100)</f>
        <v>14.030986237931437</v>
      </c>
      <c r="V28" s="91">
        <f>'[2]EU Inhabitants'!Q36*('[2]Weighted Average'!Q11/1000)*('[2]Waste Bin detailed'!$F$25/100)</f>
        <v>14.047349881053261</v>
      </c>
      <c r="W28" s="91">
        <f>'[2]EU Inhabitants'!R36*('[2]Weighted Average'!R11/1000)*('[2]Waste Bin detailed'!$F$25/100)</f>
        <v>14.06427978722119</v>
      </c>
      <c r="X28" s="91">
        <f>'[2]EU Inhabitants'!S36*('[2]Weighted Average'!S11/1000)*('[2]Waste Bin detailed'!$F$25/100)</f>
        <v>14.090666176998875</v>
      </c>
      <c r="Y28" s="91">
        <f>'[2]EU Inhabitants'!T36*('[2]Weighted Average'!T11/1000)*('[2]Waste Bin detailed'!$F$25/100)</f>
        <v>14.111699965084753</v>
      </c>
      <c r="Z28" s="91">
        <f>'[2]EU Inhabitants'!U36*('[2]Weighted Average'!U11/1000)*('[2]Waste Bin detailed'!$F$25/100)</f>
        <v>14.364427279613395</v>
      </c>
      <c r="AA28" s="91">
        <f>'[2]EU Inhabitants'!V36*('[2]Weighted Average'!V11/1000)*('[2]Waste Bin detailed'!$F$25/100)</f>
        <v>14.384098336339441</v>
      </c>
      <c r="AB28" s="91">
        <f>'[2]EU Inhabitants'!W36*('[2]Weighted Average'!W11/1000)*('[2]Waste Bin detailed'!$F$25/100)</f>
        <v>14.390033841091272</v>
      </c>
      <c r="AC28" s="91">
        <f>'[2]EU Inhabitants'!X36*('[2]Weighted Average'!X11/1000)*('[2]Waste Bin detailed'!$F$25/100)</f>
        <v>14.324522766065607</v>
      </c>
      <c r="AD28" s="91">
        <f>'[2]EU Inhabitants'!Y36*('[2]Weighted Average'!Y11/1000)*('[2]Waste Bin detailed'!$F$25/100)</f>
        <v>14.310357500509665</v>
      </c>
      <c r="AE28" s="91">
        <f>'[2]EU Inhabitants'!Z36*('[2]Weighted Average'!Z11/1000)*('[2]Waste Bin detailed'!$F$25/100)</f>
        <v>14.586585217456314</v>
      </c>
      <c r="AF28" s="91">
        <f>'[2]EU Inhabitants'!AA36*('[2]Weighted Average'!AA11/1000)*('[2]Waste Bin detailed'!$F$25/100)</f>
        <v>14.550027833203902</v>
      </c>
      <c r="AG28" s="91">
        <f>'[2]EU Inhabitants'!AB36*('[2]Weighted Average'!AB11/1000)*('[2]Waste Bin detailed'!$F$25/100)</f>
        <v>14.513652490427601</v>
      </c>
      <c r="AH28" s="91">
        <f>'[2]EU Inhabitants'!AC36*('[2]Weighted Average'!AC11/1000)*('[2]Waste Bin detailed'!$F$25/100)</f>
        <v>14.477331044441323</v>
      </c>
      <c r="AI28" s="91">
        <f>'[2]EU Inhabitants'!AD36*('[2]Weighted Average'!AD11/1000)*('[2]Waste Bin detailed'!$F$25/100)</f>
        <v>14.440145124990515</v>
      </c>
      <c r="AJ28" s="91">
        <f>'[2]EU Inhabitants'!AE36*('[2]Weighted Average'!AE11/1000)*('[2]Waste Bin detailed'!$F$25/100)</f>
        <v>14.402133912083949</v>
      </c>
      <c r="AK28" s="91">
        <f>'[2]EU Inhabitants'!AF36*('[2]Weighted Average'!AF11/1000)*('[2]Waste Bin detailed'!$F$25/100)</f>
        <v>14.36248413962424</v>
      </c>
      <c r="AL28" s="91">
        <f>'[2]EU Inhabitants'!AG36*('[2]Weighted Average'!AG11/1000)*('[2]Waste Bin detailed'!$F$25/100)</f>
        <v>14.320559473611844</v>
      </c>
      <c r="AM28" s="91">
        <f>'[2]EU Inhabitants'!AH36*('[2]Weighted Average'!AH11/1000)*('[2]Waste Bin detailed'!$F$25/100)</f>
        <v>14.276441131875123</v>
      </c>
      <c r="AN28" s="91">
        <f>'[2]EU Inhabitants'!AI36*('[2]Weighted Average'!AI11/1000)*('[2]Waste Bin detailed'!$F$25/100)</f>
        <v>14.230601936684801</v>
      </c>
      <c r="AO28" s="91">
        <f>'[2]EU Inhabitants'!AJ36*('[2]Weighted Average'!AJ11/1000)*('[2]Waste Bin detailed'!$F$25/100)</f>
        <v>14.18404412161019</v>
      </c>
      <c r="AP28" s="91">
        <f>'[2]EU Inhabitants'!AK36*('[2]Weighted Average'!AK11/1000)*('[2]Waste Bin detailed'!$F$25/100)</f>
        <v>14.148103504361037</v>
      </c>
      <c r="AQ28" s="91">
        <f>'[2]EU Inhabitants'!AL36*('[2]Weighted Average'!AL11/1000)*('[2]Waste Bin detailed'!$F$25/100)</f>
        <v>14.111653095417703</v>
      </c>
      <c r="AR28" s="91">
        <f>'[2]EU Inhabitants'!AM36*('[2]Weighted Average'!AM11/1000)*('[2]Waste Bin detailed'!$F$25/100)</f>
        <v>14.07492441426076</v>
      </c>
      <c r="AS28" s="91">
        <f>'[2]EU Inhabitants'!AN36*('[2]Weighted Average'!AN11/1000)*('[2]Waste Bin detailed'!$F$25/100)</f>
        <v>14.039628770486059</v>
      </c>
      <c r="AT28" s="91">
        <f>'[2]EU Inhabitants'!AO36*('[2]Weighted Average'!AO11/1000)*('[2]Waste Bin detailed'!$F$25/100)</f>
        <v>14.005121016718242</v>
      </c>
      <c r="AU28" s="91">
        <f>'[2]EU Inhabitants'!AP36*('[2]Weighted Average'!AP11/1000)*('[2]Waste Bin detailed'!$F$25/100)</f>
        <v>13.971609450134087</v>
      </c>
      <c r="AV28" s="91">
        <f>'[2]EU Inhabitants'!AQ36*('[2]Weighted Average'!AQ11/1000)*('[2]Waste Bin detailed'!$F$25/100)</f>
        <v>13.938316794457332</v>
      </c>
      <c r="AW28" s="91">
        <f>'[2]EU Inhabitants'!AR36*('[2]Weighted Average'!AR11/1000)*('[2]Waste Bin detailed'!$F$25/100)</f>
        <v>13.905805739749409</v>
      </c>
      <c r="AX28" s="91">
        <f>'[2]EU Inhabitants'!AS36*('[2]Weighted Average'!AS11/1000)*('[2]Waste Bin detailed'!$F$25/100)</f>
        <v>13.873727092258211</v>
      </c>
      <c r="AY28" s="91">
        <f>'[2]EU Inhabitants'!AT36*('[2]Weighted Average'!AT11/1000)*('[2]Waste Bin detailed'!$F$25/100)</f>
        <v>13.842152831267811</v>
      </c>
      <c r="AZ28" s="91">
        <f>'[2]EU Inhabitants'!AU36*('[2]Weighted Average'!AU11/1000)*('[2]Waste Bin detailed'!$F$25/100)</f>
        <v>13.811043972847513</v>
      </c>
      <c r="BA28" s="91">
        <f>'[2]EU Inhabitants'!AV36*('[2]Weighted Average'!AV11/1000)*('[2]Waste Bin detailed'!$F$25/100)</f>
        <v>13.779207396100595</v>
      </c>
      <c r="BB28" s="91">
        <f>'[2]EU Inhabitants'!AW36*('[2]Weighted Average'!AW11/1000)*('[2]Waste Bin detailed'!$F$25/100)</f>
        <v>13.747245204104367</v>
      </c>
      <c r="BC28" s="91">
        <f>'[2]EU Inhabitants'!AX36*('[2]Weighted Average'!AX11/1000)*('[2]Waste Bin detailed'!$F$25/100)</f>
        <v>13.715348580946142</v>
      </c>
      <c r="BD28" s="91">
        <f>'[2]EU Inhabitants'!AY36*('[2]Weighted Average'!AY11/1000)*('[2]Waste Bin detailed'!$F$25/100)</f>
        <v>13.683204824742562</v>
      </c>
      <c r="BE28" s="91">
        <f>'[2]EU Inhabitants'!AZ36*('[2]Weighted Average'!AZ11/1000)*('[2]Waste Bin detailed'!$F$25/100)</f>
        <v>13.650698364267821</v>
      </c>
    </row>
    <row r="29" spans="1:57" x14ac:dyDescent="0.35">
      <c r="A29" s="86" t="s">
        <v>636</v>
      </c>
      <c r="C29" s="86" t="s">
        <v>7</v>
      </c>
      <c r="D29" s="87" t="s">
        <v>621</v>
      </c>
      <c r="E29" s="87"/>
      <c r="F29" s="90" t="s">
        <v>49</v>
      </c>
      <c r="G29" s="91">
        <f>'[2]EU Inhabitants'!B37*('[2]Weighted Average'!B11/1000)*('[2]Waste Bin detailed'!$F$25/100)</f>
        <v>13.414628628194121</v>
      </c>
      <c r="H29" s="91">
        <f>'[2]EU Inhabitants'!C37*('[2]Weighted Average'!C11/1000)*('[2]Waste Bin detailed'!$F$25/100)</f>
        <v>13.440042807837377</v>
      </c>
      <c r="I29" s="91">
        <f>'[2]EU Inhabitants'!D37*('[2]Weighted Average'!D11/1000)*('[2]Waste Bin detailed'!$F$25/100)</f>
        <v>13.476187732944011</v>
      </c>
      <c r="J29" s="91">
        <f>'[2]EU Inhabitants'!E37*('[2]Weighted Average'!E11/1000)*('[2]Waste Bin detailed'!$F$25/100)</f>
        <v>13.505716049866118</v>
      </c>
      <c r="K29" s="91">
        <f>'[2]EU Inhabitants'!F37*('[2]Weighted Average'!F11/1000)*('[2]Waste Bin detailed'!$F$25/100)</f>
        <v>13.541193745251556</v>
      </c>
      <c r="L29" s="91">
        <f>'[2]EU Inhabitants'!G37*('[2]Weighted Average'!G11/1000)*('[2]Waste Bin detailed'!$F$25/100)</f>
        <v>13.586215768425115</v>
      </c>
      <c r="M29" s="91">
        <f>'[2]EU Inhabitants'!H37*('[2]Weighted Average'!H11/1000)*('[2]Waste Bin detailed'!$F$25/100)</f>
        <v>13.635397870600556</v>
      </c>
      <c r="N29" s="91">
        <f>'[2]EU Inhabitants'!I37*('[2]Weighted Average'!I11/1000)*('[2]Waste Bin detailed'!$F$25/100)</f>
        <v>13.68876910522259</v>
      </c>
      <c r="O29" s="91">
        <f>'[2]EU Inhabitants'!J37*('[2]Weighted Average'!J11/1000)*('[2]Waste Bin detailed'!$F$25/100)</f>
        <v>13.746967468200269</v>
      </c>
      <c r="P29" s="91">
        <f>'[2]EU Inhabitants'!K37*('[2]Weighted Average'!K11/1000)*('[2]Waste Bin detailed'!$F$25/100)</f>
        <v>13.810994354875614</v>
      </c>
      <c r="Q29" s="91">
        <f>'[2]EU Inhabitants'!L37*('[2]Weighted Average'!L11/1000)*('[2]Waste Bin detailed'!$F$25/100)</f>
        <v>13.872392082793393</v>
      </c>
      <c r="R29" s="91">
        <f>'[2]EU Inhabitants'!M37*('[2]Weighted Average'!M11/1000)*('[2]Waste Bin detailed'!$F$25/100)</f>
        <v>13.926261247732533</v>
      </c>
      <c r="S29" s="91">
        <f>'[2]EU Inhabitants'!N37*('[2]Weighted Average'!N11/1000)*('[2]Waste Bin detailed'!$F$25/100)</f>
        <v>13.991709913730464</v>
      </c>
      <c r="T29" s="91">
        <f>'[2]EU Inhabitants'!O37*('[2]Weighted Average'!O11/1000)*('[2]Waste Bin detailed'!$F$25/100)</f>
        <v>14.057172908239522</v>
      </c>
      <c r="U29" s="91">
        <f>'[2]EU Inhabitants'!P37*('[2]Weighted Average'!P11/1000)*('[2]Waste Bin detailed'!$F$25/100)</f>
        <v>14.122491616750548</v>
      </c>
      <c r="V29" s="91">
        <f>'[2]EU Inhabitants'!Q37*('[2]Weighted Average'!Q11/1000)*('[2]Waste Bin detailed'!$F$25/100)</f>
        <v>14.177952545335639</v>
      </c>
      <c r="W29" s="91">
        <f>'[2]EU Inhabitants'!R37*('[2]Weighted Average'!R11/1000)*('[2]Waste Bin detailed'!$F$25/100)</f>
        <v>14.222530577396173</v>
      </c>
      <c r="X29" s="91">
        <f>'[2]EU Inhabitants'!S37*('[2]Weighted Average'!S11/1000)*('[2]Waste Bin detailed'!$F$25/100)</f>
        <v>14.266831164082813</v>
      </c>
      <c r="Y29" s="91">
        <f>'[2]EU Inhabitants'!T37*('[2]Weighted Average'!T11/1000)*('[2]Waste Bin detailed'!$F$25/100)</f>
        <v>14.293206181107104</v>
      </c>
      <c r="Z29" s="91">
        <f>'[2]EU Inhabitants'!U37*('[2]Weighted Average'!U11/1000)*('[2]Waste Bin detailed'!$F$25/100)</f>
        <v>14.542316311033048</v>
      </c>
      <c r="AA29" s="91">
        <f>'[2]EU Inhabitants'!V37*('[2]Weighted Average'!V11/1000)*('[2]Waste Bin detailed'!$F$25/100)</f>
        <v>14.561779554963925</v>
      </c>
      <c r="AB29" s="91">
        <f>'[2]EU Inhabitants'!W37*('[2]Weighted Average'!W11/1000)*('[2]Waste Bin detailed'!$F$25/100)</f>
        <v>14.58510305442544</v>
      </c>
      <c r="AC29" s="91">
        <f>'[2]EU Inhabitants'!X37*('[2]Weighted Average'!X11/1000)*('[2]Waste Bin detailed'!$F$25/100)</f>
        <v>14.623756422809269</v>
      </c>
      <c r="AD29" s="91">
        <f>'[2]EU Inhabitants'!Y37*('[2]Weighted Average'!Y11/1000)*('[2]Waste Bin detailed'!$F$25/100)</f>
        <v>14.666688247055838</v>
      </c>
      <c r="AE29" s="91">
        <f>'[2]EU Inhabitants'!Z37*('[2]Weighted Average'!Z11/1000)*('[2]Waste Bin detailed'!$F$25/100)</f>
        <v>14.844152615791447</v>
      </c>
      <c r="AF29" s="91">
        <f>'[2]EU Inhabitants'!AA37*('[2]Weighted Average'!AA11/1000)*('[2]Waste Bin detailed'!$F$25/100)</f>
        <v>14.863764132556181</v>
      </c>
      <c r="AG29" s="91">
        <f>'[2]EU Inhabitants'!AB37*('[2]Weighted Average'!AB11/1000)*('[2]Waste Bin detailed'!$F$25/100)</f>
        <v>14.873721537435737</v>
      </c>
      <c r="AH29" s="91">
        <f>'[2]EU Inhabitants'!AC37*('[2]Weighted Average'!AC11/1000)*('[2]Waste Bin detailed'!$F$25/100)</f>
        <v>14.873720965283908</v>
      </c>
      <c r="AI29" s="91">
        <f>'[2]EU Inhabitants'!AD37*('[2]Weighted Average'!AD11/1000)*('[2]Waste Bin detailed'!$F$25/100)</f>
        <v>14.863819899195049</v>
      </c>
      <c r="AJ29" s="91">
        <f>'[2]EU Inhabitants'!AE37*('[2]Weighted Average'!AE11/1000)*('[2]Waste Bin detailed'!$F$25/100)</f>
        <v>14.852875040454656</v>
      </c>
      <c r="AK29" s="91">
        <f>'[2]EU Inhabitants'!AF37*('[2]Weighted Average'!AF11/1000)*('[2]Waste Bin detailed'!$F$25/100)</f>
        <v>14.84026182607081</v>
      </c>
      <c r="AL29" s="91">
        <f>'[2]EU Inhabitants'!AG37*('[2]Weighted Average'!AG11/1000)*('[2]Waste Bin detailed'!$F$25/100)</f>
        <v>14.826163764721755</v>
      </c>
      <c r="AM29" s="91">
        <f>'[2]EU Inhabitants'!AH37*('[2]Weighted Average'!AH11/1000)*('[2]Waste Bin detailed'!$F$25/100)</f>
        <v>14.810830410145215</v>
      </c>
      <c r="AN29" s="91">
        <f>'[2]EU Inhabitants'!AI37*('[2]Weighted Average'!AI11/1000)*('[2]Waste Bin detailed'!$F$25/100)</f>
        <v>14.794439964926328</v>
      </c>
      <c r="AO29" s="91">
        <f>'[2]EU Inhabitants'!AJ37*('[2]Weighted Average'!AJ11/1000)*('[2]Waste Bin detailed'!$F$25/100)</f>
        <v>14.776840840313822</v>
      </c>
      <c r="AP29" s="91">
        <f>'[2]EU Inhabitants'!AK37*('[2]Weighted Average'!AK11/1000)*('[2]Waste Bin detailed'!$F$25/100)</f>
        <v>14.761827836408822</v>
      </c>
      <c r="AQ29" s="91">
        <f>'[2]EU Inhabitants'!AL37*('[2]Weighted Average'!AL11/1000)*('[2]Waste Bin detailed'!$F$25/100)</f>
        <v>14.744500090052195</v>
      </c>
      <c r="AR29" s="91">
        <f>'[2]EU Inhabitants'!AM37*('[2]Weighted Average'!AM11/1000)*('[2]Waste Bin detailed'!$F$25/100)</f>
        <v>14.724102851102892</v>
      </c>
      <c r="AS29" s="91">
        <f>'[2]EU Inhabitants'!AN37*('[2]Weighted Average'!AN11/1000)*('[2]Waste Bin detailed'!$F$25/100)</f>
        <v>14.702873724647048</v>
      </c>
      <c r="AT29" s="91">
        <f>'[2]EU Inhabitants'!AO37*('[2]Weighted Average'!AO11/1000)*('[2]Waste Bin detailed'!$F$25/100)</f>
        <v>14.679098023065803</v>
      </c>
      <c r="AU29" s="91">
        <f>'[2]EU Inhabitants'!AP37*('[2]Weighted Average'!AP11/1000)*('[2]Waste Bin detailed'!$F$25/100)</f>
        <v>14.655491024076015</v>
      </c>
      <c r="AV29" s="91">
        <f>'[2]EU Inhabitants'!AQ37*('[2]Weighted Average'!AQ11/1000)*('[2]Waste Bin detailed'!$F$25/100)</f>
        <v>14.631596843952371</v>
      </c>
      <c r="AW29" s="91">
        <f>'[2]EU Inhabitants'!AR37*('[2]Weighted Average'!AR11/1000)*('[2]Waste Bin detailed'!$F$25/100)</f>
        <v>14.607137409268088</v>
      </c>
      <c r="AX29" s="91">
        <f>'[2]EU Inhabitants'!AS37*('[2]Weighted Average'!AS11/1000)*('[2]Waste Bin detailed'!$F$25/100)</f>
        <v>14.581803517189428</v>
      </c>
      <c r="AY29" s="91">
        <f>'[2]EU Inhabitants'!AT37*('[2]Weighted Average'!AT11/1000)*('[2]Waste Bin detailed'!$F$25/100)</f>
        <v>14.555508663447998</v>
      </c>
      <c r="AZ29" s="91">
        <f>'[2]EU Inhabitants'!AU37*('[2]Weighted Average'!AU11/1000)*('[2]Waste Bin detailed'!$F$25/100)</f>
        <v>14.528456342994501</v>
      </c>
      <c r="BA29" s="91">
        <f>'[2]EU Inhabitants'!AV37*('[2]Weighted Average'!AV11/1000)*('[2]Waste Bin detailed'!$F$25/100)</f>
        <v>14.500874918141141</v>
      </c>
      <c r="BB29" s="91">
        <f>'[2]EU Inhabitants'!AW37*('[2]Weighted Average'!AW11/1000)*('[2]Waste Bin detailed'!$F$25/100)</f>
        <v>14.472786928610912</v>
      </c>
      <c r="BC29" s="91">
        <f>'[2]EU Inhabitants'!AX37*('[2]Weighted Average'!AX11/1000)*('[2]Waste Bin detailed'!$F$25/100)</f>
        <v>14.44479088816014</v>
      </c>
      <c r="BD29" s="91">
        <f>'[2]EU Inhabitants'!AY37*('[2]Weighted Average'!AY11/1000)*('[2]Waste Bin detailed'!$F$25/100)</f>
        <v>14.41636787373375</v>
      </c>
      <c r="BE29" s="91">
        <f>'[2]EU Inhabitants'!AZ37*('[2]Weighted Average'!AZ11/1000)*('[2]Waste Bin detailed'!$F$25/100)</f>
        <v>14.387051947027512</v>
      </c>
    </row>
    <row r="30" spans="1:57" x14ac:dyDescent="0.35">
      <c r="A30" s="86" t="s">
        <v>636</v>
      </c>
      <c r="C30" s="86" t="s">
        <v>7</v>
      </c>
      <c r="D30" s="87" t="s">
        <v>621</v>
      </c>
      <c r="E30" s="87"/>
      <c r="F30" s="90" t="s">
        <v>37</v>
      </c>
      <c r="G30" s="91">
        <f>'[2]EU Inhabitants'!B38*('[2]Weighted Average'!B11/1000)*('[2]Waste Bin detailed'!$F$25/100)</f>
        <v>22.987003835054253</v>
      </c>
      <c r="H30" s="91">
        <f>'[2]EU Inhabitants'!C38*('[2]Weighted Average'!C11/1000)*('[2]Waste Bin detailed'!$F$25/100)</f>
        <v>23.042357626324719</v>
      </c>
      <c r="I30" s="91">
        <f>'[2]EU Inhabitants'!D38*('[2]Weighted Average'!D11/1000)*('[2]Waste Bin detailed'!$F$25/100)</f>
        <v>23.111331951239883</v>
      </c>
      <c r="J30" s="91">
        <f>'[2]EU Inhabitants'!E38*('[2]Weighted Average'!E11/1000)*('[2]Waste Bin detailed'!$F$25/100)</f>
        <v>23.193411819739445</v>
      </c>
      <c r="K30" s="91">
        <f>'[2]EU Inhabitants'!F38*('[2]Weighted Average'!F11/1000)*('[2]Waste Bin detailed'!$F$25/100)</f>
        <v>23.284966826542441</v>
      </c>
      <c r="L30" s="91">
        <f>'[2]EU Inhabitants'!G38*('[2]Weighted Average'!G11/1000)*('[2]Waste Bin detailed'!$F$25/100)</f>
        <v>23.379761468984412</v>
      </c>
      <c r="M30" s="91">
        <f>'[2]EU Inhabitants'!H38*('[2]Weighted Average'!H11/1000)*('[2]Waste Bin detailed'!$F$25/100)</f>
        <v>23.474040611030926</v>
      </c>
      <c r="N30" s="91">
        <f>'[2]EU Inhabitants'!I38*('[2]Weighted Average'!I11/1000)*('[2]Waste Bin detailed'!$F$25/100)</f>
        <v>23.640389366510327</v>
      </c>
      <c r="O30" s="91">
        <f>'[2]EU Inhabitants'!J38*('[2]Weighted Average'!J11/1000)*('[2]Waste Bin detailed'!$F$25/100)</f>
        <v>23.816202205658556</v>
      </c>
      <c r="P30" s="91">
        <f>'[2]EU Inhabitants'!K38*('[2]Weighted Average'!K11/1000)*('[2]Waste Bin detailed'!$F$25/100)</f>
        <v>24.001468213058754</v>
      </c>
      <c r="Q30" s="91">
        <f>'[2]EU Inhabitants'!L38*('[2]Weighted Average'!L11/1000)*('[2]Waste Bin detailed'!$F$25/100)</f>
        <v>24.213654231794763</v>
      </c>
      <c r="R30" s="91">
        <f>'[2]EU Inhabitants'!M38*('[2]Weighted Average'!M11/1000)*('[2]Waste Bin detailed'!$F$25/100)</f>
        <v>24.393852076863215</v>
      </c>
      <c r="S30" s="91">
        <f>'[2]EU Inhabitants'!N38*('[2]Weighted Average'!N11/1000)*('[2]Waste Bin detailed'!$F$25/100)</f>
        <v>24.564857896113725</v>
      </c>
      <c r="T30" s="91">
        <f>'[2]EU Inhabitants'!O38*('[2]Weighted Average'!O11/1000)*('[2]Waste Bin detailed'!$F$25/100)</f>
        <v>24.753438329561661</v>
      </c>
      <c r="U30" s="91">
        <f>'[2]EU Inhabitants'!P38*('[2]Weighted Average'!P11/1000)*('[2]Waste Bin detailed'!$F$25/100)</f>
        <v>24.986748222835988</v>
      </c>
      <c r="V30" s="91">
        <f>'[2]EU Inhabitants'!Q38*('[2]Weighted Average'!Q11/1000)*('[2]Waste Bin detailed'!$F$25/100)</f>
        <v>25.256537828469245</v>
      </c>
      <c r="W30" s="91">
        <f>'[2]EU Inhabitants'!R38*('[2]Weighted Average'!R11/1000)*('[2]Waste Bin detailed'!$F$25/100)</f>
        <v>25.532809621940213</v>
      </c>
      <c r="X30" s="91">
        <f>'[2]EU Inhabitants'!S38*('[2]Weighted Average'!S11/1000)*('[2]Waste Bin detailed'!$F$25/100)</f>
        <v>25.911587237646057</v>
      </c>
      <c r="Y30" s="91">
        <f>'[2]EU Inhabitants'!T38*('[2]Weighted Average'!T11/1000)*('[2]Waste Bin detailed'!$F$25/100)</f>
        <v>26.23749222468901</v>
      </c>
      <c r="Z30" s="91">
        <f>'[2]EU Inhabitants'!U38*('[2]Weighted Average'!U11/1000)*('[2]Waste Bin detailed'!$F$25/100)</f>
        <v>26.961357386794845</v>
      </c>
      <c r="AA30" s="91">
        <f>'[2]EU Inhabitants'!V38*('[2]Weighted Average'!V11/1000)*('[2]Waste Bin detailed'!$F$25/100)</f>
        <v>27.218122472490197</v>
      </c>
      <c r="AB30" s="91">
        <f>'[2]EU Inhabitants'!W38*('[2]Weighted Average'!W11/1000)*('[2]Waste Bin detailed'!$F$25/100)</f>
        <v>27.356116719089911</v>
      </c>
      <c r="AC30" s="91">
        <f>'[2]EU Inhabitants'!X38*('[2]Weighted Average'!X11/1000)*('[2]Waste Bin detailed'!$F$25/100)</f>
        <v>27.549680966597581</v>
      </c>
      <c r="AD30" s="91">
        <f>'[2]EU Inhabitants'!Y38*('[2]Weighted Average'!Y11/1000)*('[2]Waste Bin detailed'!$F$25/100)</f>
        <v>27.73494136847248</v>
      </c>
      <c r="AE30" s="91">
        <f>'[2]EU Inhabitants'!Z38*('[2]Weighted Average'!Z11/1000)*('[2]Waste Bin detailed'!$F$25/100)</f>
        <v>28.041837796425053</v>
      </c>
      <c r="AF30" s="91">
        <f>'[2]EU Inhabitants'!AA38*('[2]Weighted Average'!AA11/1000)*('[2]Waste Bin detailed'!$F$25/100)</f>
        <v>28.212191557799443</v>
      </c>
      <c r="AG30" s="91">
        <f>'[2]EU Inhabitants'!AB38*('[2]Weighted Average'!AB11/1000)*('[2]Waste Bin detailed'!$F$25/100)</f>
        <v>28.382393946798011</v>
      </c>
      <c r="AH30" s="91">
        <f>'[2]EU Inhabitants'!AC38*('[2]Weighted Average'!AC11/1000)*('[2]Waste Bin detailed'!$F$25/100)</f>
        <v>28.551768788851085</v>
      </c>
      <c r="AI30" s="91">
        <f>'[2]EU Inhabitants'!AD38*('[2]Weighted Average'!AD11/1000)*('[2]Waste Bin detailed'!$F$25/100)</f>
        <v>28.719860443051349</v>
      </c>
      <c r="AJ30" s="91">
        <f>'[2]EU Inhabitants'!AE38*('[2]Weighted Average'!AE11/1000)*('[2]Waste Bin detailed'!$F$25/100)</f>
        <v>28.883041521165715</v>
      </c>
      <c r="AK30" s="91">
        <f>'[2]EU Inhabitants'!AF38*('[2]Weighted Average'!AF11/1000)*('[2]Waste Bin detailed'!$F$25/100)</f>
        <v>29.041396121313511</v>
      </c>
      <c r="AL30" s="91">
        <f>'[2]EU Inhabitants'!AG38*('[2]Weighted Average'!AG11/1000)*('[2]Waste Bin detailed'!$F$25/100)</f>
        <v>29.195372837877962</v>
      </c>
      <c r="AM30" s="91">
        <f>'[2]EU Inhabitants'!AH38*('[2]Weighted Average'!AH11/1000)*('[2]Waste Bin detailed'!$F$25/100)</f>
        <v>29.34553254970222</v>
      </c>
      <c r="AN30" s="91">
        <f>'[2]EU Inhabitants'!AI38*('[2]Weighted Average'!AI11/1000)*('[2]Waste Bin detailed'!$F$25/100)</f>
        <v>29.492662079140466</v>
      </c>
      <c r="AO30" s="91">
        <f>'[2]EU Inhabitants'!AJ38*('[2]Weighted Average'!AJ11/1000)*('[2]Waste Bin detailed'!$F$25/100)</f>
        <v>29.637532655526559</v>
      </c>
      <c r="AP30" s="91">
        <f>'[2]EU Inhabitants'!AK38*('[2]Weighted Average'!AK11/1000)*('[2]Waste Bin detailed'!$F$25/100)</f>
        <v>29.786234634915218</v>
      </c>
      <c r="AQ30" s="91">
        <f>'[2]EU Inhabitants'!AL38*('[2]Weighted Average'!AL11/1000)*('[2]Waste Bin detailed'!$F$25/100)</f>
        <v>29.933589582950418</v>
      </c>
      <c r="AR30" s="91">
        <f>'[2]EU Inhabitants'!AM38*('[2]Weighted Average'!AM11/1000)*('[2]Waste Bin detailed'!$F$25/100)</f>
        <v>30.080378031628086</v>
      </c>
      <c r="AS30" s="91">
        <f>'[2]EU Inhabitants'!AN38*('[2]Weighted Average'!AN11/1000)*('[2]Waste Bin detailed'!$F$25/100)</f>
        <v>30.22707603145594</v>
      </c>
      <c r="AT30" s="91">
        <f>'[2]EU Inhabitants'!AO38*('[2]Weighted Average'!AO11/1000)*('[2]Waste Bin detailed'!$F$25/100)</f>
        <v>30.374011989021799</v>
      </c>
      <c r="AU30" s="91">
        <f>'[2]EU Inhabitants'!AP38*('[2]Weighted Average'!AP11/1000)*('[2]Waste Bin detailed'!$F$25/100)</f>
        <v>30.52150190033602</v>
      </c>
      <c r="AV30" s="91">
        <f>'[2]EU Inhabitants'!AQ38*('[2]Weighted Average'!AQ11/1000)*('[2]Waste Bin detailed'!$F$25/100)</f>
        <v>30.66942700670544</v>
      </c>
      <c r="AW30" s="91">
        <f>'[2]EU Inhabitants'!AR38*('[2]Weighted Average'!AR11/1000)*('[2]Waste Bin detailed'!$F$25/100)</f>
        <v>30.817721097245929</v>
      </c>
      <c r="AX30" s="91">
        <f>'[2]EU Inhabitants'!AS38*('[2]Weighted Average'!AS11/1000)*('[2]Waste Bin detailed'!$F$25/100)</f>
        <v>30.96603034677155</v>
      </c>
      <c r="AY30" s="91">
        <f>'[2]EU Inhabitants'!AT38*('[2]Weighted Average'!AT11/1000)*('[2]Waste Bin detailed'!$F$25/100)</f>
        <v>31.114036023217608</v>
      </c>
      <c r="AZ30" s="91">
        <f>'[2]EU Inhabitants'!AU38*('[2]Weighted Average'!AU11/1000)*('[2]Waste Bin detailed'!$F$25/100)</f>
        <v>31.261336070647051</v>
      </c>
      <c r="BA30" s="91">
        <f>'[2]EU Inhabitants'!AV38*('[2]Weighted Average'!AV11/1000)*('[2]Waste Bin detailed'!$F$25/100)</f>
        <v>31.407428593478215</v>
      </c>
      <c r="BB30" s="91">
        <f>'[2]EU Inhabitants'!AW38*('[2]Weighted Average'!AW11/1000)*('[2]Waste Bin detailed'!$F$25/100)</f>
        <v>31.551761982706086</v>
      </c>
      <c r="BC30" s="91">
        <f>'[2]EU Inhabitants'!AX38*('[2]Weighted Average'!AX11/1000)*('[2]Waste Bin detailed'!$F$25/100)</f>
        <v>31.693750781707138</v>
      </c>
      <c r="BD30" s="91">
        <f>'[2]EU Inhabitants'!AY38*('[2]Weighted Average'!AY11/1000)*('[2]Waste Bin detailed'!$F$25/100)</f>
        <v>31.832860428030298</v>
      </c>
      <c r="BE30" s="91">
        <f>'[2]EU Inhabitants'!AZ38*('[2]Weighted Average'!AZ11/1000)*('[2]Waste Bin detailed'!$F$25/100)</f>
        <v>31.968567678826687</v>
      </c>
    </row>
    <row r="31" spans="1:57" x14ac:dyDescent="0.35">
      <c r="A31" s="86" t="s">
        <v>636</v>
      </c>
      <c r="C31" s="86" t="s">
        <v>7</v>
      </c>
      <c r="D31" s="87" t="s">
        <v>621</v>
      </c>
      <c r="E31" s="87"/>
      <c r="F31" s="90" t="s">
        <v>52</v>
      </c>
      <c r="G31" s="91">
        <f>'[2]EU Inhabitants'!B39*('[2]Weighted Average'!B11/1000)*('[2]Waste Bin detailed'!$F$25/100)</f>
        <v>0.72386774241166751</v>
      </c>
      <c r="H31" s="91">
        <f>'[2]EU Inhabitants'!C39*('[2]Weighted Average'!C11/1000)*('[2]Waste Bin detailed'!$F$25/100)</f>
        <v>0.73505104018567557</v>
      </c>
      <c r="I31" s="91">
        <f>'[2]EU Inhabitants'!D39*('[2]Weighted Average'!D11/1000)*('[2]Waste Bin detailed'!$F$25/100)</f>
        <v>0.74340945083812571</v>
      </c>
      <c r="J31" s="91">
        <f>'[2]EU Inhabitants'!E39*('[2]Weighted Average'!E11/1000)*('[2]Waste Bin detailed'!$F$25/100)</f>
        <v>0.74832628858351846</v>
      </c>
      <c r="K31" s="91">
        <f>'[2]EU Inhabitants'!F39*('[2]Weighted Average'!F11/1000)*('[2]Waste Bin detailed'!$F$25/100)</f>
        <v>0.75380587864621096</v>
      </c>
      <c r="L31" s="91">
        <f>'[2]EU Inhabitants'!G39*('[2]Weighted Average'!G11/1000)*('[2]Waste Bin detailed'!$F$25/100)</f>
        <v>0.7616759134193738</v>
      </c>
      <c r="M31" s="91">
        <f>'[2]EU Inhabitants'!H39*('[2]Weighted Average'!H11/1000)*('[2]Waste Bin detailed'!$F$25/100)</f>
        <v>0.77805553389202931</v>
      </c>
      <c r="N31" s="91">
        <f>'[2]EU Inhabitants'!I39*('[2]Weighted Average'!I11/1000)*('[2]Waste Bin detailed'!$F$25/100)</f>
        <v>0.7981214484758814</v>
      </c>
      <c r="O31" s="91">
        <f>'[2]EU Inhabitants'!J39*('[2]Weighted Average'!J11/1000)*('[2]Waste Bin detailed'!$F$25/100)</f>
        <v>0.81815257069939062</v>
      </c>
      <c r="P31" s="91">
        <f>'[2]EU Inhabitants'!K39*('[2]Weighted Average'!K11/1000)*('[2]Waste Bin detailed'!$F$25/100)</f>
        <v>0.82811295862915979</v>
      </c>
      <c r="Q31" s="91">
        <f>'[2]EU Inhabitants'!L39*('[2]Weighted Average'!L11/1000)*('[2]Waste Bin detailed'!$F$25/100)</f>
        <v>0.82338559364776276</v>
      </c>
      <c r="R31" s="91">
        <f>'[2]EU Inhabitants'!M39*('[2]Weighted Average'!M11/1000)*('[2]Waste Bin detailed'!$F$25/100)</f>
        <v>0.82504521569923484</v>
      </c>
      <c r="S31" s="91">
        <f>'[2]EU Inhabitants'!N39*('[2]Weighted Average'!N11/1000)*('[2]Waste Bin detailed'!$F$25/100)</f>
        <v>0.82784292938682968</v>
      </c>
      <c r="T31" s="91">
        <f>'[2]EU Inhabitants'!O39*('[2]Weighted Average'!O11/1000)*('[2]Waste Bin detailed'!$F$25/100)</f>
        <v>0.83373342506427472</v>
      </c>
      <c r="U31" s="91">
        <f>'[2]EU Inhabitants'!P39*('[2]Weighted Average'!P11/1000)*('[2]Waste Bin detailed'!$F$25/100)</f>
        <v>0.8437090746410959</v>
      </c>
      <c r="V31" s="91">
        <f>'[2]EU Inhabitants'!Q39*('[2]Weighted Average'!Q11/1000)*('[2]Waste Bin detailed'!$F$25/100)</f>
        <v>0.85273662438161202</v>
      </c>
      <c r="W31" s="91">
        <f>'[2]EU Inhabitants'!R39*('[2]Weighted Average'!R11/1000)*('[2]Waste Bin detailed'!$F$25/100)</f>
        <v>0.86188051962291379</v>
      </c>
      <c r="X31" s="91">
        <f>'[2]EU Inhabitants'!S39*('[2]Weighted Average'!S11/1000)*('[2]Waste Bin detailed'!$F$25/100)</f>
        <v>0.87714111332465894</v>
      </c>
      <c r="Y31" s="91">
        <f>'[2]EU Inhabitants'!T39*('[2]Weighted Average'!T11/1000)*('[2]Waste Bin detailed'!$F$25/100)</f>
        <v>0.90338295919137956</v>
      </c>
      <c r="Z31" s="91">
        <f>'[2]EU Inhabitants'!U39*('[2]Weighted Average'!U11/1000)*('[2]Waste Bin detailed'!$F$25/100)</f>
        <v>0.94083947991842554</v>
      </c>
      <c r="AA31" s="91">
        <f>'[2]EU Inhabitants'!V39*('[2]Weighted Average'!V11/1000)*('[2]Waste Bin detailed'!$F$25/100)</f>
        <v>0.95966675362446618</v>
      </c>
      <c r="AB31" s="91">
        <f>'[2]EU Inhabitants'!W39*('[2]Weighted Average'!W11/1000)*('[2]Waste Bin detailed'!$F$25/100)</f>
        <v>0.97200407128486155</v>
      </c>
      <c r="AC31" s="91">
        <f>'[2]EU Inhabitants'!X39*('[2]Weighted Average'!X11/1000)*('[2]Waste Bin detailed'!$F$25/100)</f>
        <v>0.99169432376299838</v>
      </c>
      <c r="AD31" s="91">
        <f>'[2]EU Inhabitants'!Y39*('[2]Weighted Average'!Y11/1000)*('[2]Waste Bin detailed'!$F$25/100)</f>
        <v>1.0221345013186407</v>
      </c>
      <c r="AE31" s="91">
        <f>'[2]EU Inhabitants'!Z39*('[2]Weighted Average'!Z11/1000)*('[2]Waste Bin detailed'!$F$25/100)</f>
        <v>1.0399442162344243</v>
      </c>
      <c r="AF31" s="91">
        <f>'[2]EU Inhabitants'!AA39*('[2]Weighted Average'!AA11/1000)*('[2]Waste Bin detailed'!$F$25/100)</f>
        <v>1.059377501942055</v>
      </c>
      <c r="AG31" s="91">
        <f>'[2]EU Inhabitants'!AB39*('[2]Weighted Average'!AB11/1000)*('[2]Waste Bin detailed'!$F$25/100)</f>
        <v>1.0780568929885836</v>
      </c>
      <c r="AH31" s="91">
        <f>'[2]EU Inhabitants'!AC39*('[2]Weighted Average'!AC11/1000)*('[2]Waste Bin detailed'!$F$25/100)</f>
        <v>1.0959774981852171</v>
      </c>
      <c r="AI31" s="91">
        <f>'[2]EU Inhabitants'!AD39*('[2]Weighted Average'!AD11/1000)*('[2]Waste Bin detailed'!$F$25/100)</f>
        <v>1.1130214773334133</v>
      </c>
      <c r="AJ31" s="91">
        <f>'[2]EU Inhabitants'!AE39*('[2]Weighted Average'!AE11/1000)*('[2]Waste Bin detailed'!$F$25/100)</f>
        <v>1.1299188630254853</v>
      </c>
      <c r="AK31" s="91">
        <f>'[2]EU Inhabitants'!AF39*('[2]Weighted Average'!AF11/1000)*('[2]Waste Bin detailed'!$F$25/100)</f>
        <v>1.1465752685239758</v>
      </c>
      <c r="AL31" s="91">
        <f>'[2]EU Inhabitants'!AG39*('[2]Weighted Average'!AG11/1000)*('[2]Waste Bin detailed'!$F$25/100)</f>
        <v>1.1630603711014933</v>
      </c>
      <c r="AM31" s="91">
        <f>'[2]EU Inhabitants'!AH39*('[2]Weighted Average'!AH11/1000)*('[2]Waste Bin detailed'!$F$25/100)</f>
        <v>1.1792498929757764</v>
      </c>
      <c r="AN31" s="91">
        <f>'[2]EU Inhabitants'!AI39*('[2]Weighted Average'!AI11/1000)*('[2]Waste Bin detailed'!$F$25/100)</f>
        <v>1.1951505668945699</v>
      </c>
      <c r="AO31" s="91">
        <f>'[2]EU Inhabitants'!AJ39*('[2]Weighted Average'!AJ11/1000)*('[2]Waste Bin detailed'!$F$25/100)</f>
        <v>1.2107898410469788</v>
      </c>
      <c r="AP31" s="91">
        <f>'[2]EU Inhabitants'!AK39*('[2]Weighted Average'!AK11/1000)*('[2]Waste Bin detailed'!$F$25/100)</f>
        <v>1.2263180963873899</v>
      </c>
      <c r="AQ31" s="91">
        <f>'[2]EU Inhabitants'!AL39*('[2]Weighted Average'!AL11/1000)*('[2]Waste Bin detailed'!$F$25/100)</f>
        <v>1.2415118423906886</v>
      </c>
      <c r="AR31" s="91">
        <f>'[2]EU Inhabitants'!AM39*('[2]Weighted Average'!AM11/1000)*('[2]Waste Bin detailed'!$F$25/100)</f>
        <v>1.2563620926932488</v>
      </c>
      <c r="AS31" s="91">
        <f>'[2]EU Inhabitants'!AN39*('[2]Weighted Average'!AN11/1000)*('[2]Waste Bin detailed'!$F$25/100)</f>
        <v>1.2708437333576039</v>
      </c>
      <c r="AT31" s="91">
        <f>'[2]EU Inhabitants'!AO39*('[2]Weighted Average'!AO11/1000)*('[2]Waste Bin detailed'!$F$25/100)</f>
        <v>1.2849708520963119</v>
      </c>
      <c r="AU31" s="91">
        <f>'[2]EU Inhabitants'!AP39*('[2]Weighted Average'!AP11/1000)*('[2]Waste Bin detailed'!$F$25/100)</f>
        <v>1.2987158789645967</v>
      </c>
      <c r="AV31" s="91">
        <f>'[2]EU Inhabitants'!AQ39*('[2]Weighted Average'!AQ11/1000)*('[2]Waste Bin detailed'!$F$25/100)</f>
        <v>1.3121128402586422</v>
      </c>
      <c r="AW31" s="91">
        <f>'[2]EU Inhabitants'!AR39*('[2]Weighted Average'!AR11/1000)*('[2]Waste Bin detailed'!$F$25/100)</f>
        <v>1.3251168022284439</v>
      </c>
      <c r="AX31" s="91">
        <f>'[2]EU Inhabitants'!AS39*('[2]Weighted Average'!AS11/1000)*('[2]Waste Bin detailed'!$F$25/100)</f>
        <v>1.33775499409829</v>
      </c>
      <c r="AY31" s="91">
        <f>'[2]EU Inhabitants'!AT39*('[2]Weighted Average'!AT11/1000)*('[2]Waste Bin detailed'!$F$25/100)</f>
        <v>1.3500293779543833</v>
      </c>
      <c r="AZ31" s="91">
        <f>'[2]EU Inhabitants'!AU39*('[2]Weighted Average'!AU11/1000)*('[2]Waste Bin detailed'!$F$25/100)</f>
        <v>1.3619531784125072</v>
      </c>
      <c r="BA31" s="91">
        <f>'[2]EU Inhabitants'!AV39*('[2]Weighted Average'!AV11/1000)*('[2]Waste Bin detailed'!$F$25/100)</f>
        <v>1.3735388432531408</v>
      </c>
      <c r="BB31" s="91">
        <f>'[2]EU Inhabitants'!AW39*('[2]Weighted Average'!AW11/1000)*('[2]Waste Bin detailed'!$F$25/100)</f>
        <v>1.3848500683854992</v>
      </c>
      <c r="BC31" s="91">
        <f>'[2]EU Inhabitants'!AX39*('[2]Weighted Average'!AX11/1000)*('[2]Waste Bin detailed'!$F$25/100)</f>
        <v>1.3958372151459617</v>
      </c>
      <c r="BD31" s="91">
        <f>'[2]EU Inhabitants'!AY39*('[2]Weighted Average'!AY11/1000)*('[2]Waste Bin detailed'!$F$25/100)</f>
        <v>1.4065411861353689</v>
      </c>
      <c r="BE31" s="91">
        <f>'[2]EU Inhabitants'!AZ39*('[2]Weighted Average'!AZ11/1000)*('[2]Waste Bin detailed'!$F$25/100)</f>
        <v>1.4169859739820774</v>
      </c>
    </row>
    <row r="32" spans="1:57" x14ac:dyDescent="0.35">
      <c r="A32" s="86" t="s">
        <v>636</v>
      </c>
      <c r="C32" s="86" t="s">
        <v>7</v>
      </c>
      <c r="D32" s="87" t="s">
        <v>621</v>
      </c>
      <c r="E32" s="87"/>
      <c r="F32" s="90" t="s">
        <v>60</v>
      </c>
      <c r="G32" s="91">
        <f>'[2]EU Inhabitants'!B40*('[2]Weighted Average'!B11/1000)*('[2]Waste Bin detailed'!$F$25/100)</f>
        <v>11.617456119847862</v>
      </c>
      <c r="H32" s="91">
        <f>'[2]EU Inhabitants'!C40*('[2]Weighted Average'!C11/1000)*('[2]Waste Bin detailed'!$F$25/100)</f>
        <v>11.682113333202587</v>
      </c>
      <c r="I32" s="91">
        <f>'[2]EU Inhabitants'!D40*('[2]Weighted Average'!D11/1000)*('[2]Waste Bin detailed'!$F$25/100)</f>
        <v>11.735962385467804</v>
      </c>
      <c r="J32" s="91">
        <f>'[2]EU Inhabitants'!E40*('[2]Weighted Average'!E11/1000)*('[2]Waste Bin detailed'!$F$25/100)</f>
        <v>11.809054788373524</v>
      </c>
      <c r="K32" s="91">
        <f>'[2]EU Inhabitants'!F40*('[2]Weighted Average'!F11/1000)*('[2]Waste Bin detailed'!$F$25/100)</f>
        <v>11.874983638538904</v>
      </c>
      <c r="L32" s="91">
        <f>'[2]EU Inhabitants'!G40*('[2]Weighted Average'!G11/1000)*('[2]Waste Bin detailed'!$F$25/100)</f>
        <v>11.951057969684978</v>
      </c>
      <c r="M32" s="91">
        <f>'[2]EU Inhabitants'!H40*('[2]Weighted Average'!H11/1000)*('[2]Waste Bin detailed'!$F$25/100)</f>
        <v>12.038867693331705</v>
      </c>
      <c r="N32" s="91">
        <f>'[2]EU Inhabitants'!I40*('[2]Weighted Average'!I11/1000)*('[2]Waste Bin detailed'!$F$25/100)</f>
        <v>12.143170157146884</v>
      </c>
      <c r="O32" s="91">
        <f>'[2]EU Inhabitants'!J40*('[2]Weighted Average'!J11/1000)*('[2]Waste Bin detailed'!$F$25/100)</f>
        <v>12.285997963261796</v>
      </c>
      <c r="P32" s="91">
        <f>'[2]EU Inhabitants'!K40*('[2]Weighted Average'!K11/1000)*('[2]Waste Bin detailed'!$F$25/100)</f>
        <v>12.444336229449766</v>
      </c>
      <c r="Q32" s="91">
        <f>'[2]EU Inhabitants'!L40*('[2]Weighted Average'!L11/1000)*('[2]Waste Bin detailed'!$F$25/100)</f>
        <v>12.593807473078636</v>
      </c>
      <c r="R32" s="91">
        <f>'[2]EU Inhabitants'!M40*('[2]Weighted Average'!M11/1000)*('[2]Waste Bin detailed'!$F$25/100)</f>
        <v>12.747522703675983</v>
      </c>
      <c r="S32" s="91">
        <f>'[2]EU Inhabitants'!N40*('[2]Weighted Average'!N11/1000)*('[2]Waste Bin detailed'!$F$25/100)</f>
        <v>12.915644923232142</v>
      </c>
      <c r="T32" s="91">
        <f>'[2]EU Inhabitants'!O40*('[2]Weighted Average'!O11/1000)*('[2]Waste Bin detailed'!$F$25/100)</f>
        <v>13.084745109447811</v>
      </c>
      <c r="U32" s="91">
        <f>'[2]EU Inhabitants'!P40*('[2]Weighted Average'!P11/1000)*('[2]Waste Bin detailed'!$F$25/100)</f>
        <v>13.233111459093623</v>
      </c>
      <c r="V32" s="91">
        <f>'[2]EU Inhabitants'!Q40*('[2]Weighted Average'!Q11/1000)*('[2]Waste Bin detailed'!$F$25/100)</f>
        <v>13.386988151659764</v>
      </c>
      <c r="W32" s="91">
        <f>'[2]EU Inhabitants'!R40*('[2]Weighted Average'!R11/1000)*('[2]Waste Bin detailed'!$F$25/100)</f>
        <v>13.505645892809437</v>
      </c>
      <c r="X32" s="91">
        <f>'[2]EU Inhabitants'!S40*('[2]Weighted Average'!S11/1000)*('[2]Waste Bin detailed'!$F$25/100)</f>
        <v>13.631741271864204</v>
      </c>
      <c r="Y32" s="91">
        <f>'[2]EU Inhabitants'!T40*('[2]Weighted Average'!T11/1000)*('[2]Waste Bin detailed'!$F$25/100)</f>
        <v>13.729292475161699</v>
      </c>
      <c r="Z32" s="91">
        <f>'[2]EU Inhabitants'!U40*('[2]Weighted Average'!U11/1000)*('[2]Waste Bin detailed'!$F$25/100)</f>
        <v>14.042348986319302</v>
      </c>
      <c r="AA32" s="91">
        <f>'[2]EU Inhabitants'!V40*('[2]Weighted Average'!V11/1000)*('[2]Waste Bin detailed'!$F$25/100)</f>
        <v>14.146133218594287</v>
      </c>
      <c r="AB32" s="91">
        <f>'[2]EU Inhabitants'!W40*('[2]Weighted Average'!W11/1000)*('[2]Waste Bin detailed'!$F$25/100)</f>
        <v>14.209724228830865</v>
      </c>
      <c r="AC32" s="91">
        <f>'[2]EU Inhabitants'!X40*('[2]Weighted Average'!X11/1000)*('[2]Waste Bin detailed'!$F$25/100)</f>
        <v>14.299636048249244</v>
      </c>
      <c r="AD32" s="91">
        <f>'[2]EU Inhabitants'!Y40*('[2]Weighted Average'!Y11/1000)*('[2]Waste Bin detailed'!$F$25/100)</f>
        <v>14.469024297592822</v>
      </c>
      <c r="AE32" s="91">
        <f>'[2]EU Inhabitants'!Z40*('[2]Weighted Average'!Z11/1000)*('[2]Waste Bin detailed'!$F$25/100)</f>
        <v>14.468745095397672</v>
      </c>
      <c r="AF32" s="91">
        <f>'[2]EU Inhabitants'!AA40*('[2]Weighted Average'!AA11/1000)*('[2]Waste Bin detailed'!$F$25/100)</f>
        <v>14.516473557451917</v>
      </c>
      <c r="AG32" s="91">
        <f>'[2]EU Inhabitants'!AB40*('[2]Weighted Average'!AB11/1000)*('[2]Waste Bin detailed'!$F$25/100)</f>
        <v>14.578578913656258</v>
      </c>
      <c r="AH32" s="91">
        <f>'[2]EU Inhabitants'!AC40*('[2]Weighted Average'!AC11/1000)*('[2]Waste Bin detailed'!$F$25/100)</f>
        <v>14.655104129370486</v>
      </c>
      <c r="AI32" s="91">
        <f>'[2]EU Inhabitants'!AD40*('[2]Weighted Average'!AD11/1000)*('[2]Waste Bin detailed'!$F$25/100)</f>
        <v>14.746084590251192</v>
      </c>
      <c r="AJ32" s="91">
        <f>'[2]EU Inhabitants'!AE40*('[2]Weighted Average'!AE11/1000)*('[2]Waste Bin detailed'!$F$25/100)</f>
        <v>14.835796382232234</v>
      </c>
      <c r="AK32" s="91">
        <f>'[2]EU Inhabitants'!AF40*('[2]Weighted Average'!AF11/1000)*('[2]Waste Bin detailed'!$F$25/100)</f>
        <v>14.92410165913736</v>
      </c>
      <c r="AL32" s="91">
        <f>'[2]EU Inhabitants'!AG40*('[2]Weighted Average'!AG11/1000)*('[2]Waste Bin detailed'!$F$25/100)</f>
        <v>15.010882560023299</v>
      </c>
      <c r="AM32" s="91">
        <f>'[2]EU Inhabitants'!AH40*('[2]Weighted Average'!AH11/1000)*('[2]Waste Bin detailed'!$F$25/100)</f>
        <v>15.096097864768698</v>
      </c>
      <c r="AN32" s="91">
        <f>'[2]EU Inhabitants'!AI40*('[2]Weighted Average'!AI11/1000)*('[2]Waste Bin detailed'!$F$25/100)</f>
        <v>15.179748829450146</v>
      </c>
      <c r="AO32" s="91">
        <f>'[2]EU Inhabitants'!AJ40*('[2]Weighted Average'!AJ11/1000)*('[2]Waste Bin detailed'!$F$25/100)</f>
        <v>15.261881492871188</v>
      </c>
      <c r="AP32" s="91">
        <f>'[2]EU Inhabitants'!AK40*('[2]Weighted Average'!AK11/1000)*('[2]Waste Bin detailed'!$F$25/100)</f>
        <v>15.346339247605401</v>
      </c>
      <c r="AQ32" s="91">
        <f>'[2]EU Inhabitants'!AL40*('[2]Weighted Average'!AL11/1000)*('[2]Waste Bin detailed'!$F$25/100)</f>
        <v>15.428955517807616</v>
      </c>
      <c r="AR32" s="91">
        <f>'[2]EU Inhabitants'!AM40*('[2]Weighted Average'!AM11/1000)*('[2]Waste Bin detailed'!$F$25/100)</f>
        <v>15.509775526531019</v>
      </c>
      <c r="AS32" s="91">
        <f>'[2]EU Inhabitants'!AN40*('[2]Weighted Average'!AN11/1000)*('[2]Waste Bin detailed'!$F$25/100)</f>
        <v>15.588792981788853</v>
      </c>
      <c r="AT32" s="91">
        <f>'[2]EU Inhabitants'!AO40*('[2]Weighted Average'!AO11/1000)*('[2]Waste Bin detailed'!$F$25/100)</f>
        <v>15.666064363082434</v>
      </c>
      <c r="AU32" s="91">
        <f>'[2]EU Inhabitants'!AP40*('[2]Weighted Average'!AP11/1000)*('[2]Waste Bin detailed'!$F$25/100)</f>
        <v>15.741572939472618</v>
      </c>
      <c r="AV32" s="91">
        <f>'[2]EU Inhabitants'!AQ40*('[2]Weighted Average'!AQ11/1000)*('[2]Waste Bin detailed'!$F$25/100)</f>
        <v>15.81520257846347</v>
      </c>
      <c r="AW32" s="91">
        <f>'[2]EU Inhabitants'!AR40*('[2]Weighted Average'!AR11/1000)*('[2]Waste Bin detailed'!$F$25/100)</f>
        <v>15.88689904077499</v>
      </c>
      <c r="AX32" s="91">
        <f>'[2]EU Inhabitants'!AS40*('[2]Weighted Average'!AS11/1000)*('[2]Waste Bin detailed'!$F$25/100)</f>
        <v>15.956564787025249</v>
      </c>
      <c r="AY32" s="91">
        <f>'[2]EU Inhabitants'!AT40*('[2]Weighted Average'!AT11/1000)*('[2]Waste Bin detailed'!$F$25/100)</f>
        <v>16.024078414724084</v>
      </c>
      <c r="AZ32" s="91">
        <f>'[2]EU Inhabitants'!AU40*('[2]Weighted Average'!AU11/1000)*('[2]Waste Bin detailed'!$F$25/100)</f>
        <v>16.089358820817289</v>
      </c>
      <c r="BA32" s="91">
        <f>'[2]EU Inhabitants'!AV40*('[2]Weighted Average'!AV11/1000)*('[2]Waste Bin detailed'!$F$25/100)</f>
        <v>16.152301942941723</v>
      </c>
      <c r="BB32" s="91">
        <f>'[2]EU Inhabitants'!AW40*('[2]Weighted Average'!AW11/1000)*('[2]Waste Bin detailed'!$F$25/100)</f>
        <v>16.212910088762438</v>
      </c>
      <c r="BC32" s="91">
        <f>'[2]EU Inhabitants'!AX40*('[2]Weighted Average'!AX11/1000)*('[2]Waste Bin detailed'!$F$25/100)</f>
        <v>16.271083477395159</v>
      </c>
      <c r="BD32" s="91">
        <f>'[2]EU Inhabitants'!AY40*('[2]Weighted Average'!AY11/1000)*('[2]Waste Bin detailed'!$F$25/100)</f>
        <v>16.32679427060306</v>
      </c>
      <c r="BE32" s="91">
        <f>'[2]EU Inhabitants'!AZ40*('[2]Weighted Average'!AZ11/1000)*('[2]Waste Bin detailed'!$F$25/100)</f>
        <v>16.380061635332286</v>
      </c>
    </row>
    <row r="33" spans="1:57" x14ac:dyDescent="0.35">
      <c r="A33" s="86" t="s">
        <v>636</v>
      </c>
      <c r="C33" s="86" t="s">
        <v>7</v>
      </c>
      <c r="D33" s="87" t="s">
        <v>621</v>
      </c>
      <c r="E33" s="87"/>
      <c r="F33" s="90" t="s">
        <v>66</v>
      </c>
      <c r="G33" s="91">
        <f>'[2]EU Inhabitants'!B41*('[2]Weighted Average'!B11/1000)*('[2]Waste Bin detailed'!$F$25/100)</f>
        <v>18.584943518574939</v>
      </c>
      <c r="H33" s="91">
        <f>'[2]EU Inhabitants'!C41*('[2]Weighted Average'!C11/1000)*('[2]Waste Bin detailed'!$F$25/100)</f>
        <v>18.68763916454564</v>
      </c>
      <c r="I33" s="91">
        <f>'[2]EU Inhabitants'!D41*('[2]Weighted Average'!D11/1000)*('[2]Waste Bin detailed'!$F$25/100)</f>
        <v>18.822022200827007</v>
      </c>
      <c r="J33" s="91">
        <f>'[2]EU Inhabitants'!E41*('[2]Weighted Average'!E11/1000)*('[2]Waste Bin detailed'!$F$25/100)</f>
        <v>18.972959052159254</v>
      </c>
      <c r="K33" s="91">
        <f>'[2]EU Inhabitants'!F41*('[2]Weighted Average'!F11/1000)*('[2]Waste Bin detailed'!$F$25/100)</f>
        <v>19.104305515437719</v>
      </c>
      <c r="L33" s="91">
        <f>'[2]EU Inhabitants'!G41*('[2]Weighted Average'!G11/1000)*('[2]Waste Bin detailed'!$F$25/100)</f>
        <v>19.238239333966302</v>
      </c>
      <c r="M33" s="91">
        <f>'[2]EU Inhabitants'!H41*('[2]Weighted Average'!H11/1000)*('[2]Waste Bin detailed'!$F$25/100)</f>
        <v>19.352417439699707</v>
      </c>
      <c r="N33" s="91">
        <f>'[2]EU Inhabitants'!I41*('[2]Weighted Average'!I11/1000)*('[2]Waste Bin detailed'!$F$25/100)</f>
        <v>19.478163911267</v>
      </c>
      <c r="O33" s="91">
        <f>'[2]EU Inhabitants'!J41*('[2]Weighted Average'!J11/1000)*('[2]Waste Bin detailed'!$F$25/100)</f>
        <v>19.693959077694402</v>
      </c>
      <c r="P33" s="91">
        <f>'[2]EU Inhabitants'!K41*('[2]Weighted Average'!K11/1000)*('[2]Waste Bin detailed'!$F$25/100)</f>
        <v>19.970713280903993</v>
      </c>
      <c r="Q33" s="91">
        <f>'[2]EU Inhabitants'!L41*('[2]Weighted Average'!L11/1000)*('[2]Waste Bin detailed'!$F$25/100)</f>
        <v>20.182981756560501</v>
      </c>
      <c r="R33" s="91">
        <f>'[2]EU Inhabitants'!M41*('[2]Weighted Average'!M11/1000)*('[2]Waste Bin detailed'!$F$25/100)</f>
        <v>20.389937584351433</v>
      </c>
      <c r="S33" s="91">
        <f>'[2]EU Inhabitants'!N41*('[2]Weighted Average'!N11/1000)*('[2]Waste Bin detailed'!$F$25/100)</f>
        <v>20.606150957872476</v>
      </c>
      <c r="T33" s="91">
        <f>'[2]EU Inhabitants'!O41*('[2]Weighted Average'!O11/1000)*('[2]Waste Bin detailed'!$F$25/100)</f>
        <v>20.824257443825076</v>
      </c>
      <c r="U33" s="91">
        <f>'[2]EU Inhabitants'!P41*('[2]Weighted Average'!P11/1000)*('[2]Waste Bin detailed'!$F$25/100)</f>
        <v>21.087172449895686</v>
      </c>
      <c r="V33" s="91">
        <f>'[2]EU Inhabitants'!Q41*('[2]Weighted Average'!Q11/1000)*('[2]Waste Bin detailed'!$F$25/100)</f>
        <v>21.344756905570275</v>
      </c>
      <c r="W33" s="91">
        <f>'[2]EU Inhabitants'!R41*('[2]Weighted Average'!R11/1000)*('[2]Waste Bin detailed'!$F$25/100)</f>
        <v>21.5830429341365</v>
      </c>
      <c r="X33" s="91">
        <f>'[2]EU Inhabitants'!S41*('[2]Weighted Average'!S11/1000)*('[2]Waste Bin detailed'!$F$25/100)</f>
        <v>21.826969965014328</v>
      </c>
      <c r="Y33" s="91">
        <f>'[2]EU Inhabitants'!T41*('[2]Weighted Average'!T11/1000)*('[2]Waste Bin detailed'!$F$25/100)</f>
        <v>21.995748215136633</v>
      </c>
      <c r="Z33" s="91">
        <f>'[2]EU Inhabitants'!U41*('[2]Weighted Average'!U11/1000)*('[2]Waste Bin detailed'!$F$25/100)</f>
        <v>22.518854365597299</v>
      </c>
      <c r="AA33" s="91">
        <f>'[2]EU Inhabitants'!V41*('[2]Weighted Average'!V11/1000)*('[2]Waste Bin detailed'!$F$25/100)</f>
        <v>22.681001364044626</v>
      </c>
      <c r="AB33" s="91">
        <f>'[2]EU Inhabitants'!W41*('[2]Weighted Average'!W11/1000)*('[2]Waste Bin detailed'!$F$25/100)</f>
        <v>22.85181592675854</v>
      </c>
      <c r="AC33" s="91">
        <f>'[2]EU Inhabitants'!X41*('[2]Weighted Average'!X11/1000)*('[2]Waste Bin detailed'!$F$25/100)</f>
        <v>23.033237203257361</v>
      </c>
      <c r="AD33" s="91">
        <f>'[2]EU Inhabitants'!Y41*('[2]Weighted Average'!Y11/1000)*('[2]Waste Bin detailed'!$F$25/100)</f>
        <v>23.237455193462999</v>
      </c>
      <c r="AE33" s="91">
        <f>'[2]EU Inhabitants'!Z41*('[2]Weighted Average'!Z11/1000)*('[2]Waste Bin detailed'!$F$25/100)</f>
        <v>23.415850051842995</v>
      </c>
      <c r="AF33" s="91">
        <f>'[2]EU Inhabitants'!AA41*('[2]Weighted Average'!AA11/1000)*('[2]Waste Bin detailed'!$F$25/100)</f>
        <v>23.515499468728162</v>
      </c>
      <c r="AG33" s="91">
        <f>'[2]EU Inhabitants'!AB41*('[2]Weighted Average'!AB11/1000)*('[2]Waste Bin detailed'!$F$25/100)</f>
        <v>23.62136533995541</v>
      </c>
      <c r="AH33" s="91">
        <f>'[2]EU Inhabitants'!AC41*('[2]Weighted Average'!AC11/1000)*('[2]Waste Bin detailed'!$F$25/100)</f>
        <v>23.733631751371959</v>
      </c>
      <c r="AI33" s="91">
        <f>'[2]EU Inhabitants'!AD41*('[2]Weighted Average'!AD11/1000)*('[2]Waste Bin detailed'!$F$25/100)</f>
        <v>23.851910307101729</v>
      </c>
      <c r="AJ33" s="91">
        <f>'[2]EU Inhabitants'!AE41*('[2]Weighted Average'!AE11/1000)*('[2]Waste Bin detailed'!$F$25/100)</f>
        <v>23.967123279020157</v>
      </c>
      <c r="AK33" s="91">
        <f>'[2]EU Inhabitants'!AF41*('[2]Weighted Average'!AF11/1000)*('[2]Waste Bin detailed'!$F$25/100)</f>
        <v>24.078328350595768</v>
      </c>
      <c r="AL33" s="91">
        <f>'[2]EU Inhabitants'!AG41*('[2]Weighted Average'!AG11/1000)*('[2]Waste Bin detailed'!$F$25/100)</f>
        <v>24.184493072707628</v>
      </c>
      <c r="AM33" s="91">
        <f>'[2]EU Inhabitants'!AH41*('[2]Weighted Average'!AH11/1000)*('[2]Waste Bin detailed'!$F$25/100)</f>
        <v>24.285900541030355</v>
      </c>
      <c r="AN33" s="91">
        <f>'[2]EU Inhabitants'!AI41*('[2]Weighted Average'!AI11/1000)*('[2]Waste Bin detailed'!$F$25/100)</f>
        <v>24.38284881858695</v>
      </c>
      <c r="AO33" s="91">
        <f>'[2]EU Inhabitants'!AJ41*('[2]Weighted Average'!AJ11/1000)*('[2]Waste Bin detailed'!$F$25/100)</f>
        <v>24.475566708982065</v>
      </c>
      <c r="AP33" s="91">
        <f>'[2]EU Inhabitants'!AK41*('[2]Weighted Average'!AK11/1000)*('[2]Waste Bin detailed'!$F$25/100)</f>
        <v>24.571231498375909</v>
      </c>
      <c r="AQ33" s="91">
        <f>'[2]EU Inhabitants'!AL41*('[2]Weighted Average'!AL11/1000)*('[2]Waste Bin detailed'!$F$25/100)</f>
        <v>24.662811848775188</v>
      </c>
      <c r="AR33" s="91">
        <f>'[2]EU Inhabitants'!AM41*('[2]Weighted Average'!AM11/1000)*('[2]Waste Bin detailed'!$F$25/100)</f>
        <v>24.750777814670318</v>
      </c>
      <c r="AS33" s="91">
        <f>'[2]EU Inhabitants'!AN41*('[2]Weighted Average'!AN11/1000)*('[2]Waste Bin detailed'!$F$25/100)</f>
        <v>24.836615382110352</v>
      </c>
      <c r="AT33" s="91">
        <f>'[2]EU Inhabitants'!AO41*('[2]Weighted Average'!AO11/1000)*('[2]Waste Bin detailed'!$F$25/100)</f>
        <v>24.918556565793082</v>
      </c>
      <c r="AU33" s="91">
        <f>'[2]EU Inhabitants'!AP41*('[2]Weighted Average'!AP11/1000)*('[2]Waste Bin detailed'!$F$25/100)</f>
        <v>24.997949665894478</v>
      </c>
      <c r="AV33" s="91">
        <f>'[2]EU Inhabitants'!AQ41*('[2]Weighted Average'!AQ11/1000)*('[2]Waste Bin detailed'!$F$25/100)</f>
        <v>25.075014235002552</v>
      </c>
      <c r="AW33" s="91">
        <f>'[2]EU Inhabitants'!AR41*('[2]Weighted Average'!AR11/1000)*('[2]Waste Bin detailed'!$F$25/100)</f>
        <v>25.149829568353855</v>
      </c>
      <c r="AX33" s="91">
        <f>'[2]EU Inhabitants'!AS41*('[2]Weighted Average'!AS11/1000)*('[2]Waste Bin detailed'!$F$25/100)</f>
        <v>25.222399137343608</v>
      </c>
      <c r="AY33" s="91">
        <f>'[2]EU Inhabitants'!AT41*('[2]Weighted Average'!AT11/1000)*('[2]Waste Bin detailed'!$F$25/100)</f>
        <v>25.292691698827802</v>
      </c>
      <c r="AZ33" s="91">
        <f>'[2]EU Inhabitants'!AU41*('[2]Weighted Average'!AU11/1000)*('[2]Waste Bin detailed'!$F$25/100)</f>
        <v>25.360668674131968</v>
      </c>
      <c r="BA33" s="91">
        <f>'[2]EU Inhabitants'!AV41*('[2]Weighted Average'!AV11/1000)*('[2]Waste Bin detailed'!$F$25/100)</f>
        <v>25.427332589350076</v>
      </c>
      <c r="BB33" s="91">
        <f>'[2]EU Inhabitants'!AW41*('[2]Weighted Average'!AW11/1000)*('[2]Waste Bin detailed'!$F$25/100)</f>
        <v>25.491597405536307</v>
      </c>
      <c r="BC33" s="91">
        <f>'[2]EU Inhabitants'!AX41*('[2]Weighted Average'!AX11/1000)*('[2]Waste Bin detailed'!$F$25/100)</f>
        <v>25.553385277305466</v>
      </c>
      <c r="BD33" s="91">
        <f>'[2]EU Inhabitants'!AY41*('[2]Weighted Average'!AY11/1000)*('[2]Waste Bin detailed'!$F$25/100)</f>
        <v>25.61155052444375</v>
      </c>
      <c r="BE33" s="91">
        <f>'[2]EU Inhabitants'!AZ41*('[2]Weighted Average'!AZ11/1000)*('[2]Waste Bin detailed'!$F$25/100)</f>
        <v>25.666683552223994</v>
      </c>
    </row>
    <row r="34" spans="1:57" x14ac:dyDescent="0.35">
      <c r="A34" s="86" t="s">
        <v>636</v>
      </c>
      <c r="C34" s="86" t="s">
        <v>7</v>
      </c>
      <c r="D34" s="87" t="s">
        <v>621</v>
      </c>
      <c r="E34" s="87"/>
      <c r="F34" s="90" t="s">
        <v>67</v>
      </c>
      <c r="G34" s="91">
        <f>'[2]EU Inhabitants'!B42*('[2]Weighted Average'!B11/1000)*('[2]Waste Bin detailed'!$F$25/100)</f>
        <v>152.49201147158567</v>
      </c>
      <c r="H34" s="91">
        <f>'[2]EU Inhabitants'!C42*('[2]Weighted Average'!C11/1000)*('[2]Waste Bin detailed'!$F$25/100)</f>
        <v>153.04805670073532</v>
      </c>
      <c r="I34" s="91">
        <f>'[2]EU Inhabitants'!D42*('[2]Weighted Average'!D11/1000)*('[2]Waste Bin detailed'!$F$25/100)</f>
        <v>153.67443685293551</v>
      </c>
      <c r="J34" s="91">
        <f>'[2]EU Inhabitants'!E42*('[2]Weighted Average'!E11/1000)*('[2]Waste Bin detailed'!$F$25/100)</f>
        <v>154.35332264791134</v>
      </c>
      <c r="K34" s="91">
        <f>'[2]EU Inhabitants'!F42*('[2]Weighted Average'!F11/1000)*('[2]Waste Bin detailed'!$F$25/100)</f>
        <v>155.11885962265475</v>
      </c>
      <c r="L34" s="91">
        <f>'[2]EU Inhabitants'!G42*('[2]Weighted Average'!G11/1000)*('[2]Waste Bin detailed'!$F$25/100)</f>
        <v>156.14035808391125</v>
      </c>
      <c r="M34" s="91">
        <f>'[2]EU Inhabitants'!H42*('[2]Weighted Average'!H11/1000)*('[2]Waste Bin detailed'!$F$25/100)</f>
        <v>157.27716851316828</v>
      </c>
      <c r="N34" s="91">
        <f>'[2]EU Inhabitants'!I42*('[2]Weighted Average'!I11/1000)*('[2]Waste Bin detailed'!$F$25/100)</f>
        <v>158.42811142597191</v>
      </c>
      <c r="O34" s="91">
        <f>'[2]EU Inhabitants'!J42*('[2]Weighted Average'!J11/1000)*('[2]Waste Bin detailed'!$F$25/100)</f>
        <v>159.6879508121354</v>
      </c>
      <c r="P34" s="91">
        <f>'[2]EU Inhabitants'!K42*('[2]Weighted Average'!K11/1000)*('[2]Waste Bin detailed'!$F$25/100)</f>
        <v>160.87418971849135</v>
      </c>
      <c r="Q34" s="91">
        <f>'[2]EU Inhabitants'!L42*('[2]Weighted Average'!L11/1000)*('[2]Waste Bin detailed'!$F$25/100)</f>
        <v>162.04387389693539</v>
      </c>
      <c r="R34" s="91">
        <f>'[2]EU Inhabitants'!M42*('[2]Weighted Average'!M11/1000)*('[2]Waste Bin detailed'!$F$25/100)</f>
        <v>163.2787311992135</v>
      </c>
      <c r="S34" s="91">
        <f>'[2]EU Inhabitants'!N42*('[2]Weighted Average'!N11/1000)*('[2]Waste Bin detailed'!$F$25/100)</f>
        <v>164.48082500694525</v>
      </c>
      <c r="T34" s="91">
        <f>'[2]EU Inhabitants'!O42*('[2]Weighted Average'!O11/1000)*('[2]Waste Bin detailed'!$F$25/100)</f>
        <v>165.53941553411559</v>
      </c>
      <c r="U34" s="91">
        <f>'[2]EU Inhabitants'!P42*('[2]Weighted Average'!P11/1000)*('[2]Waste Bin detailed'!$F$25/100)</f>
        <v>166.71332091334912</v>
      </c>
      <c r="V34" s="91">
        <f>'[2]EU Inhabitants'!Q42*('[2]Weighted Average'!Q11/1000)*('[2]Waste Bin detailed'!$F$25/100)</f>
        <v>168.04273298849611</v>
      </c>
      <c r="W34" s="91">
        <f>'[2]EU Inhabitants'!R42*('[2]Weighted Average'!R11/1000)*('[2]Waste Bin detailed'!$F$25/100)</f>
        <v>169.45566977667914</v>
      </c>
      <c r="X34" s="91">
        <f>'[2]EU Inhabitants'!S42*('[2]Weighted Average'!S11/1000)*('[2]Waste Bin detailed'!$F$25/100)</f>
        <v>170.69535899259918</v>
      </c>
      <c r="Y34" s="91">
        <f>'[2]EU Inhabitants'!T42*('[2]Weighted Average'!T11/1000)*('[2]Waste Bin detailed'!$F$25/100)</f>
        <v>171.81925442122196</v>
      </c>
      <c r="Z34" s="91">
        <f>'[2]EU Inhabitants'!U42*('[2]Weighted Average'!U11/1000)*('[2]Waste Bin detailed'!$F$25/100)</f>
        <v>175.6465406470893</v>
      </c>
      <c r="AA34" s="91">
        <f>'[2]EU Inhabitants'!V42*('[2]Weighted Average'!V11/1000)*('[2]Waste Bin detailed'!$F$25/100)</f>
        <v>176.64426914559013</v>
      </c>
      <c r="AB34" s="91">
        <f>'[2]EU Inhabitants'!W42*('[2]Weighted Average'!W11/1000)*('[2]Waste Bin detailed'!$F$25/100)</f>
        <v>176.65540387013405</v>
      </c>
      <c r="AC34" s="91">
        <f>'[2]EU Inhabitants'!X42*('[2]Weighted Average'!X11/1000)*('[2]Waste Bin detailed'!$F$25/100)</f>
        <v>176.66233321782028</v>
      </c>
      <c r="AD34" s="91">
        <f>'[2]EU Inhabitants'!Y42*('[2]Weighted Average'!Y11/1000)*('[2]Waste Bin detailed'!$F$25/100)</f>
        <v>176.68009157201558</v>
      </c>
      <c r="AE34" s="91">
        <f>'[2]EU Inhabitants'!Z42*('[2]Weighted Average'!Z11/1000)*('[2]Waste Bin detailed'!$F$25/100)</f>
        <v>176.64038221421907</v>
      </c>
      <c r="AF34" s="91">
        <f>'[2]EU Inhabitants'!AA42*('[2]Weighted Average'!AA11/1000)*('[2]Waste Bin detailed'!$F$25/100)</f>
        <v>176.62715139356354</v>
      </c>
      <c r="AG34" s="91">
        <f>'[2]EU Inhabitants'!AB42*('[2]Weighted Average'!AB11/1000)*('[2]Waste Bin detailed'!$F$25/100)</f>
        <v>176.61953435700116</v>
      </c>
      <c r="AH34" s="91">
        <f>'[2]EU Inhabitants'!AC42*('[2]Weighted Average'!AC11/1000)*('[2]Waste Bin detailed'!$F$25/100)</f>
        <v>176.61771271180422</v>
      </c>
      <c r="AI34" s="91">
        <f>'[2]EU Inhabitants'!AD42*('[2]Weighted Average'!AD11/1000)*('[2]Waste Bin detailed'!$F$25/100)</f>
        <v>176.62152005415243</v>
      </c>
      <c r="AJ34" s="91">
        <f>'[2]EU Inhabitants'!AE42*('[2]Weighted Average'!AE11/1000)*('[2]Waste Bin detailed'!$F$25/100)</f>
        <v>176.62495355509438</v>
      </c>
      <c r="AK34" s="91">
        <f>'[2]EU Inhabitants'!AF42*('[2]Weighted Average'!AF11/1000)*('[2]Waste Bin detailed'!$F$25/100)</f>
        <v>176.62769927628452</v>
      </c>
      <c r="AL34" s="91">
        <f>'[2]EU Inhabitants'!AG42*('[2]Weighted Average'!AG11/1000)*('[2]Waste Bin detailed'!$F$25/100)</f>
        <v>176.62996465757791</v>
      </c>
      <c r="AM34" s="91">
        <f>'[2]EU Inhabitants'!AH42*('[2]Weighted Average'!AH11/1000)*('[2]Waste Bin detailed'!$F$25/100)</f>
        <v>176.63170801669645</v>
      </c>
      <c r="AN34" s="91">
        <f>'[2]EU Inhabitants'!AI42*('[2]Weighted Average'!AI11/1000)*('[2]Waste Bin detailed'!$F$25/100)</f>
        <v>176.63316792362707</v>
      </c>
      <c r="AO34" s="91">
        <f>'[2]EU Inhabitants'!AJ42*('[2]Weighted Average'!AJ11/1000)*('[2]Waste Bin detailed'!$F$25/100)</f>
        <v>176.63451630612499</v>
      </c>
      <c r="AP34" s="91">
        <f>'[2]EU Inhabitants'!AK42*('[2]Weighted Average'!AK11/1000)*('[2]Waste Bin detailed'!$F$25/100)</f>
        <v>176.63616179117545</v>
      </c>
      <c r="AQ34" s="91">
        <f>'[2]EU Inhabitants'!AL42*('[2]Weighted Average'!AL11/1000)*('[2]Waste Bin detailed'!$F$25/100)</f>
        <v>176.63704241949515</v>
      </c>
      <c r="AR34" s="91">
        <f>'[2]EU Inhabitants'!AM42*('[2]Weighted Average'!AM11/1000)*('[2]Waste Bin detailed'!$F$25/100)</f>
        <v>176.63777578250799</v>
      </c>
      <c r="AS34" s="91">
        <f>'[2]EU Inhabitants'!AN42*('[2]Weighted Average'!AN11/1000)*('[2]Waste Bin detailed'!$F$25/100)</f>
        <v>176.63817367814661</v>
      </c>
      <c r="AT34" s="91">
        <f>'[2]EU Inhabitants'!AO42*('[2]Weighted Average'!AO11/1000)*('[2]Waste Bin detailed'!$F$25/100)</f>
        <v>176.63837298666516</v>
      </c>
      <c r="AU34" s="91">
        <f>'[2]EU Inhabitants'!AP42*('[2]Weighted Average'!AP11/1000)*('[2]Waste Bin detailed'!$F$25/100)</f>
        <v>176.63857339438977</v>
      </c>
      <c r="AV34" s="91">
        <f>'[2]EU Inhabitants'!AQ42*('[2]Weighted Average'!AQ11/1000)*('[2]Waste Bin detailed'!$F$25/100)</f>
        <v>176.63874356220646</v>
      </c>
      <c r="AW34" s="91">
        <f>'[2]EU Inhabitants'!AR42*('[2]Weighted Average'!AR11/1000)*('[2]Waste Bin detailed'!$F$25/100)</f>
        <v>176.63886694443934</v>
      </c>
      <c r="AX34" s="91">
        <f>'[2]EU Inhabitants'!AS42*('[2]Weighted Average'!AS11/1000)*('[2]Waste Bin detailed'!$F$25/100)</f>
        <v>176.63906058321288</v>
      </c>
      <c r="AY34" s="91">
        <f>'[2]EU Inhabitants'!AT42*('[2]Weighted Average'!AT11/1000)*('[2]Waste Bin detailed'!$F$25/100)</f>
        <v>176.6392345657936</v>
      </c>
      <c r="AZ34" s="91">
        <f>'[2]EU Inhabitants'!AU42*('[2]Weighted Average'!AU11/1000)*('[2]Waste Bin detailed'!$F$25/100)</f>
        <v>176.63939573584099</v>
      </c>
      <c r="BA34" s="91">
        <f>'[2]EU Inhabitants'!AV42*('[2]Weighted Average'!AV11/1000)*('[2]Waste Bin detailed'!$F$25/100)</f>
        <v>176.63978968563009</v>
      </c>
      <c r="BB34" s="91">
        <f>'[2]EU Inhabitants'!AW42*('[2]Weighted Average'!AW11/1000)*('[2]Waste Bin detailed'!$F$25/100)</f>
        <v>176.64046773263701</v>
      </c>
      <c r="BC34" s="91">
        <f>'[2]EU Inhabitants'!AX42*('[2]Weighted Average'!AX11/1000)*('[2]Waste Bin detailed'!$F$25/100)</f>
        <v>176.64114486348103</v>
      </c>
      <c r="BD34" s="91">
        <f>'[2]EU Inhabitants'!AY42*('[2]Weighted Average'!AY11/1000)*('[2]Waste Bin detailed'!$F$25/100)</f>
        <v>176.64166277132784</v>
      </c>
      <c r="BE34" s="91">
        <f>'[2]EU Inhabitants'!AZ42*('[2]Weighted Average'!AZ11/1000)*('[2]Waste Bin detailed'!$F$25/100)</f>
        <v>176.64205948415207</v>
      </c>
    </row>
    <row r="35" spans="1:57" x14ac:dyDescent="0.35">
      <c r="A35" s="86" t="s">
        <v>636</v>
      </c>
      <c r="C35" s="86" t="s">
        <v>7</v>
      </c>
      <c r="D35" s="87" t="s">
        <v>621</v>
      </c>
      <c r="F35" s="92" t="s">
        <v>630</v>
      </c>
      <c r="G35" s="91">
        <f>SUM(G4:G34)</f>
        <v>1294.9018781487857</v>
      </c>
      <c r="H35" s="91">
        <f t="shared" ref="H35:BE35" si="0">SUM(H4:H34)</f>
        <v>1297.6224514575572</v>
      </c>
      <c r="I35" s="91">
        <f t="shared" si="0"/>
        <v>1299.7284960096838</v>
      </c>
      <c r="J35" s="91">
        <f t="shared" si="0"/>
        <v>1304.4396010389823</v>
      </c>
      <c r="K35" s="91">
        <f t="shared" si="0"/>
        <v>1309.5369154327871</v>
      </c>
      <c r="L35" s="91">
        <f t="shared" si="0"/>
        <v>1315.1701241895223</v>
      </c>
      <c r="M35" s="91">
        <f t="shared" si="0"/>
        <v>1320.1547804513025</v>
      </c>
      <c r="N35" s="91">
        <f t="shared" si="0"/>
        <v>1325.0445118094817</v>
      </c>
      <c r="O35" s="91">
        <f t="shared" si="0"/>
        <v>1330.3337756165179</v>
      </c>
      <c r="P35" s="91">
        <f t="shared" si="0"/>
        <v>1335.1501475290397</v>
      </c>
      <c r="Q35" s="91">
        <f t="shared" si="0"/>
        <v>1337.9588248501786</v>
      </c>
      <c r="R35" s="91">
        <f t="shared" si="0"/>
        <v>1337.0434484144182</v>
      </c>
      <c r="S35" s="91">
        <f t="shared" si="0"/>
        <v>1340.059926170258</v>
      </c>
      <c r="T35" s="91">
        <f t="shared" si="0"/>
        <v>1343.3093428677812</v>
      </c>
      <c r="U35" s="91">
        <f t="shared" si="0"/>
        <v>1349.247375455825</v>
      </c>
      <c r="V35" s="91">
        <f t="shared" si="0"/>
        <v>1353.2198601123171</v>
      </c>
      <c r="W35" s="91">
        <f t="shared" si="0"/>
        <v>1358.2888275595726</v>
      </c>
      <c r="X35" s="91">
        <f t="shared" si="0"/>
        <v>1362.0414698470902</v>
      </c>
      <c r="Y35" s="91">
        <f t="shared" si="0"/>
        <v>1365.2770844107183</v>
      </c>
      <c r="Z35" s="91">
        <f t="shared" si="0"/>
        <v>1385.5992426224313</v>
      </c>
      <c r="AA35" s="91">
        <f t="shared" si="0"/>
        <v>1389.298676446105</v>
      </c>
      <c r="AB35" s="91">
        <f t="shared" si="0"/>
        <v>1388.3409026842126</v>
      </c>
      <c r="AC35" s="91">
        <f t="shared" si="0"/>
        <v>1387.9615367900321</v>
      </c>
      <c r="AD35" s="91">
        <f t="shared" si="0"/>
        <v>1393.7740241249849</v>
      </c>
      <c r="AE35" s="91">
        <f t="shared" si="0"/>
        <v>1404.464297608474</v>
      </c>
      <c r="AF35" s="91">
        <f t="shared" si="0"/>
        <v>1405.3282148453536</v>
      </c>
      <c r="AG35" s="91">
        <f t="shared" si="0"/>
        <v>1405.7977644349946</v>
      </c>
      <c r="AH35" s="91">
        <f t="shared" si="0"/>
        <v>1405.8986899104616</v>
      </c>
      <c r="AI35" s="91">
        <f t="shared" si="0"/>
        <v>1405.5753941081798</v>
      </c>
      <c r="AJ35" s="91">
        <f t="shared" si="0"/>
        <v>1405.3290333595151</v>
      </c>
      <c r="AK35" s="91">
        <f t="shared" si="0"/>
        <v>1405.0873175110594</v>
      </c>
      <c r="AL35" s="91">
        <f t="shared" si="0"/>
        <v>1404.8223155984738</v>
      </c>
      <c r="AM35" s="91">
        <f t="shared" si="0"/>
        <v>1404.5374331054225</v>
      </c>
      <c r="AN35" s="91">
        <f t="shared" si="0"/>
        <v>1404.2827306030945</v>
      </c>
      <c r="AO35" s="91">
        <f t="shared" si="0"/>
        <v>1404.0412813614444</v>
      </c>
      <c r="AP35" s="91">
        <f t="shared" si="0"/>
        <v>1404.2137511613651</v>
      </c>
      <c r="AQ35" s="91">
        <f t="shared" si="0"/>
        <v>1404.3186733130674</v>
      </c>
      <c r="AR35" s="91">
        <f t="shared" si="0"/>
        <v>1404.3574340829555</v>
      </c>
      <c r="AS35" s="91">
        <f t="shared" si="0"/>
        <v>1404.3279284523519</v>
      </c>
      <c r="AT35" s="91">
        <f t="shared" si="0"/>
        <v>1404.2006920196718</v>
      </c>
      <c r="AU35" s="91">
        <f t="shared" si="0"/>
        <v>1404.01123064782</v>
      </c>
      <c r="AV35" s="91">
        <f t="shared" si="0"/>
        <v>1403.719343607105</v>
      </c>
      <c r="AW35" s="91">
        <f t="shared" si="0"/>
        <v>1403.3176894616183</v>
      </c>
      <c r="AX35" s="91">
        <f t="shared" si="0"/>
        <v>1402.8010470740865</v>
      </c>
      <c r="AY35" s="91">
        <f t="shared" si="0"/>
        <v>1402.1606171060675</v>
      </c>
      <c r="AZ35" s="91">
        <f t="shared" si="0"/>
        <v>1401.3943143925512</v>
      </c>
      <c r="BA35" s="91">
        <f t="shared" si="0"/>
        <v>1400.520344934715</v>
      </c>
      <c r="BB35" s="91">
        <f t="shared" si="0"/>
        <v>1399.4977360847092</v>
      </c>
      <c r="BC35" s="91">
        <f t="shared" si="0"/>
        <v>1398.3449018046003</v>
      </c>
      <c r="BD35" s="91">
        <f t="shared" si="0"/>
        <v>1397.0316630209918</v>
      </c>
      <c r="BE35" s="91">
        <f t="shared" si="0"/>
        <v>1395.5900584821745</v>
      </c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FADAB-15D5-46E7-AE03-71D8C90FCAED}">
  <sheetPr>
    <tabColor rgb="FF92D050"/>
  </sheetPr>
  <dimension ref="A1:BE51"/>
  <sheetViews>
    <sheetView topLeftCell="A37" zoomScale="60" zoomScaleNormal="60" workbookViewId="0">
      <selection activeCell="G53" sqref="G53"/>
    </sheetView>
  </sheetViews>
  <sheetFormatPr baseColWidth="10" defaultRowHeight="14.5" x14ac:dyDescent="0.35"/>
  <cols>
    <col min="1" max="4" width="11.54296875" style="57"/>
    <col min="5" max="5" width="19.7265625" bestFit="1" customWidth="1"/>
    <col min="6" max="6" width="27.26953125" customWidth="1"/>
    <col min="7" max="8" width="12.26953125" customWidth="1"/>
    <col min="9" max="9" width="12" customWidth="1"/>
    <col min="10" max="17" width="11" customWidth="1"/>
    <col min="18" max="27" width="11.26953125" bestFit="1" customWidth="1"/>
  </cols>
  <sheetData>
    <row r="1" spans="1:57" x14ac:dyDescent="0.35">
      <c r="F1" s="26" t="s">
        <v>32</v>
      </c>
      <c r="G1" s="26" t="s">
        <v>33</v>
      </c>
      <c r="H1" s="94"/>
      <c r="I1" s="94"/>
      <c r="J1" s="26"/>
      <c r="K1" s="26"/>
      <c r="L1" s="26"/>
      <c r="M1" s="26"/>
      <c r="N1" s="26"/>
      <c r="O1" s="26"/>
      <c r="P1" s="26"/>
    </row>
    <row r="2" spans="1:57" x14ac:dyDescent="0.35">
      <c r="G2" s="26" t="s">
        <v>585</v>
      </c>
      <c r="H2" s="26"/>
      <c r="I2" s="26"/>
      <c r="J2" s="26"/>
      <c r="K2" s="26"/>
      <c r="L2" s="26"/>
      <c r="M2" s="26"/>
      <c r="N2" s="26"/>
      <c r="O2" s="26"/>
      <c r="P2" s="26"/>
    </row>
    <row r="9" spans="1:57" x14ac:dyDescent="0.35">
      <c r="F9" s="26"/>
      <c r="G9" s="26"/>
      <c r="H9" s="26"/>
      <c r="I9" s="6"/>
      <c r="J9" s="6"/>
      <c r="K9" s="6"/>
      <c r="L9" s="6"/>
      <c r="M9" s="6"/>
      <c r="N9" s="6"/>
      <c r="O9" s="6"/>
      <c r="P9" s="6"/>
      <c r="Q9" s="6"/>
      <c r="R9" s="26"/>
      <c r="S9" s="26"/>
      <c r="T9" s="26"/>
      <c r="U9" s="26"/>
      <c r="V9" s="26"/>
      <c r="W9" s="26"/>
      <c r="X9" s="26"/>
      <c r="Y9" s="26"/>
      <c r="Z9" s="26"/>
      <c r="AA9" s="7"/>
    </row>
    <row r="10" spans="1:57" x14ac:dyDescent="0.35">
      <c r="F10" s="26"/>
      <c r="G10" s="96" t="s">
        <v>38</v>
      </c>
      <c r="H10" s="96"/>
      <c r="I10" s="96"/>
      <c r="J10" s="96"/>
      <c r="K10" s="96"/>
      <c r="L10" s="96"/>
      <c r="M10" s="96"/>
      <c r="N10" s="96"/>
      <c r="O10" s="96"/>
      <c r="P10" s="96"/>
      <c r="Q10" s="96"/>
      <c r="R10" s="97" t="s">
        <v>39</v>
      </c>
      <c r="S10" s="97"/>
      <c r="T10" s="97"/>
      <c r="U10" s="97"/>
      <c r="V10" s="97"/>
      <c r="W10" s="97"/>
      <c r="X10" s="97"/>
      <c r="Y10" s="97"/>
      <c r="Z10" s="97"/>
      <c r="AA10" s="97"/>
      <c r="AB10" s="97"/>
      <c r="AC10" s="98" t="s">
        <v>40</v>
      </c>
      <c r="AD10" s="98"/>
      <c r="AE10" s="98"/>
      <c r="AF10" s="98"/>
      <c r="AG10" s="98"/>
      <c r="AH10" s="98"/>
      <c r="AI10" s="98"/>
      <c r="AJ10" s="98"/>
      <c r="AK10" s="98"/>
      <c r="AL10" s="98"/>
      <c r="AM10" s="98"/>
      <c r="AN10" s="98"/>
      <c r="AO10" s="98"/>
      <c r="AP10" s="98"/>
      <c r="AQ10" s="98"/>
      <c r="AR10" s="98"/>
      <c r="AS10" s="98"/>
      <c r="AT10" s="98"/>
      <c r="AU10" s="98"/>
      <c r="AV10" s="98"/>
      <c r="AW10" s="98"/>
      <c r="AX10" s="98"/>
      <c r="AY10" s="98"/>
      <c r="AZ10" s="98"/>
      <c r="BA10" s="98"/>
      <c r="BB10" s="98"/>
      <c r="BC10" s="98"/>
      <c r="BD10" s="98"/>
      <c r="BE10" s="98"/>
    </row>
    <row r="11" spans="1:57" x14ac:dyDescent="0.35">
      <c r="A11" s="57" t="s">
        <v>615</v>
      </c>
      <c r="B11" s="57" t="s">
        <v>613</v>
      </c>
      <c r="C11" s="57" t="s">
        <v>618</v>
      </c>
      <c r="D11" s="57" t="s">
        <v>620</v>
      </c>
      <c r="E11" s="60" t="s">
        <v>619</v>
      </c>
      <c r="F11" s="27" t="s">
        <v>614</v>
      </c>
      <c r="G11" s="8">
        <v>2000</v>
      </c>
      <c r="H11" s="8">
        <v>2001</v>
      </c>
      <c r="I11" s="8">
        <v>2002</v>
      </c>
      <c r="J11" s="8">
        <v>2003</v>
      </c>
      <c r="K11" s="8">
        <v>2004</v>
      </c>
      <c r="L11" s="8">
        <v>2005</v>
      </c>
      <c r="M11" s="8">
        <v>2006</v>
      </c>
      <c r="N11" s="8">
        <v>2007</v>
      </c>
      <c r="O11" s="8">
        <v>2008</v>
      </c>
      <c r="P11" s="8">
        <v>2009</v>
      </c>
      <c r="Q11" s="8">
        <v>2010</v>
      </c>
      <c r="R11" s="9">
        <v>2011</v>
      </c>
      <c r="S11" s="9">
        <v>2012</v>
      </c>
      <c r="T11" s="9">
        <v>2013</v>
      </c>
      <c r="U11" s="9">
        <v>2014</v>
      </c>
      <c r="V11" s="9">
        <v>2015</v>
      </c>
      <c r="W11" s="9">
        <v>2016</v>
      </c>
      <c r="X11" s="9">
        <v>2017</v>
      </c>
      <c r="Y11" s="9">
        <v>2018</v>
      </c>
      <c r="Z11" s="9">
        <v>2019</v>
      </c>
      <c r="AA11" s="9">
        <v>2020</v>
      </c>
      <c r="AB11" s="9">
        <v>2021</v>
      </c>
      <c r="AC11" s="10">
        <v>2022</v>
      </c>
      <c r="AD11" s="10">
        <v>2023</v>
      </c>
      <c r="AE11" s="10">
        <v>2024</v>
      </c>
      <c r="AF11" s="10">
        <v>2025</v>
      </c>
      <c r="AG11" s="10">
        <v>2026</v>
      </c>
      <c r="AH11" s="10">
        <v>2027</v>
      </c>
      <c r="AI11" s="10">
        <v>2028</v>
      </c>
      <c r="AJ11" s="10">
        <v>2029</v>
      </c>
      <c r="AK11" s="10">
        <v>2030</v>
      </c>
      <c r="AL11" s="10">
        <v>2031</v>
      </c>
      <c r="AM11" s="10">
        <v>2032</v>
      </c>
      <c r="AN11" s="10">
        <v>2033</v>
      </c>
      <c r="AO11" s="10">
        <v>2034</v>
      </c>
      <c r="AP11" s="10">
        <v>2035</v>
      </c>
      <c r="AQ11" s="10">
        <v>2036</v>
      </c>
      <c r="AR11" s="10">
        <v>2037</v>
      </c>
      <c r="AS11" s="10">
        <v>2038</v>
      </c>
      <c r="AT11" s="10">
        <v>2039</v>
      </c>
      <c r="AU11" s="10">
        <v>2040</v>
      </c>
      <c r="AV11" s="10">
        <v>2041</v>
      </c>
      <c r="AW11" s="10">
        <v>2042</v>
      </c>
      <c r="AX11" s="10">
        <v>2043</v>
      </c>
      <c r="AY11" s="10">
        <v>2044</v>
      </c>
      <c r="AZ11" s="10">
        <v>2045</v>
      </c>
      <c r="BA11" s="10">
        <v>2046</v>
      </c>
      <c r="BB11" s="10">
        <v>2047</v>
      </c>
      <c r="BC11" s="10">
        <v>2048</v>
      </c>
      <c r="BD11" s="10">
        <v>2049</v>
      </c>
      <c r="BE11" s="10">
        <v>2050</v>
      </c>
    </row>
    <row r="12" spans="1:57" x14ac:dyDescent="0.35">
      <c r="A12" s="57" t="s">
        <v>616</v>
      </c>
      <c r="C12" s="86" t="s">
        <v>3</v>
      </c>
      <c r="D12" s="58" t="s">
        <v>621</v>
      </c>
      <c r="E12" s="63" t="s">
        <v>623</v>
      </c>
      <c r="F12" s="26" t="s">
        <v>41</v>
      </c>
      <c r="G12" s="11">
        <f>G$43*'Shares Cordless Tools'!C5</f>
        <v>20.588555010136236</v>
      </c>
      <c r="H12" s="11">
        <f>H$43*'Shares Cordless Tools'!D5</f>
        <v>22.041029158381747</v>
      </c>
      <c r="I12" s="11">
        <f>I$43*'Shares Cordless Tools'!E5</f>
        <v>20.622987330177487</v>
      </c>
      <c r="J12" s="11">
        <f>J$43*'Shares Cordless Tools'!F5</f>
        <v>20.615228616867597</v>
      </c>
      <c r="K12" s="11">
        <f>K$43*'Shares Cordless Tools'!G5</f>
        <v>28.301347348515193</v>
      </c>
      <c r="L12" s="11">
        <f>L$43*'Shares Cordless Tools'!H5</f>
        <v>38.712363471884132</v>
      </c>
      <c r="M12" s="11">
        <f>M$43*'Shares Cordless Tools'!I5</f>
        <v>42.805305009003305</v>
      </c>
      <c r="N12" s="11">
        <f>N$43*'Shares Cordless Tools'!J5</f>
        <v>32.299740930727076</v>
      </c>
      <c r="O12" s="11">
        <f>O$43*'Shares Cordless Tools'!K5</f>
        <v>19.468909962597607</v>
      </c>
      <c r="P12" s="11">
        <f>P$43*'Shares Cordless Tools'!L5</f>
        <v>27.273844408949714</v>
      </c>
      <c r="Q12" s="11">
        <f>Q$43*'Shares Cordless Tools'!M5</f>
        <v>33.372725646960113</v>
      </c>
      <c r="R12" s="9">
        <f>R$43*'Shares Cordless Tools'!N5</f>
        <v>35.509807615161641</v>
      </c>
      <c r="S12" s="9">
        <f>S$43*'Shares Cordless Tools'!O5</f>
        <v>38.088814859836397</v>
      </c>
      <c r="T12" s="9">
        <f>T$43*'Shares Cordless Tools'!P5</f>
        <v>46.435352947455392</v>
      </c>
      <c r="U12" s="9">
        <f>U$43*'Shares Cordless Tools'!Q5</f>
        <v>46.124999597436357</v>
      </c>
      <c r="V12" s="9">
        <f>V$43*'Shares Cordless Tools'!R5</f>
        <v>46.652047204031604</v>
      </c>
      <c r="W12" s="9">
        <f>W$43*'Shares Cordless Tools'!S5</f>
        <v>34.433582508785598</v>
      </c>
      <c r="X12" s="9">
        <f>X$43*'Shares Cordless Tools'!T5</f>
        <v>21.204344008727627</v>
      </c>
      <c r="Y12" s="9">
        <f>Y$43*'Shares Cordless Tools'!U5</f>
        <v>37.616006276668521</v>
      </c>
      <c r="Z12" s="9">
        <f>Z$43*'Shares Cordless Tools'!V5</f>
        <v>79.946374311758433</v>
      </c>
      <c r="AA12" s="9">
        <f>AA$43*'Shares Cordless Tools'!W5</f>
        <v>91.761156268172044</v>
      </c>
      <c r="AB12" s="9">
        <f>AB$43*'Shares Cordless Tools'!X5</f>
        <v>90.890028196574519</v>
      </c>
      <c r="AC12" s="13">
        <f>AB12+(AB12*AB$44)</f>
        <v>105.43243270802644</v>
      </c>
      <c r="AD12" s="13">
        <f t="shared" ref="AD12:BE12" si="0">AC12+(AC12*AC$44)</f>
        <v>122.30162194131067</v>
      </c>
      <c r="AE12" s="13">
        <f t="shared" si="0"/>
        <v>141.86988145192038</v>
      </c>
      <c r="AF12" s="13">
        <f t="shared" si="0"/>
        <v>164.56906248422763</v>
      </c>
      <c r="AG12" s="13">
        <f t="shared" si="0"/>
        <v>190.90011248170404</v>
      </c>
      <c r="AH12" s="13">
        <f t="shared" si="0"/>
        <v>221.44413047877669</v>
      </c>
      <c r="AI12" s="13">
        <f t="shared" si="0"/>
        <v>256.87519135538093</v>
      </c>
      <c r="AJ12" s="13">
        <f t="shared" si="0"/>
        <v>297.97522197224191</v>
      </c>
      <c r="AK12" s="13">
        <f t="shared" si="0"/>
        <v>345.65125748780065</v>
      </c>
      <c r="AL12" s="13">
        <f t="shared" si="0"/>
        <v>380.21638323658073</v>
      </c>
      <c r="AM12" s="13">
        <f t="shared" si="0"/>
        <v>418.23802156023879</v>
      </c>
      <c r="AN12" s="13">
        <f t="shared" si="0"/>
        <v>460.06182371626267</v>
      </c>
      <c r="AO12" s="13">
        <f t="shared" si="0"/>
        <v>506.06800608788893</v>
      </c>
      <c r="AP12" s="13">
        <f t="shared" si="0"/>
        <v>556.67480669667782</v>
      </c>
      <c r="AQ12" s="13">
        <f t="shared" si="0"/>
        <v>612.34228736634554</v>
      </c>
      <c r="AR12" s="13">
        <f t="shared" si="0"/>
        <v>673.57651610298012</v>
      </c>
      <c r="AS12" s="13">
        <f t="shared" si="0"/>
        <v>740.93416771327816</v>
      </c>
      <c r="AT12" s="13">
        <f t="shared" si="0"/>
        <v>815.027584484606</v>
      </c>
      <c r="AU12" s="13">
        <f t="shared" si="0"/>
        <v>896.53034293306655</v>
      </c>
      <c r="AV12" s="13">
        <f t="shared" si="0"/>
        <v>986.18337722637318</v>
      </c>
      <c r="AW12" s="13">
        <f t="shared" si="0"/>
        <v>1035.4925460876918</v>
      </c>
      <c r="AX12" s="13">
        <f t="shared" si="0"/>
        <v>1087.2671733920765</v>
      </c>
      <c r="AY12" s="13">
        <f t="shared" si="0"/>
        <v>1141.6305320616802</v>
      </c>
      <c r="AZ12" s="13">
        <f t="shared" si="0"/>
        <v>1198.7120586647643</v>
      </c>
      <c r="BA12" s="13">
        <f t="shared" si="0"/>
        <v>1258.6476615980025</v>
      </c>
      <c r="BB12" s="13">
        <f t="shared" si="0"/>
        <v>1321.5800446779026</v>
      </c>
      <c r="BC12" s="13">
        <f t="shared" si="0"/>
        <v>1387.6590469117978</v>
      </c>
      <c r="BD12" s="13">
        <f t="shared" si="0"/>
        <v>1457.0419992573877</v>
      </c>
      <c r="BE12" s="13">
        <f t="shared" si="0"/>
        <v>1529.8940992202572</v>
      </c>
    </row>
    <row r="13" spans="1:57" x14ac:dyDescent="0.35">
      <c r="A13" s="57" t="s">
        <v>616</v>
      </c>
      <c r="C13" s="86" t="s">
        <v>3</v>
      </c>
      <c r="D13" s="58" t="s">
        <v>621</v>
      </c>
      <c r="E13" s="63" t="s">
        <v>623</v>
      </c>
      <c r="F13" s="26" t="s">
        <v>42</v>
      </c>
      <c r="G13" s="11">
        <f>G$43*'Shares Cordless Tools'!C6</f>
        <v>63.998412519760606</v>
      </c>
      <c r="H13" s="11">
        <f>H$43*'Shares Cordless Tools'!D6</f>
        <v>63.755337856457601</v>
      </c>
      <c r="I13" s="11">
        <f>I$43*'Shares Cordless Tools'!E6</f>
        <v>75.743501098152976</v>
      </c>
      <c r="J13" s="11">
        <f>J$43*'Shares Cordless Tools'!F6</f>
        <v>70.875238989896516</v>
      </c>
      <c r="K13" s="11">
        <f>K$43*'Shares Cordless Tools'!G6</f>
        <v>62.80183715862232</v>
      </c>
      <c r="L13" s="11">
        <f>L$43*'Shares Cordless Tools'!H6</f>
        <v>62.521897150622088</v>
      </c>
      <c r="M13" s="11">
        <f>M$43*'Shares Cordless Tools'!I6</f>
        <v>61.809683704642012</v>
      </c>
      <c r="N13" s="11">
        <f>N$43*'Shares Cordless Tools'!J6</f>
        <v>57.790915083394012</v>
      </c>
      <c r="O13" s="11">
        <f>O$43*'Shares Cordless Tools'!K6</f>
        <v>63.114831716125011</v>
      </c>
      <c r="P13" s="11">
        <f>P$43*'Shares Cordless Tools'!L6</f>
        <v>60.428832903378144</v>
      </c>
      <c r="Q13" s="11">
        <f>Q$43*'Shares Cordless Tools'!M6</f>
        <v>46.090353709780757</v>
      </c>
      <c r="R13" s="9">
        <f>R$43*'Shares Cordless Tools'!N6</f>
        <v>49.715016006796851</v>
      </c>
      <c r="S13" s="9">
        <f>S$43*'Shares Cordless Tools'!O6</f>
        <v>52.113652204578024</v>
      </c>
      <c r="T13" s="9">
        <f>T$43*'Shares Cordless Tools'!P6</f>
        <v>61.978439709986944</v>
      </c>
      <c r="U13" s="9">
        <f>U$43*'Shares Cordless Tools'!Q6</f>
        <v>59.907913307133754</v>
      </c>
      <c r="V13" s="9">
        <f>V$43*'Shares Cordless Tools'!R6</f>
        <v>58.926557511572597</v>
      </c>
      <c r="W13" s="9">
        <f>W$43*'Shares Cordless Tools'!S6</f>
        <v>68.846321190445039</v>
      </c>
      <c r="X13" s="9">
        <f>X$43*'Shares Cordless Tools'!T6</f>
        <v>116.68512177521647</v>
      </c>
      <c r="Y13" s="9">
        <f>Y$43*'Shares Cordless Tools'!U6</f>
        <v>135.80042459559499</v>
      </c>
      <c r="Z13" s="9">
        <f>Z$43*'Shares Cordless Tools'!V6</f>
        <v>199.44227731846507</v>
      </c>
      <c r="AA13" s="9">
        <f>AA$43*'Shares Cordless Tools'!W6</f>
        <v>208.02698176981261</v>
      </c>
      <c r="AB13" s="9">
        <f>AB$43*'Shares Cordless Tools'!X6</f>
        <v>206.10011124122673</v>
      </c>
      <c r="AC13" s="13">
        <f t="shared" ref="AC13:BE13" si="1">AB13+(AB13*AB$44)</f>
        <v>239.076129039823</v>
      </c>
      <c r="AD13" s="13">
        <f t="shared" si="1"/>
        <v>277.3283096861947</v>
      </c>
      <c r="AE13" s="13">
        <f t="shared" si="1"/>
        <v>321.70083923598588</v>
      </c>
      <c r="AF13" s="13">
        <f t="shared" si="1"/>
        <v>373.17297351374361</v>
      </c>
      <c r="AG13" s="13">
        <f t="shared" si="1"/>
        <v>432.88064927594257</v>
      </c>
      <c r="AH13" s="13">
        <f t="shared" si="1"/>
        <v>502.14155316009339</v>
      </c>
      <c r="AI13" s="13">
        <f t="shared" si="1"/>
        <v>582.48420166570838</v>
      </c>
      <c r="AJ13" s="13">
        <f t="shared" si="1"/>
        <v>675.68167393222177</v>
      </c>
      <c r="AK13" s="13">
        <f t="shared" si="1"/>
        <v>783.79074176137726</v>
      </c>
      <c r="AL13" s="13">
        <f t="shared" si="1"/>
        <v>862.16981593751495</v>
      </c>
      <c r="AM13" s="13">
        <f t="shared" si="1"/>
        <v>948.38679753126644</v>
      </c>
      <c r="AN13" s="13">
        <f t="shared" si="1"/>
        <v>1043.225477284393</v>
      </c>
      <c r="AO13" s="13">
        <f t="shared" si="1"/>
        <v>1147.5480250128323</v>
      </c>
      <c r="AP13" s="13">
        <f t="shared" si="1"/>
        <v>1262.3028275141155</v>
      </c>
      <c r="AQ13" s="13">
        <f t="shared" si="1"/>
        <v>1388.5331102655271</v>
      </c>
      <c r="AR13" s="13">
        <f t="shared" si="1"/>
        <v>1527.3864212920798</v>
      </c>
      <c r="AS13" s="13">
        <f t="shared" si="1"/>
        <v>1680.1250634212879</v>
      </c>
      <c r="AT13" s="13">
        <f t="shared" si="1"/>
        <v>1848.1375697634166</v>
      </c>
      <c r="AU13" s="13">
        <f t="shared" si="1"/>
        <v>2032.9513267397583</v>
      </c>
      <c r="AV13" s="13">
        <f t="shared" si="1"/>
        <v>2236.2464594137341</v>
      </c>
      <c r="AW13" s="13">
        <f t="shared" si="1"/>
        <v>2348.0587823844207</v>
      </c>
      <c r="AX13" s="13">
        <f t="shared" si="1"/>
        <v>2465.4617215036419</v>
      </c>
      <c r="AY13" s="13">
        <f t="shared" si="1"/>
        <v>2588.7348075788241</v>
      </c>
      <c r="AZ13" s="13">
        <f t="shared" si="1"/>
        <v>2718.1715479577651</v>
      </c>
      <c r="BA13" s="13">
        <f t="shared" si="1"/>
        <v>2854.0801253556533</v>
      </c>
      <c r="BB13" s="13">
        <f t="shared" si="1"/>
        <v>2996.7841316234358</v>
      </c>
      <c r="BC13" s="13">
        <f t="shared" si="1"/>
        <v>3146.6233382046075</v>
      </c>
      <c r="BD13" s="13">
        <f t="shared" si="1"/>
        <v>3303.954505114838</v>
      </c>
      <c r="BE13" s="13">
        <f t="shared" si="1"/>
        <v>3469.1522303705797</v>
      </c>
    </row>
    <row r="14" spans="1:57" x14ac:dyDescent="0.35">
      <c r="A14" s="57" t="s">
        <v>616</v>
      </c>
      <c r="C14" s="86" t="s">
        <v>3</v>
      </c>
      <c r="D14" s="58" t="s">
        <v>621</v>
      </c>
      <c r="E14" s="63" t="s">
        <v>623</v>
      </c>
      <c r="F14" s="26" t="s">
        <v>43</v>
      </c>
      <c r="G14" s="11">
        <f>G$43*'Shares Cordless Tools'!C7</f>
        <v>5.890288249629295</v>
      </c>
      <c r="H14" s="11">
        <f>H$43*'Shares Cordless Tools'!D7</f>
        <v>6.3320526353308848</v>
      </c>
      <c r="I14" s="11">
        <f>I$43*'Shares Cordless Tools'!E7</f>
        <v>5.8305428745214574</v>
      </c>
      <c r="J14" s="11">
        <f>J$43*'Shares Cordless Tools'!F7</f>
        <v>7.5733677386721325</v>
      </c>
      <c r="K14" s="11">
        <f>K$43*'Shares Cordless Tools'!G7</f>
        <v>8.7707114210646662</v>
      </c>
      <c r="L14" s="11">
        <f>L$43*'Shares Cordless Tools'!H7</f>
        <v>10.245843785194568</v>
      </c>
      <c r="M14" s="11">
        <f>M$43*'Shares Cordless Tools'!I7</f>
        <v>10.220435732069342</v>
      </c>
      <c r="N14" s="11">
        <f>N$43*'Shares Cordless Tools'!J7</f>
        <v>10.635153452449678</v>
      </c>
      <c r="O14" s="11">
        <f>O$43*'Shares Cordless Tools'!K7</f>
        <v>12.720135266201257</v>
      </c>
      <c r="P14" s="11">
        <f>P$43*'Shares Cordless Tools'!L7</f>
        <v>15.886247088668796</v>
      </c>
      <c r="Q14" s="11">
        <f>Q$43*'Shares Cordless Tools'!M7</f>
        <v>16.25782599623583</v>
      </c>
      <c r="R14" s="9">
        <f>R$43*'Shares Cordless Tools'!N7</f>
        <v>18.007629244573348</v>
      </c>
      <c r="S14" s="9">
        <f>S$43*'Shares Cordless Tools'!O7</f>
        <v>21.720272527918446</v>
      </c>
      <c r="T14" s="9">
        <f>T$43*'Shares Cordless Tools'!P7</f>
        <v>25.372889600551702</v>
      </c>
      <c r="U14" s="9">
        <f>U$43*'Shares Cordless Tools'!Q7</f>
        <v>24.14282182718172</v>
      </c>
      <c r="V14" s="9">
        <f>V$43*'Shares Cordless Tools'!R7</f>
        <v>25.863026754932275</v>
      </c>
      <c r="W14" s="9">
        <f>W$43*'Shares Cordless Tools'!S7</f>
        <v>32.552819274220013</v>
      </c>
      <c r="X14" s="9">
        <f>X$43*'Shares Cordless Tools'!T7</f>
        <v>51.395520244974136</v>
      </c>
      <c r="Y14" s="9">
        <f>Y$43*'Shares Cordless Tools'!U7</f>
        <v>52.53718840094637</v>
      </c>
      <c r="Z14" s="9">
        <f>Z$43*'Shares Cordless Tools'!V7</f>
        <v>80.422961266690791</v>
      </c>
      <c r="AA14" s="9">
        <f>AA$43*'Shares Cordless Tools'!W7</f>
        <v>87.136371913557923</v>
      </c>
      <c r="AB14" s="9">
        <f>AB$43*'Shares Cordless Tools'!X7</f>
        <v>89.811503666986098</v>
      </c>
      <c r="AC14" s="13">
        <f t="shared" ref="AC14:BE14" si="2">AB14+(AB14*AB$44)</f>
        <v>104.18134425370387</v>
      </c>
      <c r="AD14" s="13">
        <f t="shared" si="2"/>
        <v>120.85035933429648</v>
      </c>
      <c r="AE14" s="13">
        <f t="shared" si="2"/>
        <v>140.18641682778392</v>
      </c>
      <c r="AF14" s="13">
        <f t="shared" si="2"/>
        <v>162.61624352022935</v>
      </c>
      <c r="AG14" s="13">
        <f t="shared" si="2"/>
        <v>188.63484248346603</v>
      </c>
      <c r="AH14" s="13">
        <f t="shared" si="2"/>
        <v>218.81641728082059</v>
      </c>
      <c r="AI14" s="13">
        <f t="shared" si="2"/>
        <v>253.82704404575188</v>
      </c>
      <c r="AJ14" s="13">
        <f t="shared" si="2"/>
        <v>294.43937109307217</v>
      </c>
      <c r="AK14" s="13">
        <f t="shared" si="2"/>
        <v>341.54967046796372</v>
      </c>
      <c r="AL14" s="13">
        <f t="shared" si="2"/>
        <v>375.70463751476007</v>
      </c>
      <c r="AM14" s="13">
        <f t="shared" si="2"/>
        <v>413.27510126623605</v>
      </c>
      <c r="AN14" s="13">
        <f t="shared" si="2"/>
        <v>454.60261139285967</v>
      </c>
      <c r="AO14" s="13">
        <f t="shared" si="2"/>
        <v>500.06287253214566</v>
      </c>
      <c r="AP14" s="13">
        <f t="shared" si="2"/>
        <v>550.06915978536017</v>
      </c>
      <c r="AQ14" s="13">
        <f t="shared" si="2"/>
        <v>605.07607576389614</v>
      </c>
      <c r="AR14" s="13">
        <f t="shared" si="2"/>
        <v>665.5836833402858</v>
      </c>
      <c r="AS14" s="13">
        <f t="shared" si="2"/>
        <v>732.14205167431442</v>
      </c>
      <c r="AT14" s="13">
        <f t="shared" si="2"/>
        <v>805.3562568417459</v>
      </c>
      <c r="AU14" s="13">
        <f t="shared" si="2"/>
        <v>885.89188252592044</v>
      </c>
      <c r="AV14" s="13">
        <f t="shared" si="2"/>
        <v>974.4810707785125</v>
      </c>
      <c r="AW14" s="13">
        <f t="shared" si="2"/>
        <v>1023.2051243174382</v>
      </c>
      <c r="AX14" s="13">
        <f t="shared" si="2"/>
        <v>1074.3653805333101</v>
      </c>
      <c r="AY14" s="13">
        <f t="shared" si="2"/>
        <v>1128.0836495599756</v>
      </c>
      <c r="AZ14" s="13">
        <f t="shared" si="2"/>
        <v>1184.4878320379744</v>
      </c>
      <c r="BA14" s="13">
        <f t="shared" si="2"/>
        <v>1243.7122236398732</v>
      </c>
      <c r="BB14" s="13">
        <f t="shared" si="2"/>
        <v>1305.8978348218668</v>
      </c>
      <c r="BC14" s="13">
        <f t="shared" si="2"/>
        <v>1371.1927265629602</v>
      </c>
      <c r="BD14" s="13">
        <f t="shared" si="2"/>
        <v>1439.7523628911081</v>
      </c>
      <c r="BE14" s="13">
        <f t="shared" si="2"/>
        <v>1511.7399810356635</v>
      </c>
    </row>
    <row r="15" spans="1:57" x14ac:dyDescent="0.35">
      <c r="A15" s="57" t="s">
        <v>616</v>
      </c>
      <c r="C15" s="86" t="s">
        <v>3</v>
      </c>
      <c r="D15" s="58" t="s">
        <v>621</v>
      </c>
      <c r="E15" s="63" t="s">
        <v>623</v>
      </c>
      <c r="F15" s="26" t="s">
        <v>44</v>
      </c>
      <c r="G15" s="11">
        <f>G$43*'Shares Cordless Tools'!C8</f>
        <v>5.604953948504793</v>
      </c>
      <c r="H15" s="11">
        <f>H$43*'Shares Cordless Tools'!D8</f>
        <v>8.126433556114014</v>
      </c>
      <c r="I15" s="11">
        <f>I$43*'Shares Cordless Tools'!E8</f>
        <v>9.7734967730349211</v>
      </c>
      <c r="J15" s="11">
        <f>J$43*'Shares Cordless Tools'!F8</f>
        <v>10.178349711950933</v>
      </c>
      <c r="K15" s="11">
        <f>K$43*'Shares Cordless Tools'!G8</f>
        <v>13.376314467447351</v>
      </c>
      <c r="L15" s="11">
        <f>L$43*'Shares Cordless Tools'!H8</f>
        <v>13.811152519710696</v>
      </c>
      <c r="M15" s="11">
        <f>M$43*'Shares Cordless Tools'!I8</f>
        <v>14.212214294070366</v>
      </c>
      <c r="N15" s="11">
        <f>N$43*'Shares Cordless Tools'!J8</f>
        <v>11.82290530520739</v>
      </c>
      <c r="O15" s="11">
        <f>O$43*'Shares Cordless Tools'!K8</f>
        <v>12.390632692576832</v>
      </c>
      <c r="P15" s="11">
        <f>P$43*'Shares Cordless Tools'!L8</f>
        <v>11.442150031772856</v>
      </c>
      <c r="Q15" s="11">
        <f>Q$43*'Shares Cordless Tools'!M8</f>
        <v>8.2866440921850781</v>
      </c>
      <c r="R15" s="9">
        <f>R$43*'Shares Cordless Tools'!N8</f>
        <v>7.2895477168694338</v>
      </c>
      <c r="S15" s="9">
        <f>S$43*'Shares Cordless Tools'!O8</f>
        <v>8.9662059828865512</v>
      </c>
      <c r="T15" s="9">
        <f>T$43*'Shares Cordless Tools'!P8</f>
        <v>12.043995755811943</v>
      </c>
      <c r="U15" s="9">
        <f>U$43*'Shares Cordless Tools'!Q8</f>
        <v>12.967135570642796</v>
      </c>
      <c r="V15" s="9">
        <f>V$43*'Shares Cordless Tools'!R8</f>
        <v>15.256054908692265</v>
      </c>
      <c r="W15" s="9">
        <f>W$43*'Shares Cordless Tools'!S8</f>
        <v>19.100271026759742</v>
      </c>
      <c r="X15" s="9">
        <f>X$43*'Shares Cordless Tools'!T8</f>
        <v>34.161722106312084</v>
      </c>
      <c r="Y15" s="9">
        <f>Y$43*'Shares Cordless Tools'!U8</f>
        <v>38.432245521113728</v>
      </c>
      <c r="Z15" s="9">
        <f>Z$43*'Shares Cordless Tools'!V8</f>
        <v>54.422511751964088</v>
      </c>
      <c r="AA15" s="9">
        <f>AA$43*'Shares Cordless Tools'!W8</f>
        <v>60.473142799613058</v>
      </c>
      <c r="AB15" s="9">
        <f>AB$43*'Shares Cordless Tools'!X8</f>
        <v>59.366368069378026</v>
      </c>
      <c r="AC15" s="13">
        <f t="shared" ref="AC15:BE15" si="3">AB15+(AB15*AB$44)</f>
        <v>68.864986960478518</v>
      </c>
      <c r="AD15" s="13">
        <f t="shared" si="3"/>
        <v>79.883384874155084</v>
      </c>
      <c r="AE15" s="13">
        <f t="shared" si="3"/>
        <v>92.664726454019899</v>
      </c>
      <c r="AF15" s="13">
        <f t="shared" si="3"/>
        <v>107.49108268666308</v>
      </c>
      <c r="AG15" s="13">
        <f t="shared" si="3"/>
        <v>124.68965591652918</v>
      </c>
      <c r="AH15" s="13">
        <f t="shared" si="3"/>
        <v>144.64000086317384</v>
      </c>
      <c r="AI15" s="13">
        <f t="shared" si="3"/>
        <v>167.78240100128164</v>
      </c>
      <c r="AJ15" s="13">
        <f t="shared" si="3"/>
        <v>194.62758516148671</v>
      </c>
      <c r="AK15" s="13">
        <f t="shared" si="3"/>
        <v>225.76799878732459</v>
      </c>
      <c r="AL15" s="13">
        <f t="shared" si="3"/>
        <v>248.34479866605705</v>
      </c>
      <c r="AM15" s="13">
        <f t="shared" si="3"/>
        <v>273.17927853266275</v>
      </c>
      <c r="AN15" s="13">
        <f t="shared" si="3"/>
        <v>300.49720638592902</v>
      </c>
      <c r="AO15" s="13">
        <f t="shared" si="3"/>
        <v>330.54692702452189</v>
      </c>
      <c r="AP15" s="13">
        <f t="shared" si="3"/>
        <v>363.60161972697409</v>
      </c>
      <c r="AQ15" s="13">
        <f t="shared" si="3"/>
        <v>399.96178169967152</v>
      </c>
      <c r="AR15" s="13">
        <f t="shared" si="3"/>
        <v>439.95795986963867</v>
      </c>
      <c r="AS15" s="13">
        <f t="shared" si="3"/>
        <v>483.95375585660253</v>
      </c>
      <c r="AT15" s="13">
        <f t="shared" si="3"/>
        <v>532.34913144226277</v>
      </c>
      <c r="AU15" s="13">
        <f t="shared" si="3"/>
        <v>585.58404458648909</v>
      </c>
      <c r="AV15" s="13">
        <f t="shared" si="3"/>
        <v>644.14244904513794</v>
      </c>
      <c r="AW15" s="13">
        <f t="shared" si="3"/>
        <v>676.34957149739489</v>
      </c>
      <c r="AX15" s="13">
        <f t="shared" si="3"/>
        <v>710.1670500722646</v>
      </c>
      <c r="AY15" s="13">
        <f t="shared" si="3"/>
        <v>745.6754025758778</v>
      </c>
      <c r="AZ15" s="13">
        <f t="shared" si="3"/>
        <v>782.95917270467169</v>
      </c>
      <c r="BA15" s="13">
        <f t="shared" si="3"/>
        <v>822.10713133990532</v>
      </c>
      <c r="BB15" s="13">
        <f t="shared" si="3"/>
        <v>863.21248790690061</v>
      </c>
      <c r="BC15" s="13">
        <f t="shared" si="3"/>
        <v>906.37311230224566</v>
      </c>
      <c r="BD15" s="13">
        <f t="shared" si="3"/>
        <v>951.69176791735799</v>
      </c>
      <c r="BE15" s="13">
        <f t="shared" si="3"/>
        <v>999.27635631322585</v>
      </c>
    </row>
    <row r="16" spans="1:57" x14ac:dyDescent="0.35">
      <c r="A16" s="57" t="s">
        <v>616</v>
      </c>
      <c r="C16" s="86" t="s">
        <v>3</v>
      </c>
      <c r="D16" s="58" t="s">
        <v>621</v>
      </c>
      <c r="E16" s="63" t="s">
        <v>623</v>
      </c>
      <c r="F16" s="26" t="s">
        <v>45</v>
      </c>
      <c r="G16" s="11">
        <f>G$43*'Shares Cordless Tools'!C9</f>
        <v>1.8157754447448564</v>
      </c>
      <c r="H16" s="11">
        <f>H$43*'Shares Cordless Tools'!D9</f>
        <v>2.080834142425338</v>
      </c>
      <c r="I16" s="11">
        <f>I$43*'Shares Cordless Tools'!E9</f>
        <v>1.8628796733089377</v>
      </c>
      <c r="J16" s="11">
        <f>J$43*'Shares Cordless Tools'!F9</f>
        <v>1.7810078910570382</v>
      </c>
      <c r="K16" s="11">
        <f>K$43*'Shares Cordless Tools'!G9</f>
        <v>2.1122817499678574</v>
      </c>
      <c r="L16" s="11">
        <f>L$43*'Shares Cordless Tools'!H9</f>
        <v>2.4868653576571491</v>
      </c>
      <c r="M16" s="11">
        <f>M$43*'Shares Cordless Tools'!I9</f>
        <v>3.0124233880972735</v>
      </c>
      <c r="N16" s="11">
        <f>N$43*'Shares Cordless Tools'!J9</f>
        <v>3.0618228730744956</v>
      </c>
      <c r="O16" s="11">
        <f>O$43*'Shares Cordless Tools'!K9</f>
        <v>3.2115821275579419</v>
      </c>
      <c r="P16" s="11">
        <f>P$43*'Shares Cordless Tools'!L9</f>
        <v>2.8218667698256721</v>
      </c>
      <c r="Q16" s="11">
        <f>Q$43*'Shares Cordless Tools'!M9</f>
        <v>3.4685778449992926</v>
      </c>
      <c r="R16" s="9">
        <f>R$43*'Shares Cordless Tools'!N9</f>
        <v>3.9528418304021828</v>
      </c>
      <c r="S16" s="9">
        <f>S$43*'Shares Cordless Tools'!O9</f>
        <v>3.099006984418657</v>
      </c>
      <c r="T16" s="9">
        <f>T$43*'Shares Cordless Tools'!P9</f>
        <v>3.7605291678009842</v>
      </c>
      <c r="U16" s="9">
        <f>U$43*'Shares Cordless Tools'!Q9</f>
        <v>3.6632570828923297</v>
      </c>
      <c r="V16" s="9">
        <f>V$43*'Shares Cordless Tools'!R9</f>
        <v>3.9744126021827024</v>
      </c>
      <c r="W16" s="9">
        <f>W$43*'Shares Cordless Tools'!S9</f>
        <v>4.3532287885171206</v>
      </c>
      <c r="X16" s="9">
        <f>X$43*'Shares Cordless Tools'!T9</f>
        <v>10.272718569324995</v>
      </c>
      <c r="Y16" s="9">
        <f>Y$43*'Shares Cordless Tools'!U9</f>
        <v>9.6608077661109633</v>
      </c>
      <c r="Z16" s="9">
        <f>Z$43*'Shares Cordless Tools'!V9</f>
        <v>14.332165282337698</v>
      </c>
      <c r="AA16" s="9">
        <f>AA$43*'Shares Cordless Tools'!W9</f>
        <v>14.16615608647164</v>
      </c>
      <c r="AB16" s="9">
        <f>AB$43*'Shares Cordless Tools'!X9</f>
        <v>14.10802758425864</v>
      </c>
      <c r="AC16" s="13">
        <f t="shared" ref="AC16:BE16" si="4">AB16+(AB16*AB$44)</f>
        <v>16.365311997740022</v>
      </c>
      <c r="AD16" s="13">
        <f t="shared" si="4"/>
        <v>18.983761917378427</v>
      </c>
      <c r="AE16" s="13">
        <f t="shared" si="4"/>
        <v>22.021163824158975</v>
      </c>
      <c r="AF16" s="13">
        <f t="shared" si="4"/>
        <v>25.544550036024411</v>
      </c>
      <c r="AG16" s="13">
        <f t="shared" si="4"/>
        <v>29.631678041788316</v>
      </c>
      <c r="AH16" s="13">
        <f t="shared" si="4"/>
        <v>34.372746528474444</v>
      </c>
      <c r="AI16" s="13">
        <f t="shared" si="4"/>
        <v>39.872385973030354</v>
      </c>
      <c r="AJ16" s="13">
        <f t="shared" si="4"/>
        <v>46.251967728715215</v>
      </c>
      <c r="AK16" s="13">
        <f t="shared" si="4"/>
        <v>53.652282565309648</v>
      </c>
      <c r="AL16" s="13">
        <f t="shared" si="4"/>
        <v>59.017510821840617</v>
      </c>
      <c r="AM16" s="13">
        <f t="shared" si="4"/>
        <v>64.91926190402468</v>
      </c>
      <c r="AN16" s="13">
        <f t="shared" si="4"/>
        <v>71.411188094427146</v>
      </c>
      <c r="AO16" s="13">
        <f t="shared" si="4"/>
        <v>78.552306903869862</v>
      </c>
      <c r="AP16" s="13">
        <f t="shared" si="4"/>
        <v>86.407537594256851</v>
      </c>
      <c r="AQ16" s="13">
        <f t="shared" si="4"/>
        <v>95.048291353682544</v>
      </c>
      <c r="AR16" s="13">
        <f t="shared" si="4"/>
        <v>104.5531204890508</v>
      </c>
      <c r="AS16" s="13">
        <f t="shared" si="4"/>
        <v>115.00843253795588</v>
      </c>
      <c r="AT16" s="13">
        <f t="shared" si="4"/>
        <v>126.50927579175148</v>
      </c>
      <c r="AU16" s="13">
        <f t="shared" si="4"/>
        <v>139.16020337092664</v>
      </c>
      <c r="AV16" s="13">
        <f t="shared" si="4"/>
        <v>153.07622370801931</v>
      </c>
      <c r="AW16" s="13">
        <f t="shared" si="4"/>
        <v>160.73003489342028</v>
      </c>
      <c r="AX16" s="13">
        <f t="shared" si="4"/>
        <v>168.76653663809128</v>
      </c>
      <c r="AY16" s="13">
        <f t="shared" si="4"/>
        <v>177.20486346999584</v>
      </c>
      <c r="AZ16" s="13">
        <f t="shared" si="4"/>
        <v>186.06510664349562</v>
      </c>
      <c r="BA16" s="13">
        <f t="shared" si="4"/>
        <v>195.36836197567041</v>
      </c>
      <c r="BB16" s="13">
        <f t="shared" si="4"/>
        <v>205.13678007445392</v>
      </c>
      <c r="BC16" s="13">
        <f t="shared" si="4"/>
        <v>215.39361907817661</v>
      </c>
      <c r="BD16" s="13">
        <f t="shared" si="4"/>
        <v>226.16330003208543</v>
      </c>
      <c r="BE16" s="13">
        <f t="shared" si="4"/>
        <v>237.4714650336897</v>
      </c>
    </row>
    <row r="17" spans="1:57" x14ac:dyDescent="0.35">
      <c r="A17" s="57" t="s">
        <v>616</v>
      </c>
      <c r="C17" s="86" t="s">
        <v>3</v>
      </c>
      <c r="D17" s="58" t="s">
        <v>621</v>
      </c>
      <c r="E17" s="63" t="s">
        <v>623</v>
      </c>
      <c r="F17" s="26" t="s">
        <v>46</v>
      </c>
      <c r="G17" s="11">
        <f>G$43*'Shares Cordless Tools'!C10</f>
        <v>23.14811873327394</v>
      </c>
      <c r="H17" s="11">
        <f>H$43*'Shares Cordless Tools'!D10</f>
        <v>27.674594811972497</v>
      </c>
      <c r="I17" s="11">
        <f>I$43*'Shares Cordless Tools'!E10</f>
        <v>28.450862534126831</v>
      </c>
      <c r="J17" s="11">
        <f>J$43*'Shares Cordless Tools'!F10</f>
        <v>30.976476350145443</v>
      </c>
      <c r="K17" s="11">
        <f>K$43*'Shares Cordless Tools'!G10</f>
        <v>31.780438619897012</v>
      </c>
      <c r="L17" s="11">
        <f>L$43*'Shares Cordless Tools'!H10</f>
        <v>33.44026699016004</v>
      </c>
      <c r="M17" s="11">
        <f>M$43*'Shares Cordless Tools'!I10</f>
        <v>30.912842995009047</v>
      </c>
      <c r="N17" s="11">
        <f>N$43*'Shares Cordless Tools'!J10</f>
        <v>30.60908950569878</v>
      </c>
      <c r="O17" s="11">
        <f>O$43*'Shares Cordless Tools'!K10</f>
        <v>35.40314667090211</v>
      </c>
      <c r="P17" s="11">
        <f>P$43*'Shares Cordless Tools'!L10</f>
        <v>43.05100602604179</v>
      </c>
      <c r="Q17" s="11">
        <f>Q$43*'Shares Cordless Tools'!M10</f>
        <v>44.638099442009725</v>
      </c>
      <c r="R17" s="9">
        <f>R$43*'Shares Cordless Tools'!N10</f>
        <v>48.056370889122626</v>
      </c>
      <c r="S17" s="9">
        <f>S$43*'Shares Cordless Tools'!O10</f>
        <v>51.640604001647219</v>
      </c>
      <c r="T17" s="9">
        <f>T$43*'Shares Cordless Tools'!P10</f>
        <v>64.319146867393101</v>
      </c>
      <c r="U17" s="9">
        <f>U$43*'Shares Cordless Tools'!Q10</f>
        <v>64.912032636681815</v>
      </c>
      <c r="V17" s="9">
        <f>V$43*'Shares Cordless Tools'!R10</f>
        <v>66.623808149563743</v>
      </c>
      <c r="W17" s="9">
        <f>W$43*'Shares Cordless Tools'!S10</f>
        <v>80.8559879105633</v>
      </c>
      <c r="X17" s="9">
        <f>X$43*'Shares Cordless Tools'!T10</f>
        <v>126.62355979576162</v>
      </c>
      <c r="Y17" s="9">
        <f>Y$43*'Shares Cordless Tools'!U10</f>
        <v>128.68407424161072</v>
      </c>
      <c r="Z17" s="9">
        <f>Z$43*'Shares Cordless Tools'!V10</f>
        <v>196.24205829810495</v>
      </c>
      <c r="AA17" s="9">
        <f>AA$43*'Shares Cordless Tools'!W10</f>
        <v>212.13861256640041</v>
      </c>
      <c r="AB17" s="9">
        <f>AB$43*'Shares Cordless Tools'!X10</f>
        <v>209.53482067898815</v>
      </c>
      <c r="AC17" s="13">
        <f t="shared" ref="AC17:BE17" si="5">AB17+(AB17*AB$44)</f>
        <v>243.06039198762625</v>
      </c>
      <c r="AD17" s="13">
        <f t="shared" si="5"/>
        <v>281.95005470564644</v>
      </c>
      <c r="AE17" s="13">
        <f t="shared" si="5"/>
        <v>327.06206345854986</v>
      </c>
      <c r="AF17" s="13">
        <f t="shared" si="5"/>
        <v>379.39199361191783</v>
      </c>
      <c r="AG17" s="13">
        <f t="shared" si="5"/>
        <v>440.09471258982467</v>
      </c>
      <c r="AH17" s="13">
        <f t="shared" si="5"/>
        <v>510.50986660419665</v>
      </c>
      <c r="AI17" s="13">
        <f t="shared" si="5"/>
        <v>592.19144526086814</v>
      </c>
      <c r="AJ17" s="13">
        <f t="shared" si="5"/>
        <v>686.94207650260705</v>
      </c>
      <c r="AK17" s="13">
        <f t="shared" si="5"/>
        <v>796.85280874302418</v>
      </c>
      <c r="AL17" s="13">
        <f t="shared" si="5"/>
        <v>876.53808961732659</v>
      </c>
      <c r="AM17" s="13">
        <f t="shared" si="5"/>
        <v>964.19189857905928</v>
      </c>
      <c r="AN17" s="13">
        <f t="shared" si="5"/>
        <v>1060.6110884369652</v>
      </c>
      <c r="AO17" s="13">
        <f t="shared" si="5"/>
        <v>1166.6721972806617</v>
      </c>
      <c r="AP17" s="13">
        <f t="shared" si="5"/>
        <v>1283.3394170087279</v>
      </c>
      <c r="AQ17" s="13">
        <f t="shared" si="5"/>
        <v>1411.6733587096007</v>
      </c>
      <c r="AR17" s="13">
        <f t="shared" si="5"/>
        <v>1552.8406945805609</v>
      </c>
      <c r="AS17" s="13">
        <f t="shared" si="5"/>
        <v>1708.1247640386171</v>
      </c>
      <c r="AT17" s="13">
        <f t="shared" si="5"/>
        <v>1878.9372404424787</v>
      </c>
      <c r="AU17" s="13">
        <f t="shared" si="5"/>
        <v>2066.8309644867268</v>
      </c>
      <c r="AV17" s="13">
        <f t="shared" si="5"/>
        <v>2273.5140609353994</v>
      </c>
      <c r="AW17" s="13">
        <f t="shared" si="5"/>
        <v>2387.1897639821691</v>
      </c>
      <c r="AX17" s="13">
        <f t="shared" si="5"/>
        <v>2506.5492521812776</v>
      </c>
      <c r="AY17" s="13">
        <f t="shared" si="5"/>
        <v>2631.8767147903413</v>
      </c>
      <c r="AZ17" s="13">
        <f t="shared" si="5"/>
        <v>2763.4705505298584</v>
      </c>
      <c r="BA17" s="13">
        <f t="shared" si="5"/>
        <v>2901.6440780563512</v>
      </c>
      <c r="BB17" s="13">
        <f t="shared" si="5"/>
        <v>3046.7262819591688</v>
      </c>
      <c r="BC17" s="13">
        <f t="shared" si="5"/>
        <v>3199.0625960571274</v>
      </c>
      <c r="BD17" s="13">
        <f t="shared" si="5"/>
        <v>3359.0157258599838</v>
      </c>
      <c r="BE17" s="13">
        <f t="shared" si="5"/>
        <v>3526.9665121529829</v>
      </c>
    </row>
    <row r="18" spans="1:57" x14ac:dyDescent="0.35">
      <c r="A18" s="57" t="s">
        <v>616</v>
      </c>
      <c r="C18" s="86" t="s">
        <v>3</v>
      </c>
      <c r="D18" s="58" t="s">
        <v>621</v>
      </c>
      <c r="E18" s="63" t="s">
        <v>623</v>
      </c>
      <c r="F18" s="26" t="s">
        <v>47</v>
      </c>
      <c r="G18" s="11">
        <f>G$43*'Shares Cordless Tools'!C11</f>
        <v>20.882414746359263</v>
      </c>
      <c r="H18" s="11">
        <f>H$43*'Shares Cordless Tools'!D11</f>
        <v>21.367057415839319</v>
      </c>
      <c r="I18" s="11">
        <f>I$43*'Shares Cordless Tools'!E11</f>
        <v>20.179245071988181</v>
      </c>
      <c r="J18" s="11">
        <f>J$43*'Shares Cordless Tools'!F11</f>
        <v>26.910610913892228</v>
      </c>
      <c r="K18" s="11">
        <f>K$43*'Shares Cordless Tools'!G11</f>
        <v>22.855247031151567</v>
      </c>
      <c r="L18" s="11">
        <f>L$43*'Shares Cordless Tools'!H11</f>
        <v>21.138129836914384</v>
      </c>
      <c r="M18" s="11">
        <f>M$43*'Shares Cordless Tools'!I11</f>
        <v>23.108746498773144</v>
      </c>
      <c r="N18" s="11">
        <f>N$43*'Shares Cordless Tools'!J11</f>
        <v>25.99673865639603</v>
      </c>
      <c r="O18" s="11">
        <f>O$43*'Shares Cordless Tools'!K11</f>
        <v>26.651312025857077</v>
      </c>
      <c r="P18" s="11">
        <f>P$43*'Shares Cordless Tools'!L11</f>
        <v>24.331042593595626</v>
      </c>
      <c r="Q18" s="11">
        <f>Q$43*'Shares Cordless Tools'!M11</f>
        <v>34.099653888007182</v>
      </c>
      <c r="R18" s="9">
        <f>R$43*'Shares Cordless Tools'!N11</f>
        <v>32.364368017192284</v>
      </c>
      <c r="S18" s="9">
        <f>S$43*'Shares Cordless Tools'!O11</f>
        <v>28.277720276851937</v>
      </c>
      <c r="T18" s="9">
        <f>T$43*'Shares Cordless Tools'!P11</f>
        <v>27.012140947158301</v>
      </c>
      <c r="U18" s="9">
        <f>U$43*'Shares Cordless Tools'!Q11</f>
        <v>23.192559088487137</v>
      </c>
      <c r="V18" s="9">
        <f>V$43*'Shares Cordless Tools'!R11</f>
        <v>19.949108190913488</v>
      </c>
      <c r="W18" s="9">
        <f>W$43*'Shares Cordless Tools'!S11</f>
        <v>23.618219561832305</v>
      </c>
      <c r="X18" s="9">
        <f>X$43*'Shares Cordless Tools'!T11</f>
        <v>26.129533932436114</v>
      </c>
      <c r="Y18" s="9">
        <f>Y$43*'Shares Cordless Tools'!U11</f>
        <v>24.563656548837251</v>
      </c>
      <c r="Z18" s="9">
        <f>Z$43*'Shares Cordless Tools'!V11</f>
        <v>34.573681370406788</v>
      </c>
      <c r="AA18" s="9">
        <f>AA$43*'Shares Cordless Tools'!W11</f>
        <v>47.078428218637079</v>
      </c>
      <c r="AB18" s="9">
        <f>AB$43*'Shares Cordless Tools'!X11</f>
        <v>46.604442888172009</v>
      </c>
      <c r="AC18" s="13">
        <f t="shared" ref="AC18:BE18" si="6">AB18+(AB18*AB$44)</f>
        <v>54.06115375027953</v>
      </c>
      <c r="AD18" s="13">
        <f t="shared" si="6"/>
        <v>62.710938350324255</v>
      </c>
      <c r="AE18" s="13">
        <f t="shared" si="6"/>
        <v>72.744688486376134</v>
      </c>
      <c r="AF18" s="13">
        <f t="shared" si="6"/>
        <v>84.383838644196317</v>
      </c>
      <c r="AG18" s="13">
        <f t="shared" si="6"/>
        <v>97.88525282726772</v>
      </c>
      <c r="AH18" s="13">
        <f t="shared" si="6"/>
        <v>113.54689327963055</v>
      </c>
      <c r="AI18" s="13">
        <f t="shared" si="6"/>
        <v>131.71439620437144</v>
      </c>
      <c r="AJ18" s="13">
        <f t="shared" si="6"/>
        <v>152.78869959707086</v>
      </c>
      <c r="AK18" s="13">
        <f t="shared" si="6"/>
        <v>177.23489153260221</v>
      </c>
      <c r="AL18" s="13">
        <f t="shared" si="6"/>
        <v>194.95838068586244</v>
      </c>
      <c r="AM18" s="13">
        <f t="shared" si="6"/>
        <v>214.45421875444868</v>
      </c>
      <c r="AN18" s="13">
        <f t="shared" si="6"/>
        <v>235.89964062989355</v>
      </c>
      <c r="AO18" s="13">
        <f t="shared" si="6"/>
        <v>259.48960469288289</v>
      </c>
      <c r="AP18" s="13">
        <f t="shared" si="6"/>
        <v>285.43856516217119</v>
      </c>
      <c r="AQ18" s="13">
        <f t="shared" si="6"/>
        <v>313.98242167838828</v>
      </c>
      <c r="AR18" s="13">
        <f t="shared" si="6"/>
        <v>345.38066384622709</v>
      </c>
      <c r="AS18" s="13">
        <f t="shared" si="6"/>
        <v>379.9187302308498</v>
      </c>
      <c r="AT18" s="13">
        <f t="shared" si="6"/>
        <v>417.91060325393477</v>
      </c>
      <c r="AU18" s="13">
        <f t="shared" si="6"/>
        <v>459.70166357932823</v>
      </c>
      <c r="AV18" s="13">
        <f t="shared" si="6"/>
        <v>505.67182993726107</v>
      </c>
      <c r="AW18" s="13">
        <f t="shared" si="6"/>
        <v>530.9554214341241</v>
      </c>
      <c r="AX18" s="13">
        <f t="shared" si="6"/>
        <v>557.50319250583027</v>
      </c>
      <c r="AY18" s="13">
        <f t="shared" si="6"/>
        <v>585.3783521311218</v>
      </c>
      <c r="AZ18" s="13">
        <f t="shared" si="6"/>
        <v>614.6472697376779</v>
      </c>
      <c r="BA18" s="13">
        <f t="shared" si="6"/>
        <v>645.37963322456176</v>
      </c>
      <c r="BB18" s="13">
        <f t="shared" si="6"/>
        <v>677.64861488578981</v>
      </c>
      <c r="BC18" s="13">
        <f t="shared" si="6"/>
        <v>711.53104563007935</v>
      </c>
      <c r="BD18" s="13">
        <f t="shared" si="6"/>
        <v>747.1075979115833</v>
      </c>
      <c r="BE18" s="13">
        <f t="shared" si="6"/>
        <v>784.46297780716247</v>
      </c>
    </row>
    <row r="19" spans="1:57" x14ac:dyDescent="0.35">
      <c r="A19" s="57" t="s">
        <v>616</v>
      </c>
      <c r="C19" s="86" t="s">
        <v>3</v>
      </c>
      <c r="D19" s="58" t="s">
        <v>621</v>
      </c>
      <c r="E19" s="63" t="s">
        <v>623</v>
      </c>
      <c r="F19" s="26" t="s">
        <v>48</v>
      </c>
      <c r="G19" s="11">
        <f>G$43*'Shares Cordless Tools'!C12</f>
        <v>2.8262457297259371</v>
      </c>
      <c r="H19" s="11">
        <f>H$43*'Shares Cordless Tools'!D12</f>
        <v>3.6656713668870711</v>
      </c>
      <c r="I19" s="11">
        <f>I$43*'Shares Cordless Tools'!E12</f>
        <v>3.8035526140963514</v>
      </c>
      <c r="J19" s="11">
        <f>J$43*'Shares Cordless Tools'!F12</f>
        <v>4.162127112353029</v>
      </c>
      <c r="K19" s="11">
        <f>K$43*'Shares Cordless Tools'!G12</f>
        <v>4.5713953240629532</v>
      </c>
      <c r="L19" s="11">
        <f>L$43*'Shares Cordless Tools'!H12</f>
        <v>6.5031438799049388</v>
      </c>
      <c r="M19" s="11">
        <f>M$43*'Shares Cordless Tools'!I12</f>
        <v>5.0369071175638771</v>
      </c>
      <c r="N19" s="11">
        <f>N$43*'Shares Cordless Tools'!J12</f>
        <v>4.1643480105978679</v>
      </c>
      <c r="O19" s="11">
        <f>O$43*'Shares Cordless Tools'!K12</f>
        <v>3.9853708357813433</v>
      </c>
      <c r="P19" s="11">
        <f>P$43*'Shares Cordless Tools'!L12</f>
        <v>3.9816457979889823</v>
      </c>
      <c r="Q19" s="11">
        <f>Q$43*'Shares Cordless Tools'!M12</f>
        <v>3.2343902764235439</v>
      </c>
      <c r="R19" s="9">
        <f>R$43*'Shares Cordless Tools'!N12</f>
        <v>3.4549779876869131</v>
      </c>
      <c r="S19" s="9">
        <f>S$43*'Shares Cordless Tools'!O12</f>
        <v>3.582545530755942</v>
      </c>
      <c r="T19" s="9">
        <f>T$43*'Shares Cordless Tools'!P12</f>
        <v>4.2178837912756757</v>
      </c>
      <c r="U19" s="9">
        <f>U$43*'Shares Cordless Tools'!Q12</f>
        <v>4.0451297501025572</v>
      </c>
      <c r="V19" s="9">
        <f>V$43*'Shares Cordless Tools'!R12</f>
        <v>5.0614718806592807</v>
      </c>
      <c r="W19" s="9">
        <f>W$43*'Shares Cordless Tools'!S12</f>
        <v>7.1614694582418794</v>
      </c>
      <c r="X19" s="9">
        <f>X$43*'Shares Cordless Tools'!T12</f>
        <v>12.651687124651669</v>
      </c>
      <c r="Y19" s="9">
        <f>Y$43*'Shares Cordless Tools'!U12</f>
        <v>11.707882126625625</v>
      </c>
      <c r="Z19" s="9">
        <f>Z$43*'Shares Cordless Tools'!V12</f>
        <v>16.249370393361591</v>
      </c>
      <c r="AA19" s="9">
        <f>AA$43*'Shares Cordless Tools'!W12</f>
        <v>17.672752847808905</v>
      </c>
      <c r="AB19" s="9">
        <f>AB$43*'Shares Cordless Tools'!X12</f>
        <v>17.45738528025101</v>
      </c>
      <c r="AC19" s="13">
        <f t="shared" ref="AC19:BE19" si="7">AB19+(AB19*AB$44)</f>
        <v>20.250566925091171</v>
      </c>
      <c r="AD19" s="13">
        <f t="shared" si="7"/>
        <v>23.490657633105759</v>
      </c>
      <c r="AE19" s="13">
        <f t="shared" si="7"/>
        <v>27.24916285440268</v>
      </c>
      <c r="AF19" s="13">
        <f t="shared" si="7"/>
        <v>31.60902891110711</v>
      </c>
      <c r="AG19" s="13">
        <f t="shared" si="7"/>
        <v>36.666473536884247</v>
      </c>
      <c r="AH19" s="13">
        <f t="shared" si="7"/>
        <v>42.533109302785725</v>
      </c>
      <c r="AI19" s="13">
        <f t="shared" si="7"/>
        <v>49.338406791231442</v>
      </c>
      <c r="AJ19" s="13">
        <f t="shared" si="7"/>
        <v>57.23255187782847</v>
      </c>
      <c r="AK19" s="13">
        <f t="shared" si="7"/>
        <v>66.389760178281023</v>
      </c>
      <c r="AL19" s="13">
        <f t="shared" si="7"/>
        <v>73.028736196109122</v>
      </c>
      <c r="AM19" s="13">
        <f t="shared" si="7"/>
        <v>80.331609815720029</v>
      </c>
      <c r="AN19" s="13">
        <f t="shared" si="7"/>
        <v>88.364770797292039</v>
      </c>
      <c r="AO19" s="13">
        <f t="shared" si="7"/>
        <v>97.201247877021245</v>
      </c>
      <c r="AP19" s="13">
        <f t="shared" si="7"/>
        <v>106.92137266472338</v>
      </c>
      <c r="AQ19" s="13">
        <f t="shared" si="7"/>
        <v>117.61350993119572</v>
      </c>
      <c r="AR19" s="13">
        <f t="shared" si="7"/>
        <v>129.3748609243153</v>
      </c>
      <c r="AS19" s="13">
        <f t="shared" si="7"/>
        <v>142.31234701674683</v>
      </c>
      <c r="AT19" s="13">
        <f t="shared" si="7"/>
        <v>156.54358171842151</v>
      </c>
      <c r="AU19" s="13">
        <f t="shared" si="7"/>
        <v>172.19793989026365</v>
      </c>
      <c r="AV19" s="13">
        <f t="shared" si="7"/>
        <v>189.41773387929001</v>
      </c>
      <c r="AW19" s="13">
        <f t="shared" si="7"/>
        <v>198.88862057325451</v>
      </c>
      <c r="AX19" s="13">
        <f t="shared" si="7"/>
        <v>208.83305160191725</v>
      </c>
      <c r="AY19" s="13">
        <f t="shared" si="7"/>
        <v>219.27470418201312</v>
      </c>
      <c r="AZ19" s="13">
        <f t="shared" si="7"/>
        <v>230.23843939111379</v>
      </c>
      <c r="BA19" s="13">
        <f t="shared" si="7"/>
        <v>241.75036136066947</v>
      </c>
      <c r="BB19" s="13">
        <f t="shared" si="7"/>
        <v>253.83787942870293</v>
      </c>
      <c r="BC19" s="13">
        <f t="shared" si="7"/>
        <v>266.52977340013808</v>
      </c>
      <c r="BD19" s="13">
        <f t="shared" si="7"/>
        <v>279.85626207014496</v>
      </c>
      <c r="BE19" s="13">
        <f t="shared" si="7"/>
        <v>293.84907517365224</v>
      </c>
    </row>
    <row r="20" spans="1:57" x14ac:dyDescent="0.35">
      <c r="A20" s="57" t="s">
        <v>616</v>
      </c>
      <c r="C20" s="86" t="s">
        <v>3</v>
      </c>
      <c r="D20" s="58" t="s">
        <v>621</v>
      </c>
      <c r="E20" s="63" t="s">
        <v>623</v>
      </c>
      <c r="F20" s="26" t="s">
        <v>49</v>
      </c>
      <c r="G20" s="11">
        <f>G$43*'Shares Cordless Tools'!C13</f>
        <v>16.709320998284831</v>
      </c>
      <c r="H20" s="11">
        <f>H$43*'Shares Cordless Tools'!D13</f>
        <v>14.353514083706152</v>
      </c>
      <c r="I20" s="11">
        <f>I$43*'Shares Cordless Tools'!E13</f>
        <v>15.312868723720559</v>
      </c>
      <c r="J20" s="11">
        <f>J$43*'Shares Cordless Tools'!F13</f>
        <v>14.301924408644183</v>
      </c>
      <c r="K20" s="11">
        <f>K$43*'Shares Cordless Tools'!G13</f>
        <v>12.661626516569639</v>
      </c>
      <c r="L20" s="11">
        <f>L$43*'Shares Cordless Tools'!H13</f>
        <v>11.649502972198809</v>
      </c>
      <c r="M20" s="11">
        <f>M$43*'Shares Cordless Tools'!I13</f>
        <v>24.991223010658956</v>
      </c>
      <c r="N20" s="11">
        <f>N$43*'Shares Cordless Tools'!J13</f>
        <v>24.024160514295239</v>
      </c>
      <c r="O20" s="11">
        <f>O$43*'Shares Cordless Tools'!K13</f>
        <v>27.677460434685958</v>
      </c>
      <c r="P20" s="11">
        <f>P$43*'Shares Cordless Tools'!L13</f>
        <v>24.775840750268209</v>
      </c>
      <c r="Q20" s="11">
        <f>Q$43*'Shares Cordless Tools'!M13</f>
        <v>25.655662156716517</v>
      </c>
      <c r="R20" s="9">
        <f>R$43*'Shares Cordless Tools'!N13</f>
        <v>37.095070047044473</v>
      </c>
      <c r="S20" s="9">
        <f>S$43*'Shares Cordless Tools'!O13</f>
        <v>39.863866953252966</v>
      </c>
      <c r="T20" s="9">
        <f>T$43*'Shares Cordless Tools'!P13</f>
        <v>42.402968342115628</v>
      </c>
      <c r="U20" s="9">
        <f>U$43*'Shares Cordless Tools'!Q13</f>
        <v>36.221516365648256</v>
      </c>
      <c r="V20" s="9">
        <f>V$43*'Shares Cordless Tools'!R13</f>
        <v>30.883007486628792</v>
      </c>
      <c r="W20" s="9">
        <f>W$43*'Shares Cordless Tools'!S13</f>
        <v>31.480485650289715</v>
      </c>
      <c r="X20" s="9">
        <f>X$43*'Shares Cordless Tools'!T13</f>
        <v>46.992406841986039</v>
      </c>
      <c r="Y20" s="9">
        <f>Y$43*'Shares Cordless Tools'!U13</f>
        <v>45.520152452604833</v>
      </c>
      <c r="Z20" s="9">
        <f>Z$43*'Shares Cordless Tools'!V13</f>
        <v>73.912302335304915</v>
      </c>
      <c r="AA20" s="9">
        <f>AA$43*'Shares Cordless Tools'!W13</f>
        <v>92.500661594691138</v>
      </c>
      <c r="AB20" s="9">
        <f>AB$43*'Shares Cordless Tools'!X13</f>
        <v>91.438859414378982</v>
      </c>
      <c r="AC20" s="13">
        <f t="shared" ref="AC20:BE20" si="8">AB20+(AB20*AB$44)</f>
        <v>106.06907692067962</v>
      </c>
      <c r="AD20" s="13">
        <f t="shared" si="8"/>
        <v>123.04012922798836</v>
      </c>
      <c r="AE20" s="13">
        <f t="shared" si="8"/>
        <v>142.72654990446651</v>
      </c>
      <c r="AF20" s="13">
        <f t="shared" si="8"/>
        <v>165.56279788918116</v>
      </c>
      <c r="AG20" s="13">
        <f t="shared" si="8"/>
        <v>192.05284555145013</v>
      </c>
      <c r="AH20" s="13">
        <f t="shared" si="8"/>
        <v>222.78130083968216</v>
      </c>
      <c r="AI20" s="13">
        <f t="shared" si="8"/>
        <v>258.42630897403131</v>
      </c>
      <c r="AJ20" s="13">
        <f t="shared" si="8"/>
        <v>299.77451840987635</v>
      </c>
      <c r="AK20" s="13">
        <f t="shared" si="8"/>
        <v>347.73844135545659</v>
      </c>
      <c r="AL20" s="13">
        <f t="shared" si="8"/>
        <v>382.51228549100222</v>
      </c>
      <c r="AM20" s="13">
        <f t="shared" si="8"/>
        <v>420.76351404010245</v>
      </c>
      <c r="AN20" s="13">
        <f t="shared" si="8"/>
        <v>462.83986544411272</v>
      </c>
      <c r="AO20" s="13">
        <f t="shared" si="8"/>
        <v>509.123851988524</v>
      </c>
      <c r="AP20" s="13">
        <f t="shared" si="8"/>
        <v>560.0362371873764</v>
      </c>
      <c r="AQ20" s="13">
        <f t="shared" si="8"/>
        <v>616.03986090611409</v>
      </c>
      <c r="AR20" s="13">
        <f t="shared" si="8"/>
        <v>677.64384699672553</v>
      </c>
      <c r="AS20" s="13">
        <f t="shared" si="8"/>
        <v>745.40823169639805</v>
      </c>
      <c r="AT20" s="13">
        <f t="shared" si="8"/>
        <v>819.94905486603784</v>
      </c>
      <c r="AU20" s="13">
        <f t="shared" si="8"/>
        <v>901.94396035264162</v>
      </c>
      <c r="AV20" s="13">
        <f t="shared" si="8"/>
        <v>992.13835638790579</v>
      </c>
      <c r="AW20" s="13">
        <f t="shared" si="8"/>
        <v>1041.745274207301</v>
      </c>
      <c r="AX20" s="13">
        <f t="shared" si="8"/>
        <v>1093.8325379176661</v>
      </c>
      <c r="AY20" s="13">
        <f t="shared" si="8"/>
        <v>1148.5241648135493</v>
      </c>
      <c r="AZ20" s="13">
        <f t="shared" si="8"/>
        <v>1205.9503730542267</v>
      </c>
      <c r="BA20" s="13">
        <f t="shared" si="8"/>
        <v>1266.2478917069379</v>
      </c>
      <c r="BB20" s="13">
        <f t="shared" si="8"/>
        <v>1329.5602862922849</v>
      </c>
      <c r="BC20" s="13">
        <f t="shared" si="8"/>
        <v>1396.0383006068992</v>
      </c>
      <c r="BD20" s="13">
        <f t="shared" si="8"/>
        <v>1465.840215637244</v>
      </c>
      <c r="BE20" s="13">
        <f t="shared" si="8"/>
        <v>1539.1322264191062</v>
      </c>
    </row>
    <row r="21" spans="1:57" x14ac:dyDescent="0.35">
      <c r="A21" s="57" t="s">
        <v>616</v>
      </c>
      <c r="C21" s="86" t="s">
        <v>3</v>
      </c>
      <c r="D21" s="58" t="s">
        <v>621</v>
      </c>
      <c r="E21" s="63" t="s">
        <v>623</v>
      </c>
      <c r="F21" s="26" t="s">
        <v>35</v>
      </c>
      <c r="G21" s="11">
        <f>G$43*'Shares Cordless Tools'!C14</f>
        <v>110.13487784187062</v>
      </c>
      <c r="H21" s="11">
        <f>H$43*'Shares Cordless Tools'!D14</f>
        <v>114.13116770093556</v>
      </c>
      <c r="I21" s="11">
        <f>I$43*'Shares Cordless Tools'!E14</f>
        <v>109.27806734562594</v>
      </c>
      <c r="J21" s="11">
        <f>J$43*'Shares Cordless Tools'!F14</f>
        <v>111.75192701019233</v>
      </c>
      <c r="K21" s="11">
        <f>K$43*'Shares Cordless Tools'!G14</f>
        <v>133.84412330042301</v>
      </c>
      <c r="L21" s="11">
        <f>L$43*'Shares Cordless Tools'!H14</f>
        <v>197.51288440818894</v>
      </c>
      <c r="M21" s="11">
        <f>M$43*'Shares Cordless Tools'!I14</f>
        <v>201.14319663189997</v>
      </c>
      <c r="N21" s="11">
        <f>N$43*'Shares Cordless Tools'!J14</f>
        <v>214.96802741454022</v>
      </c>
      <c r="O21" s="11">
        <f>O$43*'Shares Cordless Tools'!K14</f>
        <v>209.85051800887578</v>
      </c>
      <c r="P21" s="11">
        <f>P$43*'Shares Cordless Tools'!L14</f>
        <v>225.08893863469444</v>
      </c>
      <c r="Q21" s="11">
        <f>Q$43*'Shares Cordless Tools'!M14</f>
        <v>255.20088871930639</v>
      </c>
      <c r="R21" s="9">
        <f>R$43*'Shares Cordless Tools'!N14</f>
        <v>309.8865335470831</v>
      </c>
      <c r="S21" s="9">
        <f>S$43*'Shares Cordless Tools'!O14</f>
        <v>283.82839304394776</v>
      </c>
      <c r="T21" s="9">
        <f>T$43*'Shares Cordless Tools'!P14</f>
        <v>289.54859006328189</v>
      </c>
      <c r="U21" s="9">
        <f>U$43*'Shares Cordless Tools'!Q14</f>
        <v>358.37707634770135</v>
      </c>
      <c r="V21" s="9">
        <f>V$43*'Shares Cordless Tools'!R14</f>
        <v>325.16120326012032</v>
      </c>
      <c r="W21" s="9">
        <f>W$43*'Shares Cordless Tools'!S14</f>
        <v>312.16282292674271</v>
      </c>
      <c r="X21" s="9">
        <f>X$43*'Shares Cordless Tools'!T14</f>
        <v>371.48661016003672</v>
      </c>
      <c r="Y21" s="9">
        <f>Y$43*'Shares Cordless Tools'!U14</f>
        <v>403.05075258238827</v>
      </c>
      <c r="Z21" s="9">
        <f>Z$43*'Shares Cordless Tools'!V14</f>
        <v>595.55554846894961</v>
      </c>
      <c r="AA21" s="9">
        <f>AA$43*'Shares Cordless Tools'!W14</f>
        <v>828.90908832339016</v>
      </c>
      <c r="AB21" s="9">
        <f>AB$43*'Shares Cordless Tools'!X14</f>
        <v>822.22444062969259</v>
      </c>
      <c r="AC21" s="13">
        <f t="shared" ref="AC21:BE21" si="9">AB21+(AB21*AB$44)</f>
        <v>953.78035113044348</v>
      </c>
      <c r="AD21" s="13">
        <f t="shared" si="9"/>
        <v>1106.3852073113144</v>
      </c>
      <c r="AE21" s="13">
        <f t="shared" si="9"/>
        <v>1283.4068404811246</v>
      </c>
      <c r="AF21" s="13">
        <f t="shared" si="9"/>
        <v>1488.7519349581046</v>
      </c>
      <c r="AG21" s="13">
        <f t="shared" si="9"/>
        <v>1726.9522445514012</v>
      </c>
      <c r="AH21" s="13">
        <f t="shared" si="9"/>
        <v>2003.2646036796255</v>
      </c>
      <c r="AI21" s="13">
        <f t="shared" si="9"/>
        <v>2323.7869402683655</v>
      </c>
      <c r="AJ21" s="13">
        <f t="shared" si="9"/>
        <v>2695.592850711304</v>
      </c>
      <c r="AK21" s="13">
        <f t="shared" si="9"/>
        <v>3126.8877068251127</v>
      </c>
      <c r="AL21" s="13">
        <f t="shared" si="9"/>
        <v>3439.5764775076241</v>
      </c>
      <c r="AM21" s="13">
        <f t="shared" si="9"/>
        <v>3783.5341252583867</v>
      </c>
      <c r="AN21" s="13">
        <f t="shared" si="9"/>
        <v>4161.8875377842251</v>
      </c>
      <c r="AO21" s="13">
        <f t="shared" si="9"/>
        <v>4578.0762915626474</v>
      </c>
      <c r="AP21" s="13">
        <f t="shared" si="9"/>
        <v>5035.8839207189121</v>
      </c>
      <c r="AQ21" s="13">
        <f t="shared" si="9"/>
        <v>5539.4723127908037</v>
      </c>
      <c r="AR21" s="13">
        <f t="shared" si="9"/>
        <v>6093.4195440698841</v>
      </c>
      <c r="AS21" s="13">
        <f t="shared" si="9"/>
        <v>6702.7614984768725</v>
      </c>
      <c r="AT21" s="13">
        <f t="shared" si="9"/>
        <v>7373.03764832456</v>
      </c>
      <c r="AU21" s="13">
        <f t="shared" si="9"/>
        <v>8110.3414131570162</v>
      </c>
      <c r="AV21" s="13">
        <f t="shared" si="9"/>
        <v>8921.3755544727173</v>
      </c>
      <c r="AW21" s="13">
        <f t="shared" si="9"/>
        <v>9367.4443321963536</v>
      </c>
      <c r="AX21" s="13">
        <f t="shared" si="9"/>
        <v>9835.8165488061713</v>
      </c>
      <c r="AY21" s="13">
        <f t="shared" si="9"/>
        <v>10327.60737624648</v>
      </c>
      <c r="AZ21" s="13">
        <f t="shared" si="9"/>
        <v>10843.987745058805</v>
      </c>
      <c r="BA21" s="13">
        <f t="shared" si="9"/>
        <v>11386.187132311745</v>
      </c>
      <c r="BB21" s="13">
        <f t="shared" si="9"/>
        <v>11955.496488927332</v>
      </c>
      <c r="BC21" s="13">
        <f t="shared" si="9"/>
        <v>12553.2713133737</v>
      </c>
      <c r="BD21" s="13">
        <f t="shared" si="9"/>
        <v>13180.934879042385</v>
      </c>
      <c r="BE21" s="13">
        <f t="shared" si="9"/>
        <v>13839.981622994505</v>
      </c>
    </row>
    <row r="22" spans="1:57" x14ac:dyDescent="0.35">
      <c r="A22" s="57" t="s">
        <v>616</v>
      </c>
      <c r="C22" s="86" t="s">
        <v>3</v>
      </c>
      <c r="D22" s="58" t="s">
        <v>621</v>
      </c>
      <c r="E22" s="63" t="s">
        <v>623</v>
      </c>
      <c r="F22" s="26" t="s">
        <v>34</v>
      </c>
      <c r="G22" s="11">
        <f>G$43*'Shares Cordless Tools'!C15</f>
        <v>509.85715018244588</v>
      </c>
      <c r="H22" s="11">
        <f>H$43*'Shares Cordless Tools'!D15</f>
        <v>500.75577410272166</v>
      </c>
      <c r="I22" s="11">
        <f>I$43*'Shares Cordless Tools'!E15</f>
        <v>407.40977075012853</v>
      </c>
      <c r="J22" s="11">
        <f>J$43*'Shares Cordless Tools'!F15</f>
        <v>411.90992728099661</v>
      </c>
      <c r="K22" s="11">
        <f>K$43*'Shares Cordless Tools'!G15</f>
        <v>395.02742135898734</v>
      </c>
      <c r="L22" s="11">
        <f>L$43*'Shares Cordless Tools'!H15</f>
        <v>427.70419114640254</v>
      </c>
      <c r="M22" s="11">
        <f>M$43*'Shares Cordless Tools'!I15</f>
        <v>403.77442544470728</v>
      </c>
      <c r="N22" s="11">
        <f>N$43*'Shares Cordless Tools'!J15</f>
        <v>408.20779847535022</v>
      </c>
      <c r="O22" s="11">
        <f>O$43*'Shares Cordless Tools'!K15</f>
        <v>459.39110542937811</v>
      </c>
      <c r="P22" s="11">
        <f>P$43*'Shares Cordless Tools'!L15</f>
        <v>471.08661494631997</v>
      </c>
      <c r="Q22" s="11">
        <f>Q$43*'Shares Cordless Tools'!M15</f>
        <v>553.20791304936108</v>
      </c>
      <c r="R22" s="9">
        <f>R$43*'Shares Cordless Tools'!N15</f>
        <v>527.8617755769593</v>
      </c>
      <c r="S22" s="9">
        <f>S$43*'Shares Cordless Tools'!O15</f>
        <v>573.47055377442166</v>
      </c>
      <c r="T22" s="9">
        <f>T$43*'Shares Cordless Tools'!P15</f>
        <v>777.29846445334579</v>
      </c>
      <c r="U22" s="9">
        <f>U$43*'Shares Cordless Tools'!Q15</f>
        <v>844.62967322001384</v>
      </c>
      <c r="V22" s="9">
        <f>V$43*'Shares Cordless Tools'!R15</f>
        <v>819.40455185944427</v>
      </c>
      <c r="W22" s="9">
        <f>W$43*'Shares Cordless Tools'!S15</f>
        <v>820.80557493947811</v>
      </c>
      <c r="X22" s="9">
        <f>X$43*'Shares Cordless Tools'!T15</f>
        <v>971.62953071216634</v>
      </c>
      <c r="Y22" s="9">
        <f>Y$43*'Shares Cordless Tools'!U15</f>
        <v>691.85912920003534</v>
      </c>
      <c r="Z22" s="9">
        <f>Z$43*'Shares Cordless Tools'!V15</f>
        <v>637.61546131117063</v>
      </c>
      <c r="AA22" s="9">
        <f>AA$43*'Shares Cordless Tools'!W15</f>
        <v>803.44554332941902</v>
      </c>
      <c r="AB22" s="9">
        <f>AB$43*'Shares Cordless Tools'!X15</f>
        <v>792.89145076430736</v>
      </c>
      <c r="AC22" s="13">
        <f t="shared" ref="AC22:BE22" si="10">AB22+(AB22*AB$44)</f>
        <v>919.75408288659651</v>
      </c>
      <c r="AD22" s="13">
        <f t="shared" si="10"/>
        <v>1066.914736148452</v>
      </c>
      <c r="AE22" s="13">
        <f t="shared" si="10"/>
        <v>1237.6210939322043</v>
      </c>
      <c r="AF22" s="13">
        <f t="shared" si="10"/>
        <v>1435.6404689613569</v>
      </c>
      <c r="AG22" s="13">
        <f t="shared" si="10"/>
        <v>1665.342943995174</v>
      </c>
      <c r="AH22" s="13">
        <f t="shared" si="10"/>
        <v>1931.7978150344018</v>
      </c>
      <c r="AI22" s="13">
        <f t="shared" si="10"/>
        <v>2240.8854654399061</v>
      </c>
      <c r="AJ22" s="13">
        <f t="shared" si="10"/>
        <v>2599.4271399102909</v>
      </c>
      <c r="AK22" s="13">
        <f t="shared" si="10"/>
        <v>3015.3354822959373</v>
      </c>
      <c r="AL22" s="13">
        <f t="shared" si="10"/>
        <v>3316.8690305255309</v>
      </c>
      <c r="AM22" s="13">
        <f t="shared" si="10"/>
        <v>3648.555933578084</v>
      </c>
      <c r="AN22" s="13">
        <f t="shared" si="10"/>
        <v>4013.4115269358927</v>
      </c>
      <c r="AO22" s="13">
        <f t="shared" si="10"/>
        <v>4414.7526796294824</v>
      </c>
      <c r="AP22" s="13">
        <f t="shared" si="10"/>
        <v>4856.2279475924306</v>
      </c>
      <c r="AQ22" s="13">
        <f t="shared" si="10"/>
        <v>5341.8507423516739</v>
      </c>
      <c r="AR22" s="13">
        <f t="shared" si="10"/>
        <v>5876.0358165868411</v>
      </c>
      <c r="AS22" s="13">
        <f t="shared" si="10"/>
        <v>6463.6393982455247</v>
      </c>
      <c r="AT22" s="13">
        <f t="shared" si="10"/>
        <v>7110.003338070077</v>
      </c>
      <c r="AU22" s="13">
        <f t="shared" si="10"/>
        <v>7821.0036718770843</v>
      </c>
      <c r="AV22" s="13">
        <f t="shared" si="10"/>
        <v>8603.1040390647922</v>
      </c>
      <c r="AW22" s="13">
        <f t="shared" si="10"/>
        <v>9033.2592410180314</v>
      </c>
      <c r="AX22" s="13">
        <f t="shared" si="10"/>
        <v>9484.9222030689325</v>
      </c>
      <c r="AY22" s="13">
        <f t="shared" si="10"/>
        <v>9959.1683132223789</v>
      </c>
      <c r="AZ22" s="13">
        <f t="shared" si="10"/>
        <v>10457.126728883497</v>
      </c>
      <c r="BA22" s="13">
        <f t="shared" si="10"/>
        <v>10979.983065327671</v>
      </c>
      <c r="BB22" s="13">
        <f t="shared" si="10"/>
        <v>11528.982218594056</v>
      </c>
      <c r="BC22" s="13">
        <f t="shared" si="10"/>
        <v>12105.431329523759</v>
      </c>
      <c r="BD22" s="13">
        <f t="shared" si="10"/>
        <v>12710.702895999946</v>
      </c>
      <c r="BE22" s="13">
        <f t="shared" si="10"/>
        <v>13346.238040799944</v>
      </c>
    </row>
    <row r="23" spans="1:57" x14ac:dyDescent="0.35">
      <c r="A23" s="57" t="s">
        <v>616</v>
      </c>
      <c r="C23" s="86" t="s">
        <v>3</v>
      </c>
      <c r="D23" s="58" t="s">
        <v>621</v>
      </c>
      <c r="E23" s="63" t="s">
        <v>623</v>
      </c>
      <c r="F23" s="26" t="s">
        <v>50</v>
      </c>
      <c r="G23" s="11">
        <f>G$43*'Shares Cordless Tools'!C16</f>
        <v>26.886934918179755</v>
      </c>
      <c r="H23" s="11">
        <f>H$43*'Shares Cordless Tools'!D16</f>
        <v>31.484742579659535</v>
      </c>
      <c r="I23" s="11">
        <f>I$43*'Shares Cordless Tools'!E16</f>
        <v>35.82175665231216</v>
      </c>
      <c r="J23" s="11">
        <f>J$43*'Shares Cordless Tools'!F16</f>
        <v>41.943677792907629</v>
      </c>
      <c r="K23" s="11">
        <f>K$43*'Shares Cordless Tools'!G16</f>
        <v>40.722092180741257</v>
      </c>
      <c r="L23" s="11">
        <f>L$43*'Shares Cordless Tools'!H16</f>
        <v>40.836771747429694</v>
      </c>
      <c r="M23" s="11">
        <f>M$43*'Shares Cordless Tools'!I16</f>
        <v>34.601905712932684</v>
      </c>
      <c r="N23" s="11">
        <f>N$43*'Shares Cordless Tools'!J16</f>
        <v>31.55418448100589</v>
      </c>
      <c r="O23" s="11">
        <f>O$43*'Shares Cordless Tools'!K16</f>
        <v>33.565818678099738</v>
      </c>
      <c r="P23" s="11">
        <f>P$43*'Shares Cordless Tools'!L16</f>
        <v>34.71958923860528</v>
      </c>
      <c r="Q23" s="11">
        <f>Q$43*'Shares Cordless Tools'!M16</f>
        <v>35.093852661030063</v>
      </c>
      <c r="R23" s="9">
        <f>R$43*'Shares Cordless Tools'!N16</f>
        <v>38.846518822476639</v>
      </c>
      <c r="S23" s="9">
        <f>S$43*'Shares Cordless Tools'!O16</f>
        <v>46.873302063560025</v>
      </c>
      <c r="T23" s="9">
        <f>T$43*'Shares Cordless Tools'!P16</f>
        <v>54.633376685862906</v>
      </c>
      <c r="U23" s="9">
        <f>U$43*'Shares Cordless Tools'!Q16</f>
        <v>51.868241311327303</v>
      </c>
      <c r="V23" s="9">
        <f>V$43*'Shares Cordless Tools'!R16</f>
        <v>49.890673992918735</v>
      </c>
      <c r="W23" s="9">
        <f>W$43*'Shares Cordless Tools'!S16</f>
        <v>60.164843717036824</v>
      </c>
      <c r="X23" s="9">
        <f>X$43*'Shares Cordless Tools'!T16</f>
        <v>94.033259491510506</v>
      </c>
      <c r="Y23" s="9">
        <f>Y$43*'Shares Cordless Tools'!U16</f>
        <v>95.201955528668279</v>
      </c>
      <c r="Z23" s="9">
        <f>Z$43*'Shares Cordless Tools'!V16</f>
        <v>132.03454512607695</v>
      </c>
      <c r="AA23" s="9">
        <f>AA$43*'Shares Cordless Tools'!W16</f>
        <v>148.26371228125271</v>
      </c>
      <c r="AB23" s="9">
        <f>AB$43*'Shares Cordless Tools'!X16</f>
        <v>145.79147519643624</v>
      </c>
      <c r="AC23" s="13">
        <f t="shared" ref="AC23:BE23" si="11">AB23+(AB23*AB$44)</f>
        <v>169.11811122786605</v>
      </c>
      <c r="AD23" s="13">
        <f t="shared" si="11"/>
        <v>196.17700902432463</v>
      </c>
      <c r="AE23" s="13">
        <f t="shared" si="11"/>
        <v>227.56533046821659</v>
      </c>
      <c r="AF23" s="13">
        <f t="shared" si="11"/>
        <v>263.97578334313124</v>
      </c>
      <c r="AG23" s="13">
        <f t="shared" si="11"/>
        <v>306.21190867803222</v>
      </c>
      <c r="AH23" s="13">
        <f t="shared" si="11"/>
        <v>355.20581406651735</v>
      </c>
      <c r="AI23" s="13">
        <f t="shared" si="11"/>
        <v>412.03874431716014</v>
      </c>
      <c r="AJ23" s="13">
        <f t="shared" si="11"/>
        <v>477.96494340790576</v>
      </c>
      <c r="AK23" s="13">
        <f t="shared" si="11"/>
        <v>554.43933435317069</v>
      </c>
      <c r="AL23" s="13">
        <f t="shared" si="11"/>
        <v>609.88326778848773</v>
      </c>
      <c r="AM23" s="13">
        <f t="shared" si="11"/>
        <v>670.8715945673365</v>
      </c>
      <c r="AN23" s="13">
        <f t="shared" si="11"/>
        <v>737.95875402407012</v>
      </c>
      <c r="AO23" s="13">
        <f t="shared" si="11"/>
        <v>811.75462942647709</v>
      </c>
      <c r="AP23" s="13">
        <f t="shared" si="11"/>
        <v>892.93009236912485</v>
      </c>
      <c r="AQ23" s="13">
        <f t="shared" si="11"/>
        <v>982.22310160603729</v>
      </c>
      <c r="AR23" s="13">
        <f t="shared" si="11"/>
        <v>1080.445411766641</v>
      </c>
      <c r="AS23" s="13">
        <f t="shared" si="11"/>
        <v>1188.4899529433051</v>
      </c>
      <c r="AT23" s="13">
        <f t="shared" si="11"/>
        <v>1307.3389482376356</v>
      </c>
      <c r="AU23" s="13">
        <f t="shared" si="11"/>
        <v>1438.0728430613992</v>
      </c>
      <c r="AV23" s="13">
        <f t="shared" si="11"/>
        <v>1581.8801273675392</v>
      </c>
      <c r="AW23" s="13">
        <f t="shared" si="11"/>
        <v>1660.9741337359162</v>
      </c>
      <c r="AX23" s="13">
        <f t="shared" si="11"/>
        <v>1744.0228404227121</v>
      </c>
      <c r="AY23" s="13">
        <f t="shared" si="11"/>
        <v>1831.2239824438477</v>
      </c>
      <c r="AZ23" s="13">
        <f t="shared" si="11"/>
        <v>1922.7851815660401</v>
      </c>
      <c r="BA23" s="13">
        <f t="shared" si="11"/>
        <v>2018.9244406443422</v>
      </c>
      <c r="BB23" s="13">
        <f t="shared" si="11"/>
        <v>2119.8706626765593</v>
      </c>
      <c r="BC23" s="13">
        <f t="shared" si="11"/>
        <v>2225.8641958103872</v>
      </c>
      <c r="BD23" s="13">
        <f t="shared" si="11"/>
        <v>2337.1574056009067</v>
      </c>
      <c r="BE23" s="13">
        <f t="shared" si="11"/>
        <v>2454.0152758809522</v>
      </c>
    </row>
    <row r="24" spans="1:57" x14ac:dyDescent="0.35">
      <c r="A24" s="57" t="s">
        <v>616</v>
      </c>
      <c r="C24" s="86" t="s">
        <v>3</v>
      </c>
      <c r="D24" s="58" t="s">
        <v>621</v>
      </c>
      <c r="E24" s="63" t="s">
        <v>623</v>
      </c>
      <c r="F24" s="26" t="s">
        <v>51</v>
      </c>
      <c r="G24" s="11">
        <f>G$43*'Shares Cordless Tools'!C17</f>
        <v>19.473841991531263</v>
      </c>
      <c r="H24" s="11">
        <f>H$43*'Shares Cordless Tools'!D17</f>
        <v>24.538482005935517</v>
      </c>
      <c r="I24" s="11">
        <f>I$43*'Shares Cordless Tools'!E17</f>
        <v>26.297614028550509</v>
      </c>
      <c r="J24" s="11">
        <f>J$43*'Shares Cordless Tools'!F17</f>
        <v>29.4884545401335</v>
      </c>
      <c r="K24" s="11">
        <f>K$43*'Shares Cordless Tools'!G17</f>
        <v>27.991373613397929</v>
      </c>
      <c r="L24" s="11">
        <f>L$43*'Shares Cordless Tools'!H17</f>
        <v>27.475089186424647</v>
      </c>
      <c r="M24" s="11">
        <f>M$43*'Shares Cordless Tools'!I17</f>
        <v>23.791052126435424</v>
      </c>
      <c r="N24" s="11">
        <f>N$43*'Shares Cordless Tools'!J17</f>
        <v>22.196968616654615</v>
      </c>
      <c r="O24" s="11">
        <f>O$43*'Shares Cordless Tools'!K17</f>
        <v>24.141815673622389</v>
      </c>
      <c r="P24" s="11">
        <f>P$43*'Shares Cordless Tools'!L17</f>
        <v>27.754860468133487</v>
      </c>
      <c r="Q24" s="11">
        <f>Q$43*'Shares Cordless Tools'!M17</f>
        <v>26.377761634222018</v>
      </c>
      <c r="R24" s="9">
        <f>R$43*'Shares Cordless Tools'!N17</f>
        <v>27.605683030625812</v>
      </c>
      <c r="S24" s="9">
        <f>S$43*'Shares Cordless Tools'!O17</f>
        <v>29.022535913058977</v>
      </c>
      <c r="T24" s="9">
        <f>T$43*'Shares Cordless Tools'!P17</f>
        <v>39.291860715356684</v>
      </c>
      <c r="U24" s="9">
        <f>U$43*'Shares Cordless Tools'!Q17</f>
        <v>42.549636709817428</v>
      </c>
      <c r="V24" s="9">
        <f>V$43*'Shares Cordless Tools'!R17</f>
        <v>49.193064063352558</v>
      </c>
      <c r="W24" s="9">
        <f>W$43*'Shares Cordless Tools'!S17</f>
        <v>59.920757069629396</v>
      </c>
      <c r="X24" s="9">
        <f>X$43*'Shares Cordless Tools'!T17</f>
        <v>93.958597181797231</v>
      </c>
      <c r="Y24" s="9">
        <f>Y$43*'Shares Cordless Tools'!U17</f>
        <v>95.630304992624474</v>
      </c>
      <c r="Z24" s="9">
        <f>Z$43*'Shares Cordless Tools'!V17</f>
        <v>147.1913987530184</v>
      </c>
      <c r="AA24" s="9">
        <f>AA$43*'Shares Cordless Tools'!W17</f>
        <v>159.08790490566071</v>
      </c>
      <c r="AB24" s="9">
        <f>AB$43*'Shares Cordless Tools'!X17</f>
        <v>156.39730036463149</v>
      </c>
      <c r="AC24" s="13">
        <f t="shared" ref="AC24:BE24" si="12">AB24+(AB24*AB$44)</f>
        <v>181.42086842297252</v>
      </c>
      <c r="AD24" s="13">
        <f t="shared" si="12"/>
        <v>210.44820737064811</v>
      </c>
      <c r="AE24" s="13">
        <f t="shared" si="12"/>
        <v>244.11992054995181</v>
      </c>
      <c r="AF24" s="13">
        <f t="shared" si="12"/>
        <v>283.17910783794412</v>
      </c>
      <c r="AG24" s="13">
        <f t="shared" si="12"/>
        <v>328.4877650920152</v>
      </c>
      <c r="AH24" s="13">
        <f t="shared" si="12"/>
        <v>381.04580750673762</v>
      </c>
      <c r="AI24" s="13">
        <f t="shared" si="12"/>
        <v>442.01313670781565</v>
      </c>
      <c r="AJ24" s="13">
        <f t="shared" si="12"/>
        <v>512.73523858106614</v>
      </c>
      <c r="AK24" s="13">
        <f t="shared" si="12"/>
        <v>594.7728767540367</v>
      </c>
      <c r="AL24" s="13">
        <f t="shared" si="12"/>
        <v>654.25016442944036</v>
      </c>
      <c r="AM24" s="13">
        <f t="shared" si="12"/>
        <v>719.67518087238443</v>
      </c>
      <c r="AN24" s="13">
        <f t="shared" si="12"/>
        <v>791.64269895962286</v>
      </c>
      <c r="AO24" s="13">
        <f t="shared" si="12"/>
        <v>870.80696885558518</v>
      </c>
      <c r="AP24" s="13">
        <f t="shared" si="12"/>
        <v>957.88766574114368</v>
      </c>
      <c r="AQ24" s="13">
        <f t="shared" si="12"/>
        <v>1053.6764323152581</v>
      </c>
      <c r="AR24" s="13">
        <f t="shared" si="12"/>
        <v>1159.0440755467839</v>
      </c>
      <c r="AS24" s="13">
        <f t="shared" si="12"/>
        <v>1274.9484831014622</v>
      </c>
      <c r="AT24" s="13">
        <f t="shared" si="12"/>
        <v>1402.4433314116084</v>
      </c>
      <c r="AU24" s="13">
        <f t="shared" si="12"/>
        <v>1542.6876645527691</v>
      </c>
      <c r="AV24" s="13">
        <f t="shared" si="12"/>
        <v>1696.9564310080459</v>
      </c>
      <c r="AW24" s="13">
        <f t="shared" si="12"/>
        <v>1781.8042525584483</v>
      </c>
      <c r="AX24" s="13">
        <f t="shared" si="12"/>
        <v>1870.8944651863708</v>
      </c>
      <c r="AY24" s="13">
        <f t="shared" si="12"/>
        <v>1964.4391884456893</v>
      </c>
      <c r="AZ24" s="13">
        <f t="shared" si="12"/>
        <v>2062.6611478679738</v>
      </c>
      <c r="BA24" s="13">
        <f t="shared" si="12"/>
        <v>2165.7942052613726</v>
      </c>
      <c r="BB24" s="13">
        <f t="shared" si="12"/>
        <v>2274.0839155244412</v>
      </c>
      <c r="BC24" s="13">
        <f t="shared" si="12"/>
        <v>2387.7881113006633</v>
      </c>
      <c r="BD24" s="13">
        <f t="shared" si="12"/>
        <v>2507.1775168656964</v>
      </c>
      <c r="BE24" s="13">
        <f t="shared" si="12"/>
        <v>2632.5363927089811</v>
      </c>
    </row>
    <row r="25" spans="1:57" x14ac:dyDescent="0.35">
      <c r="A25" s="57" t="s">
        <v>616</v>
      </c>
      <c r="C25" s="86" t="s">
        <v>3</v>
      </c>
      <c r="D25" s="58" t="s">
        <v>621</v>
      </c>
      <c r="E25" s="63" t="s">
        <v>623</v>
      </c>
      <c r="F25" s="26" t="s">
        <v>52</v>
      </c>
      <c r="G25" s="11">
        <f>G$43*'Shares Cordless Tools'!C18</f>
        <v>0.67051399910123022</v>
      </c>
      <c r="H25" s="11">
        <f>H$43*'Shares Cordless Tools'!D18</f>
        <v>1.0813860293327833</v>
      </c>
      <c r="I25" s="11">
        <f>I$43*'Shares Cordless Tools'!E18</f>
        <v>1.7498148960484072</v>
      </c>
      <c r="J25" s="11">
        <f>J$43*'Shares Cordless Tools'!F18</f>
        <v>2.3190713516971675</v>
      </c>
      <c r="K25" s="11">
        <f>K$43*'Shares Cordless Tools'!G18</f>
        <v>2.1758749656534757</v>
      </c>
      <c r="L25" s="11">
        <f>L$43*'Shares Cordless Tools'!H18</f>
        <v>1.14120418489705</v>
      </c>
      <c r="M25" s="11">
        <f>M$43*'Shares Cordless Tools'!I18</f>
        <v>1.0954231650031829</v>
      </c>
      <c r="N25" s="11">
        <f>N$43*'Shares Cordless Tools'!J18</f>
        <v>0.95809605647499008</v>
      </c>
      <c r="O25" s="11">
        <f>O$43*'Shares Cordless Tools'!K18</f>
        <v>1.458239135104999</v>
      </c>
      <c r="P25" s="11">
        <f>P$43*'Shares Cordless Tools'!L18</f>
        <v>1.1948395148561624</v>
      </c>
      <c r="Q25" s="11">
        <f>Q$43*'Shares Cordless Tools'!M18</f>
        <v>1.017976153688013</v>
      </c>
      <c r="R25" s="9">
        <f>R$43*'Shares Cordless Tools'!N18</f>
        <v>0.95585666061619556</v>
      </c>
      <c r="S25" s="9">
        <f>S$43*'Shares Cordless Tools'!O18</f>
        <v>1.2452186954776951</v>
      </c>
      <c r="T25" s="9">
        <f>T$43*'Shares Cordless Tools'!P18</f>
        <v>1.5505412622724983</v>
      </c>
      <c r="U25" s="9">
        <f>U$43*'Shares Cordless Tools'!Q18</f>
        <v>1.4361675353900276</v>
      </c>
      <c r="V25" s="9">
        <f>V$43*'Shares Cordless Tools'!R18</f>
        <v>1.4953776289992247</v>
      </c>
      <c r="W25" s="9">
        <f>W$43*'Shares Cordless Tools'!S18</f>
        <v>2.373178642353492</v>
      </c>
      <c r="X25" s="9">
        <f>X$43*'Shares Cordless Tools'!T18</f>
        <v>6.2334123378170911</v>
      </c>
      <c r="Y25" s="9">
        <f>Y$43*'Shares Cordless Tools'!U18</f>
        <v>7.632187674181198</v>
      </c>
      <c r="Z25" s="9">
        <f>Z$43*'Shares Cordless Tools'!V18</f>
        <v>13.500181421942017</v>
      </c>
      <c r="AA25" s="9">
        <f>AA$43*'Shares Cordless Tools'!W18</f>
        <v>16.472834817623095</v>
      </c>
      <c r="AB25" s="9">
        <f>AB$43*'Shares Cordless Tools'!X18</f>
        <v>14.744368220141876</v>
      </c>
      <c r="AC25" s="13">
        <f t="shared" ref="AC25:BE25" si="13">AB25+(AB25*AB$44)</f>
        <v>17.103467135364575</v>
      </c>
      <c r="AD25" s="13">
        <f t="shared" si="13"/>
        <v>19.840021877022906</v>
      </c>
      <c r="AE25" s="13">
        <f t="shared" si="13"/>
        <v>23.014425377346569</v>
      </c>
      <c r="AF25" s="13">
        <f t="shared" si="13"/>
        <v>26.69673343772202</v>
      </c>
      <c r="AG25" s="13">
        <f t="shared" si="13"/>
        <v>30.968210787757542</v>
      </c>
      <c r="AH25" s="13">
        <f t="shared" si="13"/>
        <v>35.923124513798747</v>
      </c>
      <c r="AI25" s="13">
        <f t="shared" si="13"/>
        <v>41.670824436006548</v>
      </c>
      <c r="AJ25" s="13">
        <f t="shared" si="13"/>
        <v>48.338156345767594</v>
      </c>
      <c r="AK25" s="13">
        <f t="shared" si="13"/>
        <v>56.072261361090412</v>
      </c>
      <c r="AL25" s="13">
        <f t="shared" si="13"/>
        <v>61.679487497199453</v>
      </c>
      <c r="AM25" s="13">
        <f t="shared" si="13"/>
        <v>67.847436246919401</v>
      </c>
      <c r="AN25" s="13">
        <f t="shared" si="13"/>
        <v>74.632179871611342</v>
      </c>
      <c r="AO25" s="13">
        <f t="shared" si="13"/>
        <v>82.095397858772472</v>
      </c>
      <c r="AP25" s="13">
        <f t="shared" si="13"/>
        <v>90.304937644649726</v>
      </c>
      <c r="AQ25" s="13">
        <f t="shared" si="13"/>
        <v>99.335431409114705</v>
      </c>
      <c r="AR25" s="13">
        <f t="shared" si="13"/>
        <v>109.26897455002617</v>
      </c>
      <c r="AS25" s="13">
        <f t="shared" si="13"/>
        <v>120.19587200502879</v>
      </c>
      <c r="AT25" s="13">
        <f t="shared" si="13"/>
        <v>132.21545920553166</v>
      </c>
      <c r="AU25" s="13">
        <f t="shared" si="13"/>
        <v>145.43700512608481</v>
      </c>
      <c r="AV25" s="13">
        <f t="shared" si="13"/>
        <v>159.98070563869328</v>
      </c>
      <c r="AW25" s="13">
        <f t="shared" si="13"/>
        <v>167.97974092062793</v>
      </c>
      <c r="AX25" s="13">
        <f t="shared" si="13"/>
        <v>176.37872796665934</v>
      </c>
      <c r="AY25" s="13">
        <f t="shared" si="13"/>
        <v>185.19766436499231</v>
      </c>
      <c r="AZ25" s="13">
        <f t="shared" si="13"/>
        <v>194.45754758324193</v>
      </c>
      <c r="BA25" s="13">
        <f t="shared" si="13"/>
        <v>204.18042496240403</v>
      </c>
      <c r="BB25" s="13">
        <f t="shared" si="13"/>
        <v>214.38944621052423</v>
      </c>
      <c r="BC25" s="13">
        <f t="shared" si="13"/>
        <v>225.10891852105044</v>
      </c>
      <c r="BD25" s="13">
        <f t="shared" si="13"/>
        <v>236.36436444710296</v>
      </c>
      <c r="BE25" s="13">
        <f t="shared" si="13"/>
        <v>248.1825826694581</v>
      </c>
    </row>
    <row r="26" spans="1:57" x14ac:dyDescent="0.35">
      <c r="A26" s="57" t="s">
        <v>616</v>
      </c>
      <c r="C26" s="86" t="s">
        <v>3</v>
      </c>
      <c r="D26" s="58" t="s">
        <v>621</v>
      </c>
      <c r="E26" s="63" t="s">
        <v>623</v>
      </c>
      <c r="F26" s="26" t="s">
        <v>53</v>
      </c>
      <c r="G26" s="11">
        <f>G$43*'Shares Cordless Tools'!C19</f>
        <v>14.800071868647921</v>
      </c>
      <c r="H26" s="11">
        <f>H$43*'Shares Cordless Tools'!D19</f>
        <v>15.309786642117183</v>
      </c>
      <c r="I26" s="11">
        <f>I$43*'Shares Cordless Tools'!E19</f>
        <v>14.658690981578774</v>
      </c>
      <c r="J26" s="11">
        <f>J$43*'Shares Cordless Tools'!F19</f>
        <v>8.2628129099182033</v>
      </c>
      <c r="K26" s="11">
        <f>K$43*'Shares Cordless Tools'!G19</f>
        <v>6.8568244725086158</v>
      </c>
      <c r="L26" s="11">
        <f>L$43*'Shares Cordless Tools'!H19</f>
        <v>12.866787017294588</v>
      </c>
      <c r="M26" s="11">
        <f>M$43*'Shares Cordless Tools'!I19</f>
        <v>16.554230465128111</v>
      </c>
      <c r="N26" s="11">
        <f>N$43*'Shares Cordless Tools'!J19</f>
        <v>20.713635659725508</v>
      </c>
      <c r="O26" s="11">
        <f>O$43*'Shares Cordless Tools'!K19</f>
        <v>21.696461014115581</v>
      </c>
      <c r="P26" s="11">
        <f>P$43*'Shares Cordless Tools'!L19</f>
        <v>19.95998479553948</v>
      </c>
      <c r="Q26" s="11">
        <f>Q$43*'Shares Cordless Tools'!M19</f>
        <v>28.068553062454072</v>
      </c>
      <c r="R26" s="9">
        <f>R$43*'Shares Cordless Tools'!N19</f>
        <v>26.603771165197884</v>
      </c>
      <c r="S26" s="9">
        <f>S$43*'Shares Cordless Tools'!O19</f>
        <v>30.53608015230115</v>
      </c>
      <c r="T26" s="9">
        <f>T$43*'Shares Cordless Tools'!P19</f>
        <v>24.849946679999714</v>
      </c>
      <c r="U26" s="9">
        <f>U$43*'Shares Cordless Tools'!Q19</f>
        <v>23.934946234458483</v>
      </c>
      <c r="V26" s="9">
        <f>V$43*'Shares Cordless Tools'!R19</f>
        <v>23.489111304756406</v>
      </c>
      <c r="W26" s="9">
        <f>W$43*'Shares Cordless Tools'!S19</f>
        <v>23.706131111816294</v>
      </c>
      <c r="X26" s="9">
        <f>X$43*'Shares Cordless Tools'!T19</f>
        <v>38.830521489608422</v>
      </c>
      <c r="Y26" s="9">
        <f>Y$43*'Shares Cordless Tools'!U19</f>
        <v>40.9850226492958</v>
      </c>
      <c r="Z26" s="9">
        <f>Z$43*'Shares Cordless Tools'!V19</f>
        <v>74.283737884532044</v>
      </c>
      <c r="AA26" s="9">
        <f>AA$43*'Shares Cordless Tools'!W19</f>
        <v>77.97673703988535</v>
      </c>
      <c r="AB26" s="9">
        <f>AB$43*'Shares Cordless Tools'!X19</f>
        <v>77.612563966206309</v>
      </c>
      <c r="AC26" s="13">
        <f t="shared" ref="AC26:BE26" si="14">AB26+(AB26*AB$44)</f>
        <v>90.030574200799322</v>
      </c>
      <c r="AD26" s="13">
        <f t="shared" si="14"/>
        <v>104.43546607292721</v>
      </c>
      <c r="AE26" s="13">
        <f t="shared" si="14"/>
        <v>121.14514064459557</v>
      </c>
      <c r="AF26" s="13">
        <f t="shared" si="14"/>
        <v>140.52836314773086</v>
      </c>
      <c r="AG26" s="13">
        <f t="shared" si="14"/>
        <v>163.01290125136779</v>
      </c>
      <c r="AH26" s="13">
        <f t="shared" si="14"/>
        <v>189.09496545158663</v>
      </c>
      <c r="AI26" s="13">
        <f t="shared" si="14"/>
        <v>219.35015992384049</v>
      </c>
      <c r="AJ26" s="13">
        <f t="shared" si="14"/>
        <v>254.44618551165496</v>
      </c>
      <c r="AK26" s="13">
        <f t="shared" si="14"/>
        <v>295.15757519351973</v>
      </c>
      <c r="AL26" s="13">
        <f t="shared" si="14"/>
        <v>324.67333271287168</v>
      </c>
      <c r="AM26" s="13">
        <f t="shared" si="14"/>
        <v>357.14066598415883</v>
      </c>
      <c r="AN26" s="13">
        <f t="shared" si="14"/>
        <v>392.85473258257468</v>
      </c>
      <c r="AO26" s="13">
        <f t="shared" si="14"/>
        <v>432.14020584083215</v>
      </c>
      <c r="AP26" s="13">
        <f t="shared" si="14"/>
        <v>475.3542264249154</v>
      </c>
      <c r="AQ26" s="13">
        <f t="shared" si="14"/>
        <v>522.88964906740694</v>
      </c>
      <c r="AR26" s="13">
        <f t="shared" si="14"/>
        <v>575.17861397414765</v>
      </c>
      <c r="AS26" s="13">
        <f t="shared" si="14"/>
        <v>632.69647537156243</v>
      </c>
      <c r="AT26" s="13">
        <f t="shared" si="14"/>
        <v>695.96612290871872</v>
      </c>
      <c r="AU26" s="13">
        <f t="shared" si="14"/>
        <v>765.56273519959063</v>
      </c>
      <c r="AV26" s="13">
        <f t="shared" si="14"/>
        <v>842.1190087195497</v>
      </c>
      <c r="AW26" s="13">
        <f t="shared" si="14"/>
        <v>884.22495915552713</v>
      </c>
      <c r="AX26" s="13">
        <f t="shared" si="14"/>
        <v>928.43620711330345</v>
      </c>
      <c r="AY26" s="13">
        <f t="shared" si="14"/>
        <v>974.85801746896868</v>
      </c>
      <c r="AZ26" s="13">
        <f t="shared" si="14"/>
        <v>1023.6009183424171</v>
      </c>
      <c r="BA26" s="13">
        <f t="shared" si="14"/>
        <v>1074.780964259538</v>
      </c>
      <c r="BB26" s="13">
        <f t="shared" si="14"/>
        <v>1128.520012472515</v>
      </c>
      <c r="BC26" s="13">
        <f t="shared" si="14"/>
        <v>1184.9460130961406</v>
      </c>
      <c r="BD26" s="13">
        <f t="shared" si="14"/>
        <v>1244.1933137509477</v>
      </c>
      <c r="BE26" s="13">
        <f t="shared" si="14"/>
        <v>1306.4029794384951</v>
      </c>
    </row>
    <row r="27" spans="1:57" x14ac:dyDescent="0.35">
      <c r="A27" s="57" t="s">
        <v>616</v>
      </c>
      <c r="C27" s="86" t="s">
        <v>3</v>
      </c>
      <c r="D27" s="58" t="s">
        <v>621</v>
      </c>
      <c r="E27" s="63" t="s">
        <v>623</v>
      </c>
      <c r="F27" s="26" t="s">
        <v>54</v>
      </c>
      <c r="G27" s="11">
        <f>G$43*'Shares Cordless Tools'!C20</f>
        <v>95.443521544595285</v>
      </c>
      <c r="H27" s="11">
        <f>H$43*'Shares Cordless Tools'!D20</f>
        <v>146.52621518126071</v>
      </c>
      <c r="I27" s="11">
        <f>I$43*'Shares Cordless Tools'!E20</f>
        <v>143.18011604048547</v>
      </c>
      <c r="J27" s="11">
        <f>J$43*'Shares Cordless Tools'!F20</f>
        <v>214.6360323480813</v>
      </c>
      <c r="K27" s="11">
        <f>K$43*'Shares Cordless Tools'!G20</f>
        <v>202.52083800191073</v>
      </c>
      <c r="L27" s="11">
        <f>L$43*'Shares Cordless Tools'!H20</f>
        <v>194.99724683338459</v>
      </c>
      <c r="M27" s="11">
        <f>M$43*'Shares Cordless Tools'!I20</f>
        <v>218.73320309726694</v>
      </c>
      <c r="N27" s="11">
        <f>N$43*'Shares Cordless Tools'!J20</f>
        <v>249.12733062781331</v>
      </c>
      <c r="O27" s="11">
        <f>O$43*'Shares Cordless Tools'!K20</f>
        <v>270.66191771558914</v>
      </c>
      <c r="P27" s="11">
        <f>P$43*'Shares Cordless Tools'!L20</f>
        <v>266.00514935079025</v>
      </c>
      <c r="Q27" s="11">
        <f>Q$43*'Shares Cordless Tools'!M20</f>
        <v>295.4313851391974</v>
      </c>
      <c r="R27" s="9">
        <f>R$43*'Shares Cordless Tools'!N20</f>
        <v>287.41883445219912</v>
      </c>
      <c r="S27" s="9">
        <f>S$43*'Shares Cordless Tools'!O20</f>
        <v>326.17695320640257</v>
      </c>
      <c r="T27" s="9">
        <f>T$43*'Shares Cordless Tools'!P20</f>
        <v>515.58856720379003</v>
      </c>
      <c r="U27" s="9">
        <f>U$43*'Shares Cordless Tools'!Q20</f>
        <v>487.46461472756465</v>
      </c>
      <c r="V27" s="9">
        <f>V$43*'Shares Cordless Tools'!R20</f>
        <v>459.47146001943673</v>
      </c>
      <c r="W27" s="9">
        <f>W$43*'Shares Cordless Tools'!S20</f>
        <v>511.70972592842941</v>
      </c>
      <c r="X27" s="9">
        <f>X$43*'Shares Cordless Tools'!T20</f>
        <v>735.61856752345591</v>
      </c>
      <c r="Y27" s="9">
        <f>Y$43*'Shares Cordless Tools'!U20</f>
        <v>685.5656261181316</v>
      </c>
      <c r="Z27" s="9">
        <f>Z$43*'Shares Cordless Tools'!V20</f>
        <v>1144.8485251451586</v>
      </c>
      <c r="AA27" s="9">
        <f>AA$43*'Shares Cordless Tools'!W20</f>
        <v>1159.8610163909975</v>
      </c>
      <c r="AB27" s="9">
        <f>AB$43*'Shares Cordless Tools'!X20</f>
        <v>1137.0067782285785</v>
      </c>
      <c r="AC27" s="13">
        <f t="shared" ref="AC27:BE27" si="15">AB27+(AB27*AB$44)</f>
        <v>1318.9278627451511</v>
      </c>
      <c r="AD27" s="13">
        <f t="shared" si="15"/>
        <v>1529.9563207843753</v>
      </c>
      <c r="AE27" s="13">
        <f t="shared" si="15"/>
        <v>1774.7493321098755</v>
      </c>
      <c r="AF27" s="13">
        <f t="shared" si="15"/>
        <v>2058.7092252474554</v>
      </c>
      <c r="AG27" s="13">
        <f t="shared" si="15"/>
        <v>2388.1027012870481</v>
      </c>
      <c r="AH27" s="13">
        <f t="shared" si="15"/>
        <v>2770.1991334929758</v>
      </c>
      <c r="AI27" s="13">
        <f t="shared" si="15"/>
        <v>3213.4309948518521</v>
      </c>
      <c r="AJ27" s="13">
        <f t="shared" si="15"/>
        <v>3727.5799540281487</v>
      </c>
      <c r="AK27" s="13">
        <f t="shared" si="15"/>
        <v>4323.9927466726522</v>
      </c>
      <c r="AL27" s="13">
        <f t="shared" si="15"/>
        <v>4756.3920213399178</v>
      </c>
      <c r="AM27" s="13">
        <f t="shared" si="15"/>
        <v>5232.0312234739094</v>
      </c>
      <c r="AN27" s="13">
        <f t="shared" si="15"/>
        <v>5755.2343458212999</v>
      </c>
      <c r="AO27" s="13">
        <f t="shared" si="15"/>
        <v>6330.7577804034299</v>
      </c>
      <c r="AP27" s="13">
        <f t="shared" si="15"/>
        <v>6963.8335584437727</v>
      </c>
      <c r="AQ27" s="13">
        <f t="shared" si="15"/>
        <v>7660.2169142881503</v>
      </c>
      <c r="AR27" s="13">
        <f t="shared" si="15"/>
        <v>8426.238605716966</v>
      </c>
      <c r="AS27" s="13">
        <f t="shared" si="15"/>
        <v>9268.8624662886632</v>
      </c>
      <c r="AT27" s="13">
        <f t="shared" si="15"/>
        <v>10195.74871291753</v>
      </c>
      <c r="AU27" s="13">
        <f t="shared" si="15"/>
        <v>11215.323584209284</v>
      </c>
      <c r="AV27" s="13">
        <f t="shared" si="15"/>
        <v>12336.855942630213</v>
      </c>
      <c r="AW27" s="13">
        <f t="shared" si="15"/>
        <v>12953.698739761723</v>
      </c>
      <c r="AX27" s="13">
        <f t="shared" si="15"/>
        <v>13601.383676749809</v>
      </c>
      <c r="AY27" s="13">
        <f t="shared" si="15"/>
        <v>14281.452860587298</v>
      </c>
      <c r="AZ27" s="13">
        <f t="shared" si="15"/>
        <v>14995.525503616664</v>
      </c>
      <c r="BA27" s="13">
        <f t="shared" si="15"/>
        <v>15745.301778797497</v>
      </c>
      <c r="BB27" s="13">
        <f t="shared" si="15"/>
        <v>16532.566867737372</v>
      </c>
      <c r="BC27" s="13">
        <f t="shared" si="15"/>
        <v>17359.195211124243</v>
      </c>
      <c r="BD27" s="13">
        <f t="shared" si="15"/>
        <v>18227.154971680455</v>
      </c>
      <c r="BE27" s="13">
        <f t="shared" si="15"/>
        <v>19138.512720264476</v>
      </c>
    </row>
    <row r="28" spans="1:57" x14ac:dyDescent="0.35">
      <c r="A28" s="57" t="s">
        <v>616</v>
      </c>
      <c r="C28" s="86" t="s">
        <v>3</v>
      </c>
      <c r="D28" s="58" t="s">
        <v>621</v>
      </c>
      <c r="E28" s="63" t="s">
        <v>623</v>
      </c>
      <c r="F28" s="26" t="s">
        <v>55</v>
      </c>
      <c r="G28" s="11">
        <f>G$43*'Shares Cordless Tools'!C21</f>
        <v>1.2330167451853868</v>
      </c>
      <c r="H28" s="11">
        <f>H$43*'Shares Cordless Tools'!D21</f>
        <v>1.6662401702233325</v>
      </c>
      <c r="I28" s="11">
        <f>I$43*'Shares Cordless Tools'!E21</f>
        <v>2.2930745072659668</v>
      </c>
      <c r="J28" s="11">
        <f>J$43*'Shares Cordless Tools'!F21</f>
        <v>2.9951943860442394</v>
      </c>
      <c r="K28" s="11">
        <f>K$43*'Shares Cordless Tools'!G21</f>
        <v>3.426133818745535</v>
      </c>
      <c r="L28" s="11">
        <f>L$43*'Shares Cordless Tools'!H21</f>
        <v>3.9804699381166784</v>
      </c>
      <c r="M28" s="11">
        <f>M$43*'Shares Cordless Tools'!I21</f>
        <v>3.9471734527626645</v>
      </c>
      <c r="N28" s="11">
        <f>N$43*'Shares Cordless Tools'!J21</f>
        <v>4.125906428063308</v>
      </c>
      <c r="O28" s="11">
        <f>O$43*'Shares Cordless Tools'!K21</f>
        <v>4.1254446757103951</v>
      </c>
      <c r="P28" s="11">
        <f>P$43*'Shares Cordless Tools'!L21</f>
        <v>4.3173325973611263</v>
      </c>
      <c r="Q28" s="11">
        <f>Q$43*'Shares Cordless Tools'!M21</f>
        <v>4.7964987730822148</v>
      </c>
      <c r="R28" s="9">
        <f>R$43*'Shares Cordless Tools'!N21</f>
        <v>5.687219278118925</v>
      </c>
      <c r="S28" s="9">
        <f>S$43*'Shares Cordless Tools'!O21</f>
        <v>6.6937394349021915</v>
      </c>
      <c r="T28" s="9">
        <f>T$43*'Shares Cordless Tools'!P21</f>
        <v>9.2022179626314031</v>
      </c>
      <c r="U28" s="9">
        <f>U$43*'Shares Cordless Tools'!Q21</f>
        <v>10.062124779886236</v>
      </c>
      <c r="V28" s="9">
        <f>V$43*'Shares Cordless Tools'!R21</f>
        <v>10.279607708344704</v>
      </c>
      <c r="W28" s="9">
        <f>W$43*'Shares Cordless Tools'!S21</f>
        <v>12.411776511891549</v>
      </c>
      <c r="X28" s="9">
        <f>X$43*'Shares Cordless Tools'!T21</f>
        <v>19.294079204697685</v>
      </c>
      <c r="Y28" s="9">
        <f>Y$43*'Shares Cordless Tools'!U21</f>
        <v>19.47418691729332</v>
      </c>
      <c r="Z28" s="9">
        <f>Z$43*'Shares Cordless Tools'!V21</f>
        <v>28.320021681549559</v>
      </c>
      <c r="AA28" s="9">
        <f>AA$43*'Shares Cordless Tools'!W21</f>
        <v>29.255209509694186</v>
      </c>
      <c r="AB28" s="9">
        <f>AB$43*'Shares Cordless Tools'!X21</f>
        <v>28.656218649715832</v>
      </c>
      <c r="AC28" s="13">
        <f t="shared" ref="AC28:BE28" si="16">AB28+(AB28*AB$44)</f>
        <v>33.241213633670363</v>
      </c>
      <c r="AD28" s="13">
        <f t="shared" si="16"/>
        <v>38.559807815057624</v>
      </c>
      <c r="AE28" s="13">
        <f t="shared" si="16"/>
        <v>44.729377065466842</v>
      </c>
      <c r="AF28" s="13">
        <f t="shared" si="16"/>
        <v>51.886077395941534</v>
      </c>
      <c r="AG28" s="13">
        <f t="shared" si="16"/>
        <v>60.187849779292179</v>
      </c>
      <c r="AH28" s="13">
        <f t="shared" si="16"/>
        <v>69.817905743978926</v>
      </c>
      <c r="AI28" s="13">
        <f t="shared" si="16"/>
        <v>80.988770663015558</v>
      </c>
      <c r="AJ28" s="13">
        <f t="shared" si="16"/>
        <v>93.946973969098053</v>
      </c>
      <c r="AK28" s="13">
        <f t="shared" si="16"/>
        <v>108.97848980415374</v>
      </c>
      <c r="AL28" s="13">
        <f t="shared" si="16"/>
        <v>119.87633878456911</v>
      </c>
      <c r="AM28" s="13">
        <f t="shared" si="16"/>
        <v>131.86397266302603</v>
      </c>
      <c r="AN28" s="13">
        <f t="shared" si="16"/>
        <v>145.05036992932864</v>
      </c>
      <c r="AO28" s="13">
        <f t="shared" si="16"/>
        <v>159.55540692226151</v>
      </c>
      <c r="AP28" s="13">
        <f t="shared" si="16"/>
        <v>175.51094761448766</v>
      </c>
      <c r="AQ28" s="13">
        <f t="shared" si="16"/>
        <v>193.06204237593641</v>
      </c>
      <c r="AR28" s="13">
        <f t="shared" si="16"/>
        <v>212.36824661353006</v>
      </c>
      <c r="AS28" s="13">
        <f t="shared" si="16"/>
        <v>233.60507127488307</v>
      </c>
      <c r="AT28" s="13">
        <f t="shared" si="16"/>
        <v>256.96557840237136</v>
      </c>
      <c r="AU28" s="13">
        <f t="shared" si="16"/>
        <v>282.66213624260848</v>
      </c>
      <c r="AV28" s="13">
        <f t="shared" si="16"/>
        <v>310.92834986686933</v>
      </c>
      <c r="AW28" s="13">
        <f t="shared" si="16"/>
        <v>326.47476736021281</v>
      </c>
      <c r="AX28" s="13">
        <f t="shared" si="16"/>
        <v>342.79850572822346</v>
      </c>
      <c r="AY28" s="13">
        <f t="shared" si="16"/>
        <v>359.93843101463466</v>
      </c>
      <c r="AZ28" s="13">
        <f t="shared" si="16"/>
        <v>377.93535256536637</v>
      </c>
      <c r="BA28" s="13">
        <f t="shared" si="16"/>
        <v>396.83212019363469</v>
      </c>
      <c r="BB28" s="13">
        <f t="shared" si="16"/>
        <v>416.67372620331645</v>
      </c>
      <c r="BC28" s="13">
        <f t="shared" si="16"/>
        <v>437.50741251348228</v>
      </c>
      <c r="BD28" s="13">
        <f t="shared" si="16"/>
        <v>459.3827831391564</v>
      </c>
      <c r="BE28" s="13">
        <f t="shared" si="16"/>
        <v>482.35192229611425</v>
      </c>
    </row>
    <row r="29" spans="1:57" x14ac:dyDescent="0.35">
      <c r="A29" s="57" t="s">
        <v>616</v>
      </c>
      <c r="C29" s="86" t="s">
        <v>3</v>
      </c>
      <c r="D29" s="58" t="s">
        <v>621</v>
      </c>
      <c r="E29" s="63" t="s">
        <v>623</v>
      </c>
      <c r="F29" s="26" t="s">
        <v>56</v>
      </c>
      <c r="G29" s="11">
        <f>G$43*'Shares Cordless Tools'!C22</f>
        <v>3.677713899844488</v>
      </c>
      <c r="H29" s="11">
        <f>H$43*'Shares Cordless Tools'!D22</f>
        <v>5.9766079949759447</v>
      </c>
      <c r="I29" s="11">
        <f>I$43*'Shares Cordless Tools'!E22</f>
        <v>7.3785930833202498</v>
      </c>
      <c r="J29" s="11">
        <f>J$43*'Shares Cordless Tools'!F22</f>
        <v>9.9455769459196048</v>
      </c>
      <c r="K29" s="11">
        <f>K$43*'Shares Cordless Tools'!G22</f>
        <v>11.73958696730482</v>
      </c>
      <c r="L29" s="11">
        <f>L$43*'Shares Cordless Tools'!H22</f>
        <v>11.423329040591335</v>
      </c>
      <c r="M29" s="11">
        <f>M$43*'Shares Cordless Tools'!I22</f>
        <v>9.5458555969667156</v>
      </c>
      <c r="N29" s="11">
        <f>N$43*'Shares Cordless Tools'!J22</f>
        <v>8.6532324125522866</v>
      </c>
      <c r="O29" s="11">
        <f>O$43*'Shares Cordless Tools'!K22</f>
        <v>9.1618894519449139</v>
      </c>
      <c r="P29" s="11">
        <f>P$43*'Shares Cordless Tools'!L22</f>
        <v>8.3210683451854361</v>
      </c>
      <c r="Q29" s="11">
        <f>Q$43*'Shares Cordless Tools'!M22</f>
        <v>7.8779691055623902</v>
      </c>
      <c r="R29" s="9">
        <f>R$43*'Shares Cordless Tools'!N22</f>
        <v>8.0930805668159991</v>
      </c>
      <c r="S29" s="9">
        <f>S$43*'Shares Cordless Tools'!O22</f>
        <v>8.4777818888061756</v>
      </c>
      <c r="T29" s="9">
        <f>T$43*'Shares Cordless Tools'!P22</f>
        <v>12.010250973481964</v>
      </c>
      <c r="U29" s="9">
        <f>U$43*'Shares Cordless Tools'!Q22</f>
        <v>13.443147367825498</v>
      </c>
      <c r="V29" s="9">
        <f>V$43*'Shares Cordless Tools'!R22</f>
        <v>12.58366916982205</v>
      </c>
      <c r="W29" s="9">
        <f>W$43*'Shares Cordless Tools'!S22</f>
        <v>16.2080923838</v>
      </c>
      <c r="X29" s="9">
        <f>X$43*'Shares Cordless Tools'!T22</f>
        <v>26.562359338928179</v>
      </c>
      <c r="Y29" s="9">
        <f>Y$43*'Shares Cordless Tools'!U22</f>
        <v>26.61175514667347</v>
      </c>
      <c r="Z29" s="9">
        <f>Z$43*'Shares Cordless Tools'!V22</f>
        <v>40.310466714517716</v>
      </c>
      <c r="AA29" s="9">
        <f>AA$43*'Shares Cordless Tools'!W22</f>
        <v>45.789825561260521</v>
      </c>
      <c r="AB29" s="9">
        <f>AB$43*'Shares Cordless Tools'!X22</f>
        <v>45.2203941745869</v>
      </c>
      <c r="AC29" s="13">
        <f t="shared" ref="AC29:BE29" si="17">AB29+(AB29*AB$44)</f>
        <v>52.455657242520807</v>
      </c>
      <c r="AD29" s="13">
        <f t="shared" si="17"/>
        <v>60.848562401324138</v>
      </c>
      <c r="AE29" s="13">
        <f t="shared" si="17"/>
        <v>70.584332385536001</v>
      </c>
      <c r="AF29" s="13">
        <f t="shared" si="17"/>
        <v>81.877825567221763</v>
      </c>
      <c r="AG29" s="13">
        <f t="shared" si="17"/>
        <v>94.978277657977245</v>
      </c>
      <c r="AH29" s="13">
        <f t="shared" si="17"/>
        <v>110.17480208325361</v>
      </c>
      <c r="AI29" s="13">
        <f t="shared" si="17"/>
        <v>127.80277041657419</v>
      </c>
      <c r="AJ29" s="13">
        <f t="shared" si="17"/>
        <v>148.25121368322607</v>
      </c>
      <c r="AK29" s="13">
        <f t="shared" si="17"/>
        <v>171.97140787254224</v>
      </c>
      <c r="AL29" s="13">
        <f t="shared" si="17"/>
        <v>189.16854865979647</v>
      </c>
      <c r="AM29" s="13">
        <f t="shared" si="17"/>
        <v>208.08540352577612</v>
      </c>
      <c r="AN29" s="13">
        <f t="shared" si="17"/>
        <v>228.89394387835372</v>
      </c>
      <c r="AO29" s="13">
        <f t="shared" si="17"/>
        <v>251.78333826618911</v>
      </c>
      <c r="AP29" s="13">
        <f t="shared" si="17"/>
        <v>276.96167209280804</v>
      </c>
      <c r="AQ29" s="13">
        <f t="shared" si="17"/>
        <v>304.65783930208886</v>
      </c>
      <c r="AR29" s="13">
        <f t="shared" si="17"/>
        <v>335.12362323229775</v>
      </c>
      <c r="AS29" s="13">
        <f t="shared" si="17"/>
        <v>368.6359855555275</v>
      </c>
      <c r="AT29" s="13">
        <f t="shared" si="17"/>
        <v>405.49958411108025</v>
      </c>
      <c r="AU29" s="13">
        <f t="shared" si="17"/>
        <v>446.04954252218829</v>
      </c>
      <c r="AV29" s="13">
        <f t="shared" si="17"/>
        <v>490.65449677440711</v>
      </c>
      <c r="AW29" s="13">
        <f t="shared" si="17"/>
        <v>515.18722161312746</v>
      </c>
      <c r="AX29" s="13">
        <f t="shared" si="17"/>
        <v>540.94658269378385</v>
      </c>
      <c r="AY29" s="13">
        <f t="shared" si="17"/>
        <v>567.99391182847307</v>
      </c>
      <c r="AZ29" s="13">
        <f t="shared" si="17"/>
        <v>596.39360741989674</v>
      </c>
      <c r="BA29" s="13">
        <f t="shared" si="17"/>
        <v>626.21328779089163</v>
      </c>
      <c r="BB29" s="13">
        <f t="shared" si="17"/>
        <v>657.52395218043625</v>
      </c>
      <c r="BC29" s="13">
        <f t="shared" si="17"/>
        <v>690.40014978945806</v>
      </c>
      <c r="BD29" s="13">
        <f t="shared" si="17"/>
        <v>724.9201572789309</v>
      </c>
      <c r="BE29" s="13">
        <f t="shared" si="17"/>
        <v>761.16616514287739</v>
      </c>
    </row>
    <row r="30" spans="1:57" x14ac:dyDescent="0.35">
      <c r="A30" s="57" t="s">
        <v>616</v>
      </c>
      <c r="C30" s="86" t="s">
        <v>3</v>
      </c>
      <c r="D30" s="58" t="s">
        <v>621</v>
      </c>
      <c r="E30" s="63" t="s">
        <v>623</v>
      </c>
      <c r="F30" s="26" t="s">
        <v>57</v>
      </c>
      <c r="G30" s="11">
        <f>G$43*'Shares Cordless Tools'!C23</f>
        <v>0.81514360589624457</v>
      </c>
      <c r="H30" s="11">
        <f>H$43*'Shares Cordless Tools'!D23</f>
        <v>0.70862366879493444</v>
      </c>
      <c r="I30" s="11">
        <f>I$43*'Shares Cordless Tools'!E23</f>
        <v>0.50841145080507721</v>
      </c>
      <c r="J30" s="11">
        <f>J$43*'Shares Cordless Tools'!F23</f>
        <v>0.54918479837702472</v>
      </c>
      <c r="K30" s="11">
        <f>K$43*'Shares Cordless Tools'!G23</f>
        <v>0.62304411898614964</v>
      </c>
      <c r="L30" s="11">
        <f>L$43*'Shares Cordless Tools'!H23</f>
        <v>0.71021527043941324</v>
      </c>
      <c r="M30" s="11">
        <f>M$43*'Shares Cordless Tools'!I23</f>
        <v>0.702578813350622</v>
      </c>
      <c r="N30" s="11">
        <f>N$43*'Shares Cordless Tools'!J23</f>
        <v>0.89103078546824432</v>
      </c>
      <c r="O30" s="11">
        <f>O$43*'Shares Cordless Tools'!K23</f>
        <v>1.2271806502367948</v>
      </c>
      <c r="P30" s="11">
        <f>P$43*'Shares Cordless Tools'!L23</f>
        <v>1.6230038981718984</v>
      </c>
      <c r="Q30" s="11">
        <f>Q$43*'Shares Cordless Tools'!M23</f>
        <v>1.7421292418695644</v>
      </c>
      <c r="R30" s="9">
        <f>R$43*'Shares Cordless Tools'!N23</f>
        <v>2.0403215750869861</v>
      </c>
      <c r="S30" s="9">
        <f>S$43*'Shares Cordless Tools'!O23</f>
        <v>2.702828209863156</v>
      </c>
      <c r="T30" s="9">
        <f>T$43*'Shares Cordless Tools'!P23</f>
        <v>3.9043849021793466</v>
      </c>
      <c r="U30" s="9">
        <f>U$43*'Shares Cordless Tools'!Q23</f>
        <v>4.4712782385377174</v>
      </c>
      <c r="V30" s="9">
        <f>V$43*'Shares Cordless Tools'!R23</f>
        <v>4.6239362203220109</v>
      </c>
      <c r="W30" s="9">
        <f>W$43*'Shares Cordless Tools'!S23</f>
        <v>5.6625135807143367</v>
      </c>
      <c r="X30" s="9">
        <f>X$43*'Shares Cordless Tools'!T23</f>
        <v>8.9605787282229983</v>
      </c>
      <c r="Y30" s="9">
        <f>Y$43*'Shares Cordless Tools'!U23</f>
        <v>8.3653001385137049</v>
      </c>
      <c r="Z30" s="9">
        <f>Z$43*'Shares Cordless Tools'!V23</f>
        <v>11.688763162776596</v>
      </c>
      <c r="AA30" s="9">
        <f>AA$43*'Shares Cordless Tools'!W23</f>
        <v>11.540217492625569</v>
      </c>
      <c r="AB30" s="9">
        <f>AB$43*'Shares Cordless Tools'!X23</f>
        <v>11.547076745283595</v>
      </c>
      <c r="AC30" s="13">
        <f t="shared" ref="AC30:BE30" si="18">AB30+(AB30*AB$44)</f>
        <v>13.39460902452897</v>
      </c>
      <c r="AD30" s="13">
        <f t="shared" si="18"/>
        <v>15.537746468453605</v>
      </c>
      <c r="AE30" s="13">
        <f t="shared" si="18"/>
        <v>18.023785903406182</v>
      </c>
      <c r="AF30" s="13">
        <f t="shared" si="18"/>
        <v>20.907591647951172</v>
      </c>
      <c r="AG30" s="13">
        <f t="shared" si="18"/>
        <v>24.25280631162336</v>
      </c>
      <c r="AH30" s="13">
        <f t="shared" si="18"/>
        <v>28.133255321483098</v>
      </c>
      <c r="AI30" s="13">
        <f t="shared" si="18"/>
        <v>32.63457617292039</v>
      </c>
      <c r="AJ30" s="13">
        <f t="shared" si="18"/>
        <v>37.856108360587655</v>
      </c>
      <c r="AK30" s="13">
        <f t="shared" si="18"/>
        <v>43.913085698281677</v>
      </c>
      <c r="AL30" s="13">
        <f t="shared" si="18"/>
        <v>48.304394268109846</v>
      </c>
      <c r="AM30" s="13">
        <f t="shared" si="18"/>
        <v>53.134833694920829</v>
      </c>
      <c r="AN30" s="13">
        <f t="shared" si="18"/>
        <v>58.448317064412912</v>
      </c>
      <c r="AO30" s="13">
        <f t="shared" si="18"/>
        <v>64.293148770854202</v>
      </c>
      <c r="AP30" s="13">
        <f t="shared" si="18"/>
        <v>70.72246364793962</v>
      </c>
      <c r="AQ30" s="13">
        <f t="shared" si="18"/>
        <v>77.794710012733589</v>
      </c>
      <c r="AR30" s="13">
        <f t="shared" si="18"/>
        <v>85.574181014006953</v>
      </c>
      <c r="AS30" s="13">
        <f t="shared" si="18"/>
        <v>94.131599115407653</v>
      </c>
      <c r="AT30" s="13">
        <f t="shared" si="18"/>
        <v>103.54475902694841</v>
      </c>
      <c r="AU30" s="13">
        <f t="shared" si="18"/>
        <v>113.89923492964326</v>
      </c>
      <c r="AV30" s="13">
        <f t="shared" si="18"/>
        <v>125.28915842260758</v>
      </c>
      <c r="AW30" s="13">
        <f t="shared" si="18"/>
        <v>131.55361634373796</v>
      </c>
      <c r="AX30" s="13">
        <f t="shared" si="18"/>
        <v>138.13129716092485</v>
      </c>
      <c r="AY30" s="13">
        <f t="shared" si="18"/>
        <v>145.03786201897108</v>
      </c>
      <c r="AZ30" s="13">
        <f t="shared" si="18"/>
        <v>152.28975511991965</v>
      </c>
      <c r="BA30" s="13">
        <f t="shared" si="18"/>
        <v>159.90424287591563</v>
      </c>
      <c r="BB30" s="13">
        <f t="shared" si="18"/>
        <v>167.89945501971141</v>
      </c>
      <c r="BC30" s="13">
        <f t="shared" si="18"/>
        <v>176.29442777069698</v>
      </c>
      <c r="BD30" s="13">
        <f t="shared" si="18"/>
        <v>185.10914915923183</v>
      </c>
      <c r="BE30" s="13">
        <f t="shared" si="18"/>
        <v>194.36460661719343</v>
      </c>
    </row>
    <row r="31" spans="1:57" x14ac:dyDescent="0.35">
      <c r="A31" s="57" t="s">
        <v>616</v>
      </c>
      <c r="C31" s="86" t="s">
        <v>3</v>
      </c>
      <c r="D31" s="58" t="s">
        <v>621</v>
      </c>
      <c r="E31" s="63" t="s">
        <v>623</v>
      </c>
      <c r="F31" s="26" t="s">
        <v>58</v>
      </c>
      <c r="G31" s="11">
        <f>G$43*'Shares Cordless Tools'!C24</f>
        <v>0.85451409278235835</v>
      </c>
      <c r="H31" s="11">
        <f>H$43*'Shares Cordless Tools'!D24</f>
        <v>1.0054491827019649</v>
      </c>
      <c r="I31" s="11">
        <f>I$43*'Shares Cordless Tools'!E24</f>
        <v>1.0227165074266922</v>
      </c>
      <c r="J31" s="11">
        <f>J$43*'Shares Cordless Tools'!F24</f>
        <v>1.101990516069193</v>
      </c>
      <c r="K31" s="11">
        <f>K$43*'Shares Cordless Tools'!G24</f>
        <v>1.2806735791805051</v>
      </c>
      <c r="L31" s="11">
        <f>L$43*'Shares Cordless Tools'!H24</f>
        <v>1.4832617231018619</v>
      </c>
      <c r="M31" s="11">
        <f>M$43*'Shares Cordless Tools'!I24</f>
        <v>1.2748530273266723</v>
      </c>
      <c r="N31" s="11">
        <f>N$43*'Shares Cordless Tools'!J24</f>
        <v>1.2669587207776367</v>
      </c>
      <c r="O31" s="11">
        <f>O$43*'Shares Cordless Tools'!K24</f>
        <v>1.5201587369411171</v>
      </c>
      <c r="P31" s="11">
        <f>P$43*'Shares Cordless Tools'!L24</f>
        <v>1.9112248793515587</v>
      </c>
      <c r="Q31" s="11">
        <f>Q$43*'Shares Cordless Tools'!M24</f>
        <v>1.7906256659598689</v>
      </c>
      <c r="R31" s="9">
        <f>R$43*'Shares Cordless Tools'!N24</f>
        <v>1.8404354523254323</v>
      </c>
      <c r="S31" s="9">
        <f>S$43*'Shares Cordless Tools'!O24</f>
        <v>1.9128012934255183</v>
      </c>
      <c r="T31" s="9">
        <f>T$43*'Shares Cordless Tools'!P24</f>
        <v>2.271018401743182</v>
      </c>
      <c r="U31" s="9">
        <f>U$43*'Shares Cordless Tools'!Q24</f>
        <v>2.1737254401418706</v>
      </c>
      <c r="V31" s="9">
        <f>V$43*'Shares Cordless Tools'!R24</f>
        <v>2.1917951243897331</v>
      </c>
      <c r="W31" s="9">
        <f>W$43*'Shares Cordless Tools'!S24</f>
        <v>2.5851404942743401</v>
      </c>
      <c r="X31" s="9">
        <f>X$43*'Shares Cordless Tools'!T24</f>
        <v>3.9570287769890626</v>
      </c>
      <c r="Y31" s="9">
        <f>Y$43*'Shares Cordless Tools'!U24</f>
        <v>3.9794250757015841</v>
      </c>
      <c r="Z31" s="9">
        <f>Z$43*'Shares Cordless Tools'!V24</f>
        <v>6.0336173617401254</v>
      </c>
      <c r="AA31" s="9">
        <f>AA$43*'Shares Cordless Tools'!W24</f>
        <v>6.5230520815596318</v>
      </c>
      <c r="AB31" s="9">
        <f>AB$43*'Shares Cordless Tools'!X24</f>
        <v>6.4574877707328966</v>
      </c>
      <c r="AC31" s="13">
        <f t="shared" ref="AC31:BE31" si="19">AB31+(AB31*AB$44)</f>
        <v>7.4906858140501598</v>
      </c>
      <c r="AD31" s="13">
        <f t="shared" si="19"/>
        <v>8.689195544298185</v>
      </c>
      <c r="AE31" s="13">
        <f t="shared" si="19"/>
        <v>10.079466831385895</v>
      </c>
      <c r="AF31" s="13">
        <f t="shared" si="19"/>
        <v>11.692181524407639</v>
      </c>
      <c r="AG31" s="13">
        <f t="shared" si="19"/>
        <v>13.562930568312861</v>
      </c>
      <c r="AH31" s="13">
        <f t="shared" si="19"/>
        <v>15.732999459242919</v>
      </c>
      <c r="AI31" s="13">
        <f t="shared" si="19"/>
        <v>18.250279372721785</v>
      </c>
      <c r="AJ31" s="13">
        <f t="shared" si="19"/>
        <v>21.170324072357271</v>
      </c>
      <c r="AK31" s="13">
        <f t="shared" si="19"/>
        <v>24.557575923934436</v>
      </c>
      <c r="AL31" s="13">
        <f t="shared" si="19"/>
        <v>27.013333516327879</v>
      </c>
      <c r="AM31" s="13">
        <f t="shared" si="19"/>
        <v>29.714666867960666</v>
      </c>
      <c r="AN31" s="13">
        <f t="shared" si="19"/>
        <v>32.686133554756736</v>
      </c>
      <c r="AO31" s="13">
        <f t="shared" si="19"/>
        <v>35.954746910232409</v>
      </c>
      <c r="AP31" s="13">
        <f t="shared" si="19"/>
        <v>39.55022160125565</v>
      </c>
      <c r="AQ31" s="13">
        <f t="shared" si="19"/>
        <v>43.505243761381216</v>
      </c>
      <c r="AR31" s="13">
        <f t="shared" si="19"/>
        <v>47.855768137519334</v>
      </c>
      <c r="AS31" s="13">
        <f t="shared" si="19"/>
        <v>52.641344951271265</v>
      </c>
      <c r="AT31" s="13">
        <f t="shared" si="19"/>
        <v>57.905479446398388</v>
      </c>
      <c r="AU31" s="13">
        <f t="shared" si="19"/>
        <v>63.696027391038228</v>
      </c>
      <c r="AV31" s="13">
        <f t="shared" si="19"/>
        <v>70.065630130142054</v>
      </c>
      <c r="AW31" s="13">
        <f t="shared" si="19"/>
        <v>73.568911636649162</v>
      </c>
      <c r="AX31" s="13">
        <f t="shared" si="19"/>
        <v>77.247357218481625</v>
      </c>
      <c r="AY31" s="13">
        <f t="shared" si="19"/>
        <v>81.109725079405706</v>
      </c>
      <c r="AZ31" s="13">
        <f t="shared" si="19"/>
        <v>85.165211333375993</v>
      </c>
      <c r="BA31" s="13">
        <f t="shared" si="19"/>
        <v>89.423471900044788</v>
      </c>
      <c r="BB31" s="13">
        <f t="shared" si="19"/>
        <v>93.89464549504703</v>
      </c>
      <c r="BC31" s="13">
        <f t="shared" si="19"/>
        <v>98.589377769799384</v>
      </c>
      <c r="BD31" s="13">
        <f t="shared" si="19"/>
        <v>103.51884665828935</v>
      </c>
      <c r="BE31" s="13">
        <f t="shared" si="19"/>
        <v>108.69478899120382</v>
      </c>
    </row>
    <row r="32" spans="1:57" x14ac:dyDescent="0.35">
      <c r="A32" s="57" t="s">
        <v>616</v>
      </c>
      <c r="C32" s="86" t="s">
        <v>3</v>
      </c>
      <c r="D32" s="58" t="s">
        <v>621</v>
      </c>
      <c r="E32" s="63" t="s">
        <v>623</v>
      </c>
      <c r="F32" s="26" t="s">
        <v>59</v>
      </c>
      <c r="G32" s="11">
        <f>G$43*'Shares Cordless Tools'!C25</f>
        <v>65.056227568076395</v>
      </c>
      <c r="H32" s="11">
        <f>H$43*'Shares Cordless Tools'!D25</f>
        <v>39.0264878271432</v>
      </c>
      <c r="I32" s="11">
        <f>I$43*'Shares Cordless Tools'!E25</f>
        <v>47.207238327843946</v>
      </c>
      <c r="J32" s="11">
        <f>J$43*'Shares Cordless Tools'!F25</f>
        <v>57.594017302194736</v>
      </c>
      <c r="K32" s="11">
        <f>K$43*'Shares Cordless Tools'!G25</f>
        <v>64.282667714914155</v>
      </c>
      <c r="L32" s="11">
        <f>L$43*'Shares Cordless Tools'!H25</f>
        <v>72.199456280253429</v>
      </c>
      <c r="M32" s="11">
        <f>M$43*'Shares Cordless Tools'!I25</f>
        <v>67.391534764738637</v>
      </c>
      <c r="N32" s="11">
        <f>N$43*'Shares Cordless Tools'!J25</f>
        <v>67.215613807949964</v>
      </c>
      <c r="O32" s="11">
        <f>O$43*'Shares Cordless Tools'!K25</f>
        <v>70.835418481712992</v>
      </c>
      <c r="P32" s="11">
        <f>P$43*'Shares Cordless Tools'!L25</f>
        <v>72.778726634046805</v>
      </c>
      <c r="Q32" s="11">
        <f>Q$43*'Shares Cordless Tools'!M25</f>
        <v>102.71244374581113</v>
      </c>
      <c r="R32" s="9">
        <f>R$43*'Shares Cordless Tools'!N25</f>
        <v>96.941282253800026</v>
      </c>
      <c r="S32" s="9">
        <f>S$43*'Shares Cordless Tools'!O25</f>
        <v>111.31996048708442</v>
      </c>
      <c r="T32" s="9">
        <f>T$43*'Shares Cordless Tools'!P25</f>
        <v>134.89467928202487</v>
      </c>
      <c r="U32" s="9">
        <f>U$43*'Shares Cordless Tools'!Q25</f>
        <v>133.02340084581891</v>
      </c>
      <c r="V32" s="9">
        <f>V$43*'Shares Cordless Tools'!R25</f>
        <v>137.52270968427754</v>
      </c>
      <c r="W32" s="9">
        <f>W$43*'Shares Cordless Tools'!S25</f>
        <v>166.85441488555404</v>
      </c>
      <c r="X32" s="9">
        <f>X$43*'Shares Cordless Tools'!T25</f>
        <v>261.4295568680472</v>
      </c>
      <c r="Y32" s="9">
        <f>Y$43*'Shares Cordless Tools'!U25</f>
        <v>278.59127005589471</v>
      </c>
      <c r="Z32" s="9">
        <f>Z$43*'Shares Cordless Tools'!V25</f>
        <v>442.89880771794407</v>
      </c>
      <c r="AA32" s="9">
        <f>AA$43*'Shares Cordless Tools'!W25</f>
        <v>486.78540357500151</v>
      </c>
      <c r="AB32" s="9">
        <f>AB$43*'Shares Cordless Tools'!X25</f>
        <v>482.33059061685304</v>
      </c>
      <c r="AC32" s="13">
        <f t="shared" ref="AC32:BE32" si="20">AB32+(AB32*AB$44)</f>
        <v>559.50348511554955</v>
      </c>
      <c r="AD32" s="13">
        <f t="shared" si="20"/>
        <v>649.02404273403749</v>
      </c>
      <c r="AE32" s="13">
        <f t="shared" si="20"/>
        <v>752.86788957148349</v>
      </c>
      <c r="AF32" s="13">
        <f t="shared" si="20"/>
        <v>873.32675190292082</v>
      </c>
      <c r="AG32" s="13">
        <f t="shared" si="20"/>
        <v>1013.0590322073881</v>
      </c>
      <c r="AH32" s="13">
        <f t="shared" si="20"/>
        <v>1175.1484773605703</v>
      </c>
      <c r="AI32" s="13">
        <f t="shared" si="20"/>
        <v>1363.1722337382616</v>
      </c>
      <c r="AJ32" s="13">
        <f t="shared" si="20"/>
        <v>1581.2797911363834</v>
      </c>
      <c r="AK32" s="13">
        <f t="shared" si="20"/>
        <v>1834.2845577182047</v>
      </c>
      <c r="AL32" s="13">
        <f t="shared" si="20"/>
        <v>2017.7130134900253</v>
      </c>
      <c r="AM32" s="13">
        <f t="shared" si="20"/>
        <v>2219.4843148390278</v>
      </c>
      <c r="AN32" s="13">
        <f t="shared" si="20"/>
        <v>2441.4327463229306</v>
      </c>
      <c r="AO32" s="13">
        <f t="shared" si="20"/>
        <v>2685.5760209552236</v>
      </c>
      <c r="AP32" s="13">
        <f t="shared" si="20"/>
        <v>2954.1336230507459</v>
      </c>
      <c r="AQ32" s="13">
        <f t="shared" si="20"/>
        <v>3249.5469853558207</v>
      </c>
      <c r="AR32" s="13">
        <f t="shared" si="20"/>
        <v>3574.5016838914025</v>
      </c>
      <c r="AS32" s="13">
        <f t="shared" si="20"/>
        <v>3931.9518522805429</v>
      </c>
      <c r="AT32" s="13">
        <f t="shared" si="20"/>
        <v>4325.1470375085974</v>
      </c>
      <c r="AU32" s="13">
        <f t="shared" si="20"/>
        <v>4757.6617412594569</v>
      </c>
      <c r="AV32" s="13">
        <f t="shared" si="20"/>
        <v>5233.4279153854022</v>
      </c>
      <c r="AW32" s="13">
        <f t="shared" si="20"/>
        <v>5495.0993111546723</v>
      </c>
      <c r="AX32" s="13">
        <f t="shared" si="20"/>
        <v>5769.8542767124054</v>
      </c>
      <c r="AY32" s="13">
        <f t="shared" si="20"/>
        <v>6058.346990548026</v>
      </c>
      <c r="AZ32" s="13">
        <f t="shared" si="20"/>
        <v>6361.2643400754278</v>
      </c>
      <c r="BA32" s="13">
        <f t="shared" si="20"/>
        <v>6679.3275570791993</v>
      </c>
      <c r="BB32" s="13">
        <f t="shared" si="20"/>
        <v>7013.2939349331591</v>
      </c>
      <c r="BC32" s="13">
        <f t="shared" si="20"/>
        <v>7363.9586316798168</v>
      </c>
      <c r="BD32" s="13">
        <f t="shared" si="20"/>
        <v>7732.1565632638076</v>
      </c>
      <c r="BE32" s="13">
        <f t="shared" si="20"/>
        <v>8118.7643914269984</v>
      </c>
    </row>
    <row r="33" spans="1:57" x14ac:dyDescent="0.35">
      <c r="A33" s="57" t="s">
        <v>616</v>
      </c>
      <c r="C33" s="86" t="s">
        <v>3</v>
      </c>
      <c r="D33" s="58" t="s">
        <v>621</v>
      </c>
      <c r="E33" s="63" t="s">
        <v>623</v>
      </c>
      <c r="F33" s="26" t="s">
        <v>60</v>
      </c>
      <c r="G33" s="11">
        <f>G$43*'Shares Cordless Tools'!C26</f>
        <v>3.3465536244215355</v>
      </c>
      <c r="H33" s="11">
        <f>H$43*'Shares Cordless Tools'!D26</f>
        <v>3.9244090239649378</v>
      </c>
      <c r="I33" s="11">
        <f>I$43*'Shares Cordless Tools'!E26</f>
        <v>14.706026627323228</v>
      </c>
      <c r="J33" s="11">
        <f>J$43*'Shares Cordless Tools'!F26</f>
        <v>16.410191953124095</v>
      </c>
      <c r="K33" s="11">
        <f>K$43*'Shares Cordless Tools'!G26</f>
        <v>17.16704679127454</v>
      </c>
      <c r="L33" s="11">
        <f>L$43*'Shares Cordless Tools'!H26</f>
        <v>17.889854301291837</v>
      </c>
      <c r="M33" s="11">
        <f>M$43*'Shares Cordless Tools'!I26</f>
        <v>41.05253772485743</v>
      </c>
      <c r="N33" s="11">
        <f>N$43*'Shares Cordless Tools'!J26</f>
        <v>33.89352693163346</v>
      </c>
      <c r="O33" s="11">
        <f>O$43*'Shares Cordless Tools'!K26</f>
        <v>32.283162666393928</v>
      </c>
      <c r="P33" s="11">
        <f>P$43*'Shares Cordless Tools'!L26</f>
        <v>29.777576788842833</v>
      </c>
      <c r="Q33" s="11">
        <f>Q$43*'Shares Cordless Tools'!M26</f>
        <v>34.320090910763568</v>
      </c>
      <c r="R33" s="9">
        <f>R$43*'Shares Cordless Tools'!N26</f>
        <v>33.477293986612132</v>
      </c>
      <c r="S33" s="9">
        <f>S$43*'Shares Cordless Tools'!O26</f>
        <v>41.560707074744521</v>
      </c>
      <c r="T33" s="9">
        <f>T$43*'Shares Cordless Tools'!P26</f>
        <v>35.038796016744072</v>
      </c>
      <c r="U33" s="9">
        <f>U$43*'Shares Cordless Tools'!Q26</f>
        <v>40.503813164859444</v>
      </c>
      <c r="V33" s="9">
        <f>V$43*'Shares Cordless Tools'!R26</f>
        <v>38.665967751312543</v>
      </c>
      <c r="W33" s="9">
        <f>W$43*'Shares Cordless Tools'!S26</f>
        <v>43.534340782340635</v>
      </c>
      <c r="X33" s="9">
        <f>X$43*'Shares Cordless Tools'!T26</f>
        <v>130.61046692207776</v>
      </c>
      <c r="Y33" s="9">
        <f>Y$43*'Shares Cordless Tools'!U26</f>
        <v>124.97588015952067</v>
      </c>
      <c r="Z33" s="9">
        <f>Z$43*'Shares Cordless Tools'!V26</f>
        <v>192.67354843814039</v>
      </c>
      <c r="AA33" s="9">
        <f>AA$43*'Shares Cordless Tools'!W26</f>
        <v>240.12229601628505</v>
      </c>
      <c r="AB33" s="9">
        <f>AB$43*'Shares Cordless Tools'!X26</f>
        <v>276.56258446267049</v>
      </c>
      <c r="AC33" s="13">
        <f t="shared" ref="AC33:BE33" si="21">AB33+(AB33*AB$44)</f>
        <v>320.81259797669776</v>
      </c>
      <c r="AD33" s="13">
        <f t="shared" si="21"/>
        <v>372.14261365296943</v>
      </c>
      <c r="AE33" s="13">
        <f t="shared" si="21"/>
        <v>431.68543183744453</v>
      </c>
      <c r="AF33" s="13">
        <f t="shared" si="21"/>
        <v>500.75510093143566</v>
      </c>
      <c r="AG33" s="13">
        <f t="shared" si="21"/>
        <v>580.87591708046534</v>
      </c>
      <c r="AH33" s="13">
        <f t="shared" si="21"/>
        <v>673.81606381333984</v>
      </c>
      <c r="AI33" s="13">
        <f t="shared" si="21"/>
        <v>781.62663402347425</v>
      </c>
      <c r="AJ33" s="13">
        <f t="shared" si="21"/>
        <v>906.6868954672301</v>
      </c>
      <c r="AK33" s="13">
        <f t="shared" si="21"/>
        <v>1051.756798741987</v>
      </c>
      <c r="AL33" s="13">
        <f t="shared" si="21"/>
        <v>1156.9324786161858</v>
      </c>
      <c r="AM33" s="13">
        <f t="shared" si="21"/>
        <v>1272.6257264778044</v>
      </c>
      <c r="AN33" s="13">
        <f t="shared" si="21"/>
        <v>1399.8882991255848</v>
      </c>
      <c r="AO33" s="13">
        <f t="shared" si="21"/>
        <v>1539.8771290381433</v>
      </c>
      <c r="AP33" s="13">
        <f t="shared" si="21"/>
        <v>1693.8648419419576</v>
      </c>
      <c r="AQ33" s="13">
        <f t="shared" si="21"/>
        <v>1863.2513261361532</v>
      </c>
      <c r="AR33" s="13">
        <f t="shared" si="21"/>
        <v>2049.5764587497688</v>
      </c>
      <c r="AS33" s="13">
        <f t="shared" si="21"/>
        <v>2254.5341046247459</v>
      </c>
      <c r="AT33" s="13">
        <f t="shared" si="21"/>
        <v>2479.9875150872203</v>
      </c>
      <c r="AU33" s="13">
        <f t="shared" si="21"/>
        <v>2727.9862665959422</v>
      </c>
      <c r="AV33" s="13">
        <f t="shared" si="21"/>
        <v>3000.7848932555362</v>
      </c>
      <c r="AW33" s="13">
        <f t="shared" si="21"/>
        <v>3150.8241379183128</v>
      </c>
      <c r="AX33" s="13">
        <f t="shared" si="21"/>
        <v>3308.3653448142286</v>
      </c>
      <c r="AY33" s="13">
        <f t="shared" si="21"/>
        <v>3473.78361205494</v>
      </c>
      <c r="AZ33" s="13">
        <f t="shared" si="21"/>
        <v>3647.472792657687</v>
      </c>
      <c r="BA33" s="13">
        <f t="shared" si="21"/>
        <v>3829.8464322905716</v>
      </c>
      <c r="BB33" s="13">
        <f t="shared" si="21"/>
        <v>4021.3387539051</v>
      </c>
      <c r="BC33" s="13">
        <f t="shared" si="21"/>
        <v>4222.4056916003547</v>
      </c>
      <c r="BD33" s="13">
        <f t="shared" si="21"/>
        <v>4433.5259761803727</v>
      </c>
      <c r="BE33" s="13">
        <f t="shared" si="21"/>
        <v>4655.2022749893913</v>
      </c>
    </row>
    <row r="34" spans="1:57" x14ac:dyDescent="0.35">
      <c r="A34" s="57" t="s">
        <v>616</v>
      </c>
      <c r="C34" s="86" t="s">
        <v>3</v>
      </c>
      <c r="D34" s="58" t="s">
        <v>621</v>
      </c>
      <c r="E34" s="63" t="s">
        <v>623</v>
      </c>
      <c r="F34" s="26" t="s">
        <v>61</v>
      </c>
      <c r="G34" s="11">
        <f>G$43*'Shares Cordless Tools'!C27</f>
        <v>58.250657711913831</v>
      </c>
      <c r="H34" s="11">
        <f>H$43*'Shares Cordless Tools'!D27</f>
        <v>70.160454200212357</v>
      </c>
      <c r="I34" s="11">
        <f>I$43*'Shares Cordless Tools'!E27</f>
        <v>94.222684692529768</v>
      </c>
      <c r="J34" s="11">
        <f>J$43*'Shares Cordless Tools'!F27</f>
        <v>77.507890006217934</v>
      </c>
      <c r="K34" s="11">
        <f>K$43*'Shares Cordless Tools'!G27</f>
        <v>74.428671900565377</v>
      </c>
      <c r="L34" s="11">
        <f>L$43*'Shares Cordless Tools'!H27</f>
        <v>83.69875780241783</v>
      </c>
      <c r="M34" s="11">
        <f>M$43*'Shares Cordless Tools'!I27</f>
        <v>77.214030213704859</v>
      </c>
      <c r="N34" s="11">
        <f>N$43*'Shares Cordless Tools'!J27</f>
        <v>76.216448122350613</v>
      </c>
      <c r="O34" s="11">
        <f>O$43*'Shares Cordless Tools'!K27</f>
        <v>87.423495333683846</v>
      </c>
      <c r="P34" s="11">
        <f>P$43*'Shares Cordless Tools'!L27</f>
        <v>105.58068572068886</v>
      </c>
      <c r="Q34" s="11">
        <f>Q$43*'Shares Cordless Tools'!M27</f>
        <v>104.68609349027905</v>
      </c>
      <c r="R34" s="9">
        <f>R$43*'Shares Cordless Tools'!N27</f>
        <v>114.53742322984465</v>
      </c>
      <c r="S34" s="9">
        <f>S$43*'Shares Cordless Tools'!O27</f>
        <v>125.72679449586639</v>
      </c>
      <c r="T34" s="9">
        <f>T$43*'Shares Cordless Tools'!P27</f>
        <v>156.33150472189277</v>
      </c>
      <c r="U34" s="9">
        <f>U$43*'Shares Cordless Tools'!Q27</f>
        <v>173.11365199251085</v>
      </c>
      <c r="V34" s="9">
        <f>V$43*'Shares Cordless Tools'!R27</f>
        <v>183.2728537655556</v>
      </c>
      <c r="W34" s="9">
        <f>W$43*'Shares Cordless Tools'!S27</f>
        <v>226.56390040996024</v>
      </c>
      <c r="X34" s="9">
        <f>X$43*'Shares Cordless Tools'!T27</f>
        <v>360.75088748568413</v>
      </c>
      <c r="Y34" s="9">
        <f>Y$43*'Shares Cordless Tools'!U27</f>
        <v>371.85435868077911</v>
      </c>
      <c r="Z34" s="9">
        <f>Z$43*'Shares Cordless Tools'!V27</f>
        <v>573.2188331425956</v>
      </c>
      <c r="AA34" s="9">
        <f>AA$43*'Shares Cordless Tools'!W27</f>
        <v>621.96874786902299</v>
      </c>
      <c r="AB34" s="9">
        <f>AB$43*'Shares Cordless Tools'!X27</f>
        <v>611.97416446596139</v>
      </c>
      <c r="AC34" s="13">
        <f t="shared" ref="AC34:BE34" si="22">AB34+(AB34*AB$44)</f>
        <v>709.89003078051519</v>
      </c>
      <c r="AD34" s="13">
        <f t="shared" si="22"/>
        <v>823.47243570539763</v>
      </c>
      <c r="AE34" s="13">
        <f t="shared" si="22"/>
        <v>955.22802541826127</v>
      </c>
      <c r="AF34" s="13">
        <f t="shared" si="22"/>
        <v>1108.064509485183</v>
      </c>
      <c r="AG34" s="13">
        <f t="shared" si="22"/>
        <v>1285.3548310028123</v>
      </c>
      <c r="AH34" s="13">
        <f t="shared" si="22"/>
        <v>1491.0116039632621</v>
      </c>
      <c r="AI34" s="13">
        <f t="shared" si="22"/>
        <v>1729.5734605973842</v>
      </c>
      <c r="AJ34" s="13">
        <f t="shared" si="22"/>
        <v>2006.3052142929655</v>
      </c>
      <c r="AK34" s="13">
        <f t="shared" si="22"/>
        <v>2327.3140485798399</v>
      </c>
      <c r="AL34" s="13">
        <f t="shared" si="22"/>
        <v>2560.0454534378241</v>
      </c>
      <c r="AM34" s="13">
        <f t="shared" si="22"/>
        <v>2816.0499987816065</v>
      </c>
      <c r="AN34" s="13">
        <f t="shared" si="22"/>
        <v>3097.654998659767</v>
      </c>
      <c r="AO34" s="13">
        <f t="shared" si="22"/>
        <v>3407.4204985257438</v>
      </c>
      <c r="AP34" s="13">
        <f t="shared" si="22"/>
        <v>3748.1625483783182</v>
      </c>
      <c r="AQ34" s="13">
        <f t="shared" si="22"/>
        <v>4122.9788032161505</v>
      </c>
      <c r="AR34" s="13">
        <f t="shared" si="22"/>
        <v>4535.2766835377652</v>
      </c>
      <c r="AS34" s="13">
        <f t="shared" si="22"/>
        <v>4988.804351891542</v>
      </c>
      <c r="AT34" s="13">
        <f t="shared" si="22"/>
        <v>5487.684787080696</v>
      </c>
      <c r="AU34" s="13">
        <f t="shared" si="22"/>
        <v>6036.4532657887657</v>
      </c>
      <c r="AV34" s="13">
        <f t="shared" si="22"/>
        <v>6640.0985923676426</v>
      </c>
      <c r="AW34" s="13">
        <f t="shared" si="22"/>
        <v>6972.103521986025</v>
      </c>
      <c r="AX34" s="13">
        <f t="shared" si="22"/>
        <v>7320.7086980853264</v>
      </c>
      <c r="AY34" s="13">
        <f t="shared" si="22"/>
        <v>7686.7441329895928</v>
      </c>
      <c r="AZ34" s="13">
        <f t="shared" si="22"/>
        <v>8071.0813396390722</v>
      </c>
      <c r="BA34" s="13">
        <f t="shared" si="22"/>
        <v>8474.635406621026</v>
      </c>
      <c r="BB34" s="13">
        <f t="shared" si="22"/>
        <v>8898.367176952077</v>
      </c>
      <c r="BC34" s="13">
        <f t="shared" si="22"/>
        <v>9343.2855357996814</v>
      </c>
      <c r="BD34" s="13">
        <f t="shared" si="22"/>
        <v>9810.4498125896662</v>
      </c>
      <c r="BE34" s="13">
        <f t="shared" si="22"/>
        <v>10300.972303219149</v>
      </c>
    </row>
    <row r="35" spans="1:57" x14ac:dyDescent="0.35">
      <c r="A35" s="57" t="s">
        <v>616</v>
      </c>
      <c r="C35" s="86" t="s">
        <v>3</v>
      </c>
      <c r="D35" s="58" t="s">
        <v>621</v>
      </c>
      <c r="E35" s="63" t="s">
        <v>623</v>
      </c>
      <c r="F35" s="26" t="s">
        <v>62</v>
      </c>
      <c r="G35" s="11">
        <f>G$43*'Shares Cordless Tools'!C28</f>
        <v>21.151460312248993</v>
      </c>
      <c r="H35" s="11">
        <f>H$43*'Shares Cordless Tools'!D28</f>
        <v>17.307008187041685</v>
      </c>
      <c r="I35" s="11">
        <f>I$43*'Shares Cordless Tools'!E28</f>
        <v>15.571841268184215</v>
      </c>
      <c r="J35" s="11">
        <f>J$43*'Shares Cordless Tools'!F28</f>
        <v>17.676464840381779</v>
      </c>
      <c r="K35" s="11">
        <f>K$43*'Shares Cordless Tools'!G28</f>
        <v>19.883168650740643</v>
      </c>
      <c r="L35" s="11">
        <f>L$43*'Shares Cordless Tools'!H28</f>
        <v>22.200764516892217</v>
      </c>
      <c r="M35" s="11">
        <f>M$43*'Shares Cordless Tools'!I28</f>
        <v>34.858003669291342</v>
      </c>
      <c r="N35" s="11">
        <f>N$43*'Shares Cordless Tools'!J28</f>
        <v>38.839459684936031</v>
      </c>
      <c r="O35" s="11">
        <f>O$43*'Shares Cordless Tools'!K28</f>
        <v>44.856262806450374</v>
      </c>
      <c r="P35" s="11">
        <f>P$43*'Shares Cordless Tools'!L28</f>
        <v>48.014213233437196</v>
      </c>
      <c r="Q35" s="11">
        <f>Q$43*'Shares Cordless Tools'!M28</f>
        <v>45.32540870286951</v>
      </c>
      <c r="R35" s="9">
        <f>R$43*'Shares Cordless Tools'!N28</f>
        <v>43.019270683861741</v>
      </c>
      <c r="S35" s="9">
        <f>S$43*'Shares Cordless Tools'!O28</f>
        <v>50.70803425778297</v>
      </c>
      <c r="T35" s="9">
        <f>T$43*'Shares Cordless Tools'!P28</f>
        <v>66.759145225498088</v>
      </c>
      <c r="U35" s="9">
        <f>U$43*'Shares Cordless Tools'!Q28</f>
        <v>70.700436769825828</v>
      </c>
      <c r="V35" s="9">
        <f>V$43*'Shares Cordless Tools'!R28</f>
        <v>74.197789491118783</v>
      </c>
      <c r="W35" s="9">
        <f>W$43*'Shares Cordless Tools'!S28</f>
        <v>80.325744938760593</v>
      </c>
      <c r="X35" s="9">
        <f>X$43*'Shares Cordless Tools'!T28</f>
        <v>111.8233420582235</v>
      </c>
      <c r="Y35" s="9">
        <f>Y$43*'Shares Cordless Tools'!U28</f>
        <v>117.3380938189392</v>
      </c>
      <c r="Z35" s="9">
        <f>Z$43*'Shares Cordless Tools'!V28</f>
        <v>190.27383091581208</v>
      </c>
      <c r="AA35" s="9">
        <f>AA$43*'Shares Cordless Tools'!W28</f>
        <v>191.72760500929999</v>
      </c>
      <c r="AB35" s="9">
        <f>AB$43*'Shares Cordless Tools'!X28</f>
        <v>189.27870360082369</v>
      </c>
      <c r="AC35" s="13">
        <f t="shared" ref="AC35:BE35" si="23">AB35+(AB35*AB$44)</f>
        <v>219.56329617695548</v>
      </c>
      <c r="AD35" s="13">
        <f t="shared" si="23"/>
        <v>254.69342356526835</v>
      </c>
      <c r="AE35" s="13">
        <f t="shared" si="23"/>
        <v>295.44437133571125</v>
      </c>
      <c r="AF35" s="13">
        <f t="shared" si="23"/>
        <v>342.71547074942504</v>
      </c>
      <c r="AG35" s="13">
        <f t="shared" si="23"/>
        <v>397.54994606933303</v>
      </c>
      <c r="AH35" s="13">
        <f t="shared" si="23"/>
        <v>461.15793744042634</v>
      </c>
      <c r="AI35" s="13">
        <f t="shared" si="23"/>
        <v>534.94320743089452</v>
      </c>
      <c r="AJ35" s="13">
        <f t="shared" si="23"/>
        <v>620.53412061983761</v>
      </c>
      <c r="AK35" s="13">
        <f t="shared" si="23"/>
        <v>719.81957991901163</v>
      </c>
      <c r="AL35" s="13">
        <f t="shared" si="23"/>
        <v>791.80153791091277</v>
      </c>
      <c r="AM35" s="13">
        <f t="shared" si="23"/>
        <v>870.98169170200401</v>
      </c>
      <c r="AN35" s="13">
        <f t="shared" si="23"/>
        <v>958.07986087220445</v>
      </c>
      <c r="AO35" s="13">
        <f t="shared" si="23"/>
        <v>1053.8878469594249</v>
      </c>
      <c r="AP35" s="13">
        <f t="shared" si="23"/>
        <v>1159.2766316553675</v>
      </c>
      <c r="AQ35" s="13">
        <f t="shared" si="23"/>
        <v>1275.2042948209044</v>
      </c>
      <c r="AR35" s="13">
        <f t="shared" si="23"/>
        <v>1402.7247243029947</v>
      </c>
      <c r="AS35" s="13">
        <f t="shared" si="23"/>
        <v>1542.9971967332942</v>
      </c>
      <c r="AT35" s="13">
        <f t="shared" si="23"/>
        <v>1697.2969164066237</v>
      </c>
      <c r="AU35" s="13">
        <f t="shared" si="23"/>
        <v>1867.0266080472861</v>
      </c>
      <c r="AV35" s="13">
        <f t="shared" si="23"/>
        <v>2053.7292688520147</v>
      </c>
      <c r="AW35" s="13">
        <f t="shared" si="23"/>
        <v>2156.4157322946153</v>
      </c>
      <c r="AX35" s="13">
        <f t="shared" si="23"/>
        <v>2264.2365189093462</v>
      </c>
      <c r="AY35" s="13">
        <f t="shared" si="23"/>
        <v>2377.4483448548135</v>
      </c>
      <c r="AZ35" s="13">
        <f t="shared" si="23"/>
        <v>2496.3207620975541</v>
      </c>
      <c r="BA35" s="13">
        <f t="shared" si="23"/>
        <v>2621.1368002024319</v>
      </c>
      <c r="BB35" s="13">
        <f t="shared" si="23"/>
        <v>2752.1936402125534</v>
      </c>
      <c r="BC35" s="13">
        <f t="shared" si="23"/>
        <v>2889.8033222231811</v>
      </c>
      <c r="BD35" s="13">
        <f t="shared" si="23"/>
        <v>3034.2934883343401</v>
      </c>
      <c r="BE35" s="13">
        <f t="shared" si="23"/>
        <v>3186.0081627510572</v>
      </c>
    </row>
    <row r="36" spans="1:57" x14ac:dyDescent="0.35">
      <c r="A36" s="57" t="s">
        <v>616</v>
      </c>
      <c r="C36" s="86" t="s">
        <v>3</v>
      </c>
      <c r="D36" s="58" t="s">
        <v>621</v>
      </c>
      <c r="E36" s="63" t="s">
        <v>623</v>
      </c>
      <c r="F36" s="26" t="s">
        <v>63</v>
      </c>
      <c r="G36" s="11">
        <f>G$43*'Shares Cordless Tools'!C29</f>
        <v>3.3372012036238057</v>
      </c>
      <c r="H36" s="11">
        <f>H$43*'Shares Cordless Tools'!D29</f>
        <v>2.8550533081142939</v>
      </c>
      <c r="I36" s="11">
        <f>I$43*'Shares Cordless Tools'!E29</f>
        <v>5.8126035539418792</v>
      </c>
      <c r="J36" s="11">
        <f>J$43*'Shares Cordless Tools'!F29</f>
        <v>8.8322670645303258</v>
      </c>
      <c r="K36" s="11">
        <f>K$43*'Shares Cordless Tools'!G29</f>
        <v>11.159846959117253</v>
      </c>
      <c r="L36" s="11">
        <f>L$43*'Shares Cordless Tools'!H29</f>
        <v>16.88100593828252</v>
      </c>
      <c r="M36" s="11">
        <f>M$43*'Shares Cordless Tools'!I29</f>
        <v>19.535931362129489</v>
      </c>
      <c r="N36" s="11">
        <f>N$43*'Shares Cordless Tools'!J29</f>
        <v>22.594828615771043</v>
      </c>
      <c r="O36" s="11">
        <f>O$43*'Shares Cordless Tools'!K29</f>
        <v>22.713223968583502</v>
      </c>
      <c r="P36" s="11">
        <f>P$43*'Shares Cordless Tools'!L29</f>
        <v>29.018553008719302</v>
      </c>
      <c r="Q36" s="11">
        <f>Q$43*'Shares Cordless Tools'!M29</f>
        <v>28.138833925511708</v>
      </c>
      <c r="R36" s="9">
        <f>R$43*'Shares Cordless Tools'!N29</f>
        <v>30.112562119374449</v>
      </c>
      <c r="S36" s="9">
        <f>S$43*'Shares Cordless Tools'!O29</f>
        <v>32.398758891081265</v>
      </c>
      <c r="T36" s="9">
        <f>T$43*'Shares Cordless Tools'!P29</f>
        <v>46.399779539718367</v>
      </c>
      <c r="U36" s="9">
        <f>U$43*'Shares Cordless Tools'!Q29</f>
        <v>52.394113491376373</v>
      </c>
      <c r="V36" s="9">
        <f>V$43*'Shares Cordless Tools'!R29</f>
        <v>58.746715411310561</v>
      </c>
      <c r="W36" s="9">
        <f>W$43*'Shares Cordless Tools'!S29</f>
        <v>76.643518782753986</v>
      </c>
      <c r="X36" s="9">
        <f>X$43*'Shares Cordless Tools'!T29</f>
        <v>137.90216002274519</v>
      </c>
      <c r="Y36" s="9">
        <f>Y$43*'Shares Cordless Tools'!U29</f>
        <v>147.15922849656442</v>
      </c>
      <c r="Z36" s="9">
        <f>Z$43*'Shares Cordless Tools'!V29</f>
        <v>233.67020179695569</v>
      </c>
      <c r="AA36" s="9">
        <f>AA$43*'Shares Cordless Tools'!W29</f>
        <v>261.82034397559124</v>
      </c>
      <c r="AB36" s="9">
        <f>AB$43*'Shares Cordless Tools'!X29</f>
        <v>276.8923261203912</v>
      </c>
      <c r="AC36" s="13">
        <f t="shared" ref="AC36:BE36" si="24">AB36+(AB36*AB$44)</f>
        <v>321.19509829965381</v>
      </c>
      <c r="AD36" s="13">
        <f t="shared" si="24"/>
        <v>372.58631402759841</v>
      </c>
      <c r="AE36" s="13">
        <f t="shared" si="24"/>
        <v>432.20012427201414</v>
      </c>
      <c r="AF36" s="13">
        <f t="shared" si="24"/>
        <v>501.35214415553639</v>
      </c>
      <c r="AG36" s="13">
        <f t="shared" si="24"/>
        <v>581.56848722042218</v>
      </c>
      <c r="AH36" s="13">
        <f t="shared" si="24"/>
        <v>674.61944517568975</v>
      </c>
      <c r="AI36" s="13">
        <f t="shared" si="24"/>
        <v>782.55855640380014</v>
      </c>
      <c r="AJ36" s="13">
        <f t="shared" si="24"/>
        <v>907.76792542840815</v>
      </c>
      <c r="AK36" s="13">
        <f t="shared" si="24"/>
        <v>1053.0107934969535</v>
      </c>
      <c r="AL36" s="13">
        <f t="shared" si="24"/>
        <v>1158.3118728466488</v>
      </c>
      <c r="AM36" s="13">
        <f t="shared" si="24"/>
        <v>1274.1430601313136</v>
      </c>
      <c r="AN36" s="13">
        <f t="shared" si="24"/>
        <v>1401.557366144445</v>
      </c>
      <c r="AO36" s="13">
        <f t="shared" si="24"/>
        <v>1541.7131027588896</v>
      </c>
      <c r="AP36" s="13">
        <f t="shared" si="24"/>
        <v>1695.8844130347786</v>
      </c>
      <c r="AQ36" s="13">
        <f t="shared" si="24"/>
        <v>1865.4728543382564</v>
      </c>
      <c r="AR36" s="13">
        <f t="shared" si="24"/>
        <v>2052.0201397720821</v>
      </c>
      <c r="AS36" s="13">
        <f t="shared" si="24"/>
        <v>2257.2221537492901</v>
      </c>
      <c r="AT36" s="13">
        <f t="shared" si="24"/>
        <v>2482.9443691242191</v>
      </c>
      <c r="AU36" s="13">
        <f t="shared" si="24"/>
        <v>2731.2388060366411</v>
      </c>
      <c r="AV36" s="13">
        <f t="shared" si="24"/>
        <v>3004.3626866403051</v>
      </c>
      <c r="AW36" s="13">
        <f t="shared" si="24"/>
        <v>3154.5808209723205</v>
      </c>
      <c r="AX36" s="13">
        <f t="shared" si="24"/>
        <v>3312.3098620209366</v>
      </c>
      <c r="AY36" s="13">
        <f t="shared" si="24"/>
        <v>3477.9253551219836</v>
      </c>
      <c r="AZ36" s="13">
        <f t="shared" si="24"/>
        <v>3651.821622878083</v>
      </c>
      <c r="BA36" s="13">
        <f t="shared" si="24"/>
        <v>3834.4127040219873</v>
      </c>
      <c r="BB36" s="13">
        <f t="shared" si="24"/>
        <v>4026.1333392230868</v>
      </c>
      <c r="BC36" s="13">
        <f t="shared" si="24"/>
        <v>4227.4400061842407</v>
      </c>
      <c r="BD36" s="13">
        <f t="shared" si="24"/>
        <v>4438.8120064934528</v>
      </c>
      <c r="BE36" s="13">
        <f t="shared" si="24"/>
        <v>4660.7526068181251</v>
      </c>
    </row>
    <row r="37" spans="1:57" x14ac:dyDescent="0.35">
      <c r="A37" s="57" t="s">
        <v>616</v>
      </c>
      <c r="C37" s="86" t="s">
        <v>3</v>
      </c>
      <c r="D37" s="58" t="s">
        <v>621</v>
      </c>
      <c r="E37" s="63" t="s">
        <v>623</v>
      </c>
      <c r="F37" s="26" t="s">
        <v>64</v>
      </c>
      <c r="G37" s="11">
        <f>G$43*'Shares Cordless Tools'!C30</f>
        <v>8.2709820017530138</v>
      </c>
      <c r="H37" s="11">
        <f>H$43*'Shares Cordless Tools'!D30</f>
        <v>14.567870836636645</v>
      </c>
      <c r="I37" s="11">
        <f>I$43*'Shares Cordless Tools'!E30</f>
        <v>12.179820644742231</v>
      </c>
      <c r="J37" s="11">
        <f>J$43*'Shares Cordless Tools'!F30</f>
        <v>13.573912073284172</v>
      </c>
      <c r="K37" s="11">
        <f>K$43*'Shares Cordless Tools'!G30</f>
        <v>14.242150381113106</v>
      </c>
      <c r="L37" s="11">
        <f>L$43*'Shares Cordless Tools'!H30</f>
        <v>14.0087364051032</v>
      </c>
      <c r="M37" s="11">
        <f>M$43*'Shares Cordless Tools'!I30</f>
        <v>20.175398254425797</v>
      </c>
      <c r="N37" s="11">
        <f>N$43*'Shares Cordless Tools'!J30</f>
        <v>18.988366776015106</v>
      </c>
      <c r="O37" s="11">
        <f>O$43*'Shares Cordless Tools'!K30</f>
        <v>20.857973895266412</v>
      </c>
      <c r="P37" s="11">
        <f>P$43*'Shares Cordless Tools'!L30</f>
        <v>24.211807246735962</v>
      </c>
      <c r="Q37" s="11">
        <f>Q$43*'Shares Cordless Tools'!M30</f>
        <v>23.025208714457317</v>
      </c>
      <c r="R37" s="9">
        <f>R$43*'Shares Cordless Tools'!N30</f>
        <v>24.116443668313572</v>
      </c>
      <c r="S37" s="9">
        <f>S$43*'Shares Cordless Tools'!O30</f>
        <v>25.487416787170314</v>
      </c>
      <c r="T37" s="9">
        <f>T$43*'Shares Cordless Tools'!P30</f>
        <v>30.562163237711093</v>
      </c>
      <c r="U37" s="9">
        <f>U$43*'Shares Cordless Tools'!Q30</f>
        <v>39.193776888983386</v>
      </c>
      <c r="V37" s="9">
        <f>V$43*'Shares Cordless Tools'!R30</f>
        <v>39.927311251514517</v>
      </c>
      <c r="W37" s="9">
        <f>W$43*'Shares Cordless Tools'!S30</f>
        <v>48.161351967506164</v>
      </c>
      <c r="X37" s="9">
        <f>X$43*'Shares Cordless Tools'!T30</f>
        <v>74.986431533018035</v>
      </c>
      <c r="Y37" s="9">
        <f>Y$43*'Shares Cordless Tools'!U30</f>
        <v>69.886758496543521</v>
      </c>
      <c r="Z37" s="9">
        <f>Z$43*'Shares Cordless Tools'!V30</f>
        <v>97.602664399710818</v>
      </c>
      <c r="AA37" s="9">
        <f>AA$43*'Shares Cordless Tools'!W30</f>
        <v>103.01579693859432</v>
      </c>
      <c r="AB37" s="9">
        <f>AB$43*'Shares Cordless Tools'!X30</f>
        <v>101.71240179907682</v>
      </c>
      <c r="AC37" s="13">
        <f t="shared" ref="AC37:BE37" si="25">AB37+(AB37*AB$44)</f>
        <v>117.9863860869291</v>
      </c>
      <c r="AD37" s="13">
        <f t="shared" si="25"/>
        <v>136.86420786083775</v>
      </c>
      <c r="AE37" s="13">
        <f t="shared" si="25"/>
        <v>158.7624811185718</v>
      </c>
      <c r="AF37" s="13">
        <f t="shared" si="25"/>
        <v>184.16447809754328</v>
      </c>
      <c r="AG37" s="13">
        <f t="shared" si="25"/>
        <v>213.6307945931502</v>
      </c>
      <c r="AH37" s="13">
        <f t="shared" si="25"/>
        <v>247.81172172805424</v>
      </c>
      <c r="AI37" s="13">
        <f t="shared" si="25"/>
        <v>287.4615972045429</v>
      </c>
      <c r="AJ37" s="13">
        <f t="shared" si="25"/>
        <v>333.45545275726977</v>
      </c>
      <c r="AK37" s="13">
        <f t="shared" si="25"/>
        <v>386.80832519843295</v>
      </c>
      <c r="AL37" s="13">
        <f t="shared" si="25"/>
        <v>425.48915771827626</v>
      </c>
      <c r="AM37" s="13">
        <f t="shared" si="25"/>
        <v>468.0380734901039</v>
      </c>
      <c r="AN37" s="13">
        <f t="shared" si="25"/>
        <v>514.84188083911431</v>
      </c>
      <c r="AO37" s="13">
        <f t="shared" si="25"/>
        <v>566.32606892302579</v>
      </c>
      <c r="AP37" s="13">
        <f t="shared" si="25"/>
        <v>622.95867581532832</v>
      </c>
      <c r="AQ37" s="13">
        <f t="shared" si="25"/>
        <v>685.25454339686121</v>
      </c>
      <c r="AR37" s="13">
        <f t="shared" si="25"/>
        <v>753.77999773654733</v>
      </c>
      <c r="AS37" s="13">
        <f t="shared" si="25"/>
        <v>829.15799751020211</v>
      </c>
      <c r="AT37" s="13">
        <f t="shared" si="25"/>
        <v>912.07379726122235</v>
      </c>
      <c r="AU37" s="13">
        <f t="shared" si="25"/>
        <v>1003.2811769873446</v>
      </c>
      <c r="AV37" s="13">
        <f t="shared" si="25"/>
        <v>1103.609294686079</v>
      </c>
      <c r="AW37" s="13">
        <f t="shared" si="25"/>
        <v>1158.789759420383</v>
      </c>
      <c r="AX37" s="13">
        <f t="shared" si="25"/>
        <v>1216.7292473914022</v>
      </c>
      <c r="AY37" s="13">
        <f t="shared" si="25"/>
        <v>1277.5657097609724</v>
      </c>
      <c r="AZ37" s="13">
        <f t="shared" si="25"/>
        <v>1341.4439952490211</v>
      </c>
      <c r="BA37" s="13">
        <f t="shared" si="25"/>
        <v>1408.5161950114721</v>
      </c>
      <c r="BB37" s="13">
        <f t="shared" si="25"/>
        <v>1478.9420047620456</v>
      </c>
      <c r="BC37" s="13">
        <f t="shared" si="25"/>
        <v>1552.889105000148</v>
      </c>
      <c r="BD37" s="13">
        <f t="shared" si="25"/>
        <v>1630.5335602501555</v>
      </c>
      <c r="BE37" s="13">
        <f t="shared" si="25"/>
        <v>1712.0602382626632</v>
      </c>
    </row>
    <row r="38" spans="1:57" x14ac:dyDescent="0.35">
      <c r="A38" s="57" t="s">
        <v>616</v>
      </c>
      <c r="C38" s="86" t="s">
        <v>3</v>
      </c>
      <c r="D38" s="58" t="s">
        <v>621</v>
      </c>
      <c r="E38" s="63" t="s">
        <v>623</v>
      </c>
      <c r="F38" s="26" t="s">
        <v>65</v>
      </c>
      <c r="G38" s="11">
        <f>G$43*'Shares Cordless Tools'!C31</f>
        <v>3.1098478569164838</v>
      </c>
      <c r="H38" s="11">
        <f>H$43*'Shares Cordless Tools'!D31</f>
        <v>3.8350426160148392</v>
      </c>
      <c r="I38" s="11">
        <f>I$43*'Shares Cordless Tools'!E31</f>
        <v>3.9222775509224181</v>
      </c>
      <c r="J38" s="11">
        <f>J$43*'Shares Cordless Tools'!F31</f>
        <v>5.1091838277239079</v>
      </c>
      <c r="K38" s="11">
        <f>K$43*'Shares Cordless Tools'!G31</f>
        <v>6.9344412286768451</v>
      </c>
      <c r="L38" s="11">
        <f>L$43*'Shares Cordless Tools'!H31</f>
        <v>8.7860991608591004</v>
      </c>
      <c r="M38" s="11">
        <f>M$43*'Shares Cordless Tools'!I31</f>
        <v>8.7508171569660096</v>
      </c>
      <c r="N38" s="11">
        <f>N$43*'Shares Cordless Tools'!J31</f>
        <v>8.4115814055886258</v>
      </c>
      <c r="O38" s="11">
        <f>O$43*'Shares Cordless Tools'!K31</f>
        <v>9.3880634084989882</v>
      </c>
      <c r="P38" s="11">
        <f>P$43*'Shares Cordless Tools'!L31</f>
        <v>11.597346235027279</v>
      </c>
      <c r="Q38" s="11">
        <f>Q$43*'Shares Cordless Tools'!M31</f>
        <v>11.740825946118758</v>
      </c>
      <c r="R38" s="9">
        <f>R$43*'Shares Cordless Tools'!N31</f>
        <v>12.973721502194241</v>
      </c>
      <c r="S38" s="9">
        <f>S$43*'Shares Cordless Tools'!O31</f>
        <v>14.397160010471035</v>
      </c>
      <c r="T38" s="9">
        <f>T$43*'Shares Cordless Tools'!P31</f>
        <v>18.06537213267217</v>
      </c>
      <c r="U38" s="9">
        <f>U$43*'Shares Cordless Tools'!Q31</f>
        <v>18.386591741412435</v>
      </c>
      <c r="V38" s="9">
        <f>V$43*'Shares Cordless Tools'!R31</f>
        <v>18.961052816748513</v>
      </c>
      <c r="W38" s="9">
        <f>W$43*'Shares Cordless Tools'!S31</f>
        <v>23.12468876392921</v>
      </c>
      <c r="X38" s="9">
        <f>X$43*'Shares Cordless Tools'!T31</f>
        <v>36.34856387909182</v>
      </c>
      <c r="Y38" s="9">
        <f>Y$43*'Shares Cordless Tools'!U31</f>
        <v>36.892706756849144</v>
      </c>
      <c r="Z38" s="9">
        <f>Z$43*'Shares Cordless Tools'!V31</f>
        <v>56.886389994248958</v>
      </c>
      <c r="AA38" s="9">
        <f>AA$43*'Shares Cordless Tools'!W31</f>
        <v>61.93248258765545</v>
      </c>
      <c r="AB38" s="9">
        <f>AB$43*'Shares Cordless Tools'!X31</f>
        <v>61.510058825031614</v>
      </c>
      <c r="AC38" s="13">
        <f t="shared" ref="AC38:BE38" si="26">AB38+(AB38*AB$44)</f>
        <v>71.351668237036677</v>
      </c>
      <c r="AD38" s="13">
        <f t="shared" si="26"/>
        <v>82.767935154962544</v>
      </c>
      <c r="AE38" s="13">
        <f t="shared" si="26"/>
        <v>96.010804779756555</v>
      </c>
      <c r="AF38" s="13">
        <f t="shared" si="26"/>
        <v>111.37253354451761</v>
      </c>
      <c r="AG38" s="13">
        <f t="shared" si="26"/>
        <v>129.19213891164043</v>
      </c>
      <c r="AH38" s="13">
        <f t="shared" si="26"/>
        <v>149.86288113750288</v>
      </c>
      <c r="AI38" s="13">
        <f t="shared" si="26"/>
        <v>173.84094211950335</v>
      </c>
      <c r="AJ38" s="13">
        <f t="shared" si="26"/>
        <v>201.65549285862389</v>
      </c>
      <c r="AK38" s="13">
        <f t="shared" si="26"/>
        <v>233.9203717160037</v>
      </c>
      <c r="AL38" s="13">
        <f t="shared" si="26"/>
        <v>257.31240888760408</v>
      </c>
      <c r="AM38" s="13">
        <f t="shared" si="26"/>
        <v>283.04364977636448</v>
      </c>
      <c r="AN38" s="13">
        <f t="shared" si="26"/>
        <v>311.34801475400093</v>
      </c>
      <c r="AO38" s="13">
        <f t="shared" si="26"/>
        <v>342.48281622940101</v>
      </c>
      <c r="AP38" s="13">
        <f t="shared" si="26"/>
        <v>376.73109785234112</v>
      </c>
      <c r="AQ38" s="13">
        <f t="shared" si="26"/>
        <v>414.40420763757521</v>
      </c>
      <c r="AR38" s="13">
        <f t="shared" si="26"/>
        <v>455.84462840133273</v>
      </c>
      <c r="AS38" s="13">
        <f t="shared" si="26"/>
        <v>501.42909124146598</v>
      </c>
      <c r="AT38" s="13">
        <f t="shared" si="26"/>
        <v>551.57200036561255</v>
      </c>
      <c r="AU38" s="13">
        <f t="shared" si="26"/>
        <v>606.72920040217377</v>
      </c>
      <c r="AV38" s="13">
        <f t="shared" si="26"/>
        <v>667.40212044239115</v>
      </c>
      <c r="AW38" s="13">
        <f t="shared" si="26"/>
        <v>700.77222646451071</v>
      </c>
      <c r="AX38" s="13">
        <f t="shared" si="26"/>
        <v>735.8108377877362</v>
      </c>
      <c r="AY38" s="13">
        <f t="shared" si="26"/>
        <v>772.60137967712296</v>
      </c>
      <c r="AZ38" s="13">
        <f t="shared" si="26"/>
        <v>811.23144866097914</v>
      </c>
      <c r="BA38" s="13">
        <f t="shared" si="26"/>
        <v>851.79302109402806</v>
      </c>
      <c r="BB38" s="13">
        <f t="shared" si="26"/>
        <v>894.38267214872951</v>
      </c>
      <c r="BC38" s="13">
        <f t="shared" si="26"/>
        <v>939.10180575616596</v>
      </c>
      <c r="BD38" s="13">
        <f t="shared" si="26"/>
        <v>986.05689604397423</v>
      </c>
      <c r="BE38" s="13">
        <f t="shared" si="26"/>
        <v>1035.3597408461731</v>
      </c>
    </row>
    <row r="39" spans="1:57" x14ac:dyDescent="0.35">
      <c r="A39" s="57" t="s">
        <v>616</v>
      </c>
      <c r="C39" s="86" t="s">
        <v>3</v>
      </c>
      <c r="D39" s="58" t="s">
        <v>621</v>
      </c>
      <c r="E39" s="63" t="s">
        <v>623</v>
      </c>
      <c r="F39" s="26" t="s">
        <v>36</v>
      </c>
      <c r="G39" s="11">
        <f>G$43*'Shares Cordless Tools'!C32</f>
        <v>94.374598164333818</v>
      </c>
      <c r="H39" s="11">
        <f>H$43*'Shares Cordless Tools'!D32</f>
        <v>90.576334355414318</v>
      </c>
      <c r="I39" s="11">
        <f>I$43*'Shares Cordless Tools'!E32</f>
        <v>104.77131823836237</v>
      </c>
      <c r="J39" s="11">
        <f>J$43*'Shares Cordless Tools'!F32</f>
        <v>135.0112355284196</v>
      </c>
      <c r="K39" s="11">
        <f>K$43*'Shares Cordless Tools'!G32</f>
        <v>127.52563915556561</v>
      </c>
      <c r="L39" s="11">
        <f>L$43*'Shares Cordless Tools'!H32</f>
        <v>139.10914931004035</v>
      </c>
      <c r="M39" s="11">
        <f>M$43*'Shares Cordless Tools'!I32</f>
        <v>152.15006091799478</v>
      </c>
      <c r="N39" s="11">
        <f>N$43*'Shares Cordless Tools'!J32</f>
        <v>168.17829257527387</v>
      </c>
      <c r="O39" s="11">
        <f>O$43*'Shares Cordless Tools'!K32</f>
        <v>202.38935093325509</v>
      </c>
      <c r="P39" s="11">
        <f>P$43*'Shares Cordless Tools'!L32</f>
        <v>210.5316176781125</v>
      </c>
      <c r="Q39" s="11">
        <f>Q$43*'Shares Cordless Tools'!M32</f>
        <v>202.87239481801268</v>
      </c>
      <c r="R39" s="9">
        <f>R$43*'Shares Cordless Tools'!N32</f>
        <v>219.74005252471366</v>
      </c>
      <c r="S39" s="9">
        <f>S$43*'Shares Cordless Tools'!O32</f>
        <v>237.05294866866444</v>
      </c>
      <c r="T39" s="9">
        <f>T$43*'Shares Cordless Tools'!P32</f>
        <v>293.68205157857176</v>
      </c>
      <c r="U39" s="9">
        <f>U$43*'Shares Cordless Tools'!Q32</f>
        <v>292.35547842099953</v>
      </c>
      <c r="V39" s="9">
        <f>V$43*'Shares Cordless Tools'!R32</f>
        <v>296.34890289626838</v>
      </c>
      <c r="W39" s="9">
        <f>W$43*'Shares Cordless Tools'!S32</f>
        <v>356.19810728543047</v>
      </c>
      <c r="X39" s="9">
        <f>X$43*'Shares Cordless Tools'!T32</f>
        <v>534.66770489682813</v>
      </c>
      <c r="Y39" s="9">
        <f>Y$43*'Shares Cordless Tools'!U32</f>
        <v>558.54874465058083</v>
      </c>
      <c r="Z39" s="9">
        <f>Z$43*'Shares Cordless Tools'!V32</f>
        <v>844.49626343703017</v>
      </c>
      <c r="AA39" s="9">
        <f>AA$43*'Shares Cordless Tools'!W32</f>
        <v>907.57061299589668</v>
      </c>
      <c r="AB39" s="9">
        <f>AB$43*'Shares Cordless Tools'!X32</f>
        <v>897.02512232264996</v>
      </c>
      <c r="AC39" s="13">
        <f t="shared" ref="AC39:BE39" si="27">AB39+(AB39*AB$44)</f>
        <v>1040.549141894274</v>
      </c>
      <c r="AD39" s="13">
        <f t="shared" si="27"/>
        <v>1207.037004597358</v>
      </c>
      <c r="AE39" s="13">
        <f t="shared" si="27"/>
        <v>1400.1629253329352</v>
      </c>
      <c r="AF39" s="13">
        <f t="shared" si="27"/>
        <v>1624.1889933862049</v>
      </c>
      <c r="AG39" s="13">
        <f t="shared" si="27"/>
        <v>1884.0592323279975</v>
      </c>
      <c r="AH39" s="13">
        <f t="shared" si="27"/>
        <v>2185.5087095004769</v>
      </c>
      <c r="AI39" s="13">
        <f t="shared" si="27"/>
        <v>2535.1901030205531</v>
      </c>
      <c r="AJ39" s="13">
        <f t="shared" si="27"/>
        <v>2940.8205195038418</v>
      </c>
      <c r="AK39" s="13">
        <f t="shared" si="27"/>
        <v>3411.3518026244565</v>
      </c>
      <c r="AL39" s="13">
        <f t="shared" si="27"/>
        <v>3752.4869828869023</v>
      </c>
      <c r="AM39" s="13">
        <f t="shared" si="27"/>
        <v>4127.7356811755926</v>
      </c>
      <c r="AN39" s="13">
        <f t="shared" si="27"/>
        <v>4540.5092492931517</v>
      </c>
      <c r="AO39" s="13">
        <f t="shared" si="27"/>
        <v>4994.5601742224671</v>
      </c>
      <c r="AP39" s="13">
        <f t="shared" si="27"/>
        <v>5494.0161916447141</v>
      </c>
      <c r="AQ39" s="13">
        <f t="shared" si="27"/>
        <v>6043.4178108091855</v>
      </c>
      <c r="AR39" s="13">
        <f t="shared" si="27"/>
        <v>6647.7595918901043</v>
      </c>
      <c r="AS39" s="13">
        <f t="shared" si="27"/>
        <v>7312.5355510791151</v>
      </c>
      <c r="AT39" s="13">
        <f t="shared" si="27"/>
        <v>8043.7891061870268</v>
      </c>
      <c r="AU39" s="13">
        <f t="shared" si="27"/>
        <v>8848.1680168057301</v>
      </c>
      <c r="AV39" s="13">
        <f t="shared" si="27"/>
        <v>9732.984818486304</v>
      </c>
      <c r="AW39" s="13">
        <f t="shared" si="27"/>
        <v>10219.634059410619</v>
      </c>
      <c r="AX39" s="13">
        <f t="shared" si="27"/>
        <v>10730.615762381149</v>
      </c>
      <c r="AY39" s="13">
        <f t="shared" si="27"/>
        <v>11267.146550500205</v>
      </c>
      <c r="AZ39" s="13">
        <f t="shared" si="27"/>
        <v>11830.503878025216</v>
      </c>
      <c r="BA39" s="13">
        <f t="shared" si="27"/>
        <v>12422.029071926478</v>
      </c>
      <c r="BB39" s="13">
        <f t="shared" si="27"/>
        <v>13043.130525522802</v>
      </c>
      <c r="BC39" s="13">
        <f t="shared" si="27"/>
        <v>13695.287051798941</v>
      </c>
      <c r="BD39" s="13">
        <f t="shared" si="27"/>
        <v>14380.051404388889</v>
      </c>
      <c r="BE39" s="13">
        <f t="shared" si="27"/>
        <v>15099.053974608334</v>
      </c>
    </row>
    <row r="40" spans="1:57" x14ac:dyDescent="0.35">
      <c r="A40" s="57" t="s">
        <v>616</v>
      </c>
      <c r="C40" s="86" t="s">
        <v>3</v>
      </c>
      <c r="D40" s="58" t="s">
        <v>621</v>
      </c>
      <c r="E40" s="63" t="s">
        <v>623</v>
      </c>
      <c r="F40" s="26" t="s">
        <v>37</v>
      </c>
      <c r="G40" s="11">
        <f>G$43*'Shares Cordless Tools'!C33</f>
        <v>34.718063530000173</v>
      </c>
      <c r="H40" s="11">
        <f>H$43*'Shares Cordless Tools'!D33</f>
        <v>35.481698365471068</v>
      </c>
      <c r="I40" s="11">
        <f>I$43*'Shares Cordless Tools'!E33</f>
        <v>33.488752286028763</v>
      </c>
      <c r="J40" s="11">
        <f>J$43*'Shares Cordless Tools'!F33</f>
        <v>44.692440658402987</v>
      </c>
      <c r="K40" s="11">
        <f>K$43*'Shares Cordless Tools'!G33</f>
        <v>38.005712704088502</v>
      </c>
      <c r="L40" s="11">
        <f>L$43*'Shares Cordless Tools'!H33</f>
        <v>35.200465333371163</v>
      </c>
      <c r="M40" s="11">
        <f>M$43*'Shares Cordless Tools'!I33</f>
        <v>25.53824612008848</v>
      </c>
      <c r="N40" s="11">
        <f>N$43*'Shares Cordless Tools'!J33</f>
        <v>19.366863273550507</v>
      </c>
      <c r="O40" s="11">
        <f>O$43*'Shares Cordless Tools'!K33</f>
        <v>16.328086255691773</v>
      </c>
      <c r="P40" s="11">
        <f>P$43*'Shares Cordless Tools'!L33</f>
        <v>18.907866227306428</v>
      </c>
      <c r="Q40" s="11">
        <f>Q$43*'Shares Cordless Tools'!M33</f>
        <v>16.568592748213327</v>
      </c>
      <c r="R40" s="9">
        <f>R$43*'Shares Cordless Tools'!N33</f>
        <v>15.896249276773872</v>
      </c>
      <c r="S40" s="9">
        <f>S$43*'Shares Cordless Tools'!O33</f>
        <v>28.742322042549578</v>
      </c>
      <c r="T40" s="9">
        <f>T$43*'Shares Cordless Tools'!P33</f>
        <v>32.741749635004382</v>
      </c>
      <c r="U40" s="9">
        <f>U$43*'Shares Cordless Tools'!Q33</f>
        <v>30.352879780555039</v>
      </c>
      <c r="V40" s="9">
        <f>V$43*'Shares Cordless Tools'!R33</f>
        <v>35.004496604346087</v>
      </c>
      <c r="W40" s="9">
        <f>W$43*'Shares Cordless Tools'!S33</f>
        <v>46.392447298211536</v>
      </c>
      <c r="X40" s="9">
        <f>X$43*'Shares Cordless Tools'!T33</f>
        <v>78.663010665468306</v>
      </c>
      <c r="Y40" s="9">
        <f>Y$43*'Shares Cordless Tools'!U33</f>
        <v>79.958445921769282</v>
      </c>
      <c r="Z40" s="9">
        <f>Z$43*'Shares Cordless Tools'!V33</f>
        <v>118.10749702125401</v>
      </c>
      <c r="AA40" s="9">
        <f>AA$43*'Shares Cordless Tools'!W33</f>
        <v>114.17545117002234</v>
      </c>
      <c r="AB40" s="9">
        <f>AB$43*'Shares Cordless Tools'!X33</f>
        <v>113.25566430639957</v>
      </c>
      <c r="AC40" s="13">
        <f t="shared" ref="AC40:BE40" si="28">AB40+(AB40*AB$44)</f>
        <v>131.37657059542349</v>
      </c>
      <c r="AD40" s="13">
        <f t="shared" si="28"/>
        <v>152.39682189069126</v>
      </c>
      <c r="AE40" s="13">
        <f t="shared" si="28"/>
        <v>176.78031339320185</v>
      </c>
      <c r="AF40" s="13">
        <f t="shared" si="28"/>
        <v>205.06516353611414</v>
      </c>
      <c r="AG40" s="13">
        <f t="shared" si="28"/>
        <v>237.87558970189241</v>
      </c>
      <c r="AH40" s="13">
        <f t="shared" si="28"/>
        <v>275.93568405419518</v>
      </c>
      <c r="AI40" s="13">
        <f t="shared" si="28"/>
        <v>320.0853935028664</v>
      </c>
      <c r="AJ40" s="13">
        <f t="shared" si="28"/>
        <v>371.29905646332503</v>
      </c>
      <c r="AK40" s="13">
        <f t="shared" si="28"/>
        <v>430.70690549745706</v>
      </c>
      <c r="AL40" s="13">
        <f t="shared" si="28"/>
        <v>473.77759604720279</v>
      </c>
      <c r="AM40" s="13">
        <f t="shared" si="28"/>
        <v>521.15535565192306</v>
      </c>
      <c r="AN40" s="13">
        <f t="shared" si="28"/>
        <v>573.27089121711538</v>
      </c>
      <c r="AO40" s="13">
        <f t="shared" si="28"/>
        <v>630.59798033882691</v>
      </c>
      <c r="AP40" s="13">
        <f t="shared" si="28"/>
        <v>693.65777837270957</v>
      </c>
      <c r="AQ40" s="13">
        <f t="shared" si="28"/>
        <v>763.02355620998048</v>
      </c>
      <c r="AR40" s="13">
        <f t="shared" si="28"/>
        <v>839.3259118309785</v>
      </c>
      <c r="AS40" s="13">
        <f t="shared" si="28"/>
        <v>923.25850301407638</v>
      </c>
      <c r="AT40" s="13">
        <f t="shared" si="28"/>
        <v>1015.584353315484</v>
      </c>
      <c r="AU40" s="13">
        <f t="shared" si="28"/>
        <v>1117.1427886470324</v>
      </c>
      <c r="AV40" s="13">
        <f t="shared" si="28"/>
        <v>1228.8570675117355</v>
      </c>
      <c r="AW40" s="13">
        <f t="shared" si="28"/>
        <v>1290.2999208873223</v>
      </c>
      <c r="AX40" s="13">
        <f t="shared" si="28"/>
        <v>1354.8149169316885</v>
      </c>
      <c r="AY40" s="13">
        <f t="shared" si="28"/>
        <v>1422.5556627782728</v>
      </c>
      <c r="AZ40" s="13">
        <f t="shared" si="28"/>
        <v>1493.6834459171864</v>
      </c>
      <c r="BA40" s="13">
        <f t="shared" si="28"/>
        <v>1568.3676182130457</v>
      </c>
      <c r="BB40" s="13">
        <f t="shared" si="28"/>
        <v>1646.785999123698</v>
      </c>
      <c r="BC40" s="13">
        <f t="shared" si="28"/>
        <v>1729.125299079883</v>
      </c>
      <c r="BD40" s="13">
        <f t="shared" si="28"/>
        <v>1815.5815640338772</v>
      </c>
      <c r="BE40" s="13">
        <f t="shared" si="28"/>
        <v>1906.360642235571</v>
      </c>
    </row>
    <row r="41" spans="1:57" x14ac:dyDescent="0.35">
      <c r="A41" s="57" t="s">
        <v>616</v>
      </c>
      <c r="C41" s="86" t="s">
        <v>3</v>
      </c>
      <c r="D41" s="58" t="s">
        <v>621</v>
      </c>
      <c r="E41" s="63" t="s">
        <v>623</v>
      </c>
      <c r="F41" s="26" t="s">
        <v>66</v>
      </c>
      <c r="G41" s="11">
        <f>G$43*'Shares Cordless Tools'!C34</f>
        <v>14.918596354511175</v>
      </c>
      <c r="H41" s="11">
        <f>H$43*'Shares Cordless Tools'!D34</f>
        <v>14.259419227602791</v>
      </c>
      <c r="I41" s="11">
        <f>I$43*'Shares Cordless Tools'!E34</f>
        <v>31.604514026755115</v>
      </c>
      <c r="J41" s="11">
        <f>J$43*'Shares Cordless Tools'!F34</f>
        <v>30.322044890580838</v>
      </c>
      <c r="K41" s="11">
        <f>K$43*'Shares Cordless Tools'!G34</f>
        <v>27.58438993611227</v>
      </c>
      <c r="L41" s="11">
        <f>L$43*'Shares Cordless Tools'!H34</f>
        <v>28.762736035589512</v>
      </c>
      <c r="M41" s="11">
        <f>M$43*'Shares Cordless Tools'!I34</f>
        <v>27.186849168831582</v>
      </c>
      <c r="N41" s="11">
        <f>N$43*'Shares Cordless Tools'!J34</f>
        <v>30.602890849437657</v>
      </c>
      <c r="O41" s="11">
        <f>O$43*'Shares Cordless Tools'!K34</f>
        <v>30.211996345749181</v>
      </c>
      <c r="P41" s="11">
        <f>P$43*'Shares Cordless Tools'!L34</f>
        <v>31.312320111926525</v>
      </c>
      <c r="Q41" s="11">
        <f>Q$43*'Shares Cordless Tools'!M34</f>
        <v>24.929454545376483</v>
      </c>
      <c r="R41" s="9">
        <f>R$43*'Shares Cordless Tools'!N34</f>
        <v>27.591386435720487</v>
      </c>
      <c r="S41" s="9">
        <f>S$43*'Shares Cordless Tools'!O34</f>
        <v>26.781632803790412</v>
      </c>
      <c r="T41" s="9">
        <f>T$43*'Shares Cordless Tools'!P34</f>
        <v>37.21576481711444</v>
      </c>
      <c r="U41" s="9">
        <f>U$43*'Shares Cordless Tools'!Q34</f>
        <v>34.425461518834993</v>
      </c>
      <c r="V41" s="9">
        <f>V$43*'Shares Cordless Tools'!R34</f>
        <v>49.106281535925675</v>
      </c>
      <c r="W41" s="9">
        <f>W$43*'Shares Cordless Tools'!S34</f>
        <v>75.195193134752714</v>
      </c>
      <c r="X41" s="9">
        <f>X$43*'Shares Cordless Tools'!T34</f>
        <v>140.58428697220992</v>
      </c>
      <c r="Y41" s="9">
        <f>Y$43*'Shares Cordless Tools'!U34</f>
        <v>164.0390772918249</v>
      </c>
      <c r="Z41" s="9">
        <f>Z$43*'Shares Cordless Tools'!V34</f>
        <v>267.21363969887835</v>
      </c>
      <c r="AA41" s="9">
        <f>AA$43*'Shares Cordless Tools'!W34</f>
        <v>306.02693725978042</v>
      </c>
      <c r="AB41" s="9">
        <f>AB$43*'Shares Cordless Tools'!X34</f>
        <v>339.50868543025638</v>
      </c>
      <c r="AC41" s="13">
        <f t="shared" ref="AC41:BE41" si="29">AB41+(AB41*AB$44)</f>
        <v>393.83007509909737</v>
      </c>
      <c r="AD41" s="13">
        <f t="shared" si="29"/>
        <v>456.84288711495293</v>
      </c>
      <c r="AE41" s="13">
        <f t="shared" si="29"/>
        <v>529.93774905334544</v>
      </c>
      <c r="AF41" s="13">
        <f t="shared" si="29"/>
        <v>614.72778890188067</v>
      </c>
      <c r="AG41" s="13">
        <f t="shared" si="29"/>
        <v>713.08423512618162</v>
      </c>
      <c r="AH41" s="13">
        <f t="shared" si="29"/>
        <v>827.17771274637073</v>
      </c>
      <c r="AI41" s="13">
        <f t="shared" si="29"/>
        <v>959.52614678579005</v>
      </c>
      <c r="AJ41" s="13">
        <f t="shared" si="29"/>
        <v>1113.0503302715165</v>
      </c>
      <c r="AK41" s="13">
        <f t="shared" si="29"/>
        <v>1291.1383831149592</v>
      </c>
      <c r="AL41" s="13">
        <f t="shared" si="29"/>
        <v>1420.2522214264552</v>
      </c>
      <c r="AM41" s="13">
        <f t="shared" si="29"/>
        <v>1562.2774435691008</v>
      </c>
      <c r="AN41" s="13">
        <f t="shared" si="29"/>
        <v>1718.5051879260109</v>
      </c>
      <c r="AO41" s="13">
        <f t="shared" si="29"/>
        <v>1890.3557067186121</v>
      </c>
      <c r="AP41" s="13">
        <f t="shared" si="29"/>
        <v>2079.3912773904731</v>
      </c>
      <c r="AQ41" s="13">
        <f t="shared" si="29"/>
        <v>2287.3304051295204</v>
      </c>
      <c r="AR41" s="13">
        <f t="shared" si="29"/>
        <v>2516.0634456424723</v>
      </c>
      <c r="AS41" s="13">
        <f t="shared" si="29"/>
        <v>2767.6697902067194</v>
      </c>
      <c r="AT41" s="13">
        <f t="shared" si="29"/>
        <v>3044.4367692273913</v>
      </c>
      <c r="AU41" s="13">
        <f t="shared" si="29"/>
        <v>3348.8804461501304</v>
      </c>
      <c r="AV41" s="13">
        <f t="shared" si="29"/>
        <v>3683.7684907651437</v>
      </c>
      <c r="AW41" s="13">
        <f t="shared" si="29"/>
        <v>3867.9569153034008</v>
      </c>
      <c r="AX41" s="13">
        <f t="shared" si="29"/>
        <v>4061.354761068571</v>
      </c>
      <c r="AY41" s="13">
        <f t="shared" si="29"/>
        <v>4264.4224991219999</v>
      </c>
      <c r="AZ41" s="13">
        <f t="shared" si="29"/>
        <v>4477.6436240780995</v>
      </c>
      <c r="BA41" s="13">
        <f t="shared" si="29"/>
        <v>4701.5258052820045</v>
      </c>
      <c r="BB41" s="13">
        <f t="shared" si="29"/>
        <v>4936.6020955461045</v>
      </c>
      <c r="BC41" s="13">
        <f t="shared" si="29"/>
        <v>5183.4322003234101</v>
      </c>
      <c r="BD41" s="13">
        <f t="shared" si="29"/>
        <v>5442.6038103395804</v>
      </c>
      <c r="BE41" s="13">
        <f t="shared" si="29"/>
        <v>5714.7340008565598</v>
      </c>
    </row>
    <row r="42" spans="1:57" x14ac:dyDescent="0.35">
      <c r="A42" s="57" t="s">
        <v>616</v>
      </c>
      <c r="C42" s="86" t="s">
        <v>3</v>
      </c>
      <c r="D42" s="58" t="s">
        <v>621</v>
      </c>
      <c r="E42" s="63" t="s">
        <v>623</v>
      </c>
      <c r="F42" s="26" t="s">
        <v>67</v>
      </c>
      <c r="G42" s="11">
        <f>G$43*'Shares Cordless Tools'!C35</f>
        <v>185.19439990921771</v>
      </c>
      <c r="H42" s="11">
        <f>H$43*'Shares Cordless Tools'!D35</f>
        <v>208.09887893241856</v>
      </c>
      <c r="I42" s="11">
        <f>I$43*'Shares Cordless Tools'!E35</f>
        <v>297.62242002122582</v>
      </c>
      <c r="J42" s="11">
        <f>J$43*'Shares Cordless Tools'!F35</f>
        <v>247.08486516188682</v>
      </c>
      <c r="K42" s="11">
        <f>K$43*'Shares Cordless Tools'!G35</f>
        <v>349.65517847907614</v>
      </c>
      <c r="L42" s="11">
        <f>L$43*'Shares Cordless Tools'!H35</f>
        <v>297.78877941999411</v>
      </c>
      <c r="M42" s="11">
        <f>M$43*'Shares Cordless Tools'!I35</f>
        <v>349.78493343131788</v>
      </c>
      <c r="N42" s="11">
        <f>N$43*'Shares Cordless Tools'!J35</f>
        <v>410.42621243987327</v>
      </c>
      <c r="O42" s="11">
        <f>O$43*'Shares Cordless Tools'!K35</f>
        <v>387.39653867927996</v>
      </c>
      <c r="P42" s="11">
        <f>P$43*'Shares Cordless Tools'!L35</f>
        <v>422.40736584036227</v>
      </c>
      <c r="Q42" s="11">
        <f>Q$43*'Shares Cordless Tools'!M35</f>
        <v>380.0902838405953</v>
      </c>
      <c r="R42" s="9">
        <f>R$43*'Shares Cordless Tools'!N35</f>
        <v>435.74983130702446</v>
      </c>
      <c r="S42" s="9">
        <f>S$43*'Shares Cordless Tools'!O35</f>
        <v>406.94315218836437</v>
      </c>
      <c r="T42" s="9">
        <f>T$43*'Shares Cordless Tools'!P35</f>
        <v>547.08701561484804</v>
      </c>
      <c r="U42" s="9">
        <f>U$43*'Shares Cordless Tools'!Q35</f>
        <v>591.13886883418809</v>
      </c>
      <c r="V42" s="9">
        <f>V$43*'Shares Cordless Tools'!R35</f>
        <v>647.86020904465636</v>
      </c>
      <c r="W42" s="9">
        <f>W$43*'Shares Cordless Tools'!S35</f>
        <v>609.24629025145066</v>
      </c>
      <c r="X42" s="9">
        <f>X$43*'Shares Cordless Tools'!T35</f>
        <v>750.84654699904411</v>
      </c>
      <c r="Y42" s="9">
        <f>Y$43*'Shares Cordless Tools'!U35</f>
        <v>787.28911642299659</v>
      </c>
      <c r="Z42" s="9">
        <f>Z$43*'Shares Cordless Tools'!V35</f>
        <v>972.62058937172333</v>
      </c>
      <c r="AA42" s="9">
        <f>AA$43*'Shares Cordless Tools'!W35</f>
        <v>157.36315209843562</v>
      </c>
      <c r="AB42" s="9">
        <f>AB$43*'Shares Cordless Tools'!X35</f>
        <v>156.67683161347634</v>
      </c>
      <c r="AC42" s="13">
        <f t="shared" ref="AC42:BE42" si="30">AB42+(AB42*AB$44)</f>
        <v>181.74512467163254</v>
      </c>
      <c r="AD42" s="13">
        <f t="shared" si="30"/>
        <v>210.82434461909375</v>
      </c>
      <c r="AE42" s="13">
        <f t="shared" si="30"/>
        <v>244.55623975814876</v>
      </c>
      <c r="AF42" s="13">
        <f t="shared" si="30"/>
        <v>283.68523811945255</v>
      </c>
      <c r="AG42" s="13">
        <f t="shared" si="30"/>
        <v>329.07487621856495</v>
      </c>
      <c r="AH42" s="13">
        <f t="shared" si="30"/>
        <v>381.72685641353536</v>
      </c>
      <c r="AI42" s="13">
        <f t="shared" si="30"/>
        <v>442.80315343970102</v>
      </c>
      <c r="AJ42" s="13">
        <f t="shared" si="30"/>
        <v>513.6516579900532</v>
      </c>
      <c r="AK42" s="13">
        <f t="shared" si="30"/>
        <v>595.83592326846167</v>
      </c>
      <c r="AL42" s="13">
        <f t="shared" si="30"/>
        <v>655.41951559530787</v>
      </c>
      <c r="AM42" s="13">
        <f t="shared" si="30"/>
        <v>720.9614671548386</v>
      </c>
      <c r="AN42" s="13">
        <f t="shared" si="30"/>
        <v>793.05761387032248</v>
      </c>
      <c r="AO42" s="13">
        <f t="shared" si="30"/>
        <v>872.36337525735473</v>
      </c>
      <c r="AP42" s="13">
        <f t="shared" si="30"/>
        <v>959.59971278309024</v>
      </c>
      <c r="AQ42" s="13">
        <f t="shared" si="30"/>
        <v>1055.5596840613994</v>
      </c>
      <c r="AR42" s="13">
        <f t="shared" si="30"/>
        <v>1161.1156524675393</v>
      </c>
      <c r="AS42" s="13">
        <f t="shared" si="30"/>
        <v>1277.2272177142934</v>
      </c>
      <c r="AT42" s="13">
        <f t="shared" si="30"/>
        <v>1404.9499394857228</v>
      </c>
      <c r="AU42" s="13">
        <f t="shared" si="30"/>
        <v>1545.4449334342951</v>
      </c>
      <c r="AV42" s="13">
        <f t="shared" si="30"/>
        <v>1699.9894267777245</v>
      </c>
      <c r="AW42" s="13">
        <f t="shared" si="30"/>
        <v>1784.9888981166107</v>
      </c>
      <c r="AX42" s="13">
        <f t="shared" si="30"/>
        <v>1874.2383430224413</v>
      </c>
      <c r="AY42" s="13">
        <f t="shared" si="30"/>
        <v>1967.9502601735635</v>
      </c>
      <c r="AZ42" s="13">
        <f t="shared" si="30"/>
        <v>2066.3477731822418</v>
      </c>
      <c r="BA42" s="13">
        <f t="shared" si="30"/>
        <v>2169.6651618413539</v>
      </c>
      <c r="BB42" s="13">
        <f t="shared" si="30"/>
        <v>2278.1484199334218</v>
      </c>
      <c r="BC42" s="13">
        <f t="shared" si="30"/>
        <v>2392.0558409300929</v>
      </c>
      <c r="BD42" s="13">
        <f t="shared" si="30"/>
        <v>2511.6586329765978</v>
      </c>
      <c r="BE42" s="13">
        <f t="shared" si="30"/>
        <v>2637.2415646254276</v>
      </c>
    </row>
    <row r="43" spans="1:57" x14ac:dyDescent="0.35">
      <c r="A43" s="86" t="s">
        <v>616</v>
      </c>
      <c r="B43" s="86"/>
      <c r="C43" s="86" t="s">
        <v>3</v>
      </c>
      <c r="D43" s="87" t="s">
        <v>621</v>
      </c>
      <c r="E43" s="87" t="s">
        <v>623</v>
      </c>
      <c r="F43" s="93" t="s">
        <v>630</v>
      </c>
      <c r="G43" s="2">
        <v>1437.0399743075177</v>
      </c>
      <c r="H43" s="2">
        <v>1512.6736571658082</v>
      </c>
      <c r="I43" s="2">
        <v>1592.2880601745351</v>
      </c>
      <c r="J43" s="2">
        <v>1676.0926949205632</v>
      </c>
      <c r="K43" s="2">
        <v>1764.3080999163824</v>
      </c>
      <c r="L43" s="2">
        <v>1857.1664209646133</v>
      </c>
      <c r="M43" s="2">
        <v>1954.912022068014</v>
      </c>
      <c r="N43" s="2">
        <v>2057.8021284926463</v>
      </c>
      <c r="O43" s="2">
        <v>2166.1075036764701</v>
      </c>
      <c r="P43" s="2">
        <v>2280.1131617647056</v>
      </c>
      <c r="Q43" s="2">
        <v>2400.1191176470588</v>
      </c>
      <c r="R43" s="2">
        <v>2526.4411764705887</v>
      </c>
      <c r="S43" s="2">
        <v>2659.4117647058824</v>
      </c>
      <c r="T43" s="2">
        <v>3416.4705882352946</v>
      </c>
      <c r="U43" s="2">
        <v>3591.1764705882356</v>
      </c>
      <c r="V43" s="2">
        <v>3610.588235294118</v>
      </c>
      <c r="W43" s="2">
        <v>3882.3529411764712</v>
      </c>
      <c r="X43" s="2">
        <v>5435.2941176470576</v>
      </c>
      <c r="Y43" s="2">
        <v>5299.411764705882</v>
      </c>
      <c r="Z43" s="2">
        <v>7570.588235294118</v>
      </c>
      <c r="AA43" s="2">
        <v>7570.588235294118</v>
      </c>
      <c r="AB43" s="2">
        <v>7570.588235294118</v>
      </c>
      <c r="AC43" s="13">
        <f t="shared" ref="AC43:BE43" si="31">AB43+(AB43*AB$44)</f>
        <v>8781.8823529411766</v>
      </c>
      <c r="AD43" s="13">
        <f t="shared" si="31"/>
        <v>10186.983529411766</v>
      </c>
      <c r="AE43" s="13">
        <f t="shared" si="31"/>
        <v>11816.900894117649</v>
      </c>
      <c r="AF43" s="13">
        <f t="shared" si="31"/>
        <v>13707.605037176472</v>
      </c>
      <c r="AG43" s="13">
        <f t="shared" si="31"/>
        <v>15900.821843124708</v>
      </c>
      <c r="AH43" s="13">
        <f t="shared" si="31"/>
        <v>18444.953338024661</v>
      </c>
      <c r="AI43" s="13">
        <f t="shared" si="31"/>
        <v>21396.145872108606</v>
      </c>
      <c r="AJ43" s="13">
        <f t="shared" si="31"/>
        <v>24819.529211645982</v>
      </c>
      <c r="AK43" s="13">
        <f t="shared" si="31"/>
        <v>28790.653885509339</v>
      </c>
      <c r="AL43" s="13">
        <f t="shared" si="31"/>
        <v>31669.719274060273</v>
      </c>
      <c r="AM43" s="13">
        <f t="shared" si="31"/>
        <v>34836.691201466303</v>
      </c>
      <c r="AN43" s="13">
        <f t="shared" si="31"/>
        <v>38320.360321612934</v>
      </c>
      <c r="AO43" s="13">
        <f t="shared" si="31"/>
        <v>42152.396353774224</v>
      </c>
      <c r="AP43" s="13">
        <f t="shared" si="31"/>
        <v>46367.635989151648</v>
      </c>
      <c r="AQ43" s="13">
        <f t="shared" si="31"/>
        <v>51004.399588066815</v>
      </c>
      <c r="AR43" s="13">
        <f t="shared" si="31"/>
        <v>56104.839546873496</v>
      </c>
      <c r="AS43" s="13">
        <f t="shared" si="31"/>
        <v>61715.323501560844</v>
      </c>
      <c r="AT43" s="13">
        <f t="shared" si="31"/>
        <v>67886.855851716929</v>
      </c>
      <c r="AU43" s="13">
        <f t="shared" si="31"/>
        <v>74675.541436888627</v>
      </c>
      <c r="AV43" s="13">
        <f t="shared" si="31"/>
        <v>82143.095580577487</v>
      </c>
      <c r="AW43" s="13">
        <f t="shared" si="31"/>
        <v>86250.250359606362</v>
      </c>
      <c r="AX43" s="13">
        <f t="shared" si="31"/>
        <v>90562.762877586676</v>
      </c>
      <c r="AY43" s="13">
        <f t="shared" si="31"/>
        <v>95090.901021466008</v>
      </c>
      <c r="AZ43" s="13">
        <f t="shared" si="31"/>
        <v>99845.446072539315</v>
      </c>
      <c r="BA43" s="13">
        <f t="shared" si="31"/>
        <v>104837.71837616627</v>
      </c>
      <c r="BB43" s="13">
        <f t="shared" si="31"/>
        <v>110079.60429497459</v>
      </c>
      <c r="BC43" s="13">
        <f t="shared" si="31"/>
        <v>115583.58450972333</v>
      </c>
      <c r="BD43" s="13">
        <f t="shared" si="31"/>
        <v>121362.76373520949</v>
      </c>
      <c r="BE43" s="13">
        <f t="shared" si="31"/>
        <v>127430.90192196997</v>
      </c>
    </row>
    <row r="44" spans="1:57" x14ac:dyDescent="0.35">
      <c r="F44" s="26" t="s">
        <v>69</v>
      </c>
      <c r="G44" s="5">
        <f t="shared" ref="G44:Q44" si="32">_xlfn.RRI(1,G43,H43)</f>
        <v>5.2631578947368585E-2</v>
      </c>
      <c r="H44" s="5">
        <f t="shared" si="32"/>
        <v>5.2631578947368585E-2</v>
      </c>
      <c r="I44" s="5">
        <f t="shared" si="32"/>
        <v>5.2631578947368363E-2</v>
      </c>
      <c r="J44" s="5">
        <f t="shared" si="32"/>
        <v>5.2631578947368363E-2</v>
      </c>
      <c r="K44" s="5">
        <f t="shared" si="32"/>
        <v>5.2631578947368585E-2</v>
      </c>
      <c r="L44" s="5">
        <f t="shared" si="32"/>
        <v>5.2631578947368363E-2</v>
      </c>
      <c r="M44" s="5">
        <f t="shared" si="32"/>
        <v>5.2631578947368363E-2</v>
      </c>
      <c r="N44" s="5">
        <f t="shared" si="32"/>
        <v>5.2631578947368585E-2</v>
      </c>
      <c r="O44" s="5">
        <f t="shared" si="32"/>
        <v>5.2631578947368585E-2</v>
      </c>
      <c r="P44" s="5">
        <f t="shared" si="32"/>
        <v>5.2631578947368585E-2</v>
      </c>
      <c r="Q44" s="5">
        <f t="shared" si="32"/>
        <v>5.2631578947368585E-2</v>
      </c>
      <c r="R44" s="5">
        <f>_xlfn.RRI(1,R43,S43)</f>
        <v>5.2631578947368141E-2</v>
      </c>
      <c r="S44" s="5">
        <f t="shared" ref="S44:AA44" si="33">_xlfn.RRI(1,S43,T43)</f>
        <v>0.28467153284671554</v>
      </c>
      <c r="T44" s="5">
        <f t="shared" si="33"/>
        <v>5.1136363636363535E-2</v>
      </c>
      <c r="U44" s="5">
        <f t="shared" si="33"/>
        <v>5.4054054054053502E-3</v>
      </c>
      <c r="V44" s="5">
        <f t="shared" si="33"/>
        <v>7.526881720430123E-2</v>
      </c>
      <c r="W44" s="5">
        <f t="shared" si="33"/>
        <v>0.39999999999999947</v>
      </c>
      <c r="X44" s="5">
        <f t="shared" si="33"/>
        <v>-2.4999999999999911E-2</v>
      </c>
      <c r="Y44" s="5">
        <f t="shared" si="33"/>
        <v>0.42857142857142883</v>
      </c>
      <c r="Z44" s="5">
        <f t="shared" si="33"/>
        <v>0</v>
      </c>
      <c r="AA44" s="5">
        <f t="shared" si="33"/>
        <v>0</v>
      </c>
      <c r="AB44" s="5">
        <v>0.16</v>
      </c>
      <c r="AC44" s="5">
        <v>0.16</v>
      </c>
      <c r="AD44" s="5">
        <v>0.16</v>
      </c>
      <c r="AE44" s="5">
        <v>0.16</v>
      </c>
      <c r="AF44" s="5">
        <v>0.16</v>
      </c>
      <c r="AG44" s="5">
        <v>0.16</v>
      </c>
      <c r="AH44" s="5">
        <v>0.16</v>
      </c>
      <c r="AI44" s="5">
        <v>0.16</v>
      </c>
      <c r="AJ44" s="5">
        <v>0.16</v>
      </c>
      <c r="AK44" s="5">
        <v>0.1</v>
      </c>
      <c r="AL44" s="5">
        <v>0.1</v>
      </c>
      <c r="AM44" s="5">
        <v>0.1</v>
      </c>
      <c r="AN44" s="5">
        <v>0.1</v>
      </c>
      <c r="AO44" s="5">
        <v>0.1</v>
      </c>
      <c r="AP44" s="5">
        <v>0.1</v>
      </c>
      <c r="AQ44" s="5">
        <v>0.1</v>
      </c>
      <c r="AR44" s="5">
        <v>0.1</v>
      </c>
      <c r="AS44" s="5">
        <v>0.1</v>
      </c>
      <c r="AT44" s="5">
        <v>0.1</v>
      </c>
      <c r="AU44" s="5">
        <v>0.1</v>
      </c>
      <c r="AV44" s="5">
        <v>0.05</v>
      </c>
      <c r="AW44" s="5">
        <v>0.05</v>
      </c>
      <c r="AX44" s="5">
        <v>0.05</v>
      </c>
      <c r="AY44" s="5">
        <v>0.05</v>
      </c>
      <c r="AZ44" s="5">
        <v>0.05</v>
      </c>
      <c r="BA44" s="5">
        <v>0.05</v>
      </c>
      <c r="BB44" s="5">
        <v>0.05</v>
      </c>
      <c r="BC44" s="5">
        <v>0.05</v>
      </c>
      <c r="BD44" s="5">
        <v>0.05</v>
      </c>
      <c r="BE44" s="5">
        <v>0.05</v>
      </c>
    </row>
    <row r="45" spans="1:57" x14ac:dyDescent="0.35">
      <c r="F45" s="30" t="s">
        <v>587</v>
      </c>
      <c r="G45" s="28">
        <f>SUM(G12:G42)</f>
        <v>1437.0399743075168</v>
      </c>
      <c r="H45" s="28">
        <f t="shared" ref="H45:BE45" si="34">SUM(H12:H42)</f>
        <v>1512.6736571658084</v>
      </c>
      <c r="I45" s="28">
        <f t="shared" si="34"/>
        <v>1592.2880601745351</v>
      </c>
      <c r="J45" s="28">
        <f t="shared" si="34"/>
        <v>1676.092694920563</v>
      </c>
      <c r="K45" s="28">
        <f t="shared" si="34"/>
        <v>1764.3080999163822</v>
      </c>
      <c r="L45" s="28">
        <f t="shared" si="34"/>
        <v>1857.1664209646128</v>
      </c>
      <c r="M45" s="28">
        <f t="shared" si="34"/>
        <v>1954.9120220680134</v>
      </c>
      <c r="N45" s="28">
        <f t="shared" si="34"/>
        <v>2057.8021284926467</v>
      </c>
      <c r="O45" s="28">
        <f t="shared" si="34"/>
        <v>2166.1075036764705</v>
      </c>
      <c r="P45" s="28">
        <f t="shared" si="34"/>
        <v>2280.1131617647052</v>
      </c>
      <c r="Q45" s="28">
        <f t="shared" si="34"/>
        <v>2400.1191176470606</v>
      </c>
      <c r="R45" s="28">
        <f t="shared" si="34"/>
        <v>2526.4411764705883</v>
      </c>
      <c r="S45" s="28">
        <f t="shared" si="34"/>
        <v>2659.4117647058824</v>
      </c>
      <c r="T45" s="28">
        <f t="shared" si="34"/>
        <v>3416.4705882352955</v>
      </c>
      <c r="U45" s="28">
        <f t="shared" si="34"/>
        <v>3591.176470588236</v>
      </c>
      <c r="V45" s="28">
        <f t="shared" si="34"/>
        <v>3610.588235294118</v>
      </c>
      <c r="W45" s="28">
        <f t="shared" si="34"/>
        <v>3882.3529411764716</v>
      </c>
      <c r="X45" s="28">
        <f t="shared" si="34"/>
        <v>5435.2941176470586</v>
      </c>
      <c r="Y45" s="28">
        <f t="shared" si="34"/>
        <v>5299.4117647058838</v>
      </c>
      <c r="Z45" s="28">
        <f t="shared" si="34"/>
        <v>7570.5882352941208</v>
      </c>
      <c r="AA45" s="28">
        <f t="shared" si="34"/>
        <v>7570.5882352941189</v>
      </c>
      <c r="AB45" s="28">
        <f t="shared" si="34"/>
        <v>7570.588235294118</v>
      </c>
      <c r="AC45" s="28">
        <f t="shared" si="34"/>
        <v>8781.8823529411748</v>
      </c>
      <c r="AD45" s="28">
        <f t="shared" si="34"/>
        <v>10186.983529411767</v>
      </c>
      <c r="AE45" s="28">
        <f t="shared" si="34"/>
        <v>11816.900894117649</v>
      </c>
      <c r="AF45" s="28">
        <f t="shared" si="34"/>
        <v>13707.60503717647</v>
      </c>
      <c r="AG45" s="28">
        <f t="shared" si="34"/>
        <v>15900.821843124708</v>
      </c>
      <c r="AH45" s="28">
        <f t="shared" si="34"/>
        <v>18444.953338024658</v>
      </c>
      <c r="AI45" s="28">
        <f t="shared" si="34"/>
        <v>21396.145872108606</v>
      </c>
      <c r="AJ45" s="28">
        <f t="shared" si="34"/>
        <v>24819.529211645982</v>
      </c>
      <c r="AK45" s="28">
        <f t="shared" si="34"/>
        <v>28790.653885509339</v>
      </c>
      <c r="AL45" s="28">
        <f t="shared" si="34"/>
        <v>31669.719274060273</v>
      </c>
      <c r="AM45" s="28">
        <f t="shared" si="34"/>
        <v>34836.691201466303</v>
      </c>
      <c r="AN45" s="28">
        <f t="shared" si="34"/>
        <v>38320.360321612934</v>
      </c>
      <c r="AO45" s="28">
        <f t="shared" si="34"/>
        <v>42152.396353774217</v>
      </c>
      <c r="AP45" s="28">
        <f t="shared" si="34"/>
        <v>46367.635989151662</v>
      </c>
      <c r="AQ45" s="28">
        <f t="shared" si="34"/>
        <v>51004.399588066823</v>
      </c>
      <c r="AR45" s="28">
        <f t="shared" si="34"/>
        <v>56104.839546873496</v>
      </c>
      <c r="AS45" s="28">
        <f t="shared" si="34"/>
        <v>61715.323501560844</v>
      </c>
      <c r="AT45" s="28">
        <f t="shared" si="34"/>
        <v>67886.855851716929</v>
      </c>
      <c r="AU45" s="28">
        <f t="shared" si="34"/>
        <v>74675.541436888641</v>
      </c>
      <c r="AV45" s="28">
        <f t="shared" si="34"/>
        <v>82143.095580577487</v>
      </c>
      <c r="AW45" s="28">
        <f t="shared" si="34"/>
        <v>86250.250359606362</v>
      </c>
      <c r="AX45" s="28">
        <f t="shared" si="34"/>
        <v>90562.762877586647</v>
      </c>
      <c r="AY45" s="28">
        <f t="shared" si="34"/>
        <v>95090.901021466008</v>
      </c>
      <c r="AZ45" s="28">
        <f t="shared" si="34"/>
        <v>99845.446072539315</v>
      </c>
      <c r="BA45" s="28">
        <f t="shared" si="34"/>
        <v>104837.71837616626</v>
      </c>
      <c r="BB45" s="28">
        <f t="shared" si="34"/>
        <v>110079.6042949746</v>
      </c>
      <c r="BC45" s="28">
        <f t="shared" si="34"/>
        <v>115583.58450972334</v>
      </c>
      <c r="BD45" s="28">
        <f t="shared" si="34"/>
        <v>121362.76373520949</v>
      </c>
      <c r="BE45" s="28">
        <f t="shared" si="34"/>
        <v>127430.90192196997</v>
      </c>
    </row>
    <row r="46" spans="1:57" x14ac:dyDescent="0.35">
      <c r="F46" s="15" t="s">
        <v>70</v>
      </c>
      <c r="G46" s="15"/>
      <c r="H46" s="15"/>
      <c r="I46" s="15"/>
      <c r="J46" s="16"/>
      <c r="K46" s="16"/>
      <c r="L46" s="16"/>
      <c r="M46" s="16"/>
      <c r="N46" s="16"/>
      <c r="O46" s="16"/>
      <c r="P46" s="16"/>
      <c r="Q46" s="16"/>
    </row>
    <row r="47" spans="1:57" x14ac:dyDescent="0.35">
      <c r="F47" s="13" t="s">
        <v>71</v>
      </c>
      <c r="G47" s="13"/>
      <c r="H47" s="13"/>
      <c r="I47" s="13"/>
    </row>
    <row r="51" spans="27:27" x14ac:dyDescent="0.35">
      <c r="AA51">
        <f>SUM(W44:AA44)/5</f>
        <v>0.16071428571428567</v>
      </c>
    </row>
  </sheetData>
  <mergeCells count="4">
    <mergeCell ref="H1:I1"/>
    <mergeCell ref="G10:Q10"/>
    <mergeCell ref="R10:AB10"/>
    <mergeCell ref="AC10:BE10"/>
  </mergeCells>
  <pageMargins left="0.7" right="0.7" top="0.78740157499999996" bottom="0.78740157499999996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B4332-4C76-408F-8BAA-EB923342BCDA}">
  <sheetPr>
    <tabColor rgb="FF92D050"/>
  </sheetPr>
  <dimension ref="A1:BE52"/>
  <sheetViews>
    <sheetView topLeftCell="A34" zoomScale="68" zoomScaleNormal="68" workbookViewId="0">
      <selection activeCell="F43" sqref="F43"/>
    </sheetView>
  </sheetViews>
  <sheetFormatPr baseColWidth="10" defaultRowHeight="14.5" x14ac:dyDescent="0.35"/>
  <cols>
    <col min="1" max="4" width="11.54296875" style="57"/>
    <col min="6" max="6" width="27.26953125" customWidth="1"/>
    <col min="7" max="8" width="12.26953125" customWidth="1"/>
    <col min="9" max="9" width="12" customWidth="1"/>
    <col min="10" max="17" width="11" customWidth="1"/>
    <col min="18" max="27" width="11.26953125" bestFit="1" customWidth="1"/>
  </cols>
  <sheetData>
    <row r="1" spans="1:57" x14ac:dyDescent="0.35">
      <c r="F1" s="26" t="s">
        <v>32</v>
      </c>
      <c r="G1" s="26" t="s">
        <v>33</v>
      </c>
      <c r="H1" s="94"/>
      <c r="I1" s="94"/>
      <c r="J1" s="26"/>
      <c r="K1" s="26"/>
      <c r="L1" s="26"/>
      <c r="M1" s="26"/>
      <c r="N1" s="26"/>
      <c r="O1" s="26"/>
      <c r="P1" s="26"/>
    </row>
    <row r="2" spans="1:57" x14ac:dyDescent="0.35">
      <c r="G2" s="26" t="s">
        <v>585</v>
      </c>
      <c r="H2" s="26"/>
      <c r="I2" s="26"/>
      <c r="J2" s="26"/>
      <c r="K2" s="26"/>
      <c r="L2" s="26"/>
      <c r="M2" s="26"/>
      <c r="N2" s="26"/>
      <c r="O2" s="26"/>
      <c r="P2" s="26"/>
    </row>
    <row r="9" spans="1:57" x14ac:dyDescent="0.35">
      <c r="F9" s="26"/>
      <c r="G9" s="26"/>
      <c r="H9" s="26"/>
      <c r="I9" s="6"/>
      <c r="J9" s="6"/>
      <c r="K9" s="6"/>
      <c r="L9" s="6"/>
      <c r="M9" s="6"/>
      <c r="N9" s="6"/>
      <c r="O9" s="6"/>
      <c r="P9" s="6"/>
      <c r="Q9" s="6"/>
      <c r="R9" s="26"/>
      <c r="S9" s="26"/>
      <c r="T9" s="26"/>
      <c r="U9" s="26"/>
      <c r="V9" s="26"/>
      <c r="W9" s="26"/>
      <c r="X9" s="26"/>
      <c r="Y9" s="26"/>
      <c r="Z9" s="26"/>
      <c r="AA9" s="7"/>
    </row>
    <row r="10" spans="1:57" x14ac:dyDescent="0.35">
      <c r="F10" s="26"/>
      <c r="G10" s="96" t="s">
        <v>38</v>
      </c>
      <c r="H10" s="96"/>
      <c r="I10" s="96"/>
      <c r="J10" s="96"/>
      <c r="K10" s="96"/>
      <c r="L10" s="96"/>
      <c r="M10" s="96"/>
      <c r="N10" s="96"/>
      <c r="O10" s="96"/>
      <c r="P10" s="96"/>
      <c r="Q10" s="96"/>
      <c r="R10" s="97" t="s">
        <v>39</v>
      </c>
      <c r="S10" s="97"/>
      <c r="T10" s="97"/>
      <c r="U10" s="97"/>
      <c r="V10" s="97"/>
      <c r="W10" s="97"/>
      <c r="X10" s="97"/>
      <c r="Y10" s="97"/>
      <c r="Z10" s="97"/>
      <c r="AA10" s="97"/>
      <c r="AB10" s="97"/>
      <c r="AC10" s="98" t="s">
        <v>40</v>
      </c>
      <c r="AD10" s="98"/>
      <c r="AE10" s="98"/>
      <c r="AF10" s="98"/>
      <c r="AG10" s="98"/>
      <c r="AH10" s="98"/>
      <c r="AI10" s="98"/>
      <c r="AJ10" s="98"/>
      <c r="AK10" s="98"/>
      <c r="AL10" s="98"/>
      <c r="AM10" s="98"/>
      <c r="AN10" s="98"/>
      <c r="AO10" s="98"/>
      <c r="AP10" s="98"/>
      <c r="AQ10" s="98"/>
      <c r="AR10" s="98"/>
      <c r="AS10" s="98"/>
      <c r="AT10" s="98"/>
      <c r="AU10" s="98"/>
      <c r="AV10" s="98"/>
      <c r="AW10" s="98"/>
      <c r="AX10" s="98"/>
      <c r="AY10" s="98"/>
      <c r="AZ10" s="98"/>
      <c r="BA10" s="98"/>
      <c r="BB10" s="98"/>
      <c r="BC10" s="98"/>
      <c r="BD10" s="98"/>
      <c r="BE10" s="98"/>
    </row>
    <row r="11" spans="1:57" x14ac:dyDescent="0.35">
      <c r="A11" s="57" t="s">
        <v>615</v>
      </c>
      <c r="B11" s="57" t="s">
        <v>613</v>
      </c>
      <c r="C11" s="57" t="s">
        <v>618</v>
      </c>
      <c r="D11" s="57" t="s">
        <v>620</v>
      </c>
      <c r="E11" s="62" t="s">
        <v>619</v>
      </c>
      <c r="F11" s="27" t="s">
        <v>614</v>
      </c>
      <c r="G11" s="8">
        <v>2000</v>
      </c>
      <c r="H11" s="8">
        <v>2001</v>
      </c>
      <c r="I11" s="8">
        <v>2002</v>
      </c>
      <c r="J11" s="8">
        <v>2003</v>
      </c>
      <c r="K11" s="8">
        <v>2004</v>
      </c>
      <c r="L11" s="8">
        <v>2005</v>
      </c>
      <c r="M11" s="8">
        <v>2006</v>
      </c>
      <c r="N11" s="8">
        <v>2007</v>
      </c>
      <c r="O11" s="8">
        <v>2008</v>
      </c>
      <c r="P11" s="8">
        <v>2009</v>
      </c>
      <c r="Q11" s="8">
        <v>2010</v>
      </c>
      <c r="R11" s="9">
        <v>2011</v>
      </c>
      <c r="S11" s="9">
        <v>2012</v>
      </c>
      <c r="T11" s="9">
        <v>2013</v>
      </c>
      <c r="U11" s="9">
        <v>2014</v>
      </c>
      <c r="V11" s="9">
        <v>2015</v>
      </c>
      <c r="W11" s="9">
        <v>2016</v>
      </c>
      <c r="X11" s="9">
        <v>2017</v>
      </c>
      <c r="Y11" s="9">
        <v>2018</v>
      </c>
      <c r="Z11" s="9">
        <v>2019</v>
      </c>
      <c r="AA11" s="9">
        <v>2020</v>
      </c>
      <c r="AB11" s="9">
        <v>2021</v>
      </c>
      <c r="AC11" s="10">
        <v>2022</v>
      </c>
      <c r="AD11" s="10">
        <v>2023</v>
      </c>
      <c r="AE11" s="10">
        <v>2024</v>
      </c>
      <c r="AF11" s="10">
        <v>2025</v>
      </c>
      <c r="AG11" s="10">
        <v>2026</v>
      </c>
      <c r="AH11" s="10">
        <v>2027</v>
      </c>
      <c r="AI11" s="10">
        <v>2028</v>
      </c>
      <c r="AJ11" s="10">
        <v>2029</v>
      </c>
      <c r="AK11" s="10">
        <v>2030</v>
      </c>
      <c r="AL11" s="10">
        <v>2031</v>
      </c>
      <c r="AM11" s="10">
        <v>2032</v>
      </c>
      <c r="AN11" s="10">
        <v>2033</v>
      </c>
      <c r="AO11" s="10">
        <v>2034</v>
      </c>
      <c r="AP11" s="10">
        <v>2035</v>
      </c>
      <c r="AQ11" s="10">
        <v>2036</v>
      </c>
      <c r="AR11" s="10">
        <v>2037</v>
      </c>
      <c r="AS11" s="10">
        <v>2038</v>
      </c>
      <c r="AT11" s="10">
        <v>2039</v>
      </c>
      <c r="AU11" s="10">
        <v>2040</v>
      </c>
      <c r="AV11" s="10">
        <v>2041</v>
      </c>
      <c r="AW11" s="10">
        <v>2042</v>
      </c>
      <c r="AX11" s="10">
        <v>2043</v>
      </c>
      <c r="AY11" s="10">
        <v>2044</v>
      </c>
      <c r="AZ11" s="10">
        <v>2045</v>
      </c>
      <c r="BA11" s="10">
        <v>2046</v>
      </c>
      <c r="BB11" s="10">
        <v>2047</v>
      </c>
      <c r="BC11" s="10">
        <v>2048</v>
      </c>
      <c r="BD11" s="10">
        <v>2049</v>
      </c>
      <c r="BE11" s="10">
        <v>2050</v>
      </c>
    </row>
    <row r="12" spans="1:57" x14ac:dyDescent="0.35">
      <c r="A12" s="57" t="s">
        <v>616</v>
      </c>
      <c r="C12" s="86" t="s">
        <v>3</v>
      </c>
      <c r="D12" s="58" t="s">
        <v>621</v>
      </c>
      <c r="E12" s="65" t="s">
        <v>624</v>
      </c>
      <c r="F12" s="26" t="s">
        <v>41</v>
      </c>
      <c r="G12" s="11">
        <f>G$43*'Shares PortablePCs+Tablets'!C5</f>
        <v>22.07778458958197</v>
      </c>
      <c r="H12" s="11">
        <f>H$43*'Shares PortablePCs+Tablets'!D5</f>
        <v>41.434768428601828</v>
      </c>
      <c r="I12" s="11">
        <f>I$43*'Shares PortablePCs+Tablets'!E5</f>
        <v>49.769093392173723</v>
      </c>
      <c r="J12" s="11">
        <f>J$43*'Shares PortablePCs+Tablets'!F5</f>
        <v>71.805666781544801</v>
      </c>
      <c r="K12" s="11">
        <f>K$43*'Shares PortablePCs+Tablets'!G5</f>
        <v>71.386169304710052</v>
      </c>
      <c r="L12" s="11">
        <f>L$43*'Shares PortablePCs+Tablets'!H5</f>
        <v>76.423260103892517</v>
      </c>
      <c r="M12" s="11">
        <f>M$43*'Shares PortablePCs+Tablets'!I5</f>
        <v>97.541703994989348</v>
      </c>
      <c r="N12" s="11">
        <f>N$43*'Shares PortablePCs+Tablets'!J5</f>
        <v>122.99307554913035</v>
      </c>
      <c r="O12" s="11">
        <f>O$43*'Shares PortablePCs+Tablets'!K5</f>
        <v>137.70137413958187</v>
      </c>
      <c r="P12" s="11">
        <f>P$43*'Shares PortablePCs+Tablets'!L5</f>
        <v>160.46813343122662</v>
      </c>
      <c r="Q12" s="11">
        <f>Q$43*'Shares PortablePCs+Tablets'!M5</f>
        <v>153.01294800610796</v>
      </c>
      <c r="R12" s="9">
        <f>R$43*'Shares PortablePCs+Tablets'!N5</f>
        <v>178.75131275025177</v>
      </c>
      <c r="S12" s="9">
        <f>S$43*'Shares PortablePCs+Tablets'!O5</f>
        <v>229.28673808851966</v>
      </c>
      <c r="T12" s="9">
        <f>T$43*'Shares PortablePCs+Tablets'!P5</f>
        <v>214.61933178329014</v>
      </c>
      <c r="U12" s="9">
        <f>U$43*'Shares PortablePCs+Tablets'!Q5</f>
        <v>189.32580659168099</v>
      </c>
      <c r="V12" s="9">
        <f>V$43*'Shares PortablePCs+Tablets'!R5</f>
        <v>177.13187281730097</v>
      </c>
      <c r="W12" s="9">
        <f>W$43*'Shares PortablePCs+Tablets'!S5</f>
        <v>197.53755376179191</v>
      </c>
      <c r="X12" s="9">
        <f>X$43*'Shares PortablePCs+Tablets'!T5</f>
        <v>209.42052627251795</v>
      </c>
      <c r="Y12" s="9">
        <f>Y$43*'Shares PortablePCs+Tablets'!U5</f>
        <v>169.95132055229593</v>
      </c>
      <c r="Z12" s="9">
        <f>Z$43*'Shares PortablePCs+Tablets'!V5</f>
        <v>123.69685972836874</v>
      </c>
      <c r="AA12" s="9">
        <f>AA$43*'Shares PortablePCs+Tablets'!W5</f>
        <v>120.46040843958343</v>
      </c>
      <c r="AB12" s="9">
        <f>AB$43*'Shares PortablePCs+Tablets'!X5</f>
        <v>94.900379327401453</v>
      </c>
      <c r="AC12" s="13">
        <f>AB12+(AB12*AB$44)</f>
        <v>95.849383120675469</v>
      </c>
      <c r="AD12" s="13">
        <f t="shared" ref="AD12:BE12" si="0">AC12+(AC12*AC$44)</f>
        <v>96.807876951882221</v>
      </c>
      <c r="AE12" s="13">
        <f t="shared" si="0"/>
        <v>97.775955721401047</v>
      </c>
      <c r="AF12" s="13">
        <f t="shared" si="0"/>
        <v>98.753715278615061</v>
      </c>
      <c r="AG12" s="13">
        <f t="shared" si="0"/>
        <v>99.741252431401207</v>
      </c>
      <c r="AH12" s="13">
        <f t="shared" si="0"/>
        <v>100.73866495571522</v>
      </c>
      <c r="AI12" s="13">
        <f t="shared" si="0"/>
        <v>101.74605160527237</v>
      </c>
      <c r="AJ12" s="13">
        <f t="shared" si="0"/>
        <v>102.76351212132509</v>
      </c>
      <c r="AK12" s="13">
        <f t="shared" si="0"/>
        <v>103.79114724253834</v>
      </c>
      <c r="AL12" s="13">
        <f t="shared" si="0"/>
        <v>104.82905871496372</v>
      </c>
      <c r="AM12" s="13">
        <f t="shared" si="0"/>
        <v>105.87734930211336</v>
      </c>
      <c r="AN12" s="13">
        <f t="shared" si="0"/>
        <v>106.93612279513449</v>
      </c>
      <c r="AO12" s="13">
        <f t="shared" si="0"/>
        <v>108.00548402308584</v>
      </c>
      <c r="AP12" s="13">
        <f t="shared" si="0"/>
        <v>109.0855388633167</v>
      </c>
      <c r="AQ12" s="13">
        <f t="shared" si="0"/>
        <v>110.17639425194987</v>
      </c>
      <c r="AR12" s="13">
        <f t="shared" si="0"/>
        <v>111.27815819446937</v>
      </c>
      <c r="AS12" s="13">
        <f t="shared" si="0"/>
        <v>112.39093977641406</v>
      </c>
      <c r="AT12" s="13">
        <f t="shared" si="0"/>
        <v>113.5148491741782</v>
      </c>
      <c r="AU12" s="13">
        <f t="shared" si="0"/>
        <v>114.64999766591998</v>
      </c>
      <c r="AV12" s="13">
        <f t="shared" si="0"/>
        <v>115.79649764257918</v>
      </c>
      <c r="AW12" s="13">
        <f t="shared" si="0"/>
        <v>116.95446261900497</v>
      </c>
      <c r="AX12" s="13">
        <f t="shared" si="0"/>
        <v>118.12400724519502</v>
      </c>
      <c r="AY12" s="13">
        <f t="shared" si="0"/>
        <v>119.30524731764697</v>
      </c>
      <c r="AZ12" s="13">
        <f t="shared" si="0"/>
        <v>120.49829979082344</v>
      </c>
      <c r="BA12" s="13">
        <f t="shared" si="0"/>
        <v>121.70328278873167</v>
      </c>
      <c r="BB12" s="13">
        <f t="shared" si="0"/>
        <v>122.92031561661899</v>
      </c>
      <c r="BC12" s="13">
        <f t="shared" si="0"/>
        <v>124.14951877278519</v>
      </c>
      <c r="BD12" s="13">
        <f t="shared" si="0"/>
        <v>125.39101396051304</v>
      </c>
      <c r="BE12" s="13">
        <f t="shared" si="0"/>
        <v>126.64492410011816</v>
      </c>
    </row>
    <row r="13" spans="1:57" x14ac:dyDescent="0.35">
      <c r="A13" s="57" t="s">
        <v>616</v>
      </c>
      <c r="C13" s="86" t="s">
        <v>3</v>
      </c>
      <c r="D13" s="58" t="s">
        <v>621</v>
      </c>
      <c r="E13" s="65" t="s">
        <v>624</v>
      </c>
      <c r="F13" s="26" t="s">
        <v>42</v>
      </c>
      <c r="G13" s="11">
        <f>G$43*'Shares PortablePCs+Tablets'!C6</f>
        <v>34.914078575136323</v>
      </c>
      <c r="H13" s="11">
        <f>H$43*'Shares PortablePCs+Tablets'!D6</f>
        <v>48.572647646453269</v>
      </c>
      <c r="I13" s="11">
        <f>I$43*'Shares PortablePCs+Tablets'!E6</f>
        <v>57.293847945436113</v>
      </c>
      <c r="J13" s="11">
        <f>J$43*'Shares PortablePCs+Tablets'!F6</f>
        <v>86.665589068427721</v>
      </c>
      <c r="K13" s="11">
        <f>K$43*'Shares PortablePCs+Tablets'!G6</f>
        <v>84.824210223869301</v>
      </c>
      <c r="L13" s="11">
        <f>L$43*'Shares PortablePCs+Tablets'!H6</f>
        <v>90.811102314902925</v>
      </c>
      <c r="M13" s="11">
        <f>M$43*'Shares PortablePCs+Tablets'!I6</f>
        <v>116.13576782123744</v>
      </c>
      <c r="N13" s="11">
        <f>N$43*'Shares PortablePCs+Tablets'!J6</f>
        <v>147.22912767017098</v>
      </c>
      <c r="O13" s="11">
        <f>O$43*'Shares PortablePCs+Tablets'!K6</f>
        <v>161.31376912915442</v>
      </c>
      <c r="P13" s="11">
        <f>P$43*'Shares PortablePCs+Tablets'!L6</f>
        <v>184.26744713585447</v>
      </c>
      <c r="Q13" s="11">
        <f>Q$43*'Shares PortablePCs+Tablets'!M6</f>
        <v>182.75821322186783</v>
      </c>
      <c r="R13" s="9">
        <f>R$43*'Shares PortablePCs+Tablets'!N6</f>
        <v>223.36654982636836</v>
      </c>
      <c r="S13" s="9">
        <f>S$43*'Shares PortablePCs+Tablets'!O6</f>
        <v>287.49325940634913</v>
      </c>
      <c r="T13" s="9">
        <f>T$43*'Shares PortablePCs+Tablets'!P6</f>
        <v>269.35482471642592</v>
      </c>
      <c r="U13" s="9">
        <f>U$43*'Shares PortablePCs+Tablets'!Q6</f>
        <v>237.08892554721277</v>
      </c>
      <c r="V13" s="9">
        <f>V$43*'Shares PortablePCs+Tablets'!R6</f>
        <v>221.06266065662894</v>
      </c>
      <c r="W13" s="9">
        <f>W$43*'Shares PortablePCs+Tablets'!S6</f>
        <v>243.5219070122811</v>
      </c>
      <c r="X13" s="9">
        <f>X$43*'Shares PortablePCs+Tablets'!T6</f>
        <v>255.49857054101938</v>
      </c>
      <c r="Y13" s="9">
        <f>Y$43*'Shares PortablePCs+Tablets'!U6</f>
        <v>255.50287605523513</v>
      </c>
      <c r="Z13" s="9">
        <f>Z$43*'Shares PortablePCs+Tablets'!V6</f>
        <v>237.07333599712632</v>
      </c>
      <c r="AA13" s="9">
        <f>AA$43*'Shares PortablePCs+Tablets'!W6</f>
        <v>238.04249758602782</v>
      </c>
      <c r="AB13" s="9">
        <f>AB$43*'Shares PortablePCs+Tablets'!X6</f>
        <v>281.7337314702965</v>
      </c>
      <c r="AC13" s="13">
        <f t="shared" ref="AC13:BE13" si="1">AB13+(AB13*AB$44)</f>
        <v>284.55106878499947</v>
      </c>
      <c r="AD13" s="13">
        <f t="shared" si="1"/>
        <v>287.39657947284945</v>
      </c>
      <c r="AE13" s="13">
        <f t="shared" si="1"/>
        <v>290.27054526757797</v>
      </c>
      <c r="AF13" s="13">
        <f t="shared" si="1"/>
        <v>293.17325072025375</v>
      </c>
      <c r="AG13" s="13">
        <f t="shared" si="1"/>
        <v>296.10498322745627</v>
      </c>
      <c r="AH13" s="13">
        <f t="shared" si="1"/>
        <v>299.06603305973084</v>
      </c>
      <c r="AI13" s="13">
        <f t="shared" si="1"/>
        <v>302.05669339032818</v>
      </c>
      <c r="AJ13" s="13">
        <f t="shared" si="1"/>
        <v>305.07726032423147</v>
      </c>
      <c r="AK13" s="13">
        <f t="shared" si="1"/>
        <v>308.12803292747378</v>
      </c>
      <c r="AL13" s="13">
        <f t="shared" si="1"/>
        <v>311.20931325674854</v>
      </c>
      <c r="AM13" s="13">
        <f t="shared" si="1"/>
        <v>314.32140638931605</v>
      </c>
      <c r="AN13" s="13">
        <f t="shared" si="1"/>
        <v>317.46462045320919</v>
      </c>
      <c r="AO13" s="13">
        <f t="shared" si="1"/>
        <v>320.6392666577413</v>
      </c>
      <c r="AP13" s="13">
        <f t="shared" si="1"/>
        <v>323.84565932431872</v>
      </c>
      <c r="AQ13" s="13">
        <f t="shared" si="1"/>
        <v>327.08411591756192</v>
      </c>
      <c r="AR13" s="13">
        <f t="shared" si="1"/>
        <v>330.35495707673755</v>
      </c>
      <c r="AS13" s="13">
        <f t="shared" si="1"/>
        <v>333.65850664750491</v>
      </c>
      <c r="AT13" s="13">
        <f t="shared" si="1"/>
        <v>336.99509171397995</v>
      </c>
      <c r="AU13" s="13">
        <f t="shared" si="1"/>
        <v>340.36504263111976</v>
      </c>
      <c r="AV13" s="13">
        <f t="shared" si="1"/>
        <v>343.76869305743094</v>
      </c>
      <c r="AW13" s="13">
        <f t="shared" si="1"/>
        <v>347.20637998800527</v>
      </c>
      <c r="AX13" s="13">
        <f t="shared" si="1"/>
        <v>350.67844378788533</v>
      </c>
      <c r="AY13" s="13">
        <f t="shared" si="1"/>
        <v>354.18522822576421</v>
      </c>
      <c r="AZ13" s="13">
        <f t="shared" si="1"/>
        <v>357.72708050802186</v>
      </c>
      <c r="BA13" s="13">
        <f t="shared" si="1"/>
        <v>361.30435131310207</v>
      </c>
      <c r="BB13" s="13">
        <f t="shared" si="1"/>
        <v>364.91739482623308</v>
      </c>
      <c r="BC13" s="13">
        <f t="shared" si="1"/>
        <v>368.56656877449541</v>
      </c>
      <c r="BD13" s="13">
        <f t="shared" si="1"/>
        <v>372.25223446224038</v>
      </c>
      <c r="BE13" s="13">
        <f t="shared" si="1"/>
        <v>375.97475680686279</v>
      </c>
    </row>
    <row r="14" spans="1:57" x14ac:dyDescent="0.35">
      <c r="A14" s="57" t="s">
        <v>616</v>
      </c>
      <c r="C14" s="86" t="s">
        <v>3</v>
      </c>
      <c r="D14" s="58" t="s">
        <v>621</v>
      </c>
      <c r="E14" s="65" t="s">
        <v>624</v>
      </c>
      <c r="F14" s="26" t="s">
        <v>43</v>
      </c>
      <c r="G14" s="11">
        <f>G$43*'Shares PortablePCs+Tablets'!C7</f>
        <v>1.9054472462757128</v>
      </c>
      <c r="H14" s="11">
        <f>H$43*'Shares PortablePCs+Tablets'!D7</f>
        <v>3.1488199513944419</v>
      </c>
      <c r="I14" s="11">
        <f>I$43*'Shares PortablePCs+Tablets'!E7</f>
        <v>3.8173816756070584</v>
      </c>
      <c r="J14" s="11">
        <f>J$43*'Shares PortablePCs+Tablets'!F7</f>
        <v>5.8961097445869726</v>
      </c>
      <c r="K14" s="11">
        <f>K$43*'Shares PortablePCs+Tablets'!G7</f>
        <v>6.182123143902496</v>
      </c>
      <c r="L14" s="11">
        <f>L$43*'Shares PortablePCs+Tablets'!H7</f>
        <v>11.468093476518368</v>
      </c>
      <c r="M14" s="11">
        <f>M$43*'Shares PortablePCs+Tablets'!I7</f>
        <v>19.905410928832456</v>
      </c>
      <c r="N14" s="11">
        <f>N$43*'Shares PortablePCs+Tablets'!J7</f>
        <v>30.879024757250651</v>
      </c>
      <c r="O14" s="11">
        <f>O$43*'Shares PortablePCs+Tablets'!K7</f>
        <v>40.650396380884338</v>
      </c>
      <c r="P14" s="11">
        <f>P$43*'Shares PortablePCs+Tablets'!L7</f>
        <v>51.559853296511122</v>
      </c>
      <c r="Q14" s="11">
        <f>Q$43*'Shares PortablePCs+Tablets'!M7</f>
        <v>49.178586592766266</v>
      </c>
      <c r="R14" s="9">
        <f>R$43*'Shares PortablePCs+Tablets'!N7</f>
        <v>61.330682353921759</v>
      </c>
      <c r="S14" s="9">
        <f>S$43*'Shares PortablePCs+Tablets'!O7</f>
        <v>81.513999334276591</v>
      </c>
      <c r="T14" s="9">
        <f>T$43*'Shares PortablePCs+Tablets'!P7</f>
        <v>78.919938328418795</v>
      </c>
      <c r="U14" s="9">
        <f>U$43*'Shares PortablePCs+Tablets'!Q7</f>
        <v>71.919296038075672</v>
      </c>
      <c r="V14" s="9">
        <f>V$43*'Shares PortablePCs+Tablets'!R7</f>
        <v>69.274931105402018</v>
      </c>
      <c r="W14" s="9">
        <f>W$43*'Shares PortablePCs+Tablets'!S7</f>
        <v>68.984356647042318</v>
      </c>
      <c r="X14" s="9">
        <f>X$43*'Shares PortablePCs+Tablets'!T7</f>
        <v>64.696440415858845</v>
      </c>
      <c r="Y14" s="9">
        <f>Y$43*'Shares PortablePCs+Tablets'!U7</f>
        <v>56.033706989475277</v>
      </c>
      <c r="Z14" s="9">
        <f>Z$43*'Shares PortablePCs+Tablets'!V7</f>
        <v>44.23404887236228</v>
      </c>
      <c r="AA14" s="9">
        <f>AA$43*'Shares PortablePCs+Tablets'!W7</f>
        <v>37.336565086561265</v>
      </c>
      <c r="AB14" s="9">
        <f>AB$43*'Shares PortablePCs+Tablets'!X7</f>
        <v>44.06965549432195</v>
      </c>
      <c r="AC14" s="13">
        <f t="shared" ref="AC14:BE14" si="2">AB14+(AB14*AB$44)</f>
        <v>44.510352049265173</v>
      </c>
      <c r="AD14" s="13">
        <f t="shared" si="2"/>
        <v>44.955455569757824</v>
      </c>
      <c r="AE14" s="13">
        <f t="shared" si="2"/>
        <v>45.405010125455405</v>
      </c>
      <c r="AF14" s="13">
        <f t="shared" si="2"/>
        <v>45.859060226709957</v>
      </c>
      <c r="AG14" s="13">
        <f t="shared" si="2"/>
        <v>46.317650828977058</v>
      </c>
      <c r="AH14" s="13">
        <f t="shared" si="2"/>
        <v>46.780827337266828</v>
      </c>
      <c r="AI14" s="13">
        <f t="shared" si="2"/>
        <v>47.248635610639496</v>
      </c>
      <c r="AJ14" s="13">
        <f t="shared" si="2"/>
        <v>47.721121966745891</v>
      </c>
      <c r="AK14" s="13">
        <f t="shared" si="2"/>
        <v>48.19833318641335</v>
      </c>
      <c r="AL14" s="13">
        <f t="shared" si="2"/>
        <v>48.680316518277486</v>
      </c>
      <c r="AM14" s="13">
        <f t="shared" si="2"/>
        <v>49.167119683460264</v>
      </c>
      <c r="AN14" s="13">
        <f t="shared" si="2"/>
        <v>49.658790880294866</v>
      </c>
      <c r="AO14" s="13">
        <f t="shared" si="2"/>
        <v>50.155378789097817</v>
      </c>
      <c r="AP14" s="13">
        <f t="shared" si="2"/>
        <v>50.656932576988794</v>
      </c>
      <c r="AQ14" s="13">
        <f t="shared" si="2"/>
        <v>51.163501902758682</v>
      </c>
      <c r="AR14" s="13">
        <f t="shared" si="2"/>
        <v>51.675136921786269</v>
      </c>
      <c r="AS14" s="13">
        <f t="shared" si="2"/>
        <v>52.191888291004133</v>
      </c>
      <c r="AT14" s="13">
        <f t="shared" si="2"/>
        <v>52.713807173914176</v>
      </c>
      <c r="AU14" s="13">
        <f t="shared" si="2"/>
        <v>53.240945245653322</v>
      </c>
      <c r="AV14" s="13">
        <f t="shared" si="2"/>
        <v>53.773354698109856</v>
      </c>
      <c r="AW14" s="13">
        <f t="shared" si="2"/>
        <v>54.311088245090957</v>
      </c>
      <c r="AX14" s="13">
        <f t="shared" si="2"/>
        <v>54.854199127541868</v>
      </c>
      <c r="AY14" s="13">
        <f t="shared" si="2"/>
        <v>55.402741118817289</v>
      </c>
      <c r="AZ14" s="13">
        <f t="shared" si="2"/>
        <v>55.956768530005462</v>
      </c>
      <c r="BA14" s="13">
        <f t="shared" si="2"/>
        <v>56.516336215305515</v>
      </c>
      <c r="BB14" s="13">
        <f t="shared" si="2"/>
        <v>57.081499577458573</v>
      </c>
      <c r="BC14" s="13">
        <f t="shared" si="2"/>
        <v>57.652314573233156</v>
      </c>
      <c r="BD14" s="13">
        <f t="shared" si="2"/>
        <v>58.228837718965487</v>
      </c>
      <c r="BE14" s="13">
        <f t="shared" si="2"/>
        <v>58.811126096155142</v>
      </c>
    </row>
    <row r="15" spans="1:57" x14ac:dyDescent="0.35">
      <c r="A15" s="57" t="s">
        <v>616</v>
      </c>
      <c r="C15" s="86" t="s">
        <v>3</v>
      </c>
      <c r="D15" s="58" t="s">
        <v>621</v>
      </c>
      <c r="E15" s="65" t="s">
        <v>624</v>
      </c>
      <c r="F15" s="26" t="s">
        <v>44</v>
      </c>
      <c r="G15" s="11">
        <f>G$43*'Shares PortablePCs+Tablets'!C8</f>
        <v>2.1360740004330081</v>
      </c>
      <c r="H15" s="11">
        <f>H$43*'Shares PortablePCs+Tablets'!D8</f>
        <v>2.4049668363042476</v>
      </c>
      <c r="I15" s="11">
        <f>I$43*'Shares PortablePCs+Tablets'!E8</f>
        <v>3.7780255789665853</v>
      </c>
      <c r="J15" s="11">
        <f>J$43*'Shares PortablePCs+Tablets'!F8</f>
        <v>8.0640443709487464</v>
      </c>
      <c r="K15" s="11">
        <f>K$43*'Shares PortablePCs+Tablets'!G8</f>
        <v>8.2810734380325748</v>
      </c>
      <c r="L15" s="11">
        <f>L$43*'Shares PortablePCs+Tablets'!H8</f>
        <v>9.218267241284213</v>
      </c>
      <c r="M15" s="11">
        <f>M$43*'Shares PortablePCs+Tablets'!I8</f>
        <v>15.561734001669985</v>
      </c>
      <c r="N15" s="11">
        <f>N$43*'Shares PortablePCs+Tablets'!J8</f>
        <v>23.876972577733607</v>
      </c>
      <c r="O15" s="11">
        <f>O$43*'Shares PortablePCs+Tablets'!K8</f>
        <v>26.672821820307032</v>
      </c>
      <c r="P15" s="11">
        <f>P$43*'Shares PortablePCs+Tablets'!L8</f>
        <v>30.998999416202153</v>
      </c>
      <c r="Q15" s="11">
        <f>Q$43*'Shares PortablePCs+Tablets'!M8</f>
        <v>33.22777751091364</v>
      </c>
      <c r="R15" s="9">
        <f>R$43*'Shares PortablePCs+Tablets'!N8</f>
        <v>38.413986349542469</v>
      </c>
      <c r="S15" s="9">
        <f>S$43*'Shares PortablePCs+Tablets'!O8</f>
        <v>46.563048150439613</v>
      </c>
      <c r="T15" s="9">
        <f>T$43*'Shares PortablePCs+Tablets'!P8</f>
        <v>40.084228138763578</v>
      </c>
      <c r="U15" s="9">
        <f>U$43*'Shares PortablePCs+Tablets'!Q8</f>
        <v>35.112445777421172</v>
      </c>
      <c r="V15" s="9">
        <f>V$43*'Shares PortablePCs+Tablets'!R8</f>
        <v>32.497387677655652</v>
      </c>
      <c r="W15" s="9">
        <f>W$43*'Shares PortablePCs+Tablets'!S8</f>
        <v>36.660478983811288</v>
      </c>
      <c r="X15" s="9">
        <f>X$43*'Shares PortablePCs+Tablets'!T8</f>
        <v>39.204236053144484</v>
      </c>
      <c r="Y15" s="9">
        <f>Y$43*'Shares PortablePCs+Tablets'!U8</f>
        <v>37.156910228742731</v>
      </c>
      <c r="Z15" s="9">
        <f>Z$43*'Shares PortablePCs+Tablets'!V8</f>
        <v>35.836200058097567</v>
      </c>
      <c r="AA15" s="9">
        <f>AA$43*'Shares PortablePCs+Tablets'!W8</f>
        <v>37.240317600048542</v>
      </c>
      <c r="AB15" s="9">
        <f>AB$43*'Shares PortablePCs+Tablets'!X8</f>
        <v>45.984686402610016</v>
      </c>
      <c r="AC15" s="13">
        <f t="shared" ref="AC15:BE15" si="3">AB15+(AB15*AB$44)</f>
        <v>46.444533266636114</v>
      </c>
      <c r="AD15" s="13">
        <f t="shared" si="3"/>
        <v>46.908978599302472</v>
      </c>
      <c r="AE15" s="13">
        <f t="shared" si="3"/>
        <v>47.378068385295499</v>
      </c>
      <c r="AF15" s="13">
        <f t="shared" si="3"/>
        <v>47.851849069148457</v>
      </c>
      <c r="AG15" s="13">
        <f t="shared" si="3"/>
        <v>48.330367559839942</v>
      </c>
      <c r="AH15" s="13">
        <f t="shared" si="3"/>
        <v>48.813671235438342</v>
      </c>
      <c r="AI15" s="13">
        <f t="shared" si="3"/>
        <v>49.301807947792724</v>
      </c>
      <c r="AJ15" s="13">
        <f t="shared" si="3"/>
        <v>49.794826027270652</v>
      </c>
      <c r="AK15" s="13">
        <f t="shared" si="3"/>
        <v>50.292774287543359</v>
      </c>
      <c r="AL15" s="13">
        <f t="shared" si="3"/>
        <v>50.795702030418795</v>
      </c>
      <c r="AM15" s="13">
        <f t="shared" si="3"/>
        <v>51.303659050722985</v>
      </c>
      <c r="AN15" s="13">
        <f t="shared" si="3"/>
        <v>51.816695641230211</v>
      </c>
      <c r="AO15" s="13">
        <f t="shared" si="3"/>
        <v>52.334862597642513</v>
      </c>
      <c r="AP15" s="13">
        <f t="shared" si="3"/>
        <v>52.858211223618937</v>
      </c>
      <c r="AQ15" s="13">
        <f t="shared" si="3"/>
        <v>53.386793335855124</v>
      </c>
      <c r="AR15" s="13">
        <f t="shared" si="3"/>
        <v>53.920661269213674</v>
      </c>
      <c r="AS15" s="13">
        <f t="shared" si="3"/>
        <v>54.459867881905808</v>
      </c>
      <c r="AT15" s="13">
        <f t="shared" si="3"/>
        <v>55.004466560724865</v>
      </c>
      <c r="AU15" s="13">
        <f t="shared" si="3"/>
        <v>55.55451122633211</v>
      </c>
      <c r="AV15" s="13">
        <f t="shared" si="3"/>
        <v>56.110056338595435</v>
      </c>
      <c r="AW15" s="13">
        <f t="shared" si="3"/>
        <v>56.671156901981391</v>
      </c>
      <c r="AX15" s="13">
        <f t="shared" si="3"/>
        <v>57.237868471001207</v>
      </c>
      <c r="AY15" s="13">
        <f t="shared" si="3"/>
        <v>57.810247155711217</v>
      </c>
      <c r="AZ15" s="13">
        <f t="shared" si="3"/>
        <v>58.388349627268326</v>
      </c>
      <c r="BA15" s="13">
        <f t="shared" si="3"/>
        <v>58.97223312354101</v>
      </c>
      <c r="BB15" s="13">
        <f t="shared" si="3"/>
        <v>59.561955454776417</v>
      </c>
      <c r="BC15" s="13">
        <f t="shared" si="3"/>
        <v>60.157575009324184</v>
      </c>
      <c r="BD15" s="13">
        <f t="shared" si="3"/>
        <v>60.759150759417423</v>
      </c>
      <c r="BE15" s="13">
        <f t="shared" si="3"/>
        <v>61.366742267011595</v>
      </c>
    </row>
    <row r="16" spans="1:57" x14ac:dyDescent="0.35">
      <c r="A16" s="57" t="s">
        <v>616</v>
      </c>
      <c r="C16" s="86" t="s">
        <v>3</v>
      </c>
      <c r="D16" s="58" t="s">
        <v>621</v>
      </c>
      <c r="E16" s="65" t="s">
        <v>624</v>
      </c>
      <c r="F16" s="26" t="s">
        <v>45</v>
      </c>
      <c r="G16" s="11">
        <f>G$43*'Shares PortablePCs+Tablets'!C9</f>
        <v>0.35224750092976681</v>
      </c>
      <c r="H16" s="11">
        <f>H$43*'Shares PortablePCs+Tablets'!D9</f>
        <v>0.5372661237821682</v>
      </c>
      <c r="I16" s="11">
        <f>I$43*'Shares PortablePCs+Tablets'!E9</f>
        <v>0.80046649623618971</v>
      </c>
      <c r="J16" s="11">
        <f>J$43*'Shares PortablePCs+Tablets'!F9</f>
        <v>1.3971285709027463</v>
      </c>
      <c r="K16" s="11">
        <f>K$43*'Shares PortablePCs+Tablets'!G9</f>
        <v>1.7494165232508192</v>
      </c>
      <c r="L16" s="11">
        <f>L$43*'Shares PortablePCs+Tablets'!H9</f>
        <v>2.8120288796529236</v>
      </c>
      <c r="M16" s="11">
        <f>M$43*'Shares PortablePCs+Tablets'!I9</f>
        <v>4.5732055247995795</v>
      </c>
      <c r="N16" s="11">
        <f>N$43*'Shares PortablePCs+Tablets'!J9</f>
        <v>8.6987398390337756</v>
      </c>
      <c r="O16" s="11">
        <f>O$43*'Shares PortablePCs+Tablets'!K9</f>
        <v>9.7624183741539579</v>
      </c>
      <c r="P16" s="11">
        <f>P$43*'Shares PortablePCs+Tablets'!L9</f>
        <v>11.440123831183357</v>
      </c>
      <c r="Q16" s="11">
        <f>Q$43*'Shares PortablePCs+Tablets'!M9</f>
        <v>11.651766549799968</v>
      </c>
      <c r="R16" s="9">
        <f>R$43*'Shares PortablePCs+Tablets'!N9</f>
        <v>14.484245688653942</v>
      </c>
      <c r="S16" s="9">
        <f>S$43*'Shares PortablePCs+Tablets'!O9</f>
        <v>18.04225284986105</v>
      </c>
      <c r="T16" s="9">
        <f>T$43*'Shares PortablePCs+Tablets'!P9</f>
        <v>16.098382998732191</v>
      </c>
      <c r="U16" s="9">
        <f>U$43*'Shares PortablePCs+Tablets'!Q9</f>
        <v>13.278693439247036</v>
      </c>
      <c r="V16" s="9">
        <f>V$43*'Shares PortablePCs+Tablets'!R9</f>
        <v>11.488093687424099</v>
      </c>
      <c r="W16" s="9">
        <f>W$43*'Shares PortablePCs+Tablets'!S9</f>
        <v>13.47037551547468</v>
      </c>
      <c r="X16" s="9">
        <f>X$43*'Shares PortablePCs+Tablets'!T9</f>
        <v>11.833617434307445</v>
      </c>
      <c r="Y16" s="9">
        <f>Y$43*'Shares PortablePCs+Tablets'!U9</f>
        <v>10.158044654233862</v>
      </c>
      <c r="Z16" s="9">
        <f>Z$43*'Shares PortablePCs+Tablets'!V9</f>
        <v>8.34248506152076</v>
      </c>
      <c r="AA16" s="9">
        <f>AA$43*'Shares PortablePCs+Tablets'!W9</f>
        <v>7.7263298788926784</v>
      </c>
      <c r="AB16" s="9">
        <f>AB$43*'Shares PortablePCs+Tablets'!X9</f>
        <v>9.930156173804944</v>
      </c>
      <c r="AC16" s="13">
        <f t="shared" ref="AC16:BE16" si="4">AB16+(AB16*AB$44)</f>
        <v>10.029457735542993</v>
      </c>
      <c r="AD16" s="13">
        <f t="shared" si="4"/>
        <v>10.129752312898422</v>
      </c>
      <c r="AE16" s="13">
        <f t="shared" si="4"/>
        <v>10.231049836027406</v>
      </c>
      <c r="AF16" s="13">
        <f t="shared" si="4"/>
        <v>10.333360334387681</v>
      </c>
      <c r="AG16" s="13">
        <f t="shared" si="4"/>
        <v>10.436693937731558</v>
      </c>
      <c r="AH16" s="13">
        <f t="shared" si="4"/>
        <v>10.541060877108874</v>
      </c>
      <c r="AI16" s="13">
        <f t="shared" si="4"/>
        <v>10.646471485879964</v>
      </c>
      <c r="AJ16" s="13">
        <f t="shared" si="4"/>
        <v>10.752936200738764</v>
      </c>
      <c r="AK16" s="13">
        <f t="shared" si="4"/>
        <v>10.860465562746151</v>
      </c>
      <c r="AL16" s="13">
        <f t="shared" si="4"/>
        <v>10.969070218373613</v>
      </c>
      <c r="AM16" s="13">
        <f t="shared" si="4"/>
        <v>11.078760920557349</v>
      </c>
      <c r="AN16" s="13">
        <f t="shared" si="4"/>
        <v>11.189548529762922</v>
      </c>
      <c r="AO16" s="13">
        <f t="shared" si="4"/>
        <v>11.30144401506055</v>
      </c>
      <c r="AP16" s="13">
        <f t="shared" si="4"/>
        <v>11.414458455211156</v>
      </c>
      <c r="AQ16" s="13">
        <f t="shared" si="4"/>
        <v>11.528603039763267</v>
      </c>
      <c r="AR16" s="13">
        <f t="shared" si="4"/>
        <v>11.643889070160899</v>
      </c>
      <c r="AS16" s="13">
        <f t="shared" si="4"/>
        <v>11.760327960862508</v>
      </c>
      <c r="AT16" s="13">
        <f t="shared" si="4"/>
        <v>11.877931240471133</v>
      </c>
      <c r="AU16" s="13">
        <f t="shared" si="4"/>
        <v>11.996710552875845</v>
      </c>
      <c r="AV16" s="13">
        <f t="shared" si="4"/>
        <v>12.116677658404603</v>
      </c>
      <c r="AW16" s="13">
        <f t="shared" si="4"/>
        <v>12.237844434988649</v>
      </c>
      <c r="AX16" s="13">
        <f t="shared" si="4"/>
        <v>12.360222879338535</v>
      </c>
      <c r="AY16" s="13">
        <f t="shared" si="4"/>
        <v>12.483825108131921</v>
      </c>
      <c r="AZ16" s="13">
        <f t="shared" si="4"/>
        <v>12.60866335921324</v>
      </c>
      <c r="BA16" s="13">
        <f t="shared" si="4"/>
        <v>12.734749992805373</v>
      </c>
      <c r="BB16" s="13">
        <f t="shared" si="4"/>
        <v>12.862097492733426</v>
      </c>
      <c r="BC16" s="13">
        <f t="shared" si="4"/>
        <v>12.990718467660761</v>
      </c>
      <c r="BD16" s="13">
        <f t="shared" si="4"/>
        <v>13.120625652337369</v>
      </c>
      <c r="BE16" s="13">
        <f t="shared" si="4"/>
        <v>13.251831908860742</v>
      </c>
    </row>
    <row r="17" spans="1:57" x14ac:dyDescent="0.35">
      <c r="A17" s="57" t="s">
        <v>616</v>
      </c>
      <c r="C17" s="86" t="s">
        <v>3</v>
      </c>
      <c r="D17" s="58" t="s">
        <v>621</v>
      </c>
      <c r="E17" s="65" t="s">
        <v>624</v>
      </c>
      <c r="F17" s="26" t="s">
        <v>46</v>
      </c>
      <c r="G17" s="11">
        <f>G$43*'Shares PortablePCs+Tablets'!C10</f>
        <v>16.028551051258162</v>
      </c>
      <c r="H17" s="11">
        <f>H$43*'Shares PortablePCs+Tablets'!D10</f>
        <v>23.061981908163464</v>
      </c>
      <c r="I17" s="11">
        <f>I$43*'Shares PortablePCs+Tablets'!E10</f>
        <v>23.377206355756879</v>
      </c>
      <c r="J17" s="11">
        <f>J$43*'Shares PortablePCs+Tablets'!F10</f>
        <v>30.113913675077441</v>
      </c>
      <c r="K17" s="11">
        <f>K$43*'Shares PortablePCs+Tablets'!G10</f>
        <v>42.935766049178277</v>
      </c>
      <c r="L17" s="11">
        <f>L$43*'Shares PortablePCs+Tablets'!H10</f>
        <v>59.644568056961582</v>
      </c>
      <c r="M17" s="11">
        <f>M$43*'Shares PortablePCs+Tablets'!I10</f>
        <v>100.84387326246177</v>
      </c>
      <c r="N17" s="11">
        <f>N$43*'Shares PortablePCs+Tablets'!J10</f>
        <v>136.75916456181878</v>
      </c>
      <c r="O17" s="11">
        <f>O$43*'Shares PortablePCs+Tablets'!K10</f>
        <v>165.50240302312551</v>
      </c>
      <c r="P17" s="11">
        <f>P$43*'Shares PortablePCs+Tablets'!L10</f>
        <v>187.77789223962549</v>
      </c>
      <c r="Q17" s="11">
        <f>Q$43*'Shares PortablePCs+Tablets'!M10</f>
        <v>216.42599190816051</v>
      </c>
      <c r="R17" s="9">
        <f>R$43*'Shares PortablePCs+Tablets'!N10</f>
        <v>224.88752969083802</v>
      </c>
      <c r="S17" s="9">
        <f>S$43*'Shares PortablePCs+Tablets'!O10</f>
        <v>251.38814580110844</v>
      </c>
      <c r="T17" s="9">
        <f>T$43*'Shares PortablePCs+Tablets'!P10</f>
        <v>250.30351992519599</v>
      </c>
      <c r="U17" s="9">
        <f>U$43*'Shares PortablePCs+Tablets'!Q10</f>
        <v>269.72088342984586</v>
      </c>
      <c r="V17" s="9">
        <f>V$43*'Shares PortablePCs+Tablets'!R10</f>
        <v>188.59408679247113</v>
      </c>
      <c r="W17" s="9">
        <f>W$43*'Shares PortablePCs+Tablets'!S10</f>
        <v>198.95802534892519</v>
      </c>
      <c r="X17" s="9">
        <f>X$43*'Shares PortablePCs+Tablets'!T10</f>
        <v>180.31497705245252</v>
      </c>
      <c r="Y17" s="9">
        <f>Y$43*'Shares PortablePCs+Tablets'!U10</f>
        <v>140.33217259091921</v>
      </c>
      <c r="Z17" s="9">
        <f>Z$43*'Shares PortablePCs+Tablets'!V10</f>
        <v>103.28887478330198</v>
      </c>
      <c r="AA17" s="9">
        <f>AA$43*'Shares PortablePCs+Tablets'!W10</f>
        <v>80.225807771878138</v>
      </c>
      <c r="AB17" s="9">
        <f>AB$43*'Shares PortablePCs+Tablets'!X10</f>
        <v>69.241045821921517</v>
      </c>
      <c r="AC17" s="13">
        <f t="shared" ref="AC17:BE17" si="5">AB17+(AB17*AB$44)</f>
        <v>69.933456280140732</v>
      </c>
      <c r="AD17" s="13">
        <f t="shared" si="5"/>
        <v>70.632790842942143</v>
      </c>
      <c r="AE17" s="13">
        <f t="shared" si="5"/>
        <v>71.339118751371558</v>
      </c>
      <c r="AF17" s="13">
        <f t="shared" si="5"/>
        <v>72.052509938885279</v>
      </c>
      <c r="AG17" s="13">
        <f t="shared" si="5"/>
        <v>72.773035038274131</v>
      </c>
      <c r="AH17" s="13">
        <f t="shared" si="5"/>
        <v>73.500765388656873</v>
      </c>
      <c r="AI17" s="13">
        <f t="shared" si="5"/>
        <v>74.235773042543443</v>
      </c>
      <c r="AJ17" s="13">
        <f t="shared" si="5"/>
        <v>74.978130772968882</v>
      </c>
      <c r="AK17" s="13">
        <f t="shared" si="5"/>
        <v>75.727912080698573</v>
      </c>
      <c r="AL17" s="13">
        <f t="shared" si="5"/>
        <v>76.485191201505558</v>
      </c>
      <c r="AM17" s="13">
        <f t="shared" si="5"/>
        <v>77.250043113520618</v>
      </c>
      <c r="AN17" s="13">
        <f t="shared" si="5"/>
        <v>78.022543544655818</v>
      </c>
      <c r="AO17" s="13">
        <f t="shared" si="5"/>
        <v>78.802768980102371</v>
      </c>
      <c r="AP17" s="13">
        <f t="shared" si="5"/>
        <v>79.590796669903398</v>
      </c>
      <c r="AQ17" s="13">
        <f t="shared" si="5"/>
        <v>80.386704636602431</v>
      </c>
      <c r="AR17" s="13">
        <f t="shared" si="5"/>
        <v>81.190571682968454</v>
      </c>
      <c r="AS17" s="13">
        <f t="shared" si="5"/>
        <v>82.002477399798138</v>
      </c>
      <c r="AT17" s="13">
        <f t="shared" si="5"/>
        <v>82.822502173796124</v>
      </c>
      <c r="AU17" s="13">
        <f t="shared" si="5"/>
        <v>83.650727195534088</v>
      </c>
      <c r="AV17" s="13">
        <f t="shared" si="5"/>
        <v>84.487234467489429</v>
      </c>
      <c r="AW17" s="13">
        <f t="shared" si="5"/>
        <v>85.332106812164326</v>
      </c>
      <c r="AX17" s="13">
        <f t="shared" si="5"/>
        <v>86.185427880285971</v>
      </c>
      <c r="AY17" s="13">
        <f t="shared" si="5"/>
        <v>87.047282159088837</v>
      </c>
      <c r="AZ17" s="13">
        <f t="shared" si="5"/>
        <v>87.917754980679732</v>
      </c>
      <c r="BA17" s="13">
        <f t="shared" si="5"/>
        <v>88.796932530486529</v>
      </c>
      <c r="BB17" s="13">
        <f t="shared" si="5"/>
        <v>89.684901855791395</v>
      </c>
      <c r="BC17" s="13">
        <f t="shared" si="5"/>
        <v>90.581750874349311</v>
      </c>
      <c r="BD17" s="13">
        <f t="shared" si="5"/>
        <v>91.487568383092807</v>
      </c>
      <c r="BE17" s="13">
        <f t="shared" si="5"/>
        <v>92.402444066923735</v>
      </c>
    </row>
    <row r="18" spans="1:57" x14ac:dyDescent="0.35">
      <c r="A18" s="57" t="s">
        <v>616</v>
      </c>
      <c r="C18" s="86" t="s">
        <v>3</v>
      </c>
      <c r="D18" s="58" t="s">
        <v>621</v>
      </c>
      <c r="E18" s="65" t="s">
        <v>624</v>
      </c>
      <c r="F18" s="26" t="s">
        <v>47</v>
      </c>
      <c r="G18" s="11">
        <f>G$43*'Shares PortablePCs+Tablets'!C11</f>
        <v>8.4196897567642761</v>
      </c>
      <c r="H18" s="11">
        <f>H$43*'Shares PortablePCs+Tablets'!D11</f>
        <v>21.66939221267851</v>
      </c>
      <c r="I18" s="11">
        <f>I$43*'Shares PortablePCs+Tablets'!E11</f>
        <v>26.807739370101601</v>
      </c>
      <c r="J18" s="11">
        <f>J$43*'Shares PortablePCs+Tablets'!F11</f>
        <v>64.542342117404473</v>
      </c>
      <c r="K18" s="11">
        <f>K$43*'Shares PortablePCs+Tablets'!G11</f>
        <v>72.695361487144993</v>
      </c>
      <c r="L18" s="11">
        <f>L$43*'Shares PortablePCs+Tablets'!H11</f>
        <v>81.028060109337645</v>
      </c>
      <c r="M18" s="11">
        <f>M$43*'Shares PortablePCs+Tablets'!I11</f>
        <v>89.076056769047028</v>
      </c>
      <c r="N18" s="11">
        <f>N$43*'Shares PortablePCs+Tablets'!J11</f>
        <v>142.31635828666649</v>
      </c>
      <c r="O18" s="11">
        <f>O$43*'Shares PortablePCs+Tablets'!K11</f>
        <v>223.27209358790756</v>
      </c>
      <c r="P18" s="11">
        <f>P$43*'Shares PortablePCs+Tablets'!L11</f>
        <v>173.77189075812393</v>
      </c>
      <c r="Q18" s="11">
        <f>Q$43*'Shares PortablePCs+Tablets'!M11</f>
        <v>169.99075612298401</v>
      </c>
      <c r="R18" s="9">
        <f>R$43*'Shares PortablePCs+Tablets'!N11</f>
        <v>202.93223012124187</v>
      </c>
      <c r="S18" s="9">
        <f>S$43*'Shares PortablePCs+Tablets'!O11</f>
        <v>245.09477414794691</v>
      </c>
      <c r="T18" s="9">
        <f>T$43*'Shares PortablePCs+Tablets'!P11</f>
        <v>214.47935400879874</v>
      </c>
      <c r="U18" s="9">
        <f>U$43*'Shares PortablePCs+Tablets'!Q11</f>
        <v>187.55225014290025</v>
      </c>
      <c r="V18" s="9">
        <f>V$43*'Shares PortablePCs+Tablets'!R11</f>
        <v>173.70671026173048</v>
      </c>
      <c r="W18" s="9">
        <f>W$43*'Shares PortablePCs+Tablets'!S11</f>
        <v>191.37522621311027</v>
      </c>
      <c r="X18" s="9">
        <f>X$43*'Shares PortablePCs+Tablets'!T11</f>
        <v>190.05674482393027</v>
      </c>
      <c r="Y18" s="9">
        <f>Y$43*'Shares PortablePCs+Tablets'!U11</f>
        <v>175.12967475569363</v>
      </c>
      <c r="Z18" s="9">
        <f>Z$43*'Shares PortablePCs+Tablets'!V11</f>
        <v>157.39982348242734</v>
      </c>
      <c r="AA18" s="9">
        <f>AA$43*'Shares PortablePCs+Tablets'!W11</f>
        <v>167.03993257017399</v>
      </c>
      <c r="AB18" s="9">
        <f>AB$43*'Shares PortablePCs+Tablets'!X11</f>
        <v>190.05545806866596</v>
      </c>
      <c r="AC18" s="13">
        <f t="shared" ref="AC18:BE18" si="6">AB18+(AB18*AB$44)</f>
        <v>191.95601264935263</v>
      </c>
      <c r="AD18" s="13">
        <f t="shared" si="6"/>
        <v>193.87557277584617</v>
      </c>
      <c r="AE18" s="13">
        <f t="shared" si="6"/>
        <v>195.81432850360463</v>
      </c>
      <c r="AF18" s="13">
        <f t="shared" si="6"/>
        <v>197.77247178864067</v>
      </c>
      <c r="AG18" s="13">
        <f t="shared" si="6"/>
        <v>199.75019650652709</v>
      </c>
      <c r="AH18" s="13">
        <f t="shared" si="6"/>
        <v>201.74769847159237</v>
      </c>
      <c r="AI18" s="13">
        <f t="shared" si="6"/>
        <v>203.7651754563083</v>
      </c>
      <c r="AJ18" s="13">
        <f t="shared" si="6"/>
        <v>205.80282721087138</v>
      </c>
      <c r="AK18" s="13">
        <f t="shared" si="6"/>
        <v>207.8608554829801</v>
      </c>
      <c r="AL18" s="13">
        <f t="shared" si="6"/>
        <v>209.9394640378099</v>
      </c>
      <c r="AM18" s="13">
        <f t="shared" si="6"/>
        <v>212.03885867818801</v>
      </c>
      <c r="AN18" s="13">
        <f t="shared" si="6"/>
        <v>214.15924726496988</v>
      </c>
      <c r="AO18" s="13">
        <f t="shared" si="6"/>
        <v>216.30083973761958</v>
      </c>
      <c r="AP18" s="13">
        <f t="shared" si="6"/>
        <v>218.46384813499577</v>
      </c>
      <c r="AQ18" s="13">
        <f t="shared" si="6"/>
        <v>220.64848661634574</v>
      </c>
      <c r="AR18" s="13">
        <f t="shared" si="6"/>
        <v>222.8549714825092</v>
      </c>
      <c r="AS18" s="13">
        <f t="shared" si="6"/>
        <v>225.08352119733428</v>
      </c>
      <c r="AT18" s="13">
        <f t="shared" si="6"/>
        <v>227.33435640930762</v>
      </c>
      <c r="AU18" s="13">
        <f t="shared" si="6"/>
        <v>229.60769997340068</v>
      </c>
      <c r="AV18" s="13">
        <f t="shared" si="6"/>
        <v>231.90377697313468</v>
      </c>
      <c r="AW18" s="13">
        <f t="shared" si="6"/>
        <v>234.22281474286603</v>
      </c>
      <c r="AX18" s="13">
        <f t="shared" si="6"/>
        <v>236.56504289029471</v>
      </c>
      <c r="AY18" s="13">
        <f t="shared" si="6"/>
        <v>238.93069331919764</v>
      </c>
      <c r="AZ18" s="13">
        <f t="shared" si="6"/>
        <v>241.32000025238963</v>
      </c>
      <c r="BA18" s="13">
        <f t="shared" si="6"/>
        <v>243.73320025491353</v>
      </c>
      <c r="BB18" s="13">
        <f t="shared" si="6"/>
        <v>246.17053225746267</v>
      </c>
      <c r="BC18" s="13">
        <f t="shared" si="6"/>
        <v>248.6322375800373</v>
      </c>
      <c r="BD18" s="13">
        <f t="shared" si="6"/>
        <v>251.11855995583767</v>
      </c>
      <c r="BE18" s="13">
        <f t="shared" si="6"/>
        <v>253.62974555539606</v>
      </c>
    </row>
    <row r="19" spans="1:57" x14ac:dyDescent="0.35">
      <c r="A19" s="57" t="s">
        <v>616</v>
      </c>
      <c r="C19" s="86" t="s">
        <v>3</v>
      </c>
      <c r="D19" s="58" t="s">
        <v>621</v>
      </c>
      <c r="E19" s="65" t="s">
        <v>624</v>
      </c>
      <c r="F19" s="26" t="s">
        <v>48</v>
      </c>
      <c r="G19" s="11">
        <f>G$43*'Shares PortablePCs+Tablets'!C12</f>
        <v>0.65548416161625433</v>
      </c>
      <c r="H19" s="11">
        <f>H$43*'Shares PortablePCs+Tablets'!D12</f>
        <v>0.8788833826598671</v>
      </c>
      <c r="I19" s="11">
        <f>I$43*'Shares PortablePCs+Tablets'!E12</f>
        <v>1.8002500274533009</v>
      </c>
      <c r="J19" s="11">
        <f>J$43*'Shares PortablePCs+Tablets'!F12</f>
        <v>3.6368506165174095</v>
      </c>
      <c r="K19" s="11">
        <f>K$43*'Shares PortablePCs+Tablets'!G12</f>
        <v>5.5563816183815788</v>
      </c>
      <c r="L19" s="11">
        <f>L$43*'Shares PortablePCs+Tablets'!H12</f>
        <v>5.4212953882193506</v>
      </c>
      <c r="M19" s="11">
        <f>M$43*'Shares PortablePCs+Tablets'!I12</f>
        <v>8.181862139463723</v>
      </c>
      <c r="N19" s="11">
        <f>N$43*'Shares PortablePCs+Tablets'!J12</f>
        <v>11.714825233022717</v>
      </c>
      <c r="O19" s="11">
        <f>O$43*'Shares PortablePCs+Tablets'!K12</f>
        <v>13.088968307117383</v>
      </c>
      <c r="P19" s="11">
        <f>P$43*'Shares PortablePCs+Tablets'!L12</f>
        <v>15.232780285578942</v>
      </c>
      <c r="Q19" s="11">
        <f>Q$43*'Shares PortablePCs+Tablets'!M12</f>
        <v>15.368449320416175</v>
      </c>
      <c r="R19" s="9">
        <f>R$43*'Shares PortablePCs+Tablets'!N12</f>
        <v>18.106650090238173</v>
      </c>
      <c r="S19" s="9">
        <f>S$43*'Shares PortablePCs+Tablets'!O12</f>
        <v>23.421775178100301</v>
      </c>
      <c r="T19" s="9">
        <f>T$43*'Shares PortablePCs+Tablets'!P12</f>
        <v>22.077626825565698</v>
      </c>
      <c r="U19" s="9">
        <f>U$43*'Shares PortablePCs+Tablets'!Q12</f>
        <v>19.601614434742505</v>
      </c>
      <c r="V19" s="9">
        <f>V$43*'Shares PortablePCs+Tablets'!R12</f>
        <v>15.185506552267499</v>
      </c>
      <c r="W19" s="9">
        <f>W$43*'Shares PortablePCs+Tablets'!S12</f>
        <v>17.350692604567083</v>
      </c>
      <c r="X19" s="9">
        <f>X$43*'Shares PortablePCs+Tablets'!T12</f>
        <v>17.59117429095145</v>
      </c>
      <c r="Y19" s="9">
        <f>Y$43*'Shares PortablePCs+Tablets'!U12</f>
        <v>14.578921038488113</v>
      </c>
      <c r="Z19" s="9">
        <f>Z$43*'Shares PortablePCs+Tablets'!V12</f>
        <v>10.975675977573463</v>
      </c>
      <c r="AA19" s="9">
        <f>AA$43*'Shares PortablePCs+Tablets'!W12</f>
        <v>10.917460619951171</v>
      </c>
      <c r="AB19" s="9">
        <f>AB$43*'Shares PortablePCs+Tablets'!X12</f>
        <v>12.395136146007665</v>
      </c>
      <c r="AC19" s="13">
        <f t="shared" ref="AC19:BE19" si="7">AB19+(AB19*AB$44)</f>
        <v>12.519087507467741</v>
      </c>
      <c r="AD19" s="13">
        <f t="shared" si="7"/>
        <v>12.644278382542419</v>
      </c>
      <c r="AE19" s="13">
        <f t="shared" si="7"/>
        <v>12.770721166367844</v>
      </c>
      <c r="AF19" s="13">
        <f t="shared" si="7"/>
        <v>12.898428378031522</v>
      </c>
      <c r="AG19" s="13">
        <f t="shared" si="7"/>
        <v>13.027412661811837</v>
      </c>
      <c r="AH19" s="13">
        <f t="shared" si="7"/>
        <v>13.157686788429956</v>
      </c>
      <c r="AI19" s="13">
        <f t="shared" si="7"/>
        <v>13.289263656314256</v>
      </c>
      <c r="AJ19" s="13">
        <f t="shared" si="7"/>
        <v>13.422156292877398</v>
      </c>
      <c r="AK19" s="13">
        <f t="shared" si="7"/>
        <v>13.556377855806172</v>
      </c>
      <c r="AL19" s="13">
        <f t="shared" si="7"/>
        <v>13.691941634364234</v>
      </c>
      <c r="AM19" s="13">
        <f t="shared" si="7"/>
        <v>13.828861050707877</v>
      </c>
      <c r="AN19" s="13">
        <f t="shared" si="7"/>
        <v>13.967149661214956</v>
      </c>
      <c r="AO19" s="13">
        <f t="shared" si="7"/>
        <v>14.106821157827106</v>
      </c>
      <c r="AP19" s="13">
        <f t="shared" si="7"/>
        <v>14.247889369405376</v>
      </c>
      <c r="AQ19" s="13">
        <f t="shared" si="7"/>
        <v>14.390368263099431</v>
      </c>
      <c r="AR19" s="13">
        <f t="shared" si="7"/>
        <v>14.534271945730426</v>
      </c>
      <c r="AS19" s="13">
        <f t="shared" si="7"/>
        <v>14.67961466518773</v>
      </c>
      <c r="AT19" s="13">
        <f t="shared" si="7"/>
        <v>14.826410811839606</v>
      </c>
      <c r="AU19" s="13">
        <f t="shared" si="7"/>
        <v>14.974674919958002</v>
      </c>
      <c r="AV19" s="13">
        <f t="shared" si="7"/>
        <v>15.124421669157581</v>
      </c>
      <c r="AW19" s="13">
        <f t="shared" si="7"/>
        <v>15.275665885849156</v>
      </c>
      <c r="AX19" s="13">
        <f t="shared" si="7"/>
        <v>15.428422544707647</v>
      </c>
      <c r="AY19" s="13">
        <f t="shared" si="7"/>
        <v>15.582706770154724</v>
      </c>
      <c r="AZ19" s="13">
        <f t="shared" si="7"/>
        <v>15.738533837856272</v>
      </c>
      <c r="BA19" s="13">
        <f t="shared" si="7"/>
        <v>15.895919176234834</v>
      </c>
      <c r="BB19" s="13">
        <f t="shared" si="7"/>
        <v>16.054878367997183</v>
      </c>
      <c r="BC19" s="13">
        <f t="shared" si="7"/>
        <v>16.215427151677154</v>
      </c>
      <c r="BD19" s="13">
        <f t="shared" si="7"/>
        <v>16.377581423193927</v>
      </c>
      <c r="BE19" s="13">
        <f t="shared" si="7"/>
        <v>16.541357237425867</v>
      </c>
    </row>
    <row r="20" spans="1:57" x14ac:dyDescent="0.35">
      <c r="A20" s="57" t="s">
        <v>616</v>
      </c>
      <c r="C20" s="86" t="s">
        <v>3</v>
      </c>
      <c r="D20" s="58" t="s">
        <v>621</v>
      </c>
      <c r="E20" s="65" t="s">
        <v>624</v>
      </c>
      <c r="F20" s="26" t="s">
        <v>49</v>
      </c>
      <c r="G20" s="11">
        <f>G$43*'Shares PortablePCs+Tablets'!C13</f>
        <v>6.5936421340616844</v>
      </c>
      <c r="H20" s="11">
        <f>H$43*'Shares PortablePCs+Tablets'!D13</f>
        <v>14.471357795486332</v>
      </c>
      <c r="I20" s="11">
        <f>I$43*'Shares PortablePCs+Tablets'!E13</f>
        <v>17.305941223954303</v>
      </c>
      <c r="J20" s="11">
        <f>J$43*'Shares PortablePCs+Tablets'!F13</f>
        <v>37.821065528158179</v>
      </c>
      <c r="K20" s="11">
        <f>K$43*'Shares PortablePCs+Tablets'!G13</f>
        <v>41.123239662636998</v>
      </c>
      <c r="L20" s="11">
        <f>L$43*'Shares PortablePCs+Tablets'!H13</f>
        <v>54.916991394397961</v>
      </c>
      <c r="M20" s="11">
        <f>M$43*'Shares PortablePCs+Tablets'!I13</f>
        <v>70.171893034227139</v>
      </c>
      <c r="N20" s="11">
        <f>N$43*'Shares PortablePCs+Tablets'!J13</f>
        <v>83.612356539659416</v>
      </c>
      <c r="O20" s="11">
        <f>O$43*'Shares PortablePCs+Tablets'!K13</f>
        <v>101.02564385847147</v>
      </c>
      <c r="P20" s="11">
        <f>P$43*'Shares PortablePCs+Tablets'!L13</f>
        <v>119.43370711716597</v>
      </c>
      <c r="Q20" s="11">
        <f>Q$43*'Shares PortablePCs+Tablets'!M13</f>
        <v>122.26166371765395</v>
      </c>
      <c r="R20" s="9">
        <f>R$43*'Shares PortablePCs+Tablets'!N13</f>
        <v>152.8117415177455</v>
      </c>
      <c r="S20" s="9">
        <f>S$43*'Shares PortablePCs+Tablets'!O13</f>
        <v>189.31171661841094</v>
      </c>
      <c r="T20" s="9">
        <f>T$43*'Shares PortablePCs+Tablets'!P13</f>
        <v>161.45915404840443</v>
      </c>
      <c r="U20" s="9">
        <f>U$43*'Shares PortablePCs+Tablets'!Q13</f>
        <v>127.83603982793059</v>
      </c>
      <c r="V20" s="9">
        <f>V$43*'Shares PortablePCs+Tablets'!R13</f>
        <v>105.15431786667563</v>
      </c>
      <c r="W20" s="9">
        <f>W$43*'Shares PortablePCs+Tablets'!S13</f>
        <v>118.43096557989449</v>
      </c>
      <c r="X20" s="9">
        <f>X$43*'Shares PortablePCs+Tablets'!T13</f>
        <v>124.98294379722896</v>
      </c>
      <c r="Y20" s="9">
        <f>Y$43*'Shares PortablePCs+Tablets'!U13</f>
        <v>125.25420412930563</v>
      </c>
      <c r="Z20" s="9">
        <f>Z$43*'Shares PortablePCs+Tablets'!V13</f>
        <v>101.00963324753388</v>
      </c>
      <c r="AA20" s="9">
        <f>AA$43*'Shares PortablePCs+Tablets'!W13</f>
        <v>93.670783029037665</v>
      </c>
      <c r="AB20" s="9">
        <f>AB$43*'Shares PortablePCs+Tablets'!X13</f>
        <v>106.4252762745714</v>
      </c>
      <c r="AC20" s="13">
        <f t="shared" ref="AC20:BE20" si="8">AB20+(AB20*AB$44)</f>
        <v>107.48952903731711</v>
      </c>
      <c r="AD20" s="13">
        <f t="shared" si="8"/>
        <v>108.56442432769029</v>
      </c>
      <c r="AE20" s="13">
        <f t="shared" si="8"/>
        <v>109.65006857096719</v>
      </c>
      <c r="AF20" s="13">
        <f t="shared" si="8"/>
        <v>110.74656925667686</v>
      </c>
      <c r="AG20" s="13">
        <f t="shared" si="8"/>
        <v>111.85403494924363</v>
      </c>
      <c r="AH20" s="13">
        <f t="shared" si="8"/>
        <v>112.97257529873606</v>
      </c>
      <c r="AI20" s="13">
        <f t="shared" si="8"/>
        <v>114.10230105172342</v>
      </c>
      <c r="AJ20" s="13">
        <f t="shared" si="8"/>
        <v>115.24332406224065</v>
      </c>
      <c r="AK20" s="13">
        <f t="shared" si="8"/>
        <v>116.39575730286305</v>
      </c>
      <c r="AL20" s="13">
        <f t="shared" si="8"/>
        <v>117.55971487589167</v>
      </c>
      <c r="AM20" s="13">
        <f t="shared" si="8"/>
        <v>118.73531202465058</v>
      </c>
      <c r="AN20" s="13">
        <f t="shared" si="8"/>
        <v>119.92266514489708</v>
      </c>
      <c r="AO20" s="13">
        <f t="shared" si="8"/>
        <v>121.12189179634605</v>
      </c>
      <c r="AP20" s="13">
        <f t="shared" si="8"/>
        <v>122.33311071430951</v>
      </c>
      <c r="AQ20" s="13">
        <f t="shared" si="8"/>
        <v>123.55644182145261</v>
      </c>
      <c r="AR20" s="13">
        <f t="shared" si="8"/>
        <v>124.79200623966713</v>
      </c>
      <c r="AS20" s="13">
        <f t="shared" si="8"/>
        <v>126.0399263020638</v>
      </c>
      <c r="AT20" s="13">
        <f t="shared" si="8"/>
        <v>127.30032556508445</v>
      </c>
      <c r="AU20" s="13">
        <f t="shared" si="8"/>
        <v>128.5733288207353</v>
      </c>
      <c r="AV20" s="13">
        <f t="shared" si="8"/>
        <v>129.85906210894265</v>
      </c>
      <c r="AW20" s="13">
        <f t="shared" si="8"/>
        <v>131.15765273003208</v>
      </c>
      <c r="AX20" s="13">
        <f t="shared" si="8"/>
        <v>132.46922925733242</v>
      </c>
      <c r="AY20" s="13">
        <f t="shared" si="8"/>
        <v>133.79392154990575</v>
      </c>
      <c r="AZ20" s="13">
        <f t="shared" si="8"/>
        <v>135.13186076540481</v>
      </c>
      <c r="BA20" s="13">
        <f t="shared" si="8"/>
        <v>136.48317937305885</v>
      </c>
      <c r="BB20" s="13">
        <f t="shared" si="8"/>
        <v>137.84801116678943</v>
      </c>
      <c r="BC20" s="13">
        <f t="shared" si="8"/>
        <v>139.22649127845733</v>
      </c>
      <c r="BD20" s="13">
        <f t="shared" si="8"/>
        <v>140.61875619124191</v>
      </c>
      <c r="BE20" s="13">
        <f t="shared" si="8"/>
        <v>142.02494375315433</v>
      </c>
    </row>
    <row r="21" spans="1:57" x14ac:dyDescent="0.35">
      <c r="A21" s="57" t="s">
        <v>616</v>
      </c>
      <c r="C21" s="86" t="s">
        <v>3</v>
      </c>
      <c r="D21" s="58" t="s">
        <v>621</v>
      </c>
      <c r="E21" s="65" t="s">
        <v>624</v>
      </c>
      <c r="F21" s="26" t="s">
        <v>35</v>
      </c>
      <c r="G21" s="11">
        <f>G$43*'Shares PortablePCs+Tablets'!C14</f>
        <v>112.16043263600211</v>
      </c>
      <c r="H21" s="11">
        <f>H$43*'Shares PortablePCs+Tablets'!D14</f>
        <v>171.73604079471673</v>
      </c>
      <c r="I21" s="11">
        <f>I$43*'Shares PortablePCs+Tablets'!E14</f>
        <v>254.10329723889092</v>
      </c>
      <c r="J21" s="11">
        <f>J$43*'Shares PortablePCs+Tablets'!F14</f>
        <v>374.87435768934154</v>
      </c>
      <c r="K21" s="11">
        <f>K$43*'Shares PortablePCs+Tablets'!G14</f>
        <v>361.71082838917704</v>
      </c>
      <c r="L21" s="11">
        <f>L$43*'Shares PortablePCs+Tablets'!H14</f>
        <v>461.50244922774328</v>
      </c>
      <c r="M21" s="11">
        <f>M$43*'Shares PortablePCs+Tablets'!I14</f>
        <v>517.98740038893584</v>
      </c>
      <c r="N21" s="11">
        <f>N$43*'Shares PortablePCs+Tablets'!J14</f>
        <v>656.18249291707991</v>
      </c>
      <c r="O21" s="11">
        <f>O$43*'Shares PortablePCs+Tablets'!K14</f>
        <v>870.45052296372853</v>
      </c>
      <c r="P21" s="11">
        <f>P$43*'Shares PortablePCs+Tablets'!L14</f>
        <v>1090.0704535611112</v>
      </c>
      <c r="Q21" s="11">
        <f>Q$43*'Shares PortablePCs+Tablets'!M14</f>
        <v>1171.6214159726508</v>
      </c>
      <c r="R21" s="9">
        <f>R$43*'Shares PortablePCs+Tablets'!N14</f>
        <v>1527.9464899473446</v>
      </c>
      <c r="S21" s="9">
        <f>S$43*'Shares PortablePCs+Tablets'!O14</f>
        <v>1975.3782390179731</v>
      </c>
      <c r="T21" s="9">
        <f>T$43*'Shares PortablePCs+Tablets'!P14</f>
        <v>1862.3187591263838</v>
      </c>
      <c r="U21" s="9">
        <f>U$43*'Shares PortablePCs+Tablets'!Q14</f>
        <v>1658.7334760633153</v>
      </c>
      <c r="V21" s="9">
        <f>V$43*'Shares PortablePCs+Tablets'!R14</f>
        <v>1556.9510563419271</v>
      </c>
      <c r="W21" s="9">
        <f>W$43*'Shares PortablePCs+Tablets'!S14</f>
        <v>1594.101377940917</v>
      </c>
      <c r="X21" s="9">
        <f>X$43*'Shares PortablePCs+Tablets'!T14</f>
        <v>1544.6574000218245</v>
      </c>
      <c r="Y21" s="9">
        <f>Y$43*'Shares PortablePCs+Tablets'!U14</f>
        <v>1431.5389764593092</v>
      </c>
      <c r="Z21" s="9">
        <f>Z$43*'Shares PortablePCs+Tablets'!V14</f>
        <v>1229.7124671332645</v>
      </c>
      <c r="AA21" s="9">
        <f>AA$43*'Shares PortablePCs+Tablets'!W14</f>
        <v>1142.1638855942408</v>
      </c>
      <c r="AB21" s="9">
        <f>AB$43*'Shares PortablePCs+Tablets'!X14</f>
        <v>1302.166682069836</v>
      </c>
      <c r="AC21" s="13">
        <f t="shared" ref="AC21:BE21" si="9">AB21+(AB21*AB$44)</f>
        <v>1315.1883488905344</v>
      </c>
      <c r="AD21" s="13">
        <f t="shared" si="9"/>
        <v>1328.3402323794396</v>
      </c>
      <c r="AE21" s="13">
        <f t="shared" si="9"/>
        <v>1341.6236347032341</v>
      </c>
      <c r="AF21" s="13">
        <f t="shared" si="9"/>
        <v>1355.0398710502664</v>
      </c>
      <c r="AG21" s="13">
        <f t="shared" si="9"/>
        <v>1368.5902697607689</v>
      </c>
      <c r="AH21" s="13">
        <f t="shared" si="9"/>
        <v>1382.2761724583765</v>
      </c>
      <c r="AI21" s="13">
        <f t="shared" si="9"/>
        <v>1396.0989341829604</v>
      </c>
      <c r="AJ21" s="13">
        <f t="shared" si="9"/>
        <v>1410.0599235247901</v>
      </c>
      <c r="AK21" s="13">
        <f t="shared" si="9"/>
        <v>1424.160522760038</v>
      </c>
      <c r="AL21" s="13">
        <f t="shared" si="9"/>
        <v>1438.4021279876383</v>
      </c>
      <c r="AM21" s="13">
        <f t="shared" si="9"/>
        <v>1452.7861492675147</v>
      </c>
      <c r="AN21" s="13">
        <f t="shared" si="9"/>
        <v>1467.3140107601898</v>
      </c>
      <c r="AO21" s="13">
        <f t="shared" si="9"/>
        <v>1481.9871508677918</v>
      </c>
      <c r="AP21" s="13">
        <f t="shared" si="9"/>
        <v>1496.8070223764696</v>
      </c>
      <c r="AQ21" s="13">
        <f t="shared" si="9"/>
        <v>1511.7750926002343</v>
      </c>
      <c r="AR21" s="13">
        <f t="shared" si="9"/>
        <v>1526.8928435262367</v>
      </c>
      <c r="AS21" s="13">
        <f t="shared" si="9"/>
        <v>1542.161771961499</v>
      </c>
      <c r="AT21" s="13">
        <f t="shared" si="9"/>
        <v>1557.5833896811139</v>
      </c>
      <c r="AU21" s="13">
        <f t="shared" si="9"/>
        <v>1573.1592235779251</v>
      </c>
      <c r="AV21" s="13">
        <f t="shared" si="9"/>
        <v>1588.8908158137044</v>
      </c>
      <c r="AW21" s="13">
        <f t="shared" si="9"/>
        <v>1604.7797239718416</v>
      </c>
      <c r="AX21" s="13">
        <f t="shared" si="9"/>
        <v>1620.82752121156</v>
      </c>
      <c r="AY21" s="13">
        <f t="shared" si="9"/>
        <v>1637.0357964236755</v>
      </c>
      <c r="AZ21" s="13">
        <f t="shared" si="9"/>
        <v>1653.4061543879122</v>
      </c>
      <c r="BA21" s="13">
        <f t="shared" si="9"/>
        <v>1669.9402159317913</v>
      </c>
      <c r="BB21" s="13">
        <f t="shared" si="9"/>
        <v>1686.6396180911092</v>
      </c>
      <c r="BC21" s="13">
        <f t="shared" si="9"/>
        <v>1703.5060142720204</v>
      </c>
      <c r="BD21" s="13">
        <f t="shared" si="9"/>
        <v>1720.5410744147405</v>
      </c>
      <c r="BE21" s="13">
        <f t="shared" si="9"/>
        <v>1737.7464851588879</v>
      </c>
    </row>
    <row r="22" spans="1:57" x14ac:dyDescent="0.35">
      <c r="A22" s="57" t="s">
        <v>616</v>
      </c>
      <c r="C22" s="86" t="s">
        <v>3</v>
      </c>
      <c r="D22" s="58" t="s">
        <v>621</v>
      </c>
      <c r="E22" s="65" t="s">
        <v>624</v>
      </c>
      <c r="F22" s="26" t="s">
        <v>34</v>
      </c>
      <c r="G22" s="11">
        <f>G$43*'Shares PortablePCs+Tablets'!C15</f>
        <v>183.3248105902658</v>
      </c>
      <c r="H22" s="11">
        <f>H$43*'Shares PortablePCs+Tablets'!D15</f>
        <v>298.96572860085803</v>
      </c>
      <c r="I22" s="11">
        <f>I$43*'Shares PortablePCs+Tablets'!E15</f>
        <v>441.24666761414579</v>
      </c>
      <c r="J22" s="11">
        <f>J$43*'Shares PortablePCs+Tablets'!F15</f>
        <v>743.44347668812679</v>
      </c>
      <c r="K22" s="11">
        <f>K$43*'Shares PortablePCs+Tablets'!G15</f>
        <v>733.22752607244365</v>
      </c>
      <c r="L22" s="11">
        <f>L$43*'Shares PortablePCs+Tablets'!H15</f>
        <v>741.02878166248433</v>
      </c>
      <c r="M22" s="11">
        <f>M$43*'Shares PortablePCs+Tablets'!I15</f>
        <v>886.57072806222072</v>
      </c>
      <c r="N22" s="11">
        <f>N$43*'Shares PortablePCs+Tablets'!J15</f>
        <v>1175.7058320352799</v>
      </c>
      <c r="O22" s="11">
        <f>O$43*'Shares PortablePCs+Tablets'!K15</f>
        <v>1630.0422624861628</v>
      </c>
      <c r="P22" s="11">
        <f>P$43*'Shares PortablePCs+Tablets'!L15</f>
        <v>1893.5825195458165</v>
      </c>
      <c r="Q22" s="11">
        <f>Q$43*'Shares PortablePCs+Tablets'!M15</f>
        <v>1868.6160754644061</v>
      </c>
      <c r="R22" s="9">
        <f>R$43*'Shares PortablePCs+Tablets'!N15</f>
        <v>2659.0389890692682</v>
      </c>
      <c r="S22" s="9">
        <f>S$43*'Shares PortablePCs+Tablets'!O15</f>
        <v>3268.7301162937247</v>
      </c>
      <c r="T22" s="9">
        <f>T$43*'Shares PortablePCs+Tablets'!P15</f>
        <v>2922.3183420409478</v>
      </c>
      <c r="U22" s="9">
        <f>U$43*'Shares PortablePCs+Tablets'!Q15</f>
        <v>2249.3237347614745</v>
      </c>
      <c r="V22" s="9">
        <f>V$43*'Shares PortablePCs+Tablets'!R15</f>
        <v>1787.5096567224932</v>
      </c>
      <c r="W22" s="9">
        <f>W$43*'Shares PortablePCs+Tablets'!S15</f>
        <v>1675.4549730734529</v>
      </c>
      <c r="X22" s="9">
        <f>X$43*'Shares PortablePCs+Tablets'!T15</f>
        <v>1422.9289039738226</v>
      </c>
      <c r="Y22" s="9">
        <f>Y$43*'Shares PortablePCs+Tablets'!U15</f>
        <v>1392.4868102652897</v>
      </c>
      <c r="Z22" s="9">
        <f>Z$43*'Shares PortablePCs+Tablets'!V15</f>
        <v>1167.484294233356</v>
      </c>
      <c r="AA22" s="9">
        <f>AA$43*'Shares PortablePCs+Tablets'!W15</f>
        <v>679.89771527025448</v>
      </c>
      <c r="AB22" s="9">
        <f>AB$43*'Shares PortablePCs+Tablets'!X15</f>
        <v>270.23023556379565</v>
      </c>
      <c r="AC22" s="13">
        <f t="shared" ref="AC22:BE22" si="10">AB22+(AB22*AB$44)</f>
        <v>272.93253791943363</v>
      </c>
      <c r="AD22" s="13">
        <f t="shared" si="10"/>
        <v>275.66186329862796</v>
      </c>
      <c r="AE22" s="13">
        <f t="shared" si="10"/>
        <v>278.41848193161422</v>
      </c>
      <c r="AF22" s="13">
        <f t="shared" si="10"/>
        <v>281.20266675093035</v>
      </c>
      <c r="AG22" s="13">
        <f t="shared" si="10"/>
        <v>284.01469341843966</v>
      </c>
      <c r="AH22" s="13">
        <f t="shared" si="10"/>
        <v>286.85484035262408</v>
      </c>
      <c r="AI22" s="13">
        <f t="shared" si="10"/>
        <v>289.72338875615031</v>
      </c>
      <c r="AJ22" s="13">
        <f t="shared" si="10"/>
        <v>292.62062264371184</v>
      </c>
      <c r="AK22" s="13">
        <f t="shared" si="10"/>
        <v>295.54682887014894</v>
      </c>
      <c r="AL22" s="13">
        <f t="shared" si="10"/>
        <v>298.50229715885041</v>
      </c>
      <c r="AM22" s="13">
        <f t="shared" si="10"/>
        <v>301.48732013043889</v>
      </c>
      <c r="AN22" s="13">
        <f t="shared" si="10"/>
        <v>304.50219333174329</v>
      </c>
      <c r="AO22" s="13">
        <f t="shared" si="10"/>
        <v>307.54721526506074</v>
      </c>
      <c r="AP22" s="13">
        <f t="shared" si="10"/>
        <v>310.62268741771135</v>
      </c>
      <c r="AQ22" s="13">
        <f t="shared" si="10"/>
        <v>313.72891429188849</v>
      </c>
      <c r="AR22" s="13">
        <f t="shared" si="10"/>
        <v>316.86620343480735</v>
      </c>
      <c r="AS22" s="13">
        <f t="shared" si="10"/>
        <v>320.03486546915542</v>
      </c>
      <c r="AT22" s="13">
        <f t="shared" si="10"/>
        <v>323.23521412384696</v>
      </c>
      <c r="AU22" s="13">
        <f t="shared" si="10"/>
        <v>326.46756626508545</v>
      </c>
      <c r="AV22" s="13">
        <f t="shared" si="10"/>
        <v>329.73224192773631</v>
      </c>
      <c r="AW22" s="13">
        <f t="shared" si="10"/>
        <v>333.02956434701366</v>
      </c>
      <c r="AX22" s="13">
        <f t="shared" si="10"/>
        <v>336.35985999048381</v>
      </c>
      <c r="AY22" s="13">
        <f t="shared" si="10"/>
        <v>339.72345859038865</v>
      </c>
      <c r="AZ22" s="13">
        <f t="shared" si="10"/>
        <v>343.12069317629255</v>
      </c>
      <c r="BA22" s="13">
        <f t="shared" si="10"/>
        <v>346.55190010805546</v>
      </c>
      <c r="BB22" s="13">
        <f t="shared" si="10"/>
        <v>350.01741910913603</v>
      </c>
      <c r="BC22" s="13">
        <f t="shared" si="10"/>
        <v>353.51759330022736</v>
      </c>
      <c r="BD22" s="13">
        <f t="shared" si="10"/>
        <v>357.05276923322964</v>
      </c>
      <c r="BE22" s="13">
        <f t="shared" si="10"/>
        <v>360.62329692556193</v>
      </c>
    </row>
    <row r="23" spans="1:57" x14ac:dyDescent="0.35">
      <c r="A23" s="57" t="s">
        <v>616</v>
      </c>
      <c r="C23" s="86" t="s">
        <v>3</v>
      </c>
      <c r="D23" s="58" t="s">
        <v>621</v>
      </c>
      <c r="E23" s="65" t="s">
        <v>624</v>
      </c>
      <c r="F23" s="26" t="s">
        <v>50</v>
      </c>
      <c r="G23" s="11">
        <f>G$43*'Shares PortablePCs+Tablets'!C16</f>
        <v>11.778938605134766</v>
      </c>
      <c r="H23" s="11">
        <f>H$43*'Shares PortablePCs+Tablets'!D16</f>
        <v>12.579573264939715</v>
      </c>
      <c r="I23" s="11">
        <f>I$43*'Shares PortablePCs+Tablets'!E16</f>
        <v>15.982558302132544</v>
      </c>
      <c r="J23" s="11">
        <f>J$43*'Shares PortablePCs+Tablets'!F16</f>
        <v>41.440226817184808</v>
      </c>
      <c r="K23" s="11">
        <f>K$43*'Shares PortablePCs+Tablets'!G16</f>
        <v>52.881125519605817</v>
      </c>
      <c r="L23" s="11">
        <f>L$43*'Shares PortablePCs+Tablets'!H16</f>
        <v>61.056238878913064</v>
      </c>
      <c r="M23" s="11">
        <f>M$43*'Shares PortablePCs+Tablets'!I16</f>
        <v>82.931328330727325</v>
      </c>
      <c r="N23" s="11">
        <f>N$43*'Shares PortablePCs+Tablets'!J16</f>
        <v>97.223778004331876</v>
      </c>
      <c r="O23" s="11">
        <f>O$43*'Shares PortablePCs+Tablets'!K16</f>
        <v>110.76441866501952</v>
      </c>
      <c r="P23" s="11">
        <f>P$43*'Shares PortablePCs+Tablets'!L16</f>
        <v>131.18578482362864</v>
      </c>
      <c r="Q23" s="11">
        <f>Q$43*'Shares PortablePCs+Tablets'!M16</f>
        <v>134.39364865522975</v>
      </c>
      <c r="R23" s="9">
        <f>R$43*'Shares PortablePCs+Tablets'!N16</f>
        <v>132.6886307986619</v>
      </c>
      <c r="S23" s="9">
        <f>S$43*'Shares PortablePCs+Tablets'!O16</f>
        <v>184.06970067467341</v>
      </c>
      <c r="T23" s="9">
        <f>T$43*'Shares PortablePCs+Tablets'!P16</f>
        <v>184.59374733026587</v>
      </c>
      <c r="U23" s="9">
        <f>U$43*'Shares PortablePCs+Tablets'!Q16</f>
        <v>173.70594757958949</v>
      </c>
      <c r="V23" s="9">
        <f>V$43*'Shares PortablePCs+Tablets'!R16</f>
        <v>172.54465761901926</v>
      </c>
      <c r="W23" s="9">
        <f>W$43*'Shares PortablePCs+Tablets'!S16</f>
        <v>179.71212662291813</v>
      </c>
      <c r="X23" s="9">
        <f>X$43*'Shares PortablePCs+Tablets'!T16</f>
        <v>179.0097142041445</v>
      </c>
      <c r="Y23" s="9">
        <f>Y$43*'Shares PortablePCs+Tablets'!U16</f>
        <v>132.42257563656725</v>
      </c>
      <c r="Z23" s="9">
        <f>Z$43*'Shares PortablePCs+Tablets'!V16</f>
        <v>90.850257288577751</v>
      </c>
      <c r="AA23" s="9">
        <f>AA$43*'Shares PortablePCs+Tablets'!W16</f>
        <v>68.018413018166115</v>
      </c>
      <c r="AB23" s="9">
        <f>AB$43*'Shares PortablePCs+Tablets'!X16</f>
        <v>73.001137875594921</v>
      </c>
      <c r="AC23" s="13">
        <f t="shared" ref="AC23:BE23" si="11">AB23+(AB23*AB$44)</f>
        <v>73.731149254350868</v>
      </c>
      <c r="AD23" s="13">
        <f t="shared" si="11"/>
        <v>74.46846074689438</v>
      </c>
      <c r="AE23" s="13">
        <f t="shared" si="11"/>
        <v>75.21314535436332</v>
      </c>
      <c r="AF23" s="13">
        <f t="shared" si="11"/>
        <v>75.965276807906946</v>
      </c>
      <c r="AG23" s="13">
        <f t="shared" si="11"/>
        <v>76.72492957598601</v>
      </c>
      <c r="AH23" s="13">
        <f t="shared" si="11"/>
        <v>77.492178871745864</v>
      </c>
      <c r="AI23" s="13">
        <f t="shared" si="11"/>
        <v>78.267100660463328</v>
      </c>
      <c r="AJ23" s="13">
        <f t="shared" si="11"/>
        <v>79.049771667067958</v>
      </c>
      <c r="AK23" s="13">
        <f t="shared" si="11"/>
        <v>79.840269383738644</v>
      </c>
      <c r="AL23" s="13">
        <f t="shared" si="11"/>
        <v>80.638672077576032</v>
      </c>
      <c r="AM23" s="13">
        <f t="shared" si="11"/>
        <v>81.445058798351795</v>
      </c>
      <c r="AN23" s="13">
        <f t="shared" si="11"/>
        <v>82.25950938633531</v>
      </c>
      <c r="AO23" s="13">
        <f t="shared" si="11"/>
        <v>83.082104480198666</v>
      </c>
      <c r="AP23" s="13">
        <f t="shared" si="11"/>
        <v>83.912925525000659</v>
      </c>
      <c r="AQ23" s="13">
        <f t="shared" si="11"/>
        <v>84.75205478025066</v>
      </c>
      <c r="AR23" s="13">
        <f t="shared" si="11"/>
        <v>85.599575328053163</v>
      </c>
      <c r="AS23" s="13">
        <f t="shared" si="11"/>
        <v>86.455571081333701</v>
      </c>
      <c r="AT23" s="13">
        <f t="shared" si="11"/>
        <v>87.320126792147036</v>
      </c>
      <c r="AU23" s="13">
        <f t="shared" si="11"/>
        <v>88.193328060068509</v>
      </c>
      <c r="AV23" s="13">
        <f t="shared" si="11"/>
        <v>89.075261340669201</v>
      </c>
      <c r="AW23" s="13">
        <f t="shared" si="11"/>
        <v>89.966013954075891</v>
      </c>
      <c r="AX23" s="13">
        <f t="shared" si="11"/>
        <v>90.865674093616647</v>
      </c>
      <c r="AY23" s="13">
        <f t="shared" si="11"/>
        <v>91.774330834552813</v>
      </c>
      <c r="AZ23" s="13">
        <f t="shared" si="11"/>
        <v>92.692074142898335</v>
      </c>
      <c r="BA23" s="13">
        <f t="shared" si="11"/>
        <v>93.618994884327321</v>
      </c>
      <c r="BB23" s="13">
        <f t="shared" si="11"/>
        <v>94.5551848331706</v>
      </c>
      <c r="BC23" s="13">
        <f t="shared" si="11"/>
        <v>95.500736681502303</v>
      </c>
      <c r="BD23" s="13">
        <f t="shared" si="11"/>
        <v>96.455744048317328</v>
      </c>
      <c r="BE23" s="13">
        <f t="shared" si="11"/>
        <v>97.420301488800504</v>
      </c>
    </row>
    <row r="24" spans="1:57" x14ac:dyDescent="0.35">
      <c r="A24" s="57" t="s">
        <v>616</v>
      </c>
      <c r="C24" s="86" t="s">
        <v>3</v>
      </c>
      <c r="D24" s="58" t="s">
        <v>621</v>
      </c>
      <c r="E24" s="65" t="s">
        <v>624</v>
      </c>
      <c r="F24" s="26" t="s">
        <v>51</v>
      </c>
      <c r="G24" s="11">
        <f>G$43*'Shares PortablePCs+Tablets'!C17</f>
        <v>4.124362521057237</v>
      </c>
      <c r="H24" s="11">
        <f>H$43*'Shares PortablePCs+Tablets'!D17</f>
        <v>5.8162938444473662</v>
      </c>
      <c r="I24" s="11">
        <f>I$43*'Shares PortablePCs+Tablets'!E17</f>
        <v>9.9407079619527696</v>
      </c>
      <c r="J24" s="11">
        <f>J$43*'Shares PortablePCs+Tablets'!F17</f>
        <v>18.447776520350814</v>
      </c>
      <c r="K24" s="11">
        <f>K$43*'Shares PortablePCs+Tablets'!G17</f>
        <v>30.822103013840465</v>
      </c>
      <c r="L24" s="11">
        <f>L$43*'Shares PortablePCs+Tablets'!H17</f>
        <v>32.777188526154681</v>
      </c>
      <c r="M24" s="11">
        <f>M$43*'Shares PortablePCs+Tablets'!I17</f>
        <v>46.727106456500934</v>
      </c>
      <c r="N24" s="11">
        <f>N$43*'Shares PortablePCs+Tablets'!J17</f>
        <v>64.493577635126613</v>
      </c>
      <c r="O24" s="11">
        <f>O$43*'Shares PortablePCs+Tablets'!K17</f>
        <v>78.50472999903873</v>
      </c>
      <c r="P24" s="11">
        <f>P$43*'Shares PortablePCs+Tablets'!L17</f>
        <v>92.098251180253712</v>
      </c>
      <c r="Q24" s="11">
        <f>Q$43*'Shares PortablePCs+Tablets'!M17</f>
        <v>93.563581525025512</v>
      </c>
      <c r="R24" s="9">
        <f>R$43*'Shares PortablePCs+Tablets'!N17</f>
        <v>122.26490155214792</v>
      </c>
      <c r="S24" s="9">
        <f>S$43*'Shares PortablePCs+Tablets'!O17</f>
        <v>157.13664672770287</v>
      </c>
      <c r="T24" s="9">
        <f>T$43*'Shares PortablePCs+Tablets'!P17</f>
        <v>143.55998305725529</v>
      </c>
      <c r="U24" s="9">
        <f>U$43*'Shares PortablePCs+Tablets'!Q17</f>
        <v>123.21331540390628</v>
      </c>
      <c r="V24" s="9">
        <f>V$43*'Shares PortablePCs+Tablets'!R17</f>
        <v>111.87993421123208</v>
      </c>
      <c r="W24" s="9">
        <f>W$43*'Shares PortablePCs+Tablets'!S17</f>
        <v>152.71156364904354</v>
      </c>
      <c r="X24" s="9">
        <f>X$43*'Shares PortablePCs+Tablets'!T17</f>
        <v>112.19951537094586</v>
      </c>
      <c r="Y24" s="9">
        <f>Y$43*'Shares PortablePCs+Tablets'!U17</f>
        <v>96.473369589763905</v>
      </c>
      <c r="Z24" s="9">
        <f>Z$43*'Shares PortablePCs+Tablets'!V17</f>
        <v>86.650120624237019</v>
      </c>
      <c r="AA24" s="9">
        <f>AA$43*'Shares PortablePCs+Tablets'!W17</f>
        <v>82.287270388021284</v>
      </c>
      <c r="AB24" s="9">
        <f>AB$43*'Shares PortablePCs+Tablets'!X17</f>
        <v>92.977833092220706</v>
      </c>
      <c r="AC24" s="13">
        <f t="shared" ref="AC24:BE24" si="12">AB24+(AB24*AB$44)</f>
        <v>93.90761142314291</v>
      </c>
      <c r="AD24" s="13">
        <f t="shared" si="12"/>
        <v>94.846687537374336</v>
      </c>
      <c r="AE24" s="13">
        <f t="shared" si="12"/>
        <v>95.795154412748076</v>
      </c>
      <c r="AF24" s="13">
        <f t="shared" si="12"/>
        <v>96.753105956875558</v>
      </c>
      <c r="AG24" s="13">
        <f t="shared" si="12"/>
        <v>97.720637016444314</v>
      </c>
      <c r="AH24" s="13">
        <f t="shared" si="12"/>
        <v>98.697843386608753</v>
      </c>
      <c r="AI24" s="13">
        <f t="shared" si="12"/>
        <v>99.684821820474838</v>
      </c>
      <c r="AJ24" s="13">
        <f t="shared" si="12"/>
        <v>100.68167003867958</v>
      </c>
      <c r="AK24" s="13">
        <f t="shared" si="12"/>
        <v>101.68848673906638</v>
      </c>
      <c r="AL24" s="13">
        <f t="shared" si="12"/>
        <v>102.70537160645704</v>
      </c>
      <c r="AM24" s="13">
        <f t="shared" si="12"/>
        <v>103.73242532252161</v>
      </c>
      <c r="AN24" s="13">
        <f t="shared" si="12"/>
        <v>104.76974957574683</v>
      </c>
      <c r="AO24" s="13">
        <f t="shared" si="12"/>
        <v>105.81744707150429</v>
      </c>
      <c r="AP24" s="13">
        <f t="shared" si="12"/>
        <v>106.87562154221933</v>
      </c>
      <c r="AQ24" s="13">
        <f t="shared" si="12"/>
        <v>107.94437775764153</v>
      </c>
      <c r="AR24" s="13">
        <f t="shared" si="12"/>
        <v>109.02382153521795</v>
      </c>
      <c r="AS24" s="13">
        <f t="shared" si="12"/>
        <v>110.11405975057012</v>
      </c>
      <c r="AT24" s="13">
        <f t="shared" si="12"/>
        <v>111.21520034807583</v>
      </c>
      <c r="AU24" s="13">
        <f t="shared" si="12"/>
        <v>112.32735235155658</v>
      </c>
      <c r="AV24" s="13">
        <f t="shared" si="12"/>
        <v>113.45062587507215</v>
      </c>
      <c r="AW24" s="13">
        <f t="shared" si="12"/>
        <v>114.58513213382287</v>
      </c>
      <c r="AX24" s="13">
        <f t="shared" si="12"/>
        <v>115.73098345516109</v>
      </c>
      <c r="AY24" s="13">
        <f t="shared" si="12"/>
        <v>116.88829328971271</v>
      </c>
      <c r="AZ24" s="13">
        <f t="shared" si="12"/>
        <v>118.05717622260984</v>
      </c>
      <c r="BA24" s="13">
        <f t="shared" si="12"/>
        <v>119.23774798483593</v>
      </c>
      <c r="BB24" s="13">
        <f t="shared" si="12"/>
        <v>120.43012546468429</v>
      </c>
      <c r="BC24" s="13">
        <f t="shared" si="12"/>
        <v>121.63442671933113</v>
      </c>
      <c r="BD24" s="13">
        <f t="shared" si="12"/>
        <v>122.85077098652444</v>
      </c>
      <c r="BE24" s="13">
        <f t="shared" si="12"/>
        <v>124.07927869638968</v>
      </c>
    </row>
    <row r="25" spans="1:57" x14ac:dyDescent="0.35">
      <c r="A25" s="57" t="s">
        <v>616</v>
      </c>
      <c r="C25" s="86" t="s">
        <v>3</v>
      </c>
      <c r="D25" s="58" t="s">
        <v>621</v>
      </c>
      <c r="E25" s="65" t="s">
        <v>624</v>
      </c>
      <c r="F25" s="26" t="s">
        <v>52</v>
      </c>
      <c r="G25" s="11">
        <f>G$43*'Shares PortablePCs+Tablets'!C18</f>
        <v>1.8354522433972911</v>
      </c>
      <c r="H25" s="11">
        <f>H$43*'Shares PortablePCs+Tablets'!D18</f>
        <v>2.2265275175732437</v>
      </c>
      <c r="I25" s="11">
        <f>I$43*'Shares PortablePCs+Tablets'!E18</f>
        <v>3.456099935324175</v>
      </c>
      <c r="J25" s="11">
        <f>J$43*'Shares PortablePCs+Tablets'!F18</f>
        <v>5.7448178339530136</v>
      </c>
      <c r="K25" s="11">
        <f>K$43*'Shares PortablePCs+Tablets'!G18</f>
        <v>5.9813864696213228</v>
      </c>
      <c r="L25" s="11">
        <f>L$43*'Shares PortablePCs+Tablets'!H18</f>
        <v>6.8448774596702</v>
      </c>
      <c r="M25" s="11">
        <f>M$43*'Shares PortablePCs+Tablets'!I18</f>
        <v>8.1275224462662479</v>
      </c>
      <c r="N25" s="11">
        <f>N$43*'Shares PortablePCs+Tablets'!J18</f>
        <v>9.1871851746392892</v>
      </c>
      <c r="O25" s="11">
        <f>O$43*'Shares PortablePCs+Tablets'!K18</f>
        <v>10.272446058755634</v>
      </c>
      <c r="P25" s="11">
        <f>P$43*'Shares PortablePCs+Tablets'!L18</f>
        <v>10.541354607112247</v>
      </c>
      <c r="Q25" s="11">
        <f>Q$43*'Shares PortablePCs+Tablets'!M18</f>
        <v>11.844622116289633</v>
      </c>
      <c r="R25" s="9">
        <f>R$43*'Shares PortablePCs+Tablets'!N18</f>
        <v>15.863022537031149</v>
      </c>
      <c r="S25" s="9">
        <f>S$43*'Shares PortablePCs+Tablets'!O18</f>
        <v>21.065437418225049</v>
      </c>
      <c r="T25" s="9">
        <f>T$43*'Shares PortablePCs+Tablets'!P18</f>
        <v>19.992598047271581</v>
      </c>
      <c r="U25" s="9">
        <f>U$43*'Shares PortablePCs+Tablets'!Q18</f>
        <v>20.282704998438881</v>
      </c>
      <c r="V25" s="9">
        <f>V$43*'Shares PortablePCs+Tablets'!R18</f>
        <v>13.677086369510407</v>
      </c>
      <c r="W25" s="9">
        <f>W$43*'Shares PortablePCs+Tablets'!S18</f>
        <v>15.621644511517649</v>
      </c>
      <c r="X25" s="9">
        <f>X$43*'Shares PortablePCs+Tablets'!T18</f>
        <v>16.464485452438673</v>
      </c>
      <c r="Y25" s="9">
        <f>Y$43*'Shares PortablePCs+Tablets'!U18</f>
        <v>16.917279623514929</v>
      </c>
      <c r="Z25" s="9">
        <f>Z$43*'Shares PortablePCs+Tablets'!V18</f>
        <v>12.239887536439522</v>
      </c>
      <c r="AA25" s="9">
        <f>AA$43*'Shares PortablePCs+Tablets'!W18</f>
        <v>13.592494971023555</v>
      </c>
      <c r="AB25" s="9">
        <f>AB$43*'Shares PortablePCs+Tablets'!X18</f>
        <v>15.616701157655188</v>
      </c>
      <c r="AC25" s="13">
        <f t="shared" ref="AC25:BE25" si="13">AB25+(AB25*AB$44)</f>
        <v>15.772868169231739</v>
      </c>
      <c r="AD25" s="13">
        <f t="shared" si="13"/>
        <v>15.930596850924056</v>
      </c>
      <c r="AE25" s="13">
        <f t="shared" si="13"/>
        <v>16.089902819433295</v>
      </c>
      <c r="AF25" s="13">
        <f t="shared" si="13"/>
        <v>16.250801847627628</v>
      </c>
      <c r="AG25" s="13">
        <f t="shared" si="13"/>
        <v>16.413309866103905</v>
      </c>
      <c r="AH25" s="13">
        <f t="shared" si="13"/>
        <v>16.577442964764945</v>
      </c>
      <c r="AI25" s="13">
        <f t="shared" si="13"/>
        <v>16.743217394412593</v>
      </c>
      <c r="AJ25" s="13">
        <f t="shared" si="13"/>
        <v>16.910649568356718</v>
      </c>
      <c r="AK25" s="13">
        <f t="shared" si="13"/>
        <v>17.079756064040286</v>
      </c>
      <c r="AL25" s="13">
        <f t="shared" si="13"/>
        <v>17.250553624680688</v>
      </c>
      <c r="AM25" s="13">
        <f t="shared" si="13"/>
        <v>17.423059160927494</v>
      </c>
      <c r="AN25" s="13">
        <f t="shared" si="13"/>
        <v>17.597289752536767</v>
      </c>
      <c r="AO25" s="13">
        <f t="shared" si="13"/>
        <v>17.773262650062136</v>
      </c>
      <c r="AP25" s="13">
        <f t="shared" si="13"/>
        <v>17.950995276562757</v>
      </c>
      <c r="AQ25" s="13">
        <f t="shared" si="13"/>
        <v>18.130505229328385</v>
      </c>
      <c r="AR25" s="13">
        <f t="shared" si="13"/>
        <v>18.311810281621668</v>
      </c>
      <c r="AS25" s="13">
        <f t="shared" si="13"/>
        <v>18.494928384437884</v>
      </c>
      <c r="AT25" s="13">
        <f t="shared" si="13"/>
        <v>18.679877668282263</v>
      </c>
      <c r="AU25" s="13">
        <f t="shared" si="13"/>
        <v>18.866676444965087</v>
      </c>
      <c r="AV25" s="13">
        <f t="shared" si="13"/>
        <v>19.055343209414737</v>
      </c>
      <c r="AW25" s="13">
        <f t="shared" si="13"/>
        <v>19.245896641508885</v>
      </c>
      <c r="AX25" s="13">
        <f t="shared" si="13"/>
        <v>19.438355607923974</v>
      </c>
      <c r="AY25" s="13">
        <f t="shared" si="13"/>
        <v>19.632739164003212</v>
      </c>
      <c r="AZ25" s="13">
        <f t="shared" si="13"/>
        <v>19.829066555643244</v>
      </c>
      <c r="BA25" s="13">
        <f t="shared" si="13"/>
        <v>20.027357221199676</v>
      </c>
      <c r="BB25" s="13">
        <f t="shared" si="13"/>
        <v>20.227630793411674</v>
      </c>
      <c r="BC25" s="13">
        <f t="shared" si="13"/>
        <v>20.42990710134579</v>
      </c>
      <c r="BD25" s="13">
        <f t="shared" si="13"/>
        <v>20.634206172359249</v>
      </c>
      <c r="BE25" s="13">
        <f t="shared" si="13"/>
        <v>20.840548234082842</v>
      </c>
    </row>
    <row r="26" spans="1:57" x14ac:dyDescent="0.35">
      <c r="A26" s="57" t="s">
        <v>616</v>
      </c>
      <c r="C26" s="86" t="s">
        <v>3</v>
      </c>
      <c r="D26" s="58" t="s">
        <v>621</v>
      </c>
      <c r="E26" s="65" t="s">
        <v>624</v>
      </c>
      <c r="F26" s="26" t="s">
        <v>53</v>
      </c>
      <c r="G26" s="11">
        <f>G$43*'Shares PortablePCs+Tablets'!C19</f>
        <v>8.9858096837495971</v>
      </c>
      <c r="H26" s="11">
        <f>H$43*'Shares PortablePCs+Tablets'!D19</f>
        <v>10.99888122818489</v>
      </c>
      <c r="I26" s="11">
        <f>I$43*'Shares PortablePCs+Tablets'!E19</f>
        <v>15.242042597691446</v>
      </c>
      <c r="J26" s="11">
        <f>J$43*'Shares PortablePCs+Tablets'!F19</f>
        <v>28.387119853329487</v>
      </c>
      <c r="K26" s="11">
        <f>K$43*'Shares PortablePCs+Tablets'!G19</f>
        <v>35.701933397153709</v>
      </c>
      <c r="L26" s="11">
        <f>L$43*'Shares PortablePCs+Tablets'!H19</f>
        <v>43.193930336200445</v>
      </c>
      <c r="M26" s="11">
        <f>M$43*'Shares PortablePCs+Tablets'!I19</f>
        <v>56.831880883543555</v>
      </c>
      <c r="N26" s="11">
        <f>N$43*'Shares PortablePCs+Tablets'!J19</f>
        <v>75.158189202241701</v>
      </c>
      <c r="O26" s="11">
        <f>O$43*'Shares PortablePCs+Tablets'!K19</f>
        <v>98.36462445344138</v>
      </c>
      <c r="P26" s="11">
        <f>P$43*'Shares PortablePCs+Tablets'!L19</f>
        <v>82.036677143799807</v>
      </c>
      <c r="Q26" s="11">
        <f>Q$43*'Shares PortablePCs+Tablets'!M19</f>
        <v>75.617244375116584</v>
      </c>
      <c r="R26" s="9">
        <f>R$43*'Shares PortablePCs+Tablets'!N19</f>
        <v>91.944850184550731</v>
      </c>
      <c r="S26" s="9">
        <f>S$43*'Shares PortablePCs+Tablets'!O19</f>
        <v>115.51215738473471</v>
      </c>
      <c r="T26" s="9">
        <f>T$43*'Shares PortablePCs+Tablets'!P19</f>
        <v>105.67946929385984</v>
      </c>
      <c r="U26" s="9">
        <f>U$43*'Shares PortablePCs+Tablets'!Q19</f>
        <v>91.013114923976858</v>
      </c>
      <c r="V26" s="9">
        <f>V$43*'Shares PortablePCs+Tablets'!R19</f>
        <v>84.694912042706761</v>
      </c>
      <c r="W26" s="9">
        <f>W$43*'Shares PortablePCs+Tablets'!S19</f>
        <v>87.323393377094291</v>
      </c>
      <c r="X26" s="9">
        <f>X$43*'Shares PortablePCs+Tablets'!T19</f>
        <v>113.16826881022088</v>
      </c>
      <c r="Y26" s="9">
        <f>Y$43*'Shares PortablePCs+Tablets'!U19</f>
        <v>104.59476336050612</v>
      </c>
      <c r="Z26" s="9">
        <f>Z$43*'Shares PortablePCs+Tablets'!V19</f>
        <v>94.93710176776186</v>
      </c>
      <c r="AA26" s="9">
        <f>AA$43*'Shares PortablePCs+Tablets'!W19</f>
        <v>89.948098948673334</v>
      </c>
      <c r="AB26" s="9">
        <f>AB$43*'Shares PortablePCs+Tablets'!X19</f>
        <v>100.37179977038917</v>
      </c>
      <c r="AC26" s="13">
        <f t="shared" ref="AC26:BE26" si="14">AB26+(AB26*AB$44)</f>
        <v>101.37551776809306</v>
      </c>
      <c r="AD26" s="13">
        <f t="shared" si="14"/>
        <v>102.389272945774</v>
      </c>
      <c r="AE26" s="13">
        <f t="shared" si="14"/>
        <v>103.41316567523174</v>
      </c>
      <c r="AF26" s="13">
        <f t="shared" si="14"/>
        <v>104.44729733198406</v>
      </c>
      <c r="AG26" s="13">
        <f t="shared" si="14"/>
        <v>105.4917703053039</v>
      </c>
      <c r="AH26" s="13">
        <f t="shared" si="14"/>
        <v>106.54668800835694</v>
      </c>
      <c r="AI26" s="13">
        <f t="shared" si="14"/>
        <v>107.6121548884405</v>
      </c>
      <c r="AJ26" s="13">
        <f t="shared" si="14"/>
        <v>108.6882764373249</v>
      </c>
      <c r="AK26" s="13">
        <f t="shared" si="14"/>
        <v>109.77515920169814</v>
      </c>
      <c r="AL26" s="13">
        <f t="shared" si="14"/>
        <v>110.87291079371512</v>
      </c>
      <c r="AM26" s="13">
        <f t="shared" si="14"/>
        <v>111.98163990165227</v>
      </c>
      <c r="AN26" s="13">
        <f t="shared" si="14"/>
        <v>113.1014563006688</v>
      </c>
      <c r="AO26" s="13">
        <f t="shared" si="14"/>
        <v>114.23247086367549</v>
      </c>
      <c r="AP26" s="13">
        <f t="shared" si="14"/>
        <v>115.37479557231224</v>
      </c>
      <c r="AQ26" s="13">
        <f t="shared" si="14"/>
        <v>116.52854352803536</v>
      </c>
      <c r="AR26" s="13">
        <f t="shared" si="14"/>
        <v>117.69382896331571</v>
      </c>
      <c r="AS26" s="13">
        <f t="shared" si="14"/>
        <v>118.87076725294887</v>
      </c>
      <c r="AT26" s="13">
        <f t="shared" si="14"/>
        <v>120.05947492547836</v>
      </c>
      <c r="AU26" s="13">
        <f t="shared" si="14"/>
        <v>121.26006967473315</v>
      </c>
      <c r="AV26" s="13">
        <f t="shared" si="14"/>
        <v>122.47267037148048</v>
      </c>
      <c r="AW26" s="13">
        <f t="shared" si="14"/>
        <v>123.69739707519528</v>
      </c>
      <c r="AX26" s="13">
        <f t="shared" si="14"/>
        <v>124.93437104594723</v>
      </c>
      <c r="AY26" s="13">
        <f t="shared" si="14"/>
        <v>126.1837147564067</v>
      </c>
      <c r="AZ26" s="13">
        <f t="shared" si="14"/>
        <v>127.44555190397077</v>
      </c>
      <c r="BA26" s="13">
        <f t="shared" si="14"/>
        <v>128.72000742301049</v>
      </c>
      <c r="BB26" s="13">
        <f t="shared" si="14"/>
        <v>130.00720749724059</v>
      </c>
      <c r="BC26" s="13">
        <f t="shared" si="14"/>
        <v>131.30727957221299</v>
      </c>
      <c r="BD26" s="13">
        <f t="shared" si="14"/>
        <v>132.62035236793511</v>
      </c>
      <c r="BE26" s="13">
        <f t="shared" si="14"/>
        <v>133.94655589161445</v>
      </c>
    </row>
    <row r="27" spans="1:57" x14ac:dyDescent="0.35">
      <c r="A27" s="57" t="s">
        <v>616</v>
      </c>
      <c r="C27" s="86" t="s">
        <v>3</v>
      </c>
      <c r="D27" s="58" t="s">
        <v>621</v>
      </c>
      <c r="E27" s="65" t="s">
        <v>624</v>
      </c>
      <c r="F27" s="26" t="s">
        <v>54</v>
      </c>
      <c r="G27" s="11">
        <f>G$43*'Shares PortablePCs+Tablets'!C20</f>
        <v>70.998794193709173</v>
      </c>
      <c r="H27" s="11">
        <f>H$43*'Shares PortablePCs+Tablets'!D20</f>
        <v>96.985839760776742</v>
      </c>
      <c r="I27" s="11">
        <f>I$43*'Shares PortablePCs+Tablets'!E20</f>
        <v>116.85618966138877</v>
      </c>
      <c r="J27" s="11">
        <f>J$43*'Shares PortablePCs+Tablets'!F20</f>
        <v>261.51929658450109</v>
      </c>
      <c r="K27" s="11">
        <f>K$43*'Shares PortablePCs+Tablets'!G20</f>
        <v>355.81381725345949</v>
      </c>
      <c r="L27" s="11">
        <f>L$43*'Shares PortablePCs+Tablets'!H20</f>
        <v>391.01877881192462</v>
      </c>
      <c r="M27" s="11">
        <f>M$43*'Shares PortablePCs+Tablets'!I20</f>
        <v>418.66087781748843</v>
      </c>
      <c r="N27" s="11">
        <f>N$43*'Shares PortablePCs+Tablets'!J20</f>
        <v>607.82520068780582</v>
      </c>
      <c r="O27" s="11">
        <f>O$43*'Shares PortablePCs+Tablets'!K20</f>
        <v>899.09486973897504</v>
      </c>
      <c r="P27" s="11">
        <f>P$43*'Shares PortablePCs+Tablets'!L20</f>
        <v>875.01304202025074</v>
      </c>
      <c r="Q27" s="11">
        <f>Q$43*'Shares PortablePCs+Tablets'!M20</f>
        <v>989.64190982559103</v>
      </c>
      <c r="R27" s="9">
        <f>R$43*'Shares PortablePCs+Tablets'!N20</f>
        <v>950.64819281196651</v>
      </c>
      <c r="S27" s="9">
        <f>S$43*'Shares PortablePCs+Tablets'!O20</f>
        <v>734.42693931311123</v>
      </c>
      <c r="T27" s="9">
        <f>T$43*'Shares PortablePCs+Tablets'!P20</f>
        <v>777.15667876875216</v>
      </c>
      <c r="U27" s="9">
        <f>U$43*'Shares PortablePCs+Tablets'!Q20</f>
        <v>776.85103229771846</v>
      </c>
      <c r="V27" s="9">
        <f>V$43*'Shares PortablePCs+Tablets'!R20</f>
        <v>800.6229272787034</v>
      </c>
      <c r="W27" s="9">
        <f>W$43*'Shares PortablePCs+Tablets'!S20</f>
        <v>800.90213393941053</v>
      </c>
      <c r="X27" s="9">
        <f>X$43*'Shares PortablePCs+Tablets'!T20</f>
        <v>755.61327564956912</v>
      </c>
      <c r="Y27" s="9">
        <f>Y$43*'Shares PortablePCs+Tablets'!U20</f>
        <v>573.46027171217918</v>
      </c>
      <c r="Z27" s="9">
        <f>Z$43*'Shares PortablePCs+Tablets'!V20</f>
        <v>436.52768424721472</v>
      </c>
      <c r="AA27" s="9">
        <f>AA$43*'Shares PortablePCs+Tablets'!W20</f>
        <v>621.34070073780651</v>
      </c>
      <c r="AB27" s="9">
        <f>AB$43*'Shares PortablePCs+Tablets'!X20</f>
        <v>707.372108887889</v>
      </c>
      <c r="AC27" s="13">
        <f t="shared" ref="AC27:BE27" si="15">AB27+(AB27*AB$44)</f>
        <v>714.44582997676787</v>
      </c>
      <c r="AD27" s="13">
        <f t="shared" si="15"/>
        <v>721.5902882765356</v>
      </c>
      <c r="AE27" s="13">
        <f t="shared" si="15"/>
        <v>728.80619115930097</v>
      </c>
      <c r="AF27" s="13">
        <f t="shared" si="15"/>
        <v>736.09425307089396</v>
      </c>
      <c r="AG27" s="13">
        <f t="shared" si="15"/>
        <v>743.4551956016029</v>
      </c>
      <c r="AH27" s="13">
        <f t="shared" si="15"/>
        <v>750.88974755761888</v>
      </c>
      <c r="AI27" s="13">
        <f t="shared" si="15"/>
        <v>758.39864503319507</v>
      </c>
      <c r="AJ27" s="13">
        <f t="shared" si="15"/>
        <v>765.98263148352703</v>
      </c>
      <c r="AK27" s="13">
        <f t="shared" si="15"/>
        <v>773.64245779836233</v>
      </c>
      <c r="AL27" s="13">
        <f t="shared" si="15"/>
        <v>781.37888237634593</v>
      </c>
      <c r="AM27" s="13">
        <f t="shared" si="15"/>
        <v>789.19267120010943</v>
      </c>
      <c r="AN27" s="13">
        <f t="shared" si="15"/>
        <v>797.08459791211055</v>
      </c>
      <c r="AO27" s="13">
        <f t="shared" si="15"/>
        <v>805.05544389123168</v>
      </c>
      <c r="AP27" s="13">
        <f t="shared" si="15"/>
        <v>813.10599833014396</v>
      </c>
      <c r="AQ27" s="13">
        <f t="shared" si="15"/>
        <v>821.23705831344535</v>
      </c>
      <c r="AR27" s="13">
        <f t="shared" si="15"/>
        <v>829.44942889657978</v>
      </c>
      <c r="AS27" s="13">
        <f t="shared" si="15"/>
        <v>837.74392318554555</v>
      </c>
      <c r="AT27" s="13">
        <f t="shared" si="15"/>
        <v>846.12136241740097</v>
      </c>
      <c r="AU27" s="13">
        <f t="shared" si="15"/>
        <v>854.58257604157495</v>
      </c>
      <c r="AV27" s="13">
        <f t="shared" si="15"/>
        <v>863.12840180199066</v>
      </c>
      <c r="AW27" s="13">
        <f t="shared" si="15"/>
        <v>871.75968582001053</v>
      </c>
      <c r="AX27" s="13">
        <f t="shared" si="15"/>
        <v>880.4772826782106</v>
      </c>
      <c r="AY27" s="13">
        <f t="shared" si="15"/>
        <v>889.28205550499274</v>
      </c>
      <c r="AZ27" s="13">
        <f t="shared" si="15"/>
        <v>898.17487606004272</v>
      </c>
      <c r="BA27" s="13">
        <f t="shared" si="15"/>
        <v>907.15662482064317</v>
      </c>
      <c r="BB27" s="13">
        <f t="shared" si="15"/>
        <v>916.22819106884958</v>
      </c>
      <c r="BC27" s="13">
        <f t="shared" si="15"/>
        <v>925.39047297953812</v>
      </c>
      <c r="BD27" s="13">
        <f t="shared" si="15"/>
        <v>934.64437770933353</v>
      </c>
      <c r="BE27" s="13">
        <f t="shared" si="15"/>
        <v>943.99082148642685</v>
      </c>
    </row>
    <row r="28" spans="1:57" x14ac:dyDescent="0.35">
      <c r="A28" s="57" t="s">
        <v>616</v>
      </c>
      <c r="C28" s="86" t="s">
        <v>3</v>
      </c>
      <c r="D28" s="58" t="s">
        <v>621</v>
      </c>
      <c r="E28" s="65" t="s">
        <v>624</v>
      </c>
      <c r="F28" s="26" t="s">
        <v>55</v>
      </c>
      <c r="G28" s="11">
        <f>G$43*'Shares PortablePCs+Tablets'!C21</f>
        <v>0.49670050375206343</v>
      </c>
      <c r="H28" s="11">
        <f>H$43*'Shares PortablePCs+Tablets'!D21</f>
        <v>0.62331065075586145</v>
      </c>
      <c r="I28" s="11">
        <f>I$43*'Shares PortablePCs+Tablets'!E21</f>
        <v>0.86466281953595259</v>
      </c>
      <c r="J28" s="11">
        <f>J$43*'Shares PortablePCs+Tablets'!F21</f>
        <v>1.438701664963755</v>
      </c>
      <c r="K28" s="11">
        <f>K$43*'Shares PortablePCs+Tablets'!G21</f>
        <v>2.8171346444344549</v>
      </c>
      <c r="L28" s="11">
        <f>L$43*'Shares PortablePCs+Tablets'!H21</f>
        <v>5.039535852207047</v>
      </c>
      <c r="M28" s="11">
        <f>M$43*'Shares PortablePCs+Tablets'!I21</f>
        <v>10.117491945926266</v>
      </c>
      <c r="N28" s="11">
        <f>N$43*'Shares PortablePCs+Tablets'!J21</f>
        <v>12.430256502167831</v>
      </c>
      <c r="O28" s="11">
        <f>O$43*'Shares PortablePCs+Tablets'!K21</f>
        <v>13.74589181670768</v>
      </c>
      <c r="P28" s="11">
        <f>P$43*'Shares PortablePCs+Tablets'!L21</f>
        <v>15.732441352679933</v>
      </c>
      <c r="Q28" s="11">
        <f>Q$43*'Shares PortablePCs+Tablets'!M21</f>
        <v>14.73423613109839</v>
      </c>
      <c r="R28" s="9">
        <f>R$43*'Shares PortablePCs+Tablets'!N21</f>
        <v>16.858289845805189</v>
      </c>
      <c r="S28" s="9">
        <f>S$43*'Shares PortablePCs+Tablets'!O21</f>
        <v>21.345134367303945</v>
      </c>
      <c r="T28" s="9">
        <f>T$43*'Shares PortablePCs+Tablets'!P21</f>
        <v>19.782047321420986</v>
      </c>
      <c r="U28" s="9">
        <f>U$43*'Shares PortablePCs+Tablets'!Q21</f>
        <v>14.513915708271227</v>
      </c>
      <c r="V28" s="9">
        <f>V$43*'Shares PortablePCs+Tablets'!R21</f>
        <v>10.840634731921396</v>
      </c>
      <c r="W28" s="9">
        <f>W$43*'Shares PortablePCs+Tablets'!S21</f>
        <v>15.704331217282059</v>
      </c>
      <c r="X28" s="9">
        <f>X$43*'Shares PortablePCs+Tablets'!T21</f>
        <v>16.97098849385884</v>
      </c>
      <c r="Y28" s="9">
        <f>Y$43*'Shares PortablePCs+Tablets'!U21</f>
        <v>16.323942262252299</v>
      </c>
      <c r="Z28" s="9">
        <f>Z$43*'Shares PortablePCs+Tablets'!V21</f>
        <v>14.078524038442502</v>
      </c>
      <c r="AA28" s="9">
        <f>AA$43*'Shares PortablePCs+Tablets'!W21</f>
        <v>13.159506748678307</v>
      </c>
      <c r="AB28" s="9">
        <f>AB$43*'Shares PortablePCs+Tablets'!X21</f>
        <v>10.200541071005059</v>
      </c>
      <c r="AC28" s="13">
        <f t="shared" ref="AC28:BE28" si="16">AB28+(AB28*AB$44)</f>
        <v>10.30254648171511</v>
      </c>
      <c r="AD28" s="13">
        <f t="shared" si="16"/>
        <v>10.405571946532261</v>
      </c>
      <c r="AE28" s="13">
        <f t="shared" si="16"/>
        <v>10.509627665997582</v>
      </c>
      <c r="AF28" s="13">
        <f t="shared" si="16"/>
        <v>10.614723942657559</v>
      </c>
      <c r="AG28" s="13">
        <f t="shared" si="16"/>
        <v>10.720871182084135</v>
      </c>
      <c r="AH28" s="13">
        <f t="shared" si="16"/>
        <v>10.828079893904977</v>
      </c>
      <c r="AI28" s="13">
        <f t="shared" si="16"/>
        <v>10.936360692844028</v>
      </c>
      <c r="AJ28" s="13">
        <f t="shared" si="16"/>
        <v>11.045724299772468</v>
      </c>
      <c r="AK28" s="13">
        <f t="shared" si="16"/>
        <v>11.156181542770193</v>
      </c>
      <c r="AL28" s="13">
        <f t="shared" si="16"/>
        <v>11.267743358197896</v>
      </c>
      <c r="AM28" s="13">
        <f t="shared" si="16"/>
        <v>11.380420791779875</v>
      </c>
      <c r="AN28" s="13">
        <f t="shared" si="16"/>
        <v>11.494224999697673</v>
      </c>
      <c r="AO28" s="13">
        <f t="shared" si="16"/>
        <v>11.60916724969465</v>
      </c>
      <c r="AP28" s="13">
        <f t="shared" si="16"/>
        <v>11.725258922191596</v>
      </c>
      <c r="AQ28" s="13">
        <f t="shared" si="16"/>
        <v>11.842511511413512</v>
      </c>
      <c r="AR28" s="13">
        <f t="shared" si="16"/>
        <v>11.960936626527648</v>
      </c>
      <c r="AS28" s="13">
        <f t="shared" si="16"/>
        <v>12.080545992792924</v>
      </c>
      <c r="AT28" s="13">
        <f t="shared" si="16"/>
        <v>12.201351452720854</v>
      </c>
      <c r="AU28" s="13">
        <f t="shared" si="16"/>
        <v>12.323364967248063</v>
      </c>
      <c r="AV28" s="13">
        <f t="shared" si="16"/>
        <v>12.446598616920543</v>
      </c>
      <c r="AW28" s="13">
        <f t="shared" si="16"/>
        <v>12.571064603089749</v>
      </c>
      <c r="AX28" s="13">
        <f t="shared" si="16"/>
        <v>12.696775249120646</v>
      </c>
      <c r="AY28" s="13">
        <f t="shared" si="16"/>
        <v>12.823743001611852</v>
      </c>
      <c r="AZ28" s="13">
        <f t="shared" si="16"/>
        <v>12.951980431627971</v>
      </c>
      <c r="BA28" s="13">
        <f t="shared" si="16"/>
        <v>13.081500235944251</v>
      </c>
      <c r="BB28" s="13">
        <f t="shared" si="16"/>
        <v>13.212315238303693</v>
      </c>
      <c r="BC28" s="13">
        <f t="shared" si="16"/>
        <v>13.344438390686731</v>
      </c>
      <c r="BD28" s="13">
        <f t="shared" si="16"/>
        <v>13.477882774593599</v>
      </c>
      <c r="BE28" s="13">
        <f t="shared" si="16"/>
        <v>13.612661602339536</v>
      </c>
    </row>
    <row r="29" spans="1:57" x14ac:dyDescent="0.35">
      <c r="A29" s="57" t="s">
        <v>616</v>
      </c>
      <c r="C29" s="86" t="s">
        <v>3</v>
      </c>
      <c r="D29" s="58" t="s">
        <v>621</v>
      </c>
      <c r="E29" s="65" t="s">
        <v>624</v>
      </c>
      <c r="F29" s="26" t="s">
        <v>56</v>
      </c>
      <c r="G29" s="11">
        <f>G$43*'Shares PortablePCs+Tablets'!C22</f>
        <v>1.1031738251250387</v>
      </c>
      <c r="H29" s="11">
        <f>H$43*'Shares PortablePCs+Tablets'!D22</f>
        <v>1.4497819901996101</v>
      </c>
      <c r="I29" s="11">
        <f>I$43*'Shares PortablePCs+Tablets'!E22</f>
        <v>1.9673220362729706</v>
      </c>
      <c r="J29" s="11">
        <f>J$43*'Shares PortablePCs+Tablets'!F22</f>
        <v>3.2283892879835654</v>
      </c>
      <c r="K29" s="11">
        <f>K$43*'Shares PortablePCs+Tablets'!G22</f>
        <v>4.8834976362333515</v>
      </c>
      <c r="L29" s="11">
        <f>L$43*'Shares PortablePCs+Tablets'!H22</f>
        <v>9.3357803235618135</v>
      </c>
      <c r="M29" s="11">
        <f>M$43*'Shares PortablePCs+Tablets'!I22</f>
        <v>17.090883115440921</v>
      </c>
      <c r="N29" s="11">
        <f>N$43*'Shares PortablePCs+Tablets'!J22</f>
        <v>21.872387634948726</v>
      </c>
      <c r="O29" s="11">
        <f>O$43*'Shares PortablePCs+Tablets'!K22</f>
        <v>24.217179991827329</v>
      </c>
      <c r="P29" s="11">
        <f>P$43*'Shares PortablePCs+Tablets'!L22</f>
        <v>27.966224883380736</v>
      </c>
      <c r="Q29" s="11">
        <f>Q$43*'Shares PortablePCs+Tablets'!M22</f>
        <v>24.27727898748018</v>
      </c>
      <c r="R29" s="9">
        <f>R$43*'Shares PortablePCs+Tablets'!N22</f>
        <v>29.109568669261098</v>
      </c>
      <c r="S29" s="9">
        <f>S$43*'Shares PortablePCs+Tablets'!O22</f>
        <v>38.771822372275146</v>
      </c>
      <c r="T29" s="9">
        <f>T$43*'Shares PortablePCs+Tablets'!P22</f>
        <v>31.528872474030237</v>
      </c>
      <c r="U29" s="9">
        <f>U$43*'Shares PortablePCs+Tablets'!Q22</f>
        <v>23.589164235181155</v>
      </c>
      <c r="V29" s="9">
        <f>V$43*'Shares PortablePCs+Tablets'!R22</f>
        <v>21.128251902344932</v>
      </c>
      <c r="W29" s="9">
        <f>W$43*'Shares PortablePCs+Tablets'!S22</f>
        <v>22.335245877349308</v>
      </c>
      <c r="X29" s="9">
        <f>X$43*'Shares PortablePCs+Tablets'!T22</f>
        <v>22.44815755625347</v>
      </c>
      <c r="Y29" s="9">
        <f>Y$43*'Shares PortablePCs+Tablets'!U22</f>
        <v>20.010788697960734</v>
      </c>
      <c r="Z29" s="9">
        <f>Z$43*'Shares PortablePCs+Tablets'!V22</f>
        <v>17.565906316142264</v>
      </c>
      <c r="AA29" s="9">
        <f>AA$43*'Shares PortablePCs+Tablets'!W22</f>
        <v>16.787569881975934</v>
      </c>
      <c r="AB29" s="9">
        <f>AB$43*'Shares PortablePCs+Tablets'!X22</f>
        <v>18.990550407109151</v>
      </c>
      <c r="AC29" s="13">
        <f t="shared" ref="AC29:BE29" si="17">AB29+(AB29*AB$44)</f>
        <v>19.180455911180243</v>
      </c>
      <c r="AD29" s="13">
        <f t="shared" si="17"/>
        <v>19.372260470292044</v>
      </c>
      <c r="AE29" s="13">
        <f t="shared" si="17"/>
        <v>19.565983074994964</v>
      </c>
      <c r="AF29" s="13">
        <f t="shared" si="17"/>
        <v>19.761642905744914</v>
      </c>
      <c r="AG29" s="13">
        <f t="shared" si="17"/>
        <v>19.959259334802361</v>
      </c>
      <c r="AH29" s="13">
        <f t="shared" si="17"/>
        <v>20.158851928150384</v>
      </c>
      <c r="AI29" s="13">
        <f t="shared" si="17"/>
        <v>20.360440447431888</v>
      </c>
      <c r="AJ29" s="13">
        <f t="shared" si="17"/>
        <v>20.564044851906207</v>
      </c>
      <c r="AK29" s="13">
        <f t="shared" si="17"/>
        <v>20.76968530042527</v>
      </c>
      <c r="AL29" s="13">
        <f t="shared" si="17"/>
        <v>20.977382153429524</v>
      </c>
      <c r="AM29" s="13">
        <f t="shared" si="17"/>
        <v>21.187155974963819</v>
      </c>
      <c r="AN29" s="13">
        <f t="shared" si="17"/>
        <v>21.399027534713458</v>
      </c>
      <c r="AO29" s="13">
        <f t="shared" si="17"/>
        <v>21.613017810060594</v>
      </c>
      <c r="AP29" s="13">
        <f t="shared" si="17"/>
        <v>21.8291479881612</v>
      </c>
      <c r="AQ29" s="13">
        <f t="shared" si="17"/>
        <v>22.047439468042811</v>
      </c>
      <c r="AR29" s="13">
        <f t="shared" si="17"/>
        <v>22.267913862723237</v>
      </c>
      <c r="AS29" s="13">
        <f t="shared" si="17"/>
        <v>22.490593001350469</v>
      </c>
      <c r="AT29" s="13">
        <f t="shared" si="17"/>
        <v>22.715498931363975</v>
      </c>
      <c r="AU29" s="13">
        <f t="shared" si="17"/>
        <v>22.942653920677614</v>
      </c>
      <c r="AV29" s="13">
        <f t="shared" si="17"/>
        <v>23.172080459884391</v>
      </c>
      <c r="AW29" s="13">
        <f t="shared" si="17"/>
        <v>23.403801264483235</v>
      </c>
      <c r="AX29" s="13">
        <f t="shared" si="17"/>
        <v>23.637839277128066</v>
      </c>
      <c r="AY29" s="13">
        <f t="shared" si="17"/>
        <v>23.874217669899348</v>
      </c>
      <c r="AZ29" s="13">
        <f t="shared" si="17"/>
        <v>24.112959846598343</v>
      </c>
      <c r="BA29" s="13">
        <f t="shared" si="17"/>
        <v>24.354089445064329</v>
      </c>
      <c r="BB29" s="13">
        <f t="shared" si="17"/>
        <v>24.597630339514971</v>
      </c>
      <c r="BC29" s="13">
        <f t="shared" si="17"/>
        <v>24.843606642910121</v>
      </c>
      <c r="BD29" s="13">
        <f t="shared" si="17"/>
        <v>25.092042709339221</v>
      </c>
      <c r="BE29" s="13">
        <f t="shared" si="17"/>
        <v>25.342963136432612</v>
      </c>
    </row>
    <row r="30" spans="1:57" x14ac:dyDescent="0.35">
      <c r="A30" s="57" t="s">
        <v>616</v>
      </c>
      <c r="C30" s="86" t="s">
        <v>3</v>
      </c>
      <c r="D30" s="58" t="s">
        <v>621</v>
      </c>
      <c r="E30" s="65" t="s">
        <v>624</v>
      </c>
      <c r="F30" s="26" t="s">
        <v>57</v>
      </c>
      <c r="G30" s="11">
        <f>G$43*'Shares PortablePCs+Tablets'!C23</f>
        <v>1.2128318261844848</v>
      </c>
      <c r="H30" s="11">
        <f>H$43*'Shares PortablePCs+Tablets'!D23</f>
        <v>1.8099562904578363</v>
      </c>
      <c r="I30" s="11">
        <f>I$43*'Shares PortablePCs+Tablets'!E23</f>
        <v>2.4216087484177753</v>
      </c>
      <c r="J30" s="11">
        <f>J$43*'Shares PortablePCs+Tablets'!F23</f>
        <v>3.973999446458977</v>
      </c>
      <c r="K30" s="11">
        <f>K$43*'Shares PortablePCs+Tablets'!G23</f>
        <v>3.5393107480449699</v>
      </c>
      <c r="L30" s="11">
        <f>L$43*'Shares PortablePCs+Tablets'!H23</f>
        <v>5.0096586139604495</v>
      </c>
      <c r="M30" s="11">
        <f>M$43*'Shares PortablePCs+Tablets'!I23</f>
        <v>6.2028122116712918</v>
      </c>
      <c r="N30" s="11">
        <f>N$43*'Shares PortablePCs+Tablets'!J23</f>
        <v>6.9694829534625011</v>
      </c>
      <c r="O30" s="11">
        <f>O$43*'Shares PortablePCs+Tablets'!K23</f>
        <v>7.379887401868606</v>
      </c>
      <c r="P30" s="11">
        <f>P$43*'Shares PortablePCs+Tablets'!L23</f>
        <v>8.1747331480014562</v>
      </c>
      <c r="Q30" s="11">
        <f>Q$43*'Shares PortablePCs+Tablets'!M23</f>
        <v>9.3113852391748733</v>
      </c>
      <c r="R30" s="9">
        <f>R$43*'Shares PortablePCs+Tablets'!N23</f>
        <v>12.771866706509195</v>
      </c>
      <c r="S30" s="9">
        <f>S$43*'Shares PortablePCs+Tablets'!O23</f>
        <v>10.491698101034814</v>
      </c>
      <c r="T30" s="9">
        <f>T$43*'Shares PortablePCs+Tablets'!P23</f>
        <v>12.423872253430297</v>
      </c>
      <c r="U30" s="9">
        <f>U$43*'Shares PortablePCs+Tablets'!Q23</f>
        <v>13.403108189700134</v>
      </c>
      <c r="V30" s="9">
        <f>V$43*'Shares PortablePCs+Tablets'!R23</f>
        <v>14.954952225408443</v>
      </c>
      <c r="W30" s="9">
        <f>W$43*'Shares PortablePCs+Tablets'!S23</f>
        <v>13.614497373079004</v>
      </c>
      <c r="X30" s="9">
        <f>X$43*'Shares PortablePCs+Tablets'!T23</f>
        <v>17.526228757353607</v>
      </c>
      <c r="Y30" s="9">
        <f>Y$43*'Shares PortablePCs+Tablets'!U23</f>
        <v>14.407609530136481</v>
      </c>
      <c r="Z30" s="9">
        <f>Z$43*'Shares PortablePCs+Tablets'!V23</f>
        <v>13.094059145749627</v>
      </c>
      <c r="AA30" s="9">
        <f>AA$43*'Shares PortablePCs+Tablets'!W23</f>
        <v>11.197468368126351</v>
      </c>
      <c r="AB30" s="9">
        <f>AB$43*'Shares PortablePCs+Tablets'!X23</f>
        <v>17.007974040930687</v>
      </c>
      <c r="AC30" s="13">
        <f t="shared" ref="AC30:BE30" si="18">AB30+(AB30*AB$44)</f>
        <v>17.178053781339994</v>
      </c>
      <c r="AD30" s="13">
        <f t="shared" si="18"/>
        <v>17.349834319153395</v>
      </c>
      <c r="AE30" s="13">
        <f t="shared" si="18"/>
        <v>17.523332662344927</v>
      </c>
      <c r="AF30" s="13">
        <f t="shared" si="18"/>
        <v>17.698565988968376</v>
      </c>
      <c r="AG30" s="13">
        <f t="shared" si="18"/>
        <v>17.87555164885806</v>
      </c>
      <c r="AH30" s="13">
        <f t="shared" si="18"/>
        <v>18.054307165346643</v>
      </c>
      <c r="AI30" s="13">
        <f t="shared" si="18"/>
        <v>18.23485023700011</v>
      </c>
      <c r="AJ30" s="13">
        <f t="shared" si="18"/>
        <v>18.417198739370111</v>
      </c>
      <c r="AK30" s="13">
        <f t="shared" si="18"/>
        <v>18.601370726763811</v>
      </c>
      <c r="AL30" s="13">
        <f t="shared" si="18"/>
        <v>18.787384434031448</v>
      </c>
      <c r="AM30" s="13">
        <f t="shared" si="18"/>
        <v>18.975258278371761</v>
      </c>
      <c r="AN30" s="13">
        <f t="shared" si="18"/>
        <v>19.16501086115548</v>
      </c>
      <c r="AO30" s="13">
        <f t="shared" si="18"/>
        <v>19.356660969767034</v>
      </c>
      <c r="AP30" s="13">
        <f t="shared" si="18"/>
        <v>19.550227579464703</v>
      </c>
      <c r="AQ30" s="13">
        <f t="shared" si="18"/>
        <v>19.745729855259352</v>
      </c>
      <c r="AR30" s="13">
        <f t="shared" si="18"/>
        <v>19.943187153811945</v>
      </c>
      <c r="AS30" s="13">
        <f t="shared" si="18"/>
        <v>20.142619025350065</v>
      </c>
      <c r="AT30" s="13">
        <f t="shared" si="18"/>
        <v>20.344045215603565</v>
      </c>
      <c r="AU30" s="13">
        <f t="shared" si="18"/>
        <v>20.547485667759599</v>
      </c>
      <c r="AV30" s="13">
        <f t="shared" si="18"/>
        <v>20.752960524437196</v>
      </c>
      <c r="AW30" s="13">
        <f t="shared" si="18"/>
        <v>20.960490129681567</v>
      </c>
      <c r="AX30" s="13">
        <f t="shared" si="18"/>
        <v>21.170095030978384</v>
      </c>
      <c r="AY30" s="13">
        <f t="shared" si="18"/>
        <v>21.381795981288167</v>
      </c>
      <c r="AZ30" s="13">
        <f t="shared" si="18"/>
        <v>21.59561394110105</v>
      </c>
      <c r="BA30" s="13">
        <f t="shared" si="18"/>
        <v>21.811570080512059</v>
      </c>
      <c r="BB30" s="13">
        <f t="shared" si="18"/>
        <v>22.02968578131718</v>
      </c>
      <c r="BC30" s="13">
        <f t="shared" si="18"/>
        <v>22.249982639130351</v>
      </c>
      <c r="BD30" s="13">
        <f t="shared" si="18"/>
        <v>22.472482465521654</v>
      </c>
      <c r="BE30" s="13">
        <f t="shared" si="18"/>
        <v>22.69720729017687</v>
      </c>
    </row>
    <row r="31" spans="1:57" x14ac:dyDescent="0.35">
      <c r="A31" s="57" t="s">
        <v>616</v>
      </c>
      <c r="C31" s="86" t="s">
        <v>3</v>
      </c>
      <c r="D31" s="58" t="s">
        <v>621</v>
      </c>
      <c r="E31" s="65" t="s">
        <v>624</v>
      </c>
      <c r="F31" s="26" t="s">
        <v>58</v>
      </c>
      <c r="G31" s="11">
        <f>G$43*'Shares PortablePCs+Tablets'!C24</f>
        <v>0.2271408824140278</v>
      </c>
      <c r="H31" s="11">
        <f>H$43*'Shares PortablePCs+Tablets'!D24</f>
        <v>0.36090898813965794</v>
      </c>
      <c r="I31" s="11">
        <f>I$43*'Shares PortablePCs+Tablets'!E24</f>
        <v>0.51230203498925742</v>
      </c>
      <c r="J31" s="11">
        <f>J$43*'Shares PortablePCs+Tablets'!F24</f>
        <v>0.86667406471446784</v>
      </c>
      <c r="K31" s="11">
        <f>K$43*'Shares PortablePCs+Tablets'!G24</f>
        <v>1.1231691896607281</v>
      </c>
      <c r="L31" s="11">
        <f>L$43*'Shares PortablePCs+Tablets'!H24</f>
        <v>1.4979113610032619</v>
      </c>
      <c r="M31" s="11">
        <f>M$43*'Shares PortablePCs+Tablets'!I24</f>
        <v>2.0220593732813308</v>
      </c>
      <c r="N31" s="11">
        <f>N$43*'Shares PortablePCs+Tablets'!J24</f>
        <v>2.6690915732564204</v>
      </c>
      <c r="O31" s="11">
        <f>O$43*'Shares PortablePCs+Tablets'!K24</f>
        <v>3.0513264543338252</v>
      </c>
      <c r="P31" s="11">
        <f>P$43*'Shares PortablePCs+Tablets'!L24</f>
        <v>3.6310356209434684</v>
      </c>
      <c r="Q31" s="11">
        <f>Q$43*'Shares PortablePCs+Tablets'!M24</f>
        <v>3.740378932919024</v>
      </c>
      <c r="R31" s="9">
        <f>R$43*'Shares PortablePCs+Tablets'!N24</f>
        <v>4.6795992877844927</v>
      </c>
      <c r="S31" s="9">
        <f>S$43*'Shares PortablePCs+Tablets'!O24</f>
        <v>5.7425778310719169</v>
      </c>
      <c r="T31" s="9">
        <f>T$43*'Shares PortablePCs+Tablets'!P24</f>
        <v>5.143917776381369</v>
      </c>
      <c r="U31" s="9">
        <f>U$43*'Shares PortablePCs+Tablets'!Q24</f>
        <v>4.3348277328329479</v>
      </c>
      <c r="V31" s="9">
        <f>V$43*'Shares PortablePCs+Tablets'!R24</f>
        <v>4.5076961704103713</v>
      </c>
      <c r="W31" s="9">
        <f>W$43*'Shares PortablePCs+Tablets'!S24</f>
        <v>4.5708687163726864</v>
      </c>
      <c r="X31" s="9">
        <f>X$43*'Shares PortablePCs+Tablets'!T24</f>
        <v>4.3410658158245683</v>
      </c>
      <c r="Y31" s="9">
        <f>Y$43*'Shares PortablePCs+Tablets'!U24</f>
        <v>4.3351154443006488</v>
      </c>
      <c r="Z31" s="9">
        <f>Z$43*'Shares PortablePCs+Tablets'!V24</f>
        <v>4.0329862995427046</v>
      </c>
      <c r="AA31" s="9">
        <f>AA$43*'Shares PortablePCs+Tablets'!W24</f>
        <v>4.0283362220152554</v>
      </c>
      <c r="AB31" s="9">
        <f>AB$43*'Shares PortablePCs+Tablets'!X24</f>
        <v>3.1066151855491579</v>
      </c>
      <c r="AC31" s="13">
        <f t="shared" ref="AC31:BE31" si="19">AB31+(AB31*AB$44)</f>
        <v>3.1376813374046497</v>
      </c>
      <c r="AD31" s="13">
        <f t="shared" si="19"/>
        <v>3.1690581507786963</v>
      </c>
      <c r="AE31" s="13">
        <f t="shared" si="19"/>
        <v>3.2007487322864834</v>
      </c>
      <c r="AF31" s="13">
        <f t="shared" si="19"/>
        <v>3.2327562196093482</v>
      </c>
      <c r="AG31" s="13">
        <f t="shared" si="19"/>
        <v>3.2650837818054419</v>
      </c>
      <c r="AH31" s="13">
        <f t="shared" si="19"/>
        <v>3.2977346196234962</v>
      </c>
      <c r="AI31" s="13">
        <f t="shared" si="19"/>
        <v>3.3307119658197313</v>
      </c>
      <c r="AJ31" s="13">
        <f t="shared" si="19"/>
        <v>3.3640190854779286</v>
      </c>
      <c r="AK31" s="13">
        <f t="shared" si="19"/>
        <v>3.3976592763327078</v>
      </c>
      <c r="AL31" s="13">
        <f t="shared" si="19"/>
        <v>3.4316358690960347</v>
      </c>
      <c r="AM31" s="13">
        <f t="shared" si="19"/>
        <v>3.4659522277869952</v>
      </c>
      <c r="AN31" s="13">
        <f t="shared" si="19"/>
        <v>3.500611750064865</v>
      </c>
      <c r="AO31" s="13">
        <f t="shared" si="19"/>
        <v>3.5356178675655139</v>
      </c>
      <c r="AP31" s="13">
        <f t="shared" si="19"/>
        <v>3.5709740462411692</v>
      </c>
      <c r="AQ31" s="13">
        <f t="shared" si="19"/>
        <v>3.6066837867035808</v>
      </c>
      <c r="AR31" s="13">
        <f t="shared" si="19"/>
        <v>3.6427506245706165</v>
      </c>
      <c r="AS31" s="13">
        <f t="shared" si="19"/>
        <v>3.6791781308163225</v>
      </c>
      <c r="AT31" s="13">
        <f t="shared" si="19"/>
        <v>3.7159699121244856</v>
      </c>
      <c r="AU31" s="13">
        <f t="shared" si="19"/>
        <v>3.7531296112457304</v>
      </c>
      <c r="AV31" s="13">
        <f t="shared" si="19"/>
        <v>3.7906609073581876</v>
      </c>
      <c r="AW31" s="13">
        <f t="shared" si="19"/>
        <v>3.8285675164317694</v>
      </c>
      <c r="AX31" s="13">
        <f t="shared" si="19"/>
        <v>3.8668531915960873</v>
      </c>
      <c r="AY31" s="13">
        <f t="shared" si="19"/>
        <v>3.9055217235120483</v>
      </c>
      <c r="AZ31" s="13">
        <f t="shared" si="19"/>
        <v>3.9445769407471687</v>
      </c>
      <c r="BA31" s="13">
        <f t="shared" si="19"/>
        <v>3.9840227101546404</v>
      </c>
      <c r="BB31" s="13">
        <f t="shared" si="19"/>
        <v>4.0238629372561867</v>
      </c>
      <c r="BC31" s="13">
        <f t="shared" si="19"/>
        <v>4.0641015666287483</v>
      </c>
      <c r="BD31" s="13">
        <f t="shared" si="19"/>
        <v>4.1047425822950361</v>
      </c>
      <c r="BE31" s="13">
        <f t="shared" si="19"/>
        <v>4.1457900081179861</v>
      </c>
    </row>
    <row r="32" spans="1:57" x14ac:dyDescent="0.35">
      <c r="A32" s="57" t="s">
        <v>616</v>
      </c>
      <c r="C32" s="86" t="s">
        <v>3</v>
      </c>
      <c r="D32" s="58" t="s">
        <v>621</v>
      </c>
      <c r="E32" s="65" t="s">
        <v>624</v>
      </c>
      <c r="F32" s="26" t="s">
        <v>59</v>
      </c>
      <c r="G32" s="11">
        <f>G$43*'Shares PortablePCs+Tablets'!C25</f>
        <v>55.571459257379885</v>
      </c>
      <c r="H32" s="11">
        <f>H$43*'Shares PortablePCs+Tablets'!D25</f>
        <v>56.555020381121921</v>
      </c>
      <c r="I32" s="11">
        <f>I$43*'Shares PortablePCs+Tablets'!E25</f>
        <v>83.875532557117566</v>
      </c>
      <c r="J32" s="11">
        <f>J$43*'Shares PortablePCs+Tablets'!F25</f>
        <v>154.18366370198993</v>
      </c>
      <c r="K32" s="11">
        <f>K$43*'Shares PortablePCs+Tablets'!G25</f>
        <v>178.47510469541726</v>
      </c>
      <c r="L32" s="11">
        <f>L$43*'Shares PortablePCs+Tablets'!H25</f>
        <v>203.41684193218887</v>
      </c>
      <c r="M32" s="11">
        <f>M$43*'Shares PortablePCs+Tablets'!I25</f>
        <v>245.21283762620899</v>
      </c>
      <c r="N32" s="11">
        <f>N$43*'Shares PortablePCs+Tablets'!J25</f>
        <v>328.15211698950151</v>
      </c>
      <c r="O32" s="11">
        <f>O$43*'Shares PortablePCs+Tablets'!K25</f>
        <v>391.19386653021576</v>
      </c>
      <c r="P32" s="11">
        <f>P$43*'Shares PortablePCs+Tablets'!L25</f>
        <v>440.77291480326221</v>
      </c>
      <c r="Q32" s="11">
        <f>Q$43*'Shares PortablePCs+Tablets'!M25</f>
        <v>451.44818993918278</v>
      </c>
      <c r="R32" s="9">
        <f>R$43*'Shares PortablePCs+Tablets'!N25</f>
        <v>500.10792228517181</v>
      </c>
      <c r="S32" s="9">
        <f>S$43*'Shares PortablePCs+Tablets'!O25</f>
        <v>621.10982549524442</v>
      </c>
      <c r="T32" s="9">
        <f>T$43*'Shares PortablePCs+Tablets'!P25</f>
        <v>559.9942625188279</v>
      </c>
      <c r="U32" s="9">
        <f>U$43*'Shares PortablePCs+Tablets'!Q25</f>
        <v>473.89367862555576</v>
      </c>
      <c r="V32" s="9">
        <f>V$43*'Shares PortablePCs+Tablets'!R25</f>
        <v>423.54960301098947</v>
      </c>
      <c r="W32" s="9">
        <f>W$43*'Shares PortablePCs+Tablets'!S25</f>
        <v>519.45975831300973</v>
      </c>
      <c r="X32" s="9">
        <f>X$43*'Shares PortablePCs+Tablets'!T25</f>
        <v>670.33180714709317</v>
      </c>
      <c r="Y32" s="9">
        <f>Y$43*'Shares PortablePCs+Tablets'!U25</f>
        <v>624.42976811473784</v>
      </c>
      <c r="Z32" s="9">
        <f>Z$43*'Shares PortablePCs+Tablets'!V25</f>
        <v>471.05228884798078</v>
      </c>
      <c r="AA32" s="9">
        <f>AA$43*'Shares PortablePCs+Tablets'!W25</f>
        <v>372.81382387465482</v>
      </c>
      <c r="AB32" s="9">
        <f>AB$43*'Shares PortablePCs+Tablets'!X25</f>
        <v>424.57453390442578</v>
      </c>
      <c r="AC32" s="13">
        <f t="shared" ref="AC32:BE32" si="20">AB32+(AB32*AB$44)</f>
        <v>428.82027924347005</v>
      </c>
      <c r="AD32" s="13">
        <f t="shared" si="20"/>
        <v>433.10848203590473</v>
      </c>
      <c r="AE32" s="13">
        <f t="shared" si="20"/>
        <v>437.43956685626375</v>
      </c>
      <c r="AF32" s="13">
        <f t="shared" si="20"/>
        <v>441.81396252482637</v>
      </c>
      <c r="AG32" s="13">
        <f t="shared" si="20"/>
        <v>446.23210215007464</v>
      </c>
      <c r="AH32" s="13">
        <f t="shared" si="20"/>
        <v>450.69442317157541</v>
      </c>
      <c r="AI32" s="13">
        <f t="shared" si="20"/>
        <v>455.20136740329116</v>
      </c>
      <c r="AJ32" s="13">
        <f t="shared" si="20"/>
        <v>459.75338107732409</v>
      </c>
      <c r="AK32" s="13">
        <f t="shared" si="20"/>
        <v>464.35091488809735</v>
      </c>
      <c r="AL32" s="13">
        <f t="shared" si="20"/>
        <v>468.99442403697833</v>
      </c>
      <c r="AM32" s="13">
        <f t="shared" si="20"/>
        <v>473.68436827734809</v>
      </c>
      <c r="AN32" s="13">
        <f t="shared" si="20"/>
        <v>478.42121196012158</v>
      </c>
      <c r="AO32" s="13">
        <f t="shared" si="20"/>
        <v>483.20542407972277</v>
      </c>
      <c r="AP32" s="13">
        <f t="shared" si="20"/>
        <v>488.03747832051999</v>
      </c>
      <c r="AQ32" s="13">
        <f t="shared" si="20"/>
        <v>492.91785310372518</v>
      </c>
      <c r="AR32" s="13">
        <f t="shared" si="20"/>
        <v>497.8470316347624</v>
      </c>
      <c r="AS32" s="13">
        <f t="shared" si="20"/>
        <v>502.82550195111003</v>
      </c>
      <c r="AT32" s="13">
        <f t="shared" si="20"/>
        <v>507.85375697062113</v>
      </c>
      <c r="AU32" s="13">
        <f t="shared" si="20"/>
        <v>512.93229454032735</v>
      </c>
      <c r="AV32" s="13">
        <f t="shared" si="20"/>
        <v>518.06161748573061</v>
      </c>
      <c r="AW32" s="13">
        <f t="shared" si="20"/>
        <v>523.24223366058789</v>
      </c>
      <c r="AX32" s="13">
        <f t="shared" si="20"/>
        <v>528.47465599719374</v>
      </c>
      <c r="AY32" s="13">
        <f t="shared" si="20"/>
        <v>533.75940255716569</v>
      </c>
      <c r="AZ32" s="13">
        <f t="shared" si="20"/>
        <v>539.09699658273735</v>
      </c>
      <c r="BA32" s="13">
        <f t="shared" si="20"/>
        <v>544.48796654856471</v>
      </c>
      <c r="BB32" s="13">
        <f t="shared" si="20"/>
        <v>549.93284621405041</v>
      </c>
      <c r="BC32" s="13">
        <f t="shared" si="20"/>
        <v>555.43217467619093</v>
      </c>
      <c r="BD32" s="13">
        <f t="shared" si="20"/>
        <v>560.98649642295288</v>
      </c>
      <c r="BE32" s="13">
        <f t="shared" si="20"/>
        <v>566.59636138718236</v>
      </c>
    </row>
    <row r="33" spans="1:57" x14ac:dyDescent="0.35">
      <c r="A33" s="57" t="s">
        <v>616</v>
      </c>
      <c r="C33" s="86" t="s">
        <v>3</v>
      </c>
      <c r="D33" s="58" t="s">
        <v>621</v>
      </c>
      <c r="E33" s="65" t="s">
        <v>624</v>
      </c>
      <c r="F33" s="26" t="s">
        <v>60</v>
      </c>
      <c r="G33" s="11">
        <f>G$43*'Shares PortablePCs+Tablets'!C26</f>
        <v>25.556673344122295</v>
      </c>
      <c r="H33" s="11">
        <f>H$43*'Shares PortablePCs+Tablets'!D26</f>
        <v>34.664133466386133</v>
      </c>
      <c r="I33" s="11">
        <f>I$43*'Shares PortablePCs+Tablets'!E26</f>
        <v>43.965050567706811</v>
      </c>
      <c r="J33" s="11">
        <f>J$43*'Shares PortablePCs+Tablets'!F26</f>
        <v>77.357454839622605</v>
      </c>
      <c r="K33" s="11">
        <f>K$43*'Shares PortablePCs+Tablets'!G26</f>
        <v>83.296545583646221</v>
      </c>
      <c r="L33" s="11">
        <f>L$43*'Shares PortablePCs+Tablets'!H26</f>
        <v>110.44448115252565</v>
      </c>
      <c r="M33" s="11">
        <f>M$43*'Shares PortablePCs+Tablets'!I26</f>
        <v>99.213326050320106</v>
      </c>
      <c r="N33" s="11">
        <f>N$43*'Shares PortablePCs+Tablets'!J26</f>
        <v>150.79905515988972</v>
      </c>
      <c r="O33" s="11">
        <f>O$43*'Shares PortablePCs+Tablets'!K26</f>
        <v>159.63205471635419</v>
      </c>
      <c r="P33" s="11">
        <f>P$43*'Shares PortablePCs+Tablets'!L26</f>
        <v>193.20804904512948</v>
      </c>
      <c r="Q33" s="11">
        <f>Q$43*'Shares PortablePCs+Tablets'!M26</f>
        <v>305.98577947619162</v>
      </c>
      <c r="R33" s="9">
        <f>R$43*'Shares PortablePCs+Tablets'!N26</f>
        <v>396.98034038815916</v>
      </c>
      <c r="S33" s="9">
        <f>S$43*'Shares PortablePCs+Tablets'!O26</f>
        <v>532.13519266898334</v>
      </c>
      <c r="T33" s="9">
        <f>T$43*'Shares PortablePCs+Tablets'!P26</f>
        <v>459.42287221175491</v>
      </c>
      <c r="U33" s="9">
        <f>U$43*'Shares PortablePCs+Tablets'!Q26</f>
        <v>357.0424051387497</v>
      </c>
      <c r="V33" s="9">
        <f>V$43*'Shares PortablePCs+Tablets'!R26</f>
        <v>285.87382453534144</v>
      </c>
      <c r="W33" s="9">
        <f>W$43*'Shares PortablePCs+Tablets'!S26</f>
        <v>306.58887220811647</v>
      </c>
      <c r="X33" s="9">
        <f>X$43*'Shares PortablePCs+Tablets'!T26</f>
        <v>294.86693620318817</v>
      </c>
      <c r="Y33" s="9">
        <f>Y$43*'Shares PortablePCs+Tablets'!U26</f>
        <v>269.69041442455398</v>
      </c>
      <c r="Z33" s="9">
        <f>Z$43*'Shares PortablePCs+Tablets'!V26</f>
        <v>230.0213553669094</v>
      </c>
      <c r="AA33" s="9">
        <f>AA$43*'Shares PortablePCs+Tablets'!W26</f>
        <v>223.94007730038746</v>
      </c>
      <c r="AB33" s="9">
        <f>AB$43*'Shares PortablePCs+Tablets'!X26</f>
        <v>294.48062309452746</v>
      </c>
      <c r="AC33" s="13">
        <f t="shared" ref="AC33:BE33" si="21">AB33+(AB33*AB$44)</f>
        <v>297.42542932547275</v>
      </c>
      <c r="AD33" s="13">
        <f t="shared" si="21"/>
        <v>300.39968361872747</v>
      </c>
      <c r="AE33" s="13">
        <f t="shared" si="21"/>
        <v>303.40368045491476</v>
      </c>
      <c r="AF33" s="13">
        <f t="shared" si="21"/>
        <v>306.43771725946391</v>
      </c>
      <c r="AG33" s="13">
        <f t="shared" si="21"/>
        <v>309.50209443205853</v>
      </c>
      <c r="AH33" s="13">
        <f t="shared" si="21"/>
        <v>312.59711537637912</v>
      </c>
      <c r="AI33" s="13">
        <f t="shared" si="21"/>
        <v>315.72308653014289</v>
      </c>
      <c r="AJ33" s="13">
        <f t="shared" si="21"/>
        <v>318.88031739544431</v>
      </c>
      <c r="AK33" s="13">
        <f t="shared" si="21"/>
        <v>322.06912056939876</v>
      </c>
      <c r="AL33" s="13">
        <f t="shared" si="21"/>
        <v>325.28981177509274</v>
      </c>
      <c r="AM33" s="13">
        <f t="shared" si="21"/>
        <v>328.54270989284367</v>
      </c>
      <c r="AN33" s="13">
        <f t="shared" si="21"/>
        <v>331.82813699177211</v>
      </c>
      <c r="AO33" s="13">
        <f t="shared" si="21"/>
        <v>335.14641836168983</v>
      </c>
      <c r="AP33" s="13">
        <f t="shared" si="21"/>
        <v>338.49788254530671</v>
      </c>
      <c r="AQ33" s="13">
        <f t="shared" si="21"/>
        <v>341.88286137075977</v>
      </c>
      <c r="AR33" s="13">
        <f t="shared" si="21"/>
        <v>345.30168998446737</v>
      </c>
      <c r="AS33" s="13">
        <f t="shared" si="21"/>
        <v>348.75470688431204</v>
      </c>
      <c r="AT33" s="13">
        <f t="shared" si="21"/>
        <v>352.24225395315517</v>
      </c>
      <c r="AU33" s="13">
        <f t="shared" si="21"/>
        <v>355.7646764926867</v>
      </c>
      <c r="AV33" s="13">
        <f t="shared" si="21"/>
        <v>359.32232325761356</v>
      </c>
      <c r="AW33" s="13">
        <f t="shared" si="21"/>
        <v>362.91554649018968</v>
      </c>
      <c r="AX33" s="13">
        <f t="shared" si="21"/>
        <v>366.54470195509157</v>
      </c>
      <c r="AY33" s="13">
        <f t="shared" si="21"/>
        <v>370.21014897464249</v>
      </c>
      <c r="AZ33" s="13">
        <f t="shared" si="21"/>
        <v>373.91225046438893</v>
      </c>
      <c r="BA33" s="13">
        <f t="shared" si="21"/>
        <v>377.65137296903282</v>
      </c>
      <c r="BB33" s="13">
        <f t="shared" si="21"/>
        <v>381.42788669872317</v>
      </c>
      <c r="BC33" s="13">
        <f t="shared" si="21"/>
        <v>385.24216556571042</v>
      </c>
      <c r="BD33" s="13">
        <f t="shared" si="21"/>
        <v>389.09458722136753</v>
      </c>
      <c r="BE33" s="13">
        <f t="shared" si="21"/>
        <v>392.98553309358118</v>
      </c>
    </row>
    <row r="34" spans="1:57" x14ac:dyDescent="0.35">
      <c r="A34" s="57" t="s">
        <v>616</v>
      </c>
      <c r="C34" s="86" t="s">
        <v>3</v>
      </c>
      <c r="D34" s="58" t="s">
        <v>621</v>
      </c>
      <c r="E34" s="65" t="s">
        <v>624</v>
      </c>
      <c r="F34" s="26" t="s">
        <v>61</v>
      </c>
      <c r="G34" s="11">
        <f>G$43*'Shares PortablePCs+Tablets'!C27</f>
        <v>10.96209126774678</v>
      </c>
      <c r="H34" s="11">
        <f>H$43*'Shares PortablePCs+Tablets'!D27</f>
        <v>13.255978851982913</v>
      </c>
      <c r="I34" s="11">
        <f>I$43*'Shares PortablePCs+Tablets'!E27</f>
        <v>23.492504003894727</v>
      </c>
      <c r="J34" s="11">
        <f>J$43*'Shares PortablePCs+Tablets'!F27</f>
        <v>39.14390775065683</v>
      </c>
      <c r="K34" s="11">
        <f>K$43*'Shares PortablePCs+Tablets'!G27</f>
        <v>59.060264182849252</v>
      </c>
      <c r="L34" s="11">
        <f>L$43*'Shares PortablePCs+Tablets'!H27</f>
        <v>113.38727404644165</v>
      </c>
      <c r="M34" s="11">
        <f>M$43*'Shares PortablePCs+Tablets'!I27</f>
        <v>190.22020687164533</v>
      </c>
      <c r="N34" s="11">
        <f>N$43*'Shares PortablePCs+Tablets'!J27</f>
        <v>253.89633001186053</v>
      </c>
      <c r="O34" s="11">
        <f>O$43*'Shares PortablePCs+Tablets'!K27</f>
        <v>301.64219803084114</v>
      </c>
      <c r="P34" s="11">
        <f>P$43*'Shares PortablePCs+Tablets'!L27</f>
        <v>328.3493351563921</v>
      </c>
      <c r="Q34" s="11">
        <f>Q$43*'Shares PortablePCs+Tablets'!M27</f>
        <v>309.17830899865328</v>
      </c>
      <c r="R34" s="9">
        <f>R$43*'Shares PortablePCs+Tablets'!N27</f>
        <v>452.59690500562283</v>
      </c>
      <c r="S34" s="9">
        <f>S$43*'Shares PortablePCs+Tablets'!O27</f>
        <v>588.496174595762</v>
      </c>
      <c r="T34" s="9">
        <f>T$43*'Shares PortablePCs+Tablets'!P27</f>
        <v>557.8332456293133</v>
      </c>
      <c r="U34" s="9">
        <f>U$43*'Shares PortablePCs+Tablets'!Q27</f>
        <v>497.23038917542095</v>
      </c>
      <c r="V34" s="9">
        <f>V$43*'Shares PortablePCs+Tablets'!R27</f>
        <v>469.48863407195716</v>
      </c>
      <c r="W34" s="9">
        <f>W$43*'Shares PortablePCs+Tablets'!S27</f>
        <v>446.87277033168078</v>
      </c>
      <c r="X34" s="9">
        <f>X$43*'Shares PortablePCs+Tablets'!T27</f>
        <v>394.21681817821769</v>
      </c>
      <c r="Y34" s="9">
        <f>Y$43*'Shares PortablePCs+Tablets'!U27</f>
        <v>346.50929780499678</v>
      </c>
      <c r="Z34" s="9">
        <f>Z$43*'Shares PortablePCs+Tablets'!V27</f>
        <v>323.7224612980022</v>
      </c>
      <c r="AA34" s="9">
        <f>AA$43*'Shares PortablePCs+Tablets'!W27</f>
        <v>331.04434326582066</v>
      </c>
      <c r="AB34" s="9">
        <f>AB$43*'Shares PortablePCs+Tablets'!X27</f>
        <v>268.05939203975021</v>
      </c>
      <c r="AC34" s="13">
        <f t="shared" ref="AC34:BE34" si="22">AB34+(AB34*AB$44)</f>
        <v>270.73998596014769</v>
      </c>
      <c r="AD34" s="13">
        <f t="shared" si="22"/>
        <v>273.44738581974917</v>
      </c>
      <c r="AE34" s="13">
        <f t="shared" si="22"/>
        <v>276.18185967794665</v>
      </c>
      <c r="AF34" s="13">
        <f t="shared" si="22"/>
        <v>278.9436782747261</v>
      </c>
      <c r="AG34" s="13">
        <f t="shared" si="22"/>
        <v>281.73311505747336</v>
      </c>
      <c r="AH34" s="13">
        <f t="shared" si="22"/>
        <v>284.55044620804807</v>
      </c>
      <c r="AI34" s="13">
        <f t="shared" si="22"/>
        <v>287.39595067012857</v>
      </c>
      <c r="AJ34" s="13">
        <f t="shared" si="22"/>
        <v>290.26991017682985</v>
      </c>
      <c r="AK34" s="13">
        <f t="shared" si="22"/>
        <v>293.17260927859815</v>
      </c>
      <c r="AL34" s="13">
        <f t="shared" si="22"/>
        <v>296.10433537138414</v>
      </c>
      <c r="AM34" s="13">
        <f t="shared" si="22"/>
        <v>299.06537872509796</v>
      </c>
      <c r="AN34" s="13">
        <f t="shared" si="22"/>
        <v>302.05603251234896</v>
      </c>
      <c r="AO34" s="13">
        <f t="shared" si="22"/>
        <v>305.07659283747245</v>
      </c>
      <c r="AP34" s="13">
        <f t="shared" si="22"/>
        <v>308.12735876584719</v>
      </c>
      <c r="AQ34" s="13">
        <f t="shared" si="22"/>
        <v>311.20863235350566</v>
      </c>
      <c r="AR34" s="13">
        <f t="shared" si="22"/>
        <v>314.3207186770407</v>
      </c>
      <c r="AS34" s="13">
        <f t="shared" si="22"/>
        <v>317.46392586381108</v>
      </c>
      <c r="AT34" s="13">
        <f t="shared" si="22"/>
        <v>320.63856512244922</v>
      </c>
      <c r="AU34" s="13">
        <f t="shared" si="22"/>
        <v>323.8449507736737</v>
      </c>
      <c r="AV34" s="13">
        <f t="shared" si="22"/>
        <v>327.08340028141043</v>
      </c>
      <c r="AW34" s="13">
        <f t="shared" si="22"/>
        <v>330.35423428422456</v>
      </c>
      <c r="AX34" s="13">
        <f t="shared" si="22"/>
        <v>333.65777662706682</v>
      </c>
      <c r="AY34" s="13">
        <f t="shared" si="22"/>
        <v>336.99435439333752</v>
      </c>
      <c r="AZ34" s="13">
        <f t="shared" si="22"/>
        <v>340.36429793727092</v>
      </c>
      <c r="BA34" s="13">
        <f t="shared" si="22"/>
        <v>343.76794091664362</v>
      </c>
      <c r="BB34" s="13">
        <f t="shared" si="22"/>
        <v>347.20562032581006</v>
      </c>
      <c r="BC34" s="13">
        <f t="shared" si="22"/>
        <v>350.67767652906815</v>
      </c>
      <c r="BD34" s="13">
        <f t="shared" si="22"/>
        <v>354.18445329435883</v>
      </c>
      <c r="BE34" s="13">
        <f t="shared" si="22"/>
        <v>357.7262978273024</v>
      </c>
    </row>
    <row r="35" spans="1:57" x14ac:dyDescent="0.35">
      <c r="A35" s="57" t="s">
        <v>616</v>
      </c>
      <c r="C35" s="86" t="s">
        <v>3</v>
      </c>
      <c r="D35" s="58" t="s">
        <v>621</v>
      </c>
      <c r="E35" s="65" t="s">
        <v>624</v>
      </c>
      <c r="F35" s="26" t="s">
        <v>62</v>
      </c>
      <c r="G35" s="11">
        <f>G$43*'Shares PortablePCs+Tablets'!C28</f>
        <v>18.626985423454471</v>
      </c>
      <c r="H35" s="11">
        <f>H$43*'Shares PortablePCs+Tablets'!D28</f>
        <v>24.406175069235449</v>
      </c>
      <c r="I35" s="11">
        <f>I$43*'Shares PortablePCs+Tablets'!E28</f>
        <v>27.467403434598861</v>
      </c>
      <c r="J35" s="11">
        <f>J$43*'Shares PortablePCs+Tablets'!F28</f>
        <v>42.037925527293879</v>
      </c>
      <c r="K35" s="11">
        <f>K$43*'Shares PortablePCs+Tablets'!G28</f>
        <v>43.946061919817446</v>
      </c>
      <c r="L35" s="11">
        <f>L$43*'Shares PortablePCs+Tablets'!H28</f>
        <v>79.643993386143677</v>
      </c>
      <c r="M35" s="11">
        <f>M$43*'Shares PortablePCs+Tablets'!I28</f>
        <v>89.650679576625862</v>
      </c>
      <c r="N35" s="11">
        <f>N$43*'Shares PortablePCs+Tablets'!J28</f>
        <v>112.22727350369648</v>
      </c>
      <c r="O35" s="11">
        <f>O$43*'Shares PortablePCs+Tablets'!K28</f>
        <v>220.05876470264042</v>
      </c>
      <c r="P35" s="11">
        <f>P$43*'Shares PortablePCs+Tablets'!L28</f>
        <v>280.53352281297214</v>
      </c>
      <c r="Q35" s="11">
        <f>Q$43*'Shares PortablePCs+Tablets'!M28</f>
        <v>305.71795403817919</v>
      </c>
      <c r="R35" s="9">
        <f>R$43*'Shares PortablePCs+Tablets'!N28</f>
        <v>360.64595358386509</v>
      </c>
      <c r="S35" s="9">
        <f>S$43*'Shares PortablePCs+Tablets'!O28</f>
        <v>466.08442150716195</v>
      </c>
      <c r="T35" s="9">
        <f>T$43*'Shares PortablePCs+Tablets'!P28</f>
        <v>487.27235087985082</v>
      </c>
      <c r="U35" s="9">
        <f>U$43*'Shares PortablePCs+Tablets'!Q28</f>
        <v>385.00954070538819</v>
      </c>
      <c r="V35" s="9">
        <f>V$43*'Shares PortablePCs+Tablets'!R28</f>
        <v>317.27621320928677</v>
      </c>
      <c r="W35" s="9">
        <f>W$43*'Shares PortablePCs+Tablets'!S28</f>
        <v>210.41015066522422</v>
      </c>
      <c r="X35" s="9">
        <f>X$43*'Shares PortablePCs+Tablets'!T28</f>
        <v>160.95965743695052</v>
      </c>
      <c r="Y35" s="9">
        <f>Y$43*'Shares PortablePCs+Tablets'!U28</f>
        <v>137.00936297685669</v>
      </c>
      <c r="Z35" s="9">
        <f>Z$43*'Shares PortablePCs+Tablets'!V28</f>
        <v>153.07007026650319</v>
      </c>
      <c r="AA35" s="9">
        <f>AA$43*'Shares PortablePCs+Tablets'!W28</f>
        <v>148.87043324735527</v>
      </c>
      <c r="AB35" s="9">
        <f>AB$43*'Shares PortablePCs+Tablets'!X28</f>
        <v>84.459836525555673</v>
      </c>
      <c r="AC35" s="13">
        <f t="shared" ref="AC35:BE35" si="23">AB35+(AB35*AB$44)</f>
        <v>85.304434890811223</v>
      </c>
      <c r="AD35" s="13">
        <f t="shared" si="23"/>
        <v>86.157479239719336</v>
      </c>
      <c r="AE35" s="13">
        <f t="shared" si="23"/>
        <v>87.019054032116529</v>
      </c>
      <c r="AF35" s="13">
        <f t="shared" si="23"/>
        <v>87.88924457243769</v>
      </c>
      <c r="AG35" s="13">
        <f t="shared" si="23"/>
        <v>88.768137018162065</v>
      </c>
      <c r="AH35" s="13">
        <f t="shared" si="23"/>
        <v>89.65581838834369</v>
      </c>
      <c r="AI35" s="13">
        <f t="shared" si="23"/>
        <v>90.552376572227132</v>
      </c>
      <c r="AJ35" s="13">
        <f t="shared" si="23"/>
        <v>91.457900337949397</v>
      </c>
      <c r="AK35" s="13">
        <f t="shared" si="23"/>
        <v>92.372479341328898</v>
      </c>
      <c r="AL35" s="13">
        <f t="shared" si="23"/>
        <v>93.296204134742183</v>
      </c>
      <c r="AM35" s="13">
        <f t="shared" si="23"/>
        <v>94.229166176089606</v>
      </c>
      <c r="AN35" s="13">
        <f t="shared" si="23"/>
        <v>95.171457837850497</v>
      </c>
      <c r="AO35" s="13">
        <f t="shared" si="23"/>
        <v>96.123172416228996</v>
      </c>
      <c r="AP35" s="13">
        <f t="shared" si="23"/>
        <v>97.084404140391285</v>
      </c>
      <c r="AQ35" s="13">
        <f t="shared" si="23"/>
        <v>98.055248181795193</v>
      </c>
      <c r="AR35" s="13">
        <f t="shared" si="23"/>
        <v>99.035800663613145</v>
      </c>
      <c r="AS35" s="13">
        <f t="shared" si="23"/>
        <v>100.02615867024927</v>
      </c>
      <c r="AT35" s="13">
        <f t="shared" si="23"/>
        <v>101.02642025695177</v>
      </c>
      <c r="AU35" s="13">
        <f t="shared" si="23"/>
        <v>102.03668445952128</v>
      </c>
      <c r="AV35" s="13">
        <f t="shared" si="23"/>
        <v>103.0570513041165</v>
      </c>
      <c r="AW35" s="13">
        <f t="shared" si="23"/>
        <v>104.08762181715767</v>
      </c>
      <c r="AX35" s="13">
        <f t="shared" si="23"/>
        <v>105.12849803532924</v>
      </c>
      <c r="AY35" s="13">
        <f t="shared" si="23"/>
        <v>106.17978301568253</v>
      </c>
      <c r="AZ35" s="13">
        <f t="shared" si="23"/>
        <v>107.24158084583935</v>
      </c>
      <c r="BA35" s="13">
        <f t="shared" si="23"/>
        <v>108.31399665429774</v>
      </c>
      <c r="BB35" s="13">
        <f t="shared" si="23"/>
        <v>109.39713662084071</v>
      </c>
      <c r="BC35" s="13">
        <f t="shared" si="23"/>
        <v>110.49110798704912</v>
      </c>
      <c r="BD35" s="13">
        <f t="shared" si="23"/>
        <v>111.59601906691961</v>
      </c>
      <c r="BE35" s="13">
        <f t="shared" si="23"/>
        <v>112.71197925758881</v>
      </c>
    </row>
    <row r="36" spans="1:57" x14ac:dyDescent="0.35">
      <c r="A36" s="57" t="s">
        <v>616</v>
      </c>
      <c r="C36" s="86" t="s">
        <v>3</v>
      </c>
      <c r="D36" s="58" t="s">
        <v>621</v>
      </c>
      <c r="E36" s="65" t="s">
        <v>624</v>
      </c>
      <c r="F36" s="26" t="s">
        <v>63</v>
      </c>
      <c r="G36" s="11">
        <f>G$43*'Shares PortablePCs+Tablets'!C29</f>
        <v>7.3270422300472404</v>
      </c>
      <c r="H36" s="11">
        <f>H$43*'Shares PortablePCs+Tablets'!D29</f>
        <v>8.0948813409433473</v>
      </c>
      <c r="I36" s="11">
        <f>I$43*'Shares PortablePCs+Tablets'!E29</f>
        <v>2.2782845721464935</v>
      </c>
      <c r="J36" s="11">
        <f>J$43*'Shares PortablePCs+Tablets'!F29</f>
        <v>1.5707486502658219</v>
      </c>
      <c r="K36" s="11">
        <f>K$43*'Shares PortablePCs+Tablets'!G29</f>
        <v>3.014324595260363</v>
      </c>
      <c r="L36" s="11">
        <f>L$43*'Shares PortablePCs+Tablets'!H29</f>
        <v>4.6285175346526906</v>
      </c>
      <c r="M36" s="11">
        <f>M$43*'Shares PortablePCs+Tablets'!I29</f>
        <v>10.870022497488826</v>
      </c>
      <c r="N36" s="11">
        <f>N$43*'Shares PortablePCs+Tablets'!J29</f>
        <v>41.492046318258247</v>
      </c>
      <c r="O36" s="11">
        <f>O$43*'Shares PortablePCs+Tablets'!K29</f>
        <v>73.190290693309024</v>
      </c>
      <c r="P36" s="11">
        <f>P$43*'Shares PortablePCs+Tablets'!L29</f>
        <v>72.731895685123234</v>
      </c>
      <c r="Q36" s="11">
        <f>Q$43*'Shares PortablePCs+Tablets'!M29</f>
        <v>81.860376560143308</v>
      </c>
      <c r="R36" s="9">
        <f>R$43*'Shares PortablePCs+Tablets'!N29</f>
        <v>110.64698859428795</v>
      </c>
      <c r="S36" s="9">
        <f>S$43*'Shares PortablePCs+Tablets'!O29</f>
        <v>153.77651591371048</v>
      </c>
      <c r="T36" s="9">
        <f>T$43*'Shares PortablePCs+Tablets'!P29</f>
        <v>155.27979469118728</v>
      </c>
      <c r="U36" s="9">
        <f>U$43*'Shares PortablePCs+Tablets'!Q29</f>
        <v>147.02429056587658</v>
      </c>
      <c r="V36" s="9">
        <f>V$43*'Shares PortablePCs+Tablets'!R29</f>
        <v>146.76624491139998</v>
      </c>
      <c r="W36" s="9">
        <f>W$43*'Shares PortablePCs+Tablets'!S29</f>
        <v>173.08100956640553</v>
      </c>
      <c r="X36" s="9">
        <f>X$43*'Shares PortablePCs+Tablets'!T29</f>
        <v>136.81223152929655</v>
      </c>
      <c r="Y36" s="9">
        <f>Y$43*'Shares PortablePCs+Tablets'!U29</f>
        <v>117.28538861476429</v>
      </c>
      <c r="Z36" s="9">
        <f>Z$43*'Shares PortablePCs+Tablets'!V29</f>
        <v>92.29260864260111</v>
      </c>
      <c r="AA36" s="9">
        <f>AA$43*'Shares PortablePCs+Tablets'!W29</f>
        <v>88.113941422503956</v>
      </c>
      <c r="AB36" s="9">
        <f>AB$43*'Shares PortablePCs+Tablets'!X29</f>
        <v>89.997279817157832</v>
      </c>
      <c r="AC36" s="13">
        <f t="shared" ref="AC36:BE36" si="24">AB36+(AB36*AB$44)</f>
        <v>90.897252615329407</v>
      </c>
      <c r="AD36" s="13">
        <f t="shared" si="24"/>
        <v>91.806225141482699</v>
      </c>
      <c r="AE36" s="13">
        <f t="shared" si="24"/>
        <v>92.724287392897523</v>
      </c>
      <c r="AF36" s="13">
        <f t="shared" si="24"/>
        <v>93.651530266826498</v>
      </c>
      <c r="AG36" s="13">
        <f t="shared" si="24"/>
        <v>94.588045569494767</v>
      </c>
      <c r="AH36" s="13">
        <f t="shared" si="24"/>
        <v>95.533926025189714</v>
      </c>
      <c r="AI36" s="13">
        <f t="shared" si="24"/>
        <v>96.489265285441618</v>
      </c>
      <c r="AJ36" s="13">
        <f t="shared" si="24"/>
        <v>97.454157938296035</v>
      </c>
      <c r="AK36" s="13">
        <f t="shared" si="24"/>
        <v>98.428699517678993</v>
      </c>
      <c r="AL36" s="13">
        <f t="shared" si="24"/>
        <v>99.412986512855781</v>
      </c>
      <c r="AM36" s="13">
        <f t="shared" si="24"/>
        <v>100.40711637798434</v>
      </c>
      <c r="AN36" s="13">
        <f t="shared" si="24"/>
        <v>101.41118754176418</v>
      </c>
      <c r="AO36" s="13">
        <f t="shared" si="24"/>
        <v>102.42529941718182</v>
      </c>
      <c r="AP36" s="13">
        <f t="shared" si="24"/>
        <v>103.44955241135364</v>
      </c>
      <c r="AQ36" s="13">
        <f t="shared" si="24"/>
        <v>104.48404793546717</v>
      </c>
      <c r="AR36" s="13">
        <f t="shared" si="24"/>
        <v>105.52888841482185</v>
      </c>
      <c r="AS36" s="13">
        <f t="shared" si="24"/>
        <v>106.58417729897006</v>
      </c>
      <c r="AT36" s="13">
        <f t="shared" si="24"/>
        <v>107.65001907195976</v>
      </c>
      <c r="AU36" s="13">
        <f t="shared" si="24"/>
        <v>108.72651926267936</v>
      </c>
      <c r="AV36" s="13">
        <f t="shared" si="24"/>
        <v>109.81378445530615</v>
      </c>
      <c r="AW36" s="13">
        <f t="shared" si="24"/>
        <v>110.91192229985921</v>
      </c>
      <c r="AX36" s="13">
        <f t="shared" si="24"/>
        <v>112.0210415228578</v>
      </c>
      <c r="AY36" s="13">
        <f t="shared" si="24"/>
        <v>113.14125193808638</v>
      </c>
      <c r="AZ36" s="13">
        <f t="shared" si="24"/>
        <v>114.27266445746724</v>
      </c>
      <c r="BA36" s="13">
        <f t="shared" si="24"/>
        <v>115.41539110204192</v>
      </c>
      <c r="BB36" s="13">
        <f t="shared" si="24"/>
        <v>116.56954501306234</v>
      </c>
      <c r="BC36" s="13">
        <f t="shared" si="24"/>
        <v>117.73524046319297</v>
      </c>
      <c r="BD36" s="13">
        <f t="shared" si="24"/>
        <v>118.9125928678249</v>
      </c>
      <c r="BE36" s="13">
        <f t="shared" si="24"/>
        <v>120.10171879650315</v>
      </c>
    </row>
    <row r="37" spans="1:57" x14ac:dyDescent="0.35">
      <c r="A37" s="57" t="s">
        <v>616</v>
      </c>
      <c r="C37" s="86" t="s">
        <v>3</v>
      </c>
      <c r="D37" s="58" t="s">
        <v>621</v>
      </c>
      <c r="E37" s="65" t="s">
        <v>624</v>
      </c>
      <c r="F37" s="26" t="s">
        <v>64</v>
      </c>
      <c r="G37" s="11">
        <f>G$43*'Shares PortablePCs+Tablets'!C30</f>
        <v>4.6372566650066416</v>
      </c>
      <c r="H37" s="11">
        <f>H$43*'Shares PortablePCs+Tablets'!D30</f>
        <v>4.7377414048550843</v>
      </c>
      <c r="I37" s="11">
        <f>I$43*'Shares PortablePCs+Tablets'!E30</f>
        <v>4.8815887912594773</v>
      </c>
      <c r="J37" s="11">
        <f>J$43*'Shares PortablePCs+Tablets'!F30</f>
        <v>8.1728613767149927</v>
      </c>
      <c r="K37" s="11">
        <f>K$43*'Shares PortablePCs+Tablets'!G30</f>
        <v>9.1340433878306069</v>
      </c>
      <c r="L37" s="11">
        <f>L$43*'Shares PortablePCs+Tablets'!H30</f>
        <v>10.678980216530537</v>
      </c>
      <c r="M37" s="11">
        <f>M$43*'Shares PortablePCs+Tablets'!I30</f>
        <v>15.889059538577627</v>
      </c>
      <c r="N37" s="11">
        <f>N$43*'Shares PortablePCs+Tablets'!J30</f>
        <v>21.815351777428617</v>
      </c>
      <c r="O37" s="11">
        <f>O$43*'Shares PortablePCs+Tablets'!K30</f>
        <v>26.496683009599433</v>
      </c>
      <c r="P37" s="11">
        <f>P$43*'Shares PortablePCs+Tablets'!L30</f>
        <v>33.088568356767269</v>
      </c>
      <c r="Q37" s="11">
        <f>Q$43*'Shares PortablePCs+Tablets'!M30</f>
        <v>35.485523059143837</v>
      </c>
      <c r="R37" s="9">
        <f>R$43*'Shares PortablePCs+Tablets'!N30</f>
        <v>46.17256337382765</v>
      </c>
      <c r="S37" s="9">
        <f>S$43*'Shares PortablePCs+Tablets'!O30</f>
        <v>65.591920417585953</v>
      </c>
      <c r="T37" s="9">
        <f>T$43*'Shares PortablePCs+Tablets'!P30</f>
        <v>67.40483565487925</v>
      </c>
      <c r="U37" s="9">
        <f>U$43*'Shares PortablePCs+Tablets'!Q30</f>
        <v>64.817290482779327</v>
      </c>
      <c r="V37" s="9">
        <f>V$43*'Shares PortablePCs+Tablets'!R30</f>
        <v>61.065381922981096</v>
      </c>
      <c r="W37" s="9">
        <f>W$43*'Shares PortablePCs+Tablets'!S30</f>
        <v>68.295435317387927</v>
      </c>
      <c r="X37" s="9">
        <f>X$43*'Shares PortablePCs+Tablets'!T30</f>
        <v>73.064401813551257</v>
      </c>
      <c r="Y37" s="9">
        <f>Y$43*'Shares PortablePCs+Tablets'!U30</f>
        <v>57.221199953806114</v>
      </c>
      <c r="Z37" s="9">
        <f>Z$43*'Shares PortablePCs+Tablets'!V30</f>
        <v>46.341266842529187</v>
      </c>
      <c r="AA37" s="9">
        <f>AA$43*'Shares PortablePCs+Tablets'!W30</f>
        <v>40.28298608287372</v>
      </c>
      <c r="AB37" s="9">
        <f>AB$43*'Shares PortablePCs+Tablets'!X30</f>
        <v>45.713704201980129</v>
      </c>
      <c r="AC37" s="13">
        <f t="shared" ref="AC37:BE37" si="25">AB37+(AB37*AB$44)</f>
        <v>46.170841243999931</v>
      </c>
      <c r="AD37" s="13">
        <f t="shared" si="25"/>
        <v>46.632549656439927</v>
      </c>
      <c r="AE37" s="13">
        <f t="shared" si="25"/>
        <v>47.098875153004329</v>
      </c>
      <c r="AF37" s="13">
        <f t="shared" si="25"/>
        <v>47.569863904534373</v>
      </c>
      <c r="AG37" s="13">
        <f t="shared" si="25"/>
        <v>48.045562543579713</v>
      </c>
      <c r="AH37" s="13">
        <f t="shared" si="25"/>
        <v>48.526018169015508</v>
      </c>
      <c r="AI37" s="13">
        <f t="shared" si="25"/>
        <v>49.011278350705666</v>
      </c>
      <c r="AJ37" s="13">
        <f t="shared" si="25"/>
        <v>49.501391134212724</v>
      </c>
      <c r="AK37" s="13">
        <f t="shared" si="25"/>
        <v>49.996405045554852</v>
      </c>
      <c r="AL37" s="13">
        <f t="shared" si="25"/>
        <v>50.496369096010397</v>
      </c>
      <c r="AM37" s="13">
        <f t="shared" si="25"/>
        <v>51.001332786970501</v>
      </c>
      <c r="AN37" s="13">
        <f t="shared" si="25"/>
        <v>51.511346114840208</v>
      </c>
      <c r="AO37" s="13">
        <f t="shared" si="25"/>
        <v>52.026459575988611</v>
      </c>
      <c r="AP37" s="13">
        <f t="shared" si="25"/>
        <v>52.546724171748494</v>
      </c>
      <c r="AQ37" s="13">
        <f t="shared" si="25"/>
        <v>53.07219141346598</v>
      </c>
      <c r="AR37" s="13">
        <f t="shared" si="25"/>
        <v>53.602913327600639</v>
      </c>
      <c r="AS37" s="13">
        <f t="shared" si="25"/>
        <v>54.138942460876649</v>
      </c>
      <c r="AT37" s="13">
        <f t="shared" si="25"/>
        <v>54.680331885485415</v>
      </c>
      <c r="AU37" s="13">
        <f t="shared" si="25"/>
        <v>55.227135204340271</v>
      </c>
      <c r="AV37" s="13">
        <f t="shared" si="25"/>
        <v>55.779406556383677</v>
      </c>
      <c r="AW37" s="13">
        <f t="shared" si="25"/>
        <v>56.337200621947517</v>
      </c>
      <c r="AX37" s="13">
        <f t="shared" si="25"/>
        <v>56.900572628166991</v>
      </c>
      <c r="AY37" s="13">
        <f t="shared" si="25"/>
        <v>57.469578354448657</v>
      </c>
      <c r="AZ37" s="13">
        <f t="shared" si="25"/>
        <v>58.044274137993142</v>
      </c>
      <c r="BA37" s="13">
        <f t="shared" si="25"/>
        <v>58.624716879373075</v>
      </c>
      <c r="BB37" s="13">
        <f t="shared" si="25"/>
        <v>59.210964048166808</v>
      </c>
      <c r="BC37" s="13">
        <f t="shared" si="25"/>
        <v>59.803073688648475</v>
      </c>
      <c r="BD37" s="13">
        <f t="shared" si="25"/>
        <v>60.40110442553496</v>
      </c>
      <c r="BE37" s="13">
        <f t="shared" si="25"/>
        <v>61.005115469790312</v>
      </c>
    </row>
    <row r="38" spans="1:57" x14ac:dyDescent="0.35">
      <c r="A38" s="57" t="s">
        <v>616</v>
      </c>
      <c r="C38" s="86" t="s">
        <v>3</v>
      </c>
      <c r="D38" s="58" t="s">
        <v>621</v>
      </c>
      <c r="E38" s="65" t="s">
        <v>624</v>
      </c>
      <c r="F38" s="26" t="s">
        <v>65</v>
      </c>
      <c r="G38" s="11">
        <f>G$43*'Shares PortablePCs+Tablets'!C31</f>
        <v>1.3843412770470089</v>
      </c>
      <c r="H38" s="11">
        <f>H$43*'Shares PortablePCs+Tablets'!D31</f>
        <v>2.6665267198454674</v>
      </c>
      <c r="I38" s="11">
        <f>I$43*'Shares PortablePCs+Tablets'!E31</f>
        <v>3.567230701859295</v>
      </c>
      <c r="J38" s="11">
        <f>J$43*'Shares PortablePCs+Tablets'!F31</f>
        <v>5.7997873845767662</v>
      </c>
      <c r="K38" s="11">
        <f>K$43*'Shares PortablePCs+Tablets'!G31</f>
        <v>7.4589700089244975</v>
      </c>
      <c r="L38" s="11">
        <f>L$43*'Shares PortablePCs+Tablets'!H31</f>
        <v>9.9333216656755443</v>
      </c>
      <c r="M38" s="11">
        <f>M$43*'Shares PortablePCs+Tablets'!I31</f>
        <v>11.460090845863581</v>
      </c>
      <c r="N38" s="11">
        <f>N$43*'Shares PortablePCs+Tablets'!J31</f>
        <v>19.113166188712817</v>
      </c>
      <c r="O38" s="11">
        <f>O$43*'Shares PortablePCs+Tablets'!K31</f>
        <v>22.06268891726323</v>
      </c>
      <c r="P38" s="11">
        <f>P$43*'Shares PortablePCs+Tablets'!L31</f>
        <v>26.694277626194467</v>
      </c>
      <c r="Q38" s="11">
        <f>Q$43*'Shares PortablePCs+Tablets'!M31</f>
        <v>27.354035068883675</v>
      </c>
      <c r="R38" s="9">
        <f>R$43*'Shares PortablePCs+Tablets'!N31</f>
        <v>34.046221384008568</v>
      </c>
      <c r="S38" s="9">
        <f>S$43*'Shares PortablePCs+Tablets'!O31</f>
        <v>35.801216438920946</v>
      </c>
      <c r="T38" s="9">
        <f>T$43*'Shares PortablePCs+Tablets'!P31</f>
        <v>32.577815308729811</v>
      </c>
      <c r="U38" s="9">
        <f>U$43*'Shares PortablePCs+Tablets'!Q31</f>
        <v>27.840155348675253</v>
      </c>
      <c r="V38" s="9">
        <f>V$43*'Shares PortablePCs+Tablets'!R31</f>
        <v>25.121630350942155</v>
      </c>
      <c r="W38" s="9">
        <f>W$43*'Shares PortablePCs+Tablets'!S31</f>
        <v>23.469515203413518</v>
      </c>
      <c r="X38" s="9">
        <f>X$43*'Shares PortablePCs+Tablets'!T31</f>
        <v>17.277000272171872</v>
      </c>
      <c r="Y38" s="9">
        <f>Y$43*'Shares PortablePCs+Tablets'!U31</f>
        <v>19.781462099687808</v>
      </c>
      <c r="Z38" s="9">
        <f>Z$43*'Shares PortablePCs+Tablets'!V31</f>
        <v>14.812943824344245</v>
      </c>
      <c r="AA38" s="9">
        <f>AA$43*'Shares PortablePCs+Tablets'!W31</f>
        <v>13.748757884657682</v>
      </c>
      <c r="AB38" s="9">
        <f>AB$43*'Shares PortablePCs+Tablets'!X31</f>
        <v>8.9595026715867796</v>
      </c>
      <c r="AC38" s="13">
        <f t="shared" ref="AC38:BE38" si="26">AB38+(AB38*AB$44)</f>
        <v>9.0490976983026474</v>
      </c>
      <c r="AD38" s="13">
        <f t="shared" si="26"/>
        <v>9.1395886752856743</v>
      </c>
      <c r="AE38" s="13">
        <f t="shared" si="26"/>
        <v>9.2309845620385307</v>
      </c>
      <c r="AF38" s="13">
        <f t="shared" si="26"/>
        <v>9.3232944076589153</v>
      </c>
      <c r="AG38" s="13">
        <f t="shared" si="26"/>
        <v>9.416527351735505</v>
      </c>
      <c r="AH38" s="13">
        <f t="shared" si="26"/>
        <v>9.5106926252528599</v>
      </c>
      <c r="AI38" s="13">
        <f t="shared" si="26"/>
        <v>9.6057995515053882</v>
      </c>
      <c r="AJ38" s="13">
        <f t="shared" si="26"/>
        <v>9.7018575470204418</v>
      </c>
      <c r="AK38" s="13">
        <f t="shared" si="26"/>
        <v>9.7988761224906469</v>
      </c>
      <c r="AL38" s="13">
        <f t="shared" si="26"/>
        <v>9.8968648837155531</v>
      </c>
      <c r="AM38" s="13">
        <f t="shared" si="26"/>
        <v>9.9958335325527088</v>
      </c>
      <c r="AN38" s="13">
        <f t="shared" si="26"/>
        <v>10.095791867878235</v>
      </c>
      <c r="AO38" s="13">
        <f t="shared" si="26"/>
        <v>10.196749786557017</v>
      </c>
      <c r="AP38" s="13">
        <f t="shared" si="26"/>
        <v>10.298717284422587</v>
      </c>
      <c r="AQ38" s="13">
        <f t="shared" si="26"/>
        <v>10.401704457266813</v>
      </c>
      <c r="AR38" s="13">
        <f t="shared" si="26"/>
        <v>10.505721501839481</v>
      </c>
      <c r="AS38" s="13">
        <f t="shared" si="26"/>
        <v>10.610778716857876</v>
      </c>
      <c r="AT38" s="13">
        <f t="shared" si="26"/>
        <v>10.716886504026455</v>
      </c>
      <c r="AU38" s="13">
        <f t="shared" si="26"/>
        <v>10.82405536906672</v>
      </c>
      <c r="AV38" s="13">
        <f t="shared" si="26"/>
        <v>10.932295922757387</v>
      </c>
      <c r="AW38" s="13">
        <f t="shared" si="26"/>
        <v>11.041618881984961</v>
      </c>
      <c r="AX38" s="13">
        <f t="shared" si="26"/>
        <v>11.152035070804811</v>
      </c>
      <c r="AY38" s="13">
        <f t="shared" si="26"/>
        <v>11.263555421512859</v>
      </c>
      <c r="AZ38" s="13">
        <f t="shared" si="26"/>
        <v>11.376190975727987</v>
      </c>
      <c r="BA38" s="13">
        <f t="shared" si="26"/>
        <v>11.489952885485266</v>
      </c>
      <c r="BB38" s="13">
        <f t="shared" si="26"/>
        <v>11.604852414340119</v>
      </c>
      <c r="BC38" s="13">
        <f t="shared" si="26"/>
        <v>11.720900938483521</v>
      </c>
      <c r="BD38" s="13">
        <f t="shared" si="26"/>
        <v>11.838109947868356</v>
      </c>
      <c r="BE38" s="13">
        <f t="shared" si="26"/>
        <v>11.95649104734704</v>
      </c>
    </row>
    <row r="39" spans="1:57" x14ac:dyDescent="0.35">
      <c r="A39" s="57" t="s">
        <v>616</v>
      </c>
      <c r="C39" s="86" t="s">
        <v>3</v>
      </c>
      <c r="D39" s="58" t="s">
        <v>621</v>
      </c>
      <c r="E39" s="65" t="s">
        <v>624</v>
      </c>
      <c r="F39" s="26" t="s">
        <v>36</v>
      </c>
      <c r="G39" s="11">
        <f>G$43*'Shares PortablePCs+Tablets'!C32</f>
        <v>51.609116280654504</v>
      </c>
      <c r="H39" s="11">
        <f>H$43*'Shares PortablePCs+Tablets'!D32</f>
        <v>76.797714269926701</v>
      </c>
      <c r="I39" s="11">
        <f>I$43*'Shares PortablePCs+Tablets'!E32</f>
        <v>96.1953253574775</v>
      </c>
      <c r="J39" s="11">
        <f>J$43*'Shares PortablePCs+Tablets'!F32</f>
        <v>193.00252123978873</v>
      </c>
      <c r="K39" s="11">
        <f>K$43*'Shares PortablePCs+Tablets'!G32</f>
        <v>206.38955522486199</v>
      </c>
      <c r="L39" s="11">
        <f>L$43*'Shares PortablePCs+Tablets'!H32</f>
        <v>326.1814851868661</v>
      </c>
      <c r="M39" s="11">
        <f>M$43*'Shares PortablePCs+Tablets'!I32</f>
        <v>455.89141588874617</v>
      </c>
      <c r="N39" s="11">
        <f>N$43*'Shares PortablePCs+Tablets'!J32</f>
        <v>623.09698340627233</v>
      </c>
      <c r="O39" s="11">
        <f>O$43*'Shares PortablePCs+Tablets'!K32</f>
        <v>702.50730987831093</v>
      </c>
      <c r="P39" s="11">
        <f>P$43*'Shares PortablePCs+Tablets'!L32</f>
        <v>818.92693970585651</v>
      </c>
      <c r="Q39" s="11">
        <f>Q$43*'Shares PortablePCs+Tablets'!M32</f>
        <v>822.39594098338739</v>
      </c>
      <c r="R39" s="9">
        <f>R$43*'Shares PortablePCs+Tablets'!N32</f>
        <v>1008.7456785265641</v>
      </c>
      <c r="S39" s="9">
        <f>S$43*'Shares PortablePCs+Tablets'!O32</f>
        <v>1252.8649033488166</v>
      </c>
      <c r="T39" s="9">
        <f>T$43*'Shares PortablePCs+Tablets'!P32</f>
        <v>1125.6900512358072</v>
      </c>
      <c r="U39" s="9">
        <f>U$43*'Shares PortablePCs+Tablets'!Q32</f>
        <v>946.90541785279981</v>
      </c>
      <c r="V39" s="9">
        <f>V$43*'Shares PortablePCs+Tablets'!R32</f>
        <v>893.5924100530043</v>
      </c>
      <c r="W39" s="9">
        <f>W$43*'Shares PortablePCs+Tablets'!S32</f>
        <v>1002.3253245587189</v>
      </c>
      <c r="X39" s="9">
        <f>X$43*'Shares PortablePCs+Tablets'!T32</f>
        <v>1076.9069601440826</v>
      </c>
      <c r="Y39" s="9">
        <f>Y$43*'Shares PortablePCs+Tablets'!U32</f>
        <v>1029.5395102152011</v>
      </c>
      <c r="Z39" s="9">
        <f>Z$43*'Shares PortablePCs+Tablets'!V32</f>
        <v>917.01582607568173</v>
      </c>
      <c r="AA39" s="9">
        <f>AA$43*'Shares PortablePCs+Tablets'!W32</f>
        <v>886.78567396713231</v>
      </c>
      <c r="AB39" s="9">
        <f>AB$43*'Shares PortablePCs+Tablets'!X32</f>
        <v>1007.3897414777337</v>
      </c>
      <c r="AC39" s="13">
        <f t="shared" ref="AC39:BE39" si="27">AB39+(AB39*AB$44)</f>
        <v>1017.463638892511</v>
      </c>
      <c r="AD39" s="13">
        <f t="shared" si="27"/>
        <v>1027.6382752814361</v>
      </c>
      <c r="AE39" s="13">
        <f t="shared" si="27"/>
        <v>1037.9146580342506</v>
      </c>
      <c r="AF39" s="13">
        <f t="shared" si="27"/>
        <v>1048.293804614593</v>
      </c>
      <c r="AG39" s="13">
        <f t="shared" si="27"/>
        <v>1058.7767426607388</v>
      </c>
      <c r="AH39" s="13">
        <f t="shared" si="27"/>
        <v>1069.3645100873462</v>
      </c>
      <c r="AI39" s="13">
        <f t="shared" si="27"/>
        <v>1080.0581551882196</v>
      </c>
      <c r="AJ39" s="13">
        <f t="shared" si="27"/>
        <v>1090.8587367401019</v>
      </c>
      <c r="AK39" s="13">
        <f t="shared" si="27"/>
        <v>1101.7673241075029</v>
      </c>
      <c r="AL39" s="13">
        <f t="shared" si="27"/>
        <v>1112.7849973485779</v>
      </c>
      <c r="AM39" s="13">
        <f t="shared" si="27"/>
        <v>1123.9128473220637</v>
      </c>
      <c r="AN39" s="13">
        <f t="shared" si="27"/>
        <v>1135.1519757952844</v>
      </c>
      <c r="AO39" s="13">
        <f t="shared" si="27"/>
        <v>1146.5034955532374</v>
      </c>
      <c r="AP39" s="13">
        <f t="shared" si="27"/>
        <v>1157.9685305087698</v>
      </c>
      <c r="AQ39" s="13">
        <f t="shared" si="27"/>
        <v>1169.5482158138575</v>
      </c>
      <c r="AR39" s="13">
        <f t="shared" si="27"/>
        <v>1181.243697971996</v>
      </c>
      <c r="AS39" s="13">
        <f t="shared" si="27"/>
        <v>1193.0561349517159</v>
      </c>
      <c r="AT39" s="13">
        <f t="shared" si="27"/>
        <v>1204.986696301233</v>
      </c>
      <c r="AU39" s="13">
        <f t="shared" si="27"/>
        <v>1217.0365632642454</v>
      </c>
      <c r="AV39" s="13">
        <f t="shared" si="27"/>
        <v>1229.2069288968878</v>
      </c>
      <c r="AW39" s="13">
        <f t="shared" si="27"/>
        <v>1241.4989981858566</v>
      </c>
      <c r="AX39" s="13">
        <f t="shared" si="27"/>
        <v>1253.9139881677152</v>
      </c>
      <c r="AY39" s="13">
        <f t="shared" si="27"/>
        <v>1266.4531280493923</v>
      </c>
      <c r="AZ39" s="13">
        <f t="shared" si="27"/>
        <v>1279.1176593298862</v>
      </c>
      <c r="BA39" s="13">
        <f t="shared" si="27"/>
        <v>1291.9088359231851</v>
      </c>
      <c r="BB39" s="13">
        <f t="shared" si="27"/>
        <v>1304.8279242824169</v>
      </c>
      <c r="BC39" s="13">
        <f t="shared" si="27"/>
        <v>1317.8762035252412</v>
      </c>
      <c r="BD39" s="13">
        <f t="shared" si="27"/>
        <v>1331.0549655604937</v>
      </c>
      <c r="BE39" s="13">
        <f t="shared" si="27"/>
        <v>1344.3655152160986</v>
      </c>
    </row>
    <row r="40" spans="1:57" x14ac:dyDescent="0.35">
      <c r="A40" s="57" t="s">
        <v>616</v>
      </c>
      <c r="C40" s="86" t="s">
        <v>3</v>
      </c>
      <c r="D40" s="58" t="s">
        <v>621</v>
      </c>
      <c r="E40" s="65" t="s">
        <v>624</v>
      </c>
      <c r="F40" s="26" t="s">
        <v>37</v>
      </c>
      <c r="G40" s="11">
        <f>G$43*'Shares PortablePCs+Tablets'!C33</f>
        <v>27.718631492711641</v>
      </c>
      <c r="H40" s="11">
        <f>H$43*'Shares PortablePCs+Tablets'!D33</f>
        <v>35.165066532659566</v>
      </c>
      <c r="I40" s="11">
        <f>I$43*'Shares PortablePCs+Tablets'!E33</f>
        <v>57.034741373728558</v>
      </c>
      <c r="J40" s="11">
        <f>J$43*'Shares PortablePCs+Tablets'!F33</f>
        <v>79.031133336109406</v>
      </c>
      <c r="K40" s="11">
        <f>K$43*'Shares PortablePCs+Tablets'!G33</f>
        <v>79.593909333259234</v>
      </c>
      <c r="L40" s="11">
        <f>L$43*'Shares PortablePCs+Tablets'!H33</f>
        <v>90.758481489066256</v>
      </c>
      <c r="M40" s="11">
        <f>M$43*'Shares PortablePCs+Tablets'!I33</f>
        <v>133.75160961432809</v>
      </c>
      <c r="N40" s="11">
        <f>N$43*'Shares PortablePCs+Tablets'!J33</f>
        <v>189.69524437958043</v>
      </c>
      <c r="O40" s="11">
        <f>O$43*'Shares PortablePCs+Tablets'!K33</f>
        <v>236.43862237809421</v>
      </c>
      <c r="P40" s="11">
        <f>P$43*'Shares PortablePCs+Tablets'!L33</f>
        <v>338.79390275529943</v>
      </c>
      <c r="Q40" s="11">
        <f>Q$43*'Shares PortablePCs+Tablets'!M33</f>
        <v>331.69028879517157</v>
      </c>
      <c r="R40" s="9">
        <f>R$43*'Shares PortablePCs+Tablets'!N33</f>
        <v>397.18659662459152</v>
      </c>
      <c r="S40" s="9">
        <f>S$43*'Shares PortablePCs+Tablets'!O33</f>
        <v>546.12512772928642</v>
      </c>
      <c r="T40" s="9">
        <f>T$43*'Shares PortablePCs+Tablets'!P33</f>
        <v>442.54761180359878</v>
      </c>
      <c r="U40" s="9">
        <f>U$43*'Shares PortablePCs+Tablets'!Q33</f>
        <v>327.27012713695467</v>
      </c>
      <c r="V40" s="9">
        <f>V$43*'Shares PortablePCs+Tablets'!R33</f>
        <v>244.23169608525785</v>
      </c>
      <c r="W40" s="9">
        <f>W$43*'Shares PortablePCs+Tablets'!S33</f>
        <v>233.28396384601874</v>
      </c>
      <c r="X40" s="9">
        <f>X$43*'Shares PortablePCs+Tablets'!T33</f>
        <v>234.85036871682621</v>
      </c>
      <c r="Y40" s="9">
        <f>Y$43*'Shares PortablePCs+Tablets'!U33</f>
        <v>229.42785439342865</v>
      </c>
      <c r="Z40" s="9">
        <f>Z$43*'Shares PortablePCs+Tablets'!V33</f>
        <v>170.10686361168021</v>
      </c>
      <c r="AA40" s="9">
        <f>AA$43*'Shares PortablePCs+Tablets'!W33</f>
        <v>188.37255833936518</v>
      </c>
      <c r="AB40" s="9">
        <f>AB$43*'Shares PortablePCs+Tablets'!X33</f>
        <v>214.76302172288894</v>
      </c>
      <c r="AC40" s="13">
        <f t="shared" ref="AC40:BE40" si="28">AB40+(AB40*AB$44)</f>
        <v>216.91065194011782</v>
      </c>
      <c r="AD40" s="13">
        <f t="shared" si="28"/>
        <v>219.07975845951898</v>
      </c>
      <c r="AE40" s="13">
        <f t="shared" si="28"/>
        <v>221.27055604411419</v>
      </c>
      <c r="AF40" s="13">
        <f t="shared" si="28"/>
        <v>223.48326160455534</v>
      </c>
      <c r="AG40" s="13">
        <f t="shared" si="28"/>
        <v>225.7180942206009</v>
      </c>
      <c r="AH40" s="13">
        <f t="shared" si="28"/>
        <v>227.97527516280692</v>
      </c>
      <c r="AI40" s="13">
        <f t="shared" si="28"/>
        <v>230.255027914435</v>
      </c>
      <c r="AJ40" s="13">
        <f t="shared" si="28"/>
        <v>232.55757819357936</v>
      </c>
      <c r="AK40" s="13">
        <f t="shared" si="28"/>
        <v>234.88315397551514</v>
      </c>
      <c r="AL40" s="13">
        <f t="shared" si="28"/>
        <v>237.23198551527028</v>
      </c>
      <c r="AM40" s="13">
        <f t="shared" si="28"/>
        <v>239.60430537042299</v>
      </c>
      <c r="AN40" s="13">
        <f t="shared" si="28"/>
        <v>242.00034842412722</v>
      </c>
      <c r="AO40" s="13">
        <f t="shared" si="28"/>
        <v>244.4203519083685</v>
      </c>
      <c r="AP40" s="13">
        <f t="shared" si="28"/>
        <v>246.86455542745219</v>
      </c>
      <c r="AQ40" s="13">
        <f t="shared" si="28"/>
        <v>249.33320098172672</v>
      </c>
      <c r="AR40" s="13">
        <f t="shared" si="28"/>
        <v>251.82653299154398</v>
      </c>
      <c r="AS40" s="13">
        <f t="shared" si="28"/>
        <v>254.34479832145942</v>
      </c>
      <c r="AT40" s="13">
        <f t="shared" si="28"/>
        <v>256.888246304674</v>
      </c>
      <c r="AU40" s="13">
        <f t="shared" si="28"/>
        <v>259.45712876772075</v>
      </c>
      <c r="AV40" s="13">
        <f t="shared" si="28"/>
        <v>262.05170005539793</v>
      </c>
      <c r="AW40" s="13">
        <f t="shared" si="28"/>
        <v>264.67221705595193</v>
      </c>
      <c r="AX40" s="13">
        <f t="shared" si="28"/>
        <v>267.31893922651147</v>
      </c>
      <c r="AY40" s="13">
        <f t="shared" si="28"/>
        <v>269.99212861877658</v>
      </c>
      <c r="AZ40" s="13">
        <f t="shared" si="28"/>
        <v>272.69204990496434</v>
      </c>
      <c r="BA40" s="13">
        <f t="shared" si="28"/>
        <v>275.41897040401398</v>
      </c>
      <c r="BB40" s="13">
        <f t="shared" si="28"/>
        <v>278.17316010805411</v>
      </c>
      <c r="BC40" s="13">
        <f t="shared" si="28"/>
        <v>280.95489170913464</v>
      </c>
      <c r="BD40" s="13">
        <f t="shared" si="28"/>
        <v>283.76444062622596</v>
      </c>
      <c r="BE40" s="13">
        <f t="shared" si="28"/>
        <v>286.60208503248822</v>
      </c>
    </row>
    <row r="41" spans="1:57" x14ac:dyDescent="0.35">
      <c r="A41" s="57" t="s">
        <v>616</v>
      </c>
      <c r="C41" s="86" t="s">
        <v>3</v>
      </c>
      <c r="D41" s="58" t="s">
        <v>621</v>
      </c>
      <c r="E41" s="65" t="s">
        <v>624</v>
      </c>
      <c r="F41" s="26" t="s">
        <v>66</v>
      </c>
      <c r="G41" s="11">
        <f>G$43*'Shares PortablePCs+Tablets'!C34</f>
        <v>39.381612087261679</v>
      </c>
      <c r="H41" s="11">
        <f>H$43*'Shares PortablePCs+Tablets'!D34</f>
        <v>50.306524137659046</v>
      </c>
      <c r="I41" s="11">
        <f>I$43*'Shares PortablePCs+Tablets'!E34</f>
        <v>76.435535008312399</v>
      </c>
      <c r="J41" s="11">
        <f>J$43*'Shares PortablePCs+Tablets'!F34</f>
        <v>140.33364858071391</v>
      </c>
      <c r="K41" s="11">
        <f>K$43*'Shares PortablePCs+Tablets'!G34</f>
        <v>153.46917355930108</v>
      </c>
      <c r="L41" s="11">
        <f>L$43*'Shares PortablePCs+Tablets'!H34</f>
        <v>159.58130185508017</v>
      </c>
      <c r="M41" s="11">
        <f>M$43*'Shares PortablePCs+Tablets'!I34</f>
        <v>189.61071663484418</v>
      </c>
      <c r="N41" s="11">
        <f>N$43*'Shares PortablePCs+Tablets'!J34</f>
        <v>276.69441387351742</v>
      </c>
      <c r="O41" s="11">
        <f>O$43*'Shares PortablePCs+Tablets'!K34</f>
        <v>315.22112582381254</v>
      </c>
      <c r="P41" s="11">
        <f>P$43*'Shares PortablePCs+Tablets'!L34</f>
        <v>408.67885307677523</v>
      </c>
      <c r="Q41" s="11">
        <f>Q$43*'Shares PortablePCs+Tablets'!M34</f>
        <v>438.77507829161425</v>
      </c>
      <c r="R41" s="9">
        <f>R$43*'Shares PortablePCs+Tablets'!N34</f>
        <v>509.10233754283297</v>
      </c>
      <c r="S41" s="9">
        <f>S$43*'Shares PortablePCs+Tablets'!O34</f>
        <v>647.57089926038407</v>
      </c>
      <c r="T41" s="9">
        <f>T$43*'Shares PortablePCs+Tablets'!P34</f>
        <v>560.88962715612058</v>
      </c>
      <c r="U41" s="9">
        <f>U$43*'Shares PortablePCs+Tablets'!Q34</f>
        <v>471.67213176411036</v>
      </c>
      <c r="V41" s="9">
        <f>V$43*'Shares PortablePCs+Tablets'!R34</f>
        <v>392.11064328831293</v>
      </c>
      <c r="W41" s="9">
        <f>W$43*'Shares PortablePCs+Tablets'!S34</f>
        <v>309.41415868598415</v>
      </c>
      <c r="X41" s="9">
        <f>X$43*'Shares PortablePCs+Tablets'!T34</f>
        <v>307.81345803388149</v>
      </c>
      <c r="Y41" s="9">
        <f>Y$43*'Shares PortablePCs+Tablets'!U34</f>
        <v>352.96192042828017</v>
      </c>
      <c r="Z41" s="9">
        <f>Z$43*'Shares PortablePCs+Tablets'!V34</f>
        <v>320.76528394258474</v>
      </c>
      <c r="AA41" s="9">
        <f>AA$43*'Shares PortablePCs+Tablets'!W34</f>
        <v>309.81933964409978</v>
      </c>
      <c r="AB41" s="9">
        <f>AB$43*'Shares PortablePCs+Tablets'!X34</f>
        <v>354.09297575948341</v>
      </c>
      <c r="AC41" s="13">
        <f t="shared" ref="AC41:BE41" si="29">AB41+(AB41*AB$44)</f>
        <v>357.63390551707823</v>
      </c>
      <c r="AD41" s="13">
        <f t="shared" si="29"/>
        <v>361.210244572249</v>
      </c>
      <c r="AE41" s="13">
        <f t="shared" si="29"/>
        <v>364.82234701797148</v>
      </c>
      <c r="AF41" s="13">
        <f t="shared" si="29"/>
        <v>368.47057048815117</v>
      </c>
      <c r="AG41" s="13">
        <f t="shared" si="29"/>
        <v>372.15527619303271</v>
      </c>
      <c r="AH41" s="13">
        <f t="shared" si="29"/>
        <v>375.87682895496306</v>
      </c>
      <c r="AI41" s="13">
        <f t="shared" si="29"/>
        <v>379.63559724451267</v>
      </c>
      <c r="AJ41" s="13">
        <f t="shared" si="29"/>
        <v>383.43195321695777</v>
      </c>
      <c r="AK41" s="13">
        <f t="shared" si="29"/>
        <v>387.26627274912732</v>
      </c>
      <c r="AL41" s="13">
        <f t="shared" si="29"/>
        <v>391.1389354766186</v>
      </c>
      <c r="AM41" s="13">
        <f t="shared" si="29"/>
        <v>395.05032483138478</v>
      </c>
      <c r="AN41" s="13">
        <f t="shared" si="29"/>
        <v>399.00082807969864</v>
      </c>
      <c r="AO41" s="13">
        <f t="shared" si="29"/>
        <v>402.99083636049562</v>
      </c>
      <c r="AP41" s="13">
        <f t="shared" si="29"/>
        <v>407.02074472410055</v>
      </c>
      <c r="AQ41" s="13">
        <f t="shared" si="29"/>
        <v>411.09095217134154</v>
      </c>
      <c r="AR41" s="13">
        <f t="shared" si="29"/>
        <v>415.20186169305498</v>
      </c>
      <c r="AS41" s="13">
        <f t="shared" si="29"/>
        <v>419.35388030998553</v>
      </c>
      <c r="AT41" s="13">
        <f t="shared" si="29"/>
        <v>423.54741911308537</v>
      </c>
      <c r="AU41" s="13">
        <f t="shared" si="29"/>
        <v>427.7828933042162</v>
      </c>
      <c r="AV41" s="13">
        <f t="shared" si="29"/>
        <v>432.06072223725835</v>
      </c>
      <c r="AW41" s="13">
        <f t="shared" si="29"/>
        <v>436.38132945963093</v>
      </c>
      <c r="AX41" s="13">
        <f t="shared" si="29"/>
        <v>440.74514275422723</v>
      </c>
      <c r="AY41" s="13">
        <f t="shared" si="29"/>
        <v>445.15259418176953</v>
      </c>
      <c r="AZ41" s="13">
        <f t="shared" si="29"/>
        <v>449.60412012358722</v>
      </c>
      <c r="BA41" s="13">
        <f t="shared" si="29"/>
        <v>454.10016132482309</v>
      </c>
      <c r="BB41" s="13">
        <f t="shared" si="29"/>
        <v>458.64116293807132</v>
      </c>
      <c r="BC41" s="13">
        <f t="shared" si="29"/>
        <v>463.22757456745205</v>
      </c>
      <c r="BD41" s="13">
        <f t="shared" si="29"/>
        <v>467.85985031312657</v>
      </c>
      <c r="BE41" s="13">
        <f t="shared" si="29"/>
        <v>472.53844881625781</v>
      </c>
    </row>
    <row r="42" spans="1:57" x14ac:dyDescent="0.35">
      <c r="A42" s="57" t="s">
        <v>616</v>
      </c>
      <c r="C42" s="86" t="s">
        <v>3</v>
      </c>
      <c r="D42" s="58" t="s">
        <v>621</v>
      </c>
      <c r="E42" s="65" t="s">
        <v>624</v>
      </c>
      <c r="F42" s="26" t="s">
        <v>67</v>
      </c>
      <c r="G42" s="11">
        <f>G$43*'Shares PortablePCs+Tablets'!C35</f>
        <v>186.36925540603795</v>
      </c>
      <c r="H42" s="11">
        <f>H$43*'Shares PortablePCs+Tablets'!D35</f>
        <v>245.72575526355195</v>
      </c>
      <c r="I42" s="11">
        <f>I$43*'Shares PortablePCs+Tablets'!E35</f>
        <v>407.90402783652974</v>
      </c>
      <c r="J42" s="11">
        <f>J$43*'Shares PortablePCs+Tablets'!F35</f>
        <v>697.85299934478837</v>
      </c>
      <c r="K42" s="11">
        <f>K$43*'Shares PortablePCs+Tablets'!G35</f>
        <v>584.67307027765685</v>
      </c>
      <c r="L42" s="11">
        <f>L$43*'Shares PortablePCs+Tablets'!H35</f>
        <v>854.56392666843863</v>
      </c>
      <c r="M42" s="11">
        <f>M$43*'Shares PortablePCs+Tablets'!I35</f>
        <v>1061.0763414732858</v>
      </c>
      <c r="N42" s="11">
        <f>N$43*'Shares PortablePCs+Tablets'!J35</f>
        <v>1140.1662303897854</v>
      </c>
      <c r="O42" s="11">
        <f>O$43*'Shares PortablePCs+Tablets'!K35</f>
        <v>1491.5424133356648</v>
      </c>
      <c r="P42" s="11">
        <f>P$43*'Shares PortablePCs+Tablets'!L35</f>
        <v>1969.5490622444447</v>
      </c>
      <c r="Q42" s="11">
        <f>Q$43*'Shares PortablePCs+Tablets'!M35</f>
        <v>2035.0275390582424</v>
      </c>
      <c r="R42" s="9">
        <f>R$43*'Shares PortablePCs+Tablets'!N35</f>
        <v>2150.8413851141572</v>
      </c>
      <c r="S42" s="9">
        <f>S$43*'Shares PortablePCs+Tablets'!O35</f>
        <v>2421.7687346584135</v>
      </c>
      <c r="T42" s="9">
        <f>T$43*'Shares PortablePCs+Tablets'!P35</f>
        <v>1932.5262179796673</v>
      </c>
      <c r="U42" s="9">
        <f>U$43*'Shares PortablePCs+Tablets'!Q35</f>
        <v>2000.8942760802283</v>
      </c>
      <c r="V42" s="9">
        <f>V$43*'Shares PortablePCs+Tablets'!R35</f>
        <v>2156.4052744161827</v>
      </c>
      <c r="W42" s="9">
        <f>W$43*'Shares PortablePCs+Tablets'!S35</f>
        <v>2047.3461922275903</v>
      </c>
      <c r="X42" s="9">
        <f>X$43*'Shares PortablePCs+Tablets'!T35</f>
        <v>1788.2674200313684</v>
      </c>
      <c r="Y42" s="9">
        <f>Y$43*'Shares PortablePCs+Tablets'!U35</f>
        <v>1806.8522651752914</v>
      </c>
      <c r="Z42" s="9">
        <f>Z$43*'Shares PortablePCs+Tablets'!V35</f>
        <v>1955.9793317579313</v>
      </c>
      <c r="AA42" s="9">
        <f>AA$43*'Shares PortablePCs+Tablets'!W35</f>
        <v>2221.1265022400107</v>
      </c>
      <c r="AB42" s="9">
        <f>AB$43*'Shares PortablePCs+Tablets'!X35</f>
        <v>2541.7316844833304</v>
      </c>
      <c r="AC42" s="13">
        <f t="shared" ref="AC42:BE42" si="30">AB42+(AB42*AB$44)</f>
        <v>2567.1490013281636</v>
      </c>
      <c r="AD42" s="13">
        <f t="shared" si="30"/>
        <v>2592.8204913414452</v>
      </c>
      <c r="AE42" s="13">
        <f t="shared" si="30"/>
        <v>2618.7486962548596</v>
      </c>
      <c r="AF42" s="13">
        <f t="shared" si="30"/>
        <v>2644.9361832174081</v>
      </c>
      <c r="AG42" s="13">
        <f t="shared" si="30"/>
        <v>2671.3855450495821</v>
      </c>
      <c r="AH42" s="13">
        <f t="shared" si="30"/>
        <v>2698.099400500078</v>
      </c>
      <c r="AI42" s="13">
        <f t="shared" si="30"/>
        <v>2725.0803945050789</v>
      </c>
      <c r="AJ42" s="13">
        <f t="shared" si="30"/>
        <v>2752.3311984501297</v>
      </c>
      <c r="AK42" s="13">
        <f t="shared" si="30"/>
        <v>2779.8545104346308</v>
      </c>
      <c r="AL42" s="13">
        <f t="shared" si="30"/>
        <v>2807.6530555389772</v>
      </c>
      <c r="AM42" s="13">
        <f t="shared" si="30"/>
        <v>2835.7295860943668</v>
      </c>
      <c r="AN42" s="13">
        <f t="shared" si="30"/>
        <v>2864.0868819553107</v>
      </c>
      <c r="AO42" s="13">
        <f t="shared" si="30"/>
        <v>2892.7277507748636</v>
      </c>
      <c r="AP42" s="13">
        <f t="shared" si="30"/>
        <v>2921.6550282826124</v>
      </c>
      <c r="AQ42" s="13">
        <f t="shared" si="30"/>
        <v>2950.8715785654385</v>
      </c>
      <c r="AR42" s="13">
        <f t="shared" si="30"/>
        <v>2980.3802943510927</v>
      </c>
      <c r="AS42" s="13">
        <f t="shared" si="30"/>
        <v>3010.1840972946038</v>
      </c>
      <c r="AT42" s="13">
        <f t="shared" si="30"/>
        <v>3040.2859382675497</v>
      </c>
      <c r="AU42" s="13">
        <f t="shared" si="30"/>
        <v>3070.6887976502253</v>
      </c>
      <c r="AV42" s="13">
        <f t="shared" si="30"/>
        <v>3101.3956856267278</v>
      </c>
      <c r="AW42" s="13">
        <f t="shared" si="30"/>
        <v>3132.409642482995</v>
      </c>
      <c r="AX42" s="13">
        <f t="shared" si="30"/>
        <v>3163.7337389078248</v>
      </c>
      <c r="AY42" s="13">
        <f t="shared" si="30"/>
        <v>3195.3710762969031</v>
      </c>
      <c r="AZ42" s="13">
        <f t="shared" si="30"/>
        <v>3227.3247870598721</v>
      </c>
      <c r="BA42" s="13">
        <f t="shared" si="30"/>
        <v>3259.5980349304709</v>
      </c>
      <c r="BB42" s="13">
        <f t="shared" si="30"/>
        <v>3292.1940152797756</v>
      </c>
      <c r="BC42" s="13">
        <f t="shared" si="30"/>
        <v>3325.1159554325732</v>
      </c>
      <c r="BD42" s="13">
        <f t="shared" si="30"/>
        <v>3358.3671149868987</v>
      </c>
      <c r="BE42" s="13">
        <f t="shared" si="30"/>
        <v>3391.9507861367679</v>
      </c>
    </row>
    <row r="43" spans="1:57" x14ac:dyDescent="0.35">
      <c r="A43" s="86" t="s">
        <v>616</v>
      </c>
      <c r="B43" s="86"/>
      <c r="C43" s="86" t="s">
        <v>3</v>
      </c>
      <c r="D43" s="87" t="s">
        <v>621</v>
      </c>
      <c r="E43" s="78" t="s">
        <v>624</v>
      </c>
      <c r="F43" s="93" t="s">
        <v>630</v>
      </c>
      <c r="G43" s="2">
        <v>918.47591125831877</v>
      </c>
      <c r="H43" s="2">
        <v>1312.1084446547411</v>
      </c>
      <c r="I43" s="2">
        <v>1874.4406352210588</v>
      </c>
      <c r="J43" s="2">
        <v>3231.7941986569981</v>
      </c>
      <c r="K43" s="2">
        <v>3331.7465965536062</v>
      </c>
      <c r="L43" s="2">
        <v>4113.2674031526003</v>
      </c>
      <c r="M43" s="2">
        <v>5078.1079051266661</v>
      </c>
      <c r="N43" s="2">
        <v>6594.9453313333324</v>
      </c>
      <c r="O43" s="2">
        <v>8564.8640666666652</v>
      </c>
      <c r="P43" s="2">
        <v>10076.310666666666</v>
      </c>
      <c r="Q43" s="2">
        <v>10496.156944444445</v>
      </c>
      <c r="R43" s="2">
        <v>12645.972222222223</v>
      </c>
      <c r="S43" s="2">
        <v>15236.111111111111</v>
      </c>
      <c r="T43" s="2">
        <v>13733.333333333332</v>
      </c>
      <c r="U43" s="2">
        <v>12000</v>
      </c>
      <c r="V43" s="2">
        <v>10988.888888888889</v>
      </c>
      <c r="W43" s="2">
        <v>10988.888888888889</v>
      </c>
      <c r="X43" s="2">
        <v>10454.294294294294</v>
      </c>
      <c r="Y43" s="2">
        <v>9777.7777777777774</v>
      </c>
      <c r="Z43" s="2">
        <v>8684.21052631579</v>
      </c>
      <c r="AA43" s="2">
        <v>8360</v>
      </c>
      <c r="AB43" s="2">
        <v>8800</v>
      </c>
      <c r="AC43" s="13">
        <f>SUM(AC12:AC42)</f>
        <v>8887.9999999999964</v>
      </c>
      <c r="AD43" s="13">
        <f t="shared" ref="AD43:BE43" si="31">SUM(AD12:AD42)</f>
        <v>8976.8799999999956</v>
      </c>
      <c r="AE43" s="13">
        <f t="shared" si="31"/>
        <v>9066.6487999999954</v>
      </c>
      <c r="AF43" s="13">
        <f t="shared" si="31"/>
        <v>9157.3152879999943</v>
      </c>
      <c r="AG43" s="13">
        <f t="shared" si="31"/>
        <v>9248.8884408799968</v>
      </c>
      <c r="AH43" s="13">
        <f t="shared" si="31"/>
        <v>9341.3773252887968</v>
      </c>
      <c r="AI43" s="13">
        <f t="shared" si="31"/>
        <v>9434.7910985416838</v>
      </c>
      <c r="AJ43" s="13">
        <f t="shared" si="31"/>
        <v>9529.1390095270999</v>
      </c>
      <c r="AK43" s="13">
        <f t="shared" si="31"/>
        <v>9624.4303996223716</v>
      </c>
      <c r="AL43" s="13">
        <f t="shared" si="31"/>
        <v>9720.6747036185952</v>
      </c>
      <c r="AM43" s="13">
        <f t="shared" si="31"/>
        <v>9817.8814506547806</v>
      </c>
      <c r="AN43" s="13">
        <f t="shared" si="31"/>
        <v>9916.0602651613281</v>
      </c>
      <c r="AO43" s="13">
        <f t="shared" si="31"/>
        <v>10015.220867812943</v>
      </c>
      <c r="AP43" s="13">
        <f t="shared" si="31"/>
        <v>10115.373076491072</v>
      </c>
      <c r="AQ43" s="13">
        <f t="shared" si="31"/>
        <v>10216.526807255983</v>
      </c>
      <c r="AR43" s="13">
        <f t="shared" si="31"/>
        <v>10318.692075328541</v>
      </c>
      <c r="AS43" s="13">
        <f t="shared" si="31"/>
        <v>10421.878996081827</v>
      </c>
      <c r="AT43" s="13">
        <f t="shared" si="31"/>
        <v>10526.097786042646</v>
      </c>
      <c r="AU43" s="13">
        <f t="shared" si="31"/>
        <v>10631.358763903072</v>
      </c>
      <c r="AV43" s="13">
        <f t="shared" si="31"/>
        <v>10737.672351542104</v>
      </c>
      <c r="AW43" s="13">
        <f t="shared" si="31"/>
        <v>10845.049075057523</v>
      </c>
      <c r="AX43" s="13">
        <f t="shared" si="31"/>
        <v>10953.499565808099</v>
      </c>
      <c r="AY43" s="13">
        <f t="shared" si="31"/>
        <v>11063.034561466182</v>
      </c>
      <c r="AZ43" s="13">
        <f t="shared" si="31"/>
        <v>11173.664907080842</v>
      </c>
      <c r="BA43" s="13">
        <f t="shared" si="31"/>
        <v>11285.401556151652</v>
      </c>
      <c r="BB43" s="13">
        <f t="shared" si="31"/>
        <v>11398.255571713165</v>
      </c>
      <c r="BC43" s="13">
        <f t="shared" si="31"/>
        <v>11512.238127430299</v>
      </c>
      <c r="BD43" s="13">
        <f t="shared" si="31"/>
        <v>11627.360508704602</v>
      </c>
      <c r="BE43" s="13">
        <f t="shared" si="31"/>
        <v>11743.634113791648</v>
      </c>
    </row>
    <row r="44" spans="1:57" x14ac:dyDescent="0.35">
      <c r="F44" s="26" t="s">
        <v>69</v>
      </c>
      <c r="G44" s="5">
        <f t="shared" ref="G44:Q44" si="32">_xlfn.RRI(1,G43,H43)</f>
        <v>0.4285714285714286</v>
      </c>
      <c r="H44" s="5">
        <f t="shared" si="32"/>
        <v>0.4285714285714286</v>
      </c>
      <c r="I44" s="5">
        <f t="shared" si="32"/>
        <v>0.72413793103448287</v>
      </c>
      <c r="J44" s="5">
        <f t="shared" si="32"/>
        <v>3.0927835051546282E-2</v>
      </c>
      <c r="K44" s="5">
        <f t="shared" si="32"/>
        <v>0.23456790123456783</v>
      </c>
      <c r="L44" s="5">
        <f t="shared" si="32"/>
        <v>0.23456790123456761</v>
      </c>
      <c r="M44" s="5">
        <f t="shared" si="32"/>
        <v>0.29870129870129869</v>
      </c>
      <c r="N44" s="5">
        <f t="shared" si="32"/>
        <v>0.29870129870129869</v>
      </c>
      <c r="O44" s="5">
        <f t="shared" si="32"/>
        <v>0.17647058823529438</v>
      </c>
      <c r="P44" s="5">
        <f t="shared" si="32"/>
        <v>4.1666666666666741E-2</v>
      </c>
      <c r="Q44" s="5">
        <f t="shared" si="32"/>
        <v>0.20481927710843362</v>
      </c>
      <c r="R44" s="5">
        <f>_xlfn.RRI(1,R43,S43)</f>
        <v>0.20481927710843362</v>
      </c>
      <c r="S44" s="5">
        <f t="shared" ref="S44:AA44" si="33">_xlfn.RRI(1,S43,T43)</f>
        <v>-9.8632634457611723E-2</v>
      </c>
      <c r="T44" s="5">
        <f t="shared" si="33"/>
        <v>-0.12621359223300965</v>
      </c>
      <c r="U44" s="5">
        <f t="shared" si="33"/>
        <v>-8.4259259259259256E-2</v>
      </c>
      <c r="V44" s="5">
        <f t="shared" si="33"/>
        <v>0</v>
      </c>
      <c r="W44" s="5">
        <f t="shared" si="33"/>
        <v>-4.8648648648648707E-2</v>
      </c>
      <c r="X44" s="5">
        <f t="shared" si="33"/>
        <v>-6.471183013144588E-2</v>
      </c>
      <c r="Y44" s="5">
        <f t="shared" si="33"/>
        <v>-0.11184210526315785</v>
      </c>
      <c r="Z44" s="5">
        <f t="shared" si="33"/>
        <v>-3.7333333333333441E-2</v>
      </c>
      <c r="AA44" s="5">
        <f t="shared" si="33"/>
        <v>5.2631578947368363E-2</v>
      </c>
      <c r="AB44" s="5">
        <v>0.01</v>
      </c>
      <c r="AC44" s="5">
        <v>0.01</v>
      </c>
      <c r="AD44" s="5">
        <v>0.01</v>
      </c>
      <c r="AE44" s="5">
        <v>0.01</v>
      </c>
      <c r="AF44" s="5">
        <v>0.01</v>
      </c>
      <c r="AG44" s="5">
        <v>0.01</v>
      </c>
      <c r="AH44" s="5">
        <v>0.01</v>
      </c>
      <c r="AI44" s="5">
        <v>0.01</v>
      </c>
      <c r="AJ44" s="5">
        <v>0.01</v>
      </c>
      <c r="AK44" s="5">
        <v>0.01</v>
      </c>
      <c r="AL44" s="5">
        <v>0.01</v>
      </c>
      <c r="AM44" s="5">
        <v>0.01</v>
      </c>
      <c r="AN44" s="5">
        <v>0.01</v>
      </c>
      <c r="AO44" s="5">
        <v>0.01</v>
      </c>
      <c r="AP44" s="5">
        <v>0.01</v>
      </c>
      <c r="AQ44" s="5">
        <v>0.01</v>
      </c>
      <c r="AR44" s="5">
        <v>0.01</v>
      </c>
      <c r="AS44" s="5">
        <v>0.01</v>
      </c>
      <c r="AT44" s="5">
        <v>0.01</v>
      </c>
      <c r="AU44" s="5">
        <v>0.01</v>
      </c>
      <c r="AV44" s="5">
        <v>0.01</v>
      </c>
      <c r="AW44" s="5">
        <v>0.01</v>
      </c>
      <c r="AX44" s="5">
        <v>0.01</v>
      </c>
      <c r="AY44" s="5">
        <v>0.01</v>
      </c>
      <c r="AZ44" s="5">
        <v>0.01</v>
      </c>
      <c r="BA44" s="5">
        <v>0.01</v>
      </c>
      <c r="BB44" s="5">
        <v>0.01</v>
      </c>
      <c r="BC44" s="5">
        <v>0.01</v>
      </c>
      <c r="BD44" s="5">
        <v>0.01</v>
      </c>
      <c r="BE44" s="5">
        <v>0.01</v>
      </c>
    </row>
    <row r="45" spans="1:57" x14ac:dyDescent="0.35">
      <c r="F45" s="30" t="s">
        <v>587</v>
      </c>
      <c r="G45" s="28">
        <f>SUM(G12:G42)</f>
        <v>918.47591125831877</v>
      </c>
      <c r="H45" s="28">
        <f t="shared" ref="H45:BE45" si="34">SUM(H12:H42)</f>
        <v>1312.1084446547418</v>
      </c>
      <c r="I45" s="28">
        <f t="shared" si="34"/>
        <v>1874.4406352210594</v>
      </c>
      <c r="J45" s="28">
        <f t="shared" si="34"/>
        <v>3231.7941986569967</v>
      </c>
      <c r="K45" s="28">
        <f t="shared" si="34"/>
        <v>3331.7465965536062</v>
      </c>
      <c r="L45" s="28">
        <f t="shared" si="34"/>
        <v>4113.2674031526003</v>
      </c>
      <c r="M45" s="28">
        <f t="shared" si="34"/>
        <v>5078.1079051266661</v>
      </c>
      <c r="N45" s="28">
        <f t="shared" si="34"/>
        <v>6594.9453313333315</v>
      </c>
      <c r="O45" s="28">
        <f t="shared" si="34"/>
        <v>8564.8640666666688</v>
      </c>
      <c r="P45" s="28">
        <f t="shared" si="34"/>
        <v>10076.310666666668</v>
      </c>
      <c r="Q45" s="28">
        <f t="shared" si="34"/>
        <v>10496.156944444447</v>
      </c>
      <c r="R45" s="28">
        <f t="shared" si="34"/>
        <v>12645.972222222223</v>
      </c>
      <c r="S45" s="28">
        <f t="shared" si="34"/>
        <v>15236.111111111113</v>
      </c>
      <c r="T45" s="28">
        <f t="shared" si="34"/>
        <v>13733.333333333332</v>
      </c>
      <c r="U45" s="28">
        <f t="shared" si="34"/>
        <v>12000</v>
      </c>
      <c r="V45" s="28">
        <f t="shared" si="34"/>
        <v>10988.888888888891</v>
      </c>
      <c r="W45" s="28">
        <f t="shared" si="34"/>
        <v>10988.888888888887</v>
      </c>
      <c r="X45" s="28">
        <f t="shared" si="34"/>
        <v>10454.294294294294</v>
      </c>
      <c r="Y45" s="28">
        <f t="shared" si="34"/>
        <v>9777.7777777777737</v>
      </c>
      <c r="Z45" s="28">
        <f t="shared" si="34"/>
        <v>8684.21052631579</v>
      </c>
      <c r="AA45" s="28">
        <f t="shared" si="34"/>
        <v>8359.9999999999964</v>
      </c>
      <c r="AB45" s="28">
        <f t="shared" si="34"/>
        <v>8799.9999999999964</v>
      </c>
      <c r="AC45" s="28">
        <f t="shared" si="34"/>
        <v>8887.9999999999964</v>
      </c>
      <c r="AD45" s="28">
        <f t="shared" si="34"/>
        <v>8976.8799999999956</v>
      </c>
      <c r="AE45" s="28">
        <f t="shared" si="34"/>
        <v>9066.6487999999954</v>
      </c>
      <c r="AF45" s="28">
        <f t="shared" si="34"/>
        <v>9157.3152879999943</v>
      </c>
      <c r="AG45" s="28">
        <f t="shared" si="34"/>
        <v>9248.8884408799968</v>
      </c>
      <c r="AH45" s="28">
        <f t="shared" si="34"/>
        <v>9341.3773252887968</v>
      </c>
      <c r="AI45" s="28">
        <f t="shared" si="34"/>
        <v>9434.7910985416838</v>
      </c>
      <c r="AJ45" s="28">
        <f t="shared" si="34"/>
        <v>9529.1390095270999</v>
      </c>
      <c r="AK45" s="28">
        <f t="shared" si="34"/>
        <v>9624.4303996223716</v>
      </c>
      <c r="AL45" s="28">
        <f t="shared" si="34"/>
        <v>9720.6747036185952</v>
      </c>
      <c r="AM45" s="28">
        <f t="shared" si="34"/>
        <v>9817.8814506547806</v>
      </c>
      <c r="AN45" s="28">
        <f t="shared" si="34"/>
        <v>9916.0602651613281</v>
      </c>
      <c r="AO45" s="28">
        <f t="shared" si="34"/>
        <v>10015.220867812943</v>
      </c>
      <c r="AP45" s="28">
        <f t="shared" si="34"/>
        <v>10115.373076491072</v>
      </c>
      <c r="AQ45" s="28">
        <f t="shared" si="34"/>
        <v>10216.526807255983</v>
      </c>
      <c r="AR45" s="28">
        <f t="shared" si="34"/>
        <v>10318.692075328541</v>
      </c>
      <c r="AS45" s="28">
        <f t="shared" si="34"/>
        <v>10421.878996081827</v>
      </c>
      <c r="AT45" s="28">
        <f t="shared" si="34"/>
        <v>10526.097786042646</v>
      </c>
      <c r="AU45" s="28">
        <f t="shared" si="34"/>
        <v>10631.358763903072</v>
      </c>
      <c r="AV45" s="28">
        <f t="shared" si="34"/>
        <v>10737.672351542104</v>
      </c>
      <c r="AW45" s="28">
        <f t="shared" si="34"/>
        <v>10845.049075057523</v>
      </c>
      <c r="AX45" s="28">
        <f t="shared" si="34"/>
        <v>10953.499565808099</v>
      </c>
      <c r="AY45" s="28">
        <f t="shared" si="34"/>
        <v>11063.034561466182</v>
      </c>
      <c r="AZ45" s="28">
        <f t="shared" si="34"/>
        <v>11173.664907080842</v>
      </c>
      <c r="BA45" s="28">
        <f t="shared" si="34"/>
        <v>11285.401556151652</v>
      </c>
      <c r="BB45" s="28">
        <f t="shared" si="34"/>
        <v>11398.255571713165</v>
      </c>
      <c r="BC45" s="28">
        <f t="shared" si="34"/>
        <v>11512.238127430299</v>
      </c>
      <c r="BD45" s="28">
        <f t="shared" si="34"/>
        <v>11627.360508704602</v>
      </c>
      <c r="BE45" s="28">
        <f t="shared" si="34"/>
        <v>11743.634113791648</v>
      </c>
    </row>
    <row r="46" spans="1:57" x14ac:dyDescent="0.35">
      <c r="F46" s="15" t="s">
        <v>70</v>
      </c>
      <c r="G46" s="15"/>
      <c r="H46" s="15"/>
      <c r="I46" s="15"/>
      <c r="J46" s="16"/>
      <c r="K46" s="16"/>
      <c r="L46" s="16"/>
      <c r="M46" s="16"/>
      <c r="N46" s="16"/>
      <c r="O46" s="16"/>
      <c r="P46" s="16"/>
      <c r="Q46" s="16"/>
    </row>
    <row r="47" spans="1:57" x14ac:dyDescent="0.35">
      <c r="F47" s="13" t="s">
        <v>71</v>
      </c>
      <c r="G47" s="13"/>
      <c r="H47" s="13"/>
      <c r="I47" s="13"/>
    </row>
    <row r="52" spans="27:27" x14ac:dyDescent="0.35">
      <c r="AA52">
        <f>SUM(W44:AA44)/5</f>
        <v>-4.1980867685843505E-2</v>
      </c>
    </row>
  </sheetData>
  <mergeCells count="4">
    <mergeCell ref="H1:I1"/>
    <mergeCell ref="G10:Q10"/>
    <mergeCell ref="R10:AB10"/>
    <mergeCell ref="AC10:BE10"/>
  </mergeCells>
  <pageMargins left="0.7" right="0.7" top="0.78740157499999996" bottom="0.78740157499999996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08CDC-90B8-4421-B52C-F7262733E864}">
  <sheetPr>
    <tabColor rgb="FF92D050"/>
  </sheetPr>
  <dimension ref="A1:BE54"/>
  <sheetViews>
    <sheetView topLeftCell="A49" zoomScale="66" zoomScaleNormal="66" workbookViewId="0">
      <selection activeCell="F43" sqref="F43"/>
    </sheetView>
  </sheetViews>
  <sheetFormatPr baseColWidth="10" defaultRowHeight="14.5" x14ac:dyDescent="0.35"/>
  <cols>
    <col min="1" max="4" width="11.54296875" style="57"/>
    <col min="6" max="6" width="27.26953125" customWidth="1"/>
    <col min="7" max="8" width="12.26953125" customWidth="1"/>
    <col min="9" max="9" width="12" customWidth="1"/>
    <col min="10" max="17" width="11" customWidth="1"/>
    <col min="18" max="27" width="11.26953125" bestFit="1" customWidth="1"/>
  </cols>
  <sheetData>
    <row r="1" spans="1:57" x14ac:dyDescent="0.35">
      <c r="F1" s="26" t="s">
        <v>32</v>
      </c>
      <c r="G1" s="26" t="s">
        <v>33</v>
      </c>
      <c r="H1" s="94"/>
      <c r="I1" s="94"/>
      <c r="J1" s="26"/>
      <c r="K1" s="26"/>
      <c r="L1" s="26"/>
      <c r="M1" s="26"/>
      <c r="N1" s="26"/>
      <c r="O1" s="26"/>
      <c r="P1" s="26"/>
    </row>
    <row r="2" spans="1:57" x14ac:dyDescent="0.35">
      <c r="G2" s="26" t="s">
        <v>585</v>
      </c>
      <c r="H2" s="26"/>
      <c r="I2" s="26"/>
      <c r="J2" s="26"/>
      <c r="K2" s="26"/>
      <c r="L2" s="26"/>
      <c r="M2" s="26"/>
      <c r="N2" s="26"/>
      <c r="O2" s="26"/>
      <c r="P2" s="26"/>
    </row>
    <row r="9" spans="1:57" x14ac:dyDescent="0.35">
      <c r="F9" s="26"/>
      <c r="G9" s="26"/>
      <c r="H9" s="26"/>
      <c r="I9" s="6"/>
      <c r="J9" s="6"/>
      <c r="K9" s="6"/>
      <c r="L9" s="6"/>
      <c r="M9" s="6"/>
      <c r="N9" s="6"/>
      <c r="O9" s="6"/>
      <c r="P9" s="6"/>
      <c r="Q9" s="6"/>
      <c r="R9" s="26"/>
      <c r="S9" s="26"/>
      <c r="T9" s="26"/>
      <c r="U9" s="26"/>
      <c r="V9" s="26"/>
      <c r="W9" s="26"/>
      <c r="X9" s="26"/>
      <c r="Y9" s="26"/>
      <c r="Z9" s="26"/>
      <c r="AA9" s="7"/>
    </row>
    <row r="10" spans="1:57" x14ac:dyDescent="0.35">
      <c r="F10" s="26"/>
      <c r="G10" s="96" t="s">
        <v>38</v>
      </c>
      <c r="H10" s="96"/>
      <c r="I10" s="96"/>
      <c r="J10" s="96"/>
      <c r="K10" s="96"/>
      <c r="L10" s="96"/>
      <c r="M10" s="96"/>
      <c r="N10" s="96"/>
      <c r="O10" s="96"/>
      <c r="P10" s="96"/>
      <c r="Q10" s="96"/>
      <c r="R10" s="97" t="s">
        <v>39</v>
      </c>
      <c r="S10" s="97"/>
      <c r="T10" s="97"/>
      <c r="U10" s="97"/>
      <c r="V10" s="97"/>
      <c r="W10" s="97"/>
      <c r="X10" s="97"/>
      <c r="Y10" s="97"/>
      <c r="Z10" s="97"/>
      <c r="AA10" s="97"/>
      <c r="AB10" s="97"/>
      <c r="AC10" s="98" t="s">
        <v>40</v>
      </c>
      <c r="AD10" s="98"/>
      <c r="AE10" s="98"/>
      <c r="AF10" s="98"/>
      <c r="AG10" s="98"/>
      <c r="AH10" s="98"/>
      <c r="AI10" s="98"/>
      <c r="AJ10" s="98"/>
      <c r="AK10" s="98"/>
      <c r="AL10" s="98"/>
      <c r="AM10" s="98"/>
      <c r="AN10" s="98"/>
      <c r="AO10" s="98"/>
      <c r="AP10" s="98"/>
      <c r="AQ10" s="98"/>
      <c r="AR10" s="98"/>
      <c r="AS10" s="98"/>
      <c r="AT10" s="98"/>
      <c r="AU10" s="98"/>
      <c r="AV10" s="98"/>
      <c r="AW10" s="98"/>
      <c r="AX10" s="98"/>
      <c r="AY10" s="98"/>
      <c r="AZ10" s="98"/>
      <c r="BA10" s="98"/>
      <c r="BB10" s="98"/>
      <c r="BC10" s="98"/>
      <c r="BD10" s="98"/>
      <c r="BE10" s="98"/>
    </row>
    <row r="11" spans="1:57" x14ac:dyDescent="0.35">
      <c r="A11" s="57" t="s">
        <v>615</v>
      </c>
      <c r="B11" s="57" t="s">
        <v>613</v>
      </c>
      <c r="C11" s="57" t="s">
        <v>618</v>
      </c>
      <c r="D11" s="57" t="s">
        <v>620</v>
      </c>
      <c r="E11" s="64" t="s">
        <v>619</v>
      </c>
      <c r="F11" s="27" t="s">
        <v>614</v>
      </c>
      <c r="G11" s="8">
        <v>2000</v>
      </c>
      <c r="H11" s="8">
        <v>2001</v>
      </c>
      <c r="I11" s="8">
        <v>2002</v>
      </c>
      <c r="J11" s="8">
        <v>2003</v>
      </c>
      <c r="K11" s="8">
        <v>2004</v>
      </c>
      <c r="L11" s="8">
        <v>2005</v>
      </c>
      <c r="M11" s="8">
        <v>2006</v>
      </c>
      <c r="N11" s="8">
        <v>2007</v>
      </c>
      <c r="O11" s="8">
        <v>2008</v>
      </c>
      <c r="P11" s="8">
        <v>2009</v>
      </c>
      <c r="Q11" s="8">
        <v>2010</v>
      </c>
      <c r="R11" s="9">
        <v>2011</v>
      </c>
      <c r="S11" s="9">
        <v>2012</v>
      </c>
      <c r="T11" s="9">
        <v>2013</v>
      </c>
      <c r="U11" s="9">
        <v>2014</v>
      </c>
      <c r="V11" s="9">
        <v>2015</v>
      </c>
      <c r="W11" s="9">
        <v>2016</v>
      </c>
      <c r="X11" s="9">
        <v>2017</v>
      </c>
      <c r="Y11" s="9">
        <v>2018</v>
      </c>
      <c r="Z11" s="9">
        <v>2019</v>
      </c>
      <c r="AA11" s="9">
        <v>2020</v>
      </c>
      <c r="AB11" s="9">
        <v>2021</v>
      </c>
      <c r="AC11" s="10">
        <v>2022</v>
      </c>
      <c r="AD11" s="10">
        <v>2023</v>
      </c>
      <c r="AE11" s="10">
        <v>2024</v>
      </c>
      <c r="AF11" s="10">
        <v>2025</v>
      </c>
      <c r="AG11" s="10">
        <v>2026</v>
      </c>
      <c r="AH11" s="10">
        <v>2027</v>
      </c>
      <c r="AI11" s="10">
        <v>2028</v>
      </c>
      <c r="AJ11" s="10">
        <v>2029</v>
      </c>
      <c r="AK11" s="10">
        <v>2030</v>
      </c>
      <c r="AL11" s="10">
        <v>2031</v>
      </c>
      <c r="AM11" s="10">
        <v>2032</v>
      </c>
      <c r="AN11" s="10">
        <v>2033</v>
      </c>
      <c r="AO11" s="10">
        <v>2034</v>
      </c>
      <c r="AP11" s="10">
        <v>2035</v>
      </c>
      <c r="AQ11" s="10">
        <v>2036</v>
      </c>
      <c r="AR11" s="10">
        <v>2037</v>
      </c>
      <c r="AS11" s="10">
        <v>2038</v>
      </c>
      <c r="AT11" s="10">
        <v>2039</v>
      </c>
      <c r="AU11" s="10">
        <v>2040</v>
      </c>
      <c r="AV11" s="10">
        <v>2041</v>
      </c>
      <c r="AW11" s="10">
        <v>2042</v>
      </c>
      <c r="AX11" s="10">
        <v>2043</v>
      </c>
      <c r="AY11" s="10">
        <v>2044</v>
      </c>
      <c r="AZ11" s="10">
        <v>2045</v>
      </c>
      <c r="BA11" s="10">
        <v>2046</v>
      </c>
      <c r="BB11" s="10">
        <v>2047</v>
      </c>
      <c r="BC11" s="10">
        <v>2048</v>
      </c>
      <c r="BD11" s="10">
        <v>2049</v>
      </c>
      <c r="BE11" s="10">
        <v>2050</v>
      </c>
    </row>
    <row r="12" spans="1:57" x14ac:dyDescent="0.35">
      <c r="A12" s="57" t="s">
        <v>616</v>
      </c>
      <c r="C12" s="86" t="s">
        <v>3</v>
      </c>
      <c r="D12" s="58" t="s">
        <v>621</v>
      </c>
      <c r="E12" t="s">
        <v>83</v>
      </c>
      <c r="F12" s="26" t="s">
        <v>41</v>
      </c>
      <c r="G12" s="11">
        <f>G$43*'Shares PortablePCs+Tablets'!C5</f>
        <v>0</v>
      </c>
      <c r="H12" s="11">
        <f>H$43*'Shares PortablePCs+Tablets'!D5</f>
        <v>0</v>
      </c>
      <c r="I12" s="11">
        <f>I$43*'Shares PortablePCs+Tablets'!E5</f>
        <v>0</v>
      </c>
      <c r="J12" s="11">
        <f>J$43*'Shares PortablePCs+Tablets'!F5</f>
        <v>0</v>
      </c>
      <c r="K12" s="11">
        <f>K$43*'Shares PortablePCs+Tablets'!G5</f>
        <v>0</v>
      </c>
      <c r="L12" s="11">
        <f>L$43*'Shares PortablePCs+Tablets'!H5</f>
        <v>0</v>
      </c>
      <c r="M12" s="11">
        <f>M$43*'Shares PortablePCs+Tablets'!I5</f>
        <v>0</v>
      </c>
      <c r="N12" s="11">
        <f>N$43*'Shares PortablePCs+Tablets'!J5</f>
        <v>0</v>
      </c>
      <c r="O12" s="11">
        <f>O$43*'Shares PortablePCs+Tablets'!K5</f>
        <v>4.1031051886325471</v>
      </c>
      <c r="P12" s="11">
        <f>P$43*'Shares PortablePCs+Tablets'!L5</f>
        <v>8.1285316105962906</v>
      </c>
      <c r="Q12" s="11">
        <f>Q$43*'Shares PortablePCs+Tablets'!M5</f>
        <v>14.881705616922137</v>
      </c>
      <c r="R12" s="9">
        <f>R$43*'Shares PortablePCs+Tablets'!N5</f>
        <v>28.859038312909256</v>
      </c>
      <c r="S12" s="9">
        <f>S$43*'Shares PortablePCs+Tablets'!O5</f>
        <v>61.449681857816564</v>
      </c>
      <c r="T12" s="9">
        <f>T$43*'Shares PortablePCs+Tablets'!P5</f>
        <v>95.015937177844947</v>
      </c>
      <c r="U12" s="9">
        <f>U$43*'Shares PortablePCs+Tablets'!Q5</f>
        <v>114.74291308586724</v>
      </c>
      <c r="V12" s="9">
        <f>V$43*'Shares PortablePCs+Tablets'!R5</f>
        <v>115.34168462521927</v>
      </c>
      <c r="W12" s="9">
        <f>W$43*'Shares PortablePCs+Tablets'!S5</f>
        <v>114.84741497778602</v>
      </c>
      <c r="X12" s="9">
        <f>X$43*'Shares PortablePCs+Tablets'!T5</f>
        <v>107.19832297822265</v>
      </c>
      <c r="Y12" s="9">
        <f>Y$43*'Shares PortablePCs+Tablets'!U5</f>
        <v>73.928824440248732</v>
      </c>
      <c r="Z12" s="9">
        <f>Z$43*'Shares PortablePCs+Tablets'!V5</f>
        <v>57.395342913963084</v>
      </c>
      <c r="AA12" s="9">
        <f>AA$43*'Shares PortablePCs+Tablets'!W5</f>
        <v>55.158187022335575</v>
      </c>
      <c r="AB12" s="9">
        <f>AB$43*'Shares PortablePCs+Tablets'!X5</f>
        <v>43.45438421833645</v>
      </c>
      <c r="AC12" s="10">
        <f>AB12+(AB12*AB$44)</f>
        <v>44.758015744886542</v>
      </c>
      <c r="AD12" s="10">
        <f t="shared" ref="AD12:BE12" si="0">AC12+(AC12*AC$44)</f>
        <v>45.205595902335411</v>
      </c>
      <c r="AE12" s="10">
        <f t="shared" si="0"/>
        <v>45.657651861358765</v>
      </c>
      <c r="AF12" s="10">
        <f t="shared" si="0"/>
        <v>46.114228379972353</v>
      </c>
      <c r="AG12" s="10">
        <f t="shared" si="0"/>
        <v>46.575370663772077</v>
      </c>
      <c r="AH12" s="10">
        <f t="shared" si="0"/>
        <v>47.041124370409797</v>
      </c>
      <c r="AI12" s="10">
        <f t="shared" si="0"/>
        <v>47.511535614113896</v>
      </c>
      <c r="AJ12" s="10">
        <f t="shared" si="0"/>
        <v>47.986650970255035</v>
      </c>
      <c r="AK12" s="10">
        <f t="shared" si="0"/>
        <v>48.466517479957588</v>
      </c>
      <c r="AL12" s="10">
        <f t="shared" si="0"/>
        <v>48.951182654757162</v>
      </c>
      <c r="AM12" s="10">
        <f t="shared" si="0"/>
        <v>49.440694481304732</v>
      </c>
      <c r="AN12" s="10">
        <f t="shared" si="0"/>
        <v>49.935101426117782</v>
      </c>
      <c r="AO12" s="10">
        <f t="shared" si="0"/>
        <v>50.434452440378962</v>
      </c>
      <c r="AP12" s="10">
        <f t="shared" si="0"/>
        <v>50.938796964782753</v>
      </c>
      <c r="AQ12" s="10">
        <f t="shared" si="0"/>
        <v>51.448184934430579</v>
      </c>
      <c r="AR12" s="10">
        <f t="shared" si="0"/>
        <v>51.962666783774885</v>
      </c>
      <c r="AS12" s="10">
        <f t="shared" si="0"/>
        <v>52.482293451612634</v>
      </c>
      <c r="AT12" s="10">
        <f t="shared" si="0"/>
        <v>53.007116386128757</v>
      </c>
      <c r="AU12" s="10">
        <f t="shared" si="0"/>
        <v>53.537187549990044</v>
      </c>
      <c r="AV12" s="10">
        <f t="shared" si="0"/>
        <v>54.072559425489942</v>
      </c>
      <c r="AW12" s="10">
        <f t="shared" si="0"/>
        <v>54.613285019744843</v>
      </c>
      <c r="AX12" s="10">
        <f t="shared" si="0"/>
        <v>55.159417869942288</v>
      </c>
      <c r="AY12" s="10">
        <f t="shared" si="0"/>
        <v>55.711012048641713</v>
      </c>
      <c r="AZ12" s="10">
        <f t="shared" si="0"/>
        <v>56.268122169128134</v>
      </c>
      <c r="BA12" s="10">
        <f t="shared" si="0"/>
        <v>56.830803390819412</v>
      </c>
      <c r="BB12" s="10">
        <f t="shared" si="0"/>
        <v>57.399111424727607</v>
      </c>
      <c r="BC12" s="10">
        <f t="shared" si="0"/>
        <v>57.973102538974885</v>
      </c>
      <c r="BD12" s="10">
        <f t="shared" si="0"/>
        <v>58.552833564364633</v>
      </c>
      <c r="BE12" s="10">
        <f t="shared" si="0"/>
        <v>59.138361900008277</v>
      </c>
    </row>
    <row r="13" spans="1:57" x14ac:dyDescent="0.35">
      <c r="A13" s="57" t="s">
        <v>616</v>
      </c>
      <c r="C13" s="86" t="s">
        <v>3</v>
      </c>
      <c r="D13" s="58" t="s">
        <v>621</v>
      </c>
      <c r="E13" t="s">
        <v>83</v>
      </c>
      <c r="F13" s="26" t="s">
        <v>42</v>
      </c>
      <c r="G13" s="11">
        <f>G$43*'Shares PortablePCs+Tablets'!C6</f>
        <v>0</v>
      </c>
      <c r="H13" s="11">
        <f>H$43*'Shares PortablePCs+Tablets'!D6</f>
        <v>0</v>
      </c>
      <c r="I13" s="11">
        <f>I$43*'Shares PortablePCs+Tablets'!E6</f>
        <v>0</v>
      </c>
      <c r="J13" s="11">
        <f>J$43*'Shares PortablePCs+Tablets'!F6</f>
        <v>0</v>
      </c>
      <c r="K13" s="11">
        <f>K$43*'Shares PortablePCs+Tablets'!G6</f>
        <v>0</v>
      </c>
      <c r="L13" s="11">
        <f>L$43*'Shares PortablePCs+Tablets'!H6</f>
        <v>0</v>
      </c>
      <c r="M13" s="11">
        <f>M$43*'Shares PortablePCs+Tablets'!I6</f>
        <v>0</v>
      </c>
      <c r="N13" s="11">
        <f>N$43*'Shares PortablePCs+Tablets'!J6</f>
        <v>0</v>
      </c>
      <c r="O13" s="11">
        <f>O$43*'Shares PortablePCs+Tablets'!K6</f>
        <v>4.8066866961021031</v>
      </c>
      <c r="P13" s="11">
        <f>P$43*'Shares PortablePCs+Tablets'!L6</f>
        <v>9.3340885621356762</v>
      </c>
      <c r="Q13" s="11">
        <f>Q$43*'Shares PortablePCs+Tablets'!M6</f>
        <v>17.774665240316509</v>
      </c>
      <c r="R13" s="9">
        <f>R$43*'Shares PortablePCs+Tablets'!N6</f>
        <v>36.062078202849115</v>
      </c>
      <c r="S13" s="9">
        <f>S$43*'Shares PortablePCs+Tablets'!O6</f>
        <v>77.04924180990578</v>
      </c>
      <c r="T13" s="9">
        <f>T$43*'Shares PortablePCs+Tablets'!P6</f>
        <v>119.24834958319438</v>
      </c>
      <c r="U13" s="9">
        <f>U$43*'Shares PortablePCs+Tablets'!Q6</f>
        <v>143.69025790740164</v>
      </c>
      <c r="V13" s="9">
        <f>V$43*'Shares PortablePCs+Tablets'!R6</f>
        <v>143.94777903222354</v>
      </c>
      <c r="W13" s="9">
        <f>W$43*'Shares PortablePCs+Tablets'!S6</f>
        <v>141.58250407690764</v>
      </c>
      <c r="X13" s="9">
        <f>X$43*'Shares PortablePCs+Tablets'!T6</f>
        <v>130.78478395995052</v>
      </c>
      <c r="Y13" s="9">
        <f>Y$43*'Shares PortablePCs+Tablets'!U6</f>
        <v>111.14375108402729</v>
      </c>
      <c r="Z13" s="9">
        <f>Z$43*'Shares PortablePCs+Tablets'!V6</f>
        <v>110.00202790266658</v>
      </c>
      <c r="AA13" s="9">
        <f>AA$43*'Shares PortablePCs+Tablets'!W6</f>
        <v>108.99840678939168</v>
      </c>
      <c r="AB13" s="9">
        <f>AB$43*'Shares PortablePCs+Tablets'!X6</f>
        <v>129.00439283113573</v>
      </c>
      <c r="AC13" s="10">
        <f t="shared" ref="AC13:BE13" si="1">AB13+(AB13*AB$44)</f>
        <v>132.87452461606981</v>
      </c>
      <c r="AD13" s="10">
        <f t="shared" si="1"/>
        <v>134.20326986223051</v>
      </c>
      <c r="AE13" s="10">
        <f t="shared" si="1"/>
        <v>135.54530256085283</v>
      </c>
      <c r="AF13" s="10">
        <f t="shared" si="1"/>
        <v>136.90075558646137</v>
      </c>
      <c r="AG13" s="10">
        <f t="shared" si="1"/>
        <v>138.26976314232598</v>
      </c>
      <c r="AH13" s="10">
        <f t="shared" si="1"/>
        <v>139.65246077374925</v>
      </c>
      <c r="AI13" s="10">
        <f t="shared" si="1"/>
        <v>141.04898538148674</v>
      </c>
      <c r="AJ13" s="10">
        <f t="shared" si="1"/>
        <v>142.45947523530162</v>
      </c>
      <c r="AK13" s="10">
        <f t="shared" si="1"/>
        <v>143.88406998765464</v>
      </c>
      <c r="AL13" s="10">
        <f t="shared" si="1"/>
        <v>145.32291068753119</v>
      </c>
      <c r="AM13" s="10">
        <f t="shared" si="1"/>
        <v>146.7761397944065</v>
      </c>
      <c r="AN13" s="10">
        <f t="shared" si="1"/>
        <v>148.24390119235056</v>
      </c>
      <c r="AO13" s="10">
        <f t="shared" si="1"/>
        <v>149.72634020427407</v>
      </c>
      <c r="AP13" s="10">
        <f t="shared" si="1"/>
        <v>151.2236036063168</v>
      </c>
      <c r="AQ13" s="10">
        <f t="shared" si="1"/>
        <v>152.73583964237997</v>
      </c>
      <c r="AR13" s="10">
        <f t="shared" si="1"/>
        <v>154.26319803880378</v>
      </c>
      <c r="AS13" s="10">
        <f t="shared" si="1"/>
        <v>155.80583001919183</v>
      </c>
      <c r="AT13" s="10">
        <f t="shared" si="1"/>
        <v>157.36388831938376</v>
      </c>
      <c r="AU13" s="10">
        <f t="shared" si="1"/>
        <v>158.9375272025776</v>
      </c>
      <c r="AV13" s="10">
        <f t="shared" si="1"/>
        <v>160.52690247460336</v>
      </c>
      <c r="AW13" s="10">
        <f t="shared" si="1"/>
        <v>162.1321714993494</v>
      </c>
      <c r="AX13" s="10">
        <f t="shared" si="1"/>
        <v>163.75349321434288</v>
      </c>
      <c r="AY13" s="10">
        <f t="shared" si="1"/>
        <v>165.39102814648632</v>
      </c>
      <c r="AZ13" s="10">
        <f t="shared" si="1"/>
        <v>167.04493842795119</v>
      </c>
      <c r="BA13" s="10">
        <f t="shared" si="1"/>
        <v>168.71538781223072</v>
      </c>
      <c r="BB13" s="10">
        <f t="shared" si="1"/>
        <v>170.40254169035302</v>
      </c>
      <c r="BC13" s="10">
        <f t="shared" si="1"/>
        <v>172.10656710725655</v>
      </c>
      <c r="BD13" s="10">
        <f t="shared" si="1"/>
        <v>173.8276327783291</v>
      </c>
      <c r="BE13" s="10">
        <f t="shared" si="1"/>
        <v>175.5659091061124</v>
      </c>
    </row>
    <row r="14" spans="1:57" x14ac:dyDescent="0.35">
      <c r="A14" s="57" t="s">
        <v>616</v>
      </c>
      <c r="C14" s="86" t="s">
        <v>3</v>
      </c>
      <c r="D14" s="58" t="s">
        <v>621</v>
      </c>
      <c r="E14" t="s">
        <v>83</v>
      </c>
      <c r="F14" s="26" t="s">
        <v>43</v>
      </c>
      <c r="G14" s="11">
        <f>G$43*'Shares PortablePCs+Tablets'!C7</f>
        <v>0</v>
      </c>
      <c r="H14" s="11">
        <f>H$43*'Shares PortablePCs+Tablets'!D7</f>
        <v>0</v>
      </c>
      <c r="I14" s="11">
        <f>I$43*'Shares PortablePCs+Tablets'!E7</f>
        <v>0</v>
      </c>
      <c r="J14" s="11">
        <f>J$43*'Shares PortablePCs+Tablets'!F7</f>
        <v>0</v>
      </c>
      <c r="K14" s="11">
        <f>K$43*'Shares PortablePCs+Tablets'!G7</f>
        <v>0</v>
      </c>
      <c r="L14" s="11">
        <f>L$43*'Shares PortablePCs+Tablets'!H7</f>
        <v>0</v>
      </c>
      <c r="M14" s="11">
        <f>M$43*'Shares PortablePCs+Tablets'!I7</f>
        <v>0</v>
      </c>
      <c r="N14" s="11">
        <f>N$43*'Shares PortablePCs+Tablets'!J7</f>
        <v>0</v>
      </c>
      <c r="O14" s="11">
        <f>O$43*'Shares PortablePCs+Tablets'!K7</f>
        <v>1.211264980851285</v>
      </c>
      <c r="P14" s="11">
        <f>P$43*'Shares PortablePCs+Tablets'!L7</f>
        <v>2.6117702524284567</v>
      </c>
      <c r="Q14" s="11">
        <f>Q$43*'Shares PortablePCs+Tablets'!M7</f>
        <v>4.7830020783642899</v>
      </c>
      <c r="R14" s="9">
        <f>R$43*'Shares PortablePCs+Tablets'!N7</f>
        <v>9.9017147598889608</v>
      </c>
      <c r="S14" s="9">
        <f>S$43*'Shares PortablePCs+Tablets'!O7</f>
        <v>21.846049046743225</v>
      </c>
      <c r="T14" s="9">
        <f>T$43*'Shares PortablePCs+Tablets'!P7</f>
        <v>34.939312502678611</v>
      </c>
      <c r="U14" s="9">
        <f>U$43*'Shares PortablePCs+Tablets'!Q7</f>
        <v>43.587452144288278</v>
      </c>
      <c r="V14" s="9">
        <f>V$43*'Shares PortablePCs+Tablets'!R7</f>
        <v>45.109257463982722</v>
      </c>
      <c r="W14" s="9">
        <f>W$43*'Shares PortablePCs+Tablets'!S7</f>
        <v>40.107184097117631</v>
      </c>
      <c r="X14" s="9">
        <f>X$43*'Shares PortablePCs+Tablets'!T7</f>
        <v>33.116858402961107</v>
      </c>
      <c r="Y14" s="9">
        <f>Y$43*'Shares PortablePCs+Tablets'!U7</f>
        <v>24.374662540421745</v>
      </c>
      <c r="Z14" s="9">
        <f>Z$43*'Shares PortablePCs+Tablets'!V7</f>
        <v>20.524598676776094</v>
      </c>
      <c r="AA14" s="9">
        <f>AA$43*'Shares PortablePCs+Tablets'!W7</f>
        <v>17.096216644899105</v>
      </c>
      <c r="AB14" s="9">
        <f>AB$43*'Shares PortablePCs+Tablets'!X7</f>
        <v>20.179263305294786</v>
      </c>
      <c r="AC14" s="10">
        <f t="shared" ref="AC14:BE14" si="2">AB14+(AB14*AB$44)</f>
        <v>20.784641204453628</v>
      </c>
      <c r="AD14" s="10">
        <f t="shared" si="2"/>
        <v>20.992487616498163</v>
      </c>
      <c r="AE14" s="10">
        <f t="shared" si="2"/>
        <v>21.202412492663147</v>
      </c>
      <c r="AF14" s="10">
        <f t="shared" si="2"/>
        <v>21.414436617589779</v>
      </c>
      <c r="AG14" s="10">
        <f t="shared" si="2"/>
        <v>21.628580983765676</v>
      </c>
      <c r="AH14" s="10">
        <f t="shared" si="2"/>
        <v>21.844866793603334</v>
      </c>
      <c r="AI14" s="10">
        <f t="shared" si="2"/>
        <v>22.063315461539368</v>
      </c>
      <c r="AJ14" s="10">
        <f t="shared" si="2"/>
        <v>22.28394861615476</v>
      </c>
      <c r="AK14" s="10">
        <f t="shared" si="2"/>
        <v>22.506788102316307</v>
      </c>
      <c r="AL14" s="10">
        <f t="shared" si="2"/>
        <v>22.731855983339472</v>
      </c>
      <c r="AM14" s="10">
        <f t="shared" si="2"/>
        <v>22.959174543172868</v>
      </c>
      <c r="AN14" s="10">
        <f t="shared" si="2"/>
        <v>23.188766288604597</v>
      </c>
      <c r="AO14" s="10">
        <f t="shared" si="2"/>
        <v>23.420653951490642</v>
      </c>
      <c r="AP14" s="10">
        <f t="shared" si="2"/>
        <v>23.65486049100555</v>
      </c>
      <c r="AQ14" s="10">
        <f t="shared" si="2"/>
        <v>23.891409095915606</v>
      </c>
      <c r="AR14" s="10">
        <f t="shared" si="2"/>
        <v>24.130323186874762</v>
      </c>
      <c r="AS14" s="10">
        <f t="shared" si="2"/>
        <v>24.37162641874351</v>
      </c>
      <c r="AT14" s="10">
        <f t="shared" si="2"/>
        <v>24.615342682930944</v>
      </c>
      <c r="AU14" s="10">
        <f t="shared" si="2"/>
        <v>24.861496109760253</v>
      </c>
      <c r="AV14" s="10">
        <f t="shared" si="2"/>
        <v>25.110111070857855</v>
      </c>
      <c r="AW14" s="10">
        <f t="shared" si="2"/>
        <v>25.361212181566433</v>
      </c>
      <c r="AX14" s="10">
        <f t="shared" si="2"/>
        <v>25.614824303382097</v>
      </c>
      <c r="AY14" s="10">
        <f t="shared" si="2"/>
        <v>25.870972546415917</v>
      </c>
      <c r="AZ14" s="10">
        <f t="shared" si="2"/>
        <v>26.129682271880075</v>
      </c>
      <c r="BA14" s="10">
        <f t="shared" si="2"/>
        <v>26.390979094598876</v>
      </c>
      <c r="BB14" s="10">
        <f t="shared" si="2"/>
        <v>26.654888885544864</v>
      </c>
      <c r="BC14" s="10">
        <f t="shared" si="2"/>
        <v>26.921437774400314</v>
      </c>
      <c r="BD14" s="10">
        <f t="shared" si="2"/>
        <v>27.190652152144317</v>
      </c>
      <c r="BE14" s="10">
        <f t="shared" si="2"/>
        <v>27.462558673665761</v>
      </c>
    </row>
    <row r="15" spans="1:57" x14ac:dyDescent="0.35">
      <c r="A15" s="57" t="s">
        <v>616</v>
      </c>
      <c r="C15" s="86" t="s">
        <v>3</v>
      </c>
      <c r="D15" s="58" t="s">
        <v>621</v>
      </c>
      <c r="E15" t="s">
        <v>83</v>
      </c>
      <c r="F15" s="26" t="s">
        <v>44</v>
      </c>
      <c r="G15" s="11">
        <f>G$43*'Shares PortablePCs+Tablets'!C8</f>
        <v>0</v>
      </c>
      <c r="H15" s="11">
        <f>H$43*'Shares PortablePCs+Tablets'!D8</f>
        <v>0</v>
      </c>
      <c r="I15" s="11">
        <f>I$43*'Shares PortablePCs+Tablets'!E8</f>
        <v>0</v>
      </c>
      <c r="J15" s="11">
        <f>J$43*'Shares PortablePCs+Tablets'!F8</f>
        <v>0</v>
      </c>
      <c r="K15" s="11">
        <f>K$43*'Shares PortablePCs+Tablets'!G8</f>
        <v>0</v>
      </c>
      <c r="L15" s="11">
        <f>L$43*'Shares PortablePCs+Tablets'!H8</f>
        <v>0</v>
      </c>
      <c r="M15" s="11">
        <f>M$43*'Shares PortablePCs+Tablets'!I8</f>
        <v>0</v>
      </c>
      <c r="N15" s="11">
        <f>N$43*'Shares PortablePCs+Tablets'!J8</f>
        <v>0</v>
      </c>
      <c r="O15" s="11">
        <f>O$43*'Shares PortablePCs+Tablets'!K8</f>
        <v>0.79477343120365118</v>
      </c>
      <c r="P15" s="11">
        <f>P$43*'Shares PortablePCs+Tablets'!L8</f>
        <v>1.5702578528430824</v>
      </c>
      <c r="Q15" s="11">
        <f>Q$43*'Shares PortablePCs+Tablets'!M8</f>
        <v>3.2316611742050987</v>
      </c>
      <c r="R15" s="9">
        <f>R$43*'Shares PortablePCs+Tablets'!N8</f>
        <v>6.2018604884984709</v>
      </c>
      <c r="S15" s="9">
        <f>S$43*'Shares PortablePCs+Tablets'!O8</f>
        <v>12.479066687538054</v>
      </c>
      <c r="T15" s="9">
        <f>T$43*'Shares PortablePCs+Tablets'!P8</f>
        <v>17.746027214831251</v>
      </c>
      <c r="U15" s="9">
        <f>U$43*'Shares PortablePCs+Tablets'!Q8</f>
        <v>21.280270168134038</v>
      </c>
      <c r="V15" s="9">
        <f>V$43*'Shares PortablePCs+Tablets'!R8</f>
        <v>21.161089650566478</v>
      </c>
      <c r="W15" s="9">
        <f>W$43*'Shares PortablePCs+Tablets'!S8</f>
        <v>21.314231967332148</v>
      </c>
      <c r="X15" s="9">
        <f>X$43*'Shares PortablePCs+Tablets'!T8</f>
        <v>20.067891306273403</v>
      </c>
      <c r="Y15" s="9">
        <f>Y$43*'Shares PortablePCs+Tablets'!U8</f>
        <v>16.163255949503085</v>
      </c>
      <c r="Z15" s="9">
        <f>Z$43*'Shares PortablePCs+Tablets'!V8</f>
        <v>16.627996826957268</v>
      </c>
      <c r="AA15" s="9">
        <f>AA$43*'Shares PortablePCs+Tablets'!W8</f>
        <v>17.052145427390649</v>
      </c>
      <c r="AB15" s="9">
        <f>AB$43*'Shares PortablePCs+Tablets'!X8</f>
        <v>21.056145879089847</v>
      </c>
      <c r="AC15" s="10">
        <f t="shared" ref="AC15:BE15" si="3">AB15+(AB15*AB$44)</f>
        <v>21.687830255462544</v>
      </c>
      <c r="AD15" s="10">
        <f t="shared" si="3"/>
        <v>21.90470855801717</v>
      </c>
      <c r="AE15" s="10">
        <f t="shared" si="3"/>
        <v>22.123755643597342</v>
      </c>
      <c r="AF15" s="10">
        <f t="shared" si="3"/>
        <v>22.344993200033315</v>
      </c>
      <c r="AG15" s="10">
        <f t="shared" si="3"/>
        <v>22.568443132033646</v>
      </c>
      <c r="AH15" s="10">
        <f t="shared" si="3"/>
        <v>22.794127563353982</v>
      </c>
      <c r="AI15" s="10">
        <f t="shared" si="3"/>
        <v>23.022068838987522</v>
      </c>
      <c r="AJ15" s="10">
        <f t="shared" si="3"/>
        <v>23.252289527377396</v>
      </c>
      <c r="AK15" s="10">
        <f t="shared" si="3"/>
        <v>23.484812422651171</v>
      </c>
      <c r="AL15" s="10">
        <f t="shared" si="3"/>
        <v>23.719660546877684</v>
      </c>
      <c r="AM15" s="10">
        <f t="shared" si="3"/>
        <v>23.956857152346462</v>
      </c>
      <c r="AN15" s="10">
        <f t="shared" si="3"/>
        <v>24.196425723869925</v>
      </c>
      <c r="AO15" s="10">
        <f t="shared" si="3"/>
        <v>24.438389981108624</v>
      </c>
      <c r="AP15" s="10">
        <f t="shared" si="3"/>
        <v>24.682773880919711</v>
      </c>
      <c r="AQ15" s="10">
        <f t="shared" si="3"/>
        <v>24.92960161972891</v>
      </c>
      <c r="AR15" s="10">
        <f t="shared" si="3"/>
        <v>25.178897635926198</v>
      </c>
      <c r="AS15" s="10">
        <f t="shared" si="3"/>
        <v>25.430686612285459</v>
      </c>
      <c r="AT15" s="10">
        <f t="shared" si="3"/>
        <v>25.684993478408312</v>
      </c>
      <c r="AU15" s="10">
        <f t="shared" si="3"/>
        <v>25.941843413192395</v>
      </c>
      <c r="AV15" s="10">
        <f t="shared" si="3"/>
        <v>26.201261847324318</v>
      </c>
      <c r="AW15" s="10">
        <f t="shared" si="3"/>
        <v>26.463274465797561</v>
      </c>
      <c r="AX15" s="10">
        <f t="shared" si="3"/>
        <v>26.727907210455538</v>
      </c>
      <c r="AY15" s="10">
        <f t="shared" si="3"/>
        <v>26.995186282560091</v>
      </c>
      <c r="AZ15" s="10">
        <f t="shared" si="3"/>
        <v>27.265138145385691</v>
      </c>
      <c r="BA15" s="10">
        <f t="shared" si="3"/>
        <v>27.53778952683955</v>
      </c>
      <c r="BB15" s="10">
        <f t="shared" si="3"/>
        <v>27.813167422107945</v>
      </c>
      <c r="BC15" s="10">
        <f t="shared" si="3"/>
        <v>28.091299096329024</v>
      </c>
      <c r="BD15" s="10">
        <f t="shared" si="3"/>
        <v>28.372212087292315</v>
      </c>
      <c r="BE15" s="10">
        <f t="shared" si="3"/>
        <v>28.655934208165238</v>
      </c>
    </row>
    <row r="16" spans="1:57" x14ac:dyDescent="0.35">
      <c r="A16" s="57" t="s">
        <v>616</v>
      </c>
      <c r="C16" s="86" t="s">
        <v>3</v>
      </c>
      <c r="D16" s="58" t="s">
        <v>621</v>
      </c>
      <c r="E16" t="s">
        <v>83</v>
      </c>
      <c r="F16" s="26" t="s">
        <v>45</v>
      </c>
      <c r="G16" s="11">
        <f>G$43*'Shares PortablePCs+Tablets'!C9</f>
        <v>0</v>
      </c>
      <c r="H16" s="11">
        <f>H$43*'Shares PortablePCs+Tablets'!D9</f>
        <v>0</v>
      </c>
      <c r="I16" s="11">
        <f>I$43*'Shares PortablePCs+Tablets'!E9</f>
        <v>0</v>
      </c>
      <c r="J16" s="11">
        <f>J$43*'Shares PortablePCs+Tablets'!F9</f>
        <v>0</v>
      </c>
      <c r="K16" s="11">
        <f>K$43*'Shares PortablePCs+Tablets'!G9</f>
        <v>0</v>
      </c>
      <c r="L16" s="11">
        <f>L$43*'Shares PortablePCs+Tablets'!H9</f>
        <v>0</v>
      </c>
      <c r="M16" s="11">
        <f>M$43*'Shares PortablePCs+Tablets'!I9</f>
        <v>0</v>
      </c>
      <c r="N16" s="11">
        <f>N$43*'Shares PortablePCs+Tablets'!J9</f>
        <v>0</v>
      </c>
      <c r="O16" s="11">
        <f>O$43*'Shares PortablePCs+Tablets'!K9</f>
        <v>0.29089200986469149</v>
      </c>
      <c r="P16" s="11">
        <f>P$43*'Shares PortablePCs+Tablets'!L9</f>
        <v>0.57950077814523893</v>
      </c>
      <c r="Q16" s="11">
        <f>Q$43*'Shares PortablePCs+Tablets'!M9</f>
        <v>1.1332254032796099</v>
      </c>
      <c r="R16" s="9">
        <f>R$43*'Shares PortablePCs+Tablets'!N9</f>
        <v>2.3384522039649527</v>
      </c>
      <c r="S16" s="9">
        <f>S$43*'Shares PortablePCs+Tablets'!O9</f>
        <v>4.8353895513757053</v>
      </c>
      <c r="T16" s="9">
        <f>T$43*'Shares PortablePCs+Tablets'!P9</f>
        <v>7.1270511140018247</v>
      </c>
      <c r="U16" s="9">
        <f>U$43*'Shares PortablePCs+Tablets'!Q9</f>
        <v>8.0476929934830501</v>
      </c>
      <c r="V16" s="9">
        <f>V$43*'Shares PortablePCs+Tablets'!R9</f>
        <v>7.480619145299416</v>
      </c>
      <c r="W16" s="9">
        <f>W$43*'Shares PortablePCs+Tablets'!S9</f>
        <v>7.8316136717876059</v>
      </c>
      <c r="X16" s="9">
        <f>X$43*'Shares PortablePCs+Tablets'!T9</f>
        <v>6.0574002286331083</v>
      </c>
      <c r="Y16" s="9">
        <f>Y$43*'Shares PortablePCs+Tablets'!U9</f>
        <v>4.4187494245917298</v>
      </c>
      <c r="Z16" s="9">
        <f>Z$43*'Shares PortablePCs+Tablets'!V9</f>
        <v>3.8709130685456321</v>
      </c>
      <c r="AA16" s="9">
        <f>AA$43*'Shares PortablePCs+Tablets'!W9</f>
        <v>3.5378457866508581</v>
      </c>
      <c r="AB16" s="9">
        <f>AB$43*'Shares PortablePCs+Tablets'!X9</f>
        <v>4.5469662480054209</v>
      </c>
      <c r="AC16" s="10">
        <f t="shared" ref="AC16:BE16" si="4">AB16+(AB16*AB$44)</f>
        <v>4.6833752354455838</v>
      </c>
      <c r="AD16" s="10">
        <f t="shared" si="4"/>
        <v>4.7302089878000393</v>
      </c>
      <c r="AE16" s="10">
        <f t="shared" si="4"/>
        <v>4.7775110776780396</v>
      </c>
      <c r="AF16" s="10">
        <f t="shared" si="4"/>
        <v>4.8252861884548199</v>
      </c>
      <c r="AG16" s="10">
        <f t="shared" si="4"/>
        <v>4.8735390503393683</v>
      </c>
      <c r="AH16" s="10">
        <f t="shared" si="4"/>
        <v>4.9222744408427621</v>
      </c>
      <c r="AI16" s="10">
        <f t="shared" si="4"/>
        <v>4.9714971852511898</v>
      </c>
      <c r="AJ16" s="10">
        <f t="shared" si="4"/>
        <v>5.0212121571037018</v>
      </c>
      <c r="AK16" s="10">
        <f t="shared" si="4"/>
        <v>5.0714242786747388</v>
      </c>
      <c r="AL16" s="10">
        <f t="shared" si="4"/>
        <v>5.1221385214614861</v>
      </c>
      <c r="AM16" s="10">
        <f t="shared" si="4"/>
        <v>5.1733599066761009</v>
      </c>
      <c r="AN16" s="10">
        <f t="shared" si="4"/>
        <v>5.225093505742862</v>
      </c>
      <c r="AO16" s="10">
        <f t="shared" si="4"/>
        <v>5.2773444408002907</v>
      </c>
      <c r="AP16" s="10">
        <f t="shared" si="4"/>
        <v>5.3301178852082938</v>
      </c>
      <c r="AQ16" s="10">
        <f t="shared" si="4"/>
        <v>5.3834190640603765</v>
      </c>
      <c r="AR16" s="10">
        <f t="shared" si="4"/>
        <v>5.4372532547009804</v>
      </c>
      <c r="AS16" s="10">
        <f t="shared" si="4"/>
        <v>5.4916257872479903</v>
      </c>
      <c r="AT16" s="10">
        <f t="shared" si="4"/>
        <v>5.5465420451204706</v>
      </c>
      <c r="AU16" s="10">
        <f t="shared" si="4"/>
        <v>5.6020074655716749</v>
      </c>
      <c r="AV16" s="10">
        <f t="shared" si="4"/>
        <v>5.6580275402273914</v>
      </c>
      <c r="AW16" s="10">
        <f t="shared" si="4"/>
        <v>5.7146078156296651</v>
      </c>
      <c r="AX16" s="10">
        <f t="shared" si="4"/>
        <v>5.771753893785962</v>
      </c>
      <c r="AY16" s="10">
        <f t="shared" si="4"/>
        <v>5.829471432723822</v>
      </c>
      <c r="AZ16" s="10">
        <f t="shared" si="4"/>
        <v>5.8877661470510603</v>
      </c>
      <c r="BA16" s="10">
        <f t="shared" si="4"/>
        <v>5.9466438085215705</v>
      </c>
      <c r="BB16" s="10">
        <f t="shared" si="4"/>
        <v>6.0061102466067862</v>
      </c>
      <c r="BC16" s="10">
        <f t="shared" si="4"/>
        <v>6.0661713490728539</v>
      </c>
      <c r="BD16" s="10">
        <f t="shared" si="4"/>
        <v>6.1268330625635823</v>
      </c>
      <c r="BE16" s="10">
        <f t="shared" si="4"/>
        <v>6.1881013931892177</v>
      </c>
    </row>
    <row r="17" spans="1:57" x14ac:dyDescent="0.35">
      <c r="A17" s="57" t="s">
        <v>616</v>
      </c>
      <c r="C17" s="86" t="s">
        <v>3</v>
      </c>
      <c r="D17" s="58" t="s">
        <v>621</v>
      </c>
      <c r="E17" t="s">
        <v>83</v>
      </c>
      <c r="F17" s="26" t="s">
        <v>46</v>
      </c>
      <c r="G17" s="11">
        <f>G$43*'Shares PortablePCs+Tablets'!C10</f>
        <v>0</v>
      </c>
      <c r="H17" s="11">
        <f>H$43*'Shares PortablePCs+Tablets'!D10</f>
        <v>0</v>
      </c>
      <c r="I17" s="11">
        <f>I$43*'Shares PortablePCs+Tablets'!E10</f>
        <v>0</v>
      </c>
      <c r="J17" s="11">
        <f>J$43*'Shares PortablePCs+Tablets'!F10</f>
        <v>0</v>
      </c>
      <c r="K17" s="11">
        <f>K$43*'Shares PortablePCs+Tablets'!G10</f>
        <v>0</v>
      </c>
      <c r="L17" s="11">
        <f>L$43*'Shares PortablePCs+Tablets'!H10</f>
        <v>0</v>
      </c>
      <c r="M17" s="11">
        <f>M$43*'Shares PortablePCs+Tablets'!I10</f>
        <v>0</v>
      </c>
      <c r="N17" s="11">
        <f>N$43*'Shares PortablePCs+Tablets'!J10</f>
        <v>0</v>
      </c>
      <c r="O17" s="11">
        <f>O$43*'Shares PortablePCs+Tablets'!K10</f>
        <v>4.93149594779638</v>
      </c>
      <c r="P17" s="11">
        <f>P$43*'Shares PortablePCs+Tablets'!L10</f>
        <v>9.5119105594576254</v>
      </c>
      <c r="Q17" s="11">
        <f>Q$43*'Shares PortablePCs+Tablets'!M10</f>
        <v>21.049119969239793</v>
      </c>
      <c r="R17" s="9">
        <f>R$43*'Shares PortablePCs+Tablets'!N10</f>
        <v>36.307637329137719</v>
      </c>
      <c r="S17" s="9">
        <f>S$43*'Shares PortablePCs+Tablets'!O10</f>
        <v>67.372939713332613</v>
      </c>
      <c r="T17" s="9">
        <f>T$43*'Shares PortablePCs+Tablets'!P10</f>
        <v>110.81398552028094</v>
      </c>
      <c r="U17" s="9">
        <f>U$43*'Shares PortablePCs+Tablets'!Q10</f>
        <v>163.46720207869441</v>
      </c>
      <c r="V17" s="9">
        <f>V$43*'Shares PortablePCs+Tablets'!R10</f>
        <v>122.80545186486495</v>
      </c>
      <c r="W17" s="9">
        <f>W$43*'Shares PortablePCs+Tablets'!S10</f>
        <v>115.67327055170071</v>
      </c>
      <c r="X17" s="9">
        <f>X$43*'Shares PortablePCs+Tablets'!T10</f>
        <v>92.29975443155115</v>
      </c>
      <c r="Y17" s="9">
        <f>Y$43*'Shares PortablePCs+Tablets'!U10</f>
        <v>61.044495077049859</v>
      </c>
      <c r="Z17" s="9">
        <f>Z$43*'Shares PortablePCs+Tablets'!V10</f>
        <v>47.926037899452112</v>
      </c>
      <c r="AA17" s="9">
        <f>AA$43*'Shares PortablePCs+Tablets'!W10</f>
        <v>36.734975137649464</v>
      </c>
      <c r="AB17" s="9">
        <f>AB$43*'Shares PortablePCs+Tablets'!X10</f>
        <v>31.7051104553009</v>
      </c>
      <c r="AC17" s="10">
        <f t="shared" ref="AC17:BE17" si="5">AB17+(AB17*AB$44)</f>
        <v>32.656263768959924</v>
      </c>
      <c r="AD17" s="10">
        <f t="shared" si="5"/>
        <v>32.982826406649522</v>
      </c>
      <c r="AE17" s="10">
        <f t="shared" si="5"/>
        <v>33.312654670716014</v>
      </c>
      <c r="AF17" s="10">
        <f t="shared" si="5"/>
        <v>33.645781217423178</v>
      </c>
      <c r="AG17" s="10">
        <f t="shared" si="5"/>
        <v>33.982239029597409</v>
      </c>
      <c r="AH17" s="10">
        <f t="shared" si="5"/>
        <v>34.32206141989338</v>
      </c>
      <c r="AI17" s="10">
        <f t="shared" si="5"/>
        <v>34.665282034092314</v>
      </c>
      <c r="AJ17" s="10">
        <f t="shared" si="5"/>
        <v>35.011934854433235</v>
      </c>
      <c r="AK17" s="10">
        <f t="shared" si="5"/>
        <v>35.362054202977568</v>
      </c>
      <c r="AL17" s="10">
        <f t="shared" si="5"/>
        <v>35.715674745007341</v>
      </c>
      <c r="AM17" s="10">
        <f t="shared" si="5"/>
        <v>36.072831492457418</v>
      </c>
      <c r="AN17" s="10">
        <f t="shared" si="5"/>
        <v>36.43355980738199</v>
      </c>
      <c r="AO17" s="10">
        <f t="shared" si="5"/>
        <v>36.797895405455812</v>
      </c>
      <c r="AP17" s="10">
        <f t="shared" si="5"/>
        <v>37.165874359510369</v>
      </c>
      <c r="AQ17" s="10">
        <f t="shared" si="5"/>
        <v>37.537533103105474</v>
      </c>
      <c r="AR17" s="10">
        <f t="shared" si="5"/>
        <v>37.912908434136526</v>
      </c>
      <c r="AS17" s="10">
        <f t="shared" si="5"/>
        <v>38.292037518477891</v>
      </c>
      <c r="AT17" s="10">
        <f t="shared" si="5"/>
        <v>38.674957893662672</v>
      </c>
      <c r="AU17" s="10">
        <f t="shared" si="5"/>
        <v>39.061707472599302</v>
      </c>
      <c r="AV17" s="10">
        <f t="shared" si="5"/>
        <v>39.452324547325297</v>
      </c>
      <c r="AW17" s="10">
        <f t="shared" si="5"/>
        <v>39.846847792798549</v>
      </c>
      <c r="AX17" s="10">
        <f t="shared" si="5"/>
        <v>40.245316270726534</v>
      </c>
      <c r="AY17" s="10">
        <f t="shared" si="5"/>
        <v>40.647769433433801</v>
      </c>
      <c r="AZ17" s="10">
        <f t="shared" si="5"/>
        <v>41.054247127768136</v>
      </c>
      <c r="BA17" s="10">
        <f t="shared" si="5"/>
        <v>41.464789599045815</v>
      </c>
      <c r="BB17" s="10">
        <f t="shared" si="5"/>
        <v>41.879437495036271</v>
      </c>
      <c r="BC17" s="10">
        <f t="shared" si="5"/>
        <v>42.298231869986637</v>
      </c>
      <c r="BD17" s="10">
        <f t="shared" si="5"/>
        <v>42.721214188686503</v>
      </c>
      <c r="BE17" s="10">
        <f t="shared" si="5"/>
        <v>43.148426330573365</v>
      </c>
    </row>
    <row r="18" spans="1:57" x14ac:dyDescent="0.35">
      <c r="A18" s="57" t="s">
        <v>616</v>
      </c>
      <c r="C18" s="86" t="s">
        <v>3</v>
      </c>
      <c r="D18" s="58" t="s">
        <v>621</v>
      </c>
      <c r="E18" t="s">
        <v>83</v>
      </c>
      <c r="F18" s="26" t="s">
        <v>47</v>
      </c>
      <c r="G18" s="11">
        <f>G$43*'Shares PortablePCs+Tablets'!C11</f>
        <v>0</v>
      </c>
      <c r="H18" s="11">
        <f>H$43*'Shares PortablePCs+Tablets'!D11</f>
        <v>0</v>
      </c>
      <c r="I18" s="11">
        <f>I$43*'Shares PortablePCs+Tablets'!E11</f>
        <v>0</v>
      </c>
      <c r="J18" s="11">
        <f>J$43*'Shares PortablePCs+Tablets'!F11</f>
        <v>0</v>
      </c>
      <c r="K18" s="11">
        <f>K$43*'Shares PortablePCs+Tablets'!G11</f>
        <v>0</v>
      </c>
      <c r="L18" s="11">
        <f>L$43*'Shares PortablePCs+Tablets'!H11</f>
        <v>0</v>
      </c>
      <c r="M18" s="11">
        <f>M$43*'Shares PortablePCs+Tablets'!I11</f>
        <v>0</v>
      </c>
      <c r="N18" s="11">
        <f>N$43*'Shares PortablePCs+Tablets'!J11</f>
        <v>0</v>
      </c>
      <c r="O18" s="11">
        <f>O$43*'Shares PortablePCs+Tablets'!K11</f>
        <v>6.6528666936088499</v>
      </c>
      <c r="P18" s="11">
        <f>P$43*'Shares PortablePCs+Tablets'!L11</f>
        <v>8.8024349561333253</v>
      </c>
      <c r="Q18" s="11">
        <f>Q$43*'Shares PortablePCs+Tablets'!M11</f>
        <v>16.532930207444078</v>
      </c>
      <c r="R18" s="9">
        <f>R$43*'Shares PortablePCs+Tablets'!N11</f>
        <v>32.762998569837293</v>
      </c>
      <c r="S18" s="9">
        <f>S$43*'Shares PortablePCs+Tablets'!O11</f>
        <v>65.686293162713199</v>
      </c>
      <c r="T18" s="9">
        <f>T$43*'Shares PortablePCs+Tablets'!P11</f>
        <v>94.95396643496332</v>
      </c>
      <c r="U18" s="9">
        <f>U$43*'Shares PortablePCs+Tablets'!Q11</f>
        <v>113.66803038963648</v>
      </c>
      <c r="V18" s="9">
        <f>V$43*'Shares PortablePCs+Tablets'!R11</f>
        <v>113.11134621694082</v>
      </c>
      <c r="W18" s="9">
        <f>W$43*'Shares PortablePCs+Tablets'!S11</f>
        <v>111.26466640297109</v>
      </c>
      <c r="X18" s="9">
        <f>X$43*'Shares PortablePCs+Tablets'!T11</f>
        <v>97.286377216496163</v>
      </c>
      <c r="Y18" s="9">
        <f>Y$43*'Shares PortablePCs+Tablets'!U11</f>
        <v>76.181408518726727</v>
      </c>
      <c r="Z18" s="9">
        <f>Z$43*'Shares PortablePCs+Tablets'!V11</f>
        <v>73.033518095846276</v>
      </c>
      <c r="AA18" s="9">
        <f>AA$43*'Shares PortablePCs+Tablets'!W11</f>
        <v>76.486705966342825</v>
      </c>
      <c r="AB18" s="9">
        <f>AB$43*'Shares PortablePCs+Tablets'!X11</f>
        <v>87.025393957757558</v>
      </c>
      <c r="AC18" s="10">
        <f t="shared" ref="AC18:BE18" si="6">AB18+(AB18*AB$44)</f>
        <v>89.636155776490284</v>
      </c>
      <c r="AD18" s="10">
        <f t="shared" si="6"/>
        <v>90.532517334255189</v>
      </c>
      <c r="AE18" s="10">
        <f t="shared" si="6"/>
        <v>91.437842507597736</v>
      </c>
      <c r="AF18" s="10">
        <f t="shared" si="6"/>
        <v>92.352220932673717</v>
      </c>
      <c r="AG18" s="10">
        <f t="shared" si="6"/>
        <v>93.275743142000451</v>
      </c>
      <c r="AH18" s="10">
        <f t="shared" si="6"/>
        <v>94.208500573420451</v>
      </c>
      <c r="AI18" s="10">
        <f t="shared" si="6"/>
        <v>95.150585579154651</v>
      </c>
      <c r="AJ18" s="10">
        <f t="shared" si="6"/>
        <v>96.102091434946203</v>
      </c>
      <c r="AK18" s="10">
        <f t="shared" si="6"/>
        <v>97.063112349295665</v>
      </c>
      <c r="AL18" s="10">
        <f t="shared" si="6"/>
        <v>98.033743472788615</v>
      </c>
      <c r="AM18" s="10">
        <f t="shared" si="6"/>
        <v>99.014080907516501</v>
      </c>
      <c r="AN18" s="10">
        <f t="shared" si="6"/>
        <v>100.00422171659167</v>
      </c>
      <c r="AO18" s="10">
        <f t="shared" si="6"/>
        <v>101.00426393375758</v>
      </c>
      <c r="AP18" s="10">
        <f t="shared" si="6"/>
        <v>102.01430657309515</v>
      </c>
      <c r="AQ18" s="10">
        <f t="shared" si="6"/>
        <v>103.0344496388261</v>
      </c>
      <c r="AR18" s="10">
        <f t="shared" si="6"/>
        <v>104.06479413521437</v>
      </c>
      <c r="AS18" s="10">
        <f t="shared" si="6"/>
        <v>105.10544207656652</v>
      </c>
      <c r="AT18" s="10">
        <f t="shared" si="6"/>
        <v>106.15649649733218</v>
      </c>
      <c r="AU18" s="10">
        <f t="shared" si="6"/>
        <v>107.21806146230551</v>
      </c>
      <c r="AV18" s="10">
        <f t="shared" si="6"/>
        <v>108.29024207692856</v>
      </c>
      <c r="AW18" s="10">
        <f t="shared" si="6"/>
        <v>109.37314449769785</v>
      </c>
      <c r="AX18" s="10">
        <f t="shared" si="6"/>
        <v>110.46687594267483</v>
      </c>
      <c r="AY18" s="10">
        <f t="shared" si="6"/>
        <v>111.57154470210158</v>
      </c>
      <c r="AZ18" s="10">
        <f t="shared" si="6"/>
        <v>112.68726014912259</v>
      </c>
      <c r="BA18" s="10">
        <f t="shared" si="6"/>
        <v>113.81413275061382</v>
      </c>
      <c r="BB18" s="10">
        <f t="shared" si="6"/>
        <v>114.95227407811996</v>
      </c>
      <c r="BC18" s="10">
        <f t="shared" si="6"/>
        <v>116.10179681890115</v>
      </c>
      <c r="BD18" s="10">
        <f t="shared" si="6"/>
        <v>117.26281478709016</v>
      </c>
      <c r="BE18" s="10">
        <f t="shared" si="6"/>
        <v>118.43544293496106</v>
      </c>
    </row>
    <row r="19" spans="1:57" x14ac:dyDescent="0.35">
      <c r="A19" s="57" t="s">
        <v>616</v>
      </c>
      <c r="C19" s="86" t="s">
        <v>3</v>
      </c>
      <c r="D19" s="58" t="s">
        <v>621</v>
      </c>
      <c r="E19" t="s">
        <v>83</v>
      </c>
      <c r="F19" s="26" t="s">
        <v>48</v>
      </c>
      <c r="G19" s="11">
        <f>G$43*'Shares PortablePCs+Tablets'!C12</f>
        <v>0</v>
      </c>
      <c r="H19" s="11">
        <f>H$43*'Shares PortablePCs+Tablets'!D12</f>
        <v>0</v>
      </c>
      <c r="I19" s="11">
        <f>I$43*'Shares PortablePCs+Tablets'!E12</f>
        <v>0</v>
      </c>
      <c r="J19" s="11">
        <f>J$43*'Shares PortablePCs+Tablets'!F12</f>
        <v>0</v>
      </c>
      <c r="K19" s="11">
        <f>K$43*'Shares PortablePCs+Tablets'!G12</f>
        <v>0</v>
      </c>
      <c r="L19" s="11">
        <f>L$43*'Shares PortablePCs+Tablets'!H12</f>
        <v>0</v>
      </c>
      <c r="M19" s="11">
        <f>M$43*'Shares PortablePCs+Tablets'!I12</f>
        <v>0</v>
      </c>
      <c r="N19" s="11">
        <f>N$43*'Shares PortablePCs+Tablets'!J12</f>
        <v>0</v>
      </c>
      <c r="O19" s="11">
        <f>O$43*'Shares PortablePCs+Tablets'!K12</f>
        <v>0.39001363719392862</v>
      </c>
      <c r="P19" s="11">
        <f>P$43*'Shares PortablePCs+Tablets'!L12</f>
        <v>0.77161822363730059</v>
      </c>
      <c r="Q19" s="11">
        <f>Q$43*'Shares PortablePCs+Tablets'!M12</f>
        <v>1.4947018638310989</v>
      </c>
      <c r="R19" s="9">
        <f>R$43*'Shares PortablePCs+Tablets'!N12</f>
        <v>2.9232820762704543</v>
      </c>
      <c r="S19" s="9">
        <f>S$43*'Shares PortablePCs+Tablets'!O12</f>
        <v>6.2771211507397338</v>
      </c>
      <c r="T19" s="9">
        <f>T$43*'Shares PortablePCs+Tablets'!P12</f>
        <v>9.7741726528718047</v>
      </c>
      <c r="U19" s="9">
        <f>U$43*'Shares PortablePCs+Tablets'!Q12</f>
        <v>11.879766324086365</v>
      </c>
      <c r="V19" s="9">
        <f>V$43*'Shares PortablePCs+Tablets'!R12</f>
        <v>9.8882368247323278</v>
      </c>
      <c r="W19" s="9">
        <f>W$43*'Shares PortablePCs+Tablets'!S12</f>
        <v>10.087611979399469</v>
      </c>
      <c r="X19" s="9">
        <f>X$43*'Shares PortablePCs+Tablets'!T12</f>
        <v>9.0045823910962302</v>
      </c>
      <c r="Y19" s="9">
        <f>Y$43*'Shares PortablePCs+Tablets'!U12</f>
        <v>6.3418306517423293</v>
      </c>
      <c r="Z19" s="9">
        <f>Z$43*'Shares PortablePCs+Tablets'!V12</f>
        <v>5.0927136535940862</v>
      </c>
      <c r="AA19" s="9">
        <f>AA$43*'Shares PortablePCs+Tablets'!W12</f>
        <v>4.999047757556589</v>
      </c>
      <c r="AB19" s="9">
        <f>AB$43*'Shares PortablePCs+Tablets'!X12</f>
        <v>5.6756676036982467</v>
      </c>
      <c r="AC19" s="10">
        <f t="shared" ref="AC19:BE19" si="7">AB19+(AB19*AB$44)</f>
        <v>5.8459376318091945</v>
      </c>
      <c r="AD19" s="10">
        <f t="shared" si="7"/>
        <v>5.9043970081272867</v>
      </c>
      <c r="AE19" s="10">
        <f t="shared" si="7"/>
        <v>5.9634409782085598</v>
      </c>
      <c r="AF19" s="10">
        <f t="shared" si="7"/>
        <v>6.0230753879906453</v>
      </c>
      <c r="AG19" s="10">
        <f t="shared" si="7"/>
        <v>6.0833061418705521</v>
      </c>
      <c r="AH19" s="10">
        <f t="shared" si="7"/>
        <v>6.1441392032892574</v>
      </c>
      <c r="AI19" s="10">
        <f t="shared" si="7"/>
        <v>6.2055805953221501</v>
      </c>
      <c r="AJ19" s="10">
        <f t="shared" si="7"/>
        <v>6.2676364012753716</v>
      </c>
      <c r="AK19" s="10">
        <f t="shared" si="7"/>
        <v>6.3303127652881255</v>
      </c>
      <c r="AL19" s="10">
        <f t="shared" si="7"/>
        <v>6.393615892941007</v>
      </c>
      <c r="AM19" s="10">
        <f t="shared" si="7"/>
        <v>6.457552051870417</v>
      </c>
      <c r="AN19" s="10">
        <f t="shared" si="7"/>
        <v>6.5221275723891212</v>
      </c>
      <c r="AO19" s="10">
        <f t="shared" si="7"/>
        <v>6.5873488481130122</v>
      </c>
      <c r="AP19" s="10">
        <f t="shared" si="7"/>
        <v>6.6532223365941423</v>
      </c>
      <c r="AQ19" s="10">
        <f t="shared" si="7"/>
        <v>6.7197545599600836</v>
      </c>
      <c r="AR19" s="10">
        <f t="shared" si="7"/>
        <v>6.7869521055596849</v>
      </c>
      <c r="AS19" s="10">
        <f t="shared" si="7"/>
        <v>6.8548216266152817</v>
      </c>
      <c r="AT19" s="10">
        <f t="shared" si="7"/>
        <v>6.923369842881435</v>
      </c>
      <c r="AU19" s="10">
        <f t="shared" si="7"/>
        <v>6.992603541310249</v>
      </c>
      <c r="AV19" s="10">
        <f t="shared" si="7"/>
        <v>7.0625295767233514</v>
      </c>
      <c r="AW19" s="10">
        <f t="shared" si="7"/>
        <v>7.1331548724905849</v>
      </c>
      <c r="AX19" s="10">
        <f t="shared" si="7"/>
        <v>7.2044864212154911</v>
      </c>
      <c r="AY19" s="10">
        <f t="shared" si="7"/>
        <v>7.2765312854276463</v>
      </c>
      <c r="AZ19" s="10">
        <f t="shared" si="7"/>
        <v>7.3492965982819225</v>
      </c>
      <c r="BA19" s="10">
        <f t="shared" si="7"/>
        <v>7.4227895642647415</v>
      </c>
      <c r="BB19" s="10">
        <f t="shared" si="7"/>
        <v>7.4970174599073891</v>
      </c>
      <c r="BC19" s="10">
        <f t="shared" si="7"/>
        <v>7.5719876345064634</v>
      </c>
      <c r="BD19" s="10">
        <f t="shared" si="7"/>
        <v>7.6477075108515278</v>
      </c>
      <c r="BE19" s="10">
        <f t="shared" si="7"/>
        <v>7.7241845859600433</v>
      </c>
    </row>
    <row r="20" spans="1:57" x14ac:dyDescent="0.35">
      <c r="A20" s="57" t="s">
        <v>616</v>
      </c>
      <c r="C20" s="86" t="s">
        <v>3</v>
      </c>
      <c r="D20" s="58" t="s">
        <v>621</v>
      </c>
      <c r="E20" t="s">
        <v>83</v>
      </c>
      <c r="F20" s="26" t="s">
        <v>49</v>
      </c>
      <c r="G20" s="11">
        <f>G$43*'Shares PortablePCs+Tablets'!C13</f>
        <v>0</v>
      </c>
      <c r="H20" s="11">
        <f>H$43*'Shares PortablePCs+Tablets'!D13</f>
        <v>0</v>
      </c>
      <c r="I20" s="11">
        <f>I$43*'Shares PortablePCs+Tablets'!E13</f>
        <v>0</v>
      </c>
      <c r="J20" s="11">
        <f>J$43*'Shares PortablePCs+Tablets'!F13</f>
        <v>0</v>
      </c>
      <c r="K20" s="11">
        <f>K$43*'Shares PortablePCs+Tablets'!G13</f>
        <v>0</v>
      </c>
      <c r="L20" s="11">
        <f>L$43*'Shares PortablePCs+Tablets'!H13</f>
        <v>0</v>
      </c>
      <c r="M20" s="11">
        <f>M$43*'Shares PortablePCs+Tablets'!I13</f>
        <v>0</v>
      </c>
      <c r="N20" s="11">
        <f>N$43*'Shares PortablePCs+Tablets'!J13</f>
        <v>0</v>
      </c>
      <c r="O20" s="11">
        <f>O$43*'Shares PortablePCs+Tablets'!K13</f>
        <v>3.0102738341627475</v>
      </c>
      <c r="P20" s="11">
        <f>P$43*'Shares PortablePCs+Tablets'!L13</f>
        <v>6.049928063060924</v>
      </c>
      <c r="Q20" s="11">
        <f>Q$43*'Shares PortablePCs+Tablets'!M13</f>
        <v>11.890902772545937</v>
      </c>
      <c r="R20" s="9">
        <f>R$43*'Shares PortablePCs+Tablets'!N13</f>
        <v>24.671146943041361</v>
      </c>
      <c r="S20" s="9">
        <f>S$43*'Shares PortablePCs+Tablets'!O13</f>
        <v>50.736230342582331</v>
      </c>
      <c r="T20" s="9">
        <f>T$43*'Shares PortablePCs+Tablets'!P13</f>
        <v>71.480945869973226</v>
      </c>
      <c r="U20" s="9">
        <f>U$43*'Shares PortablePCs+Tablets'!Q13</f>
        <v>77.476387774503365</v>
      </c>
      <c r="V20" s="9">
        <f>V$43*'Shares PortablePCs+Tablets'!R13</f>
        <v>68.472579075974849</v>
      </c>
      <c r="W20" s="9">
        <f>W$43*'Shares PortablePCs+Tablets'!S13</f>
        <v>68.855212546450289</v>
      </c>
      <c r="X20" s="9">
        <f>X$43*'Shares PortablePCs+Tablets'!T13</f>
        <v>63.976355204597738</v>
      </c>
      <c r="Y20" s="9">
        <f>Y$43*'Shares PortablePCs+Tablets'!U13</f>
        <v>54.48557879624795</v>
      </c>
      <c r="Z20" s="9">
        <f>Z$43*'Shares PortablePCs+Tablets'!V13</f>
        <v>46.868469826855716</v>
      </c>
      <c r="AA20" s="9">
        <f>AA$43*'Shares PortablePCs+Tablets'!W13</f>
        <v>42.891358544875139</v>
      </c>
      <c r="AB20" s="9">
        <f>AB$43*'Shares PortablePCs+Tablets'!X13</f>
        <v>48.731573873093211</v>
      </c>
      <c r="AC20" s="10">
        <f t="shared" ref="AC20:BE20" si="8">AB20+(AB20*AB$44)</f>
        <v>50.193521089286008</v>
      </c>
      <c r="AD20" s="10">
        <f t="shared" si="8"/>
        <v>50.695456300178869</v>
      </c>
      <c r="AE20" s="10">
        <f t="shared" si="8"/>
        <v>51.20241086318066</v>
      </c>
      <c r="AF20" s="10">
        <f t="shared" si="8"/>
        <v>51.714434971812466</v>
      </c>
      <c r="AG20" s="10">
        <f t="shared" si="8"/>
        <v>52.231579321530589</v>
      </c>
      <c r="AH20" s="10">
        <f t="shared" si="8"/>
        <v>52.753895114745895</v>
      </c>
      <c r="AI20" s="10">
        <f t="shared" si="8"/>
        <v>53.28143406589335</v>
      </c>
      <c r="AJ20" s="10">
        <f t="shared" si="8"/>
        <v>53.814248406552281</v>
      </c>
      <c r="AK20" s="10">
        <f t="shared" si="8"/>
        <v>54.352390890617805</v>
      </c>
      <c r="AL20" s="10">
        <f t="shared" si="8"/>
        <v>54.895914799523986</v>
      </c>
      <c r="AM20" s="10">
        <f t="shared" si="8"/>
        <v>55.444873947519227</v>
      </c>
      <c r="AN20" s="10">
        <f t="shared" si="8"/>
        <v>55.999322686994418</v>
      </c>
      <c r="AO20" s="10">
        <f t="shared" si="8"/>
        <v>56.55931591386436</v>
      </c>
      <c r="AP20" s="10">
        <f t="shared" si="8"/>
        <v>57.124909073003003</v>
      </c>
      <c r="AQ20" s="10">
        <f t="shared" si="8"/>
        <v>57.696158163733031</v>
      </c>
      <c r="AR20" s="10">
        <f t="shared" si="8"/>
        <v>58.273119745370359</v>
      </c>
      <c r="AS20" s="10">
        <f t="shared" si="8"/>
        <v>58.855850942824063</v>
      </c>
      <c r="AT20" s="10">
        <f t="shared" si="8"/>
        <v>59.444409452252302</v>
      </c>
      <c r="AU20" s="10">
        <f t="shared" si="8"/>
        <v>60.038853546774824</v>
      </c>
      <c r="AV20" s="10">
        <f t="shared" si="8"/>
        <v>60.639242082242575</v>
      </c>
      <c r="AW20" s="10">
        <f t="shared" si="8"/>
        <v>61.245634503064998</v>
      </c>
      <c r="AX20" s="10">
        <f t="shared" si="8"/>
        <v>61.85809084809565</v>
      </c>
      <c r="AY20" s="10">
        <f t="shared" si="8"/>
        <v>62.476671756576607</v>
      </c>
      <c r="AZ20" s="10">
        <f t="shared" si="8"/>
        <v>63.10143847414237</v>
      </c>
      <c r="BA20" s="10">
        <f t="shared" si="8"/>
        <v>63.732452858883796</v>
      </c>
      <c r="BB20" s="10">
        <f t="shared" si="8"/>
        <v>64.369777387472638</v>
      </c>
      <c r="BC20" s="10">
        <f t="shared" si="8"/>
        <v>65.013475161347358</v>
      </c>
      <c r="BD20" s="10">
        <f t="shared" si="8"/>
        <v>65.663609912960837</v>
      </c>
      <c r="BE20" s="10">
        <f t="shared" si="8"/>
        <v>66.32024601209045</v>
      </c>
    </row>
    <row r="21" spans="1:57" x14ac:dyDescent="0.35">
      <c r="A21" s="57" t="s">
        <v>616</v>
      </c>
      <c r="C21" s="86" t="s">
        <v>3</v>
      </c>
      <c r="D21" s="58" t="s">
        <v>621</v>
      </c>
      <c r="E21" t="s">
        <v>83</v>
      </c>
      <c r="F21" s="26" t="s">
        <v>35</v>
      </c>
      <c r="G21" s="11">
        <f>G$43*'Shares PortablePCs+Tablets'!C14</f>
        <v>0</v>
      </c>
      <c r="H21" s="11">
        <f>H$43*'Shares PortablePCs+Tablets'!D14</f>
        <v>0</v>
      </c>
      <c r="I21" s="11">
        <f>I$43*'Shares PortablePCs+Tablets'!E14</f>
        <v>0</v>
      </c>
      <c r="J21" s="11">
        <f>J$43*'Shares PortablePCs+Tablets'!F14</f>
        <v>0</v>
      </c>
      <c r="K21" s="11">
        <f>K$43*'Shares PortablePCs+Tablets'!G14</f>
        <v>0</v>
      </c>
      <c r="L21" s="11">
        <f>L$43*'Shares PortablePCs+Tablets'!H14</f>
        <v>0</v>
      </c>
      <c r="M21" s="11">
        <f>M$43*'Shares PortablePCs+Tablets'!I14</f>
        <v>0</v>
      </c>
      <c r="N21" s="11">
        <f>N$43*'Shares PortablePCs+Tablets'!J14</f>
        <v>0</v>
      </c>
      <c r="O21" s="11">
        <f>O$43*'Shares PortablePCs+Tablets'!K14</f>
        <v>25.936923865407941</v>
      </c>
      <c r="P21" s="11">
        <f>P$43*'Shares PortablePCs+Tablets'!L14</f>
        <v>55.217643217281093</v>
      </c>
      <c r="Q21" s="11">
        <f>Q$43*'Shares PortablePCs+Tablets'!M14</f>
        <v>113.94934372671827</v>
      </c>
      <c r="R21" s="9">
        <f>R$43*'Shares PortablePCs+Tablets'!N14</f>
        <v>246.68387389733186</v>
      </c>
      <c r="S21" s="9">
        <f>S$43*'Shares PortablePCs+Tablets'!O14</f>
        <v>529.40857089451595</v>
      </c>
      <c r="T21" s="9">
        <f>T$43*'Shares PortablePCs+Tablets'!P14</f>
        <v>824.48286811808839</v>
      </c>
      <c r="U21" s="9">
        <f>U$43*'Shares PortablePCs+Tablets'!Q14</f>
        <v>1005.2930157959483</v>
      </c>
      <c r="V21" s="9">
        <f>V$43*'Shares PortablePCs+Tablets'!R14</f>
        <v>1013.8285948273017</v>
      </c>
      <c r="W21" s="9">
        <f>W$43*'Shares PortablePCs+Tablets'!S14</f>
        <v>926.80312670983562</v>
      </c>
      <c r="X21" s="9">
        <f>X$43*'Shares PortablePCs+Tablets'!T14</f>
        <v>790.68029197274882</v>
      </c>
      <c r="Y21" s="9">
        <f>Y$43*'Shares PortablePCs+Tablets'!U14</f>
        <v>622.71945475979953</v>
      </c>
      <c r="Z21" s="9">
        <f>Z$43*'Shares PortablePCs+Tablets'!V14</f>
        <v>570.58658474983463</v>
      </c>
      <c r="AA21" s="9">
        <f>AA$43*'Shares PortablePCs+Tablets'!W14</f>
        <v>522.99083182473134</v>
      </c>
      <c r="AB21" s="9">
        <f>AB$43*'Shares PortablePCs+Tablets'!X14</f>
        <v>596.25527021092489</v>
      </c>
      <c r="AC21" s="10">
        <f t="shared" ref="AC21:BE21" si="9">AB21+(AB21*AB$44)</f>
        <v>614.14292831725265</v>
      </c>
      <c r="AD21" s="10">
        <f t="shared" si="9"/>
        <v>620.28435760042521</v>
      </c>
      <c r="AE21" s="10">
        <f t="shared" si="9"/>
        <v>626.48720117642949</v>
      </c>
      <c r="AF21" s="10">
        <f t="shared" si="9"/>
        <v>632.75207318819378</v>
      </c>
      <c r="AG21" s="10">
        <f t="shared" si="9"/>
        <v>639.07959392007569</v>
      </c>
      <c r="AH21" s="10">
        <f t="shared" si="9"/>
        <v>645.47038985927645</v>
      </c>
      <c r="AI21" s="10">
        <f t="shared" si="9"/>
        <v>651.92509375786926</v>
      </c>
      <c r="AJ21" s="10">
        <f t="shared" si="9"/>
        <v>658.44434469544797</v>
      </c>
      <c r="AK21" s="10">
        <f t="shared" si="9"/>
        <v>665.02878814240239</v>
      </c>
      <c r="AL21" s="10">
        <f t="shared" si="9"/>
        <v>671.67907602382638</v>
      </c>
      <c r="AM21" s="10">
        <f t="shared" si="9"/>
        <v>678.39586678406465</v>
      </c>
      <c r="AN21" s="10">
        <f t="shared" si="9"/>
        <v>685.17982545190534</v>
      </c>
      <c r="AO21" s="10">
        <f t="shared" si="9"/>
        <v>692.0316237064244</v>
      </c>
      <c r="AP21" s="10">
        <f t="shared" si="9"/>
        <v>698.9519399434887</v>
      </c>
      <c r="AQ21" s="10">
        <f t="shared" si="9"/>
        <v>705.94145934292362</v>
      </c>
      <c r="AR21" s="10">
        <f t="shared" si="9"/>
        <v>713.00087393635283</v>
      </c>
      <c r="AS21" s="10">
        <f t="shared" si="9"/>
        <v>720.13088267571641</v>
      </c>
      <c r="AT21" s="10">
        <f t="shared" si="9"/>
        <v>727.33219150247362</v>
      </c>
      <c r="AU21" s="10">
        <f t="shared" si="9"/>
        <v>734.6055134174984</v>
      </c>
      <c r="AV21" s="10">
        <f t="shared" si="9"/>
        <v>741.9515685516734</v>
      </c>
      <c r="AW21" s="10">
        <f t="shared" si="9"/>
        <v>749.37108423719019</v>
      </c>
      <c r="AX21" s="10">
        <f t="shared" si="9"/>
        <v>756.8647950795621</v>
      </c>
      <c r="AY21" s="10">
        <f t="shared" si="9"/>
        <v>764.43344303035769</v>
      </c>
      <c r="AZ21" s="10">
        <f t="shared" si="9"/>
        <v>772.07777746066131</v>
      </c>
      <c r="BA21" s="10">
        <f t="shared" si="9"/>
        <v>779.79855523526794</v>
      </c>
      <c r="BB21" s="10">
        <f t="shared" si="9"/>
        <v>787.5965407876206</v>
      </c>
      <c r="BC21" s="10">
        <f t="shared" si="9"/>
        <v>795.47250619549675</v>
      </c>
      <c r="BD21" s="10">
        <f t="shared" si="9"/>
        <v>803.42723125745169</v>
      </c>
      <c r="BE21" s="10">
        <f t="shared" si="9"/>
        <v>811.46150357002625</v>
      </c>
    </row>
    <row r="22" spans="1:57" x14ac:dyDescent="0.35">
      <c r="A22" s="57" t="s">
        <v>616</v>
      </c>
      <c r="C22" s="86" t="s">
        <v>3</v>
      </c>
      <c r="D22" s="58" t="s">
        <v>621</v>
      </c>
      <c r="E22" t="s">
        <v>83</v>
      </c>
      <c r="F22" s="26" t="s">
        <v>34</v>
      </c>
      <c r="G22" s="11">
        <f>G$43*'Shares PortablePCs+Tablets'!C15</f>
        <v>0</v>
      </c>
      <c r="H22" s="11">
        <f>H$43*'Shares PortablePCs+Tablets'!D15</f>
        <v>0</v>
      </c>
      <c r="I22" s="11">
        <f>I$43*'Shares PortablePCs+Tablets'!E15</f>
        <v>0</v>
      </c>
      <c r="J22" s="11">
        <f>J$43*'Shares PortablePCs+Tablets'!F15</f>
        <v>0</v>
      </c>
      <c r="K22" s="11">
        <f>K$43*'Shares PortablePCs+Tablets'!G15</f>
        <v>0</v>
      </c>
      <c r="L22" s="11">
        <f>L$43*'Shares PortablePCs+Tablets'!H15</f>
        <v>0</v>
      </c>
      <c r="M22" s="11">
        <f>M$43*'Shares PortablePCs+Tablets'!I15</f>
        <v>0</v>
      </c>
      <c r="N22" s="11">
        <f>N$43*'Shares PortablePCs+Tablets'!J15</f>
        <v>0</v>
      </c>
      <c r="O22" s="11">
        <f>O$43*'Shares PortablePCs+Tablets'!K15</f>
        <v>48.570574598026454</v>
      </c>
      <c r="P22" s="11">
        <f>P$43*'Shares PortablePCs+Tablets'!L15</f>
        <v>95.91963861159671</v>
      </c>
      <c r="Q22" s="11">
        <f>Q$43*'Shares PortablePCs+Tablets'!M15</f>
        <v>181.73752423226045</v>
      </c>
      <c r="R22" s="9">
        <f>R$43*'Shares PortablePCs+Tablets'!N15</f>
        <v>429.29647273855574</v>
      </c>
      <c r="S22" s="9">
        <f>S$43*'Shares PortablePCs+Tablets'!O15</f>
        <v>876.03158996386048</v>
      </c>
      <c r="T22" s="9">
        <f>T$43*'Shares PortablePCs+Tablets'!P15</f>
        <v>1293.76423686473</v>
      </c>
      <c r="U22" s="9">
        <f>U$43*'Shares PortablePCs+Tablets'!Q15</f>
        <v>1363.226505916045</v>
      </c>
      <c r="V22" s="9">
        <f>V$43*'Shares PortablePCs+Tablets'!R15</f>
        <v>1163.9597764704611</v>
      </c>
      <c r="W22" s="9">
        <f>W$43*'Shares PortablePCs+Tablets'!S15</f>
        <v>974.10172853107747</v>
      </c>
      <c r="X22" s="9">
        <f>X$43*'Shares PortablePCs+Tablets'!T15</f>
        <v>728.36982571966394</v>
      </c>
      <c r="Y22" s="9">
        <f>Y$43*'Shares PortablePCs+Tablets'!U15</f>
        <v>605.73176246540095</v>
      </c>
      <c r="Z22" s="9">
        <f>Z$43*'Shares PortablePCs+Tablets'!V15</f>
        <v>541.71271252427709</v>
      </c>
      <c r="AA22" s="9">
        <f>AA$43*'Shares PortablePCs+Tablets'!W15</f>
        <v>311.32158541322178</v>
      </c>
      <c r="AB22" s="9">
        <f>AB$43*'Shares PortablePCs+Tablets'!X15</f>
        <v>123.73700260026429</v>
      </c>
      <c r="AC22" s="10">
        <f t="shared" ref="AC22:BE22" si="10">AB22+(AB22*AB$44)</f>
        <v>127.44911267827221</v>
      </c>
      <c r="AD22" s="10">
        <f t="shared" si="10"/>
        <v>128.72360380505495</v>
      </c>
      <c r="AE22" s="10">
        <f t="shared" si="10"/>
        <v>130.01083984310549</v>
      </c>
      <c r="AF22" s="10">
        <f t="shared" si="10"/>
        <v>131.31094824153655</v>
      </c>
      <c r="AG22" s="10">
        <f t="shared" si="10"/>
        <v>132.62405772395192</v>
      </c>
      <c r="AH22" s="10">
        <f t="shared" si="10"/>
        <v>133.95029830119145</v>
      </c>
      <c r="AI22" s="10">
        <f t="shared" si="10"/>
        <v>135.28980128420338</v>
      </c>
      <c r="AJ22" s="10">
        <f t="shared" si="10"/>
        <v>136.64269929704543</v>
      </c>
      <c r="AK22" s="10">
        <f t="shared" si="10"/>
        <v>138.00912629001587</v>
      </c>
      <c r="AL22" s="10">
        <f t="shared" si="10"/>
        <v>139.38921755291602</v>
      </c>
      <c r="AM22" s="10">
        <f t="shared" si="10"/>
        <v>140.7831097284452</v>
      </c>
      <c r="AN22" s="10">
        <f t="shared" si="10"/>
        <v>142.19094082572965</v>
      </c>
      <c r="AO22" s="10">
        <f t="shared" si="10"/>
        <v>143.61285023398696</v>
      </c>
      <c r="AP22" s="10">
        <f t="shared" si="10"/>
        <v>145.04897873632683</v>
      </c>
      <c r="AQ22" s="10">
        <f t="shared" si="10"/>
        <v>146.4994685236901</v>
      </c>
      <c r="AR22" s="10">
        <f t="shared" si="10"/>
        <v>147.96446320892699</v>
      </c>
      <c r="AS22" s="10">
        <f t="shared" si="10"/>
        <v>149.44410784101626</v>
      </c>
      <c r="AT22" s="10">
        <f t="shared" si="10"/>
        <v>150.93854891942644</v>
      </c>
      <c r="AU22" s="10">
        <f t="shared" si="10"/>
        <v>152.44793440862071</v>
      </c>
      <c r="AV22" s="10">
        <f t="shared" si="10"/>
        <v>153.97241375270693</v>
      </c>
      <c r="AW22" s="10">
        <f t="shared" si="10"/>
        <v>155.51213789023399</v>
      </c>
      <c r="AX22" s="10">
        <f t="shared" si="10"/>
        <v>157.06725926913631</v>
      </c>
      <c r="AY22" s="10">
        <f t="shared" si="10"/>
        <v>158.63793186182767</v>
      </c>
      <c r="AZ22" s="10">
        <f t="shared" si="10"/>
        <v>160.22431118044594</v>
      </c>
      <c r="BA22" s="10">
        <f t="shared" si="10"/>
        <v>161.82655429225039</v>
      </c>
      <c r="BB22" s="10">
        <f t="shared" si="10"/>
        <v>163.44481983517289</v>
      </c>
      <c r="BC22" s="10">
        <f t="shared" si="10"/>
        <v>165.07926803352461</v>
      </c>
      <c r="BD22" s="10">
        <f t="shared" si="10"/>
        <v>166.73006071385987</v>
      </c>
      <c r="BE22" s="10">
        <f t="shared" si="10"/>
        <v>168.39736132099847</v>
      </c>
    </row>
    <row r="23" spans="1:57" x14ac:dyDescent="0.35">
      <c r="A23" s="57" t="s">
        <v>616</v>
      </c>
      <c r="C23" s="86" t="s">
        <v>3</v>
      </c>
      <c r="D23" s="58" t="s">
        <v>621</v>
      </c>
      <c r="E23" t="s">
        <v>83</v>
      </c>
      <c r="F23" s="26" t="s">
        <v>50</v>
      </c>
      <c r="G23" s="11">
        <f>G$43*'Shares PortablePCs+Tablets'!C16</f>
        <v>0</v>
      </c>
      <c r="H23" s="11">
        <f>H$43*'Shares PortablePCs+Tablets'!D16</f>
        <v>0</v>
      </c>
      <c r="I23" s="11">
        <f>I$43*'Shares PortablePCs+Tablets'!E16</f>
        <v>0</v>
      </c>
      <c r="J23" s="11">
        <f>J$43*'Shares PortablePCs+Tablets'!F16</f>
        <v>0</v>
      </c>
      <c r="K23" s="11">
        <f>K$43*'Shares PortablePCs+Tablets'!G16</f>
        <v>0</v>
      </c>
      <c r="L23" s="11">
        <f>L$43*'Shares PortablePCs+Tablets'!H16</f>
        <v>0</v>
      </c>
      <c r="M23" s="11">
        <f>M$43*'Shares PortablePCs+Tablets'!I16</f>
        <v>0</v>
      </c>
      <c r="N23" s="11">
        <f>N$43*'Shares PortablePCs+Tablets'!J16</f>
        <v>0</v>
      </c>
      <c r="O23" s="11">
        <f>O$43*'Shares PortablePCs+Tablets'!K16</f>
        <v>3.3004613336655941</v>
      </c>
      <c r="P23" s="11">
        <f>P$43*'Shares PortablePCs+Tablets'!L16</f>
        <v>6.6452309003566965</v>
      </c>
      <c r="Q23" s="11">
        <f>Q$43*'Shares PortablePCs+Tablets'!M16</f>
        <v>13.070833168911673</v>
      </c>
      <c r="R23" s="9">
        <f>R$43*'Shares PortablePCs+Tablets'!N16</f>
        <v>21.422311372091794</v>
      </c>
      <c r="S23" s="9">
        <f>S$43*'Shares PortablePCs+Tablets'!O16</f>
        <v>49.331350955655402</v>
      </c>
      <c r="T23" s="9">
        <f>T$43*'Shares PortablePCs+Tablets'!P16</f>
        <v>81.723057070486632</v>
      </c>
      <c r="U23" s="9">
        <f>U$43*'Shares PortablePCs+Tablets'!Q16</f>
        <v>105.27633186641785</v>
      </c>
      <c r="V23" s="9">
        <f>V$43*'Shares PortablePCs+Tablets'!R16</f>
        <v>112.35466077517538</v>
      </c>
      <c r="W23" s="9">
        <f>W$43*'Shares PortablePCs+Tablets'!S16</f>
        <v>104.48379454820822</v>
      </c>
      <c r="X23" s="9">
        <f>X$43*'Shares PortablePCs+Tablets'!T16</f>
        <v>91.631615587308545</v>
      </c>
      <c r="Y23" s="9">
        <f>Y$43*'Shares PortablePCs+Tablets'!U16</f>
        <v>57.603820401906745</v>
      </c>
      <c r="Z23" s="9">
        <f>Z$43*'Shares PortablePCs+Tablets'!V16</f>
        <v>42.154519381900066</v>
      </c>
      <c r="AA23" s="9">
        <f>AA$43*'Shares PortablePCs+Tablets'!W16</f>
        <v>31.145273329370799</v>
      </c>
      <c r="AB23" s="9">
        <f>AB$43*'Shares PortablePCs+Tablets'!X16</f>
        <v>33.426836816719778</v>
      </c>
      <c r="AC23" s="10">
        <f t="shared" ref="AC23:BE23" si="11">AB23+(AB23*AB$44)</f>
        <v>34.429641921221368</v>
      </c>
      <c r="AD23" s="10">
        <f t="shared" si="11"/>
        <v>34.773938340433581</v>
      </c>
      <c r="AE23" s="10">
        <f t="shared" si="11"/>
        <v>35.121677723837919</v>
      </c>
      <c r="AF23" s="10">
        <f t="shared" si="11"/>
        <v>35.472894501076297</v>
      </c>
      <c r="AG23" s="10">
        <f t="shared" si="11"/>
        <v>35.82762344608706</v>
      </c>
      <c r="AH23" s="10">
        <f t="shared" si="11"/>
        <v>36.185899680547934</v>
      </c>
      <c r="AI23" s="10">
        <f t="shared" si="11"/>
        <v>36.547758677353414</v>
      </c>
      <c r="AJ23" s="10">
        <f t="shared" si="11"/>
        <v>36.913236264126951</v>
      </c>
      <c r="AK23" s="10">
        <f t="shared" si="11"/>
        <v>37.282368626768218</v>
      </c>
      <c r="AL23" s="10">
        <f t="shared" si="11"/>
        <v>37.655192313035897</v>
      </c>
      <c r="AM23" s="10">
        <f t="shared" si="11"/>
        <v>38.031744236166254</v>
      </c>
      <c r="AN23" s="10">
        <f t="shared" si="11"/>
        <v>38.41206167852792</v>
      </c>
      <c r="AO23" s="10">
        <f t="shared" si="11"/>
        <v>38.796182295313201</v>
      </c>
      <c r="AP23" s="10">
        <f t="shared" si="11"/>
        <v>39.184144118266332</v>
      </c>
      <c r="AQ23" s="10">
        <f t="shared" si="11"/>
        <v>39.575985559448995</v>
      </c>
      <c r="AR23" s="10">
        <f t="shared" si="11"/>
        <v>39.971745415043486</v>
      </c>
      <c r="AS23" s="10">
        <f t="shared" si="11"/>
        <v>40.37146286919392</v>
      </c>
      <c r="AT23" s="10">
        <f t="shared" si="11"/>
        <v>40.775177497885856</v>
      </c>
      <c r="AU23" s="10">
        <f t="shared" si="11"/>
        <v>41.182929272864712</v>
      </c>
      <c r="AV23" s="10">
        <f t="shared" si="11"/>
        <v>41.594758565593359</v>
      </c>
      <c r="AW23" s="10">
        <f t="shared" si="11"/>
        <v>42.010706151249295</v>
      </c>
      <c r="AX23" s="10">
        <f t="shared" si="11"/>
        <v>42.430813212761791</v>
      </c>
      <c r="AY23" s="10">
        <f t="shared" si="11"/>
        <v>42.855121344889412</v>
      </c>
      <c r="AZ23" s="10">
        <f t="shared" si="11"/>
        <v>43.283672558338303</v>
      </c>
      <c r="BA23" s="10">
        <f t="shared" si="11"/>
        <v>43.716509283921688</v>
      </c>
      <c r="BB23" s="10">
        <f t="shared" si="11"/>
        <v>44.153674376760904</v>
      </c>
      <c r="BC23" s="10">
        <f t="shared" si="11"/>
        <v>44.595211120528511</v>
      </c>
      <c r="BD23" s="10">
        <f t="shared" si="11"/>
        <v>45.041163231733798</v>
      </c>
      <c r="BE23" s="10">
        <f t="shared" si="11"/>
        <v>45.491574864051138</v>
      </c>
    </row>
    <row r="24" spans="1:57" x14ac:dyDescent="0.35">
      <c r="A24" s="57" t="s">
        <v>616</v>
      </c>
      <c r="C24" s="86" t="s">
        <v>3</v>
      </c>
      <c r="D24" s="58" t="s">
        <v>621</v>
      </c>
      <c r="E24" t="s">
        <v>83</v>
      </c>
      <c r="F24" s="26" t="s">
        <v>51</v>
      </c>
      <c r="G24" s="11">
        <f>G$43*'Shares PortablePCs+Tablets'!C17</f>
        <v>0</v>
      </c>
      <c r="H24" s="11">
        <f>H$43*'Shares PortablePCs+Tablets'!D17</f>
        <v>0</v>
      </c>
      <c r="I24" s="11">
        <f>I$43*'Shares PortablePCs+Tablets'!E17</f>
        <v>0</v>
      </c>
      <c r="J24" s="11">
        <f>J$43*'Shares PortablePCs+Tablets'!F17</f>
        <v>0</v>
      </c>
      <c r="K24" s="11">
        <f>K$43*'Shares PortablePCs+Tablets'!G17</f>
        <v>0</v>
      </c>
      <c r="L24" s="11">
        <f>L$43*'Shares PortablePCs+Tablets'!H17</f>
        <v>0</v>
      </c>
      <c r="M24" s="11">
        <f>M$43*'Shares PortablePCs+Tablets'!I17</f>
        <v>0</v>
      </c>
      <c r="N24" s="11">
        <f>N$43*'Shares PortablePCs+Tablets'!J17</f>
        <v>0</v>
      </c>
      <c r="O24" s="11">
        <f>O$43*'Shares PortablePCs+Tablets'!K17</f>
        <v>2.3392153273992822</v>
      </c>
      <c r="P24" s="11">
        <f>P$43*'Shares PortablePCs+Tablets'!L17</f>
        <v>4.6652474232223451</v>
      </c>
      <c r="Q24" s="11">
        <f>Q$43*'Shares PortablePCs+Tablets'!M17</f>
        <v>9.0997898861784119</v>
      </c>
      <c r="R24" s="9">
        <f>R$43*'Shares PortablePCs+Tablets'!N17</f>
        <v>19.739421344263921</v>
      </c>
      <c r="S24" s="9">
        <f>S$43*'Shares PortablePCs+Tablets'!O17</f>
        <v>42.113194291654189</v>
      </c>
      <c r="T24" s="9">
        <f>T$43*'Shares PortablePCs+Tablets'!P17</f>
        <v>63.55665269330914</v>
      </c>
      <c r="U24" s="9">
        <f>U$43*'Shares PortablePCs+Tablets'!Q17</f>
        <v>74.674736608428034</v>
      </c>
      <c r="V24" s="9">
        <f>V$43*'Shares PortablePCs+Tablets'!R17</f>
        <v>72.852050184058129</v>
      </c>
      <c r="W24" s="9">
        <f>W$43*'Shares PortablePCs+Tablets'!S17</f>
        <v>88.785792819211366</v>
      </c>
      <c r="X24" s="9">
        <f>X$43*'Shares PortablePCs+Tablets'!T17</f>
        <v>57.432765072337048</v>
      </c>
      <c r="Y24" s="9">
        <f>Y$43*'Shares PortablePCs+Tablets'!U17</f>
        <v>41.965915771547294</v>
      </c>
      <c r="Z24" s="9">
        <f>Z$43*'Shares PortablePCs+Tablets'!V17</f>
        <v>40.205655969645967</v>
      </c>
      <c r="AA24" s="9">
        <f>AA$43*'Shares PortablePCs+Tablets'!W17</f>
        <v>37.67890801977817</v>
      </c>
      <c r="AB24" s="9">
        <f>AB$43*'Shares PortablePCs+Tablets'!X17</f>
        <v>42.574060415911582</v>
      </c>
      <c r="AC24" s="10">
        <f t="shared" ref="AC24:BE24" si="12">AB24+(AB24*AB$44)</f>
        <v>43.851282228388932</v>
      </c>
      <c r="AD24" s="10">
        <f t="shared" si="12"/>
        <v>44.289795050672822</v>
      </c>
      <c r="AE24" s="10">
        <f t="shared" si="12"/>
        <v>44.732693001179548</v>
      </c>
      <c r="AF24" s="10">
        <f t="shared" si="12"/>
        <v>45.180019931191346</v>
      </c>
      <c r="AG24" s="10">
        <f t="shared" si="12"/>
        <v>45.631820130503257</v>
      </c>
      <c r="AH24" s="10">
        <f t="shared" si="12"/>
        <v>46.088138331808288</v>
      </c>
      <c r="AI24" s="10">
        <f t="shared" si="12"/>
        <v>46.54901971512637</v>
      </c>
      <c r="AJ24" s="10">
        <f t="shared" si="12"/>
        <v>47.014509912277632</v>
      </c>
      <c r="AK24" s="10">
        <f t="shared" si="12"/>
        <v>47.484655011400406</v>
      </c>
      <c r="AL24" s="10">
        <f t="shared" si="12"/>
        <v>47.959501561514408</v>
      </c>
      <c r="AM24" s="10">
        <f t="shared" si="12"/>
        <v>48.439096577129554</v>
      </c>
      <c r="AN24" s="10">
        <f t="shared" si="12"/>
        <v>48.923487542900851</v>
      </c>
      <c r="AO24" s="10">
        <f t="shared" si="12"/>
        <v>49.412722418329857</v>
      </c>
      <c r="AP24" s="10">
        <f t="shared" si="12"/>
        <v>49.906849642513158</v>
      </c>
      <c r="AQ24" s="10">
        <f t="shared" si="12"/>
        <v>50.40591813893829</v>
      </c>
      <c r="AR24" s="10">
        <f t="shared" si="12"/>
        <v>50.90997732032767</v>
      </c>
      <c r="AS24" s="10">
        <f t="shared" si="12"/>
        <v>51.419077093530944</v>
      </c>
      <c r="AT24" s="10">
        <f t="shared" si="12"/>
        <v>51.933267864466252</v>
      </c>
      <c r="AU24" s="10">
        <f t="shared" si="12"/>
        <v>52.452600543110911</v>
      </c>
      <c r="AV24" s="10">
        <f t="shared" si="12"/>
        <v>52.977126548542017</v>
      </c>
      <c r="AW24" s="10">
        <f t="shared" si="12"/>
        <v>53.50689781402744</v>
      </c>
      <c r="AX24" s="10">
        <f t="shared" si="12"/>
        <v>54.041966792167713</v>
      </c>
      <c r="AY24" s="10">
        <f t="shared" si="12"/>
        <v>54.582386460089388</v>
      </c>
      <c r="AZ24" s="10">
        <f t="shared" si="12"/>
        <v>55.128210324690279</v>
      </c>
      <c r="BA24" s="10">
        <f t="shared" si="12"/>
        <v>55.679492427937184</v>
      </c>
      <c r="BB24" s="10">
        <f t="shared" si="12"/>
        <v>56.236287352216557</v>
      </c>
      <c r="BC24" s="10">
        <f t="shared" si="12"/>
        <v>56.798650225738726</v>
      </c>
      <c r="BD24" s="10">
        <f t="shared" si="12"/>
        <v>57.366636727996116</v>
      </c>
      <c r="BE24" s="10">
        <f t="shared" si="12"/>
        <v>57.940303095276079</v>
      </c>
    </row>
    <row r="25" spans="1:57" x14ac:dyDescent="0.35">
      <c r="A25" s="57" t="s">
        <v>616</v>
      </c>
      <c r="C25" s="86" t="s">
        <v>3</v>
      </c>
      <c r="D25" s="58" t="s">
        <v>621</v>
      </c>
      <c r="E25" t="s">
        <v>83</v>
      </c>
      <c r="F25" s="26" t="s">
        <v>52</v>
      </c>
      <c r="G25" s="11">
        <f>G$43*'Shares PortablePCs+Tablets'!C18</f>
        <v>0</v>
      </c>
      <c r="H25" s="11">
        <f>H$43*'Shares PortablePCs+Tablets'!D18</f>
        <v>0</v>
      </c>
      <c r="I25" s="11">
        <f>I$43*'Shares PortablePCs+Tablets'!E18</f>
        <v>0</v>
      </c>
      <c r="J25" s="11">
        <f>J$43*'Shares PortablePCs+Tablets'!F18</f>
        <v>0</v>
      </c>
      <c r="K25" s="11">
        <f>K$43*'Shares PortablePCs+Tablets'!G18</f>
        <v>0</v>
      </c>
      <c r="L25" s="11">
        <f>L$43*'Shares PortablePCs+Tablets'!H18</f>
        <v>0</v>
      </c>
      <c r="M25" s="11">
        <f>M$43*'Shares PortablePCs+Tablets'!I18</f>
        <v>0</v>
      </c>
      <c r="N25" s="11">
        <f>N$43*'Shares PortablePCs+Tablets'!J18</f>
        <v>0</v>
      </c>
      <c r="O25" s="11">
        <f>O$43*'Shares PortablePCs+Tablets'!K18</f>
        <v>0.30608936902041134</v>
      </c>
      <c r="P25" s="11">
        <f>P$43*'Shares PortablePCs+Tablets'!L18</f>
        <v>0.53397352053789482</v>
      </c>
      <c r="Q25" s="11">
        <f>Q$43*'Shares PortablePCs+Tablets'!M18</f>
        <v>1.1519821150774205</v>
      </c>
      <c r="R25" s="9">
        <f>R$43*'Shares PortablePCs+Tablets'!N18</f>
        <v>2.5610529405976634</v>
      </c>
      <c r="S25" s="9">
        <f>S$43*'Shares PortablePCs+Tablets'!O18</f>
        <v>5.6456140391596747</v>
      </c>
      <c r="T25" s="9">
        <f>T$43*'Shares PortablePCs+Tablets'!P18</f>
        <v>8.8510919510250883</v>
      </c>
      <c r="U25" s="9">
        <f>U$43*'Shares PortablePCs+Tablets'!Q18</f>
        <v>12.292548483902349</v>
      </c>
      <c r="V25" s="9">
        <f>V$43*'Shares PortablePCs+Tablets'!R18</f>
        <v>8.9060097289835234</v>
      </c>
      <c r="W25" s="9">
        <f>W$43*'Shares PortablePCs+Tablets'!S18</f>
        <v>9.0823514601846806</v>
      </c>
      <c r="X25" s="9">
        <f>X$43*'Shares PortablePCs+Tablets'!T18</f>
        <v>8.4278521337685319</v>
      </c>
      <c r="Y25" s="9">
        <f>Y$43*'Shares PortablePCs+Tablets'!U18</f>
        <v>7.3590166362289944</v>
      </c>
      <c r="Z25" s="9">
        <f>Z$43*'Shares PortablePCs+Tablets'!V18</f>
        <v>5.6793078169079374</v>
      </c>
      <c r="AA25" s="9">
        <f>AA$43*'Shares PortablePCs+Tablets'!W18</f>
        <v>6.2239319077844701</v>
      </c>
      <c r="AB25" s="9">
        <f>AB$43*'Shares PortablePCs+Tablets'!X18</f>
        <v>7.150805266926322</v>
      </c>
      <c r="AC25" s="10">
        <f t="shared" ref="AC25:BE25" si="13">AB25+(AB25*AB$44)</f>
        <v>7.3653294249341119</v>
      </c>
      <c r="AD25" s="10">
        <f t="shared" si="13"/>
        <v>7.4389827191834534</v>
      </c>
      <c r="AE25" s="10">
        <f t="shared" si="13"/>
        <v>7.5133725463752876</v>
      </c>
      <c r="AF25" s="10">
        <f t="shared" si="13"/>
        <v>7.5885062718390408</v>
      </c>
      <c r="AG25" s="10">
        <f t="shared" si="13"/>
        <v>7.6643913345574308</v>
      </c>
      <c r="AH25" s="10">
        <f t="shared" si="13"/>
        <v>7.7410352479030049</v>
      </c>
      <c r="AI25" s="10">
        <f t="shared" si="13"/>
        <v>7.8184456003820353</v>
      </c>
      <c r="AJ25" s="10">
        <f t="shared" si="13"/>
        <v>7.896630056385856</v>
      </c>
      <c r="AK25" s="10">
        <f t="shared" si="13"/>
        <v>7.9755963569497146</v>
      </c>
      <c r="AL25" s="10">
        <f t="shared" si="13"/>
        <v>8.0553523205192121</v>
      </c>
      <c r="AM25" s="10">
        <f t="shared" si="13"/>
        <v>8.1359058437244034</v>
      </c>
      <c r="AN25" s="10">
        <f t="shared" si="13"/>
        <v>8.2172649021616468</v>
      </c>
      <c r="AO25" s="10">
        <f t="shared" si="13"/>
        <v>8.2994375511832637</v>
      </c>
      <c r="AP25" s="10">
        <f t="shared" si="13"/>
        <v>8.3824319266950962</v>
      </c>
      <c r="AQ25" s="10">
        <f t="shared" si="13"/>
        <v>8.4662562459620467</v>
      </c>
      <c r="AR25" s="10">
        <f t="shared" si="13"/>
        <v>8.5509188084216667</v>
      </c>
      <c r="AS25" s="10">
        <f t="shared" si="13"/>
        <v>8.6364279965058834</v>
      </c>
      <c r="AT25" s="10">
        <f t="shared" si="13"/>
        <v>8.7227922764709422</v>
      </c>
      <c r="AU25" s="10">
        <f t="shared" si="13"/>
        <v>8.8100201992356517</v>
      </c>
      <c r="AV25" s="10">
        <f t="shared" si="13"/>
        <v>8.8981204012280077</v>
      </c>
      <c r="AW25" s="10">
        <f t="shared" si="13"/>
        <v>8.9871016052402872</v>
      </c>
      <c r="AX25" s="10">
        <f t="shared" si="13"/>
        <v>9.0769726212926898</v>
      </c>
      <c r="AY25" s="10">
        <f t="shared" si="13"/>
        <v>9.1677423475056159</v>
      </c>
      <c r="AZ25" s="10">
        <f t="shared" si="13"/>
        <v>9.2594197709806725</v>
      </c>
      <c r="BA25" s="10">
        <f t="shared" si="13"/>
        <v>9.3520139686904784</v>
      </c>
      <c r="BB25" s="10">
        <f t="shared" si="13"/>
        <v>9.4455341083773838</v>
      </c>
      <c r="BC25" s="10">
        <f t="shared" si="13"/>
        <v>9.5399894494611583</v>
      </c>
      <c r="BD25" s="10">
        <f t="shared" si="13"/>
        <v>9.6353893439557705</v>
      </c>
      <c r="BE25" s="10">
        <f t="shared" si="13"/>
        <v>9.7317432373953281</v>
      </c>
    </row>
    <row r="26" spans="1:57" x14ac:dyDescent="0.35">
      <c r="A26" s="57" t="s">
        <v>616</v>
      </c>
      <c r="C26" s="86" t="s">
        <v>3</v>
      </c>
      <c r="D26" s="58" t="s">
        <v>621</v>
      </c>
      <c r="E26" t="s">
        <v>83</v>
      </c>
      <c r="F26" s="26" t="s">
        <v>53</v>
      </c>
      <c r="G26" s="11">
        <f>G$43*'Shares PortablePCs+Tablets'!C19</f>
        <v>0</v>
      </c>
      <c r="H26" s="11">
        <f>H$43*'Shares PortablePCs+Tablets'!D19</f>
        <v>0</v>
      </c>
      <c r="I26" s="11">
        <f>I$43*'Shares PortablePCs+Tablets'!E19</f>
        <v>0</v>
      </c>
      <c r="J26" s="11">
        <f>J$43*'Shares PortablePCs+Tablets'!F19</f>
        <v>0</v>
      </c>
      <c r="K26" s="11">
        <f>K$43*'Shares PortablePCs+Tablets'!G19</f>
        <v>0</v>
      </c>
      <c r="L26" s="11">
        <f>L$43*'Shares PortablePCs+Tablets'!H19</f>
        <v>0</v>
      </c>
      <c r="M26" s="11">
        <f>M$43*'Shares PortablePCs+Tablets'!I19</f>
        <v>0</v>
      </c>
      <c r="N26" s="11">
        <f>N$43*'Shares PortablePCs+Tablets'!J19</f>
        <v>0</v>
      </c>
      <c r="O26" s="11">
        <f>O$43*'Shares PortablePCs+Tablets'!K19</f>
        <v>2.9309831037974625</v>
      </c>
      <c r="P26" s="11">
        <f>P$43*'Shares PortablePCs+Tablets'!L19</f>
        <v>4.1555772422407591</v>
      </c>
      <c r="Q26" s="11">
        <f>Q$43*'Shares PortablePCs+Tablets'!M19</f>
        <v>7.3543682741700147</v>
      </c>
      <c r="R26" s="9">
        <f>R$43*'Shares PortablePCs+Tablets'!N19</f>
        <v>14.844310306453478</v>
      </c>
      <c r="S26" s="9">
        <f>S$43*'Shares PortablePCs+Tablets'!O19</f>
        <v>30.957679372025524</v>
      </c>
      <c r="T26" s="9">
        <f>T$43*'Shares PortablePCs+Tablets'!P19</f>
        <v>46.786250483495223</v>
      </c>
      <c r="U26" s="9">
        <f>U$43*'Shares PortablePCs+Tablets'!Q19</f>
        <v>55.159463590288986</v>
      </c>
      <c r="V26" s="9">
        <f>V$43*'Shares PortablePCs+Tablets'!R19</f>
        <v>55.150175283623021</v>
      </c>
      <c r="W26" s="9">
        <f>W$43*'Shares PortablePCs+Tablets'!S19</f>
        <v>50.769414754124597</v>
      </c>
      <c r="X26" s="9">
        <f>X$43*'Shares PortablePCs+Tablets'!T19</f>
        <v>57.928651248912352</v>
      </c>
      <c r="Y26" s="9">
        <f>Y$43*'Shares PortablePCs+Tablets'!U19</f>
        <v>45.49872206182016</v>
      </c>
      <c r="Z26" s="9">
        <f>Z$43*'Shares PortablePCs+Tablets'!V19</f>
        <v>44.050815220241496</v>
      </c>
      <c r="AA26" s="9">
        <f>AA$43*'Shares PortablePCs+Tablets'!W19</f>
        <v>41.186761097550416</v>
      </c>
      <c r="AB26" s="9">
        <f>AB$43*'Shares PortablePCs+Tablets'!X19</f>
        <v>45.959718842230828</v>
      </c>
      <c r="AC26" s="10">
        <f t="shared" ref="AC26:BE26" si="14">AB26+(AB26*AB$44)</f>
        <v>47.338510407497751</v>
      </c>
      <c r="AD26" s="10">
        <f t="shared" si="14"/>
        <v>47.811895511572729</v>
      </c>
      <c r="AE26" s="10">
        <f t="shared" si="14"/>
        <v>48.290014466688454</v>
      </c>
      <c r="AF26" s="10">
        <f t="shared" si="14"/>
        <v>48.77291461135534</v>
      </c>
      <c r="AG26" s="10">
        <f t="shared" si="14"/>
        <v>49.260643757468891</v>
      </c>
      <c r="AH26" s="10">
        <f t="shared" si="14"/>
        <v>49.753250195043577</v>
      </c>
      <c r="AI26" s="10">
        <f t="shared" si="14"/>
        <v>50.250782696994015</v>
      </c>
      <c r="AJ26" s="10">
        <f t="shared" si="14"/>
        <v>50.753290523963955</v>
      </c>
      <c r="AK26" s="10">
        <f t="shared" si="14"/>
        <v>51.260823429203597</v>
      </c>
      <c r="AL26" s="10">
        <f t="shared" si="14"/>
        <v>51.773431663495636</v>
      </c>
      <c r="AM26" s="10">
        <f t="shared" si="14"/>
        <v>52.291165980130593</v>
      </c>
      <c r="AN26" s="10">
        <f t="shared" si="14"/>
        <v>52.814077639931902</v>
      </c>
      <c r="AO26" s="10">
        <f t="shared" si="14"/>
        <v>53.342218416331221</v>
      </c>
      <c r="AP26" s="10">
        <f t="shared" si="14"/>
        <v>53.875640600494535</v>
      </c>
      <c r="AQ26" s="10">
        <f t="shared" si="14"/>
        <v>54.414397006499478</v>
      </c>
      <c r="AR26" s="10">
        <f t="shared" si="14"/>
        <v>54.958540976564471</v>
      </c>
      <c r="AS26" s="10">
        <f t="shared" si="14"/>
        <v>55.508126386330119</v>
      </c>
      <c r="AT26" s="10">
        <f t="shared" si="14"/>
        <v>56.063207650193419</v>
      </c>
      <c r="AU26" s="10">
        <f t="shared" si="14"/>
        <v>56.623839726695351</v>
      </c>
      <c r="AV26" s="10">
        <f t="shared" si="14"/>
        <v>57.190078123962302</v>
      </c>
      <c r="AW26" s="10">
        <f t="shared" si="14"/>
        <v>57.761978905201921</v>
      </c>
      <c r="AX26" s="10">
        <f t="shared" si="14"/>
        <v>58.339598694253944</v>
      </c>
      <c r="AY26" s="10">
        <f t="shared" si="14"/>
        <v>58.922994681196485</v>
      </c>
      <c r="AZ26" s="10">
        <f t="shared" si="14"/>
        <v>59.512224628008447</v>
      </c>
      <c r="BA26" s="10">
        <f t="shared" si="14"/>
        <v>60.107346874288531</v>
      </c>
      <c r="BB26" s="10">
        <f t="shared" si="14"/>
        <v>60.708420343031413</v>
      </c>
      <c r="BC26" s="10">
        <f t="shared" si="14"/>
        <v>61.315504546461725</v>
      </c>
      <c r="BD26" s="10">
        <f t="shared" si="14"/>
        <v>61.928659591926341</v>
      </c>
      <c r="BE26" s="10">
        <f t="shared" si="14"/>
        <v>62.547946187845604</v>
      </c>
    </row>
    <row r="27" spans="1:57" x14ac:dyDescent="0.35">
      <c r="A27" s="57" t="s">
        <v>616</v>
      </c>
      <c r="C27" s="86" t="s">
        <v>3</v>
      </c>
      <c r="D27" s="58" t="s">
        <v>621</v>
      </c>
      <c r="E27" t="s">
        <v>83</v>
      </c>
      <c r="F27" s="26" t="s">
        <v>54</v>
      </c>
      <c r="G27" s="11">
        <f>G$43*'Shares PortablePCs+Tablets'!C20</f>
        <v>0</v>
      </c>
      <c r="H27" s="11">
        <f>H$43*'Shares PortablePCs+Tablets'!D20</f>
        <v>0</v>
      </c>
      <c r="I27" s="11">
        <f>I$43*'Shares PortablePCs+Tablets'!E20</f>
        <v>0</v>
      </c>
      <c r="J27" s="11">
        <f>J$43*'Shares PortablePCs+Tablets'!F20</f>
        <v>0</v>
      </c>
      <c r="K27" s="11">
        <f>K$43*'Shares PortablePCs+Tablets'!G20</f>
        <v>0</v>
      </c>
      <c r="L27" s="11">
        <f>L$43*'Shares PortablePCs+Tablets'!H20</f>
        <v>0</v>
      </c>
      <c r="M27" s="11">
        <f>M$43*'Shares PortablePCs+Tablets'!I20</f>
        <v>0</v>
      </c>
      <c r="N27" s="11">
        <f>N$43*'Shares PortablePCs+Tablets'!J20</f>
        <v>0</v>
      </c>
      <c r="O27" s="11">
        <f>O$43*'Shares PortablePCs+Tablets'!K20</f>
        <v>26.790443074006163</v>
      </c>
      <c r="P27" s="11">
        <f>P$43*'Shares PortablePCs+Tablets'!L20</f>
        <v>44.323885494648273</v>
      </c>
      <c r="Q27" s="11">
        <f>Q$43*'Shares PortablePCs+Tablets'!M20</f>
        <v>96.250413838214243</v>
      </c>
      <c r="R27" s="9">
        <f>R$43*'Shares PortablePCs+Tablets'!N20</f>
        <v>153.48023013844886</v>
      </c>
      <c r="S27" s="9">
        <f>S$43*'Shares PortablePCs+Tablets'!O20</f>
        <v>196.82909768282104</v>
      </c>
      <c r="T27" s="9">
        <f>T$43*'Shares PortablePCs+Tablets'!P20</f>
        <v>344.06159759082618</v>
      </c>
      <c r="U27" s="9">
        <f>U$43*'Shares PortablePCs+Tablets'!Q20</f>
        <v>470.81880745316261</v>
      </c>
      <c r="V27" s="9">
        <f>V$43*'Shares PortablePCs+Tablets'!R20</f>
        <v>521.33585962334189</v>
      </c>
      <c r="W27" s="9">
        <f>W$43*'Shares PortablePCs+Tablets'!S20</f>
        <v>465.64077554616898</v>
      </c>
      <c r="X27" s="9">
        <f>X$43*'Shares PortablePCs+Tablets'!T20</f>
        <v>386.78384307137952</v>
      </c>
      <c r="Y27" s="9">
        <f>Y$43*'Shares PortablePCs+Tablets'!U20</f>
        <v>249.45521819479794</v>
      </c>
      <c r="Z27" s="9">
        <f>Z$43*'Shares PortablePCs+Tablets'!V20</f>
        <v>202.54884549070761</v>
      </c>
      <c r="AA27" s="9">
        <f>AA$43*'Shares PortablePCs+Tablets'!W20</f>
        <v>284.50863665362721</v>
      </c>
      <c r="AB27" s="9">
        <f>AB$43*'Shares PortablePCs+Tablets'!X20</f>
        <v>323.90196564866488</v>
      </c>
      <c r="AC27" s="10">
        <f t="shared" ref="AC27:BE27" si="15">AB27+(AB27*AB$44)</f>
        <v>333.61902461812485</v>
      </c>
      <c r="AD27" s="10">
        <f t="shared" si="15"/>
        <v>336.95521486430613</v>
      </c>
      <c r="AE27" s="10">
        <f t="shared" si="15"/>
        <v>340.32476701294917</v>
      </c>
      <c r="AF27" s="10">
        <f t="shared" si="15"/>
        <v>343.72801468307864</v>
      </c>
      <c r="AG27" s="10">
        <f t="shared" si="15"/>
        <v>347.16529482990944</v>
      </c>
      <c r="AH27" s="10">
        <f t="shared" si="15"/>
        <v>350.63694777820854</v>
      </c>
      <c r="AI27" s="10">
        <f t="shared" si="15"/>
        <v>354.14331725599061</v>
      </c>
      <c r="AJ27" s="10">
        <f t="shared" si="15"/>
        <v>357.6847504285505</v>
      </c>
      <c r="AK27" s="10">
        <f t="shared" si="15"/>
        <v>361.26159793283603</v>
      </c>
      <c r="AL27" s="10">
        <f t="shared" si="15"/>
        <v>364.87421391216441</v>
      </c>
      <c r="AM27" s="10">
        <f t="shared" si="15"/>
        <v>368.52295605128603</v>
      </c>
      <c r="AN27" s="10">
        <f t="shared" si="15"/>
        <v>372.20818561179891</v>
      </c>
      <c r="AO27" s="10">
        <f t="shared" si="15"/>
        <v>375.93026746791691</v>
      </c>
      <c r="AP27" s="10">
        <f t="shared" si="15"/>
        <v>379.6895701425961</v>
      </c>
      <c r="AQ27" s="10">
        <f t="shared" si="15"/>
        <v>383.48646584402206</v>
      </c>
      <c r="AR27" s="10">
        <f t="shared" si="15"/>
        <v>387.32133050246227</v>
      </c>
      <c r="AS27" s="10">
        <f t="shared" si="15"/>
        <v>391.19454380748692</v>
      </c>
      <c r="AT27" s="10">
        <f t="shared" si="15"/>
        <v>395.10648924556182</v>
      </c>
      <c r="AU27" s="10">
        <f t="shared" si="15"/>
        <v>399.05755413801745</v>
      </c>
      <c r="AV27" s="10">
        <f t="shared" si="15"/>
        <v>403.04812967939762</v>
      </c>
      <c r="AW27" s="10">
        <f t="shared" si="15"/>
        <v>407.07861097619161</v>
      </c>
      <c r="AX27" s="10">
        <f t="shared" si="15"/>
        <v>411.14939708595352</v>
      </c>
      <c r="AY27" s="10">
        <f t="shared" si="15"/>
        <v>415.26089105681308</v>
      </c>
      <c r="AZ27" s="10">
        <f t="shared" si="15"/>
        <v>419.4134999673812</v>
      </c>
      <c r="BA27" s="10">
        <f t="shared" si="15"/>
        <v>423.60763496705499</v>
      </c>
      <c r="BB27" s="10">
        <f t="shared" si="15"/>
        <v>427.84371131672555</v>
      </c>
      <c r="BC27" s="10">
        <f t="shared" si="15"/>
        <v>432.12214842989277</v>
      </c>
      <c r="BD27" s="10">
        <f t="shared" si="15"/>
        <v>436.44336991419169</v>
      </c>
      <c r="BE27" s="10">
        <f t="shared" si="15"/>
        <v>440.80780361333359</v>
      </c>
    </row>
    <row r="28" spans="1:57" x14ac:dyDescent="0.35">
      <c r="A28" s="57" t="s">
        <v>616</v>
      </c>
      <c r="C28" s="86" t="s">
        <v>3</v>
      </c>
      <c r="D28" s="58" t="s">
        <v>621</v>
      </c>
      <c r="E28" t="s">
        <v>83</v>
      </c>
      <c r="F28" s="26" t="s">
        <v>55</v>
      </c>
      <c r="G28" s="11">
        <f>G$43*'Shares PortablePCs+Tablets'!C21</f>
        <v>0</v>
      </c>
      <c r="H28" s="11">
        <f>H$43*'Shares PortablePCs+Tablets'!D21</f>
        <v>0</v>
      </c>
      <c r="I28" s="11">
        <f>I$43*'Shares PortablePCs+Tablets'!E21</f>
        <v>0</v>
      </c>
      <c r="J28" s="11">
        <f>J$43*'Shares PortablePCs+Tablets'!F21</f>
        <v>0</v>
      </c>
      <c r="K28" s="11">
        <f>K$43*'Shares PortablePCs+Tablets'!G21</f>
        <v>0</v>
      </c>
      <c r="L28" s="11">
        <f>L$43*'Shares PortablePCs+Tablets'!H21</f>
        <v>0</v>
      </c>
      <c r="M28" s="11">
        <f>M$43*'Shares PortablePCs+Tablets'!I21</f>
        <v>0</v>
      </c>
      <c r="N28" s="11">
        <f>N$43*'Shares PortablePCs+Tablets'!J21</f>
        <v>0</v>
      </c>
      <c r="O28" s="11">
        <f>O$43*'Shares PortablePCs+Tablets'!K21</f>
        <v>0.40958806974826473</v>
      </c>
      <c r="P28" s="11">
        <f>P$43*'Shares PortablePCs+Tablets'!L21</f>
        <v>0.79692861200955256</v>
      </c>
      <c r="Q28" s="11">
        <f>Q$43*'Shares PortablePCs+Tablets'!M21</f>
        <v>1.4330196721944812</v>
      </c>
      <c r="R28" s="9">
        <f>R$43*'Shares PortablePCs+Tablets'!N21</f>
        <v>2.7217368368643533</v>
      </c>
      <c r="S28" s="9">
        <f>S$43*'Shares PortablePCs+Tablets'!O21</f>
        <v>5.7205738413740743</v>
      </c>
      <c r="T28" s="9">
        <f>T$43*'Shares PortablePCs+Tablets'!P21</f>
        <v>8.7578772607456017</v>
      </c>
      <c r="U28" s="9">
        <f>U$43*'Shares PortablePCs+Tablets'!Q21</f>
        <v>8.7963125504674089</v>
      </c>
      <c r="V28" s="9">
        <f>V$43*'Shares PortablePCs+Tablets'!R21</f>
        <v>7.0590179649720737</v>
      </c>
      <c r="W28" s="9">
        <f>W$43*'Shares PortablePCs+Tablets'!S21</f>
        <v>9.1304251263267791</v>
      </c>
      <c r="X28" s="9">
        <f>X$43*'Shares PortablePCs+Tablets'!T21</f>
        <v>8.6871212588635363</v>
      </c>
      <c r="Y28" s="9">
        <f>Y$43*'Shares PortablePCs+Tablets'!U21</f>
        <v>7.1009148840797502</v>
      </c>
      <c r="Z28" s="9">
        <f>Z$43*'Shares PortablePCs+Tablets'!V21</f>
        <v>6.5324351538373202</v>
      </c>
      <c r="AA28" s="9">
        <f>AA$43*'Shares PortablePCs+Tablets'!W21</f>
        <v>6.0256688796579621</v>
      </c>
      <c r="AB28" s="9">
        <f>AB$43*'Shares PortablePCs+Tablets'!X21</f>
        <v>4.6707740693549473</v>
      </c>
      <c r="AC28" s="10">
        <f t="shared" ref="AC28:BE28" si="16">AB28+(AB28*AB$44)</f>
        <v>4.8108972914355954</v>
      </c>
      <c r="AD28" s="10">
        <f t="shared" si="16"/>
        <v>4.8590062643499516</v>
      </c>
      <c r="AE28" s="10">
        <f t="shared" si="16"/>
        <v>4.9075963269934508</v>
      </c>
      <c r="AF28" s="10">
        <f t="shared" si="16"/>
        <v>4.9566722902633851</v>
      </c>
      <c r="AG28" s="10">
        <f t="shared" si="16"/>
        <v>5.0062390131660193</v>
      </c>
      <c r="AH28" s="10">
        <f t="shared" si="16"/>
        <v>5.0563014032976792</v>
      </c>
      <c r="AI28" s="10">
        <f t="shared" si="16"/>
        <v>5.1068644173306561</v>
      </c>
      <c r="AJ28" s="10">
        <f t="shared" si="16"/>
        <v>5.1579330615039627</v>
      </c>
      <c r="AK28" s="10">
        <f t="shared" si="16"/>
        <v>5.2095123921190023</v>
      </c>
      <c r="AL28" s="10">
        <f t="shared" si="16"/>
        <v>5.2616075160401925</v>
      </c>
      <c r="AM28" s="10">
        <f t="shared" si="16"/>
        <v>5.3142235912005944</v>
      </c>
      <c r="AN28" s="10">
        <f t="shared" si="16"/>
        <v>5.3673658271126001</v>
      </c>
      <c r="AO28" s="10">
        <f t="shared" si="16"/>
        <v>5.4210394853837265</v>
      </c>
      <c r="AP28" s="10">
        <f t="shared" si="16"/>
        <v>5.4752498802375635</v>
      </c>
      <c r="AQ28" s="10">
        <f t="shared" si="16"/>
        <v>5.5300023790399395</v>
      </c>
      <c r="AR28" s="10">
        <f t="shared" si="16"/>
        <v>5.5853024028303393</v>
      </c>
      <c r="AS28" s="10">
        <f t="shared" si="16"/>
        <v>5.641155426858643</v>
      </c>
      <c r="AT28" s="10">
        <f t="shared" si="16"/>
        <v>5.6975669811272294</v>
      </c>
      <c r="AU28" s="10">
        <f t="shared" si="16"/>
        <v>5.754542650938502</v>
      </c>
      <c r="AV28" s="10">
        <f t="shared" si="16"/>
        <v>5.8120880774478874</v>
      </c>
      <c r="AW28" s="10">
        <f t="shared" si="16"/>
        <v>5.8702089582223662</v>
      </c>
      <c r="AX28" s="10">
        <f t="shared" si="16"/>
        <v>5.9289110478045899</v>
      </c>
      <c r="AY28" s="10">
        <f t="shared" si="16"/>
        <v>5.9882001582826359</v>
      </c>
      <c r="AZ28" s="10">
        <f t="shared" si="16"/>
        <v>6.0480821598654622</v>
      </c>
      <c r="BA28" s="10">
        <f t="shared" si="16"/>
        <v>6.1085629814641171</v>
      </c>
      <c r="BB28" s="10">
        <f t="shared" si="16"/>
        <v>6.1696486112787587</v>
      </c>
      <c r="BC28" s="10">
        <f t="shared" si="16"/>
        <v>6.2313450973915465</v>
      </c>
      <c r="BD28" s="10">
        <f t="shared" si="16"/>
        <v>6.2936585483654621</v>
      </c>
      <c r="BE28" s="10">
        <f t="shared" si="16"/>
        <v>6.3565951338491171</v>
      </c>
    </row>
    <row r="29" spans="1:57" x14ac:dyDescent="0.35">
      <c r="A29" s="57" t="s">
        <v>616</v>
      </c>
      <c r="C29" s="86" t="s">
        <v>3</v>
      </c>
      <c r="D29" s="58" t="s">
        <v>621</v>
      </c>
      <c r="E29" t="s">
        <v>83</v>
      </c>
      <c r="F29" s="26" t="s">
        <v>56</v>
      </c>
      <c r="G29" s="11">
        <f>G$43*'Shares PortablePCs+Tablets'!C22</f>
        <v>0</v>
      </c>
      <c r="H29" s="11">
        <f>H$43*'Shares PortablePCs+Tablets'!D22</f>
        <v>0</v>
      </c>
      <c r="I29" s="11">
        <f>I$43*'Shares PortablePCs+Tablets'!E22</f>
        <v>0</v>
      </c>
      <c r="J29" s="11">
        <f>J$43*'Shares PortablePCs+Tablets'!F22</f>
        <v>0</v>
      </c>
      <c r="K29" s="11">
        <f>K$43*'Shares PortablePCs+Tablets'!G22</f>
        <v>0</v>
      </c>
      <c r="L29" s="11">
        <f>L$43*'Shares PortablePCs+Tablets'!H22</f>
        <v>0</v>
      </c>
      <c r="M29" s="11">
        <f>M$43*'Shares PortablePCs+Tablets'!I22</f>
        <v>0</v>
      </c>
      <c r="N29" s="11">
        <f>N$43*'Shares PortablePCs+Tablets'!J22</f>
        <v>0</v>
      </c>
      <c r="O29" s="11">
        <f>O$43*'Shares PortablePCs+Tablets'!K22</f>
        <v>0.72160236235400543</v>
      </c>
      <c r="P29" s="11">
        <f>P$43*'Shares PortablePCs+Tablets'!L22</f>
        <v>1.4166323128014164</v>
      </c>
      <c r="Q29" s="11">
        <f>Q$43*'Shares PortablePCs+Tablets'!M22</f>
        <v>2.3611552079706861</v>
      </c>
      <c r="R29" s="9">
        <f>R$43*'Shares PortablePCs+Tablets'!N22</f>
        <v>4.6996810516978185</v>
      </c>
      <c r="S29" s="9">
        <f>S$43*'Shares PortablePCs+Tablets'!O22</f>
        <v>10.390989769780212</v>
      </c>
      <c r="T29" s="9">
        <f>T$43*'Shares PortablePCs+Tablets'!P22</f>
        <v>13.958413444813385</v>
      </c>
      <c r="U29" s="9">
        <f>U$43*'Shares PortablePCs+Tablets'!Q22</f>
        <v>14.296463172837059</v>
      </c>
      <c r="V29" s="9">
        <f>V$43*'Shares PortablePCs+Tablets'!R22</f>
        <v>13.757931471294377</v>
      </c>
      <c r="W29" s="9">
        <f>W$43*'Shares PortablePCs+Tablets'!S22</f>
        <v>12.985608068226345</v>
      </c>
      <c r="X29" s="9">
        <f>X$43*'Shares PortablePCs+Tablets'!T22</f>
        <v>11.49077832442196</v>
      </c>
      <c r="Y29" s="9">
        <f>Y$43*'Shares PortablePCs+Tablets'!U22</f>
        <v>8.7046930836129182</v>
      </c>
      <c r="Z29" s="9">
        <f>Z$43*'Shares PortablePCs+Tablets'!V22</f>
        <v>8.150580530690009</v>
      </c>
      <c r="AA29" s="9">
        <f>AA$43*'Shares PortablePCs+Tablets'!W22</f>
        <v>7.6869398933258219</v>
      </c>
      <c r="AB29" s="9">
        <f>AB$43*'Shares PortablePCs+Tablets'!X22</f>
        <v>8.6956730811499785</v>
      </c>
      <c r="AC29" s="10">
        <f t="shared" ref="AC29:BE29" si="17">AB29+(AB29*AB$44)</f>
        <v>8.9565432735844777</v>
      </c>
      <c r="AD29" s="10">
        <f t="shared" si="17"/>
        <v>9.0461087063203216</v>
      </c>
      <c r="AE29" s="10">
        <f t="shared" si="17"/>
        <v>9.1365697933835257</v>
      </c>
      <c r="AF29" s="10">
        <f t="shared" si="17"/>
        <v>9.2279354913173606</v>
      </c>
      <c r="AG29" s="10">
        <f t="shared" si="17"/>
        <v>9.3202148462305345</v>
      </c>
      <c r="AH29" s="10">
        <f t="shared" si="17"/>
        <v>9.4134169946928399</v>
      </c>
      <c r="AI29" s="10">
        <f t="shared" si="17"/>
        <v>9.5075511646397679</v>
      </c>
      <c r="AJ29" s="10">
        <f t="shared" si="17"/>
        <v>9.6026266762861656</v>
      </c>
      <c r="AK29" s="10">
        <f t="shared" si="17"/>
        <v>9.6986529430490265</v>
      </c>
      <c r="AL29" s="10">
        <f t="shared" si="17"/>
        <v>9.7956394724795164</v>
      </c>
      <c r="AM29" s="10">
        <f t="shared" si="17"/>
        <v>9.8935958672043114</v>
      </c>
      <c r="AN29" s="10">
        <f t="shared" si="17"/>
        <v>9.9925318258763554</v>
      </c>
      <c r="AO29" s="10">
        <f t="shared" si="17"/>
        <v>10.092457144135119</v>
      </c>
      <c r="AP29" s="10">
        <f t="shared" si="17"/>
        <v>10.193381715576471</v>
      </c>
      <c r="AQ29" s="10">
        <f t="shared" si="17"/>
        <v>10.295315532732236</v>
      </c>
      <c r="AR29" s="10">
        <f t="shared" si="17"/>
        <v>10.398268688059558</v>
      </c>
      <c r="AS29" s="10">
        <f t="shared" si="17"/>
        <v>10.502251374940153</v>
      </c>
      <c r="AT29" s="10">
        <f t="shared" si="17"/>
        <v>10.607273888689555</v>
      </c>
      <c r="AU29" s="10">
        <f t="shared" si="17"/>
        <v>10.713346627576451</v>
      </c>
      <c r="AV29" s="10">
        <f t="shared" si="17"/>
        <v>10.820480093852215</v>
      </c>
      <c r="AW29" s="10">
        <f t="shared" si="17"/>
        <v>10.928684894790736</v>
      </c>
      <c r="AX29" s="10">
        <f t="shared" si="17"/>
        <v>11.037971743738643</v>
      </c>
      <c r="AY29" s="10">
        <f t="shared" si="17"/>
        <v>11.148351461176029</v>
      </c>
      <c r="AZ29" s="10">
        <f t="shared" si="17"/>
        <v>11.25983497578779</v>
      </c>
      <c r="BA29" s="10">
        <f t="shared" si="17"/>
        <v>11.372433325545668</v>
      </c>
      <c r="BB29" s="10">
        <f t="shared" si="17"/>
        <v>11.486157658801124</v>
      </c>
      <c r="BC29" s="10">
        <f t="shared" si="17"/>
        <v>11.601019235389135</v>
      </c>
      <c r="BD29" s="10">
        <f t="shared" si="17"/>
        <v>11.717029427743027</v>
      </c>
      <c r="BE29" s="10">
        <f t="shared" si="17"/>
        <v>11.834199722020458</v>
      </c>
    </row>
    <row r="30" spans="1:57" x14ac:dyDescent="0.35">
      <c r="A30" s="57" t="s">
        <v>616</v>
      </c>
      <c r="C30" s="86" t="s">
        <v>3</v>
      </c>
      <c r="D30" s="58" t="s">
        <v>621</v>
      </c>
      <c r="E30" t="s">
        <v>83</v>
      </c>
      <c r="F30" s="26" t="s">
        <v>57</v>
      </c>
      <c r="G30" s="11">
        <f>G$43*'Shares PortablePCs+Tablets'!C23</f>
        <v>0</v>
      </c>
      <c r="H30" s="11">
        <f>H$43*'Shares PortablePCs+Tablets'!D23</f>
        <v>0</v>
      </c>
      <c r="I30" s="11">
        <f>I$43*'Shares PortablePCs+Tablets'!E23</f>
        <v>0</v>
      </c>
      <c r="J30" s="11">
        <f>J$43*'Shares PortablePCs+Tablets'!F23</f>
        <v>0</v>
      </c>
      <c r="K30" s="11">
        <f>K$43*'Shares PortablePCs+Tablets'!G23</f>
        <v>0</v>
      </c>
      <c r="L30" s="11">
        <f>L$43*'Shares PortablePCs+Tablets'!H23</f>
        <v>0</v>
      </c>
      <c r="M30" s="11">
        <f>M$43*'Shares PortablePCs+Tablets'!I23</f>
        <v>0</v>
      </c>
      <c r="N30" s="11">
        <f>N$43*'Shares PortablePCs+Tablets'!J23</f>
        <v>0</v>
      </c>
      <c r="O30" s="11">
        <f>O$43*'Shares PortablePCs+Tablets'!K23</f>
        <v>0.21989943440533188</v>
      </c>
      <c r="P30" s="11">
        <f>P$43*'Shares PortablePCs+Tablets'!L23</f>
        <v>0.41409204046233689</v>
      </c>
      <c r="Q30" s="11">
        <f>Q$43*'Shares PortablePCs+Tablets'!M23</f>
        <v>0.9056050211490807</v>
      </c>
      <c r="R30" s="9">
        <f>R$43*'Shares PortablePCs+Tablets'!N23</f>
        <v>2.0619920768106352</v>
      </c>
      <c r="S30" s="9">
        <f>S$43*'Shares PortablePCs+Tablets'!O23</f>
        <v>2.8118133470412348</v>
      </c>
      <c r="T30" s="9">
        <f>T$43*'Shares PortablePCs+Tablets'!P23</f>
        <v>5.5002774248196262</v>
      </c>
      <c r="U30" s="9">
        <f>U$43*'Shares PortablePCs+Tablets'!Q23</f>
        <v>8.1230958725455338</v>
      </c>
      <c r="V30" s="9">
        <f>V$43*'Shares PortablePCs+Tablets'!R23</f>
        <v>9.7381084258473596</v>
      </c>
      <c r="W30" s="9">
        <f>W$43*'Shares PortablePCs+Tablets'!S23</f>
        <v>7.9154054494645383</v>
      </c>
      <c r="X30" s="9">
        <f>X$43*'Shares PortablePCs+Tablets'!T23</f>
        <v>8.9713380267040073</v>
      </c>
      <c r="Y30" s="9">
        <f>Y$43*'Shares PortablePCs+Tablets'!U23</f>
        <v>6.2673101456093692</v>
      </c>
      <c r="Z30" s="9">
        <f>Z$43*'Shares PortablePCs+Tablets'!V23</f>
        <v>6.0756434436278255</v>
      </c>
      <c r="AA30" s="9">
        <f>AA$43*'Shares PortablePCs+Tablets'!W23</f>
        <v>5.1272618317210137</v>
      </c>
      <c r="AB30" s="9">
        <f>AB$43*'Shares PortablePCs+Tablets'!X23</f>
        <v>7.7878617976893141</v>
      </c>
      <c r="AC30" s="10">
        <f t="shared" ref="AC30:BE30" si="18">AB30+(AB30*AB$44)</f>
        <v>8.0214976516199936</v>
      </c>
      <c r="AD30" s="10">
        <f t="shared" si="18"/>
        <v>8.1017126281361929</v>
      </c>
      <c r="AE30" s="10">
        <f t="shared" si="18"/>
        <v>8.1827297544175543</v>
      </c>
      <c r="AF30" s="10">
        <f t="shared" si="18"/>
        <v>8.2645570519617291</v>
      </c>
      <c r="AG30" s="10">
        <f t="shared" si="18"/>
        <v>8.3472026224813458</v>
      </c>
      <c r="AH30" s="10">
        <f t="shared" si="18"/>
        <v>8.4306746487061588</v>
      </c>
      <c r="AI30" s="10">
        <f t="shared" si="18"/>
        <v>8.5149813951932209</v>
      </c>
      <c r="AJ30" s="10">
        <f t="shared" si="18"/>
        <v>8.6001312091451538</v>
      </c>
      <c r="AK30" s="10">
        <f t="shared" si="18"/>
        <v>8.6861325212366047</v>
      </c>
      <c r="AL30" s="10">
        <f t="shared" si="18"/>
        <v>8.772993846448971</v>
      </c>
      <c r="AM30" s="10">
        <f t="shared" si="18"/>
        <v>8.8607237849134606</v>
      </c>
      <c r="AN30" s="10">
        <f t="shared" si="18"/>
        <v>8.9493310227625944</v>
      </c>
      <c r="AO30" s="10">
        <f t="shared" si="18"/>
        <v>9.0388243329902203</v>
      </c>
      <c r="AP30" s="10">
        <f t="shared" si="18"/>
        <v>9.1292125763201231</v>
      </c>
      <c r="AQ30" s="10">
        <f t="shared" si="18"/>
        <v>9.2205047020833248</v>
      </c>
      <c r="AR30" s="10">
        <f t="shared" si="18"/>
        <v>9.3127097491041582</v>
      </c>
      <c r="AS30" s="10">
        <f t="shared" si="18"/>
        <v>9.4058368465952</v>
      </c>
      <c r="AT30" s="10">
        <f t="shared" si="18"/>
        <v>9.4998952150611515</v>
      </c>
      <c r="AU30" s="10">
        <f t="shared" si="18"/>
        <v>9.5948941672117627</v>
      </c>
      <c r="AV30" s="10">
        <f t="shared" si="18"/>
        <v>9.6908431088838807</v>
      </c>
      <c r="AW30" s="10">
        <f t="shared" si="18"/>
        <v>9.7877515399727191</v>
      </c>
      <c r="AX30" s="10">
        <f t="shared" si="18"/>
        <v>9.885629055372446</v>
      </c>
      <c r="AY30" s="10">
        <f t="shared" si="18"/>
        <v>9.9844853459261707</v>
      </c>
      <c r="AZ30" s="10">
        <f t="shared" si="18"/>
        <v>10.084330199385432</v>
      </c>
      <c r="BA30" s="10">
        <f t="shared" si="18"/>
        <v>10.185173501379287</v>
      </c>
      <c r="BB30" s="10">
        <f t="shared" si="18"/>
        <v>10.287025236393081</v>
      </c>
      <c r="BC30" s="10">
        <f t="shared" si="18"/>
        <v>10.389895488757011</v>
      </c>
      <c r="BD30" s="10">
        <f t="shared" si="18"/>
        <v>10.493794443644582</v>
      </c>
      <c r="BE30" s="10">
        <f t="shared" si="18"/>
        <v>10.598732388081027</v>
      </c>
    </row>
    <row r="31" spans="1:57" x14ac:dyDescent="0.35">
      <c r="A31" s="57" t="s">
        <v>616</v>
      </c>
      <c r="C31" s="86" t="s">
        <v>3</v>
      </c>
      <c r="D31" s="58" t="s">
        <v>621</v>
      </c>
      <c r="E31" t="s">
        <v>83</v>
      </c>
      <c r="F31" s="26" t="s">
        <v>58</v>
      </c>
      <c r="G31" s="11">
        <f>G$43*'Shares PortablePCs+Tablets'!C24</f>
        <v>0</v>
      </c>
      <c r="H31" s="11">
        <f>H$43*'Shares PortablePCs+Tablets'!D24</f>
        <v>0</v>
      </c>
      <c r="I31" s="11">
        <f>I$43*'Shares PortablePCs+Tablets'!E24</f>
        <v>0</v>
      </c>
      <c r="J31" s="11">
        <f>J$43*'Shares PortablePCs+Tablets'!F24</f>
        <v>0</v>
      </c>
      <c r="K31" s="11">
        <f>K$43*'Shares PortablePCs+Tablets'!G24</f>
        <v>0</v>
      </c>
      <c r="L31" s="11">
        <f>L$43*'Shares PortablePCs+Tablets'!H24</f>
        <v>0</v>
      </c>
      <c r="M31" s="11">
        <f>M$43*'Shares PortablePCs+Tablets'!I24</f>
        <v>0</v>
      </c>
      <c r="N31" s="11">
        <f>N$43*'Shares PortablePCs+Tablets'!J24</f>
        <v>0</v>
      </c>
      <c r="O31" s="11">
        <f>O$43*'Shares PortablePCs+Tablets'!K24</f>
        <v>9.0920758672298957E-2</v>
      </c>
      <c r="P31" s="11">
        <f>P$43*'Shares PortablePCs+Tablets'!L24</f>
        <v>0.18393052373036817</v>
      </c>
      <c r="Q31" s="11">
        <f>Q$43*'Shares PortablePCs+Tablets'!M24</f>
        <v>0.36378109761806765</v>
      </c>
      <c r="R31" s="9">
        <f>R$43*'Shares PortablePCs+Tablets'!N24</f>
        <v>0.75551185083559802</v>
      </c>
      <c r="S31" s="9">
        <f>S$43*'Shares PortablePCs+Tablets'!O24</f>
        <v>1.5390317979354087</v>
      </c>
      <c r="T31" s="9">
        <f>T$43*'Shares PortablePCs+Tablets'!P24</f>
        <v>2.2773072874076741</v>
      </c>
      <c r="U31" s="9">
        <f>U$43*'Shares PortablePCs+Tablets'!Q24</f>
        <v>2.6271683229290588</v>
      </c>
      <c r="V31" s="9">
        <f>V$43*'Shares PortablePCs+Tablets'!R24</f>
        <v>2.9352440179416379</v>
      </c>
      <c r="W31" s="9">
        <f>W$43*'Shares PortablePCs+Tablets'!S24</f>
        <v>2.6574818118445855</v>
      </c>
      <c r="X31" s="9">
        <f>X$43*'Shares PortablePCs+Tablets'!T24</f>
        <v>2.2221077545613626</v>
      </c>
      <c r="Y31" s="9">
        <f>Y$43*'Shares PortablePCs+Tablets'!U24</f>
        <v>1.8857752182707823</v>
      </c>
      <c r="Z31" s="9">
        <f>Z$43*'Shares PortablePCs+Tablets'!V24</f>
        <v>1.8713056429878148</v>
      </c>
      <c r="AA31" s="9">
        <f>AA$43*'Shares PortablePCs+Tablets'!W24</f>
        <v>1.844553954291196</v>
      </c>
      <c r="AB31" s="9">
        <f>AB$43*'Shares PortablePCs+Tablets'!X24</f>
        <v>1.4225027428567194</v>
      </c>
      <c r="AC31" s="10">
        <f t="shared" ref="AC31:BE31" si="19">AB31+(AB31*AB$44)</f>
        <v>1.465177825142421</v>
      </c>
      <c r="AD31" s="10">
        <f t="shared" si="19"/>
        <v>1.4798296033938452</v>
      </c>
      <c r="AE31" s="10">
        <f t="shared" si="19"/>
        <v>1.4946278994277837</v>
      </c>
      <c r="AF31" s="10">
        <f t="shared" si="19"/>
        <v>1.5095741784220615</v>
      </c>
      <c r="AG31" s="10">
        <f t="shared" si="19"/>
        <v>1.5246699202062821</v>
      </c>
      <c r="AH31" s="10">
        <f t="shared" si="19"/>
        <v>1.5399166194083449</v>
      </c>
      <c r="AI31" s="10">
        <f t="shared" si="19"/>
        <v>1.5553157856024284</v>
      </c>
      <c r="AJ31" s="10">
        <f t="shared" si="19"/>
        <v>1.5708689434584526</v>
      </c>
      <c r="AK31" s="10">
        <f t="shared" si="19"/>
        <v>1.5865776328930372</v>
      </c>
      <c r="AL31" s="10">
        <f t="shared" si="19"/>
        <v>1.6024434092219675</v>
      </c>
      <c r="AM31" s="10">
        <f t="shared" si="19"/>
        <v>1.6184678433141872</v>
      </c>
      <c r="AN31" s="10">
        <f t="shared" si="19"/>
        <v>1.6346525217473291</v>
      </c>
      <c r="AO31" s="10">
        <f t="shared" si="19"/>
        <v>1.6509990469648024</v>
      </c>
      <c r="AP31" s="10">
        <f t="shared" si="19"/>
        <v>1.6675090374344503</v>
      </c>
      <c r="AQ31" s="10">
        <f t="shared" si="19"/>
        <v>1.6841841278087948</v>
      </c>
      <c r="AR31" s="10">
        <f t="shared" si="19"/>
        <v>1.7010259690868827</v>
      </c>
      <c r="AS31" s="10">
        <f t="shared" si="19"/>
        <v>1.7180362287777515</v>
      </c>
      <c r="AT31" s="10">
        <f t="shared" si="19"/>
        <v>1.7352165910655291</v>
      </c>
      <c r="AU31" s="10">
        <f t="shared" si="19"/>
        <v>1.7525687569761843</v>
      </c>
      <c r="AV31" s="10">
        <f t="shared" si="19"/>
        <v>1.7700944445459461</v>
      </c>
      <c r="AW31" s="10">
        <f t="shared" si="19"/>
        <v>1.7877953889914056</v>
      </c>
      <c r="AX31" s="10">
        <f t="shared" si="19"/>
        <v>1.8056733428813196</v>
      </c>
      <c r="AY31" s="10">
        <f t="shared" si="19"/>
        <v>1.8237300763101327</v>
      </c>
      <c r="AZ31" s="10">
        <f t="shared" si="19"/>
        <v>1.8419673770732341</v>
      </c>
      <c r="BA31" s="10">
        <f t="shared" si="19"/>
        <v>1.8603870508439664</v>
      </c>
      <c r="BB31" s="10">
        <f t="shared" si="19"/>
        <v>1.8789909213524061</v>
      </c>
      <c r="BC31" s="10">
        <f t="shared" si="19"/>
        <v>1.8977808305659301</v>
      </c>
      <c r="BD31" s="10">
        <f t="shared" si="19"/>
        <v>1.9167586388715894</v>
      </c>
      <c r="BE31" s="10">
        <f t="shared" si="19"/>
        <v>1.9359262252603053</v>
      </c>
    </row>
    <row r="32" spans="1:57" x14ac:dyDescent="0.35">
      <c r="A32" s="57" t="s">
        <v>616</v>
      </c>
      <c r="C32" s="86" t="s">
        <v>3</v>
      </c>
      <c r="D32" s="58" t="s">
        <v>621</v>
      </c>
      <c r="E32" t="s">
        <v>83</v>
      </c>
      <c r="F32" s="26" t="s">
        <v>59</v>
      </c>
      <c r="G32" s="11">
        <f>G$43*'Shares PortablePCs+Tablets'!C25</f>
        <v>0</v>
      </c>
      <c r="H32" s="11">
        <f>H$43*'Shares PortablePCs+Tablets'!D25</f>
        <v>0</v>
      </c>
      <c r="I32" s="11">
        <f>I$43*'Shares PortablePCs+Tablets'!E25</f>
        <v>0</v>
      </c>
      <c r="J32" s="11">
        <f>J$43*'Shares PortablePCs+Tablets'!F25</f>
        <v>0</v>
      </c>
      <c r="K32" s="11">
        <f>K$43*'Shares PortablePCs+Tablets'!G25</f>
        <v>0</v>
      </c>
      <c r="L32" s="11">
        <f>L$43*'Shares PortablePCs+Tablets'!H25</f>
        <v>0</v>
      </c>
      <c r="M32" s="11">
        <f>M$43*'Shares PortablePCs+Tablets'!I25</f>
        <v>0</v>
      </c>
      <c r="N32" s="11">
        <f>N$43*'Shares PortablePCs+Tablets'!J25</f>
        <v>0</v>
      </c>
      <c r="O32" s="11">
        <f>O$43*'Shares PortablePCs+Tablets'!K25</f>
        <v>11.656452911605131</v>
      </c>
      <c r="P32" s="11">
        <f>P$43*'Shares PortablePCs+Tablets'!L25</f>
        <v>22.327402297656274</v>
      </c>
      <c r="Q32" s="11">
        <f>Q$43*'Shares PortablePCs+Tablets'!M25</f>
        <v>43.906866389497232</v>
      </c>
      <c r="R32" s="9">
        <f>R$43*'Shares PortablePCs+Tablets'!N25</f>
        <v>80.741413686747265</v>
      </c>
      <c r="S32" s="9">
        <f>S$43*'Shares PortablePCs+Tablets'!O25</f>
        <v>166.45969799052128</v>
      </c>
      <c r="T32" s="9">
        <f>T$43*'Shares PortablePCs+Tablets'!P25</f>
        <v>247.91979000833541</v>
      </c>
      <c r="U32" s="9">
        <f>U$43*'Shares PortablePCs+Tablets'!Q25</f>
        <v>287.20829007609433</v>
      </c>
      <c r="V32" s="9">
        <f>V$43*'Shares PortablePCs+Tablets'!R25</f>
        <v>275.79974149552811</v>
      </c>
      <c r="W32" s="9">
        <f>W$43*'Shares PortablePCs+Tablets'!S25</f>
        <v>302.01148739128473</v>
      </c>
      <c r="X32" s="9">
        <f>X$43*'Shares PortablePCs+Tablets'!T25</f>
        <v>343.12990633793316</v>
      </c>
      <c r="Y32" s="9">
        <f>Y$43*'Shares PortablePCs+Tablets'!U25</f>
        <v>271.62694912991094</v>
      </c>
      <c r="Z32" s="9">
        <f>Z$43*'Shares PortablePCs+Tablets'!V25</f>
        <v>218.56826202546301</v>
      </c>
      <c r="AA32" s="9">
        <f>AA$43*'Shares PortablePCs+Tablets'!W25</f>
        <v>170.70948777418405</v>
      </c>
      <c r="AB32" s="9">
        <f>AB$43*'Shares PortablePCs+Tablets'!X25</f>
        <v>194.41044447202654</v>
      </c>
      <c r="AC32" s="10">
        <f t="shared" ref="AC32:BE32" si="20">AB32+(AB32*AB$44)</f>
        <v>200.24275780618734</v>
      </c>
      <c r="AD32" s="10">
        <f t="shared" si="20"/>
        <v>202.24518538424923</v>
      </c>
      <c r="AE32" s="10">
        <f t="shared" si="20"/>
        <v>204.26763723809171</v>
      </c>
      <c r="AF32" s="10">
        <f t="shared" si="20"/>
        <v>206.31031361047263</v>
      </c>
      <c r="AG32" s="10">
        <f t="shared" si="20"/>
        <v>208.37341674657736</v>
      </c>
      <c r="AH32" s="10">
        <f t="shared" si="20"/>
        <v>210.45715091404313</v>
      </c>
      <c r="AI32" s="10">
        <f t="shared" si="20"/>
        <v>212.56172242318357</v>
      </c>
      <c r="AJ32" s="10">
        <f t="shared" si="20"/>
        <v>214.6873396474154</v>
      </c>
      <c r="AK32" s="10">
        <f t="shared" si="20"/>
        <v>216.83421304388955</v>
      </c>
      <c r="AL32" s="10">
        <f t="shared" si="20"/>
        <v>219.00255517432845</v>
      </c>
      <c r="AM32" s="10">
        <f t="shared" si="20"/>
        <v>221.19258072607172</v>
      </c>
      <c r="AN32" s="10">
        <f t="shared" si="20"/>
        <v>223.40450653333244</v>
      </c>
      <c r="AO32" s="10">
        <f t="shared" si="20"/>
        <v>225.63855159866577</v>
      </c>
      <c r="AP32" s="10">
        <f t="shared" si="20"/>
        <v>227.89493711465244</v>
      </c>
      <c r="AQ32" s="10">
        <f t="shared" si="20"/>
        <v>230.17388648579896</v>
      </c>
      <c r="AR32" s="10">
        <f t="shared" si="20"/>
        <v>232.47562535065694</v>
      </c>
      <c r="AS32" s="10">
        <f t="shared" si="20"/>
        <v>234.8003816041635</v>
      </c>
      <c r="AT32" s="10">
        <f t="shared" si="20"/>
        <v>237.14838542020513</v>
      </c>
      <c r="AU32" s="10">
        <f t="shared" si="20"/>
        <v>239.51986927440717</v>
      </c>
      <c r="AV32" s="10">
        <f t="shared" si="20"/>
        <v>241.91506796715123</v>
      </c>
      <c r="AW32" s="10">
        <f t="shared" si="20"/>
        <v>244.33421864682273</v>
      </c>
      <c r="AX32" s="10">
        <f t="shared" si="20"/>
        <v>246.77756083329095</v>
      </c>
      <c r="AY32" s="10">
        <f t="shared" si="20"/>
        <v>249.24533644162386</v>
      </c>
      <c r="AZ32" s="10">
        <f t="shared" si="20"/>
        <v>251.7377898060401</v>
      </c>
      <c r="BA32" s="10">
        <f t="shared" si="20"/>
        <v>254.2551677041005</v>
      </c>
      <c r="BB32" s="10">
        <f t="shared" si="20"/>
        <v>256.79771938114152</v>
      </c>
      <c r="BC32" s="10">
        <f t="shared" si="20"/>
        <v>259.36569657495295</v>
      </c>
      <c r="BD32" s="10">
        <f t="shared" si="20"/>
        <v>261.95935354070247</v>
      </c>
      <c r="BE32" s="10">
        <f t="shared" si="20"/>
        <v>264.5789470761095</v>
      </c>
    </row>
    <row r="33" spans="1:57" x14ac:dyDescent="0.35">
      <c r="A33" s="57" t="s">
        <v>616</v>
      </c>
      <c r="C33" s="86" t="s">
        <v>3</v>
      </c>
      <c r="D33" s="58" t="s">
        <v>621</v>
      </c>
      <c r="E33" t="s">
        <v>83</v>
      </c>
      <c r="F33" s="26" t="s">
        <v>60</v>
      </c>
      <c r="G33" s="11">
        <f>G$43*'Shares PortablePCs+Tablets'!C26</f>
        <v>0</v>
      </c>
      <c r="H33" s="11">
        <f>H$43*'Shares PortablePCs+Tablets'!D26</f>
        <v>0</v>
      </c>
      <c r="I33" s="11">
        <f>I$43*'Shares PortablePCs+Tablets'!E26</f>
        <v>0</v>
      </c>
      <c r="J33" s="11">
        <f>J$43*'Shares PortablePCs+Tablets'!F26</f>
        <v>0</v>
      </c>
      <c r="K33" s="11">
        <f>K$43*'Shares PortablePCs+Tablets'!G26</f>
        <v>0</v>
      </c>
      <c r="L33" s="11">
        <f>L$43*'Shares PortablePCs+Tablets'!H26</f>
        <v>0</v>
      </c>
      <c r="M33" s="11">
        <f>M$43*'Shares PortablePCs+Tablets'!I26</f>
        <v>0</v>
      </c>
      <c r="N33" s="11">
        <f>N$43*'Shares PortablePCs+Tablets'!J26</f>
        <v>0</v>
      </c>
      <c r="O33" s="11">
        <f>O$43*'Shares PortablePCs+Tablets'!K26</f>
        <v>4.7565764399330952</v>
      </c>
      <c r="P33" s="11">
        <f>P$43*'Shares PortablePCs+Tablets'!L26</f>
        <v>9.7869757720965627</v>
      </c>
      <c r="Q33" s="11">
        <f>Q$43*'Shares PortablePCs+Tablets'!M26</f>
        <v>29.75950958704076</v>
      </c>
      <c r="R33" s="9">
        <f>R$43*'Shares PortablePCs+Tablets'!N26</f>
        <v>64.09167393774851</v>
      </c>
      <c r="S33" s="9">
        <f>S$43*'Shares PortablePCs+Tablets'!O26</f>
        <v>142.61417196415778</v>
      </c>
      <c r="T33" s="9">
        <f>T$43*'Shares PortablePCs+Tablets'!P26</f>
        <v>203.39498031899052</v>
      </c>
      <c r="U33" s="9">
        <f>U$43*'Shares PortablePCs+Tablets'!Q26</f>
        <v>216.38933644772703</v>
      </c>
      <c r="V33" s="9">
        <f>V$43*'Shares PortablePCs+Tablets'!R26</f>
        <v>186.15039737185029</v>
      </c>
      <c r="W33" s="9">
        <f>W$43*'Shares PortablePCs+Tablets'!S26</f>
        <v>178.24934430704448</v>
      </c>
      <c r="X33" s="9">
        <f>X$43*'Shares PortablePCs+Tablets'!T26</f>
        <v>150.93669004334075</v>
      </c>
      <c r="Y33" s="9">
        <f>Y$43*'Shares PortablePCs+Tablets'!U26</f>
        <v>117.31533027468097</v>
      </c>
      <c r="Z33" s="9">
        <f>Z$43*'Shares PortablePCs+Tablets'!V26</f>
        <v>106.72990889024594</v>
      </c>
      <c r="AA33" s="9">
        <f>AA$43*'Shares PortablePCs+Tablets'!W26</f>
        <v>102.54098276386162</v>
      </c>
      <c r="AB33" s="9">
        <f>AB$43*'Shares PortablePCs+Tablets'!X26</f>
        <v>134.84112741696782</v>
      </c>
      <c r="AC33" s="10">
        <f t="shared" ref="AC33:BE33" si="21">AB33+(AB33*AB$44)</f>
        <v>138.88636123947686</v>
      </c>
      <c r="AD33" s="10">
        <f t="shared" si="21"/>
        <v>140.27522485187163</v>
      </c>
      <c r="AE33" s="10">
        <f t="shared" si="21"/>
        <v>141.67797710039034</v>
      </c>
      <c r="AF33" s="10">
        <f t="shared" si="21"/>
        <v>143.09475687139425</v>
      </c>
      <c r="AG33" s="10">
        <f t="shared" si="21"/>
        <v>144.5257044401082</v>
      </c>
      <c r="AH33" s="10">
        <f t="shared" si="21"/>
        <v>145.97096148450927</v>
      </c>
      <c r="AI33" s="10">
        <f t="shared" si="21"/>
        <v>147.43067109935436</v>
      </c>
      <c r="AJ33" s="10">
        <f t="shared" si="21"/>
        <v>148.9049778103479</v>
      </c>
      <c r="AK33" s="10">
        <f t="shared" si="21"/>
        <v>150.39402758845139</v>
      </c>
      <c r="AL33" s="10">
        <f t="shared" si="21"/>
        <v>151.8979678643359</v>
      </c>
      <c r="AM33" s="10">
        <f t="shared" si="21"/>
        <v>153.41694754297924</v>
      </c>
      <c r="AN33" s="10">
        <f t="shared" si="21"/>
        <v>154.95111701840904</v>
      </c>
      <c r="AO33" s="10">
        <f t="shared" si="21"/>
        <v>156.50062818859314</v>
      </c>
      <c r="AP33" s="10">
        <f t="shared" si="21"/>
        <v>158.06563447047907</v>
      </c>
      <c r="AQ33" s="10">
        <f t="shared" si="21"/>
        <v>159.64629081518385</v>
      </c>
      <c r="AR33" s="10">
        <f t="shared" si="21"/>
        <v>161.24275372333568</v>
      </c>
      <c r="AS33" s="10">
        <f t="shared" si="21"/>
        <v>162.85518126056903</v>
      </c>
      <c r="AT33" s="10">
        <f t="shared" si="21"/>
        <v>164.4837330731747</v>
      </c>
      <c r="AU33" s="10">
        <f t="shared" si="21"/>
        <v>166.12857040390645</v>
      </c>
      <c r="AV33" s="10">
        <f t="shared" si="21"/>
        <v>167.78985610794552</v>
      </c>
      <c r="AW33" s="10">
        <f t="shared" si="21"/>
        <v>169.46775466902497</v>
      </c>
      <c r="AX33" s="10">
        <f t="shared" si="21"/>
        <v>171.16243221571523</v>
      </c>
      <c r="AY33" s="10">
        <f t="shared" si="21"/>
        <v>172.87405653787238</v>
      </c>
      <c r="AZ33" s="10">
        <f t="shared" si="21"/>
        <v>174.60279710325111</v>
      </c>
      <c r="BA33" s="10">
        <f t="shared" si="21"/>
        <v>176.34882507428361</v>
      </c>
      <c r="BB33" s="10">
        <f t="shared" si="21"/>
        <v>178.11231332502643</v>
      </c>
      <c r="BC33" s="10">
        <f t="shared" si="21"/>
        <v>179.89343645827671</v>
      </c>
      <c r="BD33" s="10">
        <f t="shared" si="21"/>
        <v>181.69237082285949</v>
      </c>
      <c r="BE33" s="10">
        <f t="shared" si="21"/>
        <v>183.50929453108807</v>
      </c>
    </row>
    <row r="34" spans="1:57" x14ac:dyDescent="0.35">
      <c r="A34" s="57" t="s">
        <v>616</v>
      </c>
      <c r="C34" s="86" t="s">
        <v>3</v>
      </c>
      <c r="D34" s="58" t="s">
        <v>621</v>
      </c>
      <c r="E34" t="s">
        <v>83</v>
      </c>
      <c r="F34" s="26" t="s">
        <v>61</v>
      </c>
      <c r="G34" s="11">
        <f>G$43*'Shares PortablePCs+Tablets'!C27</f>
        <v>0</v>
      </c>
      <c r="H34" s="11">
        <f>H$43*'Shares PortablePCs+Tablets'!D27</f>
        <v>0</v>
      </c>
      <c r="I34" s="11">
        <f>I$43*'Shares PortablePCs+Tablets'!E27</f>
        <v>0</v>
      </c>
      <c r="J34" s="11">
        <f>J$43*'Shares PortablePCs+Tablets'!F27</f>
        <v>0</v>
      </c>
      <c r="K34" s="11">
        <f>K$43*'Shares PortablePCs+Tablets'!G27</f>
        <v>0</v>
      </c>
      <c r="L34" s="11">
        <f>L$43*'Shares PortablePCs+Tablets'!H27</f>
        <v>0</v>
      </c>
      <c r="M34" s="11">
        <f>M$43*'Shares PortablePCs+Tablets'!I27</f>
        <v>0</v>
      </c>
      <c r="N34" s="11">
        <f>N$43*'Shares PortablePCs+Tablets'!J27</f>
        <v>0</v>
      </c>
      <c r="O34" s="11">
        <f>O$43*'Shares PortablePCs+Tablets'!K27</f>
        <v>8.9880705663568676</v>
      </c>
      <c r="P34" s="11">
        <f>P$43*'Shares PortablePCs+Tablets'!L27</f>
        <v>16.632573041555865</v>
      </c>
      <c r="Q34" s="11">
        <f>Q$43*'Shares PortablePCs+Tablets'!M27</f>
        <v>30.070008045803291</v>
      </c>
      <c r="R34" s="9">
        <f>R$43*'Shares PortablePCs+Tablets'!N27</f>
        <v>73.070855933297324</v>
      </c>
      <c r="S34" s="9">
        <f>S$43*'Shares PortablePCs+Tablets'!O27</f>
        <v>157.71912063004012</v>
      </c>
      <c r="T34" s="9">
        <f>T$43*'Shares PortablePCs+Tablets'!P27</f>
        <v>246.96306796792896</v>
      </c>
      <c r="U34" s="9">
        <f>U$43*'Shares PortablePCs+Tablets'!Q27</f>
        <v>301.35175101540659</v>
      </c>
      <c r="V34" s="9">
        <f>V$43*'Shares PortablePCs+Tablets'!R27</f>
        <v>305.71352916313498</v>
      </c>
      <c r="W34" s="9">
        <f>W$43*'Shares PortablePCs+Tablets'!S27</f>
        <v>259.80975019283773</v>
      </c>
      <c r="X34" s="9">
        <f>X$43*'Shares PortablePCs+Tablets'!T27</f>
        <v>201.79197593804116</v>
      </c>
      <c r="Y34" s="9">
        <f>Y$43*'Shares PortablePCs+Tablets'!U27</f>
        <v>150.73154454517359</v>
      </c>
      <c r="Z34" s="9">
        <f>Z$43*'Shares PortablePCs+Tablets'!V27</f>
        <v>150.207222042273</v>
      </c>
      <c r="AA34" s="9">
        <f>AA$43*'Shares PortablePCs+Tablets'!W27</f>
        <v>151.5834624427705</v>
      </c>
      <c r="AB34" s="9">
        <f>AB$43*'Shares PortablePCs+Tablets'!X27</f>
        <v>122.74298477609612</v>
      </c>
      <c r="AC34" s="10">
        <f t="shared" ref="AC34:BE34" si="22">AB34+(AB34*AB$44)</f>
        <v>126.425274319379</v>
      </c>
      <c r="AD34" s="10">
        <f t="shared" si="22"/>
        <v>127.68952706257279</v>
      </c>
      <c r="AE34" s="10">
        <f t="shared" si="22"/>
        <v>128.96642233319852</v>
      </c>
      <c r="AF34" s="10">
        <f t="shared" si="22"/>
        <v>130.25608655653051</v>
      </c>
      <c r="AG34" s="10">
        <f t="shared" si="22"/>
        <v>131.55864742209582</v>
      </c>
      <c r="AH34" s="10">
        <f t="shared" si="22"/>
        <v>132.87423389631678</v>
      </c>
      <c r="AI34" s="10">
        <f t="shared" si="22"/>
        <v>134.20297623527995</v>
      </c>
      <c r="AJ34" s="10">
        <f t="shared" si="22"/>
        <v>135.54500599763276</v>
      </c>
      <c r="AK34" s="10">
        <f t="shared" si="22"/>
        <v>136.90045605760909</v>
      </c>
      <c r="AL34" s="10">
        <f t="shared" si="22"/>
        <v>138.26946061818518</v>
      </c>
      <c r="AM34" s="10">
        <f t="shared" si="22"/>
        <v>139.65215522436702</v>
      </c>
      <c r="AN34" s="10">
        <f t="shared" si="22"/>
        <v>141.04867677661071</v>
      </c>
      <c r="AO34" s="10">
        <f t="shared" si="22"/>
        <v>142.45916354437682</v>
      </c>
      <c r="AP34" s="10">
        <f t="shared" si="22"/>
        <v>143.88375517982058</v>
      </c>
      <c r="AQ34" s="10">
        <f t="shared" si="22"/>
        <v>145.32259273161878</v>
      </c>
      <c r="AR34" s="10">
        <f t="shared" si="22"/>
        <v>146.77581865893498</v>
      </c>
      <c r="AS34" s="10">
        <f t="shared" si="22"/>
        <v>148.24357684552433</v>
      </c>
      <c r="AT34" s="10">
        <f t="shared" si="22"/>
        <v>149.72601261397958</v>
      </c>
      <c r="AU34" s="10">
        <f t="shared" si="22"/>
        <v>151.22327274011937</v>
      </c>
      <c r="AV34" s="10">
        <f t="shared" si="22"/>
        <v>152.73550546752057</v>
      </c>
      <c r="AW34" s="10">
        <f t="shared" si="22"/>
        <v>154.26286052219578</v>
      </c>
      <c r="AX34" s="10">
        <f t="shared" si="22"/>
        <v>155.80548912741773</v>
      </c>
      <c r="AY34" s="10">
        <f t="shared" si="22"/>
        <v>157.3635440186919</v>
      </c>
      <c r="AZ34" s="10">
        <f t="shared" si="22"/>
        <v>158.9371794588788</v>
      </c>
      <c r="BA34" s="10">
        <f t="shared" si="22"/>
        <v>160.5265512534676</v>
      </c>
      <c r="BB34" s="10">
        <f t="shared" si="22"/>
        <v>162.13181676600229</v>
      </c>
      <c r="BC34" s="10">
        <f t="shared" si="22"/>
        <v>163.75313493366232</v>
      </c>
      <c r="BD34" s="10">
        <f t="shared" si="22"/>
        <v>165.39066628299895</v>
      </c>
      <c r="BE34" s="10">
        <f t="shared" si="22"/>
        <v>167.04457294582895</v>
      </c>
    </row>
    <row r="35" spans="1:57" x14ac:dyDescent="0.35">
      <c r="A35" s="57" t="s">
        <v>616</v>
      </c>
      <c r="C35" s="86" t="s">
        <v>3</v>
      </c>
      <c r="D35" s="58" t="s">
        <v>621</v>
      </c>
      <c r="E35" t="s">
        <v>83</v>
      </c>
      <c r="F35" s="26" t="s">
        <v>62</v>
      </c>
      <c r="G35" s="11">
        <f>G$43*'Shares PortablePCs+Tablets'!C28</f>
        <v>0</v>
      </c>
      <c r="H35" s="11">
        <f>H$43*'Shares PortablePCs+Tablets'!D28</f>
        <v>0</v>
      </c>
      <c r="I35" s="11">
        <f>I$43*'Shares PortablePCs+Tablets'!E28</f>
        <v>0</v>
      </c>
      <c r="J35" s="11">
        <f>J$43*'Shares PortablePCs+Tablets'!F28</f>
        <v>0</v>
      </c>
      <c r="K35" s="11">
        <f>K$43*'Shares PortablePCs+Tablets'!G28</f>
        <v>0</v>
      </c>
      <c r="L35" s="11">
        <f>L$43*'Shares PortablePCs+Tablets'!H28</f>
        <v>0</v>
      </c>
      <c r="M35" s="11">
        <f>M$43*'Shares PortablePCs+Tablets'!I28</f>
        <v>0</v>
      </c>
      <c r="N35" s="11">
        <f>N$43*'Shares PortablePCs+Tablets'!J28</f>
        <v>0</v>
      </c>
      <c r="O35" s="11">
        <f>O$43*'Shares PortablePCs+Tablets'!K28</f>
        <v>6.5571187280979331</v>
      </c>
      <c r="P35" s="11">
        <f>P$43*'Shares PortablePCs+Tablets'!L28</f>
        <v>14.21045761085319</v>
      </c>
      <c r="Q35" s="11">
        <f>Q$43*'Shares PortablePCs+Tablets'!M28</f>
        <v>29.733461469040545</v>
      </c>
      <c r="R35" s="9">
        <f>R$43*'Shares PortablePCs+Tablets'!N28</f>
        <v>58.225560594423079</v>
      </c>
      <c r="S35" s="9">
        <f>S$43*'Shares PortablePCs+Tablets'!O28</f>
        <v>124.9123244513269</v>
      </c>
      <c r="T35" s="9">
        <f>T$43*'Shares PortablePCs+Tablets'!P28</f>
        <v>215.72445825360384</v>
      </c>
      <c r="U35" s="9">
        <f>U$43*'Shares PortablePCs+Tablets'!Q28</f>
        <v>233.33911557902312</v>
      </c>
      <c r="V35" s="9">
        <f>V$43*'Shares PortablePCs+Tablets'!R28</f>
        <v>206.59846441534958</v>
      </c>
      <c r="W35" s="9">
        <f>W$43*'Shares PortablePCs+Tablets'!S28</f>
        <v>122.33148294489781</v>
      </c>
      <c r="X35" s="9">
        <f>X$43*'Shares PortablePCs+Tablets'!T28</f>
        <v>82.392140118762583</v>
      </c>
      <c r="Y35" s="9">
        <f>Y$43*'Shares PortablePCs+Tablets'!U28</f>
        <v>59.599072894932661</v>
      </c>
      <c r="Z35" s="9">
        <f>Z$43*'Shares PortablePCs+Tablets'!V28</f>
        <v>71.02451260365747</v>
      </c>
      <c r="AA35" s="9">
        <f>AA$43*'Shares PortablePCs+Tablets'!W28</f>
        <v>68.166987855367935</v>
      </c>
      <c r="AB35" s="9">
        <f>AB$43*'Shares PortablePCs+Tablets'!X28</f>
        <v>38.673714619596538</v>
      </c>
      <c r="AC35" s="10">
        <f t="shared" ref="AC35:BE35" si="23">AB35+(AB35*AB$44)</f>
        <v>39.833926058184431</v>
      </c>
      <c r="AD35" s="10">
        <f t="shared" si="23"/>
        <v>40.232265318766274</v>
      </c>
      <c r="AE35" s="10">
        <f t="shared" si="23"/>
        <v>40.634587971953934</v>
      </c>
      <c r="AF35" s="10">
        <f t="shared" si="23"/>
        <v>41.040933851673472</v>
      </c>
      <c r="AG35" s="10">
        <f t="shared" si="23"/>
        <v>41.451343190190208</v>
      </c>
      <c r="AH35" s="10">
        <f t="shared" si="23"/>
        <v>41.86585662209211</v>
      </c>
      <c r="AI35" s="10">
        <f t="shared" si="23"/>
        <v>42.28451518831303</v>
      </c>
      <c r="AJ35" s="10">
        <f t="shared" si="23"/>
        <v>42.707360340196161</v>
      </c>
      <c r="AK35" s="10">
        <f t="shared" si="23"/>
        <v>43.134433943598125</v>
      </c>
      <c r="AL35" s="10">
        <f t="shared" si="23"/>
        <v>43.565778283034106</v>
      </c>
      <c r="AM35" s="10">
        <f t="shared" si="23"/>
        <v>44.001436065864446</v>
      </c>
      <c r="AN35" s="10">
        <f t="shared" si="23"/>
        <v>44.44145042652309</v>
      </c>
      <c r="AO35" s="10">
        <f t="shared" si="23"/>
        <v>44.885864930788323</v>
      </c>
      <c r="AP35" s="10">
        <f t="shared" si="23"/>
        <v>45.334723580096203</v>
      </c>
      <c r="AQ35" s="10">
        <f t="shared" si="23"/>
        <v>45.788070815897164</v>
      </c>
      <c r="AR35" s="10">
        <f t="shared" si="23"/>
        <v>46.245951524056139</v>
      </c>
      <c r="AS35" s="10">
        <f t="shared" si="23"/>
        <v>46.708411039296699</v>
      </c>
      <c r="AT35" s="10">
        <f t="shared" si="23"/>
        <v>47.175495149689667</v>
      </c>
      <c r="AU35" s="10">
        <f t="shared" si="23"/>
        <v>47.647250101186565</v>
      </c>
      <c r="AV35" s="10">
        <f t="shared" si="23"/>
        <v>48.123722602198427</v>
      </c>
      <c r="AW35" s="10">
        <f t="shared" si="23"/>
        <v>48.604959828220409</v>
      </c>
      <c r="AX35" s="10">
        <f t="shared" si="23"/>
        <v>49.091009426502616</v>
      </c>
      <c r="AY35" s="10">
        <f t="shared" si="23"/>
        <v>49.581919520767642</v>
      </c>
      <c r="AZ35" s="10">
        <f t="shared" si="23"/>
        <v>50.077738715975315</v>
      </c>
      <c r="BA35" s="10">
        <f t="shared" si="23"/>
        <v>50.578516103135065</v>
      </c>
      <c r="BB35" s="10">
        <f t="shared" si="23"/>
        <v>51.084301264166413</v>
      </c>
      <c r="BC35" s="10">
        <f t="shared" si="23"/>
        <v>51.595144276808078</v>
      </c>
      <c r="BD35" s="10">
        <f t="shared" si="23"/>
        <v>52.111095719576156</v>
      </c>
      <c r="BE35" s="10">
        <f t="shared" si="23"/>
        <v>52.632206676771915</v>
      </c>
    </row>
    <row r="36" spans="1:57" x14ac:dyDescent="0.35">
      <c r="A36" s="57" t="s">
        <v>616</v>
      </c>
      <c r="C36" s="86" t="s">
        <v>3</v>
      </c>
      <c r="D36" s="58" t="s">
        <v>621</v>
      </c>
      <c r="E36" t="s">
        <v>83</v>
      </c>
      <c r="F36" s="26" t="s">
        <v>63</v>
      </c>
      <c r="G36" s="11">
        <f>G$43*'Shares PortablePCs+Tablets'!C29</f>
        <v>0</v>
      </c>
      <c r="H36" s="11">
        <f>H$43*'Shares PortablePCs+Tablets'!D29</f>
        <v>0</v>
      </c>
      <c r="I36" s="11">
        <f>I$43*'Shares PortablePCs+Tablets'!E29</f>
        <v>0</v>
      </c>
      <c r="J36" s="11">
        <f>J$43*'Shares PortablePCs+Tablets'!F29</f>
        <v>0</v>
      </c>
      <c r="K36" s="11">
        <f>K$43*'Shares PortablePCs+Tablets'!G29</f>
        <v>0</v>
      </c>
      <c r="L36" s="11">
        <f>L$43*'Shares PortablePCs+Tablets'!H29</f>
        <v>0</v>
      </c>
      <c r="M36" s="11">
        <f>M$43*'Shares PortablePCs+Tablets'!I29</f>
        <v>0</v>
      </c>
      <c r="N36" s="11">
        <f>N$43*'Shares PortablePCs+Tablets'!J29</f>
        <v>0</v>
      </c>
      <c r="O36" s="11">
        <f>O$43*'Shares PortablePCs+Tablets'!K29</f>
        <v>2.1808603100563988</v>
      </c>
      <c r="P36" s="11">
        <f>P$43*'Shares PortablePCs+Tablets'!L29</f>
        <v>3.6842424756470042</v>
      </c>
      <c r="Q36" s="11">
        <f>Q$43*'Shares PortablePCs+Tablets'!M29</f>
        <v>7.9615616948300163</v>
      </c>
      <c r="R36" s="9">
        <f>R$43*'Shares PortablePCs+Tablets'!N29</f>
        <v>17.863732768844194</v>
      </c>
      <c r="S36" s="9">
        <f>S$43*'Shares PortablePCs+Tablets'!O29</f>
        <v>41.21266698143198</v>
      </c>
      <c r="T36" s="9">
        <f>T$43*'Shares PortablePCs+Tablets'!P29</f>
        <v>68.745229494350866</v>
      </c>
      <c r="U36" s="9">
        <f>U$43*'Shares PortablePCs+Tablets'!Q29</f>
        <v>89.105630645985798</v>
      </c>
      <c r="V36" s="9">
        <f>V$43*'Shares PortablePCs+Tablets'!R29</f>
        <v>95.568717616725607</v>
      </c>
      <c r="W36" s="9">
        <f>W$43*'Shares PortablePCs+Tablets'!S29</f>
        <v>100.6284939339567</v>
      </c>
      <c r="X36" s="9">
        <f>X$43*'Shares PortablePCs+Tablets'!T29</f>
        <v>70.031539142271356</v>
      </c>
      <c r="Y36" s="9">
        <f>Y$43*'Shares PortablePCs+Tablets'!U29</f>
        <v>51.019144047422465</v>
      </c>
      <c r="Z36" s="9">
        <f>Z$43*'Shares PortablePCs+Tablets'!V29</f>
        <v>42.823770410166908</v>
      </c>
      <c r="AA36" s="9">
        <f>AA$43*'Shares PortablePCs+Tablets'!W29</f>
        <v>40.346910019778122</v>
      </c>
      <c r="AB36" s="9">
        <f>AB$43*'Shares PortablePCs+Tablets'!X29</f>
        <v>41.209280758382789</v>
      </c>
      <c r="AC36" s="10">
        <f t="shared" ref="AC36:BE36" si="24">AB36+(AB36*AB$44)</f>
        <v>42.445559181134271</v>
      </c>
      <c r="AD36" s="10">
        <f t="shared" si="24"/>
        <v>42.870014772945616</v>
      </c>
      <c r="AE36" s="10">
        <f t="shared" si="24"/>
        <v>43.298714920675074</v>
      </c>
      <c r="AF36" s="10">
        <f t="shared" si="24"/>
        <v>43.731702069881827</v>
      </c>
      <c r="AG36" s="10">
        <f t="shared" si="24"/>
        <v>44.169019090580647</v>
      </c>
      <c r="AH36" s="10">
        <f t="shared" si="24"/>
        <v>44.610709281486457</v>
      </c>
      <c r="AI36" s="10">
        <f t="shared" si="24"/>
        <v>45.05681637430132</v>
      </c>
      <c r="AJ36" s="10">
        <f t="shared" si="24"/>
        <v>45.507384538044334</v>
      </c>
      <c r="AK36" s="10">
        <f t="shared" si="24"/>
        <v>45.962458383424774</v>
      </c>
      <c r="AL36" s="10">
        <f t="shared" si="24"/>
        <v>46.422082967259023</v>
      </c>
      <c r="AM36" s="10">
        <f t="shared" si="24"/>
        <v>46.886303796931614</v>
      </c>
      <c r="AN36" s="10">
        <f t="shared" si="24"/>
        <v>47.355166834900928</v>
      </c>
      <c r="AO36" s="10">
        <f t="shared" si="24"/>
        <v>47.828718503249938</v>
      </c>
      <c r="AP36" s="10">
        <f t="shared" si="24"/>
        <v>48.307005688282437</v>
      </c>
      <c r="AQ36" s="10">
        <f t="shared" si="24"/>
        <v>48.790075745165261</v>
      </c>
      <c r="AR36" s="10">
        <f t="shared" si="24"/>
        <v>49.277976502616916</v>
      </c>
      <c r="AS36" s="10">
        <f t="shared" si="24"/>
        <v>49.770756267643087</v>
      </c>
      <c r="AT36" s="10">
        <f t="shared" si="24"/>
        <v>50.268463830319519</v>
      </c>
      <c r="AU36" s="10">
        <f t="shared" si="24"/>
        <v>50.771148468622712</v>
      </c>
      <c r="AV36" s="10">
        <f t="shared" si="24"/>
        <v>51.278859953308938</v>
      </c>
      <c r="AW36" s="10">
        <f t="shared" si="24"/>
        <v>51.791648552842027</v>
      </c>
      <c r="AX36" s="10">
        <f t="shared" si="24"/>
        <v>52.309565038370444</v>
      </c>
      <c r="AY36" s="10">
        <f t="shared" si="24"/>
        <v>52.832660688754146</v>
      </c>
      <c r="AZ36" s="10">
        <f t="shared" si="24"/>
        <v>53.360987295641685</v>
      </c>
      <c r="BA36" s="10">
        <f t="shared" si="24"/>
        <v>53.894597168598104</v>
      </c>
      <c r="BB36" s="10">
        <f t="shared" si="24"/>
        <v>54.433543140284087</v>
      </c>
      <c r="BC36" s="10">
        <f t="shared" si="24"/>
        <v>54.977878571686929</v>
      </c>
      <c r="BD36" s="10">
        <f t="shared" si="24"/>
        <v>55.527657357403797</v>
      </c>
      <c r="BE36" s="10">
        <f t="shared" si="24"/>
        <v>56.082933930977838</v>
      </c>
    </row>
    <row r="37" spans="1:57" x14ac:dyDescent="0.35">
      <c r="A37" s="57" t="s">
        <v>616</v>
      </c>
      <c r="C37" s="86" t="s">
        <v>3</v>
      </c>
      <c r="D37" s="58" t="s">
        <v>621</v>
      </c>
      <c r="E37" t="s">
        <v>83</v>
      </c>
      <c r="F37" s="26" t="s">
        <v>64</v>
      </c>
      <c r="G37" s="11">
        <f>G$43*'Shares PortablePCs+Tablets'!C30</f>
        <v>0</v>
      </c>
      <c r="H37" s="11">
        <f>H$43*'Shares PortablePCs+Tablets'!D30</f>
        <v>0</v>
      </c>
      <c r="I37" s="11">
        <f>I$43*'Shares PortablePCs+Tablets'!E30</f>
        <v>0</v>
      </c>
      <c r="J37" s="11">
        <f>J$43*'Shares PortablePCs+Tablets'!F30</f>
        <v>0</v>
      </c>
      <c r="K37" s="11">
        <f>K$43*'Shares PortablePCs+Tablets'!G30</f>
        <v>0</v>
      </c>
      <c r="L37" s="11">
        <f>L$43*'Shares PortablePCs+Tablets'!H30</f>
        <v>0</v>
      </c>
      <c r="M37" s="11">
        <f>M$43*'Shares PortablePCs+Tablets'!I30</f>
        <v>0</v>
      </c>
      <c r="N37" s="11">
        <f>N$43*'Shares PortablePCs+Tablets'!J30</f>
        <v>0</v>
      </c>
      <c r="O37" s="11">
        <f>O$43*'Shares PortablePCs+Tablets'!K30</f>
        <v>0.78952500087643229</v>
      </c>
      <c r="P37" s="11">
        <f>P$43*'Shares PortablePCs+Tablets'!L30</f>
        <v>1.6761052059761781</v>
      </c>
      <c r="Q37" s="11">
        <f>Q$43*'Shares PortablePCs+Tablets'!M30</f>
        <v>3.45124458230555</v>
      </c>
      <c r="R37" s="9">
        <f>R$43*'Shares PortablePCs+Tablets'!N30</f>
        <v>7.4544670744447217</v>
      </c>
      <c r="S37" s="9">
        <f>S$43*'Shares PortablePCs+Tablets'!O30</f>
        <v>17.578873840264603</v>
      </c>
      <c r="T37" s="9">
        <f>T$43*'Shares PortablePCs+Tablets'!P30</f>
        <v>29.841364134587316</v>
      </c>
      <c r="U37" s="9">
        <f>U$43*'Shares PortablePCs+Tablets'!Q30</f>
        <v>39.283206353199581</v>
      </c>
      <c r="V37" s="9">
        <f>V$43*'Shares PortablePCs+Tablets'!R30</f>
        <v>39.763504507987697</v>
      </c>
      <c r="W37" s="9">
        <f>W$43*'Shares PortablePCs+Tablets'!S30</f>
        <v>39.706648440341823</v>
      </c>
      <c r="X37" s="9">
        <f>X$43*'Shares PortablePCs+Tablets'!T30</f>
        <v>37.400256236714178</v>
      </c>
      <c r="Y37" s="9">
        <f>Y$43*'Shares PortablePCs+Tablets'!U30</f>
        <v>24.891221979905659</v>
      </c>
      <c r="Z37" s="9">
        <f>Z$43*'Shares PortablePCs+Tablets'!V30</f>
        <v>21.502347814933536</v>
      </c>
      <c r="AA37" s="9">
        <f>AA$43*'Shares PortablePCs+Tablets'!W30</f>
        <v>18.445367311631649</v>
      </c>
      <c r="AB37" s="9">
        <f>AB$43*'Shares PortablePCs+Tablets'!X30</f>
        <v>20.932064555643528</v>
      </c>
      <c r="AC37" s="10">
        <f t="shared" ref="AC37:BE37" si="25">AB37+(AB37*AB$44)</f>
        <v>21.560026492312833</v>
      </c>
      <c r="AD37" s="10">
        <f t="shared" si="25"/>
        <v>21.775626757235962</v>
      </c>
      <c r="AE37" s="10">
        <f t="shared" si="25"/>
        <v>21.99338302480832</v>
      </c>
      <c r="AF37" s="10">
        <f t="shared" si="25"/>
        <v>22.213316855056405</v>
      </c>
      <c r="AG37" s="10">
        <f t="shared" si="25"/>
        <v>22.435450023606968</v>
      </c>
      <c r="AH37" s="10">
        <f t="shared" si="25"/>
        <v>22.659804523843039</v>
      </c>
      <c r="AI37" s="10">
        <f t="shared" si="25"/>
        <v>22.886402569081469</v>
      </c>
      <c r="AJ37" s="10">
        <f t="shared" si="25"/>
        <v>23.115266594772283</v>
      </c>
      <c r="AK37" s="10">
        <f t="shared" si="25"/>
        <v>23.346419260720005</v>
      </c>
      <c r="AL37" s="10">
        <f t="shared" si="25"/>
        <v>23.579883453327206</v>
      </c>
      <c r="AM37" s="10">
        <f t="shared" si="25"/>
        <v>23.815682287860479</v>
      </c>
      <c r="AN37" s="10">
        <f t="shared" si="25"/>
        <v>24.053839110739084</v>
      </c>
      <c r="AO37" s="10">
        <f t="shared" si="25"/>
        <v>24.294377501846476</v>
      </c>
      <c r="AP37" s="10">
        <f t="shared" si="25"/>
        <v>24.53732127686494</v>
      </c>
      <c r="AQ37" s="10">
        <f t="shared" si="25"/>
        <v>24.782694489633588</v>
      </c>
      <c r="AR37" s="10">
        <f t="shared" si="25"/>
        <v>25.030521434529923</v>
      </c>
      <c r="AS37" s="10">
        <f t="shared" si="25"/>
        <v>25.280826648875223</v>
      </c>
      <c r="AT37" s="10">
        <f t="shared" si="25"/>
        <v>25.533634915363976</v>
      </c>
      <c r="AU37" s="10">
        <f t="shared" si="25"/>
        <v>25.788971264517617</v>
      </c>
      <c r="AV37" s="10">
        <f t="shared" si="25"/>
        <v>26.046860977162794</v>
      </c>
      <c r="AW37" s="10">
        <f t="shared" si="25"/>
        <v>26.307329586934422</v>
      </c>
      <c r="AX37" s="10">
        <f t="shared" si="25"/>
        <v>26.570402882803766</v>
      </c>
      <c r="AY37" s="10">
        <f t="shared" si="25"/>
        <v>26.836106911631802</v>
      </c>
      <c r="AZ37" s="10">
        <f t="shared" si="25"/>
        <v>27.104467980748119</v>
      </c>
      <c r="BA37" s="10">
        <f t="shared" si="25"/>
        <v>27.3755126605556</v>
      </c>
      <c r="BB37" s="10">
        <f t="shared" si="25"/>
        <v>27.649267787161158</v>
      </c>
      <c r="BC37" s="10">
        <f t="shared" si="25"/>
        <v>27.92576046503277</v>
      </c>
      <c r="BD37" s="10">
        <f t="shared" si="25"/>
        <v>28.205018069683099</v>
      </c>
      <c r="BE37" s="10">
        <f t="shared" si="25"/>
        <v>28.487068250379931</v>
      </c>
    </row>
    <row r="38" spans="1:57" x14ac:dyDescent="0.35">
      <c r="A38" s="57" t="s">
        <v>616</v>
      </c>
      <c r="C38" s="86" t="s">
        <v>3</v>
      </c>
      <c r="D38" s="58" t="s">
        <v>621</v>
      </c>
      <c r="E38" t="s">
        <v>83</v>
      </c>
      <c r="F38" s="26" t="s">
        <v>65</v>
      </c>
      <c r="G38" s="11">
        <f>G$43*'Shares PortablePCs+Tablets'!C31</f>
        <v>0</v>
      </c>
      <c r="H38" s="11">
        <f>H$43*'Shares PortablePCs+Tablets'!D31</f>
        <v>0</v>
      </c>
      <c r="I38" s="11">
        <f>I$43*'Shares PortablePCs+Tablets'!E31</f>
        <v>0</v>
      </c>
      <c r="J38" s="11">
        <f>J$43*'Shares PortablePCs+Tablets'!F31</f>
        <v>0</v>
      </c>
      <c r="K38" s="11">
        <f>K$43*'Shares PortablePCs+Tablets'!G31</f>
        <v>0</v>
      </c>
      <c r="L38" s="11">
        <f>L$43*'Shares PortablePCs+Tablets'!H31</f>
        <v>0</v>
      </c>
      <c r="M38" s="11">
        <f>M$43*'Shares PortablePCs+Tablets'!I31</f>
        <v>0</v>
      </c>
      <c r="N38" s="11">
        <f>N$43*'Shares PortablePCs+Tablets'!J31</f>
        <v>0</v>
      </c>
      <c r="O38" s="11">
        <f>O$43*'Shares PortablePCs+Tablets'!K31</f>
        <v>0.65740472044851761</v>
      </c>
      <c r="P38" s="11">
        <f>P$43*'Shares PortablePCs+Tablets'!L31</f>
        <v>1.3522016793418397</v>
      </c>
      <c r="Q38" s="11">
        <f>Q$43*'Shares PortablePCs+Tablets'!M31</f>
        <v>2.6603937943463567</v>
      </c>
      <c r="R38" s="9">
        <f>R$43*'Shares PortablePCs+Tablets'!N31</f>
        <v>5.4966936589924975</v>
      </c>
      <c r="S38" s="9">
        <f>S$43*'Shares PortablePCs+Tablets'!O31</f>
        <v>9.5948565478967698</v>
      </c>
      <c r="T38" s="9">
        <f>T$43*'Shares PortablePCs+Tablets'!P31</f>
        <v>14.422799787165818</v>
      </c>
      <c r="U38" s="9">
        <f>U$43*'Shares PortablePCs+Tablets'!Q31</f>
        <v>16.872821423439543</v>
      </c>
      <c r="V38" s="9">
        <f>V$43*'Shares PortablePCs+Tablets'!R31</f>
        <v>16.358270926194894</v>
      </c>
      <c r="W38" s="9">
        <f>W$43*'Shares PortablePCs+Tablets'!S31</f>
        <v>13.64506697872879</v>
      </c>
      <c r="X38" s="9">
        <f>X$43*'Shares PortablePCs+Tablets'!T31</f>
        <v>8.8437627783488484</v>
      </c>
      <c r="Y38" s="9">
        <f>Y$43*'Shares PortablePCs+Tablets'!U31</f>
        <v>8.6049360133641972</v>
      </c>
      <c r="Z38" s="9">
        <f>Z$43*'Shares PortablePCs+Tablets'!V31</f>
        <v>6.8732059344957284</v>
      </c>
      <c r="AA38" s="9">
        <f>AA$43*'Shares PortablePCs+Tablets'!W31</f>
        <v>6.2954838735011496</v>
      </c>
      <c r="AB38" s="9">
        <f>AB$43*'Shares PortablePCs+Tablets'!X31</f>
        <v>4.1025091180423674</v>
      </c>
      <c r="AC38" s="10">
        <f t="shared" ref="AC38:BE38" si="26">AB38+(AB38*AB$44)</f>
        <v>4.225584391583638</v>
      </c>
      <c r="AD38" s="10">
        <f t="shared" si="26"/>
        <v>4.2678402354994747</v>
      </c>
      <c r="AE38" s="10">
        <f t="shared" si="26"/>
        <v>4.3105186378544698</v>
      </c>
      <c r="AF38" s="10">
        <f t="shared" si="26"/>
        <v>4.3536238242330141</v>
      </c>
      <c r="AG38" s="10">
        <f t="shared" si="26"/>
        <v>4.3971600624753444</v>
      </c>
      <c r="AH38" s="10">
        <f t="shared" si="26"/>
        <v>4.4411316631000979</v>
      </c>
      <c r="AI38" s="10">
        <f t="shared" si="26"/>
        <v>4.4855429797310986</v>
      </c>
      <c r="AJ38" s="10">
        <f t="shared" si="26"/>
        <v>4.5303984095284093</v>
      </c>
      <c r="AK38" s="10">
        <f t="shared" si="26"/>
        <v>4.5757023936236934</v>
      </c>
      <c r="AL38" s="10">
        <f t="shared" si="26"/>
        <v>4.6214594175599304</v>
      </c>
      <c r="AM38" s="10">
        <f t="shared" si="26"/>
        <v>4.6676740117355298</v>
      </c>
      <c r="AN38" s="10">
        <f t="shared" si="26"/>
        <v>4.7143507518528853</v>
      </c>
      <c r="AO38" s="10">
        <f t="shared" si="26"/>
        <v>4.761494259371414</v>
      </c>
      <c r="AP38" s="10">
        <f t="shared" si="26"/>
        <v>4.8091092019651285</v>
      </c>
      <c r="AQ38" s="10">
        <f t="shared" si="26"/>
        <v>4.8572002939847794</v>
      </c>
      <c r="AR38" s="10">
        <f t="shared" si="26"/>
        <v>4.9057722969246269</v>
      </c>
      <c r="AS38" s="10">
        <f t="shared" si="26"/>
        <v>4.9548300198938735</v>
      </c>
      <c r="AT38" s="10">
        <f t="shared" si="26"/>
        <v>5.0043783200928118</v>
      </c>
      <c r="AU38" s="10">
        <f t="shared" si="26"/>
        <v>5.0544221032937395</v>
      </c>
      <c r="AV38" s="10">
        <f t="shared" si="26"/>
        <v>5.1049663243266767</v>
      </c>
      <c r="AW38" s="10">
        <f t="shared" si="26"/>
        <v>5.1560159875699432</v>
      </c>
      <c r="AX38" s="10">
        <f t="shared" si="26"/>
        <v>5.2075761474456428</v>
      </c>
      <c r="AY38" s="10">
        <f t="shared" si="26"/>
        <v>5.259651908920099</v>
      </c>
      <c r="AZ38" s="10">
        <f t="shared" si="26"/>
        <v>5.3122484280093003</v>
      </c>
      <c r="BA38" s="10">
        <f t="shared" si="26"/>
        <v>5.3653709122893929</v>
      </c>
      <c r="BB38" s="10">
        <f t="shared" si="26"/>
        <v>5.4190246214122872</v>
      </c>
      <c r="BC38" s="10">
        <f t="shared" si="26"/>
        <v>5.4732148676264103</v>
      </c>
      <c r="BD38" s="10">
        <f t="shared" si="26"/>
        <v>5.527947016302674</v>
      </c>
      <c r="BE38" s="10">
        <f t="shared" si="26"/>
        <v>5.5832264864657004</v>
      </c>
    </row>
    <row r="39" spans="1:57" x14ac:dyDescent="0.35">
      <c r="A39" s="57" t="s">
        <v>616</v>
      </c>
      <c r="C39" s="86" t="s">
        <v>3</v>
      </c>
      <c r="D39" s="58" t="s">
        <v>621</v>
      </c>
      <c r="E39" t="s">
        <v>83</v>
      </c>
      <c r="F39" s="26" t="s">
        <v>36</v>
      </c>
      <c r="G39" s="11">
        <f>G$43*'Shares PortablePCs+Tablets'!C32</f>
        <v>0</v>
      </c>
      <c r="H39" s="11">
        <f>H$43*'Shares PortablePCs+Tablets'!D32</f>
        <v>0</v>
      </c>
      <c r="I39" s="11">
        <f>I$43*'Shares PortablePCs+Tablets'!E32</f>
        <v>0</v>
      </c>
      <c r="J39" s="11">
        <f>J$43*'Shares PortablePCs+Tablets'!F32</f>
        <v>0</v>
      </c>
      <c r="K39" s="11">
        <f>K$43*'Shares PortablePCs+Tablets'!G32</f>
        <v>0</v>
      </c>
      <c r="L39" s="11">
        <f>L$43*'Shares PortablePCs+Tablets'!H32</f>
        <v>0</v>
      </c>
      <c r="M39" s="11">
        <f>M$43*'Shares PortablePCs+Tablets'!I32</f>
        <v>0</v>
      </c>
      <c r="N39" s="11">
        <f>N$43*'Shares PortablePCs+Tablets'!J32</f>
        <v>0</v>
      </c>
      <c r="O39" s="11">
        <f>O$43*'Shares PortablePCs+Tablets'!K32</f>
        <v>20.932698792767056</v>
      </c>
      <c r="P39" s="11">
        <f>P$43*'Shares PortablePCs+Tablets'!L32</f>
        <v>41.482837581711209</v>
      </c>
      <c r="Q39" s="11">
        <f>Q$43*'Shares PortablePCs+Tablets'!M32</f>
        <v>79.984435655588442</v>
      </c>
      <c r="R39" s="9">
        <f>R$43*'Shares PortablePCs+Tablets'!N32</f>
        <v>162.8599518329342</v>
      </c>
      <c r="S39" s="9">
        <f>S$43*'Shares PortablePCs+Tablets'!O32</f>
        <v>335.7723624289444</v>
      </c>
      <c r="T39" s="9">
        <f>T$43*'Shares PortablePCs+Tablets'!P32</f>
        <v>498.3637508383768</v>
      </c>
      <c r="U39" s="9">
        <f>U$43*'Shares PortablePCs+Tablets'!Q32</f>
        <v>573.88207142593922</v>
      </c>
      <c r="V39" s="9">
        <f>V$43*'Shares PortablePCs+Tablets'!R32</f>
        <v>581.87412747637507</v>
      </c>
      <c r="W39" s="9">
        <f>W$43*'Shares PortablePCs+Tablets'!S32</f>
        <v>582.74728172018547</v>
      </c>
      <c r="X39" s="9">
        <f>X$43*'Shares PortablePCs+Tablets'!T32</f>
        <v>551.24787520014331</v>
      </c>
      <c r="Y39" s="9">
        <f>Y$43*'Shares PortablePCs+Tablets'!U32</f>
        <v>447.84968694361248</v>
      </c>
      <c r="Z39" s="9">
        <f>Z$43*'Shares PortablePCs+Tablets'!V32</f>
        <v>425.4953432991162</v>
      </c>
      <c r="AA39" s="9">
        <f>AA$43*'Shares PortablePCs+Tablets'!W32</f>
        <v>406.05449281652903</v>
      </c>
      <c r="AB39" s="9">
        <f>AB$43*'Shares PortablePCs+Tablets'!X32</f>
        <v>461.27846057138322</v>
      </c>
      <c r="AC39" s="10">
        <f t="shared" ref="AC39:BE39" si="27">AB39+(AB39*AB$44)</f>
        <v>475.11681438852474</v>
      </c>
      <c r="AD39" s="10">
        <f t="shared" si="27"/>
        <v>479.86798253241</v>
      </c>
      <c r="AE39" s="10">
        <f t="shared" si="27"/>
        <v>484.66666235773408</v>
      </c>
      <c r="AF39" s="10">
        <f t="shared" si="27"/>
        <v>489.51332898131142</v>
      </c>
      <c r="AG39" s="10">
        <f t="shared" si="27"/>
        <v>494.40846227112451</v>
      </c>
      <c r="AH39" s="10">
        <f t="shared" si="27"/>
        <v>499.35254689383578</v>
      </c>
      <c r="AI39" s="10">
        <f t="shared" si="27"/>
        <v>504.34607236277412</v>
      </c>
      <c r="AJ39" s="10">
        <f t="shared" si="27"/>
        <v>509.38953308640185</v>
      </c>
      <c r="AK39" s="10">
        <f t="shared" si="27"/>
        <v>514.48342841726583</v>
      </c>
      <c r="AL39" s="10">
        <f t="shared" si="27"/>
        <v>519.62826270143853</v>
      </c>
      <c r="AM39" s="10">
        <f t="shared" si="27"/>
        <v>524.82454532845293</v>
      </c>
      <c r="AN39" s="10">
        <f t="shared" si="27"/>
        <v>530.07279078173747</v>
      </c>
      <c r="AO39" s="10">
        <f t="shared" si="27"/>
        <v>535.37351868955488</v>
      </c>
      <c r="AP39" s="10">
        <f t="shared" si="27"/>
        <v>540.72725387645039</v>
      </c>
      <c r="AQ39" s="10">
        <f t="shared" si="27"/>
        <v>546.13452641521485</v>
      </c>
      <c r="AR39" s="10">
        <f t="shared" si="27"/>
        <v>551.59587167936695</v>
      </c>
      <c r="AS39" s="10">
        <f t="shared" si="27"/>
        <v>557.1118303961606</v>
      </c>
      <c r="AT39" s="10">
        <f t="shared" si="27"/>
        <v>562.68294870012221</v>
      </c>
      <c r="AU39" s="10">
        <f t="shared" si="27"/>
        <v>568.30977818712347</v>
      </c>
      <c r="AV39" s="10">
        <f t="shared" si="27"/>
        <v>573.99287596899467</v>
      </c>
      <c r="AW39" s="10">
        <f t="shared" si="27"/>
        <v>579.73280472868464</v>
      </c>
      <c r="AX39" s="10">
        <f t="shared" si="27"/>
        <v>585.53013277597154</v>
      </c>
      <c r="AY39" s="10">
        <f t="shared" si="27"/>
        <v>591.3854341037312</v>
      </c>
      <c r="AZ39" s="10">
        <f t="shared" si="27"/>
        <v>597.29928844476854</v>
      </c>
      <c r="BA39" s="10">
        <f t="shared" si="27"/>
        <v>603.27228132921618</v>
      </c>
      <c r="BB39" s="10">
        <f t="shared" si="27"/>
        <v>609.30500414250832</v>
      </c>
      <c r="BC39" s="10">
        <f t="shared" si="27"/>
        <v>615.39805418393337</v>
      </c>
      <c r="BD39" s="10">
        <f t="shared" si="27"/>
        <v>621.55203472577273</v>
      </c>
      <c r="BE39" s="10">
        <f t="shared" si="27"/>
        <v>627.76755507303051</v>
      </c>
    </row>
    <row r="40" spans="1:57" x14ac:dyDescent="0.35">
      <c r="A40" s="57" t="s">
        <v>616</v>
      </c>
      <c r="C40" s="86" t="s">
        <v>3</v>
      </c>
      <c r="D40" s="58" t="s">
        <v>621</v>
      </c>
      <c r="E40" t="s">
        <v>83</v>
      </c>
      <c r="F40" s="26" t="s">
        <v>37</v>
      </c>
      <c r="G40" s="11">
        <f>G$43*'Shares PortablePCs+Tablets'!C33</f>
        <v>0</v>
      </c>
      <c r="H40" s="11">
        <f>H$43*'Shares PortablePCs+Tablets'!D33</f>
        <v>0</v>
      </c>
      <c r="I40" s="11">
        <f>I$43*'Shares PortablePCs+Tablets'!E33</f>
        <v>0</v>
      </c>
      <c r="J40" s="11">
        <f>J$43*'Shares PortablePCs+Tablets'!F33</f>
        <v>0</v>
      </c>
      <c r="K40" s="11">
        <f>K$43*'Shares PortablePCs+Tablets'!G33</f>
        <v>0</v>
      </c>
      <c r="L40" s="11">
        <f>L$43*'Shares PortablePCs+Tablets'!H33</f>
        <v>0</v>
      </c>
      <c r="M40" s="11">
        <f>M$43*'Shares PortablePCs+Tablets'!I33</f>
        <v>0</v>
      </c>
      <c r="N40" s="11">
        <f>N$43*'Shares PortablePCs+Tablets'!J33</f>
        <v>0</v>
      </c>
      <c r="O40" s="11">
        <f>O$43*'Shares PortablePCs+Tablets'!K33</f>
        <v>7.0451914102854838</v>
      </c>
      <c r="P40" s="11">
        <f>P$43*'Shares PortablePCs+Tablets'!L33</f>
        <v>17.161643805148401</v>
      </c>
      <c r="Q40" s="11">
        <f>Q$43*'Shares PortablePCs+Tablets'!M33</f>
        <v>32.259474104404489</v>
      </c>
      <c r="R40" s="9">
        <f>R$43*'Shares PortablePCs+Tablets'!N33</f>
        <v>64.124973590421789</v>
      </c>
      <c r="S40" s="9">
        <f>S$43*'Shares PortablePCs+Tablets'!O33</f>
        <v>146.36352557193271</v>
      </c>
      <c r="T40" s="9">
        <f>T$43*'Shares PortablePCs+Tablets'!P33</f>
        <v>195.92399124508839</v>
      </c>
      <c r="U40" s="9">
        <f>U$43*'Shares PortablePCs+Tablets'!Q33</f>
        <v>198.34553159815428</v>
      </c>
      <c r="V40" s="9">
        <f>V$43*'Shares PortablePCs+Tablets'!R33</f>
        <v>159.03459279970284</v>
      </c>
      <c r="W40" s="9">
        <f>W$43*'Shares PortablePCs+Tablets'!S33</f>
        <v>135.63021153838301</v>
      </c>
      <c r="X40" s="9">
        <f>X$43*'Shares PortablePCs+Tablets'!T33</f>
        <v>120.21536821323889</v>
      </c>
      <c r="Y40" s="9">
        <f>Y$43*'Shares PortablePCs+Tablets'!U33</f>
        <v>99.801116661141464</v>
      </c>
      <c r="Z40" s="9">
        <f>Z$43*'Shares PortablePCs+Tablets'!V33</f>
        <v>78.929584715819601</v>
      </c>
      <c r="AA40" s="9">
        <f>AA$43*'Shares PortablePCs+Tablets'!W33</f>
        <v>86.254803029077735</v>
      </c>
      <c r="AB40" s="9">
        <f>AB$43*'Shares PortablePCs+Tablets'!X33</f>
        <v>98.338857315217552</v>
      </c>
      <c r="AC40" s="10">
        <f t="shared" ref="AC40:BE40" si="28">AB40+(AB40*AB$44)</f>
        <v>101.28902303467407</v>
      </c>
      <c r="AD40" s="10">
        <f t="shared" si="28"/>
        <v>102.30191326502081</v>
      </c>
      <c r="AE40" s="10">
        <f t="shared" si="28"/>
        <v>103.32493239767102</v>
      </c>
      <c r="AF40" s="10">
        <f t="shared" si="28"/>
        <v>104.35818172164772</v>
      </c>
      <c r="AG40" s="10">
        <f t="shared" si="28"/>
        <v>105.4017635388642</v>
      </c>
      <c r="AH40" s="10">
        <f t="shared" si="28"/>
        <v>106.45578117425285</v>
      </c>
      <c r="AI40" s="10">
        <f t="shared" si="28"/>
        <v>107.52033898599538</v>
      </c>
      <c r="AJ40" s="10">
        <f t="shared" si="28"/>
        <v>108.59554237585533</v>
      </c>
      <c r="AK40" s="10">
        <f t="shared" si="28"/>
        <v>109.68149779961388</v>
      </c>
      <c r="AL40" s="10">
        <f t="shared" si="28"/>
        <v>110.77831277761001</v>
      </c>
      <c r="AM40" s="10">
        <f t="shared" si="28"/>
        <v>111.88609590538611</v>
      </c>
      <c r="AN40" s="10">
        <f t="shared" si="28"/>
        <v>113.00495686443998</v>
      </c>
      <c r="AO40" s="10">
        <f t="shared" si="28"/>
        <v>114.13500643308437</v>
      </c>
      <c r="AP40" s="10">
        <f t="shared" si="28"/>
        <v>115.27635649741521</v>
      </c>
      <c r="AQ40" s="10">
        <f t="shared" si="28"/>
        <v>116.42912006238936</v>
      </c>
      <c r="AR40" s="10">
        <f t="shared" si="28"/>
        <v>117.59341126301325</v>
      </c>
      <c r="AS40" s="10">
        <f t="shared" si="28"/>
        <v>118.76934537564338</v>
      </c>
      <c r="AT40" s="10">
        <f t="shared" si="28"/>
        <v>119.95703882939982</v>
      </c>
      <c r="AU40" s="10">
        <f t="shared" si="28"/>
        <v>121.15660921769381</v>
      </c>
      <c r="AV40" s="10">
        <f t="shared" si="28"/>
        <v>122.36817530987075</v>
      </c>
      <c r="AW40" s="10">
        <f t="shared" si="28"/>
        <v>123.59185706296945</v>
      </c>
      <c r="AX40" s="10">
        <f t="shared" si="28"/>
        <v>124.82777563359915</v>
      </c>
      <c r="AY40" s="10">
        <f t="shared" si="28"/>
        <v>126.07605338993514</v>
      </c>
      <c r="AZ40" s="10">
        <f t="shared" si="28"/>
        <v>127.3368139238345</v>
      </c>
      <c r="BA40" s="10">
        <f t="shared" si="28"/>
        <v>128.61018206307284</v>
      </c>
      <c r="BB40" s="10">
        <f t="shared" si="28"/>
        <v>129.89628388370357</v>
      </c>
      <c r="BC40" s="10">
        <f t="shared" si="28"/>
        <v>131.19524672254062</v>
      </c>
      <c r="BD40" s="10">
        <f t="shared" si="28"/>
        <v>132.50719918976603</v>
      </c>
      <c r="BE40" s="10">
        <f t="shared" si="28"/>
        <v>133.83227118166369</v>
      </c>
    </row>
    <row r="41" spans="1:57" x14ac:dyDescent="0.35">
      <c r="A41" s="57" t="s">
        <v>616</v>
      </c>
      <c r="C41" s="86" t="s">
        <v>3</v>
      </c>
      <c r="D41" s="58" t="s">
        <v>621</v>
      </c>
      <c r="E41" t="s">
        <v>83</v>
      </c>
      <c r="F41" s="26" t="s">
        <v>66</v>
      </c>
      <c r="G41" s="11">
        <f>G$43*'Shares PortablePCs+Tablets'!C34</f>
        <v>0</v>
      </c>
      <c r="H41" s="11">
        <f>H$43*'Shares PortablePCs+Tablets'!D34</f>
        <v>0</v>
      </c>
      <c r="I41" s="11">
        <f>I$43*'Shares PortablePCs+Tablets'!E34</f>
        <v>0</v>
      </c>
      <c r="J41" s="11">
        <f>J$43*'Shares PortablePCs+Tablets'!F34</f>
        <v>0</v>
      </c>
      <c r="K41" s="11">
        <f>K$43*'Shares PortablePCs+Tablets'!G34</f>
        <v>0</v>
      </c>
      <c r="L41" s="11">
        <f>L$43*'Shares PortablePCs+Tablets'!H34</f>
        <v>0</v>
      </c>
      <c r="M41" s="11">
        <f>M$43*'Shares PortablePCs+Tablets'!I34</f>
        <v>0</v>
      </c>
      <c r="N41" s="11">
        <f>N$43*'Shares PortablePCs+Tablets'!J34</f>
        <v>0</v>
      </c>
      <c r="O41" s="11">
        <f>O$43*'Shares PortablePCs+Tablets'!K34</f>
        <v>9.3926835880608568</v>
      </c>
      <c r="P41" s="11">
        <f>P$43*'Shares PortablePCs+Tablets'!L34</f>
        <v>20.701673938523932</v>
      </c>
      <c r="Q41" s="11">
        <f>Q$43*'Shares PortablePCs+Tablets'!M34</f>
        <v>42.674307189461594</v>
      </c>
      <c r="R41" s="9">
        <f>R$43*'Shares PortablePCs+Tablets'!N34</f>
        <v>82.19354385871263</v>
      </c>
      <c r="S41" s="9">
        <f>S$43*'Shares PortablePCs+Tablets'!O34</f>
        <v>173.55136224480665</v>
      </c>
      <c r="T41" s="9">
        <f>T$43*'Shares PortablePCs+Tablets'!P34</f>
        <v>248.31618444969996</v>
      </c>
      <c r="U41" s="9">
        <f>U$43*'Shares PortablePCs+Tablets'!Q34</f>
        <v>285.86189803885469</v>
      </c>
      <c r="V41" s="9">
        <f>V$43*'Shares PortablePCs+Tablets'!R34</f>
        <v>255.32786074587827</v>
      </c>
      <c r="W41" s="9">
        <f>W$43*'Shares PortablePCs+Tablets'!S34</f>
        <v>179.89195272440941</v>
      </c>
      <c r="X41" s="9">
        <f>X$43*'Shares PortablePCs+Tablets'!T34</f>
        <v>157.56376453958796</v>
      </c>
      <c r="Y41" s="9">
        <f>Y$43*'Shares PortablePCs+Tablets'!U34</f>
        <v>153.53843538630187</v>
      </c>
      <c r="Z41" s="9">
        <f>Z$43*'Shares PortablePCs+Tablets'!V34</f>
        <v>148.83509174935929</v>
      </c>
      <c r="AA41" s="9">
        <f>AA$43*'Shares PortablePCs+Tablets'!W34</f>
        <v>141.8646449949299</v>
      </c>
      <c r="AB41" s="9">
        <f>AB$43*'Shares PortablePCs+Tablets'!X34</f>
        <v>162.13730995302657</v>
      </c>
      <c r="AC41" s="10">
        <f t="shared" ref="AC41:BE41" si="29">AB41+(AB41*AB$44)</f>
        <v>167.00142925161737</v>
      </c>
      <c r="AD41" s="10">
        <f t="shared" si="29"/>
        <v>168.67144354413355</v>
      </c>
      <c r="AE41" s="10">
        <f t="shared" si="29"/>
        <v>170.35815797957488</v>
      </c>
      <c r="AF41" s="10">
        <f t="shared" si="29"/>
        <v>172.06173955937064</v>
      </c>
      <c r="AG41" s="10">
        <f t="shared" si="29"/>
        <v>173.78235695496434</v>
      </c>
      <c r="AH41" s="10">
        <f t="shared" si="29"/>
        <v>175.52018052451399</v>
      </c>
      <c r="AI41" s="10">
        <f t="shared" si="29"/>
        <v>177.27538232975914</v>
      </c>
      <c r="AJ41" s="10">
        <f t="shared" si="29"/>
        <v>179.04813615305673</v>
      </c>
      <c r="AK41" s="10">
        <f t="shared" si="29"/>
        <v>180.8386175145873</v>
      </c>
      <c r="AL41" s="10">
        <f t="shared" si="29"/>
        <v>182.64700368973317</v>
      </c>
      <c r="AM41" s="10">
        <f t="shared" si="29"/>
        <v>184.47347372663049</v>
      </c>
      <c r="AN41" s="10">
        <f t="shared" si="29"/>
        <v>186.31820846389678</v>
      </c>
      <c r="AO41" s="10">
        <f t="shared" si="29"/>
        <v>188.18139054853575</v>
      </c>
      <c r="AP41" s="10">
        <f t="shared" si="29"/>
        <v>190.0632044540211</v>
      </c>
      <c r="AQ41" s="10">
        <f t="shared" si="29"/>
        <v>191.96383649856131</v>
      </c>
      <c r="AR41" s="10">
        <f t="shared" si="29"/>
        <v>193.88347486354692</v>
      </c>
      <c r="AS41" s="10">
        <f t="shared" si="29"/>
        <v>195.82230961218238</v>
      </c>
      <c r="AT41" s="10">
        <f t="shared" si="29"/>
        <v>197.78053270830421</v>
      </c>
      <c r="AU41" s="10">
        <f t="shared" si="29"/>
        <v>199.75833803538725</v>
      </c>
      <c r="AV41" s="10">
        <f t="shared" si="29"/>
        <v>201.75592141574111</v>
      </c>
      <c r="AW41" s="10">
        <f t="shared" si="29"/>
        <v>203.77348062989853</v>
      </c>
      <c r="AX41" s="10">
        <f t="shared" si="29"/>
        <v>205.81121543619753</v>
      </c>
      <c r="AY41" s="10">
        <f t="shared" si="29"/>
        <v>207.86932759055949</v>
      </c>
      <c r="AZ41" s="10">
        <f t="shared" si="29"/>
        <v>209.9480208664651</v>
      </c>
      <c r="BA41" s="10">
        <f t="shared" si="29"/>
        <v>212.04750107512976</v>
      </c>
      <c r="BB41" s="10">
        <f t="shared" si="29"/>
        <v>214.16797608588107</v>
      </c>
      <c r="BC41" s="10">
        <f t="shared" si="29"/>
        <v>216.30965584673987</v>
      </c>
      <c r="BD41" s="10">
        <f t="shared" si="29"/>
        <v>218.47275240520727</v>
      </c>
      <c r="BE41" s="10">
        <f t="shared" si="29"/>
        <v>220.65747992925935</v>
      </c>
    </row>
    <row r="42" spans="1:57" x14ac:dyDescent="0.35">
      <c r="A42" s="57" t="s">
        <v>616</v>
      </c>
      <c r="C42" s="86" t="s">
        <v>3</v>
      </c>
      <c r="D42" s="58" t="s">
        <v>621</v>
      </c>
      <c r="E42" t="s">
        <v>83</v>
      </c>
      <c r="F42" s="26" t="s">
        <v>67</v>
      </c>
      <c r="G42" s="11">
        <f>G$43*'Shares PortablePCs+Tablets'!C35</f>
        <v>0</v>
      </c>
      <c r="H42" s="11">
        <f>H$43*'Shares PortablePCs+Tablets'!D35</f>
        <v>0</v>
      </c>
      <c r="I42" s="11">
        <f>I$43*'Shares PortablePCs+Tablets'!E35</f>
        <v>0</v>
      </c>
      <c r="J42" s="11">
        <f>J$43*'Shares PortablePCs+Tablets'!F35</f>
        <v>0</v>
      </c>
      <c r="K42" s="11">
        <f>K$43*'Shares PortablePCs+Tablets'!G35</f>
        <v>0</v>
      </c>
      <c r="L42" s="11">
        <f>L$43*'Shares PortablePCs+Tablets'!H35</f>
        <v>0</v>
      </c>
      <c r="M42" s="11">
        <f>M$43*'Shares PortablePCs+Tablets'!I35</f>
        <v>0</v>
      </c>
      <c r="N42" s="11">
        <f>N$43*'Shares PortablePCs+Tablets'!J35</f>
        <v>0</v>
      </c>
      <c r="O42" s="11">
        <f>O$43*'Shares PortablePCs+Tablets'!K35</f>
        <v>44.443677148926241</v>
      </c>
      <c r="P42" s="11">
        <f>P$43*'Shares PortablePCs+Tablets'!L35</f>
        <v>99.767732500830846</v>
      </c>
      <c r="Q42" s="11">
        <f>Q$43*'Shares PortablePCs+Tablets'!M35</f>
        <v>197.92234025440368</v>
      </c>
      <c r="R42" s="9">
        <f>R$43*'Shares PortablePCs+Tablets'!N35</f>
        <v>347.24899628975089</v>
      </c>
      <c r="S42" s="9">
        <f>S$43*'Shares PortablePCs+Tablets'!O35</f>
        <v>649.04285140343973</v>
      </c>
      <c r="T42" s="9">
        <f>T$43*'Shares PortablePCs+Tablets'!P35</f>
        <v>855.56500524148373</v>
      </c>
      <c r="U42" s="9">
        <f>U$43*'Shares PortablePCs+Tablets'!Q35</f>
        <v>1212.6631976243805</v>
      </c>
      <c r="V42" s="9">
        <f>V$43*'Shares PortablePCs+Tablets'!R35</f>
        <v>1404.1708763640263</v>
      </c>
      <c r="W42" s="9">
        <f>W$43*'Shares PortablePCs+Tablets'!S35</f>
        <v>1190.3175536206923</v>
      </c>
      <c r="X42" s="9">
        <f>X$43*'Shares PortablePCs+Tablets'!T35</f>
        <v>915.37955651251787</v>
      </c>
      <c r="Y42" s="9">
        <f>Y$43*'Shares PortablePCs+Tablets'!U35</f>
        <v>785.98073535125172</v>
      </c>
      <c r="Z42" s="9">
        <f>Z$43*'Shares PortablePCs+Tablets'!V35</f>
        <v>907.57440993567991</v>
      </c>
      <c r="AA42" s="9">
        <f>AA$43*'Shares PortablePCs+Tablets'!W35</f>
        <v>1017.0421352362155</v>
      </c>
      <c r="AB42" s="9">
        <f>AB$43*'Shares PortablePCs+Tablets'!X35</f>
        <v>1163.8455607897354</v>
      </c>
      <c r="AC42" s="10">
        <f t="shared" ref="AC42:BE42" si="30">AB42+(AB42*AB$44)</f>
        <v>1198.7609276134274</v>
      </c>
      <c r="AD42" s="10">
        <f t="shared" si="30"/>
        <v>1210.7485368895616</v>
      </c>
      <c r="AE42" s="10">
        <f t="shared" si="30"/>
        <v>1222.8560222584572</v>
      </c>
      <c r="AF42" s="10">
        <f t="shared" si="30"/>
        <v>1235.0845824810417</v>
      </c>
      <c r="AG42" s="10">
        <f t="shared" si="30"/>
        <v>1247.4354283058522</v>
      </c>
      <c r="AH42" s="10">
        <f t="shared" si="30"/>
        <v>1259.9097825889107</v>
      </c>
      <c r="AI42" s="10">
        <f t="shared" si="30"/>
        <v>1272.5088804147999</v>
      </c>
      <c r="AJ42" s="10">
        <f t="shared" si="30"/>
        <v>1285.233969218948</v>
      </c>
      <c r="AK42" s="10">
        <f t="shared" si="30"/>
        <v>1298.0863089111374</v>
      </c>
      <c r="AL42" s="10">
        <f t="shared" si="30"/>
        <v>1311.0671720002488</v>
      </c>
      <c r="AM42" s="10">
        <f t="shared" si="30"/>
        <v>1324.1778437202513</v>
      </c>
      <c r="AN42" s="10">
        <f t="shared" si="30"/>
        <v>1337.4196221574539</v>
      </c>
      <c r="AO42" s="10">
        <f t="shared" si="30"/>
        <v>1350.7938183790284</v>
      </c>
      <c r="AP42" s="10">
        <f t="shared" si="30"/>
        <v>1364.3017565628186</v>
      </c>
      <c r="AQ42" s="10">
        <f t="shared" si="30"/>
        <v>1377.9447741284469</v>
      </c>
      <c r="AR42" s="10">
        <f t="shared" si="30"/>
        <v>1391.7242218697313</v>
      </c>
      <c r="AS42" s="10">
        <f t="shared" si="30"/>
        <v>1405.6414640884286</v>
      </c>
      <c r="AT42" s="10">
        <f t="shared" si="30"/>
        <v>1419.6978787293128</v>
      </c>
      <c r="AU42" s="10">
        <f t="shared" si="30"/>
        <v>1433.894857516606</v>
      </c>
      <c r="AV42" s="10">
        <f t="shared" si="30"/>
        <v>1448.2338060917721</v>
      </c>
      <c r="AW42" s="10">
        <f t="shared" si="30"/>
        <v>1462.7161441526898</v>
      </c>
      <c r="AX42" s="10">
        <f t="shared" si="30"/>
        <v>1477.3433055942166</v>
      </c>
      <c r="AY42" s="10">
        <f t="shared" si="30"/>
        <v>1492.1167386501588</v>
      </c>
      <c r="AZ42" s="10">
        <f t="shared" si="30"/>
        <v>1507.0379060366604</v>
      </c>
      <c r="BA42" s="10">
        <f t="shared" si="30"/>
        <v>1522.108285097027</v>
      </c>
      <c r="BB42" s="10">
        <f t="shared" si="30"/>
        <v>1537.3293679479973</v>
      </c>
      <c r="BC42" s="10">
        <f t="shared" si="30"/>
        <v>1552.7026616274773</v>
      </c>
      <c r="BD42" s="10">
        <f t="shared" si="30"/>
        <v>1568.229688243752</v>
      </c>
      <c r="BE42" s="10">
        <f t="shared" si="30"/>
        <v>1583.9119851261894</v>
      </c>
    </row>
    <row r="43" spans="1:57" x14ac:dyDescent="0.35">
      <c r="A43" s="86" t="s">
        <v>616</v>
      </c>
      <c r="B43" s="86"/>
      <c r="C43" s="86" t="s">
        <v>3</v>
      </c>
      <c r="D43" s="87" t="s">
        <v>621</v>
      </c>
      <c r="E43" s="86" t="s">
        <v>83</v>
      </c>
      <c r="F43" s="93" t="s">
        <v>630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255.20833333333331</v>
      </c>
      <c r="P43" s="2">
        <v>510.41666666666663</v>
      </c>
      <c r="Q43" s="2">
        <v>1020.8333333333333</v>
      </c>
      <c r="R43" s="2">
        <v>2041.6666666666665</v>
      </c>
      <c r="S43" s="2">
        <v>4083.333333333333</v>
      </c>
      <c r="T43" s="2">
        <v>6079.9999999999991</v>
      </c>
      <c r="U43" s="2">
        <v>7272.7272727272712</v>
      </c>
      <c r="V43" s="2">
        <v>7155.5555555555575</v>
      </c>
      <c r="W43" s="2">
        <v>6388.8888888888896</v>
      </c>
      <c r="X43" s="2">
        <v>5351.3513513513508</v>
      </c>
      <c r="Y43" s="2">
        <v>4253.333333333333</v>
      </c>
      <c r="Z43" s="2">
        <v>4029.4736842105258</v>
      </c>
      <c r="AA43" s="2">
        <v>3828</v>
      </c>
      <c r="AB43" s="2">
        <v>4029.4736842105258</v>
      </c>
      <c r="AC43" s="28">
        <f>SUM(AC12:AC42)</f>
        <v>4150.3578947368396</v>
      </c>
      <c r="AD43" s="28">
        <f t="shared" ref="AD43:BE43" si="31">SUM(AD12:AD42)</f>
        <v>4191.8614736842082</v>
      </c>
      <c r="AE43" s="28">
        <f t="shared" si="31"/>
        <v>4233.7800884210501</v>
      </c>
      <c r="AF43" s="28">
        <f t="shared" si="31"/>
        <v>4276.117889305262</v>
      </c>
      <c r="AG43" s="28">
        <f t="shared" si="31"/>
        <v>4318.8790681983128</v>
      </c>
      <c r="AH43" s="28">
        <f t="shared" si="31"/>
        <v>4362.0678588802948</v>
      </c>
      <c r="AI43" s="28">
        <f t="shared" si="31"/>
        <v>4405.6885374690992</v>
      </c>
      <c r="AJ43" s="28">
        <f t="shared" si="31"/>
        <v>4449.7454228437919</v>
      </c>
      <c r="AK43" s="28">
        <f t="shared" si="31"/>
        <v>4494.2428770722281</v>
      </c>
      <c r="AL43" s="28">
        <f t="shared" si="31"/>
        <v>4539.1853058429506</v>
      </c>
      <c r="AM43" s="28">
        <f t="shared" si="31"/>
        <v>4584.5771589013802</v>
      </c>
      <c r="AN43" s="28">
        <f t="shared" si="31"/>
        <v>4630.4229304903938</v>
      </c>
      <c r="AO43" s="28">
        <f t="shared" si="31"/>
        <v>4676.7271597952986</v>
      </c>
      <c r="AP43" s="28">
        <f t="shared" si="31"/>
        <v>4723.494431393251</v>
      </c>
      <c r="AQ43" s="28">
        <f t="shared" si="31"/>
        <v>4770.7293757071848</v>
      </c>
      <c r="AR43" s="28">
        <f t="shared" si="31"/>
        <v>4818.4366694642558</v>
      </c>
      <c r="AS43" s="28">
        <f t="shared" si="31"/>
        <v>4866.6210361588983</v>
      </c>
      <c r="AT43" s="28">
        <f t="shared" si="31"/>
        <v>4915.2872465204873</v>
      </c>
      <c r="AU43" s="28">
        <f t="shared" si="31"/>
        <v>4964.4401189856917</v>
      </c>
      <c r="AV43" s="28">
        <f t="shared" si="31"/>
        <v>5014.0845201755492</v>
      </c>
      <c r="AW43" s="28">
        <f t="shared" si="31"/>
        <v>5064.2253653773041</v>
      </c>
      <c r="AX43" s="28">
        <f t="shared" si="31"/>
        <v>5114.867619031078</v>
      </c>
      <c r="AY43" s="28">
        <f t="shared" si="31"/>
        <v>5166.0162952213877</v>
      </c>
      <c r="AZ43" s="28">
        <f t="shared" si="31"/>
        <v>5217.6764581736024</v>
      </c>
      <c r="BA43" s="28">
        <f t="shared" si="31"/>
        <v>5269.8532227553378</v>
      </c>
      <c r="BB43" s="28">
        <f t="shared" si="31"/>
        <v>5322.551754982891</v>
      </c>
      <c r="BC43" s="28">
        <f t="shared" si="31"/>
        <v>5375.7772725327204</v>
      </c>
      <c r="BD43" s="28">
        <f t="shared" si="31"/>
        <v>5429.5350452580487</v>
      </c>
      <c r="BE43" s="28">
        <f t="shared" si="31"/>
        <v>5483.8303957106273</v>
      </c>
    </row>
    <row r="44" spans="1:57" x14ac:dyDescent="0.35">
      <c r="F44" s="26" t="s">
        <v>69</v>
      </c>
      <c r="G44" s="5">
        <f t="shared" ref="G44:Q44" si="32">_xlfn.RRI(1,G43,H43)</f>
        <v>0</v>
      </c>
      <c r="H44" s="5">
        <f t="shared" si="32"/>
        <v>0</v>
      </c>
      <c r="I44" s="5">
        <f t="shared" si="32"/>
        <v>0</v>
      </c>
      <c r="J44" s="5">
        <f t="shared" si="32"/>
        <v>0</v>
      </c>
      <c r="K44" s="5">
        <f t="shared" si="32"/>
        <v>0</v>
      </c>
      <c r="L44" s="5">
        <f t="shared" si="32"/>
        <v>0</v>
      </c>
      <c r="M44" s="5">
        <f t="shared" si="32"/>
        <v>0</v>
      </c>
      <c r="N44" s="5" t="e">
        <f t="shared" si="32"/>
        <v>#NUM!</v>
      </c>
      <c r="O44" s="5">
        <f t="shared" si="32"/>
        <v>1</v>
      </c>
      <c r="P44" s="5">
        <f t="shared" si="32"/>
        <v>1</v>
      </c>
      <c r="Q44" s="5">
        <f t="shared" si="32"/>
        <v>1</v>
      </c>
      <c r="R44" s="5">
        <f>_xlfn.RRI(1,R43,S43)</f>
        <v>1</v>
      </c>
      <c r="S44" s="5">
        <f t="shared" ref="S44:AA44" si="33">_xlfn.RRI(1,S43,T43)</f>
        <v>0.48897959183673456</v>
      </c>
      <c r="T44" s="5">
        <f t="shared" si="33"/>
        <v>0.19617224880382778</v>
      </c>
      <c r="U44" s="5">
        <f t="shared" si="33"/>
        <v>-1.6111111111110632E-2</v>
      </c>
      <c r="V44" s="5">
        <f t="shared" si="33"/>
        <v>-0.10714285714285732</v>
      </c>
      <c r="W44" s="5">
        <f t="shared" si="33"/>
        <v>-0.16239717978848434</v>
      </c>
      <c r="X44" s="5">
        <f t="shared" si="33"/>
        <v>-0.20518518518518514</v>
      </c>
      <c r="Y44" s="5">
        <f t="shared" si="33"/>
        <v>-5.2631578947368474E-2</v>
      </c>
      <c r="Z44" s="5">
        <f t="shared" si="33"/>
        <v>-4.9999999999999822E-2</v>
      </c>
      <c r="AA44" s="5">
        <f t="shared" si="33"/>
        <v>5.2631578947368363E-2</v>
      </c>
      <c r="AB44" s="5">
        <v>0.03</v>
      </c>
      <c r="AC44" s="5">
        <v>0.01</v>
      </c>
      <c r="AD44" s="5">
        <v>0.01</v>
      </c>
      <c r="AE44" s="5">
        <v>0.01</v>
      </c>
      <c r="AF44" s="5">
        <v>0.01</v>
      </c>
      <c r="AG44" s="5">
        <v>0.01</v>
      </c>
      <c r="AH44" s="5">
        <v>0.01</v>
      </c>
      <c r="AI44" s="5">
        <v>0.01</v>
      </c>
      <c r="AJ44" s="5">
        <v>0.01</v>
      </c>
      <c r="AK44" s="5">
        <v>0.01</v>
      </c>
      <c r="AL44" s="5">
        <v>0.01</v>
      </c>
      <c r="AM44" s="5">
        <v>0.01</v>
      </c>
      <c r="AN44" s="5">
        <v>0.01</v>
      </c>
      <c r="AO44" s="5">
        <v>0.01</v>
      </c>
      <c r="AP44" s="5">
        <v>0.01</v>
      </c>
      <c r="AQ44" s="5">
        <v>0.01</v>
      </c>
      <c r="AR44" s="5">
        <v>0.01</v>
      </c>
      <c r="AS44" s="5">
        <v>0.01</v>
      </c>
      <c r="AT44" s="5">
        <v>0.01</v>
      </c>
      <c r="AU44" s="5">
        <v>0.01</v>
      </c>
      <c r="AV44" s="5">
        <v>0.01</v>
      </c>
      <c r="AW44" s="5">
        <v>0.01</v>
      </c>
      <c r="AX44" s="5">
        <v>0.01</v>
      </c>
      <c r="AY44" s="5">
        <v>0.01</v>
      </c>
      <c r="AZ44" s="5">
        <v>0.01</v>
      </c>
      <c r="BA44" s="5">
        <v>0.01</v>
      </c>
      <c r="BB44" s="5">
        <v>0.01</v>
      </c>
      <c r="BC44" s="5">
        <v>0.01</v>
      </c>
      <c r="BD44" s="5">
        <v>0.01</v>
      </c>
      <c r="BE44" s="5">
        <v>0.01</v>
      </c>
    </row>
    <row r="45" spans="1:57" x14ac:dyDescent="0.35">
      <c r="F45" s="30" t="s">
        <v>587</v>
      </c>
      <c r="G45" s="28">
        <f>SUM(G12:G42)</f>
        <v>0</v>
      </c>
      <c r="H45" s="28">
        <f t="shared" ref="H45:BE45" si="34">SUM(H12:H42)</f>
        <v>0</v>
      </c>
      <c r="I45" s="28">
        <f t="shared" si="34"/>
        <v>0</v>
      </c>
      <c r="J45" s="28">
        <f t="shared" si="34"/>
        <v>0</v>
      </c>
      <c r="K45" s="28">
        <f t="shared" si="34"/>
        <v>0</v>
      </c>
      <c r="L45" s="28">
        <f t="shared" si="34"/>
        <v>0</v>
      </c>
      <c r="M45" s="28">
        <f t="shared" si="34"/>
        <v>0</v>
      </c>
      <c r="N45" s="28">
        <f t="shared" si="34"/>
        <v>0</v>
      </c>
      <c r="O45" s="28">
        <f t="shared" si="34"/>
        <v>255.20833333333343</v>
      </c>
      <c r="P45" s="28">
        <f t="shared" si="34"/>
        <v>510.41666666666663</v>
      </c>
      <c r="Q45" s="28">
        <f t="shared" si="34"/>
        <v>1020.8333333333335</v>
      </c>
      <c r="R45" s="28">
        <f t="shared" si="34"/>
        <v>2041.6666666666665</v>
      </c>
      <c r="S45" s="28">
        <f t="shared" si="34"/>
        <v>4083.3333333333335</v>
      </c>
      <c r="T45" s="28">
        <f t="shared" si="34"/>
        <v>6079.9999999999982</v>
      </c>
      <c r="U45" s="28">
        <f t="shared" si="34"/>
        <v>7272.7272727272739</v>
      </c>
      <c r="V45" s="28">
        <f t="shared" si="34"/>
        <v>7155.5555555555584</v>
      </c>
      <c r="W45" s="28">
        <f t="shared" si="34"/>
        <v>6388.8888888888905</v>
      </c>
      <c r="X45" s="28">
        <f t="shared" si="34"/>
        <v>5351.3513513513517</v>
      </c>
      <c r="Y45" s="28">
        <f t="shared" si="34"/>
        <v>4253.3333333333321</v>
      </c>
      <c r="Z45" s="28">
        <f t="shared" si="34"/>
        <v>4029.4736842105253</v>
      </c>
      <c r="AA45" s="28">
        <f t="shared" si="34"/>
        <v>3828</v>
      </c>
      <c r="AB45" s="28">
        <f t="shared" si="34"/>
        <v>4029.473684210524</v>
      </c>
      <c r="AC45" s="28">
        <f t="shared" si="34"/>
        <v>4150.3578947368396</v>
      </c>
      <c r="AD45" s="28">
        <f t="shared" si="34"/>
        <v>4191.8614736842082</v>
      </c>
      <c r="AE45" s="28">
        <f t="shared" si="34"/>
        <v>4233.7800884210501</v>
      </c>
      <c r="AF45" s="28">
        <f t="shared" si="34"/>
        <v>4276.117889305262</v>
      </c>
      <c r="AG45" s="28">
        <f t="shared" si="34"/>
        <v>4318.8790681983128</v>
      </c>
      <c r="AH45" s="28">
        <f t="shared" si="34"/>
        <v>4362.0678588802948</v>
      </c>
      <c r="AI45" s="28">
        <f t="shared" si="34"/>
        <v>4405.6885374690992</v>
      </c>
      <c r="AJ45" s="28">
        <f t="shared" si="34"/>
        <v>4449.7454228437919</v>
      </c>
      <c r="AK45" s="28">
        <f t="shared" si="34"/>
        <v>4494.2428770722281</v>
      </c>
      <c r="AL45" s="28">
        <f t="shared" si="34"/>
        <v>4539.1853058429506</v>
      </c>
      <c r="AM45" s="28">
        <f t="shared" si="34"/>
        <v>4584.5771589013802</v>
      </c>
      <c r="AN45" s="28">
        <f t="shared" si="34"/>
        <v>4630.4229304903938</v>
      </c>
      <c r="AO45" s="28">
        <f t="shared" si="34"/>
        <v>4676.7271597952986</v>
      </c>
      <c r="AP45" s="28">
        <f t="shared" si="34"/>
        <v>4723.494431393251</v>
      </c>
      <c r="AQ45" s="28">
        <f t="shared" si="34"/>
        <v>4770.7293757071848</v>
      </c>
      <c r="AR45" s="28">
        <f t="shared" si="34"/>
        <v>4818.4366694642558</v>
      </c>
      <c r="AS45" s="28">
        <f t="shared" si="34"/>
        <v>4866.6210361588983</v>
      </c>
      <c r="AT45" s="28">
        <f t="shared" si="34"/>
        <v>4915.2872465204873</v>
      </c>
      <c r="AU45" s="28">
        <f t="shared" si="34"/>
        <v>4964.4401189856917</v>
      </c>
      <c r="AV45" s="28">
        <f t="shared" si="34"/>
        <v>5014.0845201755492</v>
      </c>
      <c r="AW45" s="28">
        <f t="shared" si="34"/>
        <v>5064.2253653773041</v>
      </c>
      <c r="AX45" s="28">
        <f t="shared" si="34"/>
        <v>5114.867619031078</v>
      </c>
      <c r="AY45" s="28">
        <f t="shared" si="34"/>
        <v>5166.0162952213877</v>
      </c>
      <c r="AZ45" s="28">
        <f t="shared" si="34"/>
        <v>5217.6764581736024</v>
      </c>
      <c r="BA45" s="28">
        <f t="shared" si="34"/>
        <v>5269.8532227553378</v>
      </c>
      <c r="BB45" s="28">
        <f t="shared" si="34"/>
        <v>5322.551754982891</v>
      </c>
      <c r="BC45" s="28">
        <f t="shared" si="34"/>
        <v>5375.7772725327204</v>
      </c>
      <c r="BD45" s="28">
        <f t="shared" si="34"/>
        <v>5429.5350452580487</v>
      </c>
      <c r="BE45" s="28">
        <f t="shared" si="34"/>
        <v>5483.8303957106273</v>
      </c>
    </row>
    <row r="46" spans="1:57" x14ac:dyDescent="0.35">
      <c r="F46" s="15" t="s">
        <v>70</v>
      </c>
      <c r="G46" s="15"/>
      <c r="H46" s="15"/>
      <c r="I46" s="15"/>
      <c r="J46" s="16"/>
      <c r="K46" s="16"/>
      <c r="L46" s="16"/>
      <c r="M46" s="16"/>
      <c r="N46" s="16"/>
      <c r="O46" s="16"/>
      <c r="P46" s="16"/>
      <c r="Q46" s="16"/>
    </row>
    <row r="47" spans="1:57" x14ac:dyDescent="0.35">
      <c r="F47" s="13" t="s">
        <v>71</v>
      </c>
      <c r="G47" s="13"/>
      <c r="H47" s="13"/>
      <c r="I47" s="13"/>
    </row>
    <row r="54" spans="28:28" x14ac:dyDescent="0.35">
      <c r="AB54">
        <f>SUM(W44:AA44)/5</f>
        <v>-8.3516472994733887E-2</v>
      </c>
    </row>
  </sheetData>
  <mergeCells count="4">
    <mergeCell ref="H1:I1"/>
    <mergeCell ref="G10:Q10"/>
    <mergeCell ref="R10:AB10"/>
    <mergeCell ref="AC10:BE10"/>
  </mergeCells>
  <pageMargins left="0.7" right="0.7" top="0.78740157499999996" bottom="0.78740157499999996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10075-B1A9-45B6-80A5-B612710617A2}">
  <sheetPr>
    <tabColor rgb="FF92D050"/>
  </sheetPr>
  <dimension ref="A1:BE47"/>
  <sheetViews>
    <sheetView topLeftCell="A66" zoomScale="59" zoomScaleNormal="59" workbookViewId="0">
      <selection activeCell="F69" sqref="F69:BE101"/>
    </sheetView>
  </sheetViews>
  <sheetFormatPr baseColWidth="10" defaultRowHeight="14.5" x14ac:dyDescent="0.35"/>
  <cols>
    <col min="1" max="4" width="11.54296875" style="57"/>
    <col min="5" max="5" width="21.1796875" bestFit="1" customWidth="1"/>
    <col min="6" max="6" width="27.26953125" customWidth="1"/>
    <col min="7" max="8" width="12.26953125" customWidth="1"/>
    <col min="9" max="9" width="12" customWidth="1"/>
    <col min="10" max="17" width="11" customWidth="1"/>
    <col min="18" max="27" width="11.26953125" bestFit="1" customWidth="1"/>
    <col min="56" max="56" width="12.453125" bestFit="1" customWidth="1"/>
  </cols>
  <sheetData>
    <row r="1" spans="1:57" x14ac:dyDescent="0.35">
      <c r="F1" s="26" t="s">
        <v>32</v>
      </c>
      <c r="G1" s="26" t="s">
        <v>33</v>
      </c>
      <c r="H1" s="94"/>
      <c r="I1" s="94"/>
      <c r="J1" s="26"/>
      <c r="K1" s="26"/>
      <c r="L1" s="26"/>
      <c r="M1" s="26"/>
      <c r="N1" s="26"/>
      <c r="O1" s="26"/>
      <c r="P1" s="26"/>
    </row>
    <row r="2" spans="1:57" x14ac:dyDescent="0.35">
      <c r="G2" s="26" t="s">
        <v>585</v>
      </c>
      <c r="H2" s="26"/>
      <c r="I2" s="26"/>
      <c r="J2" s="26"/>
      <c r="K2" s="26"/>
      <c r="L2" s="26"/>
      <c r="M2" s="26"/>
      <c r="N2" s="26"/>
      <c r="O2" s="26"/>
      <c r="P2" s="26"/>
    </row>
    <row r="9" spans="1:57" x14ac:dyDescent="0.35">
      <c r="F9" s="26"/>
      <c r="G9" s="26"/>
      <c r="H9" s="26"/>
      <c r="I9" s="6"/>
      <c r="J9" s="6"/>
      <c r="K9" s="6"/>
      <c r="L9" s="6"/>
      <c r="M9" s="6"/>
      <c r="N9" s="6"/>
      <c r="O9" s="6"/>
      <c r="P9" s="6"/>
      <c r="Q9" s="6"/>
      <c r="R9" s="26"/>
      <c r="S9" s="26"/>
      <c r="T9" s="26"/>
      <c r="U9" s="26"/>
      <c r="V9" s="26"/>
      <c r="W9" s="26"/>
      <c r="X9" s="26"/>
      <c r="Y9" s="26"/>
      <c r="Z9" s="26"/>
      <c r="AA9" s="7"/>
    </row>
    <row r="10" spans="1:57" x14ac:dyDescent="0.35">
      <c r="F10" s="26"/>
      <c r="G10" s="96" t="s">
        <v>38</v>
      </c>
      <c r="H10" s="96"/>
      <c r="I10" s="96"/>
      <c r="J10" s="96"/>
      <c r="K10" s="96"/>
      <c r="L10" s="96"/>
      <c r="M10" s="96"/>
      <c r="N10" s="96"/>
      <c r="O10" s="96"/>
      <c r="P10" s="96"/>
      <c r="Q10" s="96"/>
      <c r="R10" s="97" t="s">
        <v>39</v>
      </c>
      <c r="S10" s="97"/>
      <c r="T10" s="97"/>
      <c r="U10" s="97"/>
      <c r="V10" s="97"/>
      <c r="W10" s="97"/>
      <c r="X10" s="97"/>
      <c r="Y10" s="97"/>
      <c r="Z10" s="97"/>
      <c r="AA10" s="97"/>
      <c r="AB10" s="97"/>
      <c r="AC10" s="98" t="s">
        <v>40</v>
      </c>
      <c r="AD10" s="98"/>
      <c r="AE10" s="98"/>
      <c r="AF10" s="98"/>
      <c r="AG10" s="98"/>
      <c r="AH10" s="98"/>
      <c r="AI10" s="98"/>
      <c r="AJ10" s="98"/>
      <c r="AK10" s="98"/>
      <c r="AL10" s="98"/>
      <c r="AM10" s="98"/>
      <c r="AN10" s="98"/>
      <c r="AO10" s="98"/>
      <c r="AP10" s="98"/>
      <c r="AQ10" s="98"/>
      <c r="AR10" s="98"/>
      <c r="AS10" s="98"/>
      <c r="AT10" s="98"/>
      <c r="AU10" s="98"/>
      <c r="AV10" s="98"/>
      <c r="AW10" s="98"/>
      <c r="AX10" s="98"/>
      <c r="AY10" s="98"/>
      <c r="AZ10" s="98"/>
      <c r="BA10" s="98"/>
      <c r="BB10" s="98"/>
      <c r="BC10" s="98"/>
      <c r="BD10" s="98"/>
      <c r="BE10" s="98"/>
    </row>
    <row r="11" spans="1:57" x14ac:dyDescent="0.35">
      <c r="A11" s="57" t="s">
        <v>615</v>
      </c>
      <c r="B11" s="57" t="s">
        <v>613</v>
      </c>
      <c r="C11" s="57" t="s">
        <v>618</v>
      </c>
      <c r="D11" s="57" t="s">
        <v>620</v>
      </c>
      <c r="E11" s="66" t="s">
        <v>619</v>
      </c>
      <c r="F11" s="27" t="s">
        <v>614</v>
      </c>
      <c r="G11" s="8">
        <v>2000</v>
      </c>
      <c r="H11" s="8">
        <v>2001</v>
      </c>
      <c r="I11" s="8">
        <v>2002</v>
      </c>
      <c r="J11" s="8">
        <v>2003</v>
      </c>
      <c r="K11" s="8">
        <v>2004</v>
      </c>
      <c r="L11" s="8">
        <v>2005</v>
      </c>
      <c r="M11" s="8">
        <v>2006</v>
      </c>
      <c r="N11" s="8">
        <v>2007</v>
      </c>
      <c r="O11" s="8">
        <v>2008</v>
      </c>
      <c r="P11" s="8">
        <v>2009</v>
      </c>
      <c r="Q11" s="8">
        <v>2010</v>
      </c>
      <c r="R11" s="9">
        <v>2011</v>
      </c>
      <c r="S11" s="9">
        <v>2012</v>
      </c>
      <c r="T11" s="9">
        <v>2013</v>
      </c>
      <c r="U11" s="9">
        <v>2014</v>
      </c>
      <c r="V11" s="9">
        <v>2015</v>
      </c>
      <c r="W11" s="9">
        <v>2016</v>
      </c>
      <c r="X11" s="9">
        <v>2017</v>
      </c>
      <c r="Y11" s="9">
        <v>2018</v>
      </c>
      <c r="Z11" s="9">
        <v>2019</v>
      </c>
      <c r="AA11" s="9">
        <v>2020</v>
      </c>
      <c r="AB11" s="9">
        <v>2021</v>
      </c>
      <c r="AC11" s="10">
        <v>2022</v>
      </c>
      <c r="AD11" s="10">
        <v>2023</v>
      </c>
      <c r="AE11" s="10">
        <v>2024</v>
      </c>
      <c r="AF11" s="10">
        <v>2025</v>
      </c>
      <c r="AG11" s="10">
        <v>2026</v>
      </c>
      <c r="AH11" s="10">
        <v>2027</v>
      </c>
      <c r="AI11" s="10">
        <v>2028</v>
      </c>
      <c r="AJ11" s="10">
        <v>2029</v>
      </c>
      <c r="AK11" s="10">
        <v>2030</v>
      </c>
      <c r="AL11" s="10">
        <v>2031</v>
      </c>
      <c r="AM11" s="10">
        <v>2032</v>
      </c>
      <c r="AN11" s="10">
        <v>2033</v>
      </c>
      <c r="AO11" s="10">
        <v>2034</v>
      </c>
      <c r="AP11" s="10">
        <v>2035</v>
      </c>
      <c r="AQ11" s="10">
        <v>2036</v>
      </c>
      <c r="AR11" s="10">
        <v>2037</v>
      </c>
      <c r="AS11" s="10">
        <v>2038</v>
      </c>
      <c r="AT11" s="10">
        <v>2039</v>
      </c>
      <c r="AU11" s="10">
        <v>2040</v>
      </c>
      <c r="AV11" s="10">
        <v>2041</v>
      </c>
      <c r="AW11" s="10">
        <v>2042</v>
      </c>
      <c r="AX11" s="10">
        <v>2043</v>
      </c>
      <c r="AY11" s="10">
        <v>2044</v>
      </c>
      <c r="AZ11" s="10">
        <v>2045</v>
      </c>
      <c r="BA11" s="10">
        <v>2046</v>
      </c>
      <c r="BB11" s="10">
        <v>2047</v>
      </c>
      <c r="BC11" s="10">
        <v>2048</v>
      </c>
      <c r="BD11" s="10">
        <v>2049</v>
      </c>
      <c r="BE11" s="10">
        <v>2050</v>
      </c>
    </row>
    <row r="12" spans="1:57" x14ac:dyDescent="0.35">
      <c r="A12" s="57" t="s">
        <v>616</v>
      </c>
      <c r="C12" s="86" t="s">
        <v>3</v>
      </c>
      <c r="D12" s="58" t="s">
        <v>621</v>
      </c>
      <c r="E12" s="67" t="s">
        <v>625</v>
      </c>
      <c r="F12" s="26" t="s">
        <v>41</v>
      </c>
      <c r="G12" s="11">
        <f>'POM Portables Li-Rechargeable'!B12-'cameras games_LiRechargable'!G12-cellphones_LiRechargable!G12-'Cordless Tools_LiRechargab'!G12-PortablePCs_LiRechargab!G12-Tablets_LiRechargable!G12</f>
        <v>-9.1925183458226769</v>
      </c>
      <c r="H12" s="11">
        <f>'POM Portables Li-Rechargeable'!C12-'cameras games_LiRechargable'!H12-cellphones_LiRechargable!H12-'Cordless Tools_LiRechargab'!H12-PortablePCs_LiRechargab!H12-Tablets_LiRechargable!H12</f>
        <v>-24.442033649824808</v>
      </c>
      <c r="I12" s="11">
        <f>'POM Portables Li-Rechargeable'!D12-'cameras games_LiRechargable'!I12-cellphones_LiRechargable!I12-'Cordless Tools_LiRechargab'!I12-PortablePCs_LiRechargab!I12-Tablets_LiRechargable!I12</f>
        <v>-17.857930807672496</v>
      </c>
      <c r="J12" s="11">
        <f>'POM Portables Li-Rechargeable'!E12-'cameras games_LiRechargable'!J12-cellphones_LiRechargable!J12-'Cordless Tools_LiRechargab'!J12-PortablePCs_LiRechargab!J12-Tablets_LiRechargable!J12</f>
        <v>-13.578881344963918</v>
      </c>
      <c r="K12" s="11">
        <f>'POM Portables Li-Rechargeable'!F12-'cameras games_LiRechargable'!K12-cellphones_LiRechargable!K12-'Cordless Tools_LiRechargab'!K12-PortablePCs_LiRechargab!K12-Tablets_LiRechargable!K12</f>
        <v>24.526261730324819</v>
      </c>
      <c r="L12" s="11">
        <f>'POM Portables Li-Rechargeable'!G12-'cameras games_LiRechargable'!L12-cellphones_LiRechargable!L12-'Cordless Tools_LiRechargab'!L12-PortablePCs_LiRechargab!L12-Tablets_LiRechargable!L12</f>
        <v>25.404446588905998</v>
      </c>
      <c r="M12" s="11">
        <f>'POM Portables Li-Rechargeable'!H12-'cameras games_LiRechargable'!M12-cellphones_LiRechargable!M12-'Cordless Tools_LiRechargab'!M12-PortablePCs_LiRechargab!M12-Tablets_LiRechargable!M12</f>
        <v>22.027246587823001</v>
      </c>
      <c r="N12" s="11">
        <f>'POM Portables Li-Rechargeable'!I12-'cameras games_LiRechargable'!N12-cellphones_LiRechargable!N12-'Cordless Tools_LiRechargab'!N12-PortablePCs_LiRechargab!N12-Tablets_LiRechargable!N12</f>
        <v>33.221082359084605</v>
      </c>
      <c r="O12" s="11">
        <f>'POM Portables Li-Rechargeable'!J12-'cameras games_LiRechargable'!O12-cellphones_LiRechargable!O12-'Cordless Tools_LiRechargab'!O12-PortablePCs_LiRechargab!O12-Tablets_LiRechargable!O12</f>
        <v>114.33382732190455</v>
      </c>
      <c r="P12" s="11">
        <f>'POM Portables Li-Rechargeable'!K12-'cameras games_LiRechargable'!P12-cellphones_LiRechargable!P12-'Cordless Tools_LiRechargab'!P12-PortablePCs_LiRechargab!P12-Tablets_LiRechargable!P12</f>
        <v>-32.738410569276503</v>
      </c>
      <c r="Q12" s="11">
        <f>'POM Portables Li-Rechargeable'!L12-'cameras games_LiRechargable'!Q12-cellphones_LiRechargable!Q12-'Cordless Tools_LiRechargab'!Q12-PortablePCs_LiRechargab!Q12-Tablets_LiRechargable!Q12</f>
        <v>131.4638545365066</v>
      </c>
      <c r="R12" s="9">
        <f>'POM Portables Li-Rechargeable'!M12-'cameras games_LiRechargable'!R12-cellphones_LiRechargable!R12-'Cordless Tools_LiRechargab'!R12-PortablePCs_LiRechargab!R12-Tablets_LiRechargable!R12</f>
        <v>218.99260274662271</v>
      </c>
      <c r="S12" s="9">
        <f>'POM Portables Li-Rechargeable'!N12-'cameras games_LiRechargable'!S12-cellphones_LiRechargable!S12-'Cordless Tools_LiRechargab'!S12-PortablePCs_LiRechargab!S12-Tablets_LiRechargable!S12</f>
        <v>146.66033448052198</v>
      </c>
      <c r="T12" s="9">
        <f>'POM Portables Li-Rechargeable'!O12-'cameras games_LiRechargable'!T12-cellphones_LiRechargable!T12-'Cordless Tools_LiRechargab'!T12-PortablePCs_LiRechargab!T12-Tablets_LiRechargable!T12</f>
        <v>98.715102148609716</v>
      </c>
      <c r="U12" s="9">
        <f>'POM Portables Li-Rechargeable'!P12-'cameras games_LiRechargable'!U12-cellphones_LiRechargable!U12-'Cordless Tools_LiRechargab'!U12-PortablePCs_LiRechargab!U12-Tablets_LiRechargable!U12</f>
        <v>157.39616663577868</v>
      </c>
      <c r="V12" s="9">
        <f>'POM Portables Li-Rechargeable'!Q12-'cameras games_LiRechargable'!V12-cellphones_LiRechargable!V12-'Cordless Tools_LiRechargab'!V12-PortablePCs_LiRechargab!V12-Tablets_LiRechargable!V12</f>
        <v>273.41468618112879</v>
      </c>
      <c r="W12" s="9">
        <f>'POM Portables Li-Rechargeable'!R12-'cameras games_LiRechargable'!W12-cellphones_LiRechargable!W12-'Cordless Tools_LiRechargab'!W12-PortablePCs_LiRechargab!W12-Tablets_LiRechargable!W12</f>
        <v>407.67861658124616</v>
      </c>
      <c r="X12" s="9">
        <f>'POM Portables Li-Rechargeable'!S12-'cameras games_LiRechargable'!X12-cellphones_LiRechargable!X12-'Cordless Tools_LiRechargab'!X12-PortablePCs_LiRechargab!X12-Tablets_LiRechargable!X12</f>
        <v>505.04051066582974</v>
      </c>
      <c r="Y12" s="9">
        <f>'POM Portables Li-Rechargeable'!T12-'cameras games_LiRechargable'!Y12-cellphones_LiRechargable!Y12-'Cordless Tools_LiRechargab'!Y12-PortablePCs_LiRechargab!Y12-Tablets_LiRechargable!Y12</f>
        <v>703.53296938793835</v>
      </c>
      <c r="Z12" s="9">
        <f>'POM Portables Li-Rechargeable'!U12-'cameras games_LiRechargable'!Z12-cellphones_LiRechargable!Z12-'Cordless Tools_LiRechargab'!Z12-PortablePCs_LiRechargab!Z12-Tablets_LiRechargable!Z12</f>
        <v>934.58965474474257</v>
      </c>
      <c r="AA12" s="9">
        <f>'POM Portables Li-Rechargeable'!V12-'cameras games_LiRechargable'!AA12-cellphones_LiRechargable!AA12-'Cordless Tools_LiRechargab'!AA12-PortablePCs_LiRechargab!AA12-Tablets_LiRechargable!AA12</f>
        <v>1113.8760825936868</v>
      </c>
      <c r="AB12" s="9">
        <f>'POM Portables Li-Rechargeable'!W12-'cameras games_LiRechargable'!AB12-cellphones_LiRechargable!AB12-'Cordless Tools_LiRechargab'!AB12-PortablePCs_LiRechargab!AB12-Tablets_LiRechargable!AB12</f>
        <v>1138.5851171499319</v>
      </c>
      <c r="AC12" s="10">
        <f>'POM Portables Li-Rechargeable'!X12-'cameras games_LiRechargable'!AC12-cellphones_LiRechargable!AC12-'Cordless Tools_LiRechargab'!AC12-PortablePCs_LiRechargab!AC12-Tablets_LiRechargable!AC12</f>
        <v>1274.1197023042564</v>
      </c>
      <c r="AD12" s="10">
        <f>'POM Portables Li-Rechargeable'!Y12-'cameras games_LiRechargable'!AD12-cellphones_LiRechargable!AD12-'Cordless Tools_LiRechargab'!AD12-PortablePCs_LiRechargab!AD12-Tablets_LiRechargable!AD12</f>
        <v>1424.1843582712959</v>
      </c>
      <c r="AE12" s="10">
        <f>'POM Portables Li-Rechargeable'!Z12-'cameras games_LiRechargable'!AE12-cellphones_LiRechargable!AE12-'Cordless Tools_LiRechargab'!AE12-PortablePCs_LiRechargab!AE12-Tablets_LiRechargable!AE12</f>
        <v>1589.1860734300815</v>
      </c>
      <c r="AF12" s="10">
        <f>'POM Portables Li-Rechargeable'!AA12-'cameras games_LiRechargable'!AF12-cellphones_LiRechargable!AF12-'Cordless Tools_LiRechargab'!AF12-PortablePCs_LiRechargab!AF12-Tablets_LiRechargable!AF12</f>
        <v>1770.4986848642404</v>
      </c>
      <c r="AG12" s="10">
        <f>'POM Portables Li-Rechargeable'!AB12-'cameras games_LiRechargable'!AG12-cellphones_LiRechargable!AG12-'Cordless Tools_LiRechargab'!AG12-PortablePCs_LiRechargab!AG12-Tablets_LiRechargable!AG12</f>
        <v>1969.6095554414921</v>
      </c>
      <c r="AH12" s="10">
        <f>'POM Portables Li-Rechargeable'!AC12-'cameras games_LiRechargable'!AH12-cellphones_LiRechargable!AH12-'Cordless Tools_LiRechargab'!AH12-PortablePCs_LiRechargab!AH12-Tablets_LiRechargable!AH12</f>
        <v>2188.1268827714434</v>
      </c>
      <c r="AI12" s="10">
        <f>'POM Portables Li-Rechargeable'!AD12-'cameras games_LiRechargable'!AI12-cellphones_LiRechargable!AI12-'Cordless Tools_LiRechargab'!AI12-PortablePCs_LiRechargab!AI12-Tablets_LiRechargable!AI12</f>
        <v>2427.7870808381581</v>
      </c>
      <c r="AJ12" s="10">
        <f>'POM Portables Li-Rechargeable'!AE12-'cameras games_LiRechargable'!AJ12-cellphones_LiRechargable!AJ12-'Cordless Tools_LiRechargab'!AJ12-PortablePCs_LiRechargab!AJ12-Tablets_LiRechargable!AJ12</f>
        <v>2690.4621356982889</v>
      </c>
      <c r="AK12" s="10">
        <f>'POM Portables Li-Rechargeable'!AF12-'cameras games_LiRechargable'!AK12-cellphones_LiRechargable!AK12-'Cordless Tools_LiRechargab'!AK12-PortablePCs_LiRechargab!AK12-Tablets_LiRechargable!AK12</f>
        <v>2978.1668098063137</v>
      </c>
      <c r="AL12" s="10">
        <f>'POM Portables Li-Rechargeable'!AG12-'cameras games_LiRechargable'!AL12-cellphones_LiRechargable!AL12-'Cordless Tools_LiRechargab'!AL12-PortablePCs_LiRechargab!AL12-Tablets_LiRechargable!AL12</f>
        <v>3328.2753720314936</v>
      </c>
      <c r="AM12" s="10">
        <f>'POM Portables Li-Rechargeable'!AH12-'cameras games_LiRechargable'!AM12-cellphones_LiRechargable!AM12-'Cordless Tools_LiRechargab'!AM12-PortablePCs_LiRechargab!AM12-Tablets_LiRechargable!AM12</f>
        <v>3714.3035962058316</v>
      </c>
      <c r="AN12" s="10">
        <f>'POM Portables Li-Rechargeable'!AI12-'cameras games_LiRechargable'!AN12-cellphones_LiRechargable!AN12-'Cordless Tools_LiRechargab'!AN12-PortablePCs_LiRechargab!AN12-Tablets_LiRechargable!AN12</f>
        <v>4139.8602543197958</v>
      </c>
      <c r="AO12" s="10">
        <f>'POM Portables Li-Rechargeable'!AJ12-'cameras games_LiRechargable'!AO12-cellphones_LiRechargable!AO12-'Cordless Tools_LiRechargab'!AO12-PortablePCs_LiRechargab!AO12-Tablets_LiRechargable!AO12</f>
        <v>4608.9153179756177</v>
      </c>
      <c r="AP12" s="10">
        <f>'POM Portables Li-Rechargeable'!AK12-'cameras games_LiRechargable'!AP12-cellphones_LiRechargable!AP12-'Cordless Tools_LiRechargab'!AP12-PortablePCs_LiRechargab!AP12-Tablets_LiRechargable!AP12</f>
        <v>5125.8360846596997</v>
      </c>
      <c r="AQ12" s="10">
        <f>'POM Portables Li-Rechargeable'!AL12-'cameras games_LiRechargable'!AQ12-cellphones_LiRechargable!AQ12-'Cordless Tools_LiRechargab'!AQ12-PortablePCs_LiRechargab!AQ12-Tablets_LiRechargable!AQ12</f>
        <v>5695.4269167671018</v>
      </c>
      <c r="AR12" s="10">
        <f>'POM Portables Li-Rechargeable'!AM12-'cameras games_LiRechargable'!AR12-cellphones_LiRechargable!AR12-'Cordless Tools_LiRechargab'!AR12-PortablePCs_LiRechargab!AR12-Tablets_LiRechargable!AR12</f>
        <v>6322.9729546558283</v>
      </c>
      <c r="AS12" s="10">
        <f>'POM Portables Li-Rechargeable'!AN12-'cameras games_LiRechargable'!AS12-cellphones_LiRechargable!AS12-'Cordless Tools_LiRechargab'!AS12-PortablePCs_LiRechargab!AS12-Tablets_LiRechargable!AS12</f>
        <v>7014.2882011364009</v>
      </c>
      <c r="AT12" s="10">
        <f>'POM Portables Li-Rechargeable'!AO12-'cameras games_LiRechargable'!AT12-cellphones_LiRechargable!AT12-'Cordless Tools_LiRechargab'!AT12-PortablePCs_LiRechargab!AT12-Tablets_LiRechargable!AT12</f>
        <v>7775.7684145428484</v>
      </c>
      <c r="AU12" s="10">
        <f>'POM Portables Li-Rechargeable'!AP12-'cameras games_LiRechargable'!AU12-cellphones_LiRechargable!AU12-'Cordless Tools_LiRechargab'!AU12-PortablePCs_LiRechargab!AU12-Tablets_LiRechargable!AU12</f>
        <v>8614.4492912458954</v>
      </c>
      <c r="AV12" s="10">
        <f>'POM Portables Li-Rechargeable'!AQ12-'cameras games_LiRechargable'!AV12-cellphones_LiRechargable!AV12-'Cordless Tools_LiRechargab'!AV12-PortablePCs_LiRechargab!AV12-Tablets_LiRechargable!AV12</f>
        <v>9543.950391494629</v>
      </c>
      <c r="AW12" s="10">
        <f>'POM Portables Li-Rechargeable'!AR12-'cameras games_LiRechargable'!AW12-cellphones_LiRechargable!AW12-'Cordless Tools_LiRechargab'!AW12-PortablePCs_LiRechargab!AW12-Tablets_LiRechargable!AW12</f>
        <v>10616.391332340792</v>
      </c>
      <c r="AX12" s="10">
        <f>'POM Portables Li-Rechargeable'!AS12-'cameras games_LiRechargable'!AX12-cellphones_LiRechargable!AX12-'Cordless Tools_LiRechargab'!AX12-PortablePCs_LiRechargab!AX12-Tablets_LiRechargable!AX12</f>
        <v>11799.229193042995</v>
      </c>
      <c r="AY12" s="10">
        <f>'POM Portables Li-Rechargeable'!AT12-'cameras games_LiRechargable'!AY12-cellphones_LiRechargable!AY12-'Cordless Tools_LiRechargab'!AY12-PortablePCs_LiRechargab!AY12-Tablets_LiRechargable!AY12</f>
        <v>13103.633812182276</v>
      </c>
      <c r="AZ12" s="10">
        <f>'POM Portables Li-Rechargeable'!AU12-'cameras games_LiRechargable'!AZ12-cellphones_LiRechargable!AZ12-'Cordless Tools_LiRechargab'!AZ12-PortablePCs_LiRechargab!AZ12-Tablets_LiRechargable!AZ12</f>
        <v>14541.898244580614</v>
      </c>
      <c r="BA12" s="10">
        <f>'POM Portables Li-Rechargeable'!AV12-'cameras games_LiRechargable'!BA12-cellphones_LiRechargable!BA12-'Cordless Tools_LiRechargab'!BA12-PortablePCs_LiRechargab!BA12-Tablets_LiRechargable!BA12</f>
        <v>16127.55139179471</v>
      </c>
      <c r="BB12" s="10">
        <f>'POM Portables Li-Rechargeable'!AW12-'cameras games_LiRechargable'!BB12-cellphones_LiRechargable!BB12-'Cordless Tools_LiRechargab'!BB12-PortablePCs_LiRechargab!BB12-Tablets_LiRechargable!BB12</f>
        <v>17875.481911075109</v>
      </c>
      <c r="BC12" s="10">
        <f>'POM Portables Li-Rechargeable'!AX12-'cameras games_LiRechargable'!BC12-cellphones_LiRechargable!BC12-'Cordless Tools_LiRechargab'!BC12-PortablePCs_LiRechargab!BC12-Tablets_LiRechargable!BC12</f>
        <v>19802.074531407758</v>
      </c>
      <c r="BD12" s="10">
        <f>'POM Portables Li-Rechargeable'!AY12-'cameras games_LiRechargable'!BD12-cellphones_LiRechargable!BD12-'Cordless Tools_LiRechargab'!BD12-PortablePCs_LiRechargab!BD12-Tablets_LiRechargable!BD12</f>
        <v>21925.360018155268</v>
      </c>
      <c r="BE12" s="10">
        <f>'POM Portables Li-Rechargeable'!AZ12-'cameras games_LiRechargable'!BE12-cellphones_LiRechargable!BE12-'Cordless Tools_LiRechargab'!BE12-PortablePCs_LiRechargab!BE12-Tablets_LiRechargable!BE12</f>
        <v>24265.180152007433</v>
      </c>
    </row>
    <row r="13" spans="1:57" x14ac:dyDescent="0.35">
      <c r="A13" s="57" t="s">
        <v>616</v>
      </c>
      <c r="C13" s="86" t="s">
        <v>3</v>
      </c>
      <c r="D13" s="58" t="s">
        <v>621</v>
      </c>
      <c r="E13" s="67" t="s">
        <v>625</v>
      </c>
      <c r="F13" s="26" t="s">
        <v>42</v>
      </c>
      <c r="G13" s="11">
        <f>'POM Portables Li-Rechargeable'!B13-'cameras games_LiRechargable'!G13-cellphones_LiRechargable!G13-'Cordless Tools_LiRechargab'!G13-PortablePCs_LiRechargab!G13-Tablets_LiRechargable!G13</f>
        <v>-61.64142634733593</v>
      </c>
      <c r="H13" s="11">
        <f>'POM Portables Li-Rechargeable'!C13-'cameras games_LiRechargable'!H13-cellphones_LiRechargable!H13-'Cordless Tools_LiRechargab'!H13-PortablePCs_LiRechargab!H13-Tablets_LiRechargable!H13</f>
        <v>-67.266174103022422</v>
      </c>
      <c r="I13" s="11">
        <f>'POM Portables Li-Rechargeable'!D13-'cameras games_LiRechargable'!I13-cellphones_LiRechargable!I13-'Cordless Tools_LiRechargab'!I13-PortablePCs_LiRechargab!I13-Tablets_LiRechargable!I13</f>
        <v>-70.809748643186339</v>
      </c>
      <c r="J13" s="11">
        <f>'POM Portables Li-Rechargeable'!E13-'cameras games_LiRechargable'!J13-cellphones_LiRechargable!J13-'Cordless Tools_LiRechargab'!J13-PortablePCs_LiRechargab!J13-Tablets_LiRechargable!J13</f>
        <v>-59.501446331898407</v>
      </c>
      <c r="K13" s="11">
        <f>'POM Portables Li-Rechargeable'!F13-'cameras games_LiRechargable'!K13-cellphones_LiRechargable!K13-'Cordless Tools_LiRechargab'!K13-PortablePCs_LiRechargab!K13-Tablets_LiRechargable!K13</f>
        <v>7.4483093036865711</v>
      </c>
      <c r="L13" s="11">
        <f>'POM Portables Li-Rechargeable'!G13-'cameras games_LiRechargable'!L13-cellphones_LiRechargable!L13-'Cordless Tools_LiRechargab'!L13-PortablePCs_LiRechargab!L13-Tablets_LiRechargable!L13</f>
        <v>31.886201481631289</v>
      </c>
      <c r="M13" s="11">
        <f>'POM Portables Li-Rechargeable'!H13-'cameras games_LiRechargable'!M13-cellphones_LiRechargable!M13-'Cordless Tools_LiRechargab'!M13-PortablePCs_LiRechargab!M13-Tablets_LiRechargable!M13</f>
        <v>29.556221332294228</v>
      </c>
      <c r="N13" s="11">
        <f>'POM Portables Li-Rechargeable'!I13-'cameras games_LiRechargable'!N13-cellphones_LiRechargable!N13-'Cordless Tools_LiRechargab'!N13-PortablePCs_LiRechargab!N13-Tablets_LiRechargable!N13</f>
        <v>38.622872819031414</v>
      </c>
      <c r="O13" s="11">
        <f>'POM Portables Li-Rechargeable'!J13-'cameras games_LiRechargable'!O13-cellphones_LiRechargable!O13-'Cordless Tools_LiRechargab'!O13-PortablePCs_LiRechargab!O13-Tablets_LiRechargable!O13</f>
        <v>125.72364080777933</v>
      </c>
      <c r="P13" s="11">
        <f>'POM Portables Li-Rechargeable'!K13-'cameras games_LiRechargable'!P13-cellphones_LiRechargable!P13-'Cordless Tools_LiRechargab'!P13-PortablePCs_LiRechargab!P13-Tablets_LiRechargable!P13</f>
        <v>-20.858064958544091</v>
      </c>
      <c r="Q13" s="11">
        <f>'POM Portables Li-Rechargeable'!L13-'cameras games_LiRechargable'!Q13-cellphones_LiRechargable!Q13-'Cordless Tools_LiRechargab'!Q13-PortablePCs_LiRechargab!Q13-Tablets_LiRechargable!Q13</f>
        <v>195.39930136531098</v>
      </c>
      <c r="R13" s="9">
        <f>'POM Portables Li-Rechargeable'!M13-'cameras games_LiRechargable'!R13-cellphones_LiRechargable!R13-'Cordless Tools_LiRechargab'!R13-PortablePCs_LiRechargab!R13-Tablets_LiRechargable!R13</f>
        <v>290.05533155670042</v>
      </c>
      <c r="S13" s="9">
        <f>'POM Portables Li-Rechargeable'!N13-'cameras games_LiRechargable'!S13-cellphones_LiRechargable!S13-'Cordless Tools_LiRechargab'!S13-PortablePCs_LiRechargab!S13-Tablets_LiRechargable!S13</f>
        <v>140.8152458671621</v>
      </c>
      <c r="T13" s="9">
        <f>'POM Portables Li-Rechargeable'!O13-'cameras games_LiRechargable'!T13-cellphones_LiRechargable!T13-'Cordless Tools_LiRechargab'!T13-PortablePCs_LiRechargab!T13-Tablets_LiRechargable!T13</f>
        <v>66.996593589013074</v>
      </c>
      <c r="U13" s="9">
        <f>'POM Portables Li-Rechargeable'!P13-'cameras games_LiRechargable'!U13-cellphones_LiRechargable!U13-'Cordless Tools_LiRechargab'!U13-PortablePCs_LiRechargab!U13-Tablets_LiRechargable!U13</f>
        <v>66.835182161484823</v>
      </c>
      <c r="V13" s="9">
        <f>'POM Portables Li-Rechargeable'!Q13-'cameras games_LiRechargable'!V13-cellphones_LiRechargable!V13-'Cordless Tools_LiRechargab'!V13-PortablePCs_LiRechargab!V13-Tablets_LiRechargable!V13</f>
        <v>144.52839149860262</v>
      </c>
      <c r="W13" s="9">
        <f>'POM Portables Li-Rechargeable'!R13-'cameras games_LiRechargable'!W13-cellphones_LiRechargable!W13-'Cordless Tools_LiRechargab'!W13-PortablePCs_LiRechargab!W13-Tablets_LiRechargable!W13</f>
        <v>207.40067185350586</v>
      </c>
      <c r="X13" s="9">
        <f>'POM Portables Li-Rechargeable'!S13-'cameras games_LiRechargable'!X13-cellphones_LiRechargable!X13-'Cordless Tools_LiRechargab'!X13-PortablePCs_LiRechargab!X13-Tablets_LiRechargable!X13</f>
        <v>307.50282495875325</v>
      </c>
      <c r="Y13" s="9">
        <f>'POM Portables Li-Rechargeable'!T13-'cameras games_LiRechargable'!Y13-cellphones_LiRechargable!Y13-'Cordless Tools_LiRechargab'!Y13-PortablePCs_LiRechargab!Y13-Tablets_LiRechargable!Y13</f>
        <v>299.47621444668755</v>
      </c>
      <c r="Z13" s="9">
        <f>'POM Portables Li-Rechargeable'!U13-'cameras games_LiRechargable'!Z13-cellphones_LiRechargable!Z13-'Cordless Tools_LiRechargab'!Z13-PortablePCs_LiRechargab!Z13-Tablets_LiRechargable!Z13</f>
        <v>478.22696070172299</v>
      </c>
      <c r="AA13" s="9">
        <f>'POM Portables Li-Rechargeable'!V13-'cameras games_LiRechargable'!AA13-cellphones_LiRechargable!AA13-'Cordless Tools_LiRechargab'!AA13-PortablePCs_LiRechargab!AA13-Tablets_LiRechargable!AA13</f>
        <v>531.76179754800489</v>
      </c>
      <c r="AB13" s="9">
        <f>'POM Portables Li-Rechargeable'!W13-'cameras games_LiRechargable'!AB13-cellphones_LiRechargable!AB13-'Cordless Tools_LiRechargab'!AB13-PortablePCs_LiRechargab!AB13-Tablets_LiRechargable!AB13</f>
        <v>631.51631584082054</v>
      </c>
      <c r="AC13" s="10">
        <f>'POM Portables Li-Rechargeable'!X13-'cameras games_LiRechargable'!AC13-cellphones_LiRechargable!AC13-'Cordless Tools_LiRechargab'!AC13-PortablePCs_LiRechargab!AC13-Tablets_LiRechargable!AC13</f>
        <v>739.57597925263565</v>
      </c>
      <c r="AD13" s="10">
        <f>'POM Portables Li-Rechargeable'!Y13-'cameras games_LiRechargable'!AD13-cellphones_LiRechargable!AD13-'Cordless Tools_LiRechargab'!AD13-PortablePCs_LiRechargab!AD13-Tablets_LiRechargable!AD13</f>
        <v>860.78939277189113</v>
      </c>
      <c r="AE13" s="10">
        <f>'POM Portables Li-Rechargeable'!Z13-'cameras games_LiRechargable'!AE13-cellphones_LiRechargable!AE13-'Cordless Tools_LiRechargab'!AE13-PortablePCs_LiRechargab!AE13-Tablets_LiRechargable!AE13</f>
        <v>993.40630383486496</v>
      </c>
      <c r="AF13" s="10">
        <f>'POM Portables Li-Rechargeable'!AA13-'cameras games_LiRechargable'!AF13-cellphones_LiRechargable!AF13-'Cordless Tools_LiRechargab'!AF13-PortablePCs_LiRechargab!AF13-Tablets_LiRechargable!AF13</f>
        <v>1138.2636782918912</v>
      </c>
      <c r="AG13" s="10">
        <f>'POM Portables Li-Rechargeable'!AB13-'cameras games_LiRechargable'!AG13-cellphones_LiRechargable!AG13-'Cordless Tools_LiRechargab'!AG13-PortablePCs_LiRechargab!AG13-Tablets_LiRechargable!AG13</f>
        <v>1296.2264648071566</v>
      </c>
      <c r="AH13" s="10">
        <f>'POM Portables Li-Rechargeable'!AC13-'cameras games_LiRechargable'!AH13-cellphones_LiRechargable!AH13-'Cordless Tools_LiRechargab'!AH13-PortablePCs_LiRechargab!AH13-Tablets_LiRechargable!AH13</f>
        <v>1468.1811428603571</v>
      </c>
      <c r="AI13" s="10">
        <f>'POM Portables Li-Rechargeable'!AD13-'cameras games_LiRechargable'!AI13-cellphones_LiRechargable!AI13-'Cordless Tools_LiRechargab'!AI13-PortablePCs_LiRechargab!AI13-Tablets_LiRechargable!AI13</f>
        <v>1655.0271289253499</v>
      </c>
      <c r="AJ13" s="10">
        <f>'POM Portables Li-Rechargeable'!AE13-'cameras games_LiRechargable'!AJ13-cellphones_LiRechargable!AJ13-'Cordless Tools_LiRechargab'!AJ13-PortablePCs_LiRechargab!AJ13-Tablets_LiRechargable!AJ13</f>
        <v>1857.6655863571332</v>
      </c>
      <c r="AK13" s="10">
        <f>'POM Portables Li-Rechargeable'!AF13-'cameras games_LiRechargable'!AK13-cellphones_LiRechargable!AK13-'Cordless Tools_LiRechargab'!AK13-PortablePCs_LiRechargab!AK13-Tablets_LiRechargable!AK13</f>
        <v>2076.9851005844835</v>
      </c>
      <c r="AL13" s="10">
        <f>'POM Portables Li-Rechargeable'!AG13-'cameras games_LiRechargable'!AL13-cellphones_LiRechargable!AL13-'Cordless Tools_LiRechargab'!AL13-PortablePCs_LiRechargab!AL13-Tablets_LiRechargable!AL13</f>
        <v>2382.174823615012</v>
      </c>
      <c r="AM13" s="10">
        <f>'POM Portables Li-Rechargeable'!AH13-'cameras games_LiRechargable'!AM13-cellphones_LiRechargable!AM13-'Cordless Tools_LiRechargab'!AM13-PortablePCs_LiRechargab!AM13-Tablets_LiRechargable!AM13</f>
        <v>2719.4265323154109</v>
      </c>
      <c r="AN13" s="10">
        <f>'POM Portables Li-Rechargeable'!AI13-'cameras games_LiRechargable'!AN13-cellphones_LiRechargable!AN13-'Cordless Tools_LiRechargab'!AN13-PortablePCs_LiRechargab!AN13-Tablets_LiRechargable!AN13</f>
        <v>3091.9732174110773</v>
      </c>
      <c r="AO13" s="10">
        <f>'POM Portables Li-Rechargeable'!AJ13-'cameras games_LiRechargable'!AO13-cellphones_LiRechargable!AO13-'Cordless Tools_LiRechargab'!AO13-PortablePCs_LiRechargab!AO13-Tablets_LiRechargable!AO13</f>
        <v>3503.3716638620285</v>
      </c>
      <c r="AP13" s="10">
        <f>'POM Portables Li-Rechargeable'!AK13-'cameras games_LiRechargable'!AP13-cellphones_LiRechargable!AP13-'Cordless Tools_LiRechargab'!AP13-PortablePCs_LiRechargab!AP13-Tablets_LiRechargable!AP13</f>
        <v>3957.5348397827911</v>
      </c>
      <c r="AQ13" s="10">
        <f>'POM Portables Li-Rechargeable'!AL13-'cameras games_LiRechargable'!AQ13-cellphones_LiRechargable!AQ13-'Cordless Tools_LiRechargab'!AQ13-PortablePCs_LiRechargab!AQ13-Tablets_LiRechargable!AQ13</f>
        <v>4458.7675244401435</v>
      </c>
      <c r="AR13" s="10">
        <f>'POM Portables Li-Rechargeable'!AM13-'cameras games_LiRechargable'!AR13-cellphones_LiRechargable!AR13-'Cordless Tools_LiRechargab'!AR13-PortablePCs_LiRechargab!AR13-Tablets_LiRechargable!AR13</f>
        <v>5011.8054992401767</v>
      </c>
      <c r="AS13" s="10">
        <f>'POM Portables Li-Rechargeable'!AN13-'cameras games_LiRechargable'!AS13-cellphones_LiRechargable!AS13-'Cordless Tools_LiRechargab'!AS13-PortablePCs_LiRechargab!AS13-Tablets_LiRechargable!AS13</f>
        <v>5621.8586580073288</v>
      </c>
      <c r="AT13" s="10">
        <f>'POM Portables Li-Rechargeable'!AO13-'cameras games_LiRechargable'!AT13-cellphones_LiRechargable!AT13-'Cordless Tools_LiRechargab'!AT13-PortablePCs_LiRechargab!AT13-Tablets_LiRechargable!AT13</f>
        <v>6294.6584284884557</v>
      </c>
      <c r="AU13" s="10">
        <f>'POM Portables Li-Rechargeable'!AP13-'cameras games_LiRechargable'!AU13-cellphones_LiRechargable!AU13-'Cordless Tools_LiRechargab'!AU13-PortablePCs_LiRechargab!AU13-Tablets_LiRechargable!AU13</f>
        <v>7036.5099362083038</v>
      </c>
      <c r="AV13" s="10">
        <f>'POM Portables Li-Rechargeable'!AQ13-'cameras games_LiRechargable'!AV13-cellphones_LiRechargable!AV13-'Cordless Tools_LiRechargab'!AV13-PortablePCs_LiRechargab!AV13-Tablets_LiRechargable!AV13</f>
        <v>7863.0057878906937</v>
      </c>
      <c r="AW13" s="10">
        <f>'POM Portables Li-Rechargeable'!AR13-'cameras games_LiRechargable'!AW13-cellphones_LiRechargable!AW13-'Cordless Tools_LiRechargab'!AW13-PortablePCs_LiRechargab!AW13-Tablets_LiRechargable!AW13</f>
        <v>8885.1919962926258</v>
      </c>
      <c r="AX13" s="10">
        <f>'POM Portables Li-Rechargeable'!AS13-'cameras games_LiRechargable'!AX13-cellphones_LiRechargable!AX13-'Cordless Tools_LiRechargab'!AX13-PortablePCs_LiRechargab!AX13-Tablets_LiRechargable!AX13</f>
        <v>10016.42817474971</v>
      </c>
      <c r="AY13" s="10">
        <f>'POM Portables Li-Rechargeable'!AT13-'cameras games_LiRechargable'!AY13-cellphones_LiRechargable!AY13-'Cordless Tools_LiRechargab'!AY13-PortablePCs_LiRechargab!AY13-Tablets_LiRechargable!AY13</f>
        <v>11267.911258405546</v>
      </c>
      <c r="AZ13" s="10">
        <f>'POM Portables Li-Rechargeable'!AU13-'cameras games_LiRechargable'!AZ13-cellphones_LiRechargable!AZ13-'Cordless Tools_LiRechargab'!AZ13-PortablePCs_LiRechargab!AZ13-Tablets_LiRechargable!AZ13</f>
        <v>12651.971976531782</v>
      </c>
      <c r="BA13" s="10">
        <f>'POM Portables Li-Rechargeable'!AV13-'cameras games_LiRechargable'!BA13-cellphones_LiRechargable!BA13-'Cordless Tools_LiRechargab'!BA13-PortablePCs_LiRechargab!BA13-Tablets_LiRechargable!BA13</f>
        <v>14182.188932008667</v>
      </c>
      <c r="BB13" s="10">
        <f>'POM Portables Li-Rechargeable'!AW13-'cameras games_LiRechargable'!BB13-cellphones_LiRechargable!BB13-'Cordless Tools_LiRechargab'!BB13-PortablePCs_LiRechargab!BB13-Tablets_LiRechargable!BB13</f>
        <v>15873.514123707377</v>
      </c>
      <c r="BC13" s="10">
        <f>'POM Portables Li-Rechargeable'!AX13-'cameras games_LiRechargable'!BC13-cellphones_LiRechargable!BC13-'Cordless Tools_LiRechargab'!BC13-PortablePCs_LiRechargab!BC13-Tablets_LiRechargable!BC13</f>
        <v>17742.411057811652</v>
      </c>
      <c r="BD13" s="10">
        <f>'POM Portables Li-Rechargeable'!AY13-'cameras games_LiRechargable'!BD13-cellphones_LiRechargable!BD13-'Cordless Tools_LiRechargab'!BD13-PortablePCs_LiRechargab!BD13-Tablets_LiRechargable!BD13</f>
        <v>19807.006708806941</v>
      </c>
      <c r="BE13" s="10">
        <f>'POM Portables Li-Rechargeable'!AZ13-'cameras games_LiRechargable'!BE13-cellphones_LiRechargable!BE13-'Cordless Tools_LiRechargab'!BE13-PortablePCs_LiRechargab!BE13-Tablets_LiRechargable!BE13</f>
        <v>22087.258717030305</v>
      </c>
    </row>
    <row r="14" spans="1:57" x14ac:dyDescent="0.35">
      <c r="A14" s="57" t="s">
        <v>616</v>
      </c>
      <c r="C14" s="86" t="s">
        <v>3</v>
      </c>
      <c r="D14" s="58" t="s">
        <v>621</v>
      </c>
      <c r="E14" s="67" t="s">
        <v>625</v>
      </c>
      <c r="F14" s="26" t="s">
        <v>43</v>
      </c>
      <c r="G14" s="11">
        <f>'POM Portables Li-Rechargeable'!B14-'cameras games_LiRechargable'!G14-cellphones_LiRechargable!G14-'Cordless Tools_LiRechargab'!G14-PortablePCs_LiRechargab!G14-Tablets_LiRechargable!G14</f>
        <v>-2.5666586312552577</v>
      </c>
      <c r="H14" s="11">
        <f>'POM Portables Li-Rechargeable'!C14-'cameras games_LiRechargable'!H14-cellphones_LiRechargable!H14-'Cordless Tools_LiRechargab'!H14-PortablePCs_LiRechargab!H14-Tablets_LiRechargable!H14</f>
        <v>-2.7833253262523519</v>
      </c>
      <c r="I14" s="11">
        <f>'POM Portables Li-Rechargeable'!D14-'cameras games_LiRechargable'!I14-cellphones_LiRechargable!I14-'Cordless Tools_LiRechargab'!I14-PortablePCs_LiRechargab!I14-Tablets_LiRechargable!I14</f>
        <v>-0.88196795599555333</v>
      </c>
      <c r="J14" s="11">
        <f>'POM Portables Li-Rechargeable'!E14-'cameras games_LiRechargable'!J14-cellphones_LiRechargable!J14-'Cordless Tools_LiRechargab'!J14-PortablePCs_LiRechargab!J14-Tablets_LiRechargable!J14</f>
        <v>-1.4083258738179278</v>
      </c>
      <c r="K14" s="11">
        <f>'POM Portables Li-Rechargeable'!F14-'cameras games_LiRechargable'!K14-cellphones_LiRechargable!K14-'Cordless Tools_LiRechargab'!K14-PortablePCs_LiRechargab!K14-Tablets_LiRechargable!K14</f>
        <v>3.3223005240409904</v>
      </c>
      <c r="L14" s="11">
        <f>'POM Portables Li-Rechargeable'!G14-'cameras games_LiRechargable'!L14-cellphones_LiRechargable!L14-'Cordless Tools_LiRechargab'!L14-PortablePCs_LiRechargab!L14-Tablets_LiRechargable!L14</f>
        <v>-1.864443148424975</v>
      </c>
      <c r="M14" s="11">
        <f>'POM Portables Li-Rechargeable'!H14-'cameras games_LiRechargable'!M14-cellphones_LiRechargable!M14-'Cordless Tools_LiRechargab'!M14-PortablePCs_LiRechargab!M14-Tablets_LiRechargable!M14</f>
        <v>-9.1455307292775405</v>
      </c>
      <c r="N14" s="11">
        <f>'POM Portables Li-Rechargeable'!I14-'cameras games_LiRechargable'!N14-cellphones_LiRechargable!N14-'Cordless Tools_LiRechargab'!N14-PortablePCs_LiRechargab!N14-Tablets_LiRechargable!N14</f>
        <v>-16.819942996142558</v>
      </c>
      <c r="O14" s="11">
        <f>'POM Portables Li-Rechargeable'!J14-'cameras games_LiRechargable'!O14-cellphones_LiRechargable!O14-'Cordless Tools_LiRechargab'!O14-PortablePCs_LiRechargab!O14-Tablets_LiRechargable!O14</f>
        <v>-17.156631604406613</v>
      </c>
      <c r="P14" s="11">
        <f>'POM Portables Li-Rechargeable'!K14-'cameras games_LiRechargable'!P14-cellphones_LiRechargable!P14-'Cordless Tools_LiRechargab'!P14-PortablePCs_LiRechargab!P14-Tablets_LiRechargable!P14</f>
        <v>-52.807834065330404</v>
      </c>
      <c r="Q14" s="11">
        <f>'POM Portables Li-Rechargeable'!L14-'cameras games_LiRechargable'!Q14-cellphones_LiRechargable!Q14-'Cordless Tools_LiRechargab'!Q14-PortablePCs_LiRechargab!Q14-Tablets_LiRechargable!Q14</f>
        <v>-27.788014945568477</v>
      </c>
      <c r="R14" s="9">
        <f>'POM Portables Li-Rechargeable'!M14-'cameras games_LiRechargable'!R14-cellphones_LiRechargable!R14-'Cordless Tools_LiRechargab'!R14-PortablePCs_LiRechargab!R14-Tablets_LiRechargable!R14</f>
        <v>-35.082754677023956</v>
      </c>
      <c r="S14" s="9">
        <f>'POM Portables Li-Rechargeable'!N14-'cameras games_LiRechargable'!S14-cellphones_LiRechargable!S14-'Cordless Tools_LiRechargab'!S14-PortablePCs_LiRechargab!S14-Tablets_LiRechargable!S14</f>
        <v>-89.440812357472197</v>
      </c>
      <c r="T14" s="9">
        <f>'POM Portables Li-Rechargeable'!O14-'cameras games_LiRechargable'!T14-cellphones_LiRechargable!T14-'Cordless Tools_LiRechargab'!T14-PortablePCs_LiRechargab!T14-Tablets_LiRechargable!T14</f>
        <v>-103.94378369639799</v>
      </c>
      <c r="U14" s="9">
        <f>'POM Portables Li-Rechargeable'!P14-'cameras games_LiRechargable'!U14-cellphones_LiRechargable!U14-'Cordless Tools_LiRechargab'!U14-PortablePCs_LiRechargab!U14-Tablets_LiRechargable!U14</f>
        <v>-97.801044011214202</v>
      </c>
      <c r="V14" s="9">
        <f>'POM Portables Li-Rechargeable'!Q14-'cameras games_LiRechargable'!V14-cellphones_LiRechargable!V14-'Cordless Tools_LiRechargab'!V14-PortablePCs_LiRechargab!V14-Tablets_LiRechargable!V14</f>
        <v>-80.445253755018456</v>
      </c>
      <c r="W14" s="9">
        <f>'POM Portables Li-Rechargeable'!R14-'cameras games_LiRechargable'!W14-cellphones_LiRechargable!W14-'Cordless Tools_LiRechargab'!W14-PortablePCs_LiRechargab!W14-Tablets_LiRechargable!W14</f>
        <v>-67.861790405742823</v>
      </c>
      <c r="X14" s="9">
        <f>'POM Portables Li-Rechargeable'!S14-'cameras games_LiRechargable'!X14-cellphones_LiRechargable!X14-'Cordless Tools_LiRechargab'!X14-PortablePCs_LiRechargab!X14-Tablets_LiRechargable!X14</f>
        <v>-39.714034987488212</v>
      </c>
      <c r="Y14" s="9">
        <f>'POM Portables Li-Rechargeable'!T14-'cameras games_LiRechargable'!Y14-cellphones_LiRechargable!Y14-'Cordless Tools_LiRechargab'!Y14-PortablePCs_LiRechargab!Y14-Tablets_LiRechargable!Y14</f>
        <v>-59.504113482274477</v>
      </c>
      <c r="Z14" s="9">
        <f>'POM Portables Li-Rechargeable'!U14-'cameras games_LiRechargable'!Z14-cellphones_LiRechargable!Z14-'Cordless Tools_LiRechargab'!Z14-PortablePCs_LiRechargab!Z14-Tablets_LiRechargable!Z14</f>
        <v>2.9398696735077152</v>
      </c>
      <c r="AA14" s="9">
        <f>'POM Portables Li-Rechargeable'!V14-'cameras games_LiRechargable'!AA14-cellphones_LiRechargable!AA14-'Cordless Tools_LiRechargab'!AA14-PortablePCs_LiRechargab!AA14-Tablets_LiRechargable!AA14</f>
        <v>19.217500737198616</v>
      </c>
      <c r="AB14" s="9">
        <f>'POM Portables Li-Rechargeable'!W14-'cameras games_LiRechargable'!AB14-cellphones_LiRechargable!AB14-'Cordless Tools_LiRechargab'!AB14-PortablePCs_LiRechargab!AB14-Tablets_LiRechargable!AB14</f>
        <v>24.849954597504532</v>
      </c>
      <c r="AC14" s="10">
        <f>'POM Portables Li-Rechargeable'!X14-'cameras games_LiRechargable'!AC14-cellphones_LiRechargable!AC14-'Cordless Tools_LiRechargab'!AC14-PortablePCs_LiRechargab!AC14-Tablets_LiRechargable!AC14</f>
        <v>32.079836272745638</v>
      </c>
      <c r="AD14" s="10">
        <f>'POM Portables Li-Rechargeable'!Y14-'cameras games_LiRechargable'!AD14-cellphones_LiRechargable!AD14-'Cordless Tools_LiRechargab'!AD14-PortablePCs_LiRechargab!AD14-Tablets_LiRechargable!AD14</f>
        <v>39.905985597765422</v>
      </c>
      <c r="AE14" s="10">
        <f>'POM Portables Li-Rechargeable'!Z14-'cameras games_LiRechargable'!AE14-cellphones_LiRechargable!AE14-'Cordless Tools_LiRechargab'!AE14-PortablePCs_LiRechargab!AE14-Tablets_LiRechargable!AE14</f>
        <v>47.822999292386569</v>
      </c>
      <c r="AF14" s="10">
        <f>'POM Portables Li-Rechargeable'!AA14-'cameras games_LiRechargable'!AF14-cellphones_LiRechargable!AF14-'Cordless Tools_LiRechargab'!AF14-PortablePCs_LiRechargab!AF14-Tablets_LiRechargable!AF14</f>
        <v>55.693010146135173</v>
      </c>
      <c r="AG14" s="10">
        <f>'POM Portables Li-Rechargeable'!AB14-'cameras games_LiRechargable'!AG14-cellphones_LiRechargable!AG14-'Cordless Tools_LiRechargab'!AG14-PortablePCs_LiRechargab!AG14-Tablets_LiRechargable!AG14</f>
        <v>63.339390558995618</v>
      </c>
      <c r="AH14" s="10">
        <f>'POM Portables Li-Rechargeable'!AC14-'cameras games_LiRechargable'!AH14-cellphones_LiRechargable!AH14-'Cordless Tools_LiRechargab'!AH14-PortablePCs_LiRechargab!AH14-Tablets_LiRechargable!AH14</f>
        <v>70.538811187181409</v>
      </c>
      <c r="AI14" s="10">
        <f>'POM Portables Li-Rechargeable'!AD14-'cameras games_LiRechargable'!AI14-cellphones_LiRechargable!AI14-'Cordless Tools_LiRechargab'!AI14-PortablePCs_LiRechargab!AI14-Tablets_LiRechargable!AI14</f>
        <v>77.011851561883361</v>
      </c>
      <c r="AJ14" s="10">
        <f>'POM Portables Li-Rechargeable'!AE14-'cameras games_LiRechargable'!AJ14-cellphones_LiRechargable!AJ14-'Cordless Tools_LiRechargab'!AJ14-PortablePCs_LiRechargab!AJ14-Tablets_LiRechargable!AJ14</f>
        <v>82.411913083930017</v>
      </c>
      <c r="AK14" s="10">
        <f>'POM Portables Li-Rechargeable'!AF14-'cameras games_LiRechargable'!AK14-cellphones_LiRechargable!AK14-'Cordless Tools_LiRechargab'!AK14-PortablePCs_LiRechargab!AK14-Tablets_LiRechargable!AK14</f>
        <v>86.312143061912622</v>
      </c>
      <c r="AL14" s="10">
        <f>'POM Portables Li-Rechargeable'!AG14-'cameras games_LiRechargable'!AL14-cellphones_LiRechargable!AL14-'Cordless Tools_LiRechargab'!AL14-PortablePCs_LiRechargab!AL14-Tablets_LiRechargable!AL14</f>
        <v>113.10872518304711</v>
      </c>
      <c r="AM14" s="10">
        <f>'POM Portables Li-Rechargeable'!AH14-'cameras games_LiRechargable'!AM14-cellphones_LiRechargable!AM14-'Cordless Tools_LiRechargab'!AM14-PortablePCs_LiRechargab!AM14-Tablets_LiRechargable!AM14</f>
        <v>142.88463826343406</v>
      </c>
      <c r="AN14" s="10">
        <f>'POM Portables Li-Rechargeable'!AI14-'cameras games_LiRechargable'!AN14-cellphones_LiRechargable!AN14-'Cordless Tools_LiRechargab'!AN14-PortablePCs_LiRechargab!AN14-Tablets_LiRechargable!AN14</f>
        <v>175.94317250784991</v>
      </c>
      <c r="AO14" s="10">
        <f>'POM Portables Li-Rechargeable'!AJ14-'cameras games_LiRechargable'!AO14-cellphones_LiRechargable!AO14-'Cordless Tools_LiRechargab'!AO14-PortablePCs_LiRechargab!AO14-Tablets_LiRechargable!AO14</f>
        <v>212.61804792026459</v>
      </c>
      <c r="AP14" s="10">
        <f>'POM Portables Li-Rechargeable'!AK14-'cameras games_LiRechargable'!AP14-cellphones_LiRechargable!AP14-'Cordless Tools_LiRechargab'!AP14-PortablePCs_LiRechargab!AP14-Tablets_LiRechargable!AP14</f>
        <v>253.27645923570179</v>
      </c>
      <c r="AQ14" s="10">
        <f>'POM Portables Li-Rechargeable'!AL14-'cameras games_LiRechargable'!AQ14-cellphones_LiRechargable!AQ14-'Cordless Tools_LiRechargab'!AQ14-PortablePCs_LiRechargab!AQ14-Tablets_LiRechargable!AQ14</f>
        <v>298.32242538368388</v>
      </c>
      <c r="AR14" s="10">
        <f>'POM Portables Li-Rechargeable'!AM14-'cameras games_LiRechargable'!AR14-cellphones_LiRechargable!AR14-'Cordless Tools_LiRechargab'!AR14-PortablePCs_LiRechargab!AR14-Tablets_LiRechargable!AR14</f>
        <v>348.20047393719153</v>
      </c>
      <c r="AS14" s="10">
        <f>'POM Portables Li-Rechargeable'!AN14-'cameras games_LiRechargable'!AS14-cellphones_LiRechargable!AS14-'Cordless Tools_LiRechargab'!AS14-PortablePCs_LiRechargab!AS14-Tablets_LiRechargable!AS14</f>
        <v>403.39969404645387</v>
      </c>
      <c r="AT14" s="10">
        <f>'POM Portables Li-Rechargeable'!AO14-'cameras games_LiRechargable'!AT14-cellphones_LiRechargable!AT14-'Cordless Tools_LiRechargab'!AT14-PortablePCs_LiRechargab!AT14-Tablets_LiRechargable!AT14</f>
        <v>464.45819470685512</v>
      </c>
      <c r="AU14" s="10">
        <f>'POM Portables Li-Rechargeable'!AP14-'cameras games_LiRechargable'!AU14-cellphones_LiRechargable!AU14-'Cordless Tools_LiRechargab'!AU14-PortablePCs_LiRechargab!AU14-Tablets_LiRechargable!AU14</f>
        <v>531.96800889517363</v>
      </c>
      <c r="AV14" s="10">
        <f>'POM Portables Li-Rechargeable'!AQ14-'cameras games_LiRechargable'!AV14-cellphones_LiRechargable!AV14-'Cordless Tools_LiRechargab'!AV14-PortablePCs_LiRechargab!AV14-Tablets_LiRechargable!AV14</f>
        <v>608.37879549369552</v>
      </c>
      <c r="AW14" s="10">
        <f>'POM Portables Li-Rechargeable'!AR14-'cameras games_LiRechargable'!AW14-cellphones_LiRechargable!AW14-'Cordless Tools_LiRechargab'!AW14-PortablePCs_LiRechargab!AW14-Tablets_LiRechargable!AW14</f>
        <v>741.38685414808594</v>
      </c>
      <c r="AX14" s="10">
        <f>'POM Portables Li-Rechargeable'!AS14-'cameras games_LiRechargable'!AX14-cellphones_LiRechargable!AX14-'Cordless Tools_LiRechargab'!AX14-PortablePCs_LiRechargab!AX14-Tablets_LiRechargable!AX14</f>
        <v>890.36638260052223</v>
      </c>
      <c r="AY14" s="10">
        <f>'POM Portables Li-Rechargeable'!AT14-'cameras games_LiRechargable'!AY14-cellphones_LiRechargable!AY14-'Cordless Tools_LiRechargab'!AY14-PortablePCs_LiRechargab!AY14-Tablets_LiRechargable!AY14</f>
        <v>1057.0386825772139</v>
      </c>
      <c r="AZ14" s="10">
        <f>'POM Portables Li-Rechargeable'!AU14-'cameras games_LiRechargable'!AZ14-cellphones_LiRechargable!AZ14-'Cordless Tools_LiRechargab'!AZ14-PortablePCs_LiRechargab!AZ14-Tablets_LiRechargable!AZ14</f>
        <v>1243.3032999298068</v>
      </c>
      <c r="BA14" s="10">
        <f>'POM Portables Li-Rechargeable'!AV14-'cameras games_LiRechargable'!BA14-cellphones_LiRechargable!BA14-'Cordless Tools_LiRechargab'!BA14-PortablePCs_LiRechargab!BA14-Tablets_LiRechargable!BA14</f>
        <v>1451.256153807728</v>
      </c>
      <c r="BB14" s="10">
        <f>'POM Portables Li-Rechargeable'!AW14-'cameras games_LiRechargable'!BB14-cellphones_LiRechargable!BB14-'Cordless Tools_LiRechargab'!BB14-PortablePCs_LiRechargab!BB14-Tablets_LiRechargable!BB14</f>
        <v>1683.209493976367</v>
      </c>
      <c r="BC14" s="10">
        <f>'POM Portables Li-Rechargeable'!AX14-'cameras games_LiRechargable'!BC14-cellphones_LiRechargable!BC14-'Cordless Tools_LiRechargab'!BC14-PortablePCs_LiRechargab!BC14-Tablets_LiRechargable!BC14</f>
        <v>1941.7138698570282</v>
      </c>
      <c r="BD14" s="10">
        <f>'POM Portables Li-Rechargeable'!AY14-'cameras games_LiRechargable'!BD14-cellphones_LiRechargable!BD14-'Cordless Tools_LiRechargab'!BD14-PortablePCs_LiRechargab!BD14-Tablets_LiRechargable!BD14</f>
        <v>2229.5823132602291</v>
      </c>
      <c r="BE14" s="10">
        <f>'POM Portables Li-Rechargeable'!AZ14-'cameras games_LiRechargable'!BE14-cellphones_LiRechargable!BE14-'Cordless Tools_LiRechargab'!BE14-PortablePCs_LiRechargab!BE14-Tablets_LiRechargable!BE14</f>
        <v>2549.9169570210515</v>
      </c>
    </row>
    <row r="15" spans="1:57" x14ac:dyDescent="0.35">
      <c r="A15" s="57" t="s">
        <v>616</v>
      </c>
      <c r="C15" s="86" t="s">
        <v>3</v>
      </c>
      <c r="D15" s="58" t="s">
        <v>621</v>
      </c>
      <c r="E15" s="67" t="s">
        <v>625</v>
      </c>
      <c r="F15" s="26" t="s">
        <v>44</v>
      </c>
      <c r="G15" s="11">
        <f>'POM Portables Li-Rechargeable'!B15-'cameras games_LiRechargable'!G15-cellphones_LiRechargable!G15-'Cordless Tools_LiRechargab'!G15-PortablePCs_LiRechargab!G15-Tablets_LiRechargable!G15</f>
        <v>-6.9691551599663635</v>
      </c>
      <c r="H15" s="11">
        <f>'POM Portables Li-Rechargeable'!C15-'cameras games_LiRechargable'!H15-cellphones_LiRechargable!H15-'Cordless Tools_LiRechargab'!H15-PortablePCs_LiRechargab!H15-Tablets_LiRechargable!H15</f>
        <v>-10.405362463302733</v>
      </c>
      <c r="I15" s="11">
        <f>'POM Portables Li-Rechargeable'!D15-'cameras games_LiRechargable'!I15-cellphones_LiRechargable!I15-'Cordless Tools_LiRechargab'!I15-PortablePCs_LiRechargab!I15-Tablets_LiRechargable!I15</f>
        <v>-15.006586355505853</v>
      </c>
      <c r="J15" s="11">
        <f>'POM Portables Li-Rechargeable'!E15-'cameras games_LiRechargable'!J15-cellphones_LiRechargable!J15-'Cordless Tools_LiRechargab'!J15-PortablePCs_LiRechargab!J15-Tablets_LiRechargable!J15</f>
        <v>-19.186966236040544</v>
      </c>
      <c r="K15" s="11">
        <f>'POM Portables Li-Rechargeable'!F15-'cameras games_LiRechargable'!K15-cellphones_LiRechargable!K15-'Cordless Tools_LiRechargab'!K15-PortablePCs_LiRechargab!K15-Tablets_LiRechargable!K15</f>
        <v>-20.755268583072727</v>
      </c>
      <c r="L15" s="11">
        <f>'POM Portables Li-Rechargeable'!G15-'cameras games_LiRechargable'!L15-cellphones_LiRechargable!L15-'Cordless Tools_LiRechargab'!L15-PortablePCs_LiRechargab!L15-Tablets_LiRechargable!L15</f>
        <v>-22.652030258626731</v>
      </c>
      <c r="M15" s="11">
        <f>'POM Portables Li-Rechargeable'!H15-'cameras games_LiRechargable'!M15-cellphones_LiRechargable!M15-'Cordless Tools_LiRechargab'!M15-PortablePCs_LiRechargab!M15-Tablets_LiRechargable!M15</f>
        <v>-31.835192919826795</v>
      </c>
      <c r="N15" s="11">
        <f>'POM Portables Li-Rechargeable'!I15-'cameras games_LiRechargable'!N15-cellphones_LiRechargable!N15-'Cordless Tools_LiRechargab'!N15-PortablePCs_LiRechargab!N15-Tablets_LiRechargable!N15</f>
        <v>-37.22240488023369</v>
      </c>
      <c r="O15" s="11">
        <f>'POM Portables Li-Rechargeable'!J15-'cameras games_LiRechargable'!O15-cellphones_LiRechargable!O15-'Cordless Tools_LiRechargab'!O15-PortablePCs_LiRechargab!O15-Tablets_LiRechargable!O15</f>
        <v>-35.108748391770781</v>
      </c>
      <c r="P15" s="11">
        <f>'POM Portables Li-Rechargeable'!K15-'cameras games_LiRechargable'!P15-cellphones_LiRechargable!P15-'Cordless Tools_LiRechargab'!P15-PortablePCs_LiRechargab!P15-Tablets_LiRechargable!P15</f>
        <v>-49.205330044929326</v>
      </c>
      <c r="Q15" s="11">
        <f>'POM Portables Li-Rechargeable'!L15-'cameras games_LiRechargable'!Q15-cellphones_LiRechargable!Q15-'Cordless Tools_LiRechargab'!Q15-PortablePCs_LiRechargab!Q15-Tablets_LiRechargable!Q15</f>
        <v>-35.625795567579161</v>
      </c>
      <c r="R15" s="9">
        <f>'POM Portables Li-Rechargeable'!M15-'cameras games_LiRechargable'!R15-cellphones_LiRechargable!R15-'Cordless Tools_LiRechargab'!R15-PortablePCs_LiRechargab!R15-Tablets_LiRechargable!R15</f>
        <v>-38.870201342389841</v>
      </c>
      <c r="S15" s="9">
        <f>'POM Portables Li-Rechargeable'!N15-'cameras games_LiRechargable'!S15-cellphones_LiRechargable!S15-'Cordless Tools_LiRechargab'!S15-PortablePCs_LiRechargab!S15-Tablets_LiRechargable!S15</f>
        <v>-51.003968131716022</v>
      </c>
      <c r="T15" s="9">
        <f>'POM Portables Li-Rechargeable'!O15-'cameras games_LiRechargable'!T15-cellphones_LiRechargable!T15-'Cordless Tools_LiRechargab'!T15-PortablePCs_LiRechargab!T15-Tablets_LiRechargable!T15</f>
        <v>-59.9641725226018</v>
      </c>
      <c r="U15" s="9">
        <f>'POM Portables Li-Rechargeable'!P15-'cameras games_LiRechargable'!U15-cellphones_LiRechargable!U15-'Cordless Tools_LiRechargab'!U15-PortablePCs_LiRechargab!U15-Tablets_LiRechargable!U15</f>
        <v>-64.936376204245278</v>
      </c>
      <c r="V15" s="9">
        <f>'POM Portables Li-Rechargeable'!Q15-'cameras games_LiRechargable'!V15-cellphones_LiRechargable!V15-'Cordless Tools_LiRechargab'!V15-PortablePCs_LiRechargab!V15-Tablets_LiRechargable!V15</f>
        <v>-84.397378995325198</v>
      </c>
      <c r="W15" s="9">
        <f>'POM Portables Li-Rechargeable'!R15-'cameras games_LiRechargable'!W15-cellphones_LiRechargable!W15-'Cordless Tools_LiRechargab'!W15-PortablePCs_LiRechargab!W15-Tablets_LiRechargable!W15</f>
        <v>-61.347042338104565</v>
      </c>
      <c r="X15" s="9">
        <f>'POM Portables Li-Rechargeable'!S15-'cameras games_LiRechargable'!X15-cellphones_LiRechargable!X15-'Cordless Tools_LiRechargab'!X15-PortablePCs_LiRechargab!X15-Tablets_LiRechargable!X15</f>
        <v>-34.352550295320661</v>
      </c>
      <c r="Y15" s="9">
        <f>'POM Portables Li-Rechargeable'!T15-'cameras games_LiRechargable'!Y15-cellphones_LiRechargable!Y15-'Cordless Tools_LiRechargab'!Y15-PortablePCs_LiRechargab!Y15-Tablets_LiRechargable!Y15</f>
        <v>-11.987565490511958</v>
      </c>
      <c r="Z15" s="9">
        <f>'POM Portables Li-Rechargeable'!U15-'cameras games_LiRechargable'!Z15-cellphones_LiRechargable!Z15-'Cordless Tools_LiRechargab'!Z15-PortablePCs_LiRechargab!Z15-Tablets_LiRechargable!Z15</f>
        <v>50.19153716569393</v>
      </c>
      <c r="AA15" s="9">
        <f>'POM Portables Li-Rechargeable'!V15-'cameras games_LiRechargable'!AA15-cellphones_LiRechargable!AA15-'Cordless Tools_LiRechargab'!AA15-PortablePCs_LiRechargab!AA15-Tablets_LiRechargable!AA15</f>
        <v>89.884650551579483</v>
      </c>
      <c r="AB15" s="9">
        <f>'POM Portables Li-Rechargeable'!W15-'cameras games_LiRechargable'!AB15-cellphones_LiRechargable!AB15-'Cordless Tools_LiRechargab'!AB15-PortablePCs_LiRechargab!AB15-Tablets_LiRechargable!AB15</f>
        <v>73.788106572966115</v>
      </c>
      <c r="AC15" s="10">
        <f>'POM Portables Li-Rechargeable'!X15-'cameras games_LiRechargable'!AC15-cellphones_LiRechargable!AC15-'Cordless Tools_LiRechargab'!AC15-PortablePCs_LiRechargab!AC15-Tablets_LiRechargable!AC15</f>
        <v>87.550627454470927</v>
      </c>
      <c r="AD15" s="10">
        <f>'POM Portables Li-Rechargeable'!Y15-'cameras games_LiRechargable'!AD15-cellphones_LiRechargable!AD15-'Cordless Tools_LiRechargab'!AD15-PortablePCs_LiRechargab!AD15-Tablets_LiRechargable!AD15</f>
        <v>102.85550103590788</v>
      </c>
      <c r="AE15" s="10">
        <f>'POM Portables Li-Rechargeable'!Z15-'cameras games_LiRechargable'!AE15-cellphones_LiRechargable!AE15-'Cordless Tools_LiRechargab'!AE15-PortablePCs_LiRechargab!AE15-Tablets_LiRechargable!AE15</f>
        <v>119.31856709466931</v>
      </c>
      <c r="AF15" s="10">
        <f>'POM Portables Li-Rechargeable'!AA15-'cameras games_LiRechargable'!AF15-cellphones_LiRechargable!AF15-'Cordless Tools_LiRechargab'!AF15-PortablePCs_LiRechargab!AF15-Tablets_LiRechargable!AF15</f>
        <v>136.96185594312956</v>
      </c>
      <c r="AG15" s="10">
        <f>'POM Portables Li-Rechargeable'!AB15-'cameras games_LiRechargable'!AG15-cellphones_LiRechargable!AG15-'Cordless Tools_LiRechargab'!AG15-PortablePCs_LiRechargab!AG15-Tablets_LiRechargable!AG15</f>
        <v>155.79325152228512</v>
      </c>
      <c r="AH15" s="10">
        <f>'POM Portables Li-Rechargeable'!AC15-'cameras games_LiRechargable'!AH15-cellphones_LiRechargable!AH15-'Cordless Tools_LiRechargab'!AH15-PortablePCs_LiRechargab!AH15-Tablets_LiRechargable!AH15</f>
        <v>175.8023973806973</v>
      </c>
      <c r="AI15" s="10">
        <f>'POM Portables Li-Rechargeable'!AD15-'cameras games_LiRechargable'!AI15-cellphones_LiRechargable!AI15-'Cordless Tools_LiRechargab'!AI15-PortablePCs_LiRechargab!AI15-Tablets_LiRechargable!AI15</f>
        <v>196.95576141272011</v>
      </c>
      <c r="AJ15" s="10">
        <f>'POM Portables Li-Rechargeable'!AE15-'cameras games_LiRechargable'!AJ15-cellphones_LiRechargable!AJ15-'Cordless Tools_LiRechargab'!AJ15-PortablePCs_LiRechargab!AJ15-Tablets_LiRechargable!AJ15</f>
        <v>219.1907059812701</v>
      </c>
      <c r="AK15" s="10">
        <f>'POM Portables Li-Rechargeable'!AF15-'cameras games_LiRechargable'!AK15-cellphones_LiRechargable!AK15-'Cordless Tools_LiRechargab'!AK15-PortablePCs_LiRechargab!AK15-Tablets_LiRechargable!AK15</f>
        <v>242.40838362499815</v>
      </c>
      <c r="AL15" s="10">
        <f>'POM Portables Li-Rechargeable'!AG15-'cameras games_LiRechargable'!AL15-cellphones_LiRechargable!AL15-'Cordless Tools_LiRechargab'!AL15-PortablePCs_LiRechargab!AL15-Tablets_LiRechargable!AL15</f>
        <v>284.04460134044035</v>
      </c>
      <c r="AM15" s="10">
        <f>'POM Portables Li-Rechargeable'!AH15-'cameras games_LiRechargable'!AM15-cellphones_LiRechargable!AM15-'Cordless Tools_LiRechargab'!AM15-PortablePCs_LiRechargab!AM15-Tablets_LiRechargable!AM15</f>
        <v>330.12594858644644</v>
      </c>
      <c r="AN15" s="10">
        <f>'POM Portables Li-Rechargeable'!AI15-'cameras games_LiRechargable'!AN15-cellphones_LiRechargable!AN15-'Cordless Tools_LiRechargab'!AN15-PortablePCs_LiRechargab!AN15-Tablets_LiRechargable!AN15</f>
        <v>381.10190447297276</v>
      </c>
      <c r="AO15" s="10">
        <f>'POM Portables Li-Rechargeable'!AJ15-'cameras games_LiRechargable'!AO15-cellphones_LiRechargable!AO15-'Cordless Tools_LiRechargab'!AO15-PortablePCs_LiRechargab!AO15-Tablets_LiRechargable!AO15</f>
        <v>437.46698870412666</v>
      </c>
      <c r="AP15" s="10">
        <f>'POM Portables Li-Rechargeable'!AK15-'cameras games_LiRechargable'!AP15-cellphones_LiRechargable!AP15-'Cordless Tools_LiRechargab'!AP15-PortablePCs_LiRechargab!AP15-Tablets_LiRechargable!AP15</f>
        <v>499.76526742484418</v>
      </c>
      <c r="AQ15" s="10">
        <f>'POM Portables Li-Rechargeable'!AL15-'cameras games_LiRechargable'!AQ15-cellphones_LiRechargable!AQ15-'Cordless Tools_LiRechargab'!AQ15-PortablePCs_LiRechargab!AQ15-Tablets_LiRechargable!AQ15</f>
        <v>568.59530968731895</v>
      </c>
      <c r="AR15" s="10">
        <f>'POM Portables Li-Rechargeable'!AM15-'cameras games_LiRechargable'!AR15-cellphones_LiRechargable!AR15-'Cordless Tools_LiRechargab'!AR15-PortablePCs_LiRechargab!AR15-Tablets_LiRechargable!AR15</f>
        <v>644.6156395998471</v>
      </c>
      <c r="AS15" s="10">
        <f>'POM Portables Li-Rechargeable'!AN15-'cameras games_LiRechargable'!AS15-cellphones_LiRechargable!AS15-'Cordless Tools_LiRechargab'!AS15-PortablePCs_LiRechargab!AS15-Tablets_LiRechargable!AS15</f>
        <v>728.55073372704351</v>
      </c>
      <c r="AT15" s="10">
        <f>'POM Portables Li-Rechargeable'!AO15-'cameras games_LiRechargable'!AT15-cellphones_LiRechargable!AT15-'Cordless Tools_LiRechargab'!AT15-PortablePCs_LiRechargab!AT15-Tablets_LiRechargable!AT15</f>
        <v>821.19761826728939</v>
      </c>
      <c r="AU15" s="10">
        <f>'POM Portables Li-Rechargeable'!AP15-'cameras games_LiRechargable'!AU15-cellphones_LiRechargable!AU15-'Cordless Tools_LiRechargab'!AU15-PortablePCs_LiRechargab!AU15-Tablets_LiRechargable!AU15</f>
        <v>923.43312598586601</v>
      </c>
      <c r="AV15" s="10">
        <f>'POM Portables Li-Rechargeable'!AQ15-'cameras games_LiRechargable'!AV15-cellphones_LiRechargable!AV15-'Cordless Tools_LiRechargab'!AV15-PortablePCs_LiRechargab!AV15-Tablets_LiRechargable!AV15</f>
        <v>1037.8607249273632</v>
      </c>
      <c r="AW15" s="10">
        <f>'POM Portables Li-Rechargeable'!AR15-'cameras games_LiRechargable'!AW15-cellphones_LiRechargable!AW15-'Cordless Tools_LiRechargab'!AW15-PortablePCs_LiRechargab!AW15-Tablets_LiRechargable!AW15</f>
        <v>1196.1590490786964</v>
      </c>
      <c r="AX15" s="10">
        <f>'POM Portables Li-Rechargeable'!AS15-'cameras games_LiRechargable'!AX15-cellphones_LiRechargable!AX15-'Cordless Tools_LiRechargab'!AX15-PortablePCs_LiRechargab!AX15-Tablets_LiRechargable!AX15</f>
        <v>1372.1206130598391</v>
      </c>
      <c r="AY15" s="10">
        <f>'POM Portables Li-Rechargeable'!AT15-'cameras games_LiRechargable'!AY15-cellphones_LiRechargable!AY15-'Cordless Tools_LiRechargab'!AY15-PortablePCs_LiRechargab!AY15-Tablets_LiRechargable!AY15</f>
        <v>1567.5944891728236</v>
      </c>
      <c r="AZ15" s="10">
        <f>'POM Portables Li-Rechargeable'!AU15-'cameras games_LiRechargable'!AZ15-cellphones_LiRechargable!AZ15-'Cordless Tools_LiRechargab'!AZ15-PortablePCs_LiRechargab!AZ15-Tablets_LiRechargable!AZ15</f>
        <v>1784.6187051453212</v>
      </c>
      <c r="BA15" s="10">
        <f>'POM Portables Li-Rechargeable'!AV15-'cameras games_LiRechargable'!BA15-cellphones_LiRechargable!BA15-'Cordless Tools_LiRechargab'!BA15-PortablePCs_LiRechargab!BA15-Tablets_LiRechargable!BA15</f>
        <v>2025.4393411907724</v>
      </c>
      <c r="BB15" s="10">
        <f>'POM Portables Li-Rechargeable'!AW15-'cameras games_LiRechargable'!BB15-cellphones_LiRechargable!BB15-'Cordless Tools_LiRechargab'!BB15-PortablePCs_LiRechargab!BB15-Tablets_LiRechargable!BB15</f>
        <v>2292.5315468414869</v>
      </c>
      <c r="BC15" s="10">
        <f>'POM Portables Li-Rechargeable'!AX15-'cameras games_LiRechargable'!BC15-cellphones_LiRechargable!BC15-'Cordless Tools_LiRechargab'!BC15-PortablePCs_LiRechargab!BC15-Tablets_LiRechargable!BC15</f>
        <v>2588.6226700352699</v>
      </c>
      <c r="BD15" s="10">
        <f>'POM Portables Li-Rechargeable'!AY15-'cameras games_LiRechargable'!BD15-cellphones_LiRechargable!BD15-'Cordless Tools_LiRechargab'!BD15-PortablePCs_LiRechargab!BD15-Tablets_LiRechargable!BD15</f>
        <v>2916.7177102093401</v>
      </c>
      <c r="BE15" s="10">
        <f>'POM Portables Li-Rechargeable'!AZ15-'cameras games_LiRechargable'!BE15-cellphones_LiRechargable!BE15-'Cordless Tools_LiRechargab'!BE15-PortablePCs_LiRechargab!BE15-Tablets_LiRechargable!BE15</f>
        <v>3280.1273283571286</v>
      </c>
    </row>
    <row r="16" spans="1:57" x14ac:dyDescent="0.35">
      <c r="A16" s="57" t="s">
        <v>616</v>
      </c>
      <c r="C16" s="86" t="s">
        <v>3</v>
      </c>
      <c r="D16" s="58" t="s">
        <v>621</v>
      </c>
      <c r="E16" s="67" t="s">
        <v>625</v>
      </c>
      <c r="F16" s="26" t="s">
        <v>45</v>
      </c>
      <c r="G16" s="11">
        <f>'POM Portables Li-Rechargeable'!B16-'cameras games_LiRechargable'!G16-cellphones_LiRechargable!G16-'Cordless Tools_LiRechargab'!G16-PortablePCs_LiRechargab!G16-Tablets_LiRechargable!G16</f>
        <v>0.11340942709713436</v>
      </c>
      <c r="H16" s="11">
        <f>'POM Portables Li-Rechargeable'!C16-'cameras games_LiRechargable'!H16-cellphones_LiRechargable!H16-'Cordless Tools_LiRechargab'!H16-PortablePCs_LiRechargab!H16-Tablets_LiRechargable!H16</f>
        <v>7.9239142893604009E-2</v>
      </c>
      <c r="I16" s="11">
        <f>'POM Portables Li-Rechargeable'!D16-'cameras games_LiRechargable'!I16-cellphones_LiRechargable!I16-'Cordless Tools_LiRechargab'!I16-PortablePCs_LiRechargab!I16-Tablets_LiRechargable!I16</f>
        <v>0.98098530765948022</v>
      </c>
      <c r="J16" s="11">
        <f>'POM Portables Li-Rechargeable'!E16-'cameras games_LiRechargable'!J16-cellphones_LiRechargable!J16-'Cordless Tools_LiRechargab'!J16-PortablePCs_LiRechargab!J16-Tablets_LiRechargable!J16</f>
        <v>2.2953770743785498</v>
      </c>
      <c r="K16" s="11">
        <f>'POM Portables Li-Rechargeable'!F16-'cameras games_LiRechargable'!K16-cellphones_LiRechargable!K16-'Cordless Tools_LiRechargab'!K16-PortablePCs_LiRechargab!K16-Tablets_LiRechargable!K16</f>
        <v>4.9930198103462455</v>
      </c>
      <c r="L16" s="11">
        <f>'POM Portables Li-Rechargeable'!G16-'cameras games_LiRechargable'!L16-cellphones_LiRechargable!L16-'Cordless Tools_LiRechargab'!L16-PortablePCs_LiRechargab!L16-Tablets_LiRechargable!L16</f>
        <v>5.2084737549783542</v>
      </c>
      <c r="M16" s="11">
        <f>'POM Portables Li-Rechargeable'!H16-'cameras games_LiRechargable'!M16-cellphones_LiRechargable!M16-'Cordless Tools_LiRechargab'!M16-PortablePCs_LiRechargab!M16-Tablets_LiRechargable!M16</f>
        <v>4.2734093086154505</v>
      </c>
      <c r="N16" s="11">
        <f>'POM Portables Li-Rechargeable'!I16-'cameras games_LiRechargable'!N16-cellphones_LiRechargable!N16-'Cordless Tools_LiRechargab'!N16-PortablePCs_LiRechargab!N16-Tablets_LiRechargable!N16</f>
        <v>2.1209229372643641</v>
      </c>
      <c r="O16" s="11">
        <f>'POM Portables Li-Rechargeable'!J16-'cameras games_LiRechargable'!O16-cellphones_LiRechargable!O16-'Cordless Tools_LiRechargab'!O16-PortablePCs_LiRechargab!O16-Tablets_LiRechargable!O16</f>
        <v>7.5021686388785849</v>
      </c>
      <c r="P16" s="11">
        <f>'POM Portables Li-Rechargeable'!K16-'cameras games_LiRechargable'!P16-cellphones_LiRechargable!P16-'Cordless Tools_LiRechargab'!P16-PortablePCs_LiRechargab!P16-Tablets_LiRechargable!P16</f>
        <v>-1.5677942875319357</v>
      </c>
      <c r="Q16" s="11">
        <f>'POM Portables Li-Rechargeable'!L16-'cameras games_LiRechargable'!Q16-cellphones_LiRechargable!Q16-'Cordless Tools_LiRechargab'!Q16-PortablePCs_LiRechargab!Q16-Tablets_LiRechargable!Q16</f>
        <v>10.424167232802988</v>
      </c>
      <c r="R16" s="9">
        <f>'POM Portables Li-Rechargeable'!M16-'cameras games_LiRechargable'!R16-cellphones_LiRechargable!R16-'Cordless Tools_LiRechargab'!R16-PortablePCs_LiRechargab!R16-Tablets_LiRechargable!R16</f>
        <v>14.403250559823988</v>
      </c>
      <c r="S16" s="9">
        <f>'POM Portables Li-Rechargeable'!N16-'cameras games_LiRechargable'!S16-cellphones_LiRechargable!S16-'Cordless Tools_LiRechargab'!S16-PortablePCs_LiRechargab!S16-Tablets_LiRechargable!S16</f>
        <v>6.3734579664075213</v>
      </c>
      <c r="T16" s="9">
        <f>'POM Portables Li-Rechargeable'!O16-'cameras games_LiRechargable'!T16-cellphones_LiRechargable!T16-'Cordless Tools_LiRechargab'!T16-PortablePCs_LiRechargab!T16-Tablets_LiRechargable!T16</f>
        <v>-6.6225846894165112</v>
      </c>
      <c r="U16" s="9">
        <f>'POM Portables Li-Rechargeable'!P16-'cameras games_LiRechargable'!U16-cellphones_LiRechargable!U16-'Cordless Tools_LiRechargab'!U16-PortablePCs_LiRechargab!U16-Tablets_LiRechargable!U16</f>
        <v>-4.9579558908435466</v>
      </c>
      <c r="V16" s="9">
        <f>'POM Portables Li-Rechargeable'!Q16-'cameras games_LiRechargable'!V16-cellphones_LiRechargable!V16-'Cordless Tools_LiRechargab'!V16-PortablePCs_LiRechargab!V16-Tablets_LiRechargable!V16</f>
        <v>0.21099194629681861</v>
      </c>
      <c r="W16" s="9">
        <f>'POM Portables Li-Rechargeable'!R16-'cameras games_LiRechargable'!W16-cellphones_LiRechargable!W16-'Cordless Tools_LiRechargab'!W16-PortablePCs_LiRechargab!W16-Tablets_LiRechargable!W16</f>
        <v>1.336843266320269</v>
      </c>
      <c r="X16" s="9">
        <f>'POM Portables Li-Rechargeable'!S16-'cameras games_LiRechargable'!X16-cellphones_LiRechargable!X16-'Cordless Tools_LiRechargab'!X16-PortablePCs_LiRechargab!X16-Tablets_LiRechargable!X16</f>
        <v>8.2697420353893083</v>
      </c>
      <c r="Y16" s="9">
        <f>'POM Portables Li-Rechargeable'!T16-'cameras games_LiRechargable'!Y16-cellphones_LiRechargable!Y16-'Cordless Tools_LiRechargab'!Y16-PortablePCs_LiRechargab!Y16-Tablets_LiRechargable!Y16</f>
        <v>3.4705444553327576</v>
      </c>
      <c r="Z16" s="9">
        <f>'POM Portables Li-Rechargeable'!U16-'cameras games_LiRechargable'!Z16-cellphones_LiRechargable!Z16-'Cordless Tools_LiRechargab'!Z16-PortablePCs_LiRechargab!Z16-Tablets_LiRechargable!Z16</f>
        <v>-9.7830182154234002E-2</v>
      </c>
      <c r="AA16" s="9">
        <f>'POM Portables Li-Rechargeable'!V16-'cameras games_LiRechargable'!AA16-cellphones_LiRechargable!AA16-'Cordless Tools_LiRechargab'!AA16-PortablePCs_LiRechargab!AA16-Tablets_LiRechargable!AA16</f>
        <v>6.9327078469966468</v>
      </c>
      <c r="AB16" s="9">
        <f>'POM Portables Li-Rechargeable'!W16-'cameras games_LiRechargable'!AB16-cellphones_LiRechargable!AB16-'Cordless Tools_LiRechargab'!AB16-PortablePCs_LiRechargab!AB16-Tablets_LiRechargable!AB16</f>
        <v>-2.1963203256042236</v>
      </c>
      <c r="AC16" s="10">
        <f>'POM Portables Li-Rechargeable'!X16-'cameras games_LiRechargable'!AC16-cellphones_LiRechargable!AC16-'Cordless Tools_LiRechargab'!AC16-PortablePCs_LiRechargab!AC16-Tablets_LiRechargable!AC16</f>
        <v>-0.67630620046557954</v>
      </c>
      <c r="AD16" s="10">
        <f>'POM Portables Li-Rechargeable'!Y16-'cameras games_LiRechargable'!AD16-cellphones_LiRechargable!AD16-'Cordless Tools_LiRechargab'!AD16-PortablePCs_LiRechargab!AD16-Tablets_LiRechargable!AD16</f>
        <v>1.041131852751783</v>
      </c>
      <c r="AE16" s="10">
        <f>'POM Portables Li-Rechargeable'!Z16-'cameras games_LiRechargable'!AE16-cellphones_LiRechargable!AE16-'Cordless Tools_LiRechargab'!AE16-PortablePCs_LiRechargab!AE16-Tablets_LiRechargable!AE16</f>
        <v>2.8585898870734345</v>
      </c>
      <c r="AF16" s="10">
        <f>'POM Portables Li-Rechargeable'!AA16-'cameras games_LiRechargable'!AF16-cellphones_LiRechargable!AF16-'Cordless Tools_LiRechargab'!AF16-PortablePCs_LiRechargab!AF16-Tablets_LiRechargable!AF16</f>
        <v>4.7646722779423616</v>
      </c>
      <c r="AG16" s="10">
        <f>'POM Portables Li-Rechargeable'!AB16-'cameras games_LiRechargable'!AG16-cellphones_LiRechargable!AG16-'Cordless Tools_LiRechargab'!AG16-PortablePCs_LiRechargab!AG16-Tablets_LiRechargable!AG16</f>
        <v>6.7430035774774799</v>
      </c>
      <c r="AH16" s="10">
        <f>'POM Portables Li-Rechargeable'!AC16-'cameras games_LiRechargable'!AH16-cellphones_LiRechargable!AH16-'Cordless Tools_LiRechargab'!AH16-PortablePCs_LiRechargab!AH16-Tablets_LiRechargable!AH16</f>
        <v>8.7710960528331618</v>
      </c>
      <c r="AI16" s="10">
        <f>'POM Portables Li-Rechargeable'!AD16-'cameras games_LiRechargable'!AI16-cellphones_LiRechargable!AI16-'Cordless Tools_LiRechargab'!AI16-PortablePCs_LiRechargab!AI16-Tablets_LiRechargable!AI16</f>
        <v>10.819001467771946</v>
      </c>
      <c r="AJ16" s="10">
        <f>'POM Portables Li-Rechargeable'!AE16-'cameras games_LiRechargable'!AJ16-cellphones_LiRechargable!AJ16-'Cordless Tools_LiRechargab'!AJ16-PortablePCs_LiRechargab!AJ16-Tablets_LiRechargable!AJ16</f>
        <v>12.847709080454816</v>
      </c>
      <c r="AK16" s="10">
        <f>'POM Portables Li-Rechargeable'!AF16-'cameras games_LiRechargable'!AK16-cellphones_LiRechargable!AK16-'Cordless Tools_LiRechargab'!AK16-PortablePCs_LiRechargab!AK16-Tablets_LiRechargable!AK16</f>
        <v>14.807245393063193</v>
      </c>
      <c r="AL16" s="10">
        <f>'POM Portables Li-Rechargeable'!AG16-'cameras games_LiRechargable'!AL16-cellphones_LiRechargable!AL16-'Cordless Tools_LiRechargab'!AL16-PortablePCs_LiRechargab!AL16-Tablets_LiRechargable!AL16</f>
        <v>21.132593013111741</v>
      </c>
      <c r="AM16" s="10">
        <f>'POM Portables Li-Rechargeable'!AH16-'cameras games_LiRechargable'!AM16-cellphones_LiRechargable!AM16-'Cordless Tools_LiRechargab'!AM16-PortablePCs_LiRechargab!AM16-Tablets_LiRechargable!AM16</f>
        <v>28.173029155922752</v>
      </c>
      <c r="AN16" s="10">
        <f>'POM Portables Li-Rechargeable'!AI16-'cameras games_LiRechargable'!AN16-cellphones_LiRechargable!AN16-'Cordless Tools_LiRechargab'!AN16-PortablePCs_LiRechargab!AN16-Tablets_LiRechargable!AN16</f>
        <v>36.001570361978999</v>
      </c>
      <c r="AO16" s="10">
        <f>'POM Portables Li-Rechargeable'!AJ16-'cameras games_LiRechargable'!AO16-cellphones_LiRechargable!AO16-'Cordless Tools_LiRechargab'!AO16-PortablePCs_LiRechargab!AO16-Tablets_LiRechargable!AO16</f>
        <v>44.698563545705625</v>
      </c>
      <c r="AP16" s="10">
        <f>'POM Portables Li-Rechargeable'!AK16-'cameras games_LiRechargable'!AP16-cellphones_LiRechargable!AP16-'Cordless Tools_LiRechargab'!AP16-PortablePCs_LiRechargab!AP16-Tablets_LiRechargable!AP16</f>
        <v>54.352419592923518</v>
      </c>
      <c r="AQ16" s="10">
        <f>'POM Portables Li-Rechargeable'!AL16-'cameras games_LiRechargable'!AQ16-cellphones_LiRechargable!AQ16-'Cordless Tools_LiRechargab'!AQ16-PortablePCs_LiRechargab!AQ16-Tablets_LiRechargable!AQ16</f>
        <v>65.060420329105924</v>
      </c>
      <c r="AR16" s="10">
        <f>'POM Portables Li-Rechargeable'!AM16-'cameras games_LiRechargable'!AR16-cellphones_LiRechargable!AR16-'Cordless Tools_LiRechargab'!AR16-PortablePCs_LiRechargab!AR16-Tablets_LiRechargable!AR16</f>
        <v>76.929606195737961</v>
      </c>
      <c r="AS16" s="10">
        <f>'POM Portables Li-Rechargeable'!AN16-'cameras games_LiRechargable'!AS16-cellphones_LiRechargable!AS16-'Cordless Tools_LiRechargab'!AS16-PortablePCs_LiRechargab!AS16-Tablets_LiRechargable!AS16</f>
        <v>90.077752705814163</v>
      </c>
      <c r="AT16" s="10">
        <f>'POM Portables Li-Rechargeable'!AO16-'cameras games_LiRechargable'!AT16-cellphones_LiRechargable!AT16-'Cordless Tools_LiRechargab'!AT16-PortablePCs_LiRechargab!AT16-Tablets_LiRechargable!AT16</f>
        <v>104.63444455661572</v>
      </c>
      <c r="AU16" s="10">
        <f>'POM Portables Li-Rechargeable'!AP16-'cameras games_LiRechargable'!AU16-cellphones_LiRechargable!AU16-'Cordless Tools_LiRechargab'!AU16-PortablePCs_LiRechargab!AU16-Tablets_LiRechargable!AU16</f>
        <v>120.74225716572847</v>
      </c>
      <c r="AV16" s="10">
        <f>'POM Portables Li-Rechargeable'!AQ16-'cameras games_LiRechargable'!AV16-cellphones_LiRechargable!AV16-'Cordless Tools_LiRechargab'!AV16-PortablePCs_LiRechargab!AV16-Tablets_LiRechargable!AV16</f>
        <v>139.07776748147734</v>
      </c>
      <c r="AW16" s="10">
        <f>'POM Portables Li-Rechargeable'!AR16-'cameras games_LiRechargable'!AW16-cellphones_LiRechargable!AW16-'Cordless Tools_LiRechargab'!AW16-PortablePCs_LiRechargab!AW16-Tablets_LiRechargable!AW16</f>
        <v>166.96325286019382</v>
      </c>
      <c r="AX16" s="10">
        <f>'POM Portables Li-Rechargeable'!AS16-'cameras games_LiRechargable'!AX16-cellphones_LiRechargable!AX16-'Cordless Tools_LiRechargab'!AX16-PortablePCs_LiRechargab!AX16-Tablets_LiRechargable!AX16</f>
        <v>198.08321631050384</v>
      </c>
      <c r="AY16" s="10">
        <f>'POM Portables Li-Rechargeable'!AT16-'cameras games_LiRechargable'!AY16-cellphones_LiRechargable!AY16-'Cordless Tools_LiRechargab'!AY16-PortablePCs_LiRechargab!AY16-Tablets_LiRechargable!AY16</f>
        <v>232.78087255727445</v>
      </c>
      <c r="AZ16" s="10">
        <f>'POM Portables Li-Rechargeable'!AU16-'cameras games_LiRechargable'!AZ16-cellphones_LiRechargable!AZ16-'Cordless Tools_LiRechargab'!AZ16-PortablePCs_LiRechargab!AZ16-Tablets_LiRechargable!AZ16</f>
        <v>271.43472084815551</v>
      </c>
      <c r="BA16" s="10">
        <f>'POM Portables Li-Rechargeable'!AV16-'cameras games_LiRechargable'!BA16-cellphones_LiRechargable!BA16-'Cordless Tools_LiRechargab'!BA16-PortablePCs_LiRechargab!BA16-Tablets_LiRechargable!BA16</f>
        <v>314.46212130541636</v>
      </c>
      <c r="BB16" s="10">
        <f>'POM Portables Li-Rechargeable'!AW16-'cameras games_LiRechargable'!BB16-cellphones_LiRechargable!BB16-'Cordless Tools_LiRechargab'!BB16-PortablePCs_LiRechargab!BB16-Tablets_LiRechargable!BB16</f>
        <v>362.32323130541459</v>
      </c>
      <c r="BC16" s="10">
        <f>'POM Portables Li-Rechargeable'!AX16-'cameras games_LiRechargable'!BC16-cellphones_LiRechargable!BC16-'Cordless Tools_LiRechargab'!BC16-PortablePCs_LiRechargab!BC16-Tablets_LiRechargable!BC16</f>
        <v>415.52533800805855</v>
      </c>
      <c r="BD16" s="10">
        <f>'POM Portables Li-Rechargeable'!AY16-'cameras games_LiRechargable'!BD16-cellphones_LiRechargable!BD16-'Cordless Tools_LiRechargab'!BD16-PortablePCs_LiRechargab!BD16-Tablets_LiRechargable!BD16</f>
        <v>474.62762677683691</v>
      </c>
      <c r="BE16" s="10">
        <f>'POM Portables Li-Rechargeable'!AZ16-'cameras games_LiRechargable'!BE16-cellphones_LiRechargable!BE16-'Cordless Tools_LiRechargab'!BE16-PortablePCs_LiRechargab!BE16-Tablets_LiRechargable!BE16</f>
        <v>540.24642921032921</v>
      </c>
    </row>
    <row r="17" spans="1:57" x14ac:dyDescent="0.35">
      <c r="A17" s="57" t="s">
        <v>616</v>
      </c>
      <c r="C17" s="86" t="s">
        <v>3</v>
      </c>
      <c r="D17" s="58" t="s">
        <v>621</v>
      </c>
      <c r="E17" s="67" t="s">
        <v>625</v>
      </c>
      <c r="F17" s="26" t="s">
        <v>46</v>
      </c>
      <c r="G17" s="11">
        <f>'POM Portables Li-Rechargeable'!B17-'cameras games_LiRechargable'!G17-cellphones_LiRechargable!G17-'Cordless Tools_LiRechargab'!G17-PortablePCs_LiRechargab!G17-Tablets_LiRechargable!G17</f>
        <v>-8.2522227982255885</v>
      </c>
      <c r="H17" s="11">
        <f>'POM Portables Li-Rechargeable'!C17-'cameras games_LiRechargable'!H17-cellphones_LiRechargable!H17-'Cordless Tools_LiRechargab'!H17-PortablePCs_LiRechargab!H17-Tablets_LiRechargable!H17</f>
        <v>-12.689288305378813</v>
      </c>
      <c r="I17" s="11">
        <f>'POM Portables Li-Rechargeable'!D17-'cameras games_LiRechargable'!I17-cellphones_LiRechargable!I17-'Cordless Tools_LiRechargab'!I17-PortablePCs_LiRechargab!I17-Tablets_LiRechargable!I17</f>
        <v>-1.0669763636726941</v>
      </c>
      <c r="J17" s="11">
        <f>'POM Portables Li-Rechargeable'!E17-'cameras games_LiRechargable'!J17-cellphones_LiRechargable!J17-'Cordless Tools_LiRechargab'!J17-PortablePCs_LiRechargab!J17-Tablets_LiRechargable!J17</f>
        <v>17.916501292135166</v>
      </c>
      <c r="K17" s="11">
        <f>'POM Portables Li-Rechargeable'!F17-'cameras games_LiRechargable'!K17-cellphones_LiRechargable!K17-'Cordless Tools_LiRechargab'!K17-PortablePCs_LiRechargab!K17-Tablets_LiRechargable!K17</f>
        <v>46.897453375686673</v>
      </c>
      <c r="L17" s="11">
        <f>'POM Portables Li-Rechargeable'!G17-'cameras games_LiRechargable'!L17-cellphones_LiRechargable!L17-'Cordless Tools_LiRechargab'!L17-PortablePCs_LiRechargab!L17-Tablets_LiRechargable!L17</f>
        <v>49.93087972452782</v>
      </c>
      <c r="M17" s="11">
        <f>'POM Portables Li-Rechargeable'!H17-'cameras games_LiRechargable'!M17-cellphones_LiRechargable!M17-'Cordless Tools_LiRechargab'!M17-PortablePCs_LiRechargab!M17-Tablets_LiRechargable!M17</f>
        <v>29.346735307882668</v>
      </c>
      <c r="N17" s="11">
        <f>'POM Portables Li-Rechargeable'!I17-'cameras games_LiRechargable'!N17-cellphones_LiRechargable!N17-'Cordless Tools_LiRechargab'!N17-PortablePCs_LiRechargab!N17-Tablets_LiRechargable!N17</f>
        <v>29.984624758135027</v>
      </c>
      <c r="O17" s="11">
        <f>'POM Portables Li-Rechargeable'!J17-'cameras games_LiRechargable'!O17-cellphones_LiRechargable!O17-'Cordless Tools_LiRechargab'!O17-PortablePCs_LiRechargab!O17-Tablets_LiRechargable!O17</f>
        <v>78.99172356953332</v>
      </c>
      <c r="P17" s="11">
        <f>'POM Portables Li-Rechargeable'!K17-'cameras games_LiRechargable'!P17-cellphones_LiRechargable!P17-'Cordless Tools_LiRechargab'!P17-PortablePCs_LiRechargab!P17-Tablets_LiRechargable!P17</f>
        <v>-42.049370052126086</v>
      </c>
      <c r="Q17" s="11">
        <f>'POM Portables Li-Rechargeable'!L17-'cameras games_LiRechargable'!Q17-cellphones_LiRechargable!Q17-'Cordless Tools_LiRechargab'!Q17-PortablePCs_LiRechargab!Q17-Tablets_LiRechargable!Q17</f>
        <v>91.029263196472584</v>
      </c>
      <c r="R17" s="9">
        <f>'POM Portables Li-Rechargeable'!M17-'cameras games_LiRechargable'!R17-cellphones_LiRechargable!R17-'Cordless Tools_LiRechargab'!R17-PortablePCs_LiRechargab!R17-Tablets_LiRechargable!R17</f>
        <v>189.78256692818573</v>
      </c>
      <c r="S17" s="9">
        <f>'POM Portables Li-Rechargeable'!N17-'cameras games_LiRechargable'!S17-cellphones_LiRechargable!S17-'Cordless Tools_LiRechargab'!S17-PortablePCs_LiRechargab!S17-Tablets_LiRechargable!S17</f>
        <v>190.59959247188883</v>
      </c>
      <c r="T17" s="9">
        <f>'POM Portables Li-Rechargeable'!O17-'cameras games_LiRechargable'!T17-cellphones_LiRechargable!T17-'Cordless Tools_LiRechargab'!T17-PortablePCs_LiRechargab!T17-Tablets_LiRechargable!T17</f>
        <v>88.103921281958606</v>
      </c>
      <c r="U17" s="9">
        <f>'POM Portables Li-Rechargeable'!P17-'cameras games_LiRechargable'!U17-cellphones_LiRechargable!U17-'Cordless Tools_LiRechargab'!U17-PortablePCs_LiRechargab!U17-Tablets_LiRechargable!U17</f>
        <v>84.998547329079145</v>
      </c>
      <c r="V17" s="9">
        <f>'POM Portables Li-Rechargeable'!Q17-'cameras games_LiRechargable'!V17-cellphones_LiRechargable!V17-'Cordless Tools_LiRechargab'!V17-PortablePCs_LiRechargab!V17-Tablets_LiRechargable!V17</f>
        <v>211.27307714515678</v>
      </c>
      <c r="W17" s="9">
        <f>'POM Portables Li-Rechargeable'!R17-'cameras games_LiRechargable'!W17-cellphones_LiRechargable!W17-'Cordless Tools_LiRechargab'!W17-PortablePCs_LiRechargab!W17-Tablets_LiRechargable!W17</f>
        <v>294.41319163677031</v>
      </c>
      <c r="X17" s="9">
        <f>'POM Portables Li-Rechargeable'!S17-'cameras games_LiRechargable'!X17-cellphones_LiRechargable!X17-'Cordless Tools_LiRechargab'!X17-PortablePCs_LiRechargab!X17-Tablets_LiRechargable!X17</f>
        <v>368.98755920808685</v>
      </c>
      <c r="Y17" s="9">
        <f>'POM Portables Li-Rechargeable'!T17-'cameras games_LiRechargable'!Y17-cellphones_LiRechargable!Y17-'Cordless Tools_LiRechargab'!Y17-PortablePCs_LiRechargab!Y17-Tablets_LiRechargable!Y17</f>
        <v>434.52062260853882</v>
      </c>
      <c r="Z17" s="9">
        <f>'POM Portables Li-Rechargeable'!U17-'cameras games_LiRechargable'!Z17-cellphones_LiRechargable!Z17-'Cordless Tools_LiRechargab'!Z17-PortablePCs_LiRechargab!Z17-Tablets_LiRechargable!Z17</f>
        <v>552.95820993416885</v>
      </c>
      <c r="AA17" s="9">
        <f>'POM Portables Li-Rechargeable'!V17-'cameras games_LiRechargable'!AA17-cellphones_LiRechargable!AA17-'Cordless Tools_LiRechargab'!AA17-PortablePCs_LiRechargab!AA17-Tablets_LiRechargable!AA17</f>
        <v>792.9154385223992</v>
      </c>
      <c r="AB17" s="9">
        <f>'POM Portables Li-Rechargeable'!W17-'cameras games_LiRechargable'!AB17-cellphones_LiRechargable!AB17-'Cordless Tools_LiRechargab'!AB17-PortablePCs_LiRechargab!AB17-Tablets_LiRechargable!AB17</f>
        <v>884.91607206013487</v>
      </c>
      <c r="AC17" s="10">
        <f>'POM Portables Li-Rechargeable'!X17-'cameras games_LiRechargable'!AC17-cellphones_LiRechargable!AC17-'Cordless Tools_LiRechargab'!AC17-PortablePCs_LiRechargab!AC17-Tablets_LiRechargable!AC17</f>
        <v>980.69807341649016</v>
      </c>
      <c r="AD17" s="10">
        <f>'POM Portables Li-Rechargeable'!Y17-'cameras games_LiRechargable'!AD17-cellphones_LiRechargable!AD17-'Cordless Tools_LiRechargab'!AD17-PortablePCs_LiRechargab!AD17-Tablets_LiRechargable!AD17</f>
        <v>1085.399335155299</v>
      </c>
      <c r="AE17" s="10">
        <f>'POM Portables Li-Rechargeable'!Z17-'cameras games_LiRechargable'!AE17-cellphones_LiRechargable!AE17-'Cordless Tools_LiRechargab'!AE17-PortablePCs_LiRechargab!AE17-Tablets_LiRechargable!AE17</f>
        <v>1198.9287742085519</v>
      </c>
      <c r="AF17" s="10">
        <f>'POM Portables Li-Rechargeable'!AA17-'cameras games_LiRechargable'!AF17-cellphones_LiRechargable!AF17-'Cordless Tools_LiRechargab'!AF17-PortablePCs_LiRechargab!AF17-Tablets_LiRechargable!AF17</f>
        <v>1321.8267458608607</v>
      </c>
      <c r="AG17" s="10">
        <f>'POM Portables Li-Rechargeable'!AB17-'cameras games_LiRechargable'!AG17-cellphones_LiRechargable!AG17-'Cordless Tools_LiRechargab'!AG17-PortablePCs_LiRechargab!AG17-Tablets_LiRechargable!AG17</f>
        <v>1454.6294133868273</v>
      </c>
      <c r="AH17" s="10">
        <f>'POM Portables Li-Rechargeable'!AC17-'cameras games_LiRechargable'!AH17-cellphones_LiRechargable!AH17-'Cordless Tools_LiRechargab'!AH17-PortablePCs_LiRechargab!AH17-Tablets_LiRechargable!AH17</f>
        <v>1597.8588463063827</v>
      </c>
      <c r="AI17" s="10">
        <f>'POM Portables Li-Rechargeable'!AD17-'cameras games_LiRechargable'!AI17-cellphones_LiRechargable!AI17-'Cordless Tools_LiRechargab'!AI17-PortablePCs_LiRechargab!AI17-Tablets_LiRechargable!AI17</f>
        <v>1752.0106030072</v>
      </c>
      <c r="AJ17" s="10">
        <f>'POM Portables Li-Rechargeable'!AE17-'cameras games_LiRechargable'!AJ17-cellphones_LiRechargable!AJ17-'Cordless Tools_LiRechargab'!AJ17-PortablePCs_LiRechargab!AJ17-Tablets_LiRechargable!AJ17</f>
        <v>1917.5383016855094</v>
      </c>
      <c r="AK17" s="10">
        <f>'POM Portables Li-Rechargeable'!AF17-'cameras games_LiRechargable'!AK17-cellphones_LiRechargable!AK17-'Cordless Tools_LiRechargab'!AK17-PortablePCs_LiRechargab!AK17-Tablets_LiRechargable!AK17</f>
        <v>2094.8345948135329</v>
      </c>
      <c r="AL17" s="10">
        <f>'POM Portables Li-Rechargeable'!AG17-'cameras games_LiRechargable'!AL17-cellphones_LiRechargable!AL17-'Cordless Tools_LiRechargab'!AL17-PortablePCs_LiRechargab!AL17-Tablets_LiRechargable!AL17</f>
        <v>2342.6407524209285</v>
      </c>
      <c r="AM17" s="10">
        <f>'POM Portables Li-Rechargeable'!AH17-'cameras games_LiRechargable'!AM17-cellphones_LiRechargable!AM17-'Cordless Tools_LiRechargab'!AM17-PortablePCs_LiRechargab!AM17-Tablets_LiRechargable!AM17</f>
        <v>2615.8939987819299</v>
      </c>
      <c r="AN17" s="10">
        <f>'POM Portables Li-Rechargeable'!AI17-'cameras games_LiRechargable'!AN17-cellphones_LiRechargable!AN17-'Cordless Tools_LiRechargab'!AN17-PortablePCs_LiRechargab!AN17-Tablets_LiRechargable!AN17</f>
        <v>2917.1513724220563</v>
      </c>
      <c r="AO17" s="10">
        <f>'POM Portables Li-Rechargeable'!AJ17-'cameras games_LiRechargable'!AO17-cellphones_LiRechargable!AO17-'Cordless Tools_LiRechargab'!AO17-PortablePCs_LiRechargab!AO17-Tablets_LiRechargable!AO17</f>
        <v>3249.22585231429</v>
      </c>
      <c r="AP17" s="10">
        <f>'POM Portables Li-Rechargeable'!AK17-'cameras games_LiRechargable'!AP17-cellphones_LiRechargable!AP17-'Cordless Tools_LiRechargab'!AP17-PortablePCs_LiRechargab!AP17-Tablets_LiRechargable!AP17</f>
        <v>3615.2119565557318</v>
      </c>
      <c r="AQ17" s="10">
        <f>'POM Portables Li-Rechargeable'!AL17-'cameras games_LiRechargable'!AQ17-cellphones_LiRechargable!AQ17-'Cordless Tools_LiRechargab'!AQ17-PortablePCs_LiRechargab!AQ17-Tablets_LiRechargable!AQ17</f>
        <v>4018.5139010035687</v>
      </c>
      <c r="AR17" s="10">
        <f>'POM Portables Li-Rechargeable'!AM17-'cameras games_LiRechargable'!AR17-cellphones_LiRechargable!AR17-'Cordless Tools_LiRechargab'!AR17-PortablePCs_LiRechargab!AR17-Tablets_LiRechargable!AR17</f>
        <v>4462.8765738681086</v>
      </c>
      <c r="AS17" s="10">
        <f>'POM Portables Li-Rechargeable'!AN17-'cameras games_LiRechargable'!AS17-cellphones_LiRechargable!AS17-'Cordless Tools_LiRechargab'!AS17-PortablePCs_LiRechargab!AS17-Tablets_LiRechargable!AS17</f>
        <v>4952.4196078604209</v>
      </c>
      <c r="AT17" s="10">
        <f>'POM Portables Li-Rechargeable'!AO17-'cameras games_LiRechargable'!AT17-cellphones_LiRechargable!AT17-'Cordless Tools_LiRechargab'!AT17-PortablePCs_LiRechargab!AT17-Tablets_LiRechargable!AT17</f>
        <v>5491.6748596519701</v>
      </c>
      <c r="AU17" s="10">
        <f>'POM Portables Li-Rechargeable'!AP17-'cameras games_LiRechargable'!AU17-cellphones_LiRechargable!AU17-'Cordless Tools_LiRechargab'!AU17-PortablePCs_LiRechargab!AU17-Tablets_LiRechargable!AU17</f>
        <v>6085.6276373793544</v>
      </c>
      <c r="AV17" s="10">
        <f>'POM Portables Li-Rechargeable'!AQ17-'cameras games_LiRechargable'!AV17-cellphones_LiRechargable!AV17-'Cordless Tools_LiRechargab'!AV17-PortablePCs_LiRechargab!AV17-Tablets_LiRechargable!AV17</f>
        <v>6744.0779923460686</v>
      </c>
      <c r="AW17" s="10">
        <f>'POM Portables Li-Rechargeable'!AR17-'cameras games_LiRechargable'!AW17-cellphones_LiRechargable!AW17-'Cordless Tools_LiRechargab'!AW17-PortablePCs_LiRechargab!AW17-Tablets_LiRechargable!AW17</f>
        <v>7582.5479617685141</v>
      </c>
      <c r="AX17" s="10">
        <f>'POM Portables Li-Rechargeable'!AS17-'cameras games_LiRechargable'!AX17-cellphones_LiRechargable!AX17-'Cordless Tools_LiRechargab'!AX17-PortablePCs_LiRechargab!AX17-Tablets_LiRechargable!AX17</f>
        <v>8511.0525779569489</v>
      </c>
      <c r="AY17" s="10">
        <f>'POM Portables Li-Rechargeable'!AT17-'cameras games_LiRechargable'!AY17-cellphones_LiRechargable!AY17-'Cordless Tools_LiRechargab'!AY17-PortablePCs_LiRechargab!AY17-Tablets_LiRechargable!AY17</f>
        <v>9538.884533492308</v>
      </c>
      <c r="AZ17" s="10">
        <f>'POM Portables Li-Rechargeable'!AU17-'cameras games_LiRechargable'!AZ17-cellphones_LiRechargable!AZ17-'Cordless Tools_LiRechargab'!AZ17-PortablePCs_LiRechargab!AZ17-Tablets_LiRechargable!AZ17</f>
        <v>10676.280050062964</v>
      </c>
      <c r="BA17" s="10">
        <f>'POM Portables Li-Rechargeable'!AV17-'cameras games_LiRechargable'!BA17-cellphones_LiRechargable!BA17-'Cordless Tools_LiRechargab'!BA17-PortablePCs_LiRechargab!BA17-Tablets_LiRechargable!BA17</f>
        <v>11934.51394235248</v>
      </c>
      <c r="BB17" s="10">
        <f>'POM Portables Li-Rechargeable'!AW17-'cameras games_LiRechargable'!BB17-cellphones_LiRechargable!BB17-'Cordless Tools_LiRechargab'!BB17-PortablePCs_LiRechargab!BB17-Tablets_LiRechargable!BB17</f>
        <v>13326.00422384484</v>
      </c>
      <c r="BC17" s="10">
        <f>'POM Portables Li-Rechargeable'!AX17-'cameras games_LiRechargable'!BC17-cellphones_LiRechargable!BC17-'Cordless Tools_LiRechargab'!BC17-PortablePCs_LiRechargab!BC17-Tablets_LiRechargable!BC17</f>
        <v>14864.427210515118</v>
      </c>
      <c r="BD17" s="10">
        <f>'POM Portables Li-Rechargeable'!AY17-'cameras games_LiRechargable'!BD17-cellphones_LiRechargable!BD17-'Cordless Tools_LiRechargab'!BD17-PortablePCs_LiRechargab!BD17-Tablets_LiRechargable!BD17</f>
        <v>16564.844174059202</v>
      </c>
      <c r="BE17" s="10">
        <f>'POM Portables Li-Rechargeable'!AZ17-'cameras games_LiRechargable'!BE17-cellphones_LiRechargable!BE17-'Cordless Tools_LiRechargab'!BE17-PortablePCs_LiRechargab!BE17-Tablets_LiRechargable!BE17</f>
        <v>18443.840701574733</v>
      </c>
    </row>
    <row r="18" spans="1:57" x14ac:dyDescent="0.35">
      <c r="A18" s="57" t="s">
        <v>616</v>
      </c>
      <c r="C18" s="86" t="s">
        <v>3</v>
      </c>
      <c r="D18" s="58" t="s">
        <v>621</v>
      </c>
      <c r="E18" s="67" t="s">
        <v>625</v>
      </c>
      <c r="F18" s="26" t="s">
        <v>47</v>
      </c>
      <c r="G18" s="11">
        <f>'POM Portables Li-Rechargeable'!B18-'cameras games_LiRechargable'!G18-cellphones_LiRechargable!G18-'Cordless Tools_LiRechargab'!G18-PortablePCs_LiRechargab!G18-Tablets_LiRechargable!G18</f>
        <v>1.4702369118373628</v>
      </c>
      <c r="H18" s="11">
        <f>'POM Portables Li-Rechargeable'!C18-'cameras games_LiRechargable'!H18-cellphones_LiRechargable!H18-'Cordless Tools_LiRechargab'!H18-PortablePCs_LiRechargab!H18-Tablets_LiRechargable!H18</f>
        <v>-5.8346568185422356</v>
      </c>
      <c r="I18" s="11">
        <f>'POM Portables Li-Rechargeable'!D18-'cameras games_LiRechargable'!I18-cellphones_LiRechargable!I18-'Cordless Tools_LiRechargab'!I18-PortablePCs_LiRechargab!I18-Tablets_LiRechargable!I18</f>
        <v>3.0348204420170184</v>
      </c>
      <c r="J18" s="11">
        <f>'POM Portables Li-Rechargeable'!E18-'cameras games_LiRechargable'!J18-cellphones_LiRechargable!J18-'Cordless Tools_LiRechargab'!J18-PortablePCs_LiRechargab!J18-Tablets_LiRechargable!J18</f>
        <v>-14.130200392428407</v>
      </c>
      <c r="K18" s="11">
        <f>'POM Portables Li-Rechargeable'!F18-'cameras games_LiRechargable'!K18-cellphones_LiRechargable!K18-'Cordless Tools_LiRechargab'!K18-PortablePCs_LiRechargab!K18-Tablets_LiRechargable!K18</f>
        <v>24.800243113084434</v>
      </c>
      <c r="L18" s="11">
        <f>'POM Portables Li-Rechargeable'!G18-'cameras games_LiRechargable'!L18-cellphones_LiRechargable!L18-'Cordless Tools_LiRechargab'!L18-PortablePCs_LiRechargab!L18-Tablets_LiRechargable!L18</f>
        <v>43.426195595453962</v>
      </c>
      <c r="M18" s="11">
        <f>'POM Portables Li-Rechargeable'!H18-'cameras games_LiRechargable'!M18-cellphones_LiRechargable!M18-'Cordless Tools_LiRechargab'!M18-PortablePCs_LiRechargab!M18-Tablets_LiRechargable!M18</f>
        <v>54.91119075406715</v>
      </c>
      <c r="N18" s="11">
        <f>'POM Portables Li-Rechargeable'!I18-'cameras games_LiRechargable'!N18-cellphones_LiRechargable!N18-'Cordless Tools_LiRechargab'!N18-PortablePCs_LiRechargab!N18-Tablets_LiRechargable!N18</f>
        <v>31.822653898409868</v>
      </c>
      <c r="O18" s="11">
        <f>'POM Portables Li-Rechargeable'!J18-'cameras games_LiRechargable'!O18-cellphones_LiRechargable!O18-'Cordless Tools_LiRechargab'!O18-PortablePCs_LiRechargab!O18-Tablets_LiRechargable!O18</f>
        <v>32.948372099159648</v>
      </c>
      <c r="P18" s="11">
        <f>'POM Portables Li-Rechargeable'!K18-'cameras games_LiRechargable'!P18-cellphones_LiRechargable!P18-'Cordless Tools_LiRechargab'!P18-PortablePCs_LiRechargab!P18-Tablets_LiRechargable!P18</f>
        <v>-11.089419625695356</v>
      </c>
      <c r="Q18" s="11">
        <f>'POM Portables Li-Rechargeable'!L18-'cameras games_LiRechargable'!Q18-cellphones_LiRechargable!Q18-'Cordless Tools_LiRechargab'!Q18-PortablePCs_LiRechargab!Q18-Tablets_LiRechargable!Q18</f>
        <v>146.37236940674811</v>
      </c>
      <c r="R18" s="9">
        <f>'POM Portables Li-Rechargeable'!M18-'cameras games_LiRechargable'!R18-cellphones_LiRechargable!R18-'Cordless Tools_LiRechargab'!R18-PortablePCs_LiRechargab!R18-Tablets_LiRechargable!R18</f>
        <v>219.03602953366064</v>
      </c>
      <c r="S18" s="9">
        <f>'POM Portables Li-Rechargeable'!N18-'cameras games_LiRechargable'!S18-cellphones_LiRechargable!S18-'Cordless Tools_LiRechargab'!S18-PortablePCs_LiRechargab!S18-Tablets_LiRechargable!S18</f>
        <v>187.1833074621652</v>
      </c>
      <c r="T18" s="9">
        <f>'POM Portables Li-Rechargeable'!O18-'cameras games_LiRechargable'!T18-cellphones_LiRechargable!T18-'Cordless Tools_LiRechargab'!T18-PortablePCs_LiRechargab!T18-Tablets_LiRechargable!T18</f>
        <v>58.966204882927912</v>
      </c>
      <c r="U18" s="9">
        <f>'POM Portables Li-Rechargeable'!P18-'cameras games_LiRechargable'!U18-cellphones_LiRechargable!U18-'Cordless Tools_LiRechargab'!U18-PortablePCs_LiRechargab!U18-Tablets_LiRechargable!U18</f>
        <v>158.86350008903065</v>
      </c>
      <c r="V18" s="9">
        <f>'POM Portables Li-Rechargeable'!Q18-'cameras games_LiRechargable'!V18-cellphones_LiRechargable!V18-'Cordless Tools_LiRechargab'!V18-PortablePCs_LiRechargab!V18-Tablets_LiRechargable!V18</f>
        <v>211.46548893063249</v>
      </c>
      <c r="W18" s="9">
        <f>'POM Portables Li-Rechargeable'!R18-'cameras games_LiRechargable'!W18-cellphones_LiRechargable!W18-'Cordless Tools_LiRechargab'!W18-PortablePCs_LiRechargab!W18-Tablets_LiRechargable!W18</f>
        <v>334.0441735939811</v>
      </c>
      <c r="X18" s="9">
        <f>'POM Portables Li-Rechargeable'!S18-'cameras games_LiRechargable'!X18-cellphones_LiRechargable!X18-'Cordless Tools_LiRechargab'!X18-PortablePCs_LiRechargab!X18-Tablets_LiRechargable!X18</f>
        <v>372.16116283785732</v>
      </c>
      <c r="Y18" s="9">
        <f>'POM Portables Li-Rechargeable'!T18-'cameras games_LiRechargable'!Y18-cellphones_LiRechargable!Y18-'Cordless Tools_LiRechargab'!Y18-PortablePCs_LiRechargab!Y18-Tablets_LiRechargable!Y18</f>
        <v>607.46369972826631</v>
      </c>
      <c r="Z18" s="9">
        <f>'POM Portables Li-Rechargeable'!U18-'cameras games_LiRechargable'!Z18-cellphones_LiRechargable!Z18-'Cordless Tools_LiRechargab'!Z18-PortablePCs_LiRechargab!Z18-Tablets_LiRechargable!Z18</f>
        <v>602.58055476902075</v>
      </c>
      <c r="AA18" s="9">
        <f>'POM Portables Li-Rechargeable'!V18-'cameras games_LiRechargable'!AA18-cellphones_LiRechargable!AA18-'Cordless Tools_LiRechargab'!AA18-PortablePCs_LiRechargab!AA18-Tablets_LiRechargable!AA18</f>
        <v>872.83482975071763</v>
      </c>
      <c r="AB18" s="9">
        <f>'POM Portables Li-Rechargeable'!W18-'cameras games_LiRechargable'!AB18-cellphones_LiRechargable!AB18-'Cordless Tools_LiRechargab'!AB18-PortablePCs_LiRechargab!AB18-Tablets_LiRechargable!AB18</f>
        <v>895.66906216995153</v>
      </c>
      <c r="AC18" s="10">
        <f>'POM Portables Li-Rechargeable'!X18-'cameras games_LiRechargable'!AC18-cellphones_LiRechargable!AC18-'Cordless Tools_LiRechargab'!AC18-PortablePCs_LiRechargab!AC18-Tablets_LiRechargable!AC18</f>
        <v>1014.5921270048111</v>
      </c>
      <c r="AD18" s="10">
        <f>'POM Portables Li-Rechargeable'!Y18-'cameras games_LiRechargable'!AD18-cellphones_LiRechargable!AD18-'Cordless Tools_LiRechargab'!AD18-PortablePCs_LiRechargab!AD18-Tablets_LiRechargable!AD18</f>
        <v>1147.5544048459299</v>
      </c>
      <c r="AE18" s="10">
        <f>'POM Portables Li-Rechargeable'!Z18-'cameras games_LiRechargable'!AE18-cellphones_LiRechargable!AE18-'Cordless Tools_LiRechargab'!AE18-PortablePCs_LiRechargab!AE18-Tablets_LiRechargable!AE18</f>
        <v>1294.0175283071076</v>
      </c>
      <c r="AF18" s="10">
        <f>'POM Portables Li-Rechargeable'!AA18-'cameras games_LiRechargable'!AF18-cellphones_LiRechargable!AF18-'Cordless Tools_LiRechargab'!AF18-PortablePCs_LiRechargab!AF18-Tablets_LiRechargable!AF18</f>
        <v>1455.2745869457235</v>
      </c>
      <c r="AG18" s="10">
        <f>'POM Portables Li-Rechargeable'!AB18-'cameras games_LiRechargable'!AG18-cellphones_LiRechargable!AG18-'Cordless Tools_LiRechargab'!AG18-PortablePCs_LiRechargab!AG18-Tablets_LiRechargable!AG18</f>
        <v>1632.735893978946</v>
      </c>
      <c r="AH18" s="10">
        <f>'POM Portables Li-Rechargeable'!AC18-'cameras games_LiRechargable'!AH18-cellphones_LiRechargable!AH18-'Cordless Tools_LiRechargab'!AH18-PortablePCs_LiRechargab!AH18-Tablets_LiRechargable!AH18</f>
        <v>1827.9386419035745</v>
      </c>
      <c r="AI18" s="10">
        <f>'POM Portables Li-Rechargeable'!AD18-'cameras games_LiRechargable'!AI18-cellphones_LiRechargable!AI18-'Cordless Tools_LiRechargab'!AI18-PortablePCs_LiRechargab!AI18-Tablets_LiRechargable!AI18</f>
        <v>2042.5571864956082</v>
      </c>
      <c r="AJ18" s="10">
        <f>'POM Portables Li-Rechargeable'!AE18-'cameras games_LiRechargable'!AJ18-cellphones_LiRechargable!AJ18-'Cordless Tools_LiRechargab'!AJ18-PortablePCs_LiRechargab!AJ18-Tablets_LiRechargable!AJ18</f>
        <v>2278.4139677547223</v>
      </c>
      <c r="AK18" s="10">
        <f>'POM Portables Li-Rechargeable'!AF18-'cameras games_LiRechargable'!AK18-cellphones_LiRechargable!AK18-'Cordless Tools_LiRechargab'!AK18-PortablePCs_LiRechargab!AK18-Tablets_LiRechargable!AK18</f>
        <v>2537.4910685155478</v>
      </c>
      <c r="AL18" s="10">
        <f>'POM Portables Li-Rechargeable'!AG18-'cameras games_LiRechargable'!AL18-cellphones_LiRechargable!AL18-'Cordless Tools_LiRechargab'!AL18-PortablePCs_LiRechargab!AL18-Tablets_LiRechargable!AL18</f>
        <v>2840.9123923875386</v>
      </c>
      <c r="AM18" s="10">
        <f>'POM Portables Li-Rechargeable'!AH18-'cameras games_LiRechargable'!AM18-cellphones_LiRechargable!AM18-'Cordless Tools_LiRechargab'!AM18-PortablePCs_LiRechargab!AM18-Tablets_LiRechargable!AM18</f>
        <v>3175.3948614160886</v>
      </c>
      <c r="AN18" s="10">
        <f>'POM Portables Li-Rechargeable'!AI18-'cameras games_LiRechargable'!AN18-cellphones_LiRechargable!AN18-'Cordless Tools_LiRechargab'!AN18-PortablePCs_LiRechargab!AN18-Tablets_LiRechargable!AN18</f>
        <v>3544.0562260565293</v>
      </c>
      <c r="AO18" s="10">
        <f>'POM Portables Li-Rechargeable'!AJ18-'cameras games_LiRechargable'!AO18-cellphones_LiRechargable!AO18-'Cordless Tools_LiRechargab'!AO18-PortablePCs_LiRechargab!AO18-Tablets_LiRechargable!AO18</f>
        <v>3950.3262170853636</v>
      </c>
      <c r="AP18" s="10">
        <f>'POM Portables Li-Rechargeable'!AK18-'cameras games_LiRechargable'!AP18-cellphones_LiRechargable!AP18-'Cordless Tools_LiRechargab'!AP18-PortablePCs_LiRechargab!AP18-Tablets_LiRechargable!AP18</f>
        <v>4397.9777474634602</v>
      </c>
      <c r="AQ18" s="10">
        <f>'POM Portables Li-Rechargeable'!AL18-'cameras games_LiRechargable'!AQ18-cellphones_LiRechargable!AQ18-'Cordless Tools_LiRechargab'!AQ18-PortablePCs_LiRechargab!AQ18-Tablets_LiRechargable!AQ18</f>
        <v>4891.1612344594569</v>
      </c>
      <c r="AR18" s="10">
        <f>'POM Portables Li-Rechargeable'!AM18-'cameras games_LiRechargable'!AR18-cellphones_LiRechargable!AR18-'Cordless Tools_LiRechargab'!AR18-PortablePCs_LiRechargab!AR18-Tablets_LiRechargable!AR18</f>
        <v>5434.442354060805</v>
      </c>
      <c r="AS18" s="10">
        <f>'POM Portables Li-Rechargeable'!AN18-'cameras games_LiRechargable'!AS18-cellphones_LiRechargable!AS18-'Cordless Tools_LiRechargab'!AS18-PortablePCs_LiRechargab!AS18-Tablets_LiRechargable!AS18</f>
        <v>6032.8435709027681</v>
      </c>
      <c r="AT18" s="10">
        <f>'POM Portables Li-Rechargeable'!AO18-'cameras games_LiRechargable'!AT18-cellphones_LiRechargable!AT18-'Cordless Tools_LiRechargab'!AT18-PortablePCs_LiRechargab!AT18-Tablets_LiRechargable!AT18</f>
        <v>6691.8898212685908</v>
      </c>
      <c r="AU18" s="10">
        <f>'POM Portables Li-Rechargeable'!AP18-'cameras games_LiRechargable'!AU18-cellphones_LiRechargable!AU18-'Cordless Tools_LiRechargab'!AU18-PortablePCs_LiRechargab!AU18-Tablets_LiRechargable!AU18</f>
        <v>7417.6587644695592</v>
      </c>
      <c r="AV18" s="10">
        <f>'POM Portables Li-Rechargeable'!AQ18-'cameras games_LiRechargable'!AV18-cellphones_LiRechargable!AV18-'Cordless Tools_LiRechargab'!AV18-PortablePCs_LiRechargab!AV18-Tablets_LiRechargable!AV18</f>
        <v>8220.2231969443365</v>
      </c>
      <c r="AW18" s="10">
        <f>'POM Portables Li-Rechargeable'!AR18-'cameras games_LiRechargable'!AW18-cellphones_LiRechargable!AW18-'Cordless Tools_LiRechargab'!AW18-PortablePCs_LiRechargab!AW18-Tablets_LiRechargable!AW18</f>
        <v>9128.9356497237277</v>
      </c>
      <c r="AX18" s="10">
        <f>'POM Portables Li-Rechargeable'!AS18-'cameras games_LiRechargable'!AX18-cellphones_LiRechargable!AX18-'Cordless Tools_LiRechargab'!AX18-PortablePCs_LiRechargab!AX18-Tablets_LiRechargable!AX18</f>
        <v>10130.397592771786</v>
      </c>
      <c r="AY18" s="10">
        <f>'POM Portables Li-Rechargeable'!AT18-'cameras games_LiRechargable'!AY18-cellphones_LiRechargable!AY18-'Cordless Tools_LiRechargab'!AY18-PortablePCs_LiRechargab!AY18-Tablets_LiRechargable!AY18</f>
        <v>11233.953324748276</v>
      </c>
      <c r="AZ18" s="10">
        <f>'POM Portables Li-Rechargeable'!AU18-'cameras games_LiRechargable'!AZ18-cellphones_LiRechargable!AZ18-'Cordless Tools_LiRechargab'!AZ18-PortablePCs_LiRechargab!AZ18-Tablets_LiRechargable!AZ18</f>
        <v>12449.884796034421</v>
      </c>
      <c r="BA18" s="10">
        <f>'POM Portables Li-Rechargeable'!AV18-'cameras games_LiRechargable'!BA18-cellphones_LiRechargable!BA18-'Cordless Tools_LiRechargab'!BA18-PortablePCs_LiRechargab!BA18-Tablets_LiRechargable!BA18</f>
        <v>13789.505532541552</v>
      </c>
      <c r="BB18" s="10">
        <f>'POM Portables Li-Rechargeable'!AW18-'cameras games_LiRechargable'!BB18-cellphones_LiRechargable!BB18-'Cordless Tools_LiRechargab'!BB18-PortablePCs_LiRechargab!BB18-Tablets_LiRechargable!BB18</f>
        <v>15265.263959807913</v>
      </c>
      <c r="BC18" s="10">
        <f>'POM Portables Li-Rechargeable'!AX18-'cameras games_LiRechargable'!BC18-cellphones_LiRechargable!BC18-'Cordless Tools_LiRechargab'!BC18-PortablePCs_LiRechargab!BC18-Tablets_LiRechargable!BC18</f>
        <v>16890.857067807483</v>
      </c>
      <c r="BD18" s="10">
        <f>'POM Portables Li-Rechargeable'!AY18-'cameras games_LiRechargable'!BD18-cellphones_LiRechargable!BD18-'Cordless Tools_LiRechargab'!BD18-PortablePCs_LiRechargab!BD18-Tablets_LiRechargable!BD18</f>
        <v>18681.355450956962</v>
      </c>
      <c r="BE18" s="10">
        <f>'POM Portables Li-Rechargeable'!AZ18-'cameras games_LiRechargable'!BE18-cellphones_LiRechargable!BE18-'Cordless Tools_LiRechargab'!BE18-PortablePCs_LiRechargab!BE18-Tablets_LiRechargable!BE18</f>
        <v>20653.340861276338</v>
      </c>
    </row>
    <row r="19" spans="1:57" x14ac:dyDescent="0.35">
      <c r="A19" s="57" t="s">
        <v>616</v>
      </c>
      <c r="C19" s="86" t="s">
        <v>3</v>
      </c>
      <c r="D19" s="58" t="s">
        <v>621</v>
      </c>
      <c r="E19" s="67" t="s">
        <v>625</v>
      </c>
      <c r="F19" s="26" t="s">
        <v>48</v>
      </c>
      <c r="G19" s="11">
        <f>'POM Portables Li-Rechargeable'!B19-'cameras games_LiRechargable'!G19-cellphones_LiRechargable!G19-'Cordless Tools_LiRechargab'!G19-PortablePCs_LiRechargab!G19-Tablets_LiRechargable!G19</f>
        <v>1.147272483368565</v>
      </c>
      <c r="H19" s="11">
        <f>'POM Portables Li-Rechargeable'!C19-'cameras games_LiRechargable'!H19-cellphones_LiRechargable!H19-'Cordless Tools_LiRechargab'!H19-PortablePCs_LiRechargab!H19-Tablets_LiRechargable!H19</f>
        <v>1.2549884937231823</v>
      </c>
      <c r="I19" s="11">
        <f>'POM Portables Li-Rechargeable'!D19-'cameras games_LiRechargable'!I19-cellphones_LiRechargable!I19-'Cordless Tools_LiRechargab'!I19-PortablePCs_LiRechargab!I19-Tablets_LiRechargable!I19</f>
        <v>2.1578153145574817</v>
      </c>
      <c r="J19" s="11">
        <f>'POM Portables Li-Rechargeable'!E19-'cameras games_LiRechargable'!J19-cellphones_LiRechargable!J19-'Cordless Tools_LiRechargab'!J19-PortablePCs_LiRechargab!J19-Tablets_LiRechargable!J19</f>
        <v>4.1215706241044945</v>
      </c>
      <c r="K19" s="11">
        <f>'POM Portables Li-Rechargeable'!F19-'cameras games_LiRechargable'!K19-cellphones_LiRechargable!K19-'Cordless Tools_LiRechargab'!K19-PortablePCs_LiRechargab!K19-Tablets_LiRechargable!K19</f>
        <v>7.9956611139483531</v>
      </c>
      <c r="L19" s="11">
        <f>'POM Portables Li-Rechargeable'!G19-'cameras games_LiRechargable'!L19-cellphones_LiRechargable!L19-'Cordless Tools_LiRechargab'!L19-PortablePCs_LiRechargab!L19-Tablets_LiRechargable!L19</f>
        <v>9.0856688354070823</v>
      </c>
      <c r="M19" s="11">
        <f>'POM Portables Li-Rechargeable'!H19-'cameras games_LiRechargable'!M19-cellphones_LiRechargable!M19-'Cordless Tools_LiRechargab'!M19-PortablePCs_LiRechargab!M19-Tablets_LiRechargable!M19</f>
        <v>10.524926387586659</v>
      </c>
      <c r="N19" s="11">
        <f>'POM Portables Li-Rechargeable'!I19-'cameras games_LiRechargable'!N19-cellphones_LiRechargable!N19-'Cordless Tools_LiRechargab'!N19-PortablePCs_LiRechargab!N19-Tablets_LiRechargable!N19</f>
        <v>13.513756844904064</v>
      </c>
      <c r="O19" s="11">
        <f>'POM Portables Li-Rechargeable'!J19-'cameras games_LiRechargable'!O19-cellphones_LiRechargable!O19-'Cordless Tools_LiRechargab'!O19-PortablePCs_LiRechargab!O19-Tablets_LiRechargable!O19</f>
        <v>25.20169792024684</v>
      </c>
      <c r="P19" s="11">
        <f>'POM Portables Li-Rechargeable'!K19-'cameras games_LiRechargable'!P19-cellphones_LiRechargable!P19-'Cordless Tools_LiRechargab'!P19-PortablePCs_LiRechargab!P19-Tablets_LiRechargable!P19</f>
        <v>9.3930718536011302</v>
      </c>
      <c r="Q19" s="11">
        <f>'POM Portables Li-Rechargeable'!L19-'cameras games_LiRechargable'!Q19-cellphones_LiRechargable!Q19-'Cordless Tools_LiRechargab'!Q19-PortablePCs_LiRechargab!Q19-Tablets_LiRechargable!Q19</f>
        <v>32.879880471045503</v>
      </c>
      <c r="R19" s="9">
        <f>'POM Portables Li-Rechargeable'!M19-'cameras games_LiRechargable'!R19-cellphones_LiRechargable!R19-'Cordless Tools_LiRechargab'!R19-PortablePCs_LiRechargab!R19-Tablets_LiRechargable!R19</f>
        <v>44.241593319271985</v>
      </c>
      <c r="S19" s="9">
        <f>'POM Portables Li-Rechargeable'!N19-'cameras games_LiRechargable'!S19-cellphones_LiRechargable!S19-'Cordless Tools_LiRechargab'!S19-PortablePCs_LiRechargab!S19-Tablets_LiRechargable!S19</f>
        <v>41.126906754619725</v>
      </c>
      <c r="T19" s="9">
        <f>'POM Portables Li-Rechargeable'!O19-'cameras games_LiRechargable'!T19-cellphones_LiRechargable!T19-'Cordless Tools_LiRechargab'!T19-PortablePCs_LiRechargab!T19-Tablets_LiRechargable!T19</f>
        <v>21.918978800148569</v>
      </c>
      <c r="U19" s="9">
        <f>'POM Portables Li-Rechargeable'!P19-'cameras games_LiRechargable'!U19-cellphones_LiRechargable!U19-'Cordless Tools_LiRechargab'!U19-PortablePCs_LiRechargab!U19-Tablets_LiRechargable!U19</f>
        <v>24.146341808666261</v>
      </c>
      <c r="V19" s="9">
        <f>'POM Portables Li-Rechargeable'!Q19-'cameras games_LiRechargable'!V19-cellphones_LiRechargable!V19-'Cordless Tools_LiRechargab'!V19-PortablePCs_LiRechargab!V19-Tablets_LiRechargable!V19</f>
        <v>35.747708789730453</v>
      </c>
      <c r="W19" s="9">
        <f>'POM Portables Li-Rechargeable'!R19-'cameras games_LiRechargable'!W19-cellphones_LiRechargable!W19-'Cordless Tools_LiRechargab'!W19-PortablePCs_LiRechargab!W19-Tablets_LiRechargable!W19</f>
        <v>40.81570431330934</v>
      </c>
      <c r="X19" s="9">
        <f>'POM Portables Li-Rechargeable'!S19-'cameras games_LiRechargable'!X19-cellphones_LiRechargable!X19-'Cordless Tools_LiRechargab'!X19-PortablePCs_LiRechargab!X19-Tablets_LiRechargable!X19</f>
        <v>50.985026398393771</v>
      </c>
      <c r="Y19" s="9">
        <f>'POM Portables Li-Rechargeable'!T19-'cameras games_LiRechargable'!Y19-cellphones_LiRechargable!Y19-'Cordless Tools_LiRechargab'!Y19-PortablePCs_LiRechargab!Y19-Tablets_LiRechargable!Y19</f>
        <v>55.187493056954956</v>
      </c>
      <c r="Z19" s="9">
        <f>'POM Portables Li-Rechargeable'!U19-'cameras games_LiRechargable'!Z19-cellphones_LiRechargable!Z19-'Cordless Tools_LiRechargab'!Z19-PortablePCs_LiRechargab!Z19-Tablets_LiRechargable!Z19</f>
        <v>64.346253654985006</v>
      </c>
      <c r="AA19" s="9">
        <f>'POM Portables Li-Rechargeable'!V19-'cameras games_LiRechargable'!AA19-cellphones_LiRechargable!AA19-'Cordless Tools_LiRechargab'!AA19-PortablePCs_LiRechargab!AA19-Tablets_LiRechargable!AA19</f>
        <v>86.399283177525859</v>
      </c>
      <c r="AB19" s="9">
        <f>'POM Portables Li-Rechargeable'!W19-'cameras games_LiRechargable'!AB19-cellphones_LiRechargable!AB19-'Cordless Tools_LiRechargab'!AB19-PortablePCs_LiRechargab!AB19-Tablets_LiRechargable!AB19</f>
        <v>79.933384862046879</v>
      </c>
      <c r="AC19" s="10">
        <f>'POM Portables Li-Rechargeable'!X19-'cameras games_LiRechargable'!AC19-cellphones_LiRechargable!AC19-'Cordless Tools_LiRechargab'!AC19-PortablePCs_LiRechargab!AC19-Tablets_LiRechargable!AC19</f>
        <v>89.728985161641972</v>
      </c>
      <c r="AD19" s="10">
        <f>'POM Portables Li-Rechargeable'!Y19-'cameras games_LiRechargable'!AD19-cellphones_LiRechargable!AD19-'Cordless Tools_LiRechargab'!AD19-PortablePCs_LiRechargab!AD19-Tablets_LiRechargable!AD19</f>
        <v>100.54339016688184</v>
      </c>
      <c r="AE19" s="10">
        <f>'POM Portables Li-Rechargeable'!Z19-'cameras games_LiRechargable'!AE19-cellphones_LiRechargable!AE19-'Cordless Tools_LiRechargab'!AE19-PortablePCs_LiRechargab!AE19-Tablets_LiRechargable!AE19</f>
        <v>112.33154316489242</v>
      </c>
      <c r="AF19" s="10">
        <f>'POM Portables Li-Rechargeable'!AA19-'cameras games_LiRechargable'!AF19-cellphones_LiRechargable!AF19-'Cordless Tools_LiRechargab'!AF19-PortablePCs_LiRechargab!AF19-Tablets_LiRechargable!AF19</f>
        <v>125.16338858998532</v>
      </c>
      <c r="AG19" s="10">
        <f>'POM Portables Li-Rechargeable'!AB19-'cameras games_LiRechargable'!AG19-cellphones_LiRechargable!AG19-'Cordless Tools_LiRechargab'!AG19-PortablePCs_LiRechargab!AG19-Tablets_LiRechargable!AG19</f>
        <v>139.11106565445814</v>
      </c>
      <c r="AH19" s="10">
        <f>'POM Portables Li-Rechargeable'!AC19-'cameras games_LiRechargable'!AH19-cellphones_LiRechargable!AH19-'Cordless Tools_LiRechargab'!AH19-PortablePCs_LiRechargab!AH19-Tablets_LiRechargable!AH19</f>
        <v>154.24834033128101</v>
      </c>
      <c r="AI19" s="10">
        <f>'POM Portables Li-Rechargeable'!AD19-'cameras games_LiRechargable'!AI19-cellphones_LiRechargable!AI19-'Cordless Tools_LiRechargab'!AI19-PortablePCs_LiRechargab!AI19-Tablets_LiRechargable!AI19</f>
        <v>170.64985356831826</v>
      </c>
      <c r="AJ19" s="10">
        <f>'POM Portables Li-Rechargeable'!AE19-'cameras games_LiRechargable'!AJ19-cellphones_LiRechargable!AJ19-'Cordless Tools_LiRechargab'!AJ19-PortablePCs_LiRechargab!AJ19-Tablets_LiRechargable!AJ19</f>
        <v>188.3901469942862</v>
      </c>
      <c r="AK19" s="10">
        <f>'POM Portables Li-Rechargeable'!AF19-'cameras games_LiRechargable'!AK19-cellphones_LiRechargable!AK19-'Cordless Tools_LiRechargab'!AK19-PortablePCs_LiRechargab!AK19-Tablets_LiRechargable!AK19</f>
        <v>207.54242024217967</v>
      </c>
      <c r="AL19" s="10">
        <f>'POM Portables Li-Rechargeable'!AG19-'cameras games_LiRechargable'!AL19-cellphones_LiRechargable!AL19-'Cordless Tools_LiRechargab'!AL19-PortablePCs_LiRechargab!AL19-Tablets_LiRechargable!AL19</f>
        <v>233.40468335764629</v>
      </c>
      <c r="AM19" s="10">
        <f>'POM Portables Li-Rechargeable'!AH19-'cameras games_LiRechargable'!AM19-cellphones_LiRechargable!AM19-'Cordless Tools_LiRechargab'!AM19-PortablePCs_LiRechargab!AM19-Tablets_LiRechargable!AM19</f>
        <v>261.93743518492556</v>
      </c>
      <c r="AN19" s="10">
        <f>'POM Portables Li-Rechargeable'!AI19-'cameras games_LiRechargable'!AN19-cellphones_LiRechargable!AN19-'Cordless Tools_LiRechargab'!AN19-PortablePCs_LiRechargab!AN19-Tablets_LiRechargable!AN19</f>
        <v>293.40923086298847</v>
      </c>
      <c r="AO19" s="10">
        <f>'POM Portables Li-Rechargeable'!AJ19-'cameras games_LiRechargable'!AO19-cellphones_LiRechargable!AO19-'Cordless Tools_LiRechargab'!AO19-PortablePCs_LiRechargab!AO19-Tablets_LiRechargable!AO19</f>
        <v>328.11550938025687</v>
      </c>
      <c r="AP19" s="10">
        <f>'POM Portables Li-Rechargeable'!AK19-'cameras games_LiRechargable'!AP19-cellphones_LiRechargable!AP19-'Cordless Tools_LiRechargab'!AP19-PortablePCs_LiRechargab!AP19-Tablets_LiRechargable!AP19</f>
        <v>366.3812825083611</v>
      </c>
      <c r="AQ19" s="10">
        <f>'POM Portables Li-Rechargeable'!AL19-'cameras games_LiRechargable'!AQ19-cellphones_LiRechargable!AQ19-'Cordless Tools_LiRechargab'!AQ19-PortablePCs_LiRechargab!AQ19-Tablets_LiRechargable!AQ19</f>
        <v>408.56409264007186</v>
      </c>
      <c r="AR19" s="10">
        <f>'POM Portables Li-Rechargeable'!AM19-'cameras games_LiRechargable'!AR19-cellphones_LiRechargable!AR19-'Cordless Tools_LiRechargab'!AR19-PortablePCs_LiRechargab!AR19-Tablets_LiRechargable!AR19</f>
        <v>455.05726642203609</v>
      </c>
      <c r="AS19" s="10">
        <f>'POM Portables Li-Rechargeable'!AN19-'cameras games_LiRechargable'!AS19-cellphones_LiRechargable!AS19-'Cordless Tools_LiRechargab'!AS19-PortablePCs_LiRechargab!AS19-Tablets_LiRechargable!AS19</f>
        <v>506.29349376201503</v>
      </c>
      <c r="AT19" s="10">
        <f>'POM Portables Li-Rechargeable'!AO19-'cameras games_LiRechargable'!AT19-cellphones_LiRechargable!AT19-'Cordless Tools_LiRechargab'!AT19-PortablePCs_LiRechargab!AT19-Tablets_LiRechargable!AT19</f>
        <v>562.74876474830103</v>
      </c>
      <c r="AU19" s="10">
        <f>'POM Portables Li-Rechargeable'!AP19-'cameras games_LiRechargable'!AU19-cellphones_LiRechargable!AU19-'Cordless Tools_LiRechargab'!AU19-PortablePCs_LiRechargab!AU19-Tablets_LiRechargable!AU19</f>
        <v>624.94670027275504</v>
      </c>
      <c r="AV19" s="10">
        <f>'POM Portables Li-Rechargeable'!AQ19-'cameras games_LiRechargable'!AV19-cellphones_LiRechargable!AV19-'Cordless Tools_LiRechargab'!AV19-PortablePCs_LiRechargab!AV19-Tablets_LiRechargable!AV19</f>
        <v>693.96892702387152</v>
      </c>
      <c r="AW19" s="10">
        <f>'POM Portables Li-Rechargeable'!AR19-'cameras games_LiRechargable'!AW19-cellphones_LiRechargable!AW19-'Cordless Tools_LiRechargab'!AW19-PortablePCs_LiRechargab!AW19-Tablets_LiRechargable!AW19</f>
        <v>779.42953871130271</v>
      </c>
      <c r="AX19" s="10">
        <f>'POM Portables Li-Rechargeable'!AS19-'cameras games_LiRechargable'!AX19-cellphones_LiRechargable!AX19-'Cordless Tools_LiRechargab'!AX19-PortablePCs_LiRechargab!AX19-Tablets_LiRechargable!AX19</f>
        <v>873.97568422508584</v>
      </c>
      <c r="AY19" s="10">
        <f>'POM Portables Li-Rechargeable'!AT19-'cameras games_LiRechargable'!AY19-cellphones_LiRechargable!AY19-'Cordless Tools_LiRechargab'!AY19-PortablePCs_LiRechargab!AY19-Tablets_LiRechargable!AY19</f>
        <v>978.54025344782076</v>
      </c>
      <c r="AZ19" s="10">
        <f>'POM Portables Li-Rechargeable'!AU19-'cameras games_LiRechargable'!AZ19-cellphones_LiRechargable!AZ19-'Cordless Tools_LiRechargab'!AZ19-PortablePCs_LiRechargab!AZ19-Tablets_LiRechargable!AZ19</f>
        <v>1094.1506157040346</v>
      </c>
      <c r="BA19" s="10">
        <f>'POM Portables Li-Rechargeable'!AV19-'cameras games_LiRechargable'!BA19-cellphones_LiRechargable!BA19-'Cordless Tools_LiRechargab'!BA19-PortablePCs_LiRechargab!BA19-Tablets_LiRechargable!BA19</f>
        <v>1221.9381269633484</v>
      </c>
      <c r="BB19" s="10">
        <f>'POM Portables Li-Rechargeable'!AW19-'cameras games_LiRechargable'!BB19-cellphones_LiRechargable!BB19-'Cordless Tools_LiRechargab'!BB19-PortablePCs_LiRechargab!BB19-Tablets_LiRechargable!BB19</f>
        <v>1363.148590724265</v>
      </c>
      <c r="BC19" s="10">
        <f>'POM Portables Li-Rechargeable'!AX19-'cameras games_LiRechargable'!BC19-cellphones_LiRechargable!BC19-'Cordless Tools_LiRechargab'!BC19-PortablePCs_LiRechargab!BC19-Tablets_LiRechargable!BC19</f>
        <v>1519.1537680946403</v>
      </c>
      <c r="BD19" s="10">
        <f>'POM Portables Li-Rechargeable'!AY19-'cameras games_LiRechargable'!BD19-cellphones_LiRechargable!BD19-'Cordless Tools_LiRechargab'!BD19-PortablePCs_LiRechargab!BD19-Tablets_LiRechargable!BD19</f>
        <v>1691.4640421438903</v>
      </c>
      <c r="BE19" s="10">
        <f>'POM Portables Li-Rechargeable'!AZ19-'cameras games_LiRechargable'!BE19-cellphones_LiRechargable!BE19-'Cordless Tools_LiRechargab'!BE19-PortablePCs_LiRechargab!BE19-Tablets_LiRechargable!BE19</f>
        <v>1881.7423521172634</v>
      </c>
    </row>
    <row r="20" spans="1:57" x14ac:dyDescent="0.35">
      <c r="A20" s="57" t="s">
        <v>616</v>
      </c>
      <c r="C20" s="86" t="s">
        <v>3</v>
      </c>
      <c r="D20" s="58" t="s">
        <v>621</v>
      </c>
      <c r="E20" s="67" t="s">
        <v>625</v>
      </c>
      <c r="F20" s="26" t="s">
        <v>49</v>
      </c>
      <c r="G20" s="11">
        <f>'POM Portables Li-Rechargeable'!B20-'cameras games_LiRechargable'!G20-cellphones_LiRechargable!G20-'Cordless Tools_LiRechargab'!G20-PortablePCs_LiRechargab!G20-Tablets_LiRechargable!G20</f>
        <v>2.0214303462291641</v>
      </c>
      <c r="H20" s="11">
        <f>'POM Portables Li-Rechargeable'!C20-'cameras games_LiRechargable'!H20-cellphones_LiRechargable!H20-'Cordless Tools_LiRechargab'!H20-PortablePCs_LiRechargab!H20-Tablets_LiRechargable!H20</f>
        <v>0.84313676360604184</v>
      </c>
      <c r="I20" s="11">
        <f>'POM Portables Li-Rechargeable'!D20-'cameras games_LiRechargable'!I20-cellphones_LiRechargable!I20-'Cordless Tools_LiRechargab'!I20-PortablePCs_LiRechargab!I20-Tablets_LiRechargable!I20</f>
        <v>6.350492334024338</v>
      </c>
      <c r="J20" s="11">
        <f>'POM Portables Li-Rechargeable'!E20-'cameras games_LiRechargable'!J20-cellphones_LiRechargable!J20-'Cordless Tools_LiRechargab'!J20-PortablePCs_LiRechargab!J20-Tablets_LiRechargable!J20</f>
        <v>12.102981238367569</v>
      </c>
      <c r="K20" s="11">
        <f>'POM Portables Li-Rechargeable'!F20-'cameras games_LiRechargable'!K20-cellphones_LiRechargable!K20-'Cordless Tools_LiRechargab'!K20-PortablePCs_LiRechargab!K20-Tablets_LiRechargable!K20</f>
        <v>48.837781936175908</v>
      </c>
      <c r="L20" s="11">
        <f>'POM Portables Li-Rechargeable'!G20-'cameras games_LiRechargable'!L20-cellphones_LiRechargable!L20-'Cordless Tools_LiRechargab'!L20-PortablePCs_LiRechargab!L20-Tablets_LiRechargable!L20</f>
        <v>59.282238608865491</v>
      </c>
      <c r="M20" s="11">
        <f>'POM Portables Li-Rechargeable'!H20-'cameras games_LiRechargable'!M20-cellphones_LiRechargable!M20-'Cordless Tools_LiRechargab'!M20-PortablePCs_LiRechargab!M20-Tablets_LiRechargable!M20</f>
        <v>53.153170035378736</v>
      </c>
      <c r="N20" s="11">
        <f>'POM Portables Li-Rechargeable'!I20-'cameras games_LiRechargable'!N20-cellphones_LiRechargable!N20-'Cordless Tools_LiRechargab'!N20-PortablePCs_LiRechargab!N20-Tablets_LiRechargable!N20</f>
        <v>65.232939634657626</v>
      </c>
      <c r="O20" s="11">
        <f>'POM Portables Li-Rechargeable'!J20-'cameras games_LiRechargable'!O20-cellphones_LiRechargable!O20-'Cordless Tools_LiRechargab'!O20-PortablePCs_LiRechargab!O20-Tablets_LiRechargable!O20</f>
        <v>108.13709377933505</v>
      </c>
      <c r="P20" s="11">
        <f>'POM Portables Li-Rechargeable'!K20-'cameras games_LiRechargable'!P20-cellphones_LiRechargable!P20-'Cordless Tools_LiRechargab'!P20-PortablePCs_LiRechargab!P20-Tablets_LiRechargable!P20</f>
        <v>10.552143508013124</v>
      </c>
      <c r="Q20" s="11">
        <f>'POM Portables Li-Rechargeable'!L20-'cameras games_LiRechargable'!Q20-cellphones_LiRechargable!Q20-'Cordless Tools_LiRechargab'!Q20-PortablePCs_LiRechargab!Q20-Tablets_LiRechargable!Q20</f>
        <v>135.57284078726457</v>
      </c>
      <c r="R20" s="9">
        <f>'POM Portables Li-Rechargeable'!M20-'cameras games_LiRechargable'!R20-cellphones_LiRechargable!R20-'Cordless Tools_LiRechargab'!R20-PortablePCs_LiRechargab!R20-Tablets_LiRechargable!R20</f>
        <v>178.33362510495368</v>
      </c>
      <c r="S20" s="9">
        <f>'POM Portables Li-Rechargeable'!N20-'cameras games_LiRechargable'!S20-cellphones_LiRechargable!S20-'Cordless Tools_LiRechargab'!S20-PortablePCs_LiRechargab!S20-Tablets_LiRechargable!S20</f>
        <v>110.81370996815497</v>
      </c>
      <c r="T20" s="9">
        <f>'POM Portables Li-Rechargeable'!O20-'cameras games_LiRechargable'!T20-cellphones_LiRechargable!T20-'Cordless Tools_LiRechargab'!T20-PortablePCs_LiRechargab!T20-Tablets_LiRechargable!T20</f>
        <v>69.948998122302726</v>
      </c>
      <c r="U20" s="9">
        <f>'POM Portables Li-Rechargeable'!P20-'cameras games_LiRechargable'!U20-cellphones_LiRechargable!U20-'Cordless Tools_LiRechargab'!U20-PortablePCs_LiRechargab!U20-Tablets_LiRechargable!U20</f>
        <v>108.34582482754905</v>
      </c>
      <c r="V20" s="9">
        <f>'POM Portables Li-Rechargeable'!Q20-'cameras games_LiRechargable'!V20-cellphones_LiRechargable!V20-'Cordless Tools_LiRechargab'!V20-PortablePCs_LiRechargab!V20-Tablets_LiRechargable!V20</f>
        <v>196.68504736488211</v>
      </c>
      <c r="W20" s="9">
        <f>'POM Portables Li-Rechargeable'!R20-'cameras games_LiRechargable'!W20-cellphones_LiRechargable!W20-'Cordless Tools_LiRechargab'!W20-PortablePCs_LiRechargab!W20-Tablets_LiRechargable!W20</f>
        <v>262.11989868740113</v>
      </c>
      <c r="X20" s="9">
        <f>'POM Portables Li-Rechargeable'!S20-'cameras games_LiRechargable'!X20-cellphones_LiRechargable!X20-'Cordless Tools_LiRechargab'!X20-PortablePCs_LiRechargab!X20-Tablets_LiRechargable!X20</f>
        <v>346.58182493903945</v>
      </c>
      <c r="Y20" s="9">
        <f>'POM Portables Li-Rechargeable'!T20-'cameras games_LiRechargable'!Y20-cellphones_LiRechargable!Y20-'Cordless Tools_LiRechargab'!Y20-PortablePCs_LiRechargab!Y20-Tablets_LiRechargable!Y20</f>
        <v>418.95206148449313</v>
      </c>
      <c r="Z20" s="9">
        <f>'POM Portables Li-Rechargeable'!U20-'cameras games_LiRechargable'!Z20-cellphones_LiRechargable!Z20-'Cordless Tools_LiRechargab'!Z20-PortablePCs_LiRechargab!Z20-Tablets_LiRechargable!Z20</f>
        <v>562.16623539772809</v>
      </c>
      <c r="AA20" s="9">
        <f>'POM Portables Li-Rechargeable'!V20-'cameras games_LiRechargable'!AA20-cellphones_LiRechargable!AA20-'Cordless Tools_LiRechargab'!AA20-PortablePCs_LiRechargab!AA20-Tablets_LiRechargable!AA20</f>
        <v>592.72082053710756</v>
      </c>
      <c r="AB20" s="9">
        <f>'POM Portables Li-Rechargeable'!W20-'cameras games_LiRechargable'!AB20-cellphones_LiRechargable!AB20-'Cordless Tools_LiRechargab'!AB20-PortablePCs_LiRechargab!AB20-Tablets_LiRechargable!AB20</f>
        <v>701.66763136991233</v>
      </c>
      <c r="AC20" s="10">
        <f>'POM Portables Li-Rechargeable'!X20-'cameras games_LiRechargable'!AC20-cellphones_LiRechargable!AC20-'Cordless Tools_LiRechargab'!AC20-PortablePCs_LiRechargab!AC20-Tablets_LiRechargable!AC20</f>
        <v>787.51852243862686</v>
      </c>
      <c r="AD20" s="10">
        <f>'POM Portables Li-Rechargeable'!Y20-'cameras games_LiRechargable'!AD20-cellphones_LiRechargable!AD20-'Cordless Tools_LiRechargab'!AD20-PortablePCs_LiRechargab!AD20-Tablets_LiRechargable!AD20</f>
        <v>882.68772776243952</v>
      </c>
      <c r="AE20" s="10">
        <f>'POM Portables Li-Rechargeable'!Z20-'cameras games_LiRechargable'!AE20-cellphones_LiRechargable!AE20-'Cordless Tools_LiRechargab'!AE20-PortablePCs_LiRechargab!AE20-Tablets_LiRechargable!AE20</f>
        <v>986.9270063844981</v>
      </c>
      <c r="AF20" s="10">
        <f>'POM Portables Li-Rechargeable'!AA20-'cameras games_LiRechargable'!AF20-cellphones_LiRechargable!AF20-'Cordless Tools_LiRechargab'!AF20-PortablePCs_LiRechargab!AF20-Tablets_LiRechargable!AF20</f>
        <v>1101.0033377378886</v>
      </c>
      <c r="AG20" s="10">
        <f>'POM Portables Li-Rechargeable'!AB20-'cameras games_LiRechargable'!AG20-cellphones_LiRechargable!AG20-'Cordless Tools_LiRechargab'!AG20-PortablePCs_LiRechargab!AG20-Tablets_LiRechargable!AG20</f>
        <v>1225.735419607033</v>
      </c>
      <c r="AH20" s="10">
        <f>'POM Portables Li-Rechargeable'!AC20-'cameras games_LiRechargable'!AH20-cellphones_LiRechargable!AH20-'Cordless Tools_LiRechargab'!AH20-PortablePCs_LiRechargab!AH20-Tablets_LiRechargable!AH20</f>
        <v>1361.9947229865681</v>
      </c>
      <c r="AI20" s="10">
        <f>'POM Portables Li-Rechargeable'!AD20-'cameras games_LiRechargable'!AI20-cellphones_LiRechargable!AI20-'Cordless Tools_LiRechargab'!AI20-PortablePCs_LiRechargab!AI20-Tablets_LiRechargable!AI20</f>
        <v>1510.7059877829845</v>
      </c>
      <c r="AJ20" s="10">
        <f>'POM Portables Li-Rechargeable'!AE20-'cameras games_LiRechargable'!AJ20-cellphones_LiRechargable!AJ20-'Cordless Tools_LiRechargab'!AJ20-PortablePCs_LiRechargab!AJ20-Tablets_LiRechargable!AJ20</f>
        <v>1672.8469968048998</v>
      </c>
      <c r="AK20" s="10">
        <f>'POM Portables Li-Rechargeable'!AF20-'cameras games_LiRechargable'!AK20-cellphones_LiRechargable!AK20-'Cordless Tools_LiRechargab'!AK20-PortablePCs_LiRechargab!AK20-Tablets_LiRechargable!AK20</f>
        <v>1849.4474321555349</v>
      </c>
      <c r="AL20" s="10">
        <f>'POM Portables Li-Rechargeable'!AG20-'cameras games_LiRechargable'!AL20-cellphones_LiRechargable!AL20-'Cordless Tools_LiRechargab'!AL20-PortablePCs_LiRechargab!AL20-Tablets_LiRechargable!AL20</f>
        <v>2070.0657111327805</v>
      </c>
      <c r="AM20" s="10">
        <f>'POM Portables Li-Rechargeable'!AH20-'cameras games_LiRechargable'!AM20-cellphones_LiRechargable!AM20-'Cordless Tools_LiRechargab'!AM20-PortablePCs_LiRechargab!AM20-Tablets_LiRechargable!AM20</f>
        <v>2313.3056153896091</v>
      </c>
      <c r="AN20" s="10">
        <f>'POM Portables Li-Rechargeable'!AI20-'cameras games_LiRechargable'!AN20-cellphones_LiRechargable!AN20-'Cordless Tools_LiRechargab'!AN20-PortablePCs_LiRechargab!AN20-Tablets_LiRechargable!AN20</f>
        <v>2581.4389666682855</v>
      </c>
      <c r="AO20" s="10">
        <f>'POM Portables Li-Rechargeable'!AJ20-'cameras games_LiRechargable'!AO20-cellphones_LiRechargable!AO20-'Cordless Tools_LiRechargab'!AO20-PortablePCs_LiRechargab!AO20-Tablets_LiRechargable!AO20</f>
        <v>2876.9649467022477</v>
      </c>
      <c r="AP20" s="10">
        <f>'POM Portables Li-Rechargeable'!AK20-'cameras games_LiRechargable'!AP20-cellphones_LiRechargable!AP20-'Cordless Tools_LiRechargab'!AP20-PortablePCs_LiRechargab!AP20-Tablets_LiRechargable!AP20</f>
        <v>3202.6328366179009</v>
      </c>
      <c r="AQ20" s="10">
        <f>'POM Portables Li-Rechargeable'!AL20-'cameras games_LiRechargable'!AQ20-cellphones_LiRechargable!AQ20-'Cordless Tools_LiRechargab'!AQ20-PortablePCs_LiRechargab!AQ20-Tablets_LiRechargable!AQ20</f>
        <v>3561.467030343088</v>
      </c>
      <c r="AR20" s="10">
        <f>'POM Portables Li-Rechargeable'!AM20-'cameras games_LiRechargable'!AR20-cellphones_LiRechargable!AR20-'Cordless Tools_LiRechargab'!AR20-PortablePCs_LiRechargab!AR20-Tablets_LiRechargable!AR20</f>
        <v>3956.794549424254</v>
      </c>
      <c r="AS20" s="10">
        <f>'POM Portables Li-Rechargeable'!AN20-'cameras games_LiRechargable'!AS20-cellphones_LiRechargable!AS20-'Cordless Tools_LiRechargab'!AS20-PortablePCs_LiRechargab!AS20-Tablets_LiRechargable!AS20</f>
        <v>4392.2753093944866</v>
      </c>
      <c r="AT20" s="10">
        <f>'POM Portables Li-Rechargeable'!AO20-'cameras games_LiRechargable'!AT20-cellphones_LiRechargable!AT20-'Cordless Tools_LiRechargab'!AT20-PortablePCs_LiRechargab!AT20-Tablets_LiRechargable!AT20</f>
        <v>4871.9354128489113</v>
      </c>
      <c r="AU20" s="10">
        <f>'POM Portables Li-Rechargeable'!AP20-'cameras games_LiRechargable'!AU20-cellphones_LiRechargable!AU20-'Cordless Tools_LiRechargab'!AU20-PortablePCs_LiRechargab!AU20-Tablets_LiRechargable!AU20</f>
        <v>5400.2037718995589</v>
      </c>
      <c r="AV20" s="10">
        <f>'POM Portables Li-Rechargeable'!AQ20-'cameras games_LiRechargable'!AV20-cellphones_LiRechargable!AV20-'Cordless Tools_LiRechargab'!AV20-PortablePCs_LiRechargab!AV20-Tablets_LiRechargable!AV20</f>
        <v>5985.0465363798803</v>
      </c>
      <c r="AW20" s="10">
        <f>'POM Portables Li-Rechargeable'!AR20-'cameras games_LiRechargable'!AW20-cellphones_LiRechargable!AW20-'Cordless Tools_LiRechargab'!AW20-PortablePCs_LiRechargab!AW20-Tablets_LiRechargable!AW20</f>
        <v>6678.4287190005316</v>
      </c>
      <c r="AX20" s="10">
        <f>'POM Portables Li-Rechargeable'!AS20-'cameras games_LiRechargable'!AX20-cellphones_LiRechargable!AX20-'Cordless Tools_LiRechargab'!AX20-PortablePCs_LiRechargab!AX20-Tablets_LiRechargable!AX20</f>
        <v>7444.0821718858524</v>
      </c>
      <c r="AY20" s="10">
        <f>'POM Portables Li-Rechargeable'!AT20-'cameras games_LiRechargable'!AY20-cellphones_LiRechargable!AY20-'Cordless Tools_LiRechargab'!AY20-PortablePCs_LiRechargab!AY20-Tablets_LiRechargable!AY20</f>
        <v>8289.3625664179708</v>
      </c>
      <c r="AZ20" s="10">
        <f>'POM Portables Li-Rechargeable'!AU20-'cameras games_LiRechargable'!AZ20-cellphones_LiRechargable!AZ20-'Cordless Tools_LiRechargab'!AZ20-PortablePCs_LiRechargab!AZ20-Tablets_LiRechargable!AZ20</f>
        <v>9222.3673872525724</v>
      </c>
      <c r="BA20" s="10">
        <f>'POM Portables Li-Rechargeable'!AV20-'cameras games_LiRechargable'!BA20-cellphones_LiRechargable!BA20-'Cordless Tools_LiRechargab'!BA20-PortablePCs_LiRechargab!BA20-Tablets_LiRechargable!BA20</f>
        <v>10252.01042414219</v>
      </c>
      <c r="BB20" s="10">
        <f>'POM Portables Li-Rechargeable'!AW20-'cameras games_LiRechargable'!BB20-cellphones_LiRechargable!BB20-'Cordless Tools_LiRechargab'!BB20-PortablePCs_LiRechargab!BB20-Tablets_LiRechargable!BB20</f>
        <v>11388.103728448525</v>
      </c>
      <c r="BC20" s="10">
        <f>'POM Portables Li-Rechargeable'!AX20-'cameras games_LiRechargable'!BC20-cellphones_LiRechargable!BC20-'Cordless Tools_LiRechargab'!BC20-PortablePCs_LiRechargab!BC20-Tablets_LiRechargable!BC20</f>
        <v>12641.44778158782</v>
      </c>
      <c r="BD20" s="10">
        <f>'POM Portables Li-Rechargeable'!AY20-'cameras games_LiRechargable'!BD20-cellphones_LiRechargable!BD20-'Cordless Tools_LiRechargab'!BD20-PortablePCs_LiRechargab!BD20-Tablets_LiRechargable!BD20</f>
        <v>14023.930697416581</v>
      </c>
      <c r="BE20" s="10">
        <f>'POM Portables Li-Rechargeable'!AZ20-'cameras games_LiRechargable'!BE20-cellphones_LiRechargable!BE20-'Cordless Tools_LiRechargab'!BE20-PortablePCs_LiRechargab!BE20-Tablets_LiRechargable!BE20</f>
        <v>15548.637362806128</v>
      </c>
    </row>
    <row r="21" spans="1:57" x14ac:dyDescent="0.35">
      <c r="A21" s="57" t="s">
        <v>616</v>
      </c>
      <c r="C21" s="86" t="s">
        <v>3</v>
      </c>
      <c r="D21" s="58" t="s">
        <v>621</v>
      </c>
      <c r="E21" s="67" t="s">
        <v>625</v>
      </c>
      <c r="F21" s="26" t="s">
        <v>35</v>
      </c>
      <c r="G21" s="11">
        <f>'POM Portables Li-Rechargeable'!B21-'cameras games_LiRechargable'!G21-cellphones_LiRechargable!G21-'Cordless Tools_LiRechargab'!G21-PortablePCs_LiRechargab!G21-Tablets_LiRechargable!G21</f>
        <v>67.898648134332959</v>
      </c>
      <c r="H21" s="11">
        <f>'POM Portables Li-Rechargeable'!C21-'cameras games_LiRechargable'!H21-cellphones_LiRechargable!H21-'Cordless Tools_LiRechargab'!H21-PortablePCs_LiRechargab!H21-Tablets_LiRechargable!H21</f>
        <v>91.037952216723255</v>
      </c>
      <c r="I21" s="11">
        <f>'POM Portables Li-Rechargeable'!D21-'cameras games_LiRechargable'!I21-cellphones_LiRechargable!I21-'Cordless Tools_LiRechargab'!I21-PortablePCs_LiRechargab!I21-Tablets_LiRechargable!I21</f>
        <v>165.01395315182438</v>
      </c>
      <c r="J21" s="11">
        <f>'POM Portables Li-Rechargeable'!E21-'cameras games_LiRechargable'!J21-cellphones_LiRechargable!J21-'Cordless Tools_LiRechargab'!J21-PortablePCs_LiRechargab!J21-Tablets_LiRechargable!J21</f>
        <v>304.3900061706114</v>
      </c>
      <c r="K21" s="11">
        <f>'POM Portables Li-Rechargeable'!F21-'cameras games_LiRechargable'!K21-cellphones_LiRechargable!K21-'Cordless Tools_LiRechargab'!K21-PortablePCs_LiRechargab!K21-Tablets_LiRechargable!K21</f>
        <v>746.635150571228</v>
      </c>
      <c r="L21" s="11">
        <f>'POM Portables Li-Rechargeable'!G21-'cameras games_LiRechargable'!L21-cellphones_LiRechargable!L21-'Cordless Tools_LiRechargab'!L21-PortablePCs_LiRechargab!L21-Tablets_LiRechargable!L21</f>
        <v>782.49918208225313</v>
      </c>
      <c r="M21" s="11">
        <f>'POM Portables Li-Rechargeable'!H21-'cameras games_LiRechargable'!M21-cellphones_LiRechargable!M21-'Cordless Tools_LiRechargab'!M21-PortablePCs_LiRechargab!M21-Tablets_LiRechargable!M21</f>
        <v>938.26040504169077</v>
      </c>
      <c r="N21" s="11">
        <f>'POM Portables Li-Rechargeable'!I21-'cameras games_LiRechargable'!N21-cellphones_LiRechargable!N21-'Cordless Tools_LiRechargab'!N21-PortablePCs_LiRechargab!N21-Tablets_LiRechargable!N21</f>
        <v>1105.7028520197659</v>
      </c>
      <c r="O21" s="11">
        <f>'POM Portables Li-Rechargeable'!J21-'cameras games_LiRechargable'!O21-cellphones_LiRechargable!O21-'Cordless Tools_LiRechargab'!O21-PortablePCs_LiRechargab!O21-Tablets_LiRechargable!O21</f>
        <v>1706.6047820672063</v>
      </c>
      <c r="P21" s="11">
        <f>'POM Portables Li-Rechargeable'!K21-'cameras games_LiRechargable'!P21-cellphones_LiRechargable!P21-'Cordless Tools_LiRechargab'!P21-PortablePCs_LiRechargab!P21-Tablets_LiRechargable!P21</f>
        <v>470.4928283071805</v>
      </c>
      <c r="Q21" s="11">
        <f>'POM Portables Li-Rechargeable'!L21-'cameras games_LiRechargable'!Q21-cellphones_LiRechargable!Q21-'Cordless Tools_LiRechargab'!Q21-PortablePCs_LiRechargab!Q21-Tablets_LiRechargable!Q21</f>
        <v>1920.2116897997237</v>
      </c>
      <c r="R21" s="9">
        <f>'POM Portables Li-Rechargeable'!M21-'cameras games_LiRechargable'!R21-cellphones_LiRechargable!R21-'Cordless Tools_LiRechargab'!R21-PortablePCs_LiRechargab!R21-Tablets_LiRechargable!R21</f>
        <v>2483.9953395616044</v>
      </c>
      <c r="S21" s="9">
        <f>'POM Portables Li-Rechargeable'!N21-'cameras games_LiRechargable'!S21-cellphones_LiRechargable!S21-'Cordless Tools_LiRechargab'!S21-PortablePCs_LiRechargab!S21-Tablets_LiRechargable!S21</f>
        <v>847.21311489410743</v>
      </c>
      <c r="T21" s="9">
        <f>'POM Portables Li-Rechargeable'!O21-'cameras games_LiRechargable'!T21-cellphones_LiRechargable!T21-'Cordless Tools_LiRechargab'!T21-PortablePCs_LiRechargab!T21-Tablets_LiRechargable!T21</f>
        <v>841.42386595066114</v>
      </c>
      <c r="U21" s="9">
        <f>'POM Portables Li-Rechargeable'!P21-'cameras games_LiRechargable'!U21-cellphones_LiRechargable!U21-'Cordless Tools_LiRechargab'!U21-PortablePCs_LiRechargab!U21-Tablets_LiRechargable!U21</f>
        <v>857.90458984977909</v>
      </c>
      <c r="V21" s="9">
        <f>'POM Portables Li-Rechargeable'!Q21-'cameras games_LiRechargable'!V21-cellphones_LiRechargable!V21-'Cordless Tools_LiRechargab'!V21-PortablePCs_LiRechargab!V21-Tablets_LiRechargable!V21</f>
        <v>1260.2202084365583</v>
      </c>
      <c r="W21" s="9">
        <f>'POM Portables Li-Rechargeable'!R21-'cameras games_LiRechargable'!W21-cellphones_LiRechargable!W21-'Cordless Tools_LiRechargab'!W21-PortablePCs_LiRechargab!W21-Tablets_LiRechargable!W21</f>
        <v>1943.7472384231489</v>
      </c>
      <c r="X21" s="9">
        <f>'POM Portables Li-Rechargeable'!S21-'cameras games_LiRechargable'!X21-cellphones_LiRechargable!X21-'Cordless Tools_LiRechargab'!X21-PortablePCs_LiRechargab!X21-Tablets_LiRechargable!X21</f>
        <v>2819.389100820913</v>
      </c>
      <c r="Y21" s="9">
        <f>'POM Portables Li-Rechargeable'!T21-'cameras games_LiRechargable'!Y21-cellphones_LiRechargable!Y21-'Cordless Tools_LiRechargab'!Y21-PortablePCs_LiRechargab!Y21-Tablets_LiRechargable!Y21</f>
        <v>3396.1180570708143</v>
      </c>
      <c r="Z21" s="9">
        <f>'POM Portables Li-Rechargeable'!U21-'cameras games_LiRechargable'!Z21-cellphones_LiRechargable!Z21-'Cordless Tools_LiRechargab'!Z21-PortablePCs_LiRechargab!Z21-Tablets_LiRechargable!Z21</f>
        <v>4532.5486721394691</v>
      </c>
      <c r="AA21" s="9">
        <f>'POM Portables Li-Rechargeable'!V21-'cameras games_LiRechargable'!AA21-cellphones_LiRechargable!AA21-'Cordless Tools_LiRechargab'!AA21-PortablePCs_LiRechargab!AA21-Tablets_LiRechargable!AA21</f>
        <v>5036.7252313944246</v>
      </c>
      <c r="AB21" s="9">
        <f>'POM Portables Li-Rechargeable'!W21-'cameras games_LiRechargable'!AB21-cellphones_LiRechargable!AB21-'Cordless Tools_LiRechargab'!AB21-PortablePCs_LiRechargab!AB21-Tablets_LiRechargable!AB21</f>
        <v>5454.1612569809686</v>
      </c>
      <c r="AC21" s="10">
        <f>'POM Portables Li-Rechargeable'!X21-'cameras games_LiRechargable'!AC21-cellphones_LiRechargable!AC21-'Cordless Tools_LiRechargab'!AC21-PortablePCs_LiRechargab!AC21-Tablets_LiRechargable!AC21</f>
        <v>6215.82390281271</v>
      </c>
      <c r="AD21" s="10">
        <f>'POM Portables Li-Rechargeable'!Y21-'cameras games_LiRechargable'!AD21-cellphones_LiRechargable!AD21-'Cordless Tools_LiRechargab'!AD21-PortablePCs_LiRechargab!AD21-Tablets_LiRechargable!AD21</f>
        <v>7065.7987590587527</v>
      </c>
      <c r="AE21" s="10">
        <f>'POM Portables Li-Rechargeable'!Z21-'cameras games_LiRechargable'!AE21-cellphones_LiRechargable!AE21-'Cordless Tools_LiRechargab'!AE21-PortablePCs_LiRechargab!AE21-Tablets_LiRechargable!AE21</f>
        <v>7998.9501813122315</v>
      </c>
      <c r="AF21" s="10">
        <f>'POM Portables Li-Rechargeable'!AA21-'cameras games_LiRechargable'!AF21-cellphones_LiRechargable!AF21-'Cordless Tools_LiRechargab'!AF21-PortablePCs_LiRechargab!AF21-Tablets_LiRechargable!AF21</f>
        <v>9022.4281322162497</v>
      </c>
      <c r="AG21" s="10">
        <f>'POM Portables Li-Rechargeable'!AB21-'cameras games_LiRechargable'!AG21-cellphones_LiRechargable!AG21-'Cordless Tools_LiRechargab'!AG21-PortablePCs_LiRechargab!AG21-Tablets_LiRechargable!AG21</f>
        <v>10143.87734069297</v>
      </c>
      <c r="AH21" s="10">
        <f>'POM Portables Li-Rechargeable'!AC21-'cameras games_LiRechargable'!AH21-cellphones_LiRechargable!AH21-'Cordless Tools_LiRechargab'!AH21-PortablePCs_LiRechargab!AH21-Tablets_LiRechargable!AH21</f>
        <v>11371.449976010137</v>
      </c>
      <c r="AI21" s="10">
        <f>'POM Portables Li-Rechargeable'!AD21-'cameras games_LiRechargable'!AI21-cellphones_LiRechargable!AI21-'Cordless Tools_LiRechargab'!AI21-PortablePCs_LiRechargab!AI21-Tablets_LiRechargable!AI21</f>
        <v>12713.813623598124</v>
      </c>
      <c r="AJ21" s="10">
        <f>'POM Portables Li-Rechargeable'!AE21-'cameras games_LiRechargable'!AJ21-cellphones_LiRechargable!AJ21-'Cordless Tools_LiRechargab'!AJ21-PortablePCs_LiRechargab!AJ21-Tablets_LiRechargable!AJ21</f>
        <v>14180.153134435623</v>
      </c>
      <c r="AK21" s="10">
        <f>'POM Portables Li-Rechargeable'!AF21-'cameras games_LiRechargable'!AK21-cellphones_LiRechargable!AK21-'Cordless Tools_LiRechargab'!AK21-PortablePCs_LiRechargab!AK21-Tablets_LiRechargable!AK21</f>
        <v>15780.164623474402</v>
      </c>
      <c r="AL21" s="10">
        <f>'POM Portables Li-Rechargeable'!AG21-'cameras games_LiRechargable'!AL21-cellphones_LiRechargable!AL21-'Cordless Tools_LiRechargab'!AL21-PortablePCs_LiRechargab!AL21-Tablets_LiRechargable!AL21</f>
        <v>17810.919612799833</v>
      </c>
      <c r="AM21" s="10">
        <f>'POM Portables Li-Rechargeable'!AH21-'cameras games_LiRechargable'!AM21-cellphones_LiRechargable!AM21-'Cordless Tools_LiRechargab'!AM21-PortablePCs_LiRechargab!AM21-Tablets_LiRechargable!AM21</f>
        <v>20051.92460121755</v>
      </c>
      <c r="AN21" s="10">
        <f>'POM Portables Li-Rechargeable'!AI21-'cameras games_LiRechargable'!AN21-cellphones_LiRechargable!AN21-'Cordless Tools_LiRechargab'!AN21-PortablePCs_LiRechargab!AN21-Tablets_LiRechargable!AN21</f>
        <v>22524.329275936179</v>
      </c>
      <c r="AO21" s="10">
        <f>'POM Portables Li-Rechargeable'!AJ21-'cameras games_LiRechargable'!AO21-cellphones_LiRechargable!AO21-'Cordless Tools_LiRechargab'!AO21-PortablePCs_LiRechargab!AO21-Tablets_LiRechargable!AO21</f>
        <v>25251.400598604159</v>
      </c>
      <c r="AP21" s="10">
        <f>'POM Portables Li-Rechargeable'!AK21-'cameras games_LiRechargable'!AP21-cellphones_LiRechargable!AP21-'Cordless Tools_LiRechargab'!AP21-PortablePCs_LiRechargab!AP21-Tablets_LiRechargable!AP21</f>
        <v>28258.734576987834</v>
      </c>
      <c r="AQ21" s="10">
        <f>'POM Portables Li-Rechargeable'!AL21-'cameras games_LiRechargable'!AQ21-cellphones_LiRechargable!AQ21-'Cordless Tools_LiRechargab'!AQ21-PortablePCs_LiRechargab!AQ21-Tablets_LiRechargable!AQ21</f>
        <v>31574.489214683228</v>
      </c>
      <c r="AR21" s="10">
        <f>'POM Portables Li-Rechargeable'!AM21-'cameras games_LiRechargable'!AR21-cellphones_LiRechargable!AR21-'Cordless Tools_LiRechargab'!AR21-PortablePCs_LiRechargab!AR21-Tablets_LiRechargable!AR21</f>
        <v>35229.640756682013</v>
      </c>
      <c r="AS21" s="10">
        <f>'POM Portables Li-Rechargeable'!AN21-'cameras games_LiRechargable'!AS21-cellphones_LiRechargable!AS21-'Cordless Tools_LiRechargab'!AS21-PortablePCs_LiRechargab!AS21-Tablets_LiRechargable!AS21</f>
        <v>39258.265560394531</v>
      </c>
      <c r="AT21" s="10">
        <f>'POM Portables Li-Rechargeable'!AO21-'cameras games_LiRechargable'!AT21-cellphones_LiRechargable!AT21-'Cordless Tools_LiRechargab'!AT21-PortablePCs_LiRechargab!AT21-Tablets_LiRechargable!AT21</f>
        <v>43697.850154693464</v>
      </c>
      <c r="AU21" s="10">
        <f>'POM Portables Li-Rechargeable'!AP21-'cameras games_LiRechargable'!AU21-cellphones_LiRechargable!AU21-'Cordless Tools_LiRechargab'!AU21-PortablePCs_LiRechargab!AU21-Tablets_LiRechargable!AU21</f>
        <v>48589.632305798332</v>
      </c>
      <c r="AV21" s="10">
        <f>'POM Portables Li-Rechargeable'!AQ21-'cameras games_LiRechargable'!AV21-cellphones_LiRechargable!AV21-'Cordless Tools_LiRechargab'!AV21-PortablePCs_LiRechargab!AV21-Tablets_LiRechargable!AV21</f>
        <v>54019.31141920275</v>
      </c>
      <c r="AW21" s="10">
        <f>'POM Portables Li-Rechargeable'!AR21-'cameras games_LiRechargable'!AW21-cellphones_LiRechargable!AW21-'Cordless Tools_LiRechargab'!AW21-PortablePCs_LiRechargab!AW21-Tablets_LiRechargable!AW21</f>
        <v>60443.734380499496</v>
      </c>
      <c r="AX21" s="10">
        <f>'POM Portables Li-Rechargeable'!AS21-'cameras games_LiRechargable'!AX21-cellphones_LiRechargable!AX21-'Cordless Tools_LiRechargab'!AX21-PortablePCs_LiRechargab!AX21-Tablets_LiRechargable!AX21</f>
        <v>67538.66730722865</v>
      </c>
      <c r="AY21" s="10">
        <f>'POM Portables Li-Rechargeable'!AT21-'cameras games_LiRechargable'!AY21-cellphones_LiRechargable!AY21-'Cordless Tools_LiRechargab'!AY21-PortablePCs_LiRechargab!AY21-Tablets_LiRechargable!AY21</f>
        <v>75372.334010181876</v>
      </c>
      <c r="AZ21" s="10">
        <f>'POM Portables Li-Rechargeable'!AU21-'cameras games_LiRechargable'!AZ21-cellphones_LiRechargable!AZ21-'Cordless Tools_LiRechargab'!AZ21-PortablePCs_LiRechargab!AZ21-Tablets_LiRechargable!AZ21</f>
        <v>84019.837016250327</v>
      </c>
      <c r="BA21" s="10">
        <f>'POM Portables Li-Rechargeable'!AV21-'cameras games_LiRechargable'!BA21-cellphones_LiRechargable!BA21-'Cordless Tools_LiRechargab'!BA21-PortablePCs_LiRechargab!BA21-Tablets_LiRechargable!BA21</f>
        <v>93563.84823372867</v>
      </c>
      <c r="BB21" s="10">
        <f>'POM Portables Li-Rechargeable'!AW21-'cameras games_LiRechargable'!BB21-cellphones_LiRechargable!BB21-'Cordless Tools_LiRechargab'!BB21-PortablePCs_LiRechargab!BB21-Tablets_LiRechargable!BB21</f>
        <v>104095.36882360348</v>
      </c>
      <c r="BC21" s="10">
        <f>'POM Portables Li-Rechargeable'!AX21-'cameras games_LiRechargable'!BC21-cellphones_LiRechargable!BC21-'Cordless Tools_LiRechargab'!BC21-PortablePCs_LiRechargab!BC21-Tablets_LiRechargable!BC21</f>
        <v>115714.56520439537</v>
      </c>
      <c r="BD21" s="10">
        <f>'POM Portables Li-Rechargeable'!AY21-'cameras games_LiRechargable'!BD21-cellphones_LiRechargable!BD21-'Cordless Tools_LiRechargab'!BD21-PortablePCs_LiRechargab!BD21-Tablets_LiRechargable!BD21</f>
        <v>128531.68881122868</v>
      </c>
      <c r="BE21" s="10">
        <f>'POM Portables Li-Rechargeable'!AZ21-'cameras games_LiRechargable'!BE21-cellphones_LiRechargable!BE21-'Cordless Tools_LiRechargab'!BE21-PortablePCs_LiRechargab!BE21-Tablets_LiRechargable!BE21</f>
        <v>142668.08799223596</v>
      </c>
    </row>
    <row r="22" spans="1:57" x14ac:dyDescent="0.35">
      <c r="A22" s="57" t="s">
        <v>616</v>
      </c>
      <c r="C22" s="86" t="s">
        <v>3</v>
      </c>
      <c r="D22" s="58" t="s">
        <v>621</v>
      </c>
      <c r="E22" s="67" t="s">
        <v>625</v>
      </c>
      <c r="F22" s="26" t="s">
        <v>34</v>
      </c>
      <c r="G22" s="11">
        <f>'POM Portables Li-Rechargeable'!B22-'cameras games_LiRechargable'!G22-cellphones_LiRechargable!G22-'Cordless Tools_LiRechargab'!G22-PortablePCs_LiRechargab!G22-Tablets_LiRechargable!G22</f>
        <v>-310.62036966459186</v>
      </c>
      <c r="H22" s="11">
        <f>'POM Portables Li-Rechargeable'!C22-'cameras games_LiRechargable'!H22-cellphones_LiRechargable!H22-'Cordless Tools_LiRechargab'!H22-PortablePCs_LiRechargab!H22-Tablets_LiRechargable!H22</f>
        <v>-340.18222269562256</v>
      </c>
      <c r="I22" s="11">
        <f>'POM Portables Li-Rechargeable'!D22-'cameras games_LiRechargable'!I22-cellphones_LiRechargable!I22-'Cordless Tools_LiRechargab'!I22-PortablePCs_LiRechargab!I22-Tablets_LiRechargable!I22</f>
        <v>-224.40066177312065</v>
      </c>
      <c r="J22" s="11">
        <f>'POM Portables Li-Rechargeable'!E22-'cameras games_LiRechargable'!J22-cellphones_LiRechargable!J22-'Cordless Tools_LiRechargab'!J22-PortablePCs_LiRechargab!J22-Tablets_LiRechargable!J22</f>
        <v>-147.76378277401272</v>
      </c>
      <c r="K22" s="11">
        <f>'POM Portables Li-Rechargeable'!F22-'cameras games_LiRechargable'!K22-cellphones_LiRechargable!K22-'Cordless Tools_LiRechargab'!K22-PortablePCs_LiRechargab!K22-Tablets_LiRechargable!K22</f>
        <v>497.06990200353766</v>
      </c>
      <c r="L22" s="11">
        <f>'POM Portables Li-Rechargeable'!G22-'cameras games_LiRechargable'!L22-cellphones_LiRechargable!L22-'Cordless Tools_LiRechargab'!L22-PortablePCs_LiRechargab!L22-Tablets_LiRechargable!L22</f>
        <v>786.32555967123653</v>
      </c>
      <c r="M22" s="11">
        <f>'POM Portables Li-Rechargeable'!H22-'cameras games_LiRechargable'!M22-cellphones_LiRechargable!M22-'Cordless Tools_LiRechargab'!M22-PortablePCs_LiRechargab!M22-Tablets_LiRechargable!M22</f>
        <v>934.79157939650213</v>
      </c>
      <c r="N22" s="11">
        <f>'POM Portables Li-Rechargeable'!I22-'cameras games_LiRechargable'!N22-cellphones_LiRechargable!N22-'Cordless Tools_LiRechargab'!N22-PortablePCs_LiRechargab!N22-Tablets_LiRechargable!N22</f>
        <v>1076.270476703517</v>
      </c>
      <c r="O22" s="11">
        <f>'POM Portables Li-Rechargeable'!J22-'cameras games_LiRechargable'!O22-cellphones_LiRechargable!O22-'Cordless Tools_LiRechargab'!O22-PortablePCs_LiRechargab!O22-Tablets_LiRechargable!O22</f>
        <v>1633.1544000342546</v>
      </c>
      <c r="P22" s="11">
        <f>'POM Portables Li-Rechargeable'!K22-'cameras games_LiRechargable'!P22-cellphones_LiRechargable!P22-'Cordless Tools_LiRechargab'!P22-PortablePCs_LiRechargab!P22-Tablets_LiRechargable!P22</f>
        <v>112.88213954603374</v>
      </c>
      <c r="Q22" s="11">
        <f>'POM Portables Li-Rechargeable'!L22-'cameras games_LiRechargable'!Q22-cellphones_LiRechargable!Q22-'Cordless Tools_LiRechargab'!Q22-PortablePCs_LiRechargab!Q22-Tablets_LiRechargable!Q22</f>
        <v>2076.1224628746359</v>
      </c>
      <c r="R22" s="9">
        <f>'POM Portables Li-Rechargeable'!M22-'cameras games_LiRechargable'!R22-cellphones_LiRechargable!R22-'Cordless Tools_LiRechargab'!R22-PortablePCs_LiRechargab!R22-Tablets_LiRechargable!R22</f>
        <v>2491.3591962307455</v>
      </c>
      <c r="S22" s="9">
        <f>'POM Portables Li-Rechargeable'!N22-'cameras games_LiRechargable'!S22-cellphones_LiRechargable!S22-'Cordless Tools_LiRechargab'!S22-PortablePCs_LiRechargab!S22-Tablets_LiRechargable!S22</f>
        <v>2072.4530366192243</v>
      </c>
      <c r="T22" s="9">
        <f>'POM Portables Li-Rechargeable'!O22-'cameras games_LiRechargable'!T22-cellphones_LiRechargable!T22-'Cordless Tools_LiRechargab'!T22-PortablePCs_LiRechargab!T22-Tablets_LiRechargable!T22</f>
        <v>178.30804244944397</v>
      </c>
      <c r="U22" s="9">
        <f>'POM Portables Li-Rechargeable'!P22-'cameras games_LiRechargable'!U22-cellphones_LiRechargable!U22-'Cordless Tools_LiRechargab'!U22-PortablePCs_LiRechargab!U22-Tablets_LiRechargable!U22</f>
        <v>602.77711688747149</v>
      </c>
      <c r="V22" s="9">
        <f>'POM Portables Li-Rechargeable'!Q22-'cameras games_LiRechargable'!V22-cellphones_LiRechargable!V22-'Cordless Tools_LiRechargab'!V22-PortablePCs_LiRechargab!V22-Tablets_LiRechargable!V22</f>
        <v>1736.0890648714519</v>
      </c>
      <c r="W22" s="9">
        <f>'POM Portables Li-Rechargeable'!R22-'cameras games_LiRechargable'!W22-cellphones_LiRechargable!W22-'Cordless Tools_LiRechargab'!W22-PortablePCs_LiRechargab!W22-Tablets_LiRechargable!W22</f>
        <v>3889.2290004424085</v>
      </c>
      <c r="X22" s="9">
        <f>'POM Portables Li-Rechargeable'!S22-'cameras games_LiRechargable'!X22-cellphones_LiRechargable!X22-'Cordless Tools_LiRechargab'!X22-PortablePCs_LiRechargab!X22-Tablets_LiRechargable!X22</f>
        <v>6554.5724787244599</v>
      </c>
      <c r="Y22" s="9">
        <f>'POM Portables Li-Rechargeable'!T22-'cameras games_LiRechargable'!Y22-cellphones_LiRechargable!Y22-'Cordless Tools_LiRechargab'!Y22-PortablePCs_LiRechargab!Y22-Tablets_LiRechargable!Y22</f>
        <v>6601.834323928163</v>
      </c>
      <c r="Z22" s="9">
        <f>'POM Portables Li-Rechargeable'!U22-'cameras games_LiRechargable'!Z22-cellphones_LiRechargable!Z22-'Cordless Tools_LiRechargab'!Z22-PortablePCs_LiRechargab!Z22-Tablets_LiRechargable!Z22</f>
        <v>9831.167648817458</v>
      </c>
      <c r="AA22" s="9">
        <f>'POM Portables Li-Rechargeable'!V22-'cameras games_LiRechargable'!AA22-cellphones_LiRechargable!AA22-'Cordless Tools_LiRechargab'!AA22-PortablePCs_LiRechargab!AA22-Tablets_LiRechargable!AA22</f>
        <v>13660.859741183844</v>
      </c>
      <c r="AB22" s="9">
        <f>'POM Portables Li-Rechargeable'!W22-'cameras games_LiRechargable'!AB22-cellphones_LiRechargable!AB22-'Cordless Tools_LiRechargab'!AB22-PortablePCs_LiRechargab!AB22-Tablets_LiRechargable!AB22</f>
        <v>13273.943468044739</v>
      </c>
      <c r="AC22" s="10">
        <f>'POM Portables Li-Rechargeable'!X22-'cameras games_LiRechargable'!AC22-cellphones_LiRechargable!AC22-'Cordless Tools_LiRechargab'!AC22-PortablePCs_LiRechargab!AC22-Tablets_LiRechargable!AC22</f>
        <v>14693.492495897954</v>
      </c>
      <c r="AD22" s="10">
        <f>'POM Portables Li-Rechargeable'!Y22-'cameras games_LiRechargable'!AD22-cellphones_LiRechargable!AD22-'Cordless Tools_LiRechargab'!AD22-PortablePCs_LiRechargab!AD22-Tablets_LiRechargable!AD22</f>
        <v>16255.773998615783</v>
      </c>
      <c r="AE22" s="10">
        <f>'POM Portables Li-Rechargeable'!Z22-'cameras games_LiRechargable'!AE22-cellphones_LiRechargable!AE22-'Cordless Tools_LiRechargab'!AE22-PortablePCs_LiRechargab!AE22-Tablets_LiRechargable!AE22</f>
        <v>17971.418513372588</v>
      </c>
      <c r="AF22" s="10">
        <f>'POM Portables Li-Rechargeable'!AA22-'cameras games_LiRechargable'!AF22-cellphones_LiRechargable!AF22-'Cordless Tools_LiRechargab'!AF22-PortablePCs_LiRechargab!AF22-Tablets_LiRechargable!AF22</f>
        <v>19854.633410409682</v>
      </c>
      <c r="AG22" s="10">
        <f>'POM Portables Li-Rechargeable'!AB22-'cameras games_LiRechargable'!AG22-cellphones_LiRechargable!AG22-'Cordless Tools_LiRechargab'!AG22-PortablePCs_LiRechargab!AG22-Tablets_LiRechargable!AG22</f>
        <v>21920.834804657134</v>
      </c>
      <c r="AH22" s="10">
        <f>'POM Portables Li-Rechargeable'!AC22-'cameras games_LiRechargable'!AH22-cellphones_LiRechargable!AH22-'Cordless Tools_LiRechargab'!AH22-PortablePCs_LiRechargab!AH22-Tablets_LiRechargable!AH22</f>
        <v>24186.732964880539</v>
      </c>
      <c r="AI22" s="10">
        <f>'POM Portables Li-Rechargeable'!AD22-'cameras games_LiRechargable'!AI22-cellphones_LiRechargable!AI22-'Cordless Tools_LiRechargab'!AI22-PortablePCs_LiRechargab!AI22-Tablets_LiRechargable!AI22</f>
        <v>26670.420512179691</v>
      </c>
      <c r="AJ22" s="10">
        <f>'POM Portables Li-Rechargeable'!AE22-'cameras games_LiRechargable'!AJ22-cellphones_LiRechargable!AJ22-'Cordless Tools_LiRechargab'!AJ22-PortablePCs_LiRechargab!AJ22-Tablets_LiRechargable!AJ22</f>
        <v>29391.462762670933</v>
      </c>
      <c r="AK22" s="10">
        <f>'POM Portables Li-Rechargeable'!AF22-'cameras games_LiRechargable'!AK22-cellphones_LiRechargable!AK22-'Cordless Tools_LiRechargab'!AK22-PortablePCs_LiRechargab!AK22-Tablets_LiRechargable!AK22</f>
        <v>32370.989356618917</v>
      </c>
      <c r="AL22" s="10">
        <f>'POM Portables Li-Rechargeable'!AG22-'cameras games_LiRechargable'!AL22-cellphones_LiRechargable!AL22-'Cordless Tools_LiRechargab'!AL22-PortablePCs_LiRechargab!AL22-Tablets_LiRechargable!AL22</f>
        <v>35912.06490337463</v>
      </c>
      <c r="AM22" s="10">
        <f>'POM Portables Li-Rechargeable'!AH22-'cameras games_LiRechargable'!AM22-cellphones_LiRechargable!AM22-'Cordless Tools_LiRechargab'!AM22-PortablePCs_LiRechargab!AM22-Tablets_LiRechargable!AM22</f>
        <v>39812.937336668139</v>
      </c>
      <c r="AN22" s="10">
        <f>'POM Portables Li-Rechargeable'!AI22-'cameras games_LiRechargable'!AN22-cellphones_LiRechargable!AN22-'Cordless Tools_LiRechargab'!AN22-PortablePCs_LiRechargab!AN22-Tablets_LiRechargable!AN22</f>
        <v>44109.696229786881</v>
      </c>
      <c r="AO22" s="10">
        <f>'POM Portables Li-Rechargeable'!AJ22-'cameras games_LiRechargable'!AO22-cellphones_LiRechargable!AO22-'Cordless Tools_LiRechargab'!AO22-PortablePCs_LiRechargab!AO22-Tablets_LiRechargable!AO22</f>
        <v>48842.042272019666</v>
      </c>
      <c r="AP22" s="10">
        <f>'POM Portables Li-Rechargeable'!AK22-'cameras games_LiRechargable'!AP22-cellphones_LiRechargable!AP22-'Cordless Tools_LiRechargab'!AP22-PortablePCs_LiRechargab!AP22-Tablets_LiRechargable!AP22</f>
        <v>54053.648423040075</v>
      </c>
      <c r="AQ22" s="10">
        <f>'POM Portables Li-Rechargeable'!AL22-'cameras games_LiRechargable'!AQ22-cellphones_LiRechargable!AQ22-'Cordless Tools_LiRechargab'!AQ22-PortablePCs_LiRechargab!AQ22-Tablets_LiRechargable!AQ22</f>
        <v>59792.557183579935</v>
      </c>
      <c r="AR22" s="10">
        <f>'POM Portables Li-Rechargeable'!AM22-'cameras games_LiRechargable'!AR22-cellphones_LiRechargable!AR22-'Cordless Tools_LiRechargab'!AR22-PortablePCs_LiRechargab!AR22-Tablets_LiRechargable!AR22</f>
        <v>66111.617594038951</v>
      </c>
      <c r="AS22" s="10">
        <f>'POM Portables Li-Rechargeable'!AN22-'cameras games_LiRechargable'!AS22-cellphones_LiRechargable!AS22-'Cordless Tools_LiRechargab'!AS22-PortablePCs_LiRechargab!AS22-Tablets_LiRechargable!AS22</f>
        <v>73068.965933841377</v>
      </c>
      <c r="AT22" s="10">
        <f>'POM Portables Li-Rechargeable'!AO22-'cameras games_LiRechargable'!AT22-cellphones_LiRechargable!AT22-'Cordless Tools_LiRechargab'!AT22-PortablePCs_LiRechargab!AT22-Tablets_LiRechargable!AT22</f>
        <v>80728.554491632036</v>
      </c>
      <c r="AU22" s="10">
        <f>'POM Portables Li-Rechargeable'!AP22-'cameras games_LiRechargable'!AU22-cellphones_LiRechargable!AU22-'Cordless Tools_LiRechargab'!AU22-PortablePCs_LiRechargab!AU22-Tablets_LiRechargable!AU22</f>
        <v>89160.7332134139</v>
      </c>
      <c r="AV22" s="10">
        <f>'POM Portables Li-Rechargeable'!AQ22-'cameras games_LiRechargable'!AV22-cellphones_LiRechargable!AV22-'Cordless Tools_LiRechargab'!AV22-PortablePCs_LiRechargab!AV22-Tablets_LiRechargable!AV22</f>
        <v>98483.262089767552</v>
      </c>
      <c r="AW22" s="10">
        <f>'POM Portables Li-Rechargeable'!AR22-'cameras games_LiRechargable'!AW22-cellphones_LiRechargable!AW22-'Cordless Tools_LiRechargab'!AW22-PortablePCs_LiRechargab!AW22-Tablets_LiRechargable!AW22</f>
        <v>109172.2636112599</v>
      </c>
      <c r="AX22" s="10">
        <f>'POM Portables Li-Rechargeable'!AS22-'cameras games_LiRechargable'!AX22-cellphones_LiRechargable!AX22-'Cordless Tools_LiRechargab'!AX22-PortablePCs_LiRechargab!AX22-Tablets_LiRechargable!AX22</f>
        <v>120955.7782461048</v>
      </c>
      <c r="AY22" s="10">
        <f>'POM Portables Li-Rechargeable'!AT22-'cameras games_LiRechargable'!AY22-cellphones_LiRechargable!AY22-'Cordless Tools_LiRechargab'!AY22-PortablePCs_LiRechargab!AY22-Tablets_LiRechargable!AY22</f>
        <v>133944.3737456534</v>
      </c>
      <c r="AZ22" s="10">
        <f>'POM Portables Li-Rechargeable'!AU22-'cameras games_LiRechargable'!AZ22-cellphones_LiRechargable!AZ22-'Cordless Tools_LiRechargab'!AZ22-PortablePCs_LiRechargab!AZ22-Tablets_LiRechargable!AZ22</f>
        <v>148259.72881631242</v>
      </c>
      <c r="BA22" s="10">
        <f>'POM Portables Li-Rechargeable'!AV22-'cameras games_LiRechargable'!BA22-cellphones_LiRechargable!BA22-'Cordless Tools_LiRechargab'!BA22-PortablePCs_LiRechargab!BA22-Tablets_LiRechargable!BA22</f>
        <v>164035.74690762468</v>
      </c>
      <c r="BB22" s="10">
        <f>'POM Portables Li-Rechargeable'!AW22-'cameras games_LiRechargable'!BB22-cellphones_LiRechargable!BB22-'Cordless Tools_LiRechargab'!BB22-PortablePCs_LiRechargab!BB22-Tablets_LiRechargable!BB22</f>
        <v>181419.78151362273</v>
      </c>
      <c r="BC22" s="10">
        <f>'POM Portables Li-Rechargeable'!AX22-'cameras games_LiRechargable'!BC22-cellphones_LiRechargable!BC22-'Cordless Tools_LiRechargab'!BC22-PortablePCs_LiRechargab!BC22-Tablets_LiRechargable!BC22</f>
        <v>200573.98414550361</v>
      </c>
      <c r="BD22" s="10">
        <f>'POM Portables Li-Rechargeable'!AY22-'cameras games_LiRechargable'!BD22-cellphones_LiRechargable!BD22-'Cordless Tools_LiRechargab'!BD22-PortablePCs_LiRechargab!BD22-Tablets_LiRechargable!BD22</f>
        <v>221676.78724981498</v>
      </c>
      <c r="BE22" s="10">
        <f>'POM Portables Li-Rechargeable'!AZ22-'cameras games_LiRechargable'!BE22-cellphones_LiRechargable!BE22-'Cordless Tools_LiRechargab'!BE22-PortablePCs_LiRechargab!BE22-Tablets_LiRechargable!BE22</f>
        <v>244924.53557411412</v>
      </c>
    </row>
    <row r="23" spans="1:57" x14ac:dyDescent="0.35">
      <c r="A23" s="57" t="s">
        <v>616</v>
      </c>
      <c r="C23" s="86" t="s">
        <v>3</v>
      </c>
      <c r="D23" s="58" t="s">
        <v>621</v>
      </c>
      <c r="E23" s="67" t="s">
        <v>625</v>
      </c>
      <c r="F23" s="26" t="s">
        <v>50</v>
      </c>
      <c r="G23" s="11">
        <f>'POM Portables Li-Rechargeable'!B23-'cameras games_LiRechargable'!G23-cellphones_LiRechargable!G23-'Cordless Tools_LiRechargab'!G23-PortablePCs_LiRechargab!G23-Tablets_LiRechargable!G23</f>
        <v>-31.434148294749004</v>
      </c>
      <c r="H23" s="11">
        <f>'POM Portables Li-Rechargeable'!C23-'cameras games_LiRechargable'!H23-cellphones_LiRechargable!H23-'Cordless Tools_LiRechargab'!H23-PortablePCs_LiRechargab!H23-Tablets_LiRechargable!H23</f>
        <v>-34.327048951811364</v>
      </c>
      <c r="I23" s="11">
        <f>'POM Portables Li-Rechargeable'!D23-'cameras games_LiRechargable'!I23-cellphones_LiRechargable!I23-'Cordless Tools_LiRechargab'!I23-PortablePCs_LiRechargab!I23-Tablets_LiRechargable!I23</f>
        <v>-39.927397949152812</v>
      </c>
      <c r="J23" s="11">
        <f>'POM Portables Li-Rechargeable'!E23-'cameras games_LiRechargable'!J23-cellphones_LiRechargable!J23-'Cordless Tools_LiRechargab'!J23-PortablePCs_LiRechargab!J23-Tablets_LiRechargable!J23</f>
        <v>-63.580320445066015</v>
      </c>
      <c r="K23" s="11">
        <f>'POM Portables Li-Rechargeable'!F23-'cameras games_LiRechargable'!K23-cellphones_LiRechargable!K23-'Cordless Tools_LiRechargab'!K23-PortablePCs_LiRechargab!K23-Tablets_LiRechargable!K23</f>
        <v>-56.069967226286749</v>
      </c>
      <c r="L23" s="11">
        <f>'POM Portables Li-Rechargeable'!G23-'cameras games_LiRechargable'!L23-cellphones_LiRechargable!L23-'Cordless Tools_LiRechargab'!L23-PortablePCs_LiRechargab!L23-Tablets_LiRechargable!L23</f>
        <v>-56.507473807724836</v>
      </c>
      <c r="M23" s="11">
        <f>'POM Portables Li-Rechargeable'!H23-'cameras games_LiRechargable'!M23-cellphones_LiRechargable!M23-'Cordless Tools_LiRechargab'!M23-PortablePCs_LiRechargab!M23-Tablets_LiRechargable!M23</f>
        <v>-78.225359346616074</v>
      </c>
      <c r="N23" s="11">
        <f>'POM Portables Li-Rechargeable'!I23-'cameras games_LiRechargable'!N23-cellphones_LiRechargable!N23-'Cordless Tools_LiRechargab'!N23-PortablePCs_LiRechargab!N23-Tablets_LiRechargable!N23</f>
        <v>-85.622866945595831</v>
      </c>
      <c r="O23" s="11">
        <f>'POM Portables Li-Rechargeable'!J23-'cameras games_LiRechargable'!O23-cellphones_LiRechargable!O23-'Cordless Tools_LiRechargab'!O23-PortablePCs_LiRechargab!O23-Tablets_LiRechargable!O23</f>
        <v>-76.039103122049283</v>
      </c>
      <c r="P23" s="11">
        <f>'POM Portables Li-Rechargeable'!K23-'cameras games_LiRechargable'!P23-cellphones_LiRechargable!P23-'Cordless Tools_LiRechargab'!P23-PortablePCs_LiRechargab!P23-Tablets_LiRechargable!P23</f>
        <v>-142.30750251050819</v>
      </c>
      <c r="Q23" s="11">
        <f>'POM Portables Li-Rechargeable'!L23-'cameras games_LiRechargable'!Q23-cellphones_LiRechargable!Q23-'Cordless Tools_LiRechargab'!Q23-PortablePCs_LiRechargab!Q23-Tablets_LiRechargable!Q23</f>
        <v>-50.682467210338032</v>
      </c>
      <c r="R23" s="9">
        <f>'POM Portables Li-Rechargeable'!M23-'cameras games_LiRechargable'!R23-cellphones_LiRechargable!R23-'Cordless Tools_LiRechargab'!R23-PortablePCs_LiRechargab!R23-Tablets_LiRechargable!R23</f>
        <v>4.8263880009694482</v>
      </c>
      <c r="S23" s="9">
        <f>'POM Portables Li-Rechargeable'!N23-'cameras games_LiRechargable'!S23-cellphones_LiRechargable!S23-'Cordless Tools_LiRechargab'!S23-PortablePCs_LiRechargab!S23-Tablets_LiRechargable!S23</f>
        <v>-114.81875590085875</v>
      </c>
      <c r="T23" s="9">
        <f>'POM Portables Li-Rechargeable'!O23-'cameras games_LiRechargable'!T23-cellphones_LiRechargable!T23-'Cordless Tools_LiRechargab'!T23-PortablePCs_LiRechargab!T23-Tablets_LiRechargable!T23</f>
        <v>-187.89138014404085</v>
      </c>
      <c r="U23" s="9">
        <f>'POM Portables Li-Rechargeable'!P23-'cameras games_LiRechargable'!U23-cellphones_LiRechargable!U23-'Cordless Tools_LiRechargab'!U23-PortablePCs_LiRechargab!U23-Tablets_LiRechargable!U23</f>
        <v>-212.95128636445844</v>
      </c>
      <c r="V23" s="9">
        <f>'POM Portables Li-Rechargeable'!Q23-'cameras games_LiRechargable'!V23-cellphones_LiRechargable!V23-'Cordless Tools_LiRechargab'!V23-PortablePCs_LiRechargab!V23-Tablets_LiRechargable!V23</f>
        <v>-193.84569899896314</v>
      </c>
      <c r="W23" s="9">
        <f>'POM Portables Li-Rechargeable'!R23-'cameras games_LiRechargable'!W23-cellphones_LiRechargable!W23-'Cordless Tools_LiRechargab'!W23-PortablePCs_LiRechargab!W23-Tablets_LiRechargable!W23</f>
        <v>-177.63987809960793</v>
      </c>
      <c r="X23" s="9">
        <f>'POM Portables Li-Rechargeable'!S23-'cameras games_LiRechargable'!X23-cellphones_LiRechargable!X23-'Cordless Tools_LiRechargab'!X23-PortablePCs_LiRechargab!X23-Tablets_LiRechargable!X23</f>
        <v>-171.80278912805954</v>
      </c>
      <c r="Y23" s="9">
        <f>'POM Portables Li-Rechargeable'!T23-'cameras games_LiRechargable'!Y23-cellphones_LiRechargable!Y23-'Cordless Tools_LiRechargab'!Y23-PortablePCs_LiRechargab!Y23-Tablets_LiRechargable!Y23</f>
        <v>-165.16092347586891</v>
      </c>
      <c r="Z23" s="9">
        <f>'POM Portables Li-Rechargeable'!U23-'cameras games_LiRechargable'!Z23-cellphones_LiRechargable!Z23-'Cordless Tools_LiRechargab'!Z23-PortablePCs_LiRechargab!Z23-Tablets_LiRechargable!Z23</f>
        <v>-46.835518770056986</v>
      </c>
      <c r="AA23" s="9">
        <f>'POM Portables Li-Rechargeable'!V23-'cameras games_LiRechargable'!AA23-cellphones_LiRechargable!AA23-'Cordless Tools_LiRechargab'!AA23-PortablePCs_LiRechargab!AA23-Tablets_LiRechargable!AA23</f>
        <v>-13.202351397487678</v>
      </c>
      <c r="AB23" s="9">
        <f>'POM Portables Li-Rechargeable'!W23-'cameras games_LiRechargable'!AB23-cellphones_LiRechargable!AB23-'Cordless Tools_LiRechargab'!AB23-PortablePCs_LiRechargab!AB23-Tablets_LiRechargable!AB23</f>
        <v>240.97414153168856</v>
      </c>
      <c r="AC23" s="10">
        <f>'POM Portables Li-Rechargeable'!X23-'cameras games_LiRechargable'!AC23-cellphones_LiRechargable!AC23-'Cordless Tools_LiRechargab'!AC23-PortablePCs_LiRechargab!AC23-Tablets_LiRechargable!AC23</f>
        <v>279.84302928874291</v>
      </c>
      <c r="AD23" s="10">
        <f>'POM Portables Li-Rechargeable'!Y23-'cameras games_LiRechargable'!AD23-cellphones_LiRechargable!AD23-'Cordless Tools_LiRechargab'!AD23-PortablePCs_LiRechargab!AD23-Tablets_LiRechargable!AD23</f>
        <v>322.75414693592938</v>
      </c>
      <c r="AE23" s="10">
        <f>'POM Portables Li-Rechargeable'!Z23-'cameras games_LiRechargable'!AE23-cellphones_LiRechargable!AE23-'Cordless Tools_LiRechargab'!AE23-PortablePCs_LiRechargab!AE23-Tablets_LiRechargable!AE23</f>
        <v>369.1971587014142</v>
      </c>
      <c r="AF23" s="10">
        <f>'POM Portables Li-Rechargeable'!AA23-'cameras games_LiRechargable'!AF23-cellphones_LiRechargable!AF23-'Cordless Tools_LiRechargab'!AF23-PortablePCs_LiRechargab!AF23-Tablets_LiRechargable!AF23</f>
        <v>419.30481060076738</v>
      </c>
      <c r="AG23" s="10">
        <f>'POM Portables Li-Rechargeable'!AB23-'cameras games_LiRechargable'!AG23-cellphones_LiRechargable!AG23-'Cordless Tools_LiRechargab'!AG23-PortablePCs_LiRechargab!AG23-Tablets_LiRechargable!AG23</f>
        <v>473.18348794734436</v>
      </c>
      <c r="AH23" s="10">
        <f>'POM Portables Li-Rechargeable'!AC23-'cameras games_LiRechargable'!AH23-cellphones_LiRechargable!AH23-'Cordless Tools_LiRechargab'!AH23-PortablePCs_LiRechargab!AH23-Tablets_LiRechargable!AH23</f>
        <v>530.9040252561274</v>
      </c>
      <c r="AI23" s="10">
        <f>'POM Portables Li-Rechargeable'!AD23-'cameras games_LiRechargable'!AI23-cellphones_LiRechargable!AI23-'Cordless Tools_LiRechargab'!AI23-PortablePCs_LiRechargab!AI23-Tablets_LiRechargable!AI23</f>
        <v>592.49053793333621</v>
      </c>
      <c r="AJ23" s="10">
        <f>'POM Portables Li-Rechargeable'!AE23-'cameras games_LiRechargable'!AJ23-cellphones_LiRechargable!AJ23-'Cordless Tools_LiRechargab'!AJ23-PortablePCs_LiRechargab!AJ23-Tablets_LiRechargable!AJ23</f>
        <v>657.90690793021895</v>
      </c>
      <c r="AK23" s="10">
        <f>'POM Portables Li-Rechargeable'!AF23-'cameras games_LiRechargable'!AK23-cellphones_LiRechargable!AK23-'Cordless Tools_LiRechargab'!AK23-PortablePCs_LiRechargab!AK23-Tablets_LiRechargable!AK23</f>
        <v>727.04049153085771</v>
      </c>
      <c r="AL23" s="10">
        <f>'POM Portables Li-Rechargeable'!AG23-'cameras games_LiRechargable'!AL23-cellphones_LiRechargable!AL23-'Cordless Tools_LiRechargab'!AL23-PortablePCs_LiRechargab!AL23-Tablets_LiRechargable!AL23</f>
        <v>846.54689751800595</v>
      </c>
      <c r="AM23" s="10">
        <f>'POM Portables Li-Rechargeable'!AH23-'cameras games_LiRechargable'!AM23-cellphones_LiRechargable!AM23-'Cordless Tools_LiRechargab'!AM23-PortablePCs_LiRechargab!AM23-Tablets_LiRechargable!AM23</f>
        <v>978.83458086634084</v>
      </c>
      <c r="AN23" s="10">
        <f>'POM Portables Li-Rechargeable'!AI23-'cameras games_LiRechargable'!AN23-cellphones_LiRechargable!AN23-'Cordless Tools_LiRechargab'!AN23-PortablePCs_LiRechargab!AN23-Tablets_LiRechargable!AN23</f>
        <v>1125.1972279434881</v>
      </c>
      <c r="AO23" s="10">
        <f>'POM Portables Li-Rechargeable'!AJ23-'cameras games_LiRechargable'!AO23-cellphones_LiRechargable!AO23-'Cordless Tools_LiRechargab'!AO23-PortablePCs_LiRechargab!AO23-Tablets_LiRechargable!AO23</f>
        <v>1287.0581943854297</v>
      </c>
      <c r="AP23" s="10">
        <f>'POM Portables Li-Rechargeable'!AK23-'cameras games_LiRechargable'!AP23-cellphones_LiRechargable!AP23-'Cordless Tools_LiRechargab'!AP23-PortablePCs_LiRechargab!AP23-Tablets_LiRechargable!AP23</f>
        <v>1465.9834779305586</v>
      </c>
      <c r="AQ23" s="10">
        <f>'POM Portables Li-Rechargeable'!AL23-'cameras games_LiRechargable'!AQ23-cellphones_LiRechargable!AQ23-'Cordless Tools_LiRechargab'!AQ23-PortablePCs_LiRechargab!AQ23-Tablets_LiRechargable!AQ23</f>
        <v>1663.6959886542343</v>
      </c>
      <c r="AR23" s="10">
        <f>'POM Portables Li-Rechargeable'!AM23-'cameras games_LiRechargable'!AR23-cellphones_LiRechargable!AR23-'Cordless Tools_LiRechargab'!AR23-PortablePCs_LiRechargab!AR23-Tablets_LiRechargable!AR23</f>
        <v>1882.0912463462112</v>
      </c>
      <c r="AS23" s="10">
        <f>'POM Portables Li-Rechargeable'!AN23-'cameras games_LiRechargable'!AS23-cellphones_LiRechargable!AS23-'Cordless Tools_LiRechargab'!AS23-PortablePCs_LiRechargab!AS23-Tablets_LiRechargable!AS23</f>
        <v>2123.2546477476099</v>
      </c>
      <c r="AT23" s="10">
        <f>'POM Portables Li-Rechargeable'!AO23-'cameras games_LiRechargable'!AT23-cellphones_LiRechargable!AT23-'Cordless Tools_LiRechargab'!AT23-PortablePCs_LiRechargab!AT23-Tablets_LiRechargable!AT23</f>
        <v>2389.4804606358166</v>
      </c>
      <c r="AU23" s="10">
        <f>'POM Portables Li-Rechargeable'!AP23-'cameras games_LiRechargable'!AU23-cellphones_LiRechargable!AU23-'Cordless Tools_LiRechargab'!AU23-PortablePCs_LiRechargab!AU23-Tablets_LiRechargable!AU23</f>
        <v>2683.2927174445585</v>
      </c>
      <c r="AV23" s="10">
        <f>'POM Portables Li-Rechargeable'!AQ23-'cameras games_LiRechargable'!AV23-cellphones_LiRechargable!AV23-'Cordless Tools_LiRechargab'!AV23-PortablePCs_LiRechargab!AV23-Tablets_LiRechargable!AV23</f>
        <v>3012.9934916284933</v>
      </c>
      <c r="AW23" s="10">
        <f>'POM Portables Li-Rechargeable'!AR23-'cameras games_LiRechargable'!AW23-cellphones_LiRechargable!AW23-'Cordless Tools_LiRechargab'!AW23-PortablePCs_LiRechargab!AW23-Tablets_LiRechargable!AW23</f>
        <v>3455.3720646235943</v>
      </c>
      <c r="AX23" s="10">
        <f>'POM Portables Li-Rechargeable'!AS23-'cameras games_LiRechargable'!AX23-cellphones_LiRechargable!AX23-'Cordless Tools_LiRechargab'!AX23-PortablePCs_LiRechargab!AX23-Tablets_LiRechargable!AX23</f>
        <v>3946.563047411265</v>
      </c>
      <c r="AY23" s="10">
        <f>'POM Portables Li-Rechargeable'!AT23-'cameras games_LiRechargable'!AY23-cellphones_LiRechargable!AY23-'Cordless Tools_LiRechargab'!AY23-PortablePCs_LiRechargab!AY23-Tablets_LiRechargable!AY23</f>
        <v>4491.6516145084279</v>
      </c>
      <c r="AZ23" s="10">
        <f>'POM Portables Li-Rechargeable'!AU23-'cameras games_LiRechargable'!AZ23-cellphones_LiRechargable!AZ23-'Cordless Tools_LiRechargab'!AZ23-PortablePCs_LiRechargab!AZ23-Tablets_LiRechargable!AZ23</f>
        <v>5096.2414066197107</v>
      </c>
      <c r="BA23" s="10">
        <f>'POM Portables Li-Rechargeable'!AV23-'cameras games_LiRechargable'!BA23-cellphones_LiRechargable!BA23-'Cordless Tools_LiRechargab'!BA23-PortablePCs_LiRechargab!BA23-Tablets_LiRechargable!BA23</f>
        <v>5766.5068722136139</v>
      </c>
      <c r="BB23" s="10">
        <f>'POM Portables Li-Rechargeable'!AW23-'cameras games_LiRechargable'!BB23-cellphones_LiRechargable!BB23-'Cordless Tools_LiRechargab'!BB23-PortablePCs_LiRechargab!BB23-Tablets_LiRechargable!BB23</f>
        <v>6509.2508679793591</v>
      </c>
      <c r="BC23" s="10">
        <f>'POM Portables Li-Rechargeable'!AX23-'cameras games_LiRechargable'!BC23-cellphones_LiRechargable!BC23-'Cordless Tools_LiRechargab'!BC23-PortablePCs_LiRechargab!BC23-Tablets_LiRechargable!BC23</f>
        <v>7331.9680452884104</v>
      </c>
      <c r="BD23" s="10">
        <f>'POM Portables Li-Rechargeable'!AY23-'cameras games_LiRechargable'!BD23-cellphones_LiRechargable!BD23-'Cordless Tools_LiRechargab'!BD23-PortablePCs_LiRechargab!BD23-Tablets_LiRechargable!BD23</f>
        <v>8242.9146025588361</v>
      </c>
      <c r="BE23" s="10">
        <f>'POM Portables Li-Rechargeable'!AZ23-'cameras games_LiRechargable'!BE23-cellphones_LiRechargable!BE23-'Cordless Tools_LiRechargab'!BE23-PortablePCs_LiRechargab!BE23-Tablets_LiRechargable!BE23</f>
        <v>9251.1850414753353</v>
      </c>
    </row>
    <row r="24" spans="1:57" x14ac:dyDescent="0.35">
      <c r="A24" s="57" t="s">
        <v>616</v>
      </c>
      <c r="C24" s="86" t="s">
        <v>3</v>
      </c>
      <c r="D24" s="58" t="s">
        <v>621</v>
      </c>
      <c r="E24" s="67" t="s">
        <v>625</v>
      </c>
      <c r="F24" s="26" t="s">
        <v>51</v>
      </c>
      <c r="G24" s="11">
        <f>'POM Portables Li-Rechargeable'!B24-'cameras games_LiRechargable'!G24-cellphones_LiRechargable!G24-'Cordless Tools_LiRechargab'!G24-PortablePCs_LiRechargab!G24-Tablets_LiRechargable!G24</f>
        <v>-9.1393255721932682</v>
      </c>
      <c r="H24" s="11">
        <f>'POM Portables Li-Rechargeable'!C24-'cameras games_LiRechargable'!H24-cellphones_LiRechargable!H24-'Cordless Tools_LiRechargab'!H24-PortablePCs_LiRechargab!H24-Tablets_LiRechargable!H24</f>
        <v>-12.523256641847883</v>
      </c>
      <c r="I24" s="11">
        <f>'POM Portables Li-Rechargeable'!D24-'cameras games_LiRechargable'!I24-cellphones_LiRechargable!I24-'Cordless Tools_LiRechargab'!I24-PortablePCs_LiRechargab!I24-Tablets_LiRechargable!I24</f>
        <v>-10.102164213500734</v>
      </c>
      <c r="J24" s="11">
        <f>'POM Portables Li-Rechargeable'!E24-'cameras games_LiRechargable'!J24-cellphones_LiRechargable!J24-'Cordless Tools_LiRechargab'!J24-PortablePCs_LiRechargab!J24-Tablets_LiRechargable!J24</f>
        <v>-7.9003909367917409</v>
      </c>
      <c r="K24" s="11">
        <f>'POM Portables Li-Rechargeable'!F24-'cameras games_LiRechargable'!K24-cellphones_LiRechargable!K24-'Cordless Tools_LiRechargab'!K24-PortablePCs_LiRechargab!K24-Tablets_LiRechargable!K24</f>
        <v>4.1200746158959838</v>
      </c>
      <c r="L24" s="11">
        <f>'POM Portables Li-Rechargeable'!G24-'cameras games_LiRechargable'!L24-cellphones_LiRechargable!L24-'Cordless Tools_LiRechargab'!L24-PortablePCs_LiRechargab!L24-Tablets_LiRechargable!L24</f>
        <v>10.903565637108116</v>
      </c>
      <c r="M24" s="11">
        <f>'POM Portables Li-Rechargeable'!H24-'cameras games_LiRechargable'!M24-cellphones_LiRechargable!M24-'Cordless Tools_LiRechargab'!M24-PortablePCs_LiRechargab!M24-Tablets_LiRechargable!M24</f>
        <v>9.1113523380489667</v>
      </c>
      <c r="N24" s="11">
        <f>'POM Portables Li-Rechargeable'!I24-'cameras games_LiRechargable'!N24-cellphones_LiRechargable!N24-'Cordless Tools_LiRechargab'!N24-PortablePCs_LiRechargab!N24-Tablets_LiRechargable!N24</f>
        <v>7.8046254845651504</v>
      </c>
      <c r="O24" s="11">
        <f>'POM Portables Li-Rechargeable'!J24-'cameras games_LiRechargable'!O24-cellphones_LiRechargable!O24-'Cordless Tools_LiRechargab'!O24-PortablePCs_LiRechargab!O24-Tablets_LiRechargable!O24</f>
        <v>46.335281598945123</v>
      </c>
      <c r="P24" s="11">
        <f>'POM Portables Li-Rechargeable'!K24-'cameras games_LiRechargable'!P24-cellphones_LiRechargable!P24-'Cordless Tools_LiRechargab'!P24-PortablePCs_LiRechargab!P24-Tablets_LiRechargable!P24</f>
        <v>-33.501391250799394</v>
      </c>
      <c r="Q24" s="11">
        <f>'POM Portables Li-Rechargeable'!L24-'cameras games_LiRechargable'!Q24-cellphones_LiRechargable!Q24-'Cordless Tools_LiRechargab'!Q24-PortablePCs_LiRechargab!Q24-Tablets_LiRechargable!Q24</f>
        <v>66.287695668709901</v>
      </c>
      <c r="R24" s="9">
        <f>'POM Portables Li-Rechargeable'!M24-'cameras games_LiRechargable'!R24-cellphones_LiRechargable!R24-'Cordless Tools_LiRechargab'!R24-PortablePCs_LiRechargab!R24-Tablets_LiRechargable!R24</f>
        <v>91.934092713503347</v>
      </c>
      <c r="S24" s="9">
        <f>'POM Portables Li-Rechargeable'!N24-'cameras games_LiRechargable'!S24-cellphones_LiRechargable!S24-'Cordless Tools_LiRechargab'!S24-PortablePCs_LiRechargab!S24-Tablets_LiRechargable!S24</f>
        <v>-54.409684848266657</v>
      </c>
      <c r="T24" s="9">
        <f>'POM Portables Li-Rechargeable'!O24-'cameras games_LiRechargable'!T24-cellphones_LiRechargable!T24-'Cordless Tools_LiRechargab'!T24-PortablePCs_LiRechargab!T24-Tablets_LiRechargable!T24</f>
        <v>-113.86178426547221</v>
      </c>
      <c r="U24" s="9">
        <f>'POM Portables Li-Rechargeable'!P24-'cameras games_LiRechargable'!U24-cellphones_LiRechargable!U24-'Cordless Tools_LiRechargab'!U24-PortablePCs_LiRechargab!U24-Tablets_LiRechargable!U24</f>
        <v>-111.55642588233367</v>
      </c>
      <c r="V24" s="9">
        <f>'POM Portables Li-Rechargeable'!Q24-'cameras games_LiRechargable'!V24-cellphones_LiRechargable!V24-'Cordless Tools_LiRechargab'!V24-PortablePCs_LiRechargab!V24-Tablets_LiRechargable!V24</f>
        <v>-49.840611396190397</v>
      </c>
      <c r="W24" s="9">
        <f>'POM Portables Li-Rechargeable'!R24-'cameras games_LiRechargable'!W24-cellphones_LiRechargable!W24-'Cordless Tools_LiRechargab'!W24-PortablePCs_LiRechargab!W24-Tablets_LiRechargable!W24</f>
        <v>-101.10629909965948</v>
      </c>
      <c r="X24" s="9">
        <f>'POM Portables Li-Rechargeable'!S24-'cameras games_LiRechargable'!X24-cellphones_LiRechargable!X24-'Cordless Tools_LiRechargab'!X24-PortablePCs_LiRechargab!X24-Tablets_LiRechargable!X24</f>
        <v>124.13649174411111</v>
      </c>
      <c r="Y24" s="9">
        <f>'POM Portables Li-Rechargeable'!T24-'cameras games_LiRechargable'!Y24-cellphones_LiRechargable!Y24-'Cordless Tools_LiRechargab'!Y24-PortablePCs_LiRechargab!Y24-Tablets_LiRechargable!Y24</f>
        <v>230.90298876914861</v>
      </c>
      <c r="Z24" s="9">
        <f>'POM Portables Li-Rechargeable'!U24-'cameras games_LiRechargable'!Z24-cellphones_LiRechargable!Z24-'Cordless Tools_LiRechargab'!Z24-PortablePCs_LiRechargab!Z24-Tablets_LiRechargable!Z24</f>
        <v>315.37211690832629</v>
      </c>
      <c r="AA24" s="9">
        <f>'POM Portables Li-Rechargeable'!V24-'cameras games_LiRechargable'!AA24-cellphones_LiRechargable!AA24-'Cordless Tools_LiRechargab'!AA24-PortablePCs_LiRechargab!AA24-Tablets_LiRechargable!AA24</f>
        <v>233.82807597847446</v>
      </c>
      <c r="AB24" s="9">
        <f>'POM Portables Li-Rechargeable'!W24-'cameras games_LiRechargable'!AB24-cellphones_LiRechargable!AB24-'Cordless Tools_LiRechargab'!AB24-PortablePCs_LiRechargab!AB24-Tablets_LiRechargable!AB24</f>
        <v>407.65394723240354</v>
      </c>
      <c r="AC24" s="10">
        <f>'POM Portables Li-Rechargeable'!X24-'cameras games_LiRechargable'!AC24-cellphones_LiRechargable!AC24-'Cordless Tools_LiRechargab'!AC24-PortablePCs_LiRechargab!AC24-Tablets_LiRechargable!AC24</f>
        <v>458.78774931829741</v>
      </c>
      <c r="AD24" s="10">
        <f>'POM Portables Li-Rechargeable'!Y24-'cameras games_LiRechargable'!AD24-cellphones_LiRechargable!AD24-'Cordless Tools_LiRechargab'!AD24-PortablePCs_LiRechargab!AD24-Tablets_LiRechargable!AD24</f>
        <v>515.00383155936026</v>
      </c>
      <c r="AE24" s="10">
        <f>'POM Portables Li-Rechargeable'!Z24-'cameras games_LiRechargable'!AE24-cellphones_LiRechargable!AE24-'Cordless Tools_LiRechargab'!AE24-PortablePCs_LiRechargab!AE24-Tablets_LiRechargable!AE24</f>
        <v>575.66507764125402</v>
      </c>
      <c r="AF24" s="10">
        <f>'POM Portables Li-Rechargeable'!AA24-'cameras games_LiRechargable'!AF24-cellphones_LiRechargable!AF24-'Cordless Tools_LiRechargab'!AF24-PortablePCs_LiRechargab!AF24-Tablets_LiRechargable!AF24</f>
        <v>640.96064197167152</v>
      </c>
      <c r="AG24" s="10">
        <f>'POM Portables Li-Rechargeable'!AB24-'cameras games_LiRechargable'!AG24-cellphones_LiRechargable!AG24-'Cordless Tools_LiRechargab'!AG24-PortablePCs_LiRechargab!AG24-Tablets_LiRechargable!AG24</f>
        <v>711.05512383712551</v>
      </c>
      <c r="AH24" s="10">
        <f>'POM Portables Li-Rechargeable'!AC24-'cameras games_LiRechargable'!AH24-cellphones_LiRechargable!AH24-'Cordless Tools_LiRechargab'!AH24-PortablePCs_LiRechargab!AH24-Tablets_LiRechargable!AH24</f>
        <v>786.0790334076122</v>
      </c>
      <c r="AI24" s="10">
        <f>'POM Portables Li-Rechargeable'!AD24-'cameras games_LiRechargable'!AI24-cellphones_LiRechargable!AI24-'Cordless Tools_LiRechargab'!AI24-PortablePCs_LiRechargab!AI24-Tablets_LiRechargable!AI24</f>
        <v>866.11716569915006</v>
      </c>
      <c r="AJ24" s="10">
        <f>'POM Portables Li-Rechargeable'!AE24-'cameras games_LiRechargable'!AJ24-cellphones_LiRechargable!AJ24-'Cordless Tools_LiRechargab'!AJ24-PortablePCs_LiRechargab!AJ24-Tablets_LiRechargable!AJ24</f>
        <v>951.19449080364916</v>
      </c>
      <c r="AK24" s="10">
        <f>'POM Portables Li-Rechargeable'!AF24-'cameras games_LiRechargable'!AK24-cellphones_LiRechargable!AK24-'Cordless Tools_LiRechargab'!AK24-PortablePCs_LiRechargab!AK24-Tablets_LiRechargable!AK24</f>
        <v>1041.2591003135278</v>
      </c>
      <c r="AL24" s="10">
        <f>'POM Portables Li-Rechargeable'!AG24-'cameras games_LiRechargable'!AL24-cellphones_LiRechargable!AL24-'Cordless Tools_LiRechargab'!AL24-PortablePCs_LiRechargab!AL24-Tablets_LiRechargable!AL24</f>
        <v>1179.6705122643932</v>
      </c>
      <c r="AM24" s="10">
        <f>'POM Portables Li-Rechargeable'!AH24-'cameras games_LiRechargable'!AM24-cellphones_LiRechargable!AM24-'Cordless Tools_LiRechargab'!AM24-PortablePCs_LiRechargab!AM24-Tablets_LiRechargable!AM24</f>
        <v>1332.4745196211588</v>
      </c>
      <c r="AN24" s="10">
        <f>'POM Portables Li-Rechargeable'!AI24-'cameras games_LiRechargable'!AN24-cellphones_LiRechargable!AN24-'Cordless Tools_LiRechargab'!AN24-PortablePCs_LiRechargab!AN24-Tablets_LiRechargable!AN24</f>
        <v>1501.1200684503565</v>
      </c>
      <c r="AO24" s="10">
        <f>'POM Portables Li-Rechargeable'!AJ24-'cameras games_LiRechargable'!AO24-cellphones_LiRechargable!AO24-'Cordless Tools_LiRechargab'!AO24-PortablePCs_LiRechargab!AO24-Tablets_LiRechargable!AO24</f>
        <v>1687.2011797301066</v>
      </c>
      <c r="AP24" s="10">
        <f>'POM Portables Li-Rechargeable'!AK24-'cameras games_LiRechargable'!AP24-cellphones_LiRechargable!AP24-'Cordless Tools_LiRechargab'!AP24-PortablePCs_LiRechargab!AP24-Tablets_LiRechargable!AP24</f>
        <v>1892.4714603131183</v>
      </c>
      <c r="AQ24" s="10">
        <f>'POM Portables Li-Rechargeable'!AL24-'cameras games_LiRechargable'!AQ24-cellphones_LiRechargable!AQ24-'Cordless Tools_LiRechargab'!AQ24-PortablePCs_LiRechargab!AQ24-Tablets_LiRechargable!AQ24</f>
        <v>2118.8600650540911</v>
      </c>
      <c r="AR24" s="10">
        <f>'POM Portables Li-Rechargeable'!AM24-'cameras games_LiRechargable'!AR24-cellphones_LiRechargable!AR24-'Cordless Tools_LiRechargab'!AR24-PortablePCs_LiRechargab!AR24-Tablets_LiRechargable!AR24</f>
        <v>2368.4892552192878</v>
      </c>
      <c r="AS24" s="10">
        <f>'POM Portables Li-Rechargeable'!AN24-'cameras games_LiRechargable'!AS24-cellphones_LiRechargable!AS24-'Cordless Tools_LiRechargab'!AS24-PortablePCs_LiRechargab!AS24-Tablets_LiRechargable!AS24</f>
        <v>2643.6937128078926</v>
      </c>
      <c r="AT24" s="10">
        <f>'POM Portables Li-Rechargeable'!AO24-'cameras games_LiRechargable'!AT24-cellphones_LiRechargable!AT24-'Cordless Tools_LiRechargab'!AT24-PortablePCs_LiRechargab!AT24-Tablets_LiRechargable!AT24</f>
        <v>2947.0417863777216</v>
      </c>
      <c r="AU24" s="10">
        <f>'POM Portables Li-Rechargeable'!AP24-'cameras games_LiRechargable'!AU24-cellphones_LiRechargable!AU24-'Cordless Tools_LiRechargab'!AU24-PortablePCs_LiRechargab!AU24-Tablets_LiRechargable!AU24</f>
        <v>3281.3588615271551</v>
      </c>
      <c r="AV24" s="10">
        <f>'POM Portables Li-Rechargeable'!AQ24-'cameras games_LiRechargable'!AV24-cellphones_LiRechargable!AV24-'Cordless Tools_LiRechargab'!AV24-PortablePCs_LiRechargab!AV24-Tablets_LiRechargable!AV24</f>
        <v>3652.9315841328735</v>
      </c>
      <c r="AW24" s="10">
        <f>'POM Portables Li-Rechargeable'!AR24-'cameras games_LiRechargable'!AW24-cellphones_LiRechargable!AW24-'Cordless Tools_LiRechargab'!AW24-PortablePCs_LiRechargab!AW24-Tablets_LiRechargable!AW24</f>
        <v>4146.9437689140932</v>
      </c>
      <c r="AX24" s="10">
        <f>'POM Portables Li-Rechargeable'!AS24-'cameras games_LiRechargable'!AX24-cellphones_LiRechargable!AX24-'Cordless Tools_LiRechargab'!AX24-PortablePCs_LiRechargab!AX24-Tablets_LiRechargable!AX24</f>
        <v>4695.0382752991291</v>
      </c>
      <c r="AY24" s="10">
        <f>'POM Portables Li-Rechargeable'!AT24-'cameras games_LiRechargable'!AY24-cellphones_LiRechargable!AY24-'Cordless Tools_LiRechargab'!AY24-PortablePCs_LiRechargab!AY24-Tablets_LiRechargable!AY24</f>
        <v>5302.8398421227248</v>
      </c>
      <c r="AZ24" s="10">
        <f>'POM Portables Li-Rechargeable'!AU24-'cameras games_LiRechargable'!AZ24-cellphones_LiRechargable!AZ24-'Cordless Tools_LiRechargab'!AZ24-PortablePCs_LiRechargab!AZ24-Tablets_LiRechargable!AZ24</f>
        <v>5976.5463319519895</v>
      </c>
      <c r="BA24" s="10">
        <f>'POM Portables Li-Rechargeable'!AV24-'cameras games_LiRechargable'!BA24-cellphones_LiRechargable!BA24-'Cordless Tools_LiRechargab'!BA24-PortablePCs_LiRechargab!BA24-Tablets_LiRechargable!BA24</f>
        <v>6722.9865741972408</v>
      </c>
      <c r="BB24" s="10">
        <f>'POM Portables Li-Rechargeable'!AW24-'cameras games_LiRechargable'!BB24-cellphones_LiRechargable!BB24-'Cordless Tools_LiRechargab'!BB24-PortablePCs_LiRechargab!BB24-Tablets_LiRechargable!BB24</f>
        <v>7549.684019053253</v>
      </c>
      <c r="BC24" s="10">
        <f>'POM Portables Li-Rechargeable'!AX24-'cameras games_LiRechargable'!BC24-cellphones_LiRechargable!BC24-'Cordless Tools_LiRechargab'!BC24-PortablePCs_LiRechargab!BC24-Tablets_LiRechargable!BC24</f>
        <v>8464.9267846797538</v>
      </c>
      <c r="BD24" s="10">
        <f>'POM Portables Li-Rechargeable'!AY24-'cameras games_LiRechargable'!BD24-cellphones_LiRechargable!BD24-'Cordless Tools_LiRechargab'!BD24-PortablePCs_LiRechargab!BD24-Tablets_LiRechargable!BD24</f>
        <v>9477.844738337164</v>
      </c>
      <c r="BE24" s="10">
        <f>'POM Portables Li-Rechargeable'!AZ24-'cameras games_LiRechargable'!BE24-cellphones_LiRechargable!BE24-'Cordless Tools_LiRechargab'!BE24-PortablePCs_LiRechargab!BE24-Tablets_LiRechargable!BE24</f>
        <v>10598.494316334813</v>
      </c>
    </row>
    <row r="25" spans="1:57" x14ac:dyDescent="0.35">
      <c r="A25" s="57" t="s">
        <v>616</v>
      </c>
      <c r="C25" s="86" t="s">
        <v>3</v>
      </c>
      <c r="D25" s="58" t="s">
        <v>621</v>
      </c>
      <c r="E25" s="67" t="s">
        <v>625</v>
      </c>
      <c r="F25" s="26" t="s">
        <v>52</v>
      </c>
      <c r="G25" s="11">
        <f>'POM Portables Li-Rechargeable'!B25-'cameras games_LiRechargable'!G25-cellphones_LiRechargable!G25-'Cordless Tools_LiRechargab'!G25-PortablePCs_LiRechargab!G25-Tablets_LiRechargable!G25</f>
        <v>-1.4297627300058466</v>
      </c>
      <c r="H25" s="11">
        <f>'POM Portables Li-Rechargeable'!C25-'cameras games_LiRechargable'!H25-cellphones_LiRechargable!H25-'Cordless Tools_LiRechargab'!H25-PortablePCs_LiRechargab!H25-Tablets_LiRechargable!H25</f>
        <v>-2.1488465525501166</v>
      </c>
      <c r="I25" s="11">
        <f>'POM Portables Li-Rechargeable'!D25-'cameras games_LiRechargable'!I25-cellphones_LiRechargable!I25-'Cordless Tools_LiRechargab'!I25-PortablePCs_LiRechargab!I25-Tablets_LiRechargable!I25</f>
        <v>-3.4556791541621186</v>
      </c>
      <c r="J25" s="11">
        <f>'POM Portables Li-Rechargeable'!E25-'cameras games_LiRechargable'!J25-cellphones_LiRechargable!J25-'Cordless Tools_LiRechargab'!J25-PortablePCs_LiRechargab!J25-Tablets_LiRechargable!J25</f>
        <v>-5.1909231221247154</v>
      </c>
      <c r="K25" s="11">
        <f>'POM Portables Li-Rechargeable'!F25-'cameras games_LiRechargable'!K25-cellphones_LiRechargable!K25-'Cordless Tools_LiRechargab'!K25-PortablePCs_LiRechargab!K25-Tablets_LiRechargable!K25</f>
        <v>-3.2122743470358168</v>
      </c>
      <c r="L25" s="11">
        <f>'POM Portables Li-Rechargeable'!G25-'cameras games_LiRechargable'!L25-cellphones_LiRechargable!L25-'Cordless Tools_LiRechargab'!L25-PortablePCs_LiRechargab!L25-Tablets_LiRechargable!L25</f>
        <v>-1.9410937902812364</v>
      </c>
      <c r="M25" s="11">
        <f>'POM Portables Li-Rechargeable'!H25-'cameras games_LiRechargable'!M25-cellphones_LiRechargable!M25-'Cordless Tools_LiRechargab'!M25-PortablePCs_LiRechargab!M25-Tablets_LiRechargable!M25</f>
        <v>-2.5360548172501582</v>
      </c>
      <c r="N25" s="11">
        <f>'POM Portables Li-Rechargeable'!I25-'cameras games_LiRechargable'!N25-cellphones_LiRechargable!N25-'Cordless Tools_LiRechargab'!N25-PortablePCs_LiRechargab!N25-Tablets_LiRechargable!N25</f>
        <v>-1.3981215530045175</v>
      </c>
      <c r="O25" s="11">
        <f>'POM Portables Li-Rechargeable'!J25-'cameras games_LiRechargable'!O25-cellphones_LiRechargable!O25-'Cordless Tools_LiRechargab'!O25-PortablePCs_LiRechargab!O25-Tablets_LiRechargable!O25</f>
        <v>1.4655249835237723</v>
      </c>
      <c r="P25" s="11">
        <f>'POM Portables Li-Rechargeable'!K25-'cameras games_LiRechargable'!P25-cellphones_LiRechargable!P25-'Cordless Tools_LiRechargab'!P25-PortablePCs_LiRechargab!P25-Tablets_LiRechargable!P25</f>
        <v>-5.4668592464931702</v>
      </c>
      <c r="Q25" s="11">
        <f>'POM Portables Li-Rechargeable'!L25-'cameras games_LiRechargable'!Q25-cellphones_LiRechargable!Q25-'Cordless Tools_LiRechargab'!Q25-PortablePCs_LiRechargab!Q25-Tablets_LiRechargable!Q25</f>
        <v>-1.0087712170689265</v>
      </c>
      <c r="R25" s="9">
        <f>'POM Portables Li-Rechargeable'!M25-'cameras games_LiRechargable'!R25-cellphones_LiRechargable!R25-'Cordless Tools_LiRechargab'!R25-PortablePCs_LiRechargab!R25-Tablets_LiRechargable!R25</f>
        <v>-5.6482125515472124</v>
      </c>
      <c r="S25" s="9">
        <f>'POM Portables Li-Rechargeable'!N25-'cameras games_LiRechargable'!S25-cellphones_LiRechargable!S25-'Cordless Tools_LiRechargab'!S25-PortablePCs_LiRechargab!S25-Tablets_LiRechargable!S25</f>
        <v>-22.112939941800143</v>
      </c>
      <c r="T25" s="9">
        <f>'POM Portables Li-Rechargeable'!O25-'cameras games_LiRechargable'!T25-cellphones_LiRechargable!T25-'Cordless Tools_LiRechargab'!T25-PortablePCs_LiRechargab!T25-Tablets_LiRechargable!T25</f>
        <v>-22.081144478995149</v>
      </c>
      <c r="U25" s="9">
        <f>'POM Portables Li-Rechargeable'!P25-'cameras games_LiRechargable'!U25-cellphones_LiRechargable!U25-'Cordless Tools_LiRechargab'!U25-PortablePCs_LiRechargab!U25-Tablets_LiRechargable!U25</f>
        <v>-29.465016963751957</v>
      </c>
      <c r="V25" s="9">
        <f>'POM Portables Li-Rechargeable'!Q25-'cameras games_LiRechargable'!V25-cellphones_LiRechargable!V25-'Cordless Tools_LiRechargab'!V25-PortablePCs_LiRechargab!V25-Tablets_LiRechargable!V25</f>
        <v>-22.936954074159139</v>
      </c>
      <c r="W25" s="9">
        <f>'POM Portables Li-Rechargeable'!R25-'cameras games_LiRechargable'!W25-cellphones_LiRechargable!W25-'Cordless Tools_LiRechargab'!W25-PortablePCs_LiRechargab!W25-Tablets_LiRechargable!W25</f>
        <v>-13.671160462777797</v>
      </c>
      <c r="X25" s="9">
        <f>'POM Portables Li-Rechargeable'!S25-'cameras games_LiRechargable'!X25-cellphones_LiRechargable!X25-'Cordless Tools_LiRechargab'!X25-PortablePCs_LiRechargab!X25-Tablets_LiRechargable!X25</f>
        <v>-9.8653150626226704E-2</v>
      </c>
      <c r="Y25" s="9">
        <f>'POM Portables Li-Rechargeable'!T25-'cameras games_LiRechargable'!Y25-cellphones_LiRechargable!Y25-'Cordless Tools_LiRechargab'!Y25-PortablePCs_LiRechargab!Y25-Tablets_LiRechargable!Y25</f>
        <v>-3.9284652405070881</v>
      </c>
      <c r="Z25" s="9">
        <f>'POM Portables Li-Rechargeable'!U25-'cameras games_LiRechargable'!Z25-cellphones_LiRechargable!Z25-'Cordless Tools_LiRechargab'!Z25-PortablePCs_LiRechargab!Z25-Tablets_LiRechargable!Z25</f>
        <v>-18.656109874114073</v>
      </c>
      <c r="AA25" s="9">
        <f>'POM Portables Li-Rechargeable'!V25-'cameras games_LiRechargable'!AA25-cellphones_LiRechargable!AA25-'Cordless Tools_LiRechargab'!AA25-PortablePCs_LiRechargab!AA25-Tablets_LiRechargable!AA25</f>
        <v>12.815749361862904</v>
      </c>
      <c r="AB25" s="9">
        <f>'POM Portables Li-Rechargeable'!W25-'cameras games_LiRechargable'!AB25-cellphones_LiRechargable!AB25-'Cordless Tools_LiRechargab'!AB25-PortablePCs_LiRechargab!AB25-Tablets_LiRechargable!AB25</f>
        <v>18.093833339058168</v>
      </c>
      <c r="AC25" s="10">
        <f>'POM Portables Li-Rechargeable'!X25-'cameras games_LiRechargable'!AC25-cellphones_LiRechargable!AC25-'Cordless Tools_LiRechargab'!AC25-PortablePCs_LiRechargab!AC25-Tablets_LiRechargable!AC25</f>
        <v>22.791758239852001</v>
      </c>
      <c r="AD25" s="10">
        <f>'POM Portables Li-Rechargeable'!Y25-'cameras games_LiRechargable'!AD25-cellphones_LiRechargable!AD25-'Cordless Tools_LiRechargab'!AD25-PortablePCs_LiRechargab!AD25-Tablets_LiRechargable!AD25</f>
        <v>28.087665215774106</v>
      </c>
      <c r="AE25" s="10">
        <f>'POM Portables Li-Rechargeable'!Z25-'cameras games_LiRechargable'!AE25-cellphones_LiRechargable!AE25-'Cordless Tools_LiRechargab'!AE25-PortablePCs_LiRechargab!AE25-Tablets_LiRechargable!AE25</f>
        <v>33.867819052452866</v>
      </c>
      <c r="AF25" s="10">
        <f>'POM Portables Li-Rechargeable'!AA25-'cameras games_LiRechargable'!AF25-cellphones_LiRechargable!AF25-'Cordless Tools_LiRechargab'!AF25-PortablePCs_LiRechargab!AF25-Tablets_LiRechargable!AF25</f>
        <v>40.159483007713803</v>
      </c>
      <c r="AG25" s="10">
        <f>'POM Portables Li-Rechargeable'!AB25-'cameras games_LiRechargable'!AG25-cellphones_LiRechargable!AG25-'Cordless Tools_LiRechargab'!AG25-PortablePCs_LiRechargab!AG25-Tablets_LiRechargable!AG25</f>
        <v>46.988690462194263</v>
      </c>
      <c r="AH25" s="10">
        <f>'POM Portables Li-Rechargeable'!AC25-'cameras games_LiRechargable'!AH25-cellphones_LiRechargable!AH25-'Cordless Tools_LiRechargab'!AH25-PortablePCs_LiRechargab!AH25-Tablets_LiRechargable!AH25</f>
        <v>54.379461669889132</v>
      </c>
      <c r="AI25" s="10">
        <f>'POM Portables Li-Rechargeable'!AD25-'cameras games_LiRechargable'!AI25-cellphones_LiRechargable!AI25-'Cordless Tools_LiRechargab'!AI25-PortablePCs_LiRechargab!AI25-Tablets_LiRechargable!AI25</f>
        <v>62.352835190905722</v>
      </c>
      <c r="AJ25" s="10">
        <f>'POM Portables Li-Rechargeable'!AE25-'cameras games_LiRechargable'!AJ25-cellphones_LiRechargable!AJ25-'Cordless Tools_LiRechargab'!AJ25-PortablePCs_LiRechargab!AJ25-Tablets_LiRechargable!AJ25</f>
        <v>70.925678288368672</v>
      </c>
      <c r="AK25" s="10">
        <f>'POM Portables Li-Rechargeable'!AF25-'cameras games_LiRechargable'!AK25-cellphones_LiRechargable!AK25-'Cordless Tools_LiRechargab'!AK25-PortablePCs_LiRechargab!AK25-Tablets_LiRechargable!AK25</f>
        <v>80.109234246437637</v>
      </c>
      <c r="AL25" s="10">
        <f>'POM Portables Li-Rechargeable'!AG25-'cameras games_LiRechargable'!AL25-cellphones_LiRechargable!AL25-'Cordless Tools_LiRechargab'!AL25-PortablePCs_LiRechargab!AL25-Tablets_LiRechargable!AL25</f>
        <v>95.009624926472668</v>
      </c>
      <c r="AM25" s="10">
        <f>'POM Portables Li-Rechargeable'!AH25-'cameras games_LiRechargable'!AM25-cellphones_LiRechargable!AM25-'Cordless Tools_LiRechargab'!AM25-PortablePCs_LiRechargab!AM25-Tablets_LiRechargable!AM25</f>
        <v>111.51529420244015</v>
      </c>
      <c r="AN25" s="10">
        <f>'POM Portables Li-Rechargeable'!AI25-'cameras games_LiRechargable'!AN25-cellphones_LiRechargable!AN25-'Cordless Tools_LiRechargab'!AN25-PortablePCs_LiRechargab!AN25-Tablets_LiRechargable!AN25</f>
        <v>129.78884922632014</v>
      </c>
      <c r="AO25" s="10">
        <f>'POM Portables Li-Rechargeable'!AJ25-'cameras games_LiRechargable'!AO25-cellphones_LiRechargable!AO25-'Cordless Tools_LiRechargab'!AO25-PortablePCs_LiRechargab!AO25-Tablets_LiRechargable!AO25</f>
        <v>150.00919719615663</v>
      </c>
      <c r="AP25" s="10">
        <f>'POM Portables Li-Rechargeable'!AK25-'cameras games_LiRechargable'!AP25-cellphones_LiRechargable!AP25-'Cordless Tools_LiRechargab'!AP25-PortablePCs_LiRechargab!AP25-Tablets_LiRechargable!AP25</f>
        <v>172.37317612473171</v>
      </c>
      <c r="AQ25" s="10">
        <f>'POM Portables Li-Rechargeable'!AL25-'cameras games_LiRechargable'!AQ25-cellphones_LiRechargable!AQ25-'Cordless Tools_LiRechargab'!AQ25-PortablePCs_LiRechargab!AQ25-Tablets_LiRechargable!AQ25</f>
        <v>197.09734870016229</v>
      </c>
      <c r="AR25" s="10">
        <f>'POM Portables Li-Rechargeable'!AM25-'cameras games_LiRechargable'!AR25-cellphones_LiRechargable!AR25-'Cordless Tools_LiRechargab'!AR25-PortablePCs_LiRechargab!AR25-Tablets_LiRechargable!AR25</f>
        <v>224.41997554791212</v>
      </c>
      <c r="AS25" s="10">
        <f>'POM Portables Li-Rechargeable'!AN25-'cameras games_LiRechargable'!AS25-cellphones_LiRechargable!AS25-'Cordless Tools_LiRechargab'!AS25-PortablePCs_LiRechargab!AS25-Tablets_LiRechargable!AS25</f>
        <v>254.60318583466389</v>
      </c>
      <c r="AT25" s="10">
        <f>'POM Portables Li-Rechargeable'!AO25-'cameras games_LiRechargable'!AT25-cellphones_LiRechargable!AT25-'Cordless Tools_LiRechargab'!AT25-PortablePCs_LiRechargab!AT25-Tablets_LiRechargable!AT25</f>
        <v>287.93536494854891</v>
      </c>
      <c r="AU25" s="10">
        <f>'POM Portables Li-Rechargeable'!AP25-'cameras games_LiRechargable'!AU25-cellphones_LiRechargable!AU25-'Cordless Tools_LiRechargab'!AU25-PortablePCs_LiRechargab!AU25-Tablets_LiRechargable!AU25</f>
        <v>324.73378096368799</v>
      </c>
      <c r="AV25" s="10">
        <f>'POM Portables Li-Rechargeable'!AQ25-'cameras games_LiRechargable'!AV25-cellphones_LiRechargable!AV25-'Cordless Tools_LiRechargab'!AV25-PortablePCs_LiRechargab!AV25-Tablets_LiRechargable!AV25</f>
        <v>366.05365026901677</v>
      </c>
      <c r="AW25" s="10">
        <f>'POM Portables Li-Rechargeable'!AR25-'cameras games_LiRechargable'!AW25-cellphones_LiRechargable!AW25-'Cordless Tools_LiRechargab'!AW25-PortablePCs_LiRechargab!AW25-Tablets_LiRechargable!AW25</f>
        <v>419.59300669890263</v>
      </c>
      <c r="AX25" s="10">
        <f>'POM Portables Li-Rechargeable'!AS25-'cameras games_LiRechargable'!AX25-cellphones_LiRechargable!AX25-'Cordless Tools_LiRechargab'!AX25-PortablePCs_LiRechargab!AX25-Tablets_LiRechargable!AX25</f>
        <v>478.97560009708417</v>
      </c>
      <c r="AY25" s="10">
        <f>'POM Portables Li-Rechargeable'!AT25-'cameras games_LiRechargable'!AY25-cellphones_LiRechargable!AY25-'Cordless Tools_LiRechargab'!AY25-PortablePCs_LiRechargab!AY25-Tablets_LiRechargable!AY25</f>
        <v>544.80664524420808</v>
      </c>
      <c r="AZ25" s="10">
        <f>'POM Portables Li-Rechargeable'!AU25-'cameras games_LiRechargable'!AZ25-cellphones_LiRechargable!AZ25-'Cordless Tools_LiRechargab'!AZ25-PortablePCs_LiRechargab!AZ25-Tablets_LiRechargable!AZ25</f>
        <v>617.75288721335164</v>
      </c>
      <c r="BA25" s="10">
        <f>'POM Portables Li-Rechargeable'!AV25-'cameras games_LiRechargable'!BA25-cellphones_LiRechargable!BA25-'Cordless Tools_LiRechargab'!BA25-PortablePCs_LiRechargab!BA25-Tablets_LiRechargable!BA25</f>
        <v>698.54880448258723</v>
      </c>
      <c r="BB25" s="10">
        <f>'POM Portables Li-Rechargeable'!AW25-'cameras games_LiRechargable'!BB25-cellphones_LiRechargable!BB25-'Cordless Tools_LiRechargab'!BB25-PortablePCs_LiRechargab!BB25-Tablets_LiRechargable!BB25</f>
        <v>788.00343485939129</v>
      </c>
      <c r="BC25" s="10">
        <f>'POM Portables Li-Rechargeable'!AX25-'cameras games_LiRechargable'!BC25-cellphones_LiRechargable!BC25-'Cordless Tools_LiRechargab'!BC25-PortablePCs_LiRechargab!BC25-Tablets_LiRechargable!BC25</f>
        <v>887.00788662308685</v>
      </c>
      <c r="BD25" s="10">
        <f>'POM Portables Li-Rechargeable'!AY25-'cameras games_LiRechargable'!BD25-cellphones_LiRechargable!BD25-'Cordless Tools_LiRechargab'!BD25-PortablePCs_LiRechargab!BD25-Tablets_LiRechargable!BD25</f>
        <v>996.54360353834988</v>
      </c>
      <c r="BE25" s="10">
        <f>'POM Portables Li-Rechargeable'!AZ25-'cameras games_LiRechargable'!BE25-cellphones_LiRechargable!BE25-'Cordless Tools_LiRechargab'!BE25-PortablePCs_LiRechargab!BE25-Tablets_LiRechargable!BE25</f>
        <v>1117.6914592647113</v>
      </c>
    </row>
    <row r="26" spans="1:57" x14ac:dyDescent="0.35">
      <c r="A26" s="57" t="s">
        <v>616</v>
      </c>
      <c r="C26" s="86" t="s">
        <v>3</v>
      </c>
      <c r="D26" s="58" t="s">
        <v>621</v>
      </c>
      <c r="E26" s="67" t="s">
        <v>625</v>
      </c>
      <c r="F26" s="26" t="s">
        <v>53</v>
      </c>
      <c r="G26" s="11">
        <f>'POM Portables Li-Rechargeable'!B26-'cameras games_LiRechargable'!G26-cellphones_LiRechargable!G26-'Cordless Tools_LiRechargab'!G26-PortablePCs_LiRechargab!G26-Tablets_LiRechargable!G26</f>
        <v>-6.3517323897887383</v>
      </c>
      <c r="H26" s="11">
        <f>'POM Portables Li-Rechargeable'!C26-'cameras games_LiRechargable'!H26-cellphones_LiRechargable!H26-'Cordless Tools_LiRechargab'!H26-PortablePCs_LiRechargab!H26-Tablets_LiRechargable!H26</f>
        <v>-6.063859243519186</v>
      </c>
      <c r="I26" s="11">
        <f>'POM Portables Li-Rechargeable'!D26-'cameras games_LiRechargable'!I26-cellphones_LiRechargable!I26-'Cordless Tools_LiRechargab'!I26-PortablePCs_LiRechargab!I26-Tablets_LiRechargable!I26</f>
        <v>-3.1321625918663827</v>
      </c>
      <c r="J26" s="11">
        <f>'POM Portables Li-Rechargeable'!E26-'cameras games_LiRechargable'!J26-cellphones_LiRechargable!J26-'Cordless Tools_LiRechargab'!J26-PortablePCs_LiRechargab!J26-Tablets_LiRechargable!J26</f>
        <v>4.8383951315480829</v>
      </c>
      <c r="K26" s="11">
        <f>'POM Portables Li-Rechargeable'!F26-'cameras games_LiRechargable'!K26-cellphones_LiRechargable!K26-'Cordless Tools_LiRechargab'!K26-PortablePCs_LiRechargab!K26-Tablets_LiRechargable!K26</f>
        <v>22.073699483891041</v>
      </c>
      <c r="L26" s="11">
        <f>'POM Portables Li-Rechargeable'!G26-'cameras games_LiRechargable'!L26-cellphones_LiRechargable!L26-'Cordless Tools_LiRechargab'!L26-PortablePCs_LiRechargab!L26-Tablets_LiRechargable!L26</f>
        <v>17.939362018363433</v>
      </c>
      <c r="M26" s="11">
        <f>'POM Portables Li-Rechargeable'!H26-'cameras games_LiRechargable'!M26-cellphones_LiRechargable!M26-'Cordless Tools_LiRechargab'!M26-PortablePCs_LiRechargab!M26-Tablets_LiRechargable!M26</f>
        <v>6.6125931846627779</v>
      </c>
      <c r="N26" s="11">
        <f>'POM Portables Li-Rechargeable'!I26-'cameras games_LiRechargable'!N26-cellphones_LiRechargable!N26-'Cordless Tools_LiRechargab'!N26-PortablePCs_LiRechargab!N26-Tablets_LiRechargable!N26</f>
        <v>2.5667145332286054</v>
      </c>
      <c r="O26" s="11">
        <f>'POM Portables Li-Rechargeable'!J26-'cameras games_LiRechargable'!O26-cellphones_LiRechargable!O26-'Cordless Tools_LiRechargab'!O26-PortablePCs_LiRechargab!O26-Tablets_LiRechargable!O26</f>
        <v>33.156326479277908</v>
      </c>
      <c r="P26" s="11">
        <f>'POM Portables Li-Rechargeable'!K26-'cameras games_LiRechargable'!P26-cellphones_LiRechargable!P26-'Cordless Tools_LiRechargab'!P26-PortablePCs_LiRechargab!P26-Tablets_LiRechargable!P26</f>
        <v>-4.9661132995018908</v>
      </c>
      <c r="Q26" s="11">
        <f>'POM Portables Li-Rechargeable'!L26-'cameras games_LiRechargable'!Q26-cellphones_LiRechargable!Q26-'Cordless Tools_LiRechargab'!Q26-PortablePCs_LiRechargab!Q26-Tablets_LiRechargable!Q26</f>
        <v>96.594635507357921</v>
      </c>
      <c r="R26" s="9">
        <f>'POM Portables Li-Rechargeable'!M26-'cameras games_LiRechargable'!R26-cellphones_LiRechargable!R26-'Cordless Tools_LiRechargab'!R26-PortablePCs_LiRechargab!R26-Tablets_LiRechargable!R26</f>
        <v>157.22997315496164</v>
      </c>
      <c r="S26" s="9">
        <f>'POM Portables Li-Rechargeable'!N26-'cameras games_LiRechargable'!S26-cellphones_LiRechargable!S26-'Cordless Tools_LiRechargab'!S26-PortablePCs_LiRechargab!S26-Tablets_LiRechargable!S26</f>
        <v>88.661381540572421</v>
      </c>
      <c r="T26" s="9">
        <f>'POM Portables Li-Rechargeable'!O26-'cameras games_LiRechargable'!T26-cellphones_LiRechargable!T26-'Cordless Tools_LiRechargab'!T26-PortablePCs_LiRechargab!T26-Tablets_LiRechargable!T26</f>
        <v>59.780199011197951</v>
      </c>
      <c r="U26" s="9">
        <f>'POM Portables Li-Rechargeable'!P26-'cameras games_LiRechargable'!U26-cellphones_LiRechargable!U26-'Cordless Tools_LiRechargab'!U26-PortablePCs_LiRechargab!U26-Tablets_LiRechargable!U26</f>
        <v>165.75917516157787</v>
      </c>
      <c r="V26" s="9">
        <f>'POM Portables Li-Rechargeable'!Q26-'cameras games_LiRechargable'!V26-cellphones_LiRechargable!V26-'Cordless Tools_LiRechargab'!V26-PortablePCs_LiRechargab!V26-Tablets_LiRechargable!V26</f>
        <v>216.59664625476017</v>
      </c>
      <c r="W26" s="9">
        <f>'POM Portables Li-Rechargeable'!R26-'cameras games_LiRechargable'!W26-cellphones_LiRechargable!W26-'Cordless Tools_LiRechargab'!W26-PortablePCs_LiRechargab!W26-Tablets_LiRechargable!W26</f>
        <v>127.5062712337091</v>
      </c>
      <c r="X26" s="9">
        <f>'POM Portables Li-Rechargeable'!S26-'cameras games_LiRechargable'!X26-cellphones_LiRechargable!X26-'Cordless Tools_LiRechargab'!X26-PortablePCs_LiRechargab!X26-Tablets_LiRechargable!X26</f>
        <v>361.27090486047638</v>
      </c>
      <c r="Y26" s="9">
        <f>'POM Portables Li-Rechargeable'!T26-'cameras games_LiRechargable'!Y26-cellphones_LiRechargable!Y26-'Cordless Tools_LiRechargab'!Y26-PortablePCs_LiRechargab!Y26-Tablets_LiRechargable!Y26</f>
        <v>209.46746375782516</v>
      </c>
      <c r="Z26" s="9">
        <f>'POM Portables Li-Rechargeable'!U26-'cameras games_LiRechargable'!Z26-cellphones_LiRechargable!Z26-'Cordless Tools_LiRechargab'!Z26-PortablePCs_LiRechargab!Z26-Tablets_LiRechargable!Z26</f>
        <v>326.80277147156306</v>
      </c>
      <c r="AA26" s="9">
        <f>'POM Portables Li-Rechargeable'!V26-'cameras games_LiRechargable'!AA26-cellphones_LiRechargable!AA26-'Cordless Tools_LiRechargab'!AA26-PortablePCs_LiRechargab!AA26-Tablets_LiRechargable!AA26</f>
        <v>579.34830545818261</v>
      </c>
      <c r="AB26" s="9">
        <f>'POM Portables Li-Rechargeable'!W26-'cameras games_LiRechargable'!AB26-cellphones_LiRechargable!AB26-'Cordless Tools_LiRechargab'!AB26-PortablePCs_LiRechargab!AB26-Tablets_LiRechargable!AB26</f>
        <v>623.5294408391203</v>
      </c>
      <c r="AC26" s="10">
        <f>'POM Portables Li-Rechargeable'!X26-'cameras games_LiRechargable'!AC26-cellphones_LiRechargable!AC26-'Cordless Tools_LiRechargab'!AC26-PortablePCs_LiRechargab!AC26-Tablets_LiRechargable!AC26</f>
        <v>701.58306215223706</v>
      </c>
      <c r="AD26" s="10">
        <f>'POM Portables Li-Rechargeable'!Y26-'cameras games_LiRechargable'!AD26-cellphones_LiRechargable!AD26-'Cordless Tools_LiRechargab'!AD26-PortablePCs_LiRechargab!AD26-Tablets_LiRechargable!AD26</f>
        <v>788.2359246585462</v>
      </c>
      <c r="AE26" s="10">
        <f>'POM Portables Li-Rechargeable'!Z26-'cameras games_LiRechargable'!AE26-cellphones_LiRechargable!AE26-'Cordless Tools_LiRechargab'!AE26-PortablePCs_LiRechargab!AE26-Tablets_LiRechargable!AE26</f>
        <v>883.24922893888288</v>
      </c>
      <c r="AF26" s="10">
        <f>'POM Portables Li-Rechargeable'!AA26-'cameras games_LiRechargable'!AF26-cellphones_LiRechargable!AF26-'Cordless Tools_LiRechargab'!AF26-PortablePCs_LiRechargab!AF26-Tablets_LiRechargable!AF26</f>
        <v>987.34335095544986</v>
      </c>
      <c r="AG26" s="10">
        <f>'POM Portables Li-Rechargeable'!AB26-'cameras games_LiRechargable'!AG26-cellphones_LiRechargable!AG26-'Cordless Tools_LiRechargab'!AG26-PortablePCs_LiRechargab!AG26-Tablets_LiRechargable!AG26</f>
        <v>1101.2896557530423</v>
      </c>
      <c r="AH26" s="10">
        <f>'POM Portables Li-Rechargeable'!AC26-'cameras games_LiRechargable'!AH26-cellphones_LiRechargable!AH26-'Cordless Tools_LiRechargab'!AH26-PortablePCs_LiRechargab!AH26-Tablets_LiRechargable!AH26</f>
        <v>1225.9121095557252</v>
      </c>
      <c r="AI26" s="10">
        <f>'POM Portables Li-Rechargeable'!AD26-'cameras games_LiRechargable'!AI26-cellphones_LiRechargable!AI26-'Cordless Tools_LiRechargab'!AI26-PortablePCs_LiRechargab!AI26-Tablets_LiRechargable!AI26</f>
        <v>1362.0884893111604</v>
      </c>
      <c r="AJ26" s="10">
        <f>'POM Portables Li-Rechargeable'!AE26-'cameras games_LiRechargable'!AJ26-cellphones_LiRechargable!AJ26-'Cordless Tools_LiRechargab'!AJ26-PortablePCs_LiRechargab!AJ26-Tablets_LiRechargable!AJ26</f>
        <v>1510.7510589326196</v>
      </c>
      <c r="AK26" s="10">
        <f>'POM Portables Li-Rechargeable'!AF26-'cameras games_LiRechargable'!AK26-cellphones_LiRechargable!AK26-'Cordless Tools_LiRechargab'!AK26-PortablePCs_LiRechargab!AK26-Tablets_LiRechargable!AK26</f>
        <v>1672.8865539199369</v>
      </c>
      <c r="AL26" s="10">
        <f>'POM Portables Li-Rechargeable'!AG26-'cameras games_LiRechargable'!AL26-cellphones_LiRechargable!AL26-'Cordless Tools_LiRechargab'!AL26-PortablePCs_LiRechargab!AL26-Tablets_LiRechargable!AL26</f>
        <v>1874.7905120017522</v>
      </c>
      <c r="AM26" s="10">
        <f>'POM Portables Li-Rechargeable'!AH26-'cameras games_LiRechargable'!AM26-cellphones_LiRechargable!AM26-'Cordless Tools_LiRechargab'!AM26-PortablePCs_LiRechargab!AM26-Tablets_LiRechargable!AM26</f>
        <v>2097.4322395611784</v>
      </c>
      <c r="AN26" s="10">
        <f>'POM Portables Li-Rechargeable'!AI26-'cameras games_LiRechargable'!AN26-cellphones_LiRechargable!AN26-'Cordless Tools_LiRechargab'!AN26-PortablePCs_LiRechargab!AN26-Tablets_LiRechargable!AN26</f>
        <v>2342.8950116955202</v>
      </c>
      <c r="AO26" s="10">
        <f>'POM Portables Li-Rechargeable'!AJ26-'cameras games_LiRechargable'!AO26-cellphones_LiRechargable!AO26-'Cordless Tools_LiRechargab'!AO26-PortablePCs_LiRechargab!AO26-Tablets_LiRechargable!AO26</f>
        <v>2613.4706064815668</v>
      </c>
      <c r="AP26" s="10">
        <f>'POM Portables Li-Rechargeable'!AK26-'cameras games_LiRechargable'!AP26-cellphones_LiRechargable!AP26-'Cordless Tools_LiRechargab'!AP26-PortablePCs_LiRechargab!AP26-Tablets_LiRechargable!AP26</f>
        <v>2911.680158638002</v>
      </c>
      <c r="AQ26" s="10">
        <f>'POM Portables Li-Rechargeable'!AL26-'cameras games_LiRechargable'!AQ26-cellphones_LiRechargable!AQ26-'Cordless Tools_LiRechargab'!AQ26-PortablePCs_LiRechargab!AQ26-Tablets_LiRechargable!AQ26</f>
        <v>3240.2970986198952</v>
      </c>
      <c r="AR26" s="10">
        <f>'POM Portables Li-Rechargeable'!AM26-'cameras games_LiRechargable'!AR26-cellphones_LiRechargable!AR26-'Cordless Tools_LiRechargab'!AR26-PortablePCs_LiRechargab!AR26-Tablets_LiRechargable!AR26</f>
        <v>3602.3723856897818</v>
      </c>
      <c r="AS26" s="10">
        <f>'POM Portables Li-Rechargeable'!AN26-'cameras games_LiRechargable'!AS26-cellphones_LiRechargable!AS26-'Cordless Tools_LiRechargab'!AS26-PortablePCs_LiRechargab!AS26-Tablets_LiRechargable!AS26</f>
        <v>4001.2622643643354</v>
      </c>
      <c r="AT26" s="10">
        <f>'POM Portables Li-Rechargeable'!AO26-'cameras games_LiRechargable'!AT26-cellphones_LiRechargable!AT26-'Cordless Tools_LiRechargab'!AT26-PortablePCs_LiRechargab!AT26-Tablets_LiRechargable!AT26</f>
        <v>4440.6587965755098</v>
      </c>
      <c r="AU26" s="10">
        <f>'POM Portables Li-Rechargeable'!AP26-'cameras games_LiRechargable'!AU26-cellphones_LiRechargable!AU26-'Cordless Tools_LiRechargab'!AU26-PortablePCs_LiRechargab!AU26-Tablets_LiRechargable!AU26</f>
        <v>4924.623447119021</v>
      </c>
      <c r="AV26" s="10">
        <f>'POM Portables Li-Rechargeable'!AQ26-'cameras games_LiRechargable'!AV26-cellphones_LiRechargable!AV26-'Cordless Tools_LiRechargab'!AV26-PortablePCs_LiRechargab!AV26-Tablets_LiRechargable!AV26</f>
        <v>5460.6901132256889</v>
      </c>
      <c r="AW26" s="10">
        <f>'POM Portables Li-Rechargeable'!AR26-'cameras games_LiRechargable'!AW26-cellphones_LiRechargable!AW26-'Cordless Tools_LiRechargab'!AW26-PortablePCs_LiRechargab!AW26-Tablets_LiRechargable!AW26</f>
        <v>6092.905439592947</v>
      </c>
      <c r="AX26" s="10">
        <f>'POM Portables Li-Rechargeable'!AS26-'cameras games_LiRechargable'!AX26-cellphones_LiRechargable!AX26-'Cordless Tools_LiRechargab'!AX26-PortablePCs_LiRechargab!AX26-Tablets_LiRechargable!AX26</f>
        <v>6790.8879997648201</v>
      </c>
      <c r="AY26" s="10">
        <f>'POM Portables Li-Rechargeable'!AT26-'cameras games_LiRechargable'!AY26-cellphones_LiRechargable!AY26-'Cordless Tools_LiRechargab'!AY26-PortablePCs_LiRechargab!AY26-Tablets_LiRechargable!AY26</f>
        <v>7561.3241860343151</v>
      </c>
      <c r="AZ26" s="10">
        <f>'POM Portables Li-Rechargeable'!AU26-'cameras games_LiRechargable'!AZ26-cellphones_LiRechargable!AZ26-'Cordless Tools_LiRechargab'!AZ26-PortablePCs_LiRechargab!AZ26-Tablets_LiRechargable!AZ26</f>
        <v>8411.5743372079178</v>
      </c>
      <c r="BA26" s="10">
        <f>'POM Portables Li-Rechargeable'!AV26-'cameras games_LiRechargable'!BA26-cellphones_LiRechargable!BA26-'Cordless Tools_LiRechargab'!BA26-PortablePCs_LiRechargab!BA26-Tablets_LiRechargable!BA26</f>
        <v>9349.740396859519</v>
      </c>
      <c r="BB26" s="10">
        <f>'POM Portables Li-Rechargeable'!AW26-'cameras games_LiRechargable'!BB26-cellphones_LiRechargable!BB26-'Cordless Tools_LiRechargab'!BB26-PortablePCs_LiRechargab!BB26-Tablets_LiRechargable!BB26</f>
        <v>10384.740350572274</v>
      </c>
      <c r="BC26" s="10">
        <f>'POM Portables Li-Rechargeable'!AX26-'cameras games_LiRechargable'!BC26-cellphones_LiRechargable!BC26-'Cordless Tools_LiRechargab'!BC26-PortablePCs_LiRechargab!BC26-Tablets_LiRechargable!BC26</f>
        <v>11526.390120725093</v>
      </c>
      <c r="BD26" s="10">
        <f>'POM Portables Li-Rechargeable'!AY26-'cameras games_LiRechargable'!BD26-cellphones_LiRechargable!BD26-'Cordless Tools_LiRechargab'!BD26-PortablePCs_LiRechargab!BD26-Tablets_LiRechargable!BD26</f>
        <v>12785.493665269092</v>
      </c>
      <c r="BE26" s="10">
        <f>'POM Portables Li-Rechargeable'!AZ26-'cameras games_LiRechargable'!BE26-cellphones_LiRechargable!BE26-'Cordless Tools_LiRechargab'!BE26-PortablePCs_LiRechargab!BE26-Tablets_LiRechargable!BE26</f>
        <v>14173.942101618399</v>
      </c>
    </row>
    <row r="27" spans="1:57" x14ac:dyDescent="0.35">
      <c r="A27" s="57" t="s">
        <v>616</v>
      </c>
      <c r="C27" s="86" t="s">
        <v>3</v>
      </c>
      <c r="D27" s="58" t="s">
        <v>621</v>
      </c>
      <c r="E27" s="67" t="s">
        <v>625</v>
      </c>
      <c r="F27" s="26" t="s">
        <v>54</v>
      </c>
      <c r="G27" s="11">
        <f>'POM Portables Li-Rechargeable'!B27-'cameras games_LiRechargable'!G27-cellphones_LiRechargable!G27-'Cordless Tools_LiRechargab'!G27-PortablePCs_LiRechargab!G27-Tablets_LiRechargable!G27</f>
        <v>75.392915774368745</v>
      </c>
      <c r="H27" s="11">
        <f>'POM Portables Li-Rechargeable'!C27-'cameras games_LiRechargable'!H27-cellphones_LiRechargable!H27-'Cordless Tools_LiRechargab'!H27-PortablePCs_LiRechargab!H27-Tablets_LiRechargable!H27</f>
        <v>59.593760989178264</v>
      </c>
      <c r="I27" s="11">
        <f>'POM Portables Li-Rechargeable'!D27-'cameras games_LiRechargable'!I27-cellphones_LiRechargable!I27-'Cordless Tools_LiRechargab'!I27-PortablePCs_LiRechargab!I27-Tablets_LiRechargable!I27</f>
        <v>172.98546309663612</v>
      </c>
      <c r="J27" s="11">
        <f>'POM Portables Li-Rechargeable'!E27-'cameras games_LiRechargable'!J27-cellphones_LiRechargable!J27-'Cordless Tools_LiRechargab'!J27-PortablePCs_LiRechargab!J27-Tablets_LiRechargable!J27</f>
        <v>224.74715706806262</v>
      </c>
      <c r="K27" s="11">
        <f>'POM Portables Li-Rechargeable'!F27-'cameras games_LiRechargable'!K27-cellphones_LiRechargable!K27-'Cordless Tools_LiRechargab'!K27-PortablePCs_LiRechargab!K27-Tablets_LiRechargable!K27</f>
        <v>483.17081582536304</v>
      </c>
      <c r="L27" s="11">
        <f>'POM Portables Li-Rechargeable'!G27-'cameras games_LiRechargable'!L27-cellphones_LiRechargable!L27-'Cordless Tools_LiRechargab'!L27-PortablePCs_LiRechargab!L27-Tablets_LiRechargable!L27</f>
        <v>687.67425401950527</v>
      </c>
      <c r="M27" s="11">
        <f>'POM Portables Li-Rechargeable'!H27-'cameras games_LiRechargable'!M27-cellphones_LiRechargable!M27-'Cordless Tools_LiRechargab'!M27-PortablePCs_LiRechargab!M27-Tablets_LiRechargable!M27</f>
        <v>850.9174738897907</v>
      </c>
      <c r="N27" s="11">
        <f>'POM Portables Li-Rechargeable'!I27-'cameras games_LiRechargable'!N27-cellphones_LiRechargable!N27-'Cordless Tools_LiRechargab'!N27-PortablePCs_LiRechargab!N27-Tablets_LiRechargable!N27</f>
        <v>986.67835025906697</v>
      </c>
      <c r="O27" s="11">
        <f>'POM Portables Li-Rechargeable'!J27-'cameras games_LiRechargable'!O27-cellphones_LiRechargable!O27-'Cordless Tools_LiRechargab'!O27-PortablePCs_LiRechargab!O27-Tablets_LiRechargable!O27</f>
        <v>1402.7022374178889</v>
      </c>
      <c r="P27" s="11">
        <f>'POM Portables Li-Rechargeable'!K27-'cameras games_LiRechargable'!P27-cellphones_LiRechargable!P27-'Cordless Tools_LiRechargab'!P27-PortablePCs_LiRechargab!P27-Tablets_LiRechargable!P27</f>
        <v>601.0408501654714</v>
      </c>
      <c r="Q27" s="11">
        <f>'POM Portables Li-Rechargeable'!L27-'cameras games_LiRechargable'!Q27-cellphones_LiRechargable!Q27-'Cordless Tools_LiRechargab'!Q27-PortablePCs_LiRechargab!Q27-Tablets_LiRechargable!Q27</f>
        <v>1843.3814692472179</v>
      </c>
      <c r="R27" s="9">
        <f>'POM Portables Li-Rechargeable'!M27-'cameras games_LiRechargable'!R27-cellphones_LiRechargable!R27-'Cordless Tools_LiRechargab'!R27-PortablePCs_LiRechargab!R27-Tablets_LiRechargable!R27</f>
        <v>2820.114210769766</v>
      </c>
      <c r="S27" s="9">
        <f>'POM Portables Li-Rechargeable'!N27-'cameras games_LiRechargable'!S27-cellphones_LiRechargable!S27-'Cordless Tools_LiRechargab'!S27-PortablePCs_LiRechargab!S27-Tablets_LiRechargable!S27</f>
        <v>2951.5770057939849</v>
      </c>
      <c r="T27" s="9">
        <f>'POM Portables Li-Rechargeable'!O27-'cameras games_LiRechargable'!T27-cellphones_LiRechargable!T27-'Cordless Tools_LiRechargab'!T27-PortablePCs_LiRechargab!T27-Tablets_LiRechargable!T27</f>
        <v>1815.9621440207793</v>
      </c>
      <c r="U27" s="9">
        <f>'POM Portables Li-Rechargeable'!P27-'cameras games_LiRechargable'!U27-cellphones_LiRechargable!U27-'Cordless Tools_LiRechargab'!U27-PortablePCs_LiRechargab!U27-Tablets_LiRechargable!U27</f>
        <v>1553.1319487270475</v>
      </c>
      <c r="V27" s="9">
        <f>'POM Portables Li-Rechargeable'!Q27-'cameras games_LiRechargable'!V27-cellphones_LiRechargable!V27-'Cordless Tools_LiRechargab'!V27-PortablePCs_LiRechargab!V27-Tablets_LiRechargable!V27</f>
        <v>1563.6838128931849</v>
      </c>
      <c r="W27" s="9">
        <f>'POM Portables Li-Rechargeable'!R27-'cameras games_LiRechargable'!W27-cellphones_LiRechargable!W27-'Cordless Tools_LiRechargab'!W27-PortablePCs_LiRechargab!W27-Tablets_LiRechargable!W27</f>
        <v>2266.6121842470516</v>
      </c>
      <c r="X27" s="9">
        <f>'POM Portables Li-Rechargeable'!S27-'cameras games_LiRechargable'!X27-cellphones_LiRechargable!X27-'Cordless Tools_LiRechargab'!X27-PortablePCs_LiRechargab!X27-Tablets_LiRechargable!X27</f>
        <v>2702.2817627070899</v>
      </c>
      <c r="Y27" s="9">
        <f>'POM Portables Li-Rechargeable'!T27-'cameras games_LiRechargable'!Y27-cellphones_LiRechargable!Y27-'Cordless Tools_LiRechargab'!Y27-PortablePCs_LiRechargab!Y27-Tablets_LiRechargable!Y27</f>
        <v>2859.0823466399311</v>
      </c>
      <c r="Z27" s="9">
        <f>'POM Portables Li-Rechargeable'!U27-'cameras games_LiRechargable'!Z27-cellphones_LiRechargable!Z27-'Cordless Tools_LiRechargab'!Z27-PortablePCs_LiRechargab!Z27-Tablets_LiRechargable!Z27</f>
        <v>3636.0506619430384</v>
      </c>
      <c r="AA27" s="9">
        <f>'POM Portables Li-Rechargeable'!V27-'cameras games_LiRechargable'!AA27-cellphones_LiRechargable!AA27-'Cordless Tools_LiRechargab'!AA27-PortablePCs_LiRechargab!AA27-Tablets_LiRechargable!AA27</f>
        <v>4375.4988839535126</v>
      </c>
      <c r="AB27" s="9">
        <f>'POM Portables Li-Rechargeable'!W27-'cameras games_LiRechargable'!AB27-cellphones_LiRechargable!AB27-'Cordless Tools_LiRechargab'!AB27-PortablePCs_LiRechargab!AB27-Tablets_LiRechargable!AB27</f>
        <v>5461.2026584298537</v>
      </c>
      <c r="AC27" s="10">
        <f>'POM Portables Li-Rechargeable'!X27-'cameras games_LiRechargable'!AC27-cellphones_LiRechargable!AC27-'Cordless Tools_LiRechargab'!AC27-PortablePCs_LiRechargab!AC27-Tablets_LiRechargable!AC27</f>
        <v>6086.3663571697389</v>
      </c>
      <c r="AD27" s="10">
        <f>'POM Portables Li-Rechargeable'!Y27-'cameras games_LiRechargable'!AD27-cellphones_LiRechargable!AD27-'Cordless Tools_LiRechargab'!AD27-PortablePCs_LiRechargab!AD27-Tablets_LiRechargable!AD27</f>
        <v>6774.1667308406049</v>
      </c>
      <c r="AE27" s="10">
        <f>'POM Portables Li-Rechargeable'!Z27-'cameras games_LiRechargable'!AE27-cellphones_LiRechargable!AE27-'Cordless Tools_LiRechargab'!AE27-PortablePCs_LiRechargab!AE27-Tablets_LiRechargable!AE27</f>
        <v>7522.2273714055918</v>
      </c>
      <c r="AF27" s="10">
        <f>'POM Portables Li-Rechargeable'!AA27-'cameras games_LiRechargable'!AF27-cellphones_LiRechargable!AF27-'Cordless Tools_LiRechargab'!AF27-PortablePCs_LiRechargab!AF27-Tablets_LiRechargable!AF27</f>
        <v>8334.7177988726398</v>
      </c>
      <c r="AG27" s="10">
        <f>'POM Portables Li-Rechargeable'!AB27-'cameras games_LiRechargable'!AG27-cellphones_LiRechargable!AG27-'Cordless Tools_LiRechargab'!AG27-PortablePCs_LiRechargab!AG27-Tablets_LiRechargable!AG27</f>
        <v>9215.9084365613762</v>
      </c>
      <c r="AH27" s="10">
        <f>'POM Portables Li-Rechargeable'!AC27-'cameras games_LiRechargable'!AH27-cellphones_LiRechargable!AH27-'Cordless Tools_LiRechargab'!AH27-PortablePCs_LiRechargab!AH27-Tablets_LiRechargable!AH27</f>
        <v>10170.129239858506</v>
      </c>
      <c r="AI27" s="10">
        <f>'POM Portables Li-Rechargeable'!AD27-'cameras games_LiRechargable'!AI27-cellphones_LiRechargable!AI27-'Cordless Tools_LiRechargab'!AI27-PortablePCs_LiRechargab!AI27-Tablets_LiRechargable!AI27</f>
        <v>11201.715909873354</v>
      </c>
      <c r="AJ27" s="10">
        <f>'POM Portables Li-Rechargeable'!AE27-'cameras games_LiRechargable'!AJ27-cellphones_LiRechargable!AJ27-'Cordless Tools_LiRechargab'!AJ27-PortablePCs_LiRechargab!AJ27-Tablets_LiRechargable!AJ27</f>
        <v>12314.941123806875</v>
      </c>
      <c r="AK27" s="10">
        <f>'POM Portables Li-Rechargeable'!AF27-'cameras games_LiRechargable'!AK27-cellphones_LiRechargable!AK27-'Cordless Tools_LiRechargab'!AK27-PortablePCs_LiRechargab!AK27-Tablets_LiRechargable!AK27</f>
        <v>13513.927744650789</v>
      </c>
      <c r="AL27" s="10">
        <f>'POM Portables Li-Rechargeable'!AG27-'cameras games_LiRechargable'!AL27-cellphones_LiRechargable!AL27-'Cordless Tools_LiRechargab'!AL27-PortablePCs_LiRechargab!AL27-Tablets_LiRechargable!AL27</f>
        <v>15118.69084957083</v>
      </c>
      <c r="AM27" s="10">
        <f>'POM Portables Li-Rechargeable'!AH27-'cameras games_LiRechargable'!AM27-cellphones_LiRechargable!AM27-'Cordless Tools_LiRechargab'!AM27-PortablePCs_LiRechargab!AM27-Tablets_LiRechargable!AM27</f>
        <v>16887.976257941824</v>
      </c>
      <c r="AN27" s="10">
        <f>'POM Portables Li-Rechargeable'!AI27-'cameras games_LiRechargable'!AN27-cellphones_LiRechargable!AN27-'Cordless Tools_LiRechargab'!AN27-PortablePCs_LiRechargab!AN27-Tablets_LiRechargable!AN27</f>
        <v>18838.306905831527</v>
      </c>
      <c r="AO27" s="10">
        <f>'POM Portables Li-Rechargeable'!AJ27-'cameras games_LiRechargable'!AO27-cellphones_LiRechargable!AO27-'Cordless Tools_LiRechargab'!AO27-PortablePCs_LiRechargab!AO27-Tablets_LiRechargable!AO27</f>
        <v>20987.859334887587</v>
      </c>
      <c r="AP27" s="10">
        <f>'POM Portables Li-Rechargeable'!AK27-'cameras games_LiRechargable'!AP27-cellphones_LiRechargable!AP27-'Cordless Tools_LiRechargab'!AP27-PortablePCs_LiRechargab!AP27-Tablets_LiRechargable!AP27</f>
        <v>23356.629078113536</v>
      </c>
      <c r="AQ27" s="10">
        <f>'POM Portables Li-Rechargeable'!AL27-'cameras games_LiRechargable'!AQ27-cellphones_LiRechargable!AQ27-'Cordless Tools_LiRechargab'!AQ27-PortablePCs_LiRechargab!AQ27-Tablets_LiRechargable!AQ27</f>
        <v>25966.612584716611</v>
      </c>
      <c r="AR27" s="10">
        <f>'POM Portables Li-Rechargeable'!AM27-'cameras games_LiRechargable'!AR27-cellphones_LiRechargable!AR27-'Cordless Tools_LiRechargab'!AR27-PortablePCs_LiRechargab!AR27-Tablets_LiRechargable!AR27</f>
        <v>28842.007337944196</v>
      </c>
      <c r="AS27" s="10">
        <f>'POM Portables Li-Rechargeable'!AN27-'cameras games_LiRechargable'!AS27-cellphones_LiRechargable!AS27-'Cordless Tools_LiRechargab'!AS27-PortablePCs_LiRechargab!AS27-Tablets_LiRechargable!AS27</f>
        <v>32009.431985217907</v>
      </c>
      <c r="AT27" s="10">
        <f>'POM Portables Li-Rechargeable'!AO27-'cameras games_LiRechargable'!AT27-cellphones_LiRechargable!AT27-'Cordless Tools_LiRechargab'!AT27-PortablePCs_LiRechargab!AT27-Tablets_LiRechargable!AT27</f>
        <v>35498.168481805136</v>
      </c>
      <c r="AU27" s="10">
        <f>'POM Portables Li-Rechargeable'!AP27-'cameras games_LiRechargable'!AU27-cellphones_LiRechargable!AU27-'Cordless Tools_LiRechargab'!AU27-PortablePCs_LiRechargab!AU27-Tablets_LiRechargable!AU27</f>
        <v>39340.428449392086</v>
      </c>
      <c r="AV27" s="10">
        <f>'POM Portables Li-Rechargeable'!AQ27-'cameras games_LiRechargable'!AV27-cellphones_LiRechargable!AV27-'Cordless Tools_LiRechargab'!AV27-PortablePCs_LiRechargab!AV27-Tablets_LiRechargable!AV27</f>
        <v>43594.689579185862</v>
      </c>
      <c r="AW27" s="10">
        <f>'POM Portables Li-Rechargeable'!AR27-'cameras games_LiRechargable'!AW27-cellphones_LiRechargable!AW27-'Cordless Tools_LiRechargab'!AW27-PortablePCs_LiRechargab!AW27-Tablets_LiRechargable!AW27</f>
        <v>48894.421801939061</v>
      </c>
      <c r="AX27" s="10">
        <f>'POM Portables Li-Rechargeable'!AS27-'cameras games_LiRechargable'!AX27-cellphones_LiRechargable!AX27-'Cordless Tools_LiRechargab'!AX27-PortablePCs_LiRechargab!AX27-Tablets_LiRechargable!AX27</f>
        <v>54758.203591501209</v>
      </c>
      <c r="AY27" s="10">
        <f>'POM Portables Li-Rechargeable'!AT27-'cameras games_LiRechargable'!AY27-cellphones_LiRechargable!AY27-'Cordless Tools_LiRechargab'!AY27-PortablePCs_LiRechargab!AY27-Tablets_LiRechargable!AY27</f>
        <v>61244.014353592756</v>
      </c>
      <c r="AZ27" s="10">
        <f>'POM Portables Li-Rechargeable'!AU27-'cameras games_LiRechargable'!AZ27-cellphones_LiRechargable!AZ27-'Cordless Tools_LiRechargab'!AZ27-PortablePCs_LiRechargab!AZ27-Tablets_LiRechargable!AZ27</f>
        <v>68415.708863276377</v>
      </c>
      <c r="BA27" s="10">
        <f>'POM Portables Li-Rechargeable'!AV27-'cameras games_LiRechargable'!BA27-cellphones_LiRechargable!BA27-'Cordless Tools_LiRechargab'!BA27-PortablePCs_LiRechargab!BA27-Tablets_LiRechargable!BA27</f>
        <v>76343.608660392783</v>
      </c>
      <c r="BB27" s="10">
        <f>'POM Portables Li-Rechargeable'!AW27-'cameras games_LiRechargable'!BB27-cellphones_LiRechargable!BB27-'Cordless Tools_LiRechargab'!BB27-PortablePCs_LiRechargab!BB27-Tablets_LiRechargable!BB27</f>
        <v>85105.152777335941</v>
      </c>
      <c r="BC27" s="10">
        <f>'POM Portables Li-Rechargeable'!AX27-'cameras games_LiRechargable'!BC27-cellphones_LiRechargable!BC27-'Cordless Tools_LiRechargab'!BC27-PortablePCs_LiRechargab!BC27-Tablets_LiRechargable!BC27</f>
        <v>94785.613742040077</v>
      </c>
      <c r="BD27" s="10">
        <f>'POM Portables Li-Rechargeable'!AY27-'cameras games_LiRechargable'!BD27-cellphones_LiRechargable!BD27-'Cordless Tools_LiRechargab'!BD27-PortablePCs_LiRechargab!BD27-Tablets_LiRechargable!BD27</f>
        <v>105478.88539381977</v>
      </c>
      <c r="BE27" s="10">
        <f>'POM Portables Li-Rechargeable'!AZ27-'cameras games_LiRechargable'!BE27-cellphones_LiRechargable!BE27-'Cordless Tools_LiRechargab'!BE27-PortablePCs_LiRechargab!BE27-Tablets_LiRechargable!BE27</f>
        <v>117288.34970397547</v>
      </c>
    </row>
    <row r="28" spans="1:57" x14ac:dyDescent="0.35">
      <c r="A28" s="57" t="s">
        <v>616</v>
      </c>
      <c r="C28" s="86" t="s">
        <v>3</v>
      </c>
      <c r="D28" s="58" t="s">
        <v>621</v>
      </c>
      <c r="E28" s="67" t="s">
        <v>625</v>
      </c>
      <c r="F28" s="26" t="s">
        <v>55</v>
      </c>
      <c r="G28" s="11">
        <f>'POM Portables Li-Rechargeable'!B28-'cameras games_LiRechargable'!G28-cellphones_LiRechargable!G28-'Cordless Tools_LiRechargab'!G28-PortablePCs_LiRechargab!G28-Tablets_LiRechargable!G28</f>
        <v>10.121135445664507</v>
      </c>
      <c r="H28" s="11">
        <f>'POM Portables Li-Rechargeable'!C28-'cameras games_LiRechargable'!H28-cellphones_LiRechargable!H28-'Cordless Tools_LiRechargab'!H28-PortablePCs_LiRechargab!H28-Tablets_LiRechargable!H28</f>
        <v>13.424163346910724</v>
      </c>
      <c r="I28" s="11">
        <f>'POM Portables Li-Rechargeable'!D28-'cameras games_LiRechargable'!I28-cellphones_LiRechargable!I28-'Cordless Tools_LiRechargab'!I28-PortablePCs_LiRechargab!I28-Tablets_LiRechargable!I28</f>
        <v>17.527881880409822</v>
      </c>
      <c r="J28" s="11">
        <f>'POM Portables Li-Rechargeable'!E28-'cameras games_LiRechargable'!J28-cellphones_LiRechargable!J28-'Cordless Tools_LiRechargab'!J28-PortablePCs_LiRechargab!J28-Tablets_LiRechargable!J28</f>
        <v>26.388046771048145</v>
      </c>
      <c r="K28" s="11">
        <f>'POM Portables Li-Rechargeable'!F28-'cameras games_LiRechargable'!K28-cellphones_LiRechargable!K28-'Cordless Tools_LiRechargab'!K28-PortablePCs_LiRechargab!K28-Tablets_LiRechargable!K28</f>
        <v>41.001617021729317</v>
      </c>
      <c r="L28" s="11">
        <f>'POM Portables Li-Rechargeable'!G28-'cameras games_LiRechargable'!L28-cellphones_LiRechargable!L28-'Cordless Tools_LiRechargab'!L28-PortablePCs_LiRechargab!L28-Tablets_LiRechargable!L28</f>
        <v>48.042516140788706</v>
      </c>
      <c r="M28" s="11">
        <f>'POM Portables Li-Rechargeable'!H28-'cameras games_LiRechargable'!M28-cellphones_LiRechargable!M28-'Cordless Tools_LiRechargab'!M28-PortablePCs_LiRechargab!M28-Tablets_LiRechargable!M28</f>
        <v>52.133666926770275</v>
      </c>
      <c r="N28" s="11">
        <f>'POM Portables Li-Rechargeable'!I28-'cameras games_LiRechargable'!N28-cellphones_LiRechargable!N28-'Cordless Tools_LiRechargab'!N28-PortablePCs_LiRechargab!N28-Tablets_LiRechargable!N28</f>
        <v>62.857307742401552</v>
      </c>
      <c r="O28" s="11">
        <f>'POM Portables Li-Rechargeable'!J28-'cameras games_LiRechargable'!O28-cellphones_LiRechargable!O28-'Cordless Tools_LiRechargab'!O28-PortablePCs_LiRechargab!O28-Tablets_LiRechargable!O28</f>
        <v>92.654481804663646</v>
      </c>
      <c r="P28" s="11">
        <f>'POM Portables Li-Rechargeable'!K28-'cameras games_LiRechargable'!P28-cellphones_LiRechargable!P28-'Cordless Tools_LiRechargab'!P28-PortablePCs_LiRechargab!P28-Tablets_LiRechargable!P28</f>
        <v>59.806104869910435</v>
      </c>
      <c r="Q28" s="11">
        <f>'POM Portables Li-Rechargeable'!L28-'cameras games_LiRechargable'!Q28-cellphones_LiRechargable!Q28-'Cordless Tools_LiRechargab'!Q28-PortablePCs_LiRechargab!Q28-Tablets_LiRechargable!Q28</f>
        <v>120.04661821997176</v>
      </c>
      <c r="R28" s="9">
        <f>'POM Portables Li-Rechargeable'!M28-'cameras games_LiRechargable'!R28-cellphones_LiRechargable!R28-'Cordless Tools_LiRechargab'!R28-PortablePCs_LiRechargab!R28-Tablets_LiRechargable!R28</f>
        <v>160.37524695849731</v>
      </c>
      <c r="S28" s="9">
        <f>'POM Portables Li-Rechargeable'!N28-'cameras games_LiRechargable'!S28-cellphones_LiRechargable!S28-'Cordless Tools_LiRechargab'!S28-PortablePCs_LiRechargab!S28-Tablets_LiRechargable!S28</f>
        <v>31.581357814857057</v>
      </c>
      <c r="T28" s="9">
        <f>'POM Portables Li-Rechargeable'!O28-'cameras games_LiRechargable'!T28-cellphones_LiRechargable!T28-'Cordless Tools_LiRechargab'!T28-PortablePCs_LiRechargab!T28-Tablets_LiRechargable!T28</f>
        <v>27.331910936439641</v>
      </c>
      <c r="U28" s="9">
        <f>'POM Portables Li-Rechargeable'!P28-'cameras games_LiRechargable'!U28-cellphones_LiRechargable!U28-'Cordless Tools_LiRechargab'!U28-PortablePCs_LiRechargab!U28-Tablets_LiRechargable!U28</f>
        <v>43.004027563767252</v>
      </c>
      <c r="V28" s="9">
        <f>'POM Portables Li-Rechargeable'!Q28-'cameras games_LiRechargable'!V28-cellphones_LiRechargable!V28-'Cordless Tools_LiRechargab'!V28-PortablePCs_LiRechargab!V28-Tablets_LiRechargable!V28</f>
        <v>41.697360040226293</v>
      </c>
      <c r="W28" s="9">
        <f>'POM Portables Li-Rechargeable'!R28-'cameras games_LiRechargable'!W28-cellphones_LiRechargable!W28-'Cordless Tools_LiRechargab'!W28-PortablePCs_LiRechargab!W28-Tablets_LiRechargable!W28</f>
        <v>22.631688167125908</v>
      </c>
      <c r="X28" s="9">
        <f>'POM Portables Li-Rechargeable'!S28-'cameras games_LiRechargable'!X28-cellphones_LiRechargable!X28-'Cordless Tools_LiRechargab'!X28-PortablePCs_LiRechargab!X28-Tablets_LiRechargable!X28</f>
        <v>39.868829680566584</v>
      </c>
      <c r="Y28" s="9">
        <f>'POM Portables Li-Rechargeable'!T28-'cameras games_LiRechargable'!Y28-cellphones_LiRechargable!Y28-'Cordless Tools_LiRechargab'!Y28-PortablePCs_LiRechargab!Y28-Tablets_LiRechargable!Y28</f>
        <v>48.743439420483476</v>
      </c>
      <c r="Z28" s="9">
        <f>'POM Portables Li-Rechargeable'!U28-'cameras games_LiRechargable'!Z28-cellphones_LiRechargable!Z28-'Cordless Tools_LiRechargab'!Z28-PortablePCs_LiRechargab!Z28-Tablets_LiRechargable!Z28</f>
        <v>67.877047025063604</v>
      </c>
      <c r="AA28" s="9">
        <f>'POM Portables Li-Rechargeable'!V28-'cameras games_LiRechargable'!AA28-cellphones_LiRechargable!AA28-'Cordless Tools_LiRechargab'!AA28-PortablePCs_LiRechargab!AA28-Tablets_LiRechargable!AA28</f>
        <v>103.51971946470886</v>
      </c>
      <c r="AB28" s="9">
        <f>'POM Portables Li-Rechargeable'!W28-'cameras games_LiRechargable'!AB28-cellphones_LiRechargable!AB28-'Cordless Tools_LiRechargab'!AB28-PortablePCs_LiRechargab!AB28-Tablets_LiRechargable!AB28</f>
        <v>114.54307636782387</v>
      </c>
      <c r="AC28" s="10">
        <f>'POM Portables Li-Rechargeable'!X28-'cameras games_LiRechargable'!AC28-cellphones_LiRechargable!AC28-'Cordless Tools_LiRechargab'!AC28-PortablePCs_LiRechargab!AC28-Tablets_LiRechargable!AC28</f>
        <v>126.98544167819134</v>
      </c>
      <c r="AD28" s="10">
        <f>'POM Portables Li-Rechargeable'!Y28-'cameras games_LiRechargable'!AD28-cellphones_LiRechargable!AD28-'Cordless Tools_LiRechargab'!AD28-PortablePCs_LiRechargab!AD28-Tablets_LiRechargable!AD28</f>
        <v>140.58527227446254</v>
      </c>
      <c r="AE28" s="10">
        <f>'POM Portables Li-Rechargeable'!Z28-'cameras games_LiRechargable'!AE28-cellphones_LiRechargable!AE28-'Cordless Tools_LiRechargab'!AE28-PortablePCs_LiRechargab!AE28-Tablets_LiRechargable!AE28</f>
        <v>155.31634984421797</v>
      </c>
      <c r="AF28" s="10">
        <f>'POM Portables Li-Rechargeable'!AA28-'cameras games_LiRechargable'!AF28-cellphones_LiRechargable!AF28-'Cordless Tools_LiRechargab'!AF28-PortablePCs_LiRechargab!AF28-Tablets_LiRechargable!AF28</f>
        <v>171.2447154749259</v>
      </c>
      <c r="AG28" s="10">
        <f>'POM Portables Li-Rechargeable'!AB28-'cameras games_LiRechargable'!AG28-cellphones_LiRechargable!AG28-'Cordless Tools_LiRechargab'!AG28-PortablePCs_LiRechargab!AG28-Tablets_LiRechargable!AG28</f>
        <v>188.43503830601205</v>
      </c>
      <c r="AH28" s="10">
        <f>'POM Portables Li-Rechargeable'!AC28-'cameras games_LiRechargable'!AH28-cellphones_LiRechargable!AH28-'Cordless Tools_LiRechargab'!AH28-PortablePCs_LiRechargab!AH28-Tablets_LiRechargable!AH28</f>
        <v>206.9491808471347</v>
      </c>
      <c r="AI28" s="10">
        <f>'POM Portables Li-Rechargeable'!AD28-'cameras games_LiRechargable'!AI28-cellphones_LiRechargable!AI28-'Cordless Tools_LiRechargab'!AI28-PortablePCs_LiRechargab!AI28-Tablets_LiRechargable!AI28</f>
        <v>226.84441217264956</v>
      </c>
      <c r="AJ28" s="10">
        <f>'POM Portables Li-Rechargeable'!AE28-'cameras games_LiRechargable'!AJ28-cellphones_LiRechargable!AJ28-'Cordless Tools_LiRechargab'!AJ28-PortablePCs_LiRechargab!AJ28-Tablets_LiRechargable!AJ28</f>
        <v>248.17120034217567</v>
      </c>
      <c r="AK28" s="10">
        <f>'POM Portables Li-Rechargeable'!AF28-'cameras games_LiRechargable'!AK28-cellphones_LiRechargable!AK28-'Cordless Tools_LiRechargab'!AK28-PortablePCs_LiRechargab!AK28-Tablets_LiRechargable!AK28</f>
        <v>270.97050317949493</v>
      </c>
      <c r="AL28" s="10">
        <f>'POM Portables Li-Rechargeable'!AG28-'cameras games_LiRechargable'!AL28-cellphones_LiRechargable!AL28-'Cordless Tools_LiRechargab'!AL28-PortablePCs_LiRechargab!AL28-Tablets_LiRechargable!AL28</f>
        <v>303.17039504385548</v>
      </c>
      <c r="AM28" s="10">
        <f>'POM Portables Li-Rechargeable'!AH28-'cameras games_LiRechargable'!AM28-cellphones_LiRechargable!AM28-'Cordless Tools_LiRechargab'!AM28-PortablePCs_LiRechargab!AM28-Tablets_LiRechargable!AM28</f>
        <v>338.67760380103897</v>
      </c>
      <c r="AN28" s="10">
        <f>'POM Portables Li-Rechargeable'!AI28-'cameras games_LiRechargable'!AN28-cellphones_LiRechargable!AN28-'Cordless Tools_LiRechargab'!AN28-PortablePCs_LiRechargab!AN28-Tablets_LiRechargable!AN28</f>
        <v>377.82446040320968</v>
      </c>
      <c r="AO28" s="10">
        <f>'POM Portables Li-Rechargeable'!AJ28-'cameras games_LiRechargable'!AO28-cellphones_LiRechargable!AO28-'Cordless Tools_LiRechargab'!AO28-PortablePCs_LiRechargab!AO28-Tablets_LiRechargable!AO28</f>
        <v>420.9765594100943</v>
      </c>
      <c r="AP28" s="10">
        <f>'POM Portables Li-Rechargeable'!AK28-'cameras games_LiRechargable'!AP28-cellphones_LiRechargable!AP28-'Cordless Tools_LiRechargab'!AP28-PortablePCs_LiRechargab!AP28-Tablets_LiRechargable!AP28</f>
        <v>468.53608594525446</v>
      </c>
      <c r="AQ28" s="10">
        <f>'POM Portables Li-Rechargeable'!AL28-'cameras games_LiRechargable'!AQ28-cellphones_LiRechargable!AQ28-'Cordless Tools_LiRechargab'!AQ28-PortablePCs_LiRechargab!AQ28-Tablets_LiRechargable!AQ28</f>
        <v>520.94547535975232</v>
      </c>
      <c r="AR28" s="10">
        <f>'POM Portables Li-Rechargeable'!AM28-'cameras games_LiRechargable'!AR28-cellphones_LiRechargable!AR28-'Cordless Tools_LiRechargab'!AR28-PortablePCs_LiRechargab!AR28-Tablets_LiRechargable!AR28</f>
        <v>578.69143887417681</v>
      </c>
      <c r="AS28" s="10">
        <f>'POM Portables Li-Rechargeable'!AN28-'cameras games_LiRechargable'!AS28-cellphones_LiRechargable!AS28-'Cordless Tools_LiRechargab'!AS28-PortablePCs_LiRechargab!AS28-Tablets_LiRechargable!AS28</f>
        <v>642.30939179711152</v>
      </c>
      <c r="AT28" s="10">
        <f>'POM Portables Li-Rechargeable'!AO28-'cameras games_LiRechargable'!AT28-cellphones_LiRechargable!AT28-'Cordless Tools_LiRechargab'!AT28-PortablePCs_LiRechargab!AT28-Tablets_LiRechargable!AT28</f>
        <v>712.38832457792398</v>
      </c>
      <c r="AU28" s="10">
        <f>'POM Portables Li-Rechargeable'!AP28-'cameras games_LiRechargable'!AU28-cellphones_LiRechargable!AU28-'Cordless Tools_LiRechargab'!AU28-PortablePCs_LiRechargab!AU28-Tablets_LiRechargable!AU28</f>
        <v>789.5761609775617</v>
      </c>
      <c r="AV28" s="10">
        <f>'POM Portables Li-Rechargeable'!AQ28-'cameras games_LiRechargable'!AV28-cellphones_LiRechargable!AV28-'Cordless Tools_LiRechargab'!AV28-PortablePCs_LiRechargab!AV28-Tablets_LiRechargable!AV28</f>
        <v>875.13875998296635</v>
      </c>
      <c r="AW28" s="10">
        <f>'POM Portables Li-Rechargeable'!AR28-'cameras games_LiRechargable'!AW28-cellphones_LiRechargable!AW28-'Cordless Tools_LiRechargab'!AW28-PortablePCs_LiRechargab!AW28-Tablets_LiRechargable!AW28</f>
        <v>984.8700862113318</v>
      </c>
      <c r="AX28" s="10">
        <f>'POM Portables Li-Rechargeable'!AS28-'cameras games_LiRechargable'!AX28-cellphones_LiRechargable!AX28-'Cordless Tools_LiRechargab'!AX28-PortablePCs_LiRechargab!AX28-Tablets_LiRechargable!AX28</f>
        <v>1106.4185762645677</v>
      </c>
      <c r="AY28" s="10">
        <f>'POM Portables Li-Rechargeable'!AT28-'cameras games_LiRechargable'!AY28-cellphones_LiRechargable!AY28-'Cordless Tools_LiRechargab'!AY28-PortablePCs_LiRechargab!AY28-Tablets_LiRechargable!AY28</f>
        <v>1241.005479672169</v>
      </c>
      <c r="AZ28" s="10">
        <f>'POM Portables Li-Rechargeable'!AU28-'cameras games_LiRechargable'!AZ28-cellphones_LiRechargable!AZ28-'Cordless Tools_LiRechargab'!AZ28-PortablePCs_LiRechargab!AZ28-Tablets_LiRechargable!AZ28</f>
        <v>1389.9761208897983</v>
      </c>
      <c r="BA28" s="10">
        <f>'POM Portables Li-Rechargeable'!AV28-'cameras games_LiRechargable'!BA28-cellphones_LiRechargable!BA28-'Cordless Tools_LiRechargab'!BA28-PortablePCs_LiRechargab!BA28-Tablets_LiRechargable!BA28</f>
        <v>1554.8124040237242</v>
      </c>
      <c r="BB28" s="10">
        <f>'POM Portables Li-Rechargeable'!AW28-'cameras games_LiRechargable'!BB28-cellphones_LiRechargable!BB28-'Cordless Tools_LiRechargab'!BB28-PortablePCs_LiRechargab!BB28-Tablets_LiRechargable!BB28</f>
        <v>1737.1465728866226</v>
      </c>
      <c r="BC28" s="10">
        <f>'POM Portables Li-Rechargeable'!AX28-'cameras games_LiRechargable'!BC28-cellphones_LiRechargable!BC28-'Cordless Tools_LiRechargab'!BC28-PortablePCs_LiRechargab!BC28-Tablets_LiRechargable!BC28</f>
        <v>1938.7763521608028</v>
      </c>
      <c r="BD28" s="10">
        <f>'POM Portables Li-Rechargeable'!AY28-'cameras games_LiRechargable'!BD28-cellphones_LiRechargable!BD28-'Cordless Tools_LiRechargab'!BD28-PortablePCs_LiRechargab!BD28-Tablets_LiRechargable!BD28</f>
        <v>2161.6816080346639</v>
      </c>
      <c r="BE28" s="10">
        <f>'POM Portables Li-Rechargeable'!AZ28-'cameras games_LiRechargable'!BE28-cellphones_LiRechargable!BE28-'Cordless Tools_LiRechargab'!BE28-PortablePCs_LiRechargab!BE28-Tablets_LiRechargable!BE28</f>
        <v>2408.0426805275151</v>
      </c>
    </row>
    <row r="29" spans="1:57" x14ac:dyDescent="0.35">
      <c r="A29" s="57" t="s">
        <v>616</v>
      </c>
      <c r="C29" s="86" t="s">
        <v>3</v>
      </c>
      <c r="D29" s="58" t="s">
        <v>621</v>
      </c>
      <c r="E29" s="67" t="s">
        <v>625</v>
      </c>
      <c r="F29" s="26" t="s">
        <v>56</v>
      </c>
      <c r="G29" s="11">
        <f>'POM Portables Li-Rechargeable'!B29-'cameras games_LiRechargable'!G29-cellphones_LiRechargable!G29-'Cordless Tools_LiRechargab'!G29-PortablePCs_LiRechargab!G29-Tablets_LiRechargable!G29</f>
        <v>1.4979899661376319</v>
      </c>
      <c r="H29" s="11">
        <f>'POM Portables Li-Rechargeable'!C29-'cameras games_LiRechargable'!H29-cellphones_LiRechargable!H29-'Cordless Tools_LiRechargab'!H29-PortablePCs_LiRechargab!H29-Tablets_LiRechargable!H29</f>
        <v>0.92661312493822212</v>
      </c>
      <c r="I29" s="11">
        <f>'POM Portables Li-Rechargeable'!D29-'cameras games_LiRechargable'!I29-cellphones_LiRechargable!I29-'Cordless Tools_LiRechargab'!I29-PortablePCs_LiRechargab!I29-Tablets_LiRechargable!I29</f>
        <v>-0.26334684846231049</v>
      </c>
      <c r="J29" s="11">
        <f>'POM Portables Li-Rechargeable'!E29-'cameras games_LiRechargable'!J29-cellphones_LiRechargable!J29-'Cordless Tools_LiRechargab'!J29-PortablePCs_LiRechargab!J29-Tablets_LiRechargable!J29</f>
        <v>2.3083046376622414</v>
      </c>
      <c r="K29" s="11">
        <f>'POM Portables Li-Rechargeable'!F29-'cameras games_LiRechargable'!K29-cellphones_LiRechargable!K29-'Cordless Tools_LiRechargab'!K29-PortablePCs_LiRechargab!K29-Tablets_LiRechargable!K29</f>
        <v>7.0695052277560313</v>
      </c>
      <c r="L29" s="11">
        <f>'POM Portables Li-Rechargeable'!G29-'cameras games_LiRechargable'!L29-cellphones_LiRechargable!L29-'Cordless Tools_LiRechargab'!L29-PortablePCs_LiRechargab!L29-Tablets_LiRechargable!L29</f>
        <v>6.2296980942213107</v>
      </c>
      <c r="M29" s="11">
        <f>'POM Portables Li-Rechargeable'!H29-'cameras games_LiRechargable'!M29-cellphones_LiRechargable!M29-'Cordless Tools_LiRechargab'!M29-PortablePCs_LiRechargab!M29-Tablets_LiRechargable!M29</f>
        <v>3.5452765450985346</v>
      </c>
      <c r="N29" s="11">
        <f>'POM Portables Li-Rechargeable'!I29-'cameras games_LiRechargable'!N29-cellphones_LiRechargable!N29-'Cordless Tools_LiRechargab'!N29-PortablePCs_LiRechargab!N29-Tablets_LiRechargable!N29</f>
        <v>6.5484065822101591</v>
      </c>
      <c r="O29" s="11">
        <f>'POM Portables Li-Rechargeable'!J29-'cameras games_LiRechargable'!O29-cellphones_LiRechargable!O29-'Cordless Tools_LiRechargab'!O29-PortablePCs_LiRechargab!O29-Tablets_LiRechargable!O29</f>
        <v>24.642770109545523</v>
      </c>
      <c r="P29" s="11">
        <f>'POM Portables Li-Rechargeable'!K29-'cameras games_LiRechargable'!P29-cellphones_LiRechargable!P29-'Cordless Tools_LiRechargab'!P29-PortablePCs_LiRechargab!P29-Tablets_LiRechargable!P29</f>
        <v>1.6862558951123303</v>
      </c>
      <c r="Q29" s="11">
        <f>'POM Portables Li-Rechargeable'!L29-'cameras games_LiRechargable'!Q29-cellphones_LiRechargable!Q29-'Cordless Tools_LiRechargab'!Q29-PortablePCs_LiRechargab!Q29-Tablets_LiRechargable!Q29</f>
        <v>39.21140999901904</v>
      </c>
      <c r="R29" s="9">
        <f>'POM Portables Li-Rechargeable'!M29-'cameras games_LiRechargable'!R29-cellphones_LiRechargable!R29-'Cordless Tools_LiRechargab'!R29-PortablePCs_LiRechargab!R29-Tablets_LiRechargable!R29</f>
        <v>54.032285165555784</v>
      </c>
      <c r="S29" s="9">
        <f>'POM Portables Li-Rechargeable'!N29-'cameras games_LiRechargable'!S29-cellphones_LiRechargable!S29-'Cordless Tools_LiRechargab'!S29-PortablePCs_LiRechargab!S29-Tablets_LiRechargable!S29</f>
        <v>46.931337758528997</v>
      </c>
      <c r="T29" s="9">
        <f>'POM Portables Li-Rechargeable'!O29-'cameras games_LiRechargable'!T29-cellphones_LiRechargable!T29-'Cordless Tools_LiRechargab'!T29-PortablePCs_LiRechargab!T29-Tablets_LiRechargable!T29</f>
        <v>42.780779142273275</v>
      </c>
      <c r="U29" s="9">
        <f>'POM Portables Li-Rechargeable'!P29-'cameras games_LiRechargable'!U29-cellphones_LiRechargable!U29-'Cordless Tools_LiRechargab'!U29-PortablePCs_LiRechargab!U29-Tablets_LiRechargable!U29</f>
        <v>36.328476648536459</v>
      </c>
      <c r="V29" s="9">
        <f>'POM Portables Li-Rechargeable'!Q29-'cameras games_LiRechargable'!V29-cellphones_LiRechargable!V29-'Cordless Tools_LiRechargab'!V29-PortablePCs_LiRechargab!V29-Tablets_LiRechargable!V29</f>
        <v>46.213975151383544</v>
      </c>
      <c r="W29" s="9">
        <f>'POM Portables Li-Rechargeable'!R29-'cameras games_LiRechargable'!W29-cellphones_LiRechargable!W29-'Cordless Tools_LiRechargab'!W29-PortablePCs_LiRechargab!W29-Tablets_LiRechargable!W29</f>
        <v>64.895585197607559</v>
      </c>
      <c r="X29" s="9">
        <f>'POM Portables Li-Rechargeable'!S29-'cameras games_LiRechargable'!X29-cellphones_LiRechargable!X29-'Cordless Tools_LiRechargab'!X29-PortablePCs_LiRechargab!X29-Tablets_LiRechargable!X29</f>
        <v>84.464537602230877</v>
      </c>
      <c r="Y29" s="9">
        <f>'POM Portables Li-Rechargeable'!T29-'cameras games_LiRechargable'!Y29-cellphones_LiRechargable!Y29-'Cordless Tools_LiRechargab'!Y29-PortablePCs_LiRechargab!Y29-Tablets_LiRechargable!Y29</f>
        <v>75.411231632461309</v>
      </c>
      <c r="Z29" s="9">
        <f>'POM Portables Li-Rechargeable'!U29-'cameras games_LiRechargable'!Z29-cellphones_LiRechargable!Z29-'Cordless Tools_LiRechargab'!Z29-PortablePCs_LiRechargab!Z29-Tablets_LiRechargable!Z29</f>
        <v>73.563283754579459</v>
      </c>
      <c r="AA29" s="9">
        <f>'POM Portables Li-Rechargeable'!V29-'cameras games_LiRechargable'!AA29-cellphones_LiRechargable!AA29-'Cordless Tools_LiRechargab'!AA29-PortablePCs_LiRechargab!AA29-Tablets_LiRechargable!AA29</f>
        <v>102.75718518125434</v>
      </c>
      <c r="AB29" s="9">
        <f>'POM Portables Li-Rechargeable'!W29-'cameras games_LiRechargable'!AB29-cellphones_LiRechargable!AB29-'Cordless Tools_LiRechargab'!AB29-PortablePCs_LiRechargab!AB29-Tablets_LiRechargable!AB29</f>
        <v>130.20439724748323</v>
      </c>
      <c r="AC29" s="10">
        <f>'POM Portables Li-Rechargeable'!X29-'cameras games_LiRechargable'!AC29-cellphones_LiRechargable!AC29-'Cordless Tools_LiRechargab'!AC29-PortablePCs_LiRechargab!AC29-Tablets_LiRechargable!AC29</f>
        <v>145.37606305549917</v>
      </c>
      <c r="AD29" s="10">
        <f>'POM Portables Li-Rechargeable'!Y29-'cameras games_LiRechargable'!AD29-cellphones_LiRechargable!AD29-'Cordless Tools_LiRechargab'!AD29-PortablePCs_LiRechargab!AD29-Tablets_LiRechargable!AD29</f>
        <v>161.97259308862027</v>
      </c>
      <c r="AE29" s="10">
        <f>'POM Portables Li-Rechargeable'!Z29-'cameras games_LiRechargable'!AE29-cellphones_LiRechargable!AE29-'Cordless Tools_LiRechargab'!AE29-PortablePCs_LiRechargab!AE29-Tablets_LiRechargable!AE29</f>
        <v>179.88422177656631</v>
      </c>
      <c r="AF29" s="10">
        <f>'POM Portables Li-Rechargeable'!AA29-'cameras games_LiRechargable'!AF29-cellphones_LiRechargable!AF29-'Cordless Tools_LiRechargab'!AF29-PortablePCs_LiRechargab!AF29-Tablets_LiRechargable!AF29</f>
        <v>199.16882516137653</v>
      </c>
      <c r="AG29" s="10">
        <f>'POM Portables Li-Rechargeable'!AB29-'cameras games_LiRechargable'!AG29-cellphones_LiRechargable!AG29-'Cordless Tools_LiRechargab'!AG29-PortablePCs_LiRechargab!AG29-Tablets_LiRechargable!AG29</f>
        <v>219.87751216095481</v>
      </c>
      <c r="AH29" s="10">
        <f>'POM Portables Li-Rechargeable'!AC29-'cameras games_LiRechargable'!AH29-cellphones_LiRechargable!AH29-'Cordless Tools_LiRechargab'!AH29-PortablePCs_LiRechargab!AH29-Tablets_LiRechargable!AH29</f>
        <v>242.05190195368976</v>
      </c>
      <c r="AI29" s="10">
        <f>'POM Portables Li-Rechargeable'!AD29-'cameras games_LiRechargable'!AI29-cellphones_LiRechargable!AI29-'Cordless Tools_LiRechargab'!AI29-PortablePCs_LiRechargab!AI29-Tablets_LiRechargable!AI29</f>
        <v>265.72079991493598</v>
      </c>
      <c r="AJ29" s="10">
        <f>'POM Portables Li-Rechargeable'!AE29-'cameras games_LiRechargable'!AJ29-cellphones_LiRechargable!AJ29-'Cordless Tools_LiRechargab'!AJ29-PortablePCs_LiRechargab!AJ29-Tablets_LiRechargable!AJ29</f>
        <v>290.89615919872887</v>
      </c>
      <c r="AK29" s="10">
        <f>'POM Portables Li-Rechargeable'!AF29-'cameras games_LiRechargable'!AK29-cellphones_LiRechargable!AK29-'Cordless Tools_LiRechargab'!AK29-PortablePCs_LiRechargab!AK29-Tablets_LiRechargable!AK29</f>
        <v>317.56819532096318</v>
      </c>
      <c r="AL29" s="10">
        <f>'POM Portables Li-Rechargeable'!AG29-'cameras games_LiRechargable'!AL29-cellphones_LiRechargable!AL29-'Cordless Tools_LiRechargab'!AL29-PortablePCs_LiRechargab!AL29-Tablets_LiRechargable!AL29</f>
        <v>358.3881528391459</v>
      </c>
      <c r="AM29" s="10">
        <f>'POM Portables Li-Rechargeable'!AH29-'cameras games_LiRechargable'!AM29-cellphones_LiRechargable!AM29-'Cordless Tools_LiRechargab'!AM29-PortablePCs_LiRechargab!AM29-Tablets_LiRechargable!AM29</f>
        <v>403.44394736444951</v>
      </c>
      <c r="AN29" s="10">
        <f>'POM Portables Li-Rechargeable'!AI29-'cameras games_LiRechargable'!AN29-cellphones_LiRechargable!AN29-'Cordless Tools_LiRechargab'!AN29-PortablePCs_LiRechargab!AN29-Tablets_LiRechargable!AN29</f>
        <v>453.16196520764782</v>
      </c>
      <c r="AO29" s="10">
        <f>'POM Portables Li-Rechargeable'!AJ29-'cameras games_LiRechargable'!AO29-cellphones_LiRechargable!AO29-'Cordless Tools_LiRechargab'!AO29-PortablePCs_LiRechargab!AO29-Tablets_LiRechargable!AO29</f>
        <v>508.01128462064332</v>
      </c>
      <c r="AP29" s="10">
        <f>'POM Portables Li-Rechargeable'!AK29-'cameras games_LiRechargable'!AP29-cellphones_LiRechargable!AP29-'Cordless Tools_LiRechargab'!AP29-PortablePCs_LiRechargab!AP29-Tablets_LiRechargable!AP29</f>
        <v>568.50794602935798</v>
      </c>
      <c r="AQ29" s="10">
        <f>'POM Portables Li-Rechargeable'!AL29-'cameras games_LiRechargable'!AQ29-cellphones_LiRechargable!AQ29-'Cordless Tools_LiRechargab'!AQ29-PortablePCs_LiRechargab!AQ29-Tablets_LiRechargable!AQ29</f>
        <v>635.21964931041873</v>
      </c>
      <c r="AR29" s="10">
        <f>'POM Portables Li-Rechargeable'!AM29-'cameras games_LiRechargable'!AR29-cellphones_LiRechargable!AR29-'Cordless Tools_LiRechargab'!AR29-PortablePCs_LiRechargab!AR29-Tablets_LiRechargable!AR29</f>
        <v>708.77092081641456</v>
      </c>
      <c r="AS29" s="10">
        <f>'POM Portables Li-Rechargeable'!AN29-'cameras games_LiRechargable'!AS29-cellphones_LiRechargable!AS29-'Cordless Tools_LiRechargab'!AS29-PortablePCs_LiRechargab!AS29-Tablets_LiRechargable!AS29</f>
        <v>789.84879712500879</v>
      </c>
      <c r="AT29" s="10">
        <f>'POM Portables Li-Rechargeable'!AO29-'cameras games_LiRechargable'!AT29-cellphones_LiRechargable!AT29-'Cordless Tools_LiRechargab'!AT29-PortablePCs_LiRechargab!AT29-Tablets_LiRechargable!AT29</f>
        <v>879.20907718470517</v>
      </c>
      <c r="AU29" s="10">
        <f>'POM Portables Li-Rechargeable'!AP29-'cameras games_LiRechargable'!AU29-cellphones_LiRechargable!AU29-'Cordless Tools_LiRechargab'!AU29-PortablePCs_LiRechargab!AU29-Tablets_LiRechargable!AU29</f>
        <v>977.68319969737661</v>
      </c>
      <c r="AV29" s="10">
        <f>'POM Portables Li-Rechargeable'!AQ29-'cameras games_LiRechargable'!AV29-cellphones_LiRechargable!AV29-'Cordless Tools_LiRechargab'!AV29-PortablePCs_LiRechargab!AV29-Tablets_LiRechargable!AV29</f>
        <v>1087.1489643298116</v>
      </c>
      <c r="AW29" s="10">
        <f>'POM Portables Li-Rechargeable'!AR29-'cameras games_LiRechargable'!AW29-cellphones_LiRechargable!AW29-'Cordless Tools_LiRechargab'!AW29-PortablePCs_LiRechargab!AW29-Tablets_LiRechargable!AW29</f>
        <v>1232.2110047108379</v>
      </c>
      <c r="AX29" s="10">
        <f>'POM Portables Li-Rechargeable'!AS29-'cameras games_LiRechargable'!AX29-cellphones_LiRechargable!AX29-'Cordless Tools_LiRechargab'!AX29-PortablePCs_LiRechargab!AX29-Tablets_LiRechargable!AX29</f>
        <v>1393.1240295629959</v>
      </c>
      <c r="AY29" s="10">
        <f>'POM Portables Li-Rechargeable'!AT29-'cameras games_LiRechargable'!AY29-cellphones_LiRechargable!AY29-'Cordless Tools_LiRechargab'!AY29-PortablePCs_LiRechargab!AY29-Tablets_LiRechargable!AY29</f>
        <v>1571.5356505874067</v>
      </c>
      <c r="AZ29" s="10">
        <f>'POM Portables Li-Rechargeable'!AU29-'cameras games_LiRechargable'!AZ29-cellphones_LiRechargable!AZ29-'Cordless Tools_LiRechargab'!AZ29-PortablePCs_LiRechargab!AZ29-Tablets_LiRechargable!AZ29</f>
        <v>1769.2613190603267</v>
      </c>
      <c r="BA29" s="10">
        <f>'POM Portables Li-Rechargeable'!AV29-'cameras games_LiRechargable'!BA29-cellphones_LiRechargable!BA29-'Cordless Tools_LiRechargab'!BA29-PortablePCs_LiRechargab!BA29-Tablets_LiRechargable!BA29</f>
        <v>1988.3012632383377</v>
      </c>
      <c r="BB29" s="10">
        <f>'POM Portables Li-Rechargeable'!AW29-'cameras games_LiRechargable'!BB29-cellphones_LiRechargable!BB29-'Cordless Tools_LiRechargab'!BB29-PortablePCs_LiRechargab!BB29-Tablets_LiRechargable!BB29</f>
        <v>2230.85912717171</v>
      </c>
      <c r="BC29" s="10">
        <f>'POM Portables Li-Rechargeable'!AX29-'cameras games_LiRechargable'!BC29-cellphones_LiRechargable!BC29-'Cordless Tools_LiRechargab'!BC29-PortablePCs_LiRechargab!BC29-Tablets_LiRechargable!BC29</f>
        <v>2499.3624814500949</v>
      </c>
      <c r="BD29" s="10">
        <f>'POM Portables Li-Rechargeable'!AY29-'cameras games_LiRechargable'!BD29-cellphones_LiRechargable!BD29-'Cordless Tools_LiRechargab'!BD29-PortablePCs_LiRechargab!BD29-Tablets_LiRechargable!BD29</f>
        <v>2796.4853934762937</v>
      </c>
      <c r="BE29" s="10">
        <f>'POM Portables Li-Rechargeable'!AZ29-'cameras games_LiRechargable'!BE29-cellphones_LiRechargable!BE29-'Cordless Tools_LiRechargab'!BE29-PortablePCs_LiRechargab!BE29-Tablets_LiRechargable!BE29</f>
        <v>3125.1732636435027</v>
      </c>
    </row>
    <row r="30" spans="1:57" x14ac:dyDescent="0.35">
      <c r="A30" s="57" t="s">
        <v>616</v>
      </c>
      <c r="C30" s="86" t="s">
        <v>3</v>
      </c>
      <c r="D30" s="58" t="s">
        <v>621</v>
      </c>
      <c r="E30" s="67" t="s">
        <v>625</v>
      </c>
      <c r="F30" s="26" t="s">
        <v>57</v>
      </c>
      <c r="G30" s="11">
        <f>'POM Portables Li-Rechargeable'!B30-'cameras games_LiRechargable'!G30-cellphones_LiRechargable!G30-'Cordless Tools_LiRechargab'!G30-PortablePCs_LiRechargab!G30-Tablets_LiRechargable!G30</f>
        <v>-1.0843215924195446</v>
      </c>
      <c r="H30" s="11">
        <f>'POM Portables Li-Rechargeable'!C30-'cameras games_LiRechargable'!H30-cellphones_LiRechargable!H30-'Cordless Tools_LiRechargab'!H30-PortablePCs_LiRechargab!H30-Tablets_LiRechargable!H30</f>
        <v>-1.5011595701973426</v>
      </c>
      <c r="I30" s="11">
        <f>'POM Portables Li-Rechargeable'!D30-'cameras games_LiRechargable'!I30-cellphones_LiRechargable!I30-'Cordless Tools_LiRechargab'!I30-PortablePCs_LiRechargab!I30-Tablets_LiRechargable!I30</f>
        <v>-1.4973591244311653</v>
      </c>
      <c r="J30" s="11">
        <f>'POM Portables Li-Rechargeable'!E30-'cameras games_LiRechargable'!J30-cellphones_LiRechargable!J30-'Cordless Tools_LiRechargab'!J30-PortablePCs_LiRechargab!J30-Tablets_LiRechargable!J30</f>
        <v>-1.9072447251311182</v>
      </c>
      <c r="K30" s="11">
        <f>'POM Portables Li-Rechargeable'!F30-'cameras games_LiRechargable'!K30-cellphones_LiRechargable!K30-'Cordless Tools_LiRechargab'!K30-PortablePCs_LiRechargab!K30-Tablets_LiRechargable!K30</f>
        <v>0.45292945682695862</v>
      </c>
      <c r="L30" s="11">
        <f>'POM Portables Li-Rechargeable'!G30-'cameras games_LiRechargable'!L30-cellphones_LiRechargable!L30-'Cordless Tools_LiRechargab'!L30-PortablePCs_LiRechargab!L30-Tablets_LiRechargable!L30</f>
        <v>0.31650267816222577</v>
      </c>
      <c r="M30" s="11">
        <f>'POM Portables Li-Rechargeable'!H30-'cameras games_LiRechargable'!M30-cellphones_LiRechargable!M30-'Cordless Tools_LiRechargab'!M30-PortablePCs_LiRechargab!M30-Tablets_LiRechargable!M30</f>
        <v>0.43761709835233908</v>
      </c>
      <c r="N30" s="11">
        <f>'POM Portables Li-Rechargeable'!I30-'cameras games_LiRechargable'!N30-cellphones_LiRechargable!N30-'Cordless Tools_LiRechargab'!N30-PortablePCs_LiRechargab!N30-Tablets_LiRechargable!N30</f>
        <v>1.9088539766216108</v>
      </c>
      <c r="O30" s="11">
        <f>'POM Portables Li-Rechargeable'!J30-'cameras games_LiRechargable'!O30-cellphones_LiRechargable!O30-'Cordless Tools_LiRechargab'!O30-PortablePCs_LiRechargab!O30-Tablets_LiRechargable!O30</f>
        <v>4.9898288782922551</v>
      </c>
      <c r="P30" s="11">
        <f>'POM Portables Li-Rechargeable'!K30-'cameras games_LiRechargable'!P30-cellphones_LiRechargable!P30-'Cordless Tools_LiRechargab'!P30-PortablePCs_LiRechargab!P30-Tablets_LiRechargable!P30</f>
        <v>-2.1017415873013148</v>
      </c>
      <c r="Q30" s="11">
        <f>'POM Portables Li-Rechargeable'!L30-'cameras games_LiRechargable'!Q30-cellphones_LiRechargable!Q30-'Cordless Tools_LiRechargab'!Q30-PortablePCs_LiRechargab!Q30-Tablets_LiRechargable!Q30</f>
        <v>4.5534656759880701</v>
      </c>
      <c r="R30" s="9">
        <f>'POM Portables Li-Rechargeable'!M30-'cameras games_LiRechargable'!R30-cellphones_LiRechargable!R30-'Cordless Tools_LiRechargab'!R30-PortablePCs_LiRechargab!R30-Tablets_LiRechargable!R30</f>
        <v>5.1654749274287033</v>
      </c>
      <c r="S30" s="9">
        <f>'POM Portables Li-Rechargeable'!N30-'cameras games_LiRechargable'!S30-cellphones_LiRechargable!S30-'Cordless Tools_LiRechargab'!S30-PortablePCs_LiRechargab!S30-Tablets_LiRechargable!S30</f>
        <v>4.8688618715648131</v>
      </c>
      <c r="T30" s="9">
        <f>'POM Portables Li-Rechargeable'!O30-'cameras games_LiRechargable'!T30-cellphones_LiRechargable!T30-'Cordless Tools_LiRechargab'!T30-PortablePCs_LiRechargab!T30-Tablets_LiRechargable!T30</f>
        <v>-4.3168594714431796</v>
      </c>
      <c r="U30" s="9">
        <f>'POM Portables Li-Rechargeable'!P30-'cameras games_LiRechargable'!U30-cellphones_LiRechargable!U30-'Cordless Tools_LiRechargab'!U30-PortablePCs_LiRechargab!U30-Tablets_LiRechargable!U30</f>
        <v>-9.5567199853915277</v>
      </c>
      <c r="V30" s="9">
        <f>'POM Portables Li-Rechargeable'!Q30-'cameras games_LiRechargable'!V30-cellphones_LiRechargable!V30-'Cordless Tools_LiRechargab'!V30-PortablePCs_LiRechargab!V30-Tablets_LiRechargable!V30</f>
        <v>-12.279925446274017</v>
      </c>
      <c r="W30" s="9">
        <f>'POM Portables Li-Rechargeable'!R30-'cameras games_LiRechargable'!W30-cellphones_LiRechargable!W30-'Cordless Tools_LiRechargab'!W30-PortablePCs_LiRechargab!W30-Tablets_LiRechargable!W30</f>
        <v>-1.6839715802187154</v>
      </c>
      <c r="X30" s="9">
        <f>'POM Portables Li-Rechargeable'!S30-'cameras games_LiRechargable'!X30-cellphones_LiRechargable!X30-'Cordless Tools_LiRechargab'!X30-PortablePCs_LiRechargab!X30-Tablets_LiRechargable!X30</f>
        <v>-5.3516958820239964</v>
      </c>
      <c r="Y30" s="9">
        <f>'POM Portables Li-Rechargeable'!T30-'cameras games_LiRechargable'!Y30-cellphones_LiRechargable!Y30-'Cordless Tools_LiRechargab'!Y30-PortablePCs_LiRechargab!Y30-Tablets_LiRechargable!Y30</f>
        <v>-2.0213552729218334</v>
      </c>
      <c r="Z30" s="9">
        <f>'POM Portables Li-Rechargeable'!U30-'cameras games_LiRechargable'!Z30-cellphones_LiRechargable!Z30-'Cordless Tools_LiRechargab'!Z30-PortablePCs_LiRechargab!Z30-Tablets_LiRechargable!Z30</f>
        <v>8.6601724898226831</v>
      </c>
      <c r="AA30" s="9">
        <f>'POM Portables Li-Rechargeable'!V30-'cameras games_LiRechargable'!AA30-cellphones_LiRechargable!AA30-'Cordless Tools_LiRechargab'!AA30-PortablePCs_LiRechargab!AA30-Tablets_LiRechargable!AA30</f>
        <v>19.639723870110728</v>
      </c>
      <c r="AB30" s="9">
        <f>'POM Portables Li-Rechargeable'!W30-'cameras games_LiRechargable'!AB30-cellphones_LiRechargable!AB30-'Cordless Tools_LiRechargab'!AB30-PortablePCs_LiRechargab!AB30-Tablets_LiRechargable!AB30</f>
        <v>18.890444873600089</v>
      </c>
      <c r="AC30" s="10">
        <f>'POM Portables Li-Rechargeable'!X30-'cameras games_LiRechargable'!AC30-cellphones_LiRechargable!AC30-'Cordless Tools_LiRechargab'!AC30-PortablePCs_LiRechargab!AC30-Tablets_LiRechargable!AC30</f>
        <v>23.297650492564415</v>
      </c>
      <c r="AD30" s="10">
        <f>'POM Portables Li-Rechargeable'!Y30-'cameras games_LiRechargable'!AD30-cellphones_LiRechargable!AD30-'Cordless Tools_LiRechargab'!AD30-PortablePCs_LiRechargab!AD30-Tablets_LiRechargable!AD30</f>
        <v>28.283572263454801</v>
      </c>
      <c r="AE30" s="10">
        <f>'POM Portables Li-Rechargeable'!Z30-'cameras games_LiRechargable'!AE30-cellphones_LiRechargable!AE30-'Cordless Tools_LiRechargab'!AE30-PortablePCs_LiRechargab!AE30-Tablets_LiRechargable!AE30</f>
        <v>33.72177124279537</v>
      </c>
      <c r="AF30" s="10">
        <f>'POM Portables Li-Rechargeable'!AA30-'cameras games_LiRechargable'!AF30-cellphones_LiRechargable!AF30-'Cordless Tools_LiRechargab'!AF30-PortablePCs_LiRechargab!AF30-Tablets_LiRechargable!AF30</f>
        <v>39.640107512017714</v>
      </c>
      <c r="AG30" s="10">
        <f>'POM Portables Li-Rechargeable'!AB30-'cameras games_LiRechargable'!AG30-cellphones_LiRechargable!AG30-'Cordless Tools_LiRechargab'!AG30-PortablePCs_LiRechargab!AG30-Tablets_LiRechargable!AG30</f>
        <v>46.066086553746587</v>
      </c>
      <c r="AH30" s="10">
        <f>'POM Portables Li-Rechargeable'!AC30-'cameras games_LiRechargable'!AH30-cellphones_LiRechargable!AH30-'Cordless Tools_LiRechargab'!AH30-PortablePCs_LiRechargab!AH30-Tablets_LiRechargable!AH30</f>
        <v>53.026304566350902</v>
      </c>
      <c r="AI30" s="10">
        <f>'POM Portables Li-Rechargeable'!AD30-'cameras games_LiRechargable'!AI30-cellphones_LiRechargable!AI30-'Cordless Tools_LiRechargab'!AI30-PortablePCs_LiRechargab!AI30-Tablets_LiRechargable!AI30</f>
        <v>60.545754411043561</v>
      </c>
      <c r="AJ30" s="10">
        <f>'POM Portables Li-Rechargeable'!AE30-'cameras games_LiRechargable'!AJ30-cellphones_LiRechargable!AJ30-'Cordless Tools_LiRechargab'!AJ30-PortablePCs_LiRechargab!AJ30-Tablets_LiRechargable!AJ30</f>
        <v>68.646964789956058</v>
      </c>
      <c r="AK30" s="10">
        <f>'POM Portables Li-Rechargeable'!AF30-'cameras games_LiRechargable'!AK30-cellphones_LiRechargable!AK30-'Cordless Tools_LiRechargab'!AK30-PortablePCs_LiRechargab!AK30-Tablets_LiRechargable!AK30</f>
        <v>77.348940357032973</v>
      </c>
      <c r="AL30" s="10">
        <f>'POM Portables Li-Rechargeable'!AG30-'cameras games_LiRechargable'!AL30-cellphones_LiRechargable!AL30-'Cordless Tools_LiRechargab'!AL30-PortablePCs_LiRechargab!AL30-Tablets_LiRechargable!AL30</f>
        <v>90.357213987564663</v>
      </c>
      <c r="AM30" s="10">
        <f>'POM Portables Li-Rechargeable'!AH30-'cameras games_LiRechargable'!AM30-cellphones_LiRechargable!AM30-'Cordless Tools_LiRechargab'!AM30-PortablePCs_LiRechargab!AM30-Tablets_LiRechargable!AM30</f>
        <v>104.74722382012291</v>
      </c>
      <c r="AN30" s="10">
        <f>'POM Portables Li-Rechargeable'!AI30-'cameras games_LiRechargable'!AN30-cellphones_LiRechargable!AN30-'Cordless Tools_LiRechargab'!AN30-PortablePCs_LiRechargab!AN30-Tablets_LiRechargable!AN30</f>
        <v>120.65851606416057</v>
      </c>
      <c r="AO30" s="10">
        <f>'POM Portables Li-Rechargeable'!AJ30-'cameras games_LiRechargable'!AO30-cellphones_LiRechargable!AO30-'Cordless Tools_LiRechargab'!AO30-PortablePCs_LiRechargab!AO30-Tablets_LiRechargable!AO30</f>
        <v>138.24461654598556</v>
      </c>
      <c r="AP30" s="10">
        <f>'POM Portables Li-Rechargeable'!AK30-'cameras games_LiRechargable'!AP30-cellphones_LiRechargable!AP30-'Cordless Tools_LiRechargab'!AP30-PortablePCs_LiRechargab!AP30-Tablets_LiRechargable!AP30</f>
        <v>157.67442914580573</v>
      </c>
      <c r="AQ30" s="10">
        <f>'POM Portables Li-Rechargeable'!AL30-'cameras games_LiRechargable'!AQ30-cellphones_LiRechargable!AQ30-'Cordless Tools_LiRechargab'!AQ30-PortablePCs_LiRechargab!AQ30-Tablets_LiRechargable!AQ30</f>
        <v>179.13377408773982</v>
      </c>
      <c r="AR30" s="10">
        <f>'POM Portables Li-Rechargeable'!AM30-'cameras games_LiRechargable'!AR30-cellphones_LiRechargable!AR30-'Cordless Tools_LiRechargab'!AR30-PortablePCs_LiRechargab!AR30-Tablets_LiRechargable!AR30</f>
        <v>202.82708006827414</v>
      </c>
      <c r="AS30" s="10">
        <f>'POM Portables Li-Rechargeable'!AN30-'cameras games_LiRechargable'!AS30-cellphones_LiRechargable!AS30-'Cordless Tools_LiRechargab'!AS30-PortablePCs_LiRechargab!AS30-Tablets_LiRechargable!AS30</f>
        <v>228.97924560719557</v>
      </c>
      <c r="AT30" s="10">
        <f>'POM Portables Li-Rechargeable'!AO30-'cameras games_LiRechargable'!AT30-cellphones_LiRechargable!AT30-'Cordless Tools_LiRechargab'!AT30-PortablePCs_LiRechargab!AT30-Tablets_LiRechargable!AT30</f>
        <v>257.83768654343839</v>
      </c>
      <c r="AU30" s="10">
        <f>'POM Portables Li-Rechargeable'!AP30-'cameras games_LiRechargable'!AU30-cellphones_LiRechargable!AU30-'Cordless Tools_LiRechargab'!AU30-PortablePCs_LiRechargab!AU30-Tablets_LiRechargable!AU30</f>
        <v>289.67458829053118</v>
      </c>
      <c r="AV30" s="10">
        <f>'POM Portables Li-Rechargeable'!AQ30-'cameras games_LiRechargable'!AV30-cellphones_LiRechargable!AV30-'Cordless Tools_LiRechargab'!AV30-PortablePCs_LiRechargab!AV30-Tablets_LiRechargable!AV30</f>
        <v>325.2186985806843</v>
      </c>
      <c r="AW30" s="10">
        <f>'POM Portables Li-Rechargeable'!AR30-'cameras games_LiRechargable'!AW30-cellphones_LiRechargable!AW30-'Cordless Tools_LiRechargab'!AW30-PortablePCs_LiRechargab!AW30-Tablets_LiRechargable!AW30</f>
        <v>370.64744433559406</v>
      </c>
      <c r="AX30" s="10">
        <f>'POM Portables Li-Rechargeable'!AS30-'cameras games_LiRechargable'!AX30-cellphones_LiRechargable!AX30-'Cordless Tools_LiRechargab'!AX30-PortablePCs_LiRechargab!AX30-Tablets_LiRechargable!AX30</f>
        <v>420.99871174180839</v>
      </c>
      <c r="AY30" s="10">
        <f>'POM Portables Li-Rechargeable'!AT30-'cameras games_LiRechargable'!AY30-cellphones_LiRechargable!AY30-'Cordless Tools_LiRechargab'!AY30-PortablePCs_LiRechargab!AY30-Tablets_LiRechargable!AY30</f>
        <v>476.78107835105823</v>
      </c>
      <c r="AZ30" s="10">
        <f>'POM Portables Li-Rechargeable'!AU30-'cameras games_LiRechargable'!AZ30-cellphones_LiRechargable!AZ30-'Cordless Tools_LiRechargab'!AZ30-PortablePCs_LiRechargab!AZ30-Tablets_LiRechargable!AZ30</f>
        <v>538.55476916990563</v>
      </c>
      <c r="BA30" s="10">
        <f>'POM Portables Li-Rechargeable'!AV30-'cameras games_LiRechargable'!BA30-cellphones_LiRechargable!BA30-'Cordless Tools_LiRechargab'!BA30-PortablePCs_LiRechargab!BA30-Tablets_LiRechargable!BA30</f>
        <v>606.93686062451309</v>
      </c>
      <c r="BB30" s="10">
        <f>'POM Portables Li-Rechargeable'!AW30-'cameras games_LiRechargable'!BB30-cellphones_LiRechargable!BB30-'Cordless Tools_LiRechargab'!BB30-PortablePCs_LiRechargab!BB30-Tablets_LiRechargable!BB30</f>
        <v>682.6070068801971</v>
      </c>
      <c r="BC30" s="10">
        <f>'POM Portables Li-Rechargeable'!AX30-'cameras games_LiRechargable'!BC30-cellphones_LiRechargable!BC30-'Cordless Tools_LiRechargab'!BC30-PortablePCs_LiRechargab!BC30-Tablets_LiRechargable!BC30</f>
        <v>766.31374084913386</v>
      </c>
      <c r="BD30" s="10">
        <f>'POM Portables Li-Rechargeable'!AY30-'cameras games_LiRechargable'!BD30-cellphones_LiRechargable!BD30-'Cordless Tools_LiRechargab'!BD30-PortablePCs_LiRechargab!BD30-Tablets_LiRechargable!BD30</f>
        <v>858.881407457813</v>
      </c>
      <c r="BE30" s="10">
        <f>'POM Portables Li-Rechargeable'!AZ30-'cameras games_LiRechargable'!BE30-cellphones_LiRechargable!BE30-'Cordless Tools_LiRechargab'!BE30-PortablePCs_LiRechargab!BE30-Tablets_LiRechargable!BE30</f>
        <v>961.21779250813893</v>
      </c>
    </row>
    <row r="31" spans="1:57" x14ac:dyDescent="0.35">
      <c r="A31" s="57" t="s">
        <v>616</v>
      </c>
      <c r="C31" s="86" t="s">
        <v>3</v>
      </c>
      <c r="D31" s="58" t="s">
        <v>621</v>
      </c>
      <c r="E31" s="67" t="s">
        <v>625</v>
      </c>
      <c r="F31" s="26" t="s">
        <v>58</v>
      </c>
      <c r="G31" s="11">
        <f>'POM Portables Li-Rechargeable'!B31-'cameras games_LiRechargable'!G31-cellphones_LiRechargable!G31-'Cordless Tools_LiRechargab'!G31-PortablePCs_LiRechargab!G31-Tablets_LiRechargable!G31</f>
        <v>-0.40000110262352145</v>
      </c>
      <c r="H31" s="11">
        <f>'POM Portables Li-Rechargeable'!C31-'cameras games_LiRechargable'!H31-cellphones_LiRechargable!H31-'Cordless Tools_LiRechargab'!H31-PortablePCs_LiRechargab!H31-Tablets_LiRechargable!H31</f>
        <v>-0.68471027393441863</v>
      </c>
      <c r="I31" s="11">
        <f>'POM Portables Li-Rechargeable'!D31-'cameras games_LiRechargable'!I31-cellphones_LiRechargable!I31-'Cordless Tools_LiRechargab'!I31-PortablePCs_LiRechargab!I31-Tablets_LiRechargable!I31</f>
        <v>-0.63198492618152324</v>
      </c>
      <c r="J31" s="11">
        <f>'POM Portables Li-Rechargeable'!E31-'cameras games_LiRechargable'!J31-cellphones_LiRechargable!J31-'Cordless Tools_LiRechargab'!J31-PortablePCs_LiRechargab!J31-Tablets_LiRechargable!J31</f>
        <v>-0.59215392426589897</v>
      </c>
      <c r="K31" s="11">
        <f>'POM Portables Li-Rechargeable'!F31-'cameras games_LiRechargable'!K31-cellphones_LiRechargable!K31-'Cordless Tools_LiRechargab'!K31-PortablePCs_LiRechargab!K31-Tablets_LiRechargable!K31</f>
        <v>-3.3094445835446518E-3</v>
      </c>
      <c r="L31" s="11">
        <f>'POM Portables Li-Rechargeable'!G31-'cameras games_LiRechargable'!L31-cellphones_LiRechargable!L31-'Cordless Tools_LiRechargab'!L31-PortablePCs_LiRechargab!L31-Tablets_LiRechargable!L31</f>
        <v>-0.10333675886262927</v>
      </c>
      <c r="M31" s="11">
        <f>'POM Portables Li-Rechargeable'!H31-'cameras games_LiRechargable'!M31-cellphones_LiRechargable!M31-'Cordless Tools_LiRechargab'!M31-PortablePCs_LiRechargab!M31-Tablets_LiRechargable!M31</f>
        <v>0.11031463396514818</v>
      </c>
      <c r="N31" s="11">
        <f>'POM Portables Li-Rechargeable'!I31-'cameras games_LiRechargable'!N31-cellphones_LiRechargable!N31-'Cordless Tools_LiRechargab'!N31-PortablePCs_LiRechargab!N31-Tablets_LiRechargable!N31</f>
        <v>0.59084403957400999</v>
      </c>
      <c r="O31" s="11">
        <f>'POM Portables Li-Rechargeable'!J31-'cameras games_LiRechargable'!O31-cellphones_LiRechargable!O31-'Cordless Tools_LiRechargab'!O31-PortablePCs_LiRechargab!O31-Tablets_LiRechargable!O31</f>
        <v>2.5063532703888667</v>
      </c>
      <c r="P31" s="11">
        <f>'POM Portables Li-Rechargeable'!K31-'cameras games_LiRechargable'!P31-cellphones_LiRechargable!P31-'Cordless Tools_LiRechargab'!P31-PortablePCs_LiRechargab!P31-Tablets_LiRechargable!P31</f>
        <v>-1.2773129579584825</v>
      </c>
      <c r="Q31" s="11">
        <f>'POM Portables Li-Rechargeable'!L31-'cameras games_LiRechargable'!Q31-cellphones_LiRechargable!Q31-'Cordless Tools_LiRechargab'!Q31-PortablePCs_LiRechargab!Q31-Tablets_LiRechargable!Q31</f>
        <v>2.6107469811800281</v>
      </c>
      <c r="R31" s="9">
        <f>'POM Portables Li-Rechargeable'!M31-'cameras games_LiRechargable'!R31-cellphones_LiRechargable!R31-'Cordless Tools_LiRechargab'!R31-PortablePCs_LiRechargab!R31-Tablets_LiRechargable!R31</f>
        <v>4.3127563270790272</v>
      </c>
      <c r="S31" s="9">
        <f>'POM Portables Li-Rechargeable'!N31-'cameras games_LiRechargable'!S31-cellphones_LiRechargable!S31-'Cordless Tools_LiRechargab'!S31-PortablePCs_LiRechargab!S31-Tablets_LiRechargable!S31</f>
        <v>5.5466076063115146</v>
      </c>
      <c r="T31" s="9">
        <f>'POM Portables Li-Rechargeable'!O31-'cameras games_LiRechargable'!T31-cellphones_LiRechargable!T31-'Cordless Tools_LiRechargab'!T31-PortablePCs_LiRechargab!T31-Tablets_LiRechargable!T31</f>
        <v>1.4493635169275407</v>
      </c>
      <c r="U31" s="9">
        <f>'POM Portables Li-Rechargeable'!P31-'cameras games_LiRechargable'!U31-cellphones_LiRechargable!U31-'Cordless Tools_LiRechargab'!U31-PortablePCs_LiRechargab!U31-Tablets_LiRechargable!U31</f>
        <v>5.7348573929476956</v>
      </c>
      <c r="V31" s="9">
        <f>'POM Portables Li-Rechargeable'!Q31-'cameras games_LiRechargable'!V31-cellphones_LiRechargable!V31-'Cordless Tools_LiRechargab'!V31-PortablePCs_LiRechargab!V31-Tablets_LiRechargable!V31</f>
        <v>-1.2770153978362973</v>
      </c>
      <c r="W31" s="9">
        <f>'POM Portables Li-Rechargeable'!R31-'cameras games_LiRechargable'!W31-cellphones_LiRechargable!W31-'Cordless Tools_LiRechargab'!W31-PortablePCs_LiRechargab!W31-Tablets_LiRechargable!W31</f>
        <v>-1.2142720733482553</v>
      </c>
      <c r="X31" s="9">
        <f>'POM Portables Li-Rechargeable'!S31-'cameras games_LiRechargable'!X31-cellphones_LiRechargable!X31-'Cordless Tools_LiRechargab'!X31-PortablePCs_LiRechargab!X31-Tablets_LiRechargable!X31</f>
        <v>-2.4456723195662131</v>
      </c>
      <c r="Y31" s="9">
        <f>'POM Portables Li-Rechargeable'!T31-'cameras games_LiRechargable'!Y31-cellphones_LiRechargable!Y31-'Cordless Tools_LiRechargab'!Y31-PortablePCs_LiRechargab!Y31-Tablets_LiRechargable!Y31</f>
        <v>-0.13150407336459735</v>
      </c>
      <c r="Z31" s="9">
        <f>'POM Portables Li-Rechargeable'!U31-'cameras games_LiRechargable'!Z31-cellphones_LiRechargable!Z31-'Cordless Tools_LiRechargab'!Z31-PortablePCs_LiRechargab!Z31-Tablets_LiRechargable!Z31</f>
        <v>24.907474941480515</v>
      </c>
      <c r="AA31" s="9">
        <f>'POM Portables Li-Rechargeable'!V31-'cameras games_LiRechargable'!AA31-cellphones_LiRechargable!AA31-'Cordless Tools_LiRechargab'!AA31-PortablePCs_LiRechargab!AA31-Tablets_LiRechargable!AA31</f>
        <v>20.740065601969871</v>
      </c>
      <c r="AB31" s="9">
        <f>'POM Portables Li-Rechargeable'!W31-'cameras games_LiRechargable'!AB31-cellphones_LiRechargable!AB31-'Cordless Tools_LiRechargab'!AB31-PortablePCs_LiRechargab!AB31-Tablets_LiRechargable!AB31</f>
        <v>29.059699275294474</v>
      </c>
      <c r="AC31" s="10">
        <f>'POM Portables Li-Rechargeable'!X31-'cameras games_LiRechargable'!AC31-cellphones_LiRechargable!AC31-'Cordless Tools_LiRechargab'!AC31-PortablePCs_LiRechargab!AC31-Tablets_LiRechargable!AC31</f>
        <v>32.197436094370374</v>
      </c>
      <c r="AD31" s="10">
        <f>'POM Portables Li-Rechargeable'!Y31-'cameras games_LiRechargable'!AD31-cellphones_LiRechargable!AD31-'Cordless Tools_LiRechargab'!AD31-PortablePCs_LiRechargab!AD31-Tablets_LiRechargable!AD31</f>
        <v>35.634043758639223</v>
      </c>
      <c r="AE31" s="10">
        <f>'POM Portables Li-Rechargeable'!Z31-'cameras games_LiRechargable'!AE31-cellphones_LiRechargable!AE31-'Cordless Tools_LiRechargab'!AE31-PortablePCs_LiRechargab!AE31-Tablets_LiRechargable!AE31</f>
        <v>39.359146572718643</v>
      </c>
      <c r="AF31" s="10">
        <f>'POM Portables Li-Rechargeable'!AA31-'cameras games_LiRechargable'!AF31-cellphones_LiRechargable!AF31-'Cordless Tools_LiRechargab'!AF31-PortablePCs_LiRechargab!AF31-Tablets_LiRechargable!AF31</f>
        <v>43.390759903609386</v>
      </c>
      <c r="AG31" s="10">
        <f>'POM Portables Li-Rechargeable'!AB31-'cameras games_LiRechargable'!AG31-cellphones_LiRechargable!AG31-'Cordless Tools_LiRechargab'!AG31-PortablePCs_LiRechargab!AG31-Tablets_LiRechargable!AG31</f>
        <v>47.746891664308833</v>
      </c>
      <c r="AH31" s="10">
        <f>'POM Portables Li-Rechargeable'!AC31-'cameras games_LiRechargable'!AH31-cellphones_LiRechargable!AH31-'Cordless Tools_LiRechargab'!AH31-PortablePCs_LiRechargab!AH31-Tablets_LiRechargable!AH31</f>
        <v>52.445248602101159</v>
      </c>
      <c r="AI31" s="10">
        <f>'POM Portables Li-Rechargeable'!AD31-'cameras games_LiRechargable'!AI31-cellphones_LiRechargable!AI31-'Cordless Tools_LiRechargab'!AI31-PortablePCs_LiRechargab!AI31-Tablets_LiRechargable!AI31</f>
        <v>57.502866167162672</v>
      </c>
      <c r="AJ31" s="10">
        <f>'POM Portables Li-Rechargeable'!AE31-'cameras games_LiRechargable'!AJ31-cellphones_LiRechargable!AJ31-'Cordless Tools_LiRechargab'!AJ31-PortablePCs_LiRechargab!AJ31-Tablets_LiRechargable!AJ31</f>
        <v>62.935646783081381</v>
      </c>
      <c r="AK31" s="10">
        <f>'POM Portables Li-Rechargeable'!AF31-'cameras games_LiRechargable'!AK31-cellphones_LiRechargable!AK31-'Cordless Tools_LiRechargab'!AK31-PortablePCs_LiRechargab!AK31-Tablets_LiRechargable!AK31</f>
        <v>68.757788616787025</v>
      </c>
      <c r="AL31" s="10">
        <f>'POM Portables Li-Rechargeable'!AG31-'cameras games_LiRechargable'!AL31-cellphones_LiRechargable!AL31-'Cordless Tools_LiRechargab'!AL31-PortablePCs_LiRechargab!AL31-Tablets_LiRechargable!AL31</f>
        <v>76.67797201788224</v>
      </c>
      <c r="AM31" s="10">
        <f>'POM Portables Li-Rechargeable'!AH31-'cameras games_LiRechargable'!AM31-cellphones_LiRechargable!AM31-'Cordless Tools_LiRechargab'!AM31-PortablePCs_LiRechargab!AM31-Tablets_LiRechargable!AM31</f>
        <v>85.406576036657015</v>
      </c>
      <c r="AN31" s="10">
        <f>'POM Portables Li-Rechargeable'!AI31-'cameras games_LiRechargable'!AN31-cellphones_LiRechargable!AN31-'Cordless Tools_LiRechargab'!AN31-PortablePCs_LiRechargab!AN31-Tablets_LiRechargable!AN31</f>
        <v>95.024725922298529</v>
      </c>
      <c r="AO31" s="10">
        <f>'POM Portables Li-Rechargeable'!AJ31-'cameras games_LiRechargable'!AO31-cellphones_LiRechargable!AO31-'Cordless Tools_LiRechargab'!AO31-PortablePCs_LiRechargab!AO31-Tablets_LiRechargable!AO31</f>
        <v>105.62166466407969</v>
      </c>
      <c r="AP31" s="10">
        <f>'POM Portables Li-Rechargeable'!AK31-'cameras games_LiRechargable'!AP31-cellphones_LiRechargable!AP31-'Cordless Tools_LiRechargab'!AP31-PortablePCs_LiRechargab!AP31-Tablets_LiRechargable!AP31</f>
        <v>117.29556486518537</v>
      </c>
      <c r="AQ31" s="10">
        <f>'POM Portables Li-Rechargeable'!AL31-'cameras games_LiRechargable'!AQ31-cellphones_LiRechargable!AQ31-'Cordless Tools_LiRechargab'!AQ31-PortablePCs_LiRechargab!AQ31-Tablets_LiRechargable!AQ31</f>
        <v>130.15442180587252</v>
      </c>
      <c r="AR31" s="10">
        <f>'POM Portables Li-Rechargeable'!AM31-'cameras games_LiRechargable'!AR31-cellphones_LiRechargable!AR31-'Cordless Tools_LiRechargab'!AR31-PortablePCs_LiRechargab!AR31-Tablets_LiRechargable!AR31</f>
        <v>144.31703581493642</v>
      </c>
      <c r="AS31" s="10">
        <f>'POM Portables Li-Rechargeable'!AN31-'cameras games_LiRechargable'!AS31-cellphones_LiRechargable!AS31-'Cordless Tools_LiRechargab'!AS31-PortablePCs_LiRechargab!AS31-Tablets_LiRechargable!AS31</f>
        <v>159.91409288035325</v>
      </c>
      <c r="AT31" s="10">
        <f>'POM Portables Li-Rechargeable'!AO31-'cameras games_LiRechargable'!AT31-cellphones_LiRechargable!AT31-'Cordless Tools_LiRechargab'!AT31-PortablePCs_LiRechargab!AT31-Tablets_LiRechargable!AT31</f>
        <v>177.08935332305589</v>
      </c>
      <c r="AU31" s="10">
        <f>'POM Portables Li-Rechargeable'!AP31-'cameras games_LiRechargable'!AU31-cellphones_LiRechargable!AU31-'Cordless Tools_LiRechargab'!AU31-PortablePCs_LiRechargab!AU31-Tablets_LiRechargable!AU31</f>
        <v>196.00095934019848</v>
      </c>
      <c r="AV31" s="10">
        <f>'POM Portables Li-Rechargeable'!AQ31-'cameras games_LiRechargable'!AV31-cellphones_LiRechargable!AV31-'Cordless Tools_LiRechargab'!AV31-PortablePCs_LiRechargab!AV31-Tablets_LiRechargable!AV31</f>
        <v>216.91366145209176</v>
      </c>
      <c r="AW31" s="10">
        <f>'POM Portables Li-Rechargeable'!AR31-'cameras games_LiRechargable'!AW31-cellphones_LiRechargable!AW31-'Cordless Tools_LiRechargab'!AW31-PortablePCs_LiRechargab!AW31-Tablets_LiRechargable!AW31</f>
        <v>243.43404134346028</v>
      </c>
      <c r="AX31" s="10">
        <f>'POM Portables Li-Rechargeable'!AS31-'cameras games_LiRechargable'!AX31-cellphones_LiRechargable!AX31-'Cordless Tools_LiRechargab'!AX31-PortablePCs_LiRechargab!AX31-Tablets_LiRechargable!AX31</f>
        <v>272.79488062168747</v>
      </c>
      <c r="AY31" s="10">
        <f>'POM Portables Li-Rechargeable'!AT31-'cameras games_LiRechargable'!AY31-cellphones_LiRechargable!AY31-'Cordless Tools_LiRechargab'!AY31-PortablePCs_LiRechargab!AY31-Tablets_LiRechargable!AY31</f>
        <v>305.28911600244948</v>
      </c>
      <c r="AZ31" s="10">
        <f>'POM Portables Li-Rechargeable'!AU31-'cameras games_LiRechargable'!AZ31-cellphones_LiRechargable!AZ31-'Cordless Tools_LiRechargab'!AZ31-PortablePCs_LiRechargab!AZ31-Tablets_LiRechargable!AZ31</f>
        <v>341.23941710891069</v>
      </c>
      <c r="BA31" s="10">
        <f>'POM Portables Li-Rechargeable'!AV31-'cameras games_LiRechargable'!BA31-cellphones_LiRechargable!BA31-'Cordless Tools_LiRechargab'!BA31-PortablePCs_LiRechargab!BA31-Tablets_LiRechargable!BA31</f>
        <v>381.00118167123901</v>
      </c>
      <c r="BB31" s="10">
        <f>'POM Portables Li-Rechargeable'!AW31-'cameras games_LiRechargable'!BB31-cellphones_LiRechargable!BB31-'Cordless Tools_LiRechargab'!BB31-PortablePCs_LiRechargab!BB31-Tablets_LiRechargable!BB31</f>
        <v>424.9658313409812</v>
      </c>
      <c r="BC31" s="10">
        <f>'POM Portables Li-Rechargeable'!AX31-'cameras games_LiRechargable'!BC31-cellphones_LiRechargable!BC31-'Cordless Tools_LiRechargab'!BC31-PortablePCs_LiRechargab!BC31-Tablets_LiRechargable!BC31</f>
        <v>473.56443823652393</v>
      </c>
      <c r="BD31" s="10">
        <f>'POM Portables Li-Rechargeable'!AY31-'cameras games_LiRechargable'!BD31-cellphones_LiRechargable!BD31-'Cordless Tools_LiRechargab'!BD31-PortablePCs_LiRechargab!BD31-Tablets_LiRechargable!BD31</f>
        <v>527.27171535022546</v>
      </c>
      <c r="BE31" s="10">
        <f>'POM Portables Li-Rechargeable'!AZ31-'cameras games_LiRechargable'!BE31-cellphones_LiRechargable!BE31-'Cordless Tools_LiRechargab'!BE31-PortablePCs_LiRechargab!BE31-Tablets_LiRechargable!BE31</f>
        <v>586.61040726373722</v>
      </c>
    </row>
    <row r="32" spans="1:57" x14ac:dyDescent="0.35">
      <c r="A32" s="57" t="s">
        <v>616</v>
      </c>
      <c r="C32" s="86" t="s">
        <v>3</v>
      </c>
      <c r="D32" s="58" t="s">
        <v>621</v>
      </c>
      <c r="E32" s="67" t="s">
        <v>625</v>
      </c>
      <c r="F32" s="26" t="s">
        <v>59</v>
      </c>
      <c r="G32" s="11">
        <f>'POM Portables Li-Rechargeable'!B32-'cameras games_LiRechargable'!G32-cellphones_LiRechargable!G32-'Cordless Tools_LiRechargab'!G32-PortablePCs_LiRechargab!G32-Tablets_LiRechargable!G32</f>
        <v>-64.361614376007111</v>
      </c>
      <c r="H32" s="11">
        <f>'POM Portables Li-Rechargeable'!C32-'cameras games_LiRechargable'!H32-cellphones_LiRechargable!H32-'Cordless Tools_LiRechargab'!H32-PortablePCs_LiRechargab!H32-Tablets_LiRechargable!H32</f>
        <v>-26.860331739468194</v>
      </c>
      <c r="I32" s="11">
        <f>'POM Portables Li-Rechargeable'!D32-'cameras games_LiRechargable'!I32-cellphones_LiRechargable!I32-'Cordless Tools_LiRechargab'!I32-PortablePCs_LiRechargab!I32-Tablets_LiRechargable!I32</f>
        <v>-24.669599661877037</v>
      </c>
      <c r="J32" s="11">
        <f>'POM Portables Li-Rechargeable'!E32-'cameras games_LiRechargable'!J32-cellphones_LiRechargable!J32-'Cordless Tools_LiRechargab'!J32-PortablePCs_LiRechargab!J32-Tablets_LiRechargable!J32</f>
        <v>-38.998223480429857</v>
      </c>
      <c r="K32" s="11">
        <f>'POM Portables Li-Rechargeable'!F32-'cameras games_LiRechargable'!K32-cellphones_LiRechargable!K32-'Cordless Tools_LiRechargab'!K32-PortablePCs_LiRechargab!K32-Tablets_LiRechargable!K32</f>
        <v>35.41407313176552</v>
      </c>
      <c r="L32" s="11">
        <f>'POM Portables Li-Rechargeable'!G32-'cameras games_LiRechargable'!L32-cellphones_LiRechargable!L32-'Cordless Tools_LiRechargab'!L32-PortablePCs_LiRechargab!L32-Tablets_LiRechargable!L32</f>
        <v>63.466880460684905</v>
      </c>
      <c r="M32" s="11">
        <f>'POM Portables Li-Rechargeable'!H32-'cameras games_LiRechargable'!M32-cellphones_LiRechargable!M32-'Cordless Tools_LiRechargab'!M32-PortablePCs_LiRechargab!M32-Tablets_LiRechargable!M32</f>
        <v>77.342130196571901</v>
      </c>
      <c r="N32" s="11">
        <f>'POM Portables Li-Rechargeable'!I32-'cameras games_LiRechargable'!N32-cellphones_LiRechargable!N32-'Cordless Tools_LiRechargab'!N32-PortablePCs_LiRechargab!N32-Tablets_LiRechargable!N32</f>
        <v>72.703169220921041</v>
      </c>
      <c r="O32" s="11">
        <f>'POM Portables Li-Rechargeable'!J32-'cameras games_LiRechargable'!O32-cellphones_LiRechargable!O32-'Cordless Tools_LiRechargab'!O32-PortablePCs_LiRechargab!O32-Tablets_LiRechargable!O32</f>
        <v>205.55079332797794</v>
      </c>
      <c r="P32" s="11">
        <f>'POM Portables Li-Rechargeable'!K32-'cameras games_LiRechargable'!P32-cellphones_LiRechargable!P32-'Cordless Tools_LiRechargab'!P32-PortablePCs_LiRechargab!P32-Tablets_LiRechargable!P32</f>
        <v>-84.017935413261085</v>
      </c>
      <c r="Q32" s="11">
        <f>'POM Portables Li-Rechargeable'!L32-'cameras games_LiRechargable'!Q32-cellphones_LiRechargable!Q32-'Cordless Tools_LiRechargab'!Q32-PortablePCs_LiRechargab!Q32-Tablets_LiRechargable!Q32</f>
        <v>249.96691822099149</v>
      </c>
      <c r="R32" s="9">
        <f>'POM Portables Li-Rechargeable'!M32-'cameras games_LiRechargable'!R32-cellphones_LiRechargable!R32-'Cordless Tools_LiRechargab'!R32-PortablePCs_LiRechargab!R32-Tablets_LiRechargable!R32</f>
        <v>434.69368634380783</v>
      </c>
      <c r="S32" s="9">
        <f>'POM Portables Li-Rechargeable'!N32-'cameras games_LiRechargable'!S32-cellphones_LiRechargable!S32-'Cordless Tools_LiRechargab'!S32-PortablePCs_LiRechargab!S32-Tablets_LiRechargable!S32</f>
        <v>106.4783159061104</v>
      </c>
      <c r="T32" s="9">
        <f>'POM Portables Li-Rechargeable'!O32-'cameras games_LiRechargable'!T32-cellphones_LiRechargable!T32-'Cordless Tools_LiRechargab'!T32-PortablePCs_LiRechargab!T32-Tablets_LiRechargable!T32</f>
        <v>-192.09344112056439</v>
      </c>
      <c r="U32" s="9">
        <f>'POM Portables Li-Rechargeable'!P32-'cameras games_LiRechargable'!U32-cellphones_LiRechargable!U32-'Cordless Tools_LiRechargab'!U32-PortablePCs_LiRechargab!U32-Tablets_LiRechargable!U32</f>
        <v>53.496936774286723</v>
      </c>
      <c r="V32" s="9">
        <f>'POM Portables Li-Rechargeable'!Q32-'cameras games_LiRechargable'!V32-cellphones_LiRechargable!V32-'Cordless Tools_LiRechargab'!V32-PortablePCs_LiRechargab!V32-Tablets_LiRechargable!V32</f>
        <v>245.53404284304884</v>
      </c>
      <c r="W32" s="9">
        <f>'POM Portables Li-Rechargeable'!R32-'cameras games_LiRechargable'!W32-cellphones_LiRechargable!W32-'Cordless Tools_LiRechargab'!W32-PortablePCs_LiRechargab!W32-Tablets_LiRechargable!W32</f>
        <v>356.93256576789895</v>
      </c>
      <c r="X32" s="9">
        <f>'POM Portables Li-Rechargeable'!S32-'cameras games_LiRechargable'!X32-cellphones_LiRechargable!X32-'Cordless Tools_LiRechargab'!X32-PortablePCs_LiRechargab!X32-Tablets_LiRechargable!X32</f>
        <v>266.16788739510463</v>
      </c>
      <c r="Y32" s="9">
        <f>'POM Portables Li-Rechargeable'!T32-'cameras games_LiRechargable'!Y32-cellphones_LiRechargable!Y32-'Cordless Tools_LiRechargab'!Y32-PortablePCs_LiRechargab!Y32-Tablets_LiRechargable!Y32</f>
        <v>482.80688657647306</v>
      </c>
      <c r="Z32" s="9">
        <f>'POM Portables Li-Rechargeable'!U32-'cameras games_LiRechargable'!Z32-cellphones_LiRechargable!Z32-'Cordless Tools_LiRechargab'!Z32-PortablePCs_LiRechargab!Z32-Tablets_LiRechargable!Z32</f>
        <v>531.6429189926605</v>
      </c>
      <c r="AA32" s="9">
        <f>'POM Portables Li-Rechargeable'!V32-'cameras games_LiRechargable'!AA32-cellphones_LiRechargable!AA32-'Cordless Tools_LiRechargab'!AA32-PortablePCs_LiRechargab!AA32-Tablets_LiRechargable!AA32</f>
        <v>1235.2434095470758</v>
      </c>
      <c r="AB32" s="9">
        <f>'POM Portables Li-Rechargeable'!W32-'cameras games_LiRechargable'!AB32-cellphones_LiRechargable!AB32-'Cordless Tools_LiRechargab'!AB32-PortablePCs_LiRechargab!AB32-Tablets_LiRechargable!AB32</f>
        <v>1449.0179882273148</v>
      </c>
      <c r="AC32" s="10">
        <f>'POM Portables Li-Rechargeable'!X32-'cameras games_LiRechargable'!AC32-cellphones_LiRechargable!AC32-'Cordless Tools_LiRechargab'!AC32-PortablePCs_LiRechargab!AC32-Tablets_LiRechargable!AC32</f>
        <v>1651.5950886748856</v>
      </c>
      <c r="AD32" s="10">
        <f>'POM Portables Li-Rechargeable'!Y32-'cameras games_LiRechargable'!AD32-cellphones_LiRechargable!AD32-'Cordless Tools_LiRechargab'!AD32-PortablePCs_LiRechargab!AD32-Tablets_LiRechargable!AD32</f>
        <v>1876.3344945621923</v>
      </c>
      <c r="AE32" s="10">
        <f>'POM Portables Li-Rechargeable'!Z32-'cameras games_LiRechargable'!AE32-cellphones_LiRechargable!AE32-'Cordless Tools_LiRechargab'!AE32-PortablePCs_LiRechargab!AE32-Tablets_LiRechargable!AE32</f>
        <v>2120.5694859540786</v>
      </c>
      <c r="AF32" s="10">
        <f>'POM Portables Li-Rechargeable'!AA32-'cameras games_LiRechargable'!AF32-cellphones_LiRechargable!AF32-'Cordless Tools_LiRechargab'!AF32-PortablePCs_LiRechargab!AF32-Tablets_LiRechargable!AF32</f>
        <v>2385.4872216971794</v>
      </c>
      <c r="AG32" s="10">
        <f>'POM Portables Li-Rechargeable'!AB32-'cameras games_LiRechargable'!AG32-cellphones_LiRechargable!AG32-'Cordless Tools_LiRechargab'!AG32-PortablePCs_LiRechargab!AG32-Tablets_LiRechargable!AG32</f>
        <v>2672.2606963660633</v>
      </c>
      <c r="AH32" s="10">
        <f>'POM Portables Li-Rechargeable'!AC32-'cameras games_LiRechargable'!AH32-cellphones_LiRechargable!AH32-'Cordless Tools_LiRechargab'!AH32-PortablePCs_LiRechargab!AH32-Tablets_LiRechargable!AH32</f>
        <v>2982.0255521701483</v>
      </c>
      <c r="AI32" s="10">
        <f>'POM Portables Li-Rechargeable'!AD32-'cameras games_LiRechargable'!AI32-cellphones_LiRechargable!AI32-'Cordless Tools_LiRechargab'!AI32-PortablePCs_LiRechargab!AI32-Tablets_LiRechargable!AI32</f>
        <v>3315.8510633824185</v>
      </c>
      <c r="AJ32" s="10">
        <f>'POM Portables Li-Rechargeable'!AE32-'cameras games_LiRechargable'!AJ32-cellphones_LiRechargable!AJ32-'Cordless Tools_LiRechargab'!AJ32-PortablePCs_LiRechargab!AJ32-Tablets_LiRechargable!AJ32</f>
        <v>3674.7041478983906</v>
      </c>
      <c r="AK32" s="10">
        <f>'POM Portables Li-Rechargeable'!AF32-'cameras games_LiRechargable'!AK32-cellphones_LiRechargable!AK32-'Cordless Tools_LiRechargab'!AK32-PortablePCs_LiRechargab!AK32-Tablets_LiRechargable!AK32</f>
        <v>4059.4050559087991</v>
      </c>
      <c r="AL32" s="10">
        <f>'POM Portables Li-Rechargeable'!AG32-'cameras games_LiRechargable'!AL32-cellphones_LiRechargable!AL32-'Cordless Tools_LiRechargab'!AL32-PortablePCs_LiRechargab!AL32-Tablets_LiRechargable!AL32</f>
        <v>4613.0170175970807</v>
      </c>
      <c r="AM32" s="10">
        <f>'POM Portables Li-Rechargeable'!AH32-'cameras games_LiRechargable'!AM32-cellphones_LiRechargable!AM32-'Cordless Tools_LiRechargab'!AM32-PortablePCs_LiRechargab!AM32-Tablets_LiRechargable!AM32</f>
        <v>5224.330537961001</v>
      </c>
      <c r="AN32" s="10">
        <f>'POM Portables Li-Rechargeable'!AI32-'cameras games_LiRechargable'!AN32-cellphones_LiRechargable!AN32-'Cordless Tools_LiRechargab'!AN32-PortablePCs_LiRechargab!AN32-Tablets_LiRechargable!AN32</f>
        <v>5899.1564494521044</v>
      </c>
      <c r="AO32" s="10">
        <f>'POM Portables Li-Rechargeable'!AJ32-'cameras games_LiRechargable'!AO32-cellphones_LiRechargable!AO32-'Cordless Tools_LiRechargab'!AO32-PortablePCs_LiRechargab!AO32-Tablets_LiRechargable!AO32</f>
        <v>6643.8874199921165</v>
      </c>
      <c r="AP32" s="10">
        <f>'POM Portables Li-Rechargeable'!AK32-'cameras games_LiRechargable'!AP32-cellphones_LiRechargable!AP32-'Cordless Tools_LiRechargab'!AP32-PortablePCs_LiRechargab!AP32-Tablets_LiRechargable!AP32</f>
        <v>7465.5561509513827</v>
      </c>
      <c r="AQ32" s="10">
        <f>'POM Portables Li-Rechargeable'!AL32-'cameras games_LiRechargable'!AQ32-cellphones_LiRechargable!AQ32-'Cordless Tools_LiRechargab'!AQ32-PortablePCs_LiRechargab!AQ32-Tablets_LiRechargable!AQ32</f>
        <v>8371.8993952076635</v>
      </c>
      <c r="AR32" s="10">
        <f>'POM Portables Li-Rechargeable'!AM32-'cameras games_LiRechargable'!AR32-cellphones_LiRechargable!AR32-'Cordless Tools_LiRechargab'!AR32-PortablePCs_LiRechargab!AR32-Tablets_LiRechargable!AR32</f>
        <v>9371.4283772989074</v>
      </c>
      <c r="AS32" s="10">
        <f>'POM Portables Li-Rechargeable'!AN32-'cameras games_LiRechargable'!AS32-cellphones_LiRechargable!AS32-'Cordless Tools_LiRechargab'!AS32-PortablePCs_LiRechargab!AS32-Tablets_LiRechargable!AS32</f>
        <v>10473.506255885053</v>
      </c>
      <c r="AT32" s="10">
        <f>'POM Portables Li-Rechargeable'!AO32-'cameras games_LiRechargable'!AT32-cellphones_LiRechargable!AT32-'Cordless Tools_LiRechargab'!AT32-PortablePCs_LiRechargab!AT32-Tablets_LiRechargable!AT32</f>
        <v>11688.433332755651</v>
      </c>
      <c r="AU32" s="10">
        <f>'POM Portables Li-Rechargeable'!AP32-'cameras games_LiRechargable'!AU32-cellphones_LiRechargable!AU32-'Cordless Tools_LiRechargab'!AU32-PortablePCs_LiRechargab!AU32-Tablets_LiRechargable!AU32</f>
        <v>13027.540783043754</v>
      </c>
      <c r="AV32" s="10">
        <f>'POM Portables Li-Rechargeable'!AQ32-'cameras games_LiRechargable'!AV32-cellphones_LiRechargable!AV32-'Cordless Tools_LiRechargab'!AV32-PortablePCs_LiRechargab!AV32-Tablets_LiRechargable!AV32</f>
        <v>14516.453534107926</v>
      </c>
      <c r="AW32" s="10">
        <f>'POM Portables Li-Rechargeable'!AR32-'cameras games_LiRechargable'!AW32-cellphones_LiRechargable!AW32-'Cordless Tools_LiRechargab'!AW32-PortablePCs_LiRechargab!AW32-Tablets_LiRechargable!AW32</f>
        <v>16417.790542775387</v>
      </c>
      <c r="AX32" s="10">
        <f>'POM Portables Li-Rechargeable'!AS32-'cameras games_LiRechargable'!AX32-cellphones_LiRechargable!AX32-'Cordless Tools_LiRechargab'!AX32-PortablePCs_LiRechargab!AX32-Tablets_LiRechargable!AX32</f>
        <v>18524.225024692925</v>
      </c>
      <c r="AY32" s="10">
        <f>'POM Portables Li-Rechargeable'!AT32-'cameras games_LiRechargable'!AY32-cellphones_LiRechargable!AY32-'Cordless Tools_LiRechargab'!AY32-PortablePCs_LiRechargab!AY32-Tablets_LiRechargable!AY32</f>
        <v>20856.939707700927</v>
      </c>
      <c r="AZ32" s="10">
        <f>'POM Portables Li-Rechargeable'!AU32-'cameras games_LiRechargable'!AZ32-cellphones_LiRechargable!AZ32-'Cordless Tools_LiRechargab'!AZ32-PortablePCs_LiRechargab!AZ32-Tablets_LiRechargable!AZ32</f>
        <v>23439.268489368547</v>
      </c>
      <c r="BA32" s="10">
        <f>'POM Portables Li-Rechargeable'!AV32-'cameras games_LiRechargable'!BA32-cellphones_LiRechargable!BA32-'Cordless Tools_LiRechargab'!BA32-PortablePCs_LiRechargab!BA32-Tablets_LiRechargable!BA32</f>
        <v>26296.913191292995</v>
      </c>
      <c r="BB32" s="10">
        <f>'POM Portables Li-Rechargeable'!AW32-'cameras games_LiRechargable'!BB32-cellphones_LiRechargable!BB32-'Cordless Tools_LiRechargab'!BB32-PortablePCs_LiRechargab!BB32-Tablets_LiRechargable!BB32</f>
        <v>29458.182070619914</v>
      </c>
      <c r="BC32" s="10">
        <f>'POM Portables Li-Rechargeable'!AX32-'cameras games_LiRechargable'!BC32-cellphones_LiRechargable!BC32-'Cordless Tools_LiRechargab'!BC32-PortablePCs_LiRechargab!BC32-Tablets_LiRechargable!BC32</f>
        <v>32954.252268595665</v>
      </c>
      <c r="BD32" s="10">
        <f>'POM Portables Li-Rechargeable'!AY32-'cameras games_LiRechargable'!BD32-cellphones_LiRechargable!BD32-'Cordless Tools_LiRechargab'!BD32-PortablePCs_LiRechargab!BD32-Tablets_LiRechargable!BD32</f>
        <v>36819.458594147982</v>
      </c>
      <c r="BE32" s="10">
        <f>'POM Portables Li-Rechargeable'!AZ32-'cameras games_LiRechargable'!BE32-cellphones_LiRechargable!BE32-'Cordless Tools_LiRechargab'!BE32-PortablePCs_LiRechargab!BE32-Tablets_LiRechargable!BE32</f>
        <v>41091.611280505836</v>
      </c>
    </row>
    <row r="33" spans="1:57" x14ac:dyDescent="0.35">
      <c r="A33" s="57" t="s">
        <v>616</v>
      </c>
      <c r="C33" s="86" t="s">
        <v>3</v>
      </c>
      <c r="D33" s="58" t="s">
        <v>621</v>
      </c>
      <c r="E33" s="67" t="s">
        <v>625</v>
      </c>
      <c r="F33" s="26" t="s">
        <v>60</v>
      </c>
      <c r="G33" s="11">
        <f>'POM Portables Li-Rechargeable'!B33-'cameras games_LiRechargable'!G33-cellphones_LiRechargable!G33-'Cordless Tools_LiRechargab'!G33-PortablePCs_LiRechargab!G33-Tablets_LiRechargable!G33</f>
        <v>-14.875922447199763</v>
      </c>
      <c r="H33" s="11">
        <f>'POM Portables Li-Rechargeable'!C33-'cameras games_LiRechargable'!H33-cellphones_LiRechargable!H33-'Cordless Tools_LiRechargab'!H33-PortablePCs_LiRechargab!H33-Tablets_LiRechargable!H33</f>
        <v>-23.606419104703711</v>
      </c>
      <c r="I33" s="11">
        <f>'POM Portables Li-Rechargeable'!D33-'cameras games_LiRechargable'!I33-cellphones_LiRechargable!I33-'Cordless Tools_LiRechargab'!I33-PortablePCs_LiRechargab!I33-Tablets_LiRechargable!I33</f>
        <v>-36.371234434301648</v>
      </c>
      <c r="J33" s="11">
        <f>'POM Portables Li-Rechargeable'!E33-'cameras games_LiRechargable'!J33-cellphones_LiRechargable!J33-'Cordless Tools_LiRechargab'!J33-PortablePCs_LiRechargab!J33-Tablets_LiRechargable!J33</f>
        <v>-55.963420106236882</v>
      </c>
      <c r="K33" s="11">
        <f>'POM Portables Li-Rechargeable'!F33-'cameras games_LiRechargable'!K33-cellphones_LiRechargable!K33-'Cordless Tools_LiRechargab'!K33-PortablePCs_LiRechargab!K33-Tablets_LiRechargable!K33</f>
        <v>-32.565660054000276</v>
      </c>
      <c r="L33" s="11">
        <f>'POM Portables Li-Rechargeable'!G33-'cameras games_LiRechargable'!L33-cellphones_LiRechargable!L33-'Cordless Tools_LiRechargab'!L33-PortablePCs_LiRechargab!L33-Tablets_LiRechargable!L33</f>
        <v>-45.013375112150982</v>
      </c>
      <c r="M33" s="11">
        <f>'POM Portables Li-Rechargeable'!H33-'cameras games_LiRechargable'!M33-cellphones_LiRechargable!M33-'Cordless Tools_LiRechargab'!M33-PortablePCs_LiRechargab!M33-Tablets_LiRechargable!M33</f>
        <v>-47.289830713487234</v>
      </c>
      <c r="N33" s="11">
        <f>'POM Portables Li-Rechargeable'!I33-'cameras games_LiRechargable'!N33-cellphones_LiRechargable!N33-'Cordless Tools_LiRechargab'!N33-PortablePCs_LiRechargab!N33-Tablets_LiRechargable!N33</f>
        <v>-60.565143871246576</v>
      </c>
      <c r="O33" s="11">
        <f>'POM Portables Li-Rechargeable'!J33-'cameras games_LiRechargable'!O33-cellphones_LiRechargable!O33-'Cordless Tools_LiRechargab'!O33-PortablePCs_LiRechargab!O33-Tablets_LiRechargable!O33</f>
        <v>-22.46148550522113</v>
      </c>
      <c r="P33" s="11">
        <f>'POM Portables Li-Rechargeable'!K33-'cameras games_LiRechargable'!P33-cellphones_LiRechargable!P33-'Cordless Tools_LiRechargab'!P33-PortablePCs_LiRechargab!P33-Tablets_LiRechargable!P33</f>
        <v>-170.01743484686264</v>
      </c>
      <c r="Q33" s="11">
        <f>'POM Portables Li-Rechargeable'!L33-'cameras games_LiRechargable'!Q33-cellphones_LiRechargable!Q33-'Cordless Tools_LiRechargab'!Q33-PortablePCs_LiRechargab!Q33-Tablets_LiRechargable!Q33</f>
        <v>-225.18702616545889</v>
      </c>
      <c r="R33" s="9">
        <f>'POM Portables Li-Rechargeable'!M33-'cameras games_LiRechargable'!R33-cellphones_LiRechargable!R33-'Cordless Tools_LiRechargab'!R33-PortablePCs_LiRechargab!R33-Tablets_LiRechargable!R33</f>
        <v>-310.73844376594593</v>
      </c>
      <c r="S33" s="9">
        <f>'POM Portables Li-Rechargeable'!N33-'cameras games_LiRechargable'!S33-cellphones_LiRechargable!S33-'Cordless Tools_LiRechargab'!S33-PortablePCs_LiRechargab!S33-Tablets_LiRechargable!S33</f>
        <v>-619.88082763106695</v>
      </c>
      <c r="T33" s="9">
        <f>'POM Portables Li-Rechargeable'!O33-'cameras games_LiRechargable'!T33-cellphones_LiRechargable!T33-'Cordless Tools_LiRechargab'!T33-PortablePCs_LiRechargab!T33-Tablets_LiRechargable!T33</f>
        <v>-624.42426862477214</v>
      </c>
      <c r="U33" s="9">
        <f>'POM Portables Li-Rechargeable'!P33-'cameras games_LiRechargable'!U33-cellphones_LiRechargable!U33-'Cordless Tools_LiRechargab'!U33-PortablePCs_LiRechargab!U33-Tablets_LiRechargable!U33</f>
        <v>-514.3903790260365</v>
      </c>
      <c r="V33" s="9">
        <f>'POM Portables Li-Rechargeable'!Q33-'cameras games_LiRechargable'!V33-cellphones_LiRechargable!V33-'Cordless Tools_LiRechargab'!V33-PortablePCs_LiRechargab!V33-Tablets_LiRechargable!V33</f>
        <v>-603.68664689342199</v>
      </c>
      <c r="W33" s="9">
        <f>'POM Portables Li-Rechargeable'!R33-'cameras games_LiRechargable'!W33-cellphones_LiRechargable!W33-'Cordless Tools_LiRechargab'!W33-PortablePCs_LiRechargab!W33-Tablets_LiRechargable!W33</f>
        <v>-585.47673366384686</v>
      </c>
      <c r="X33" s="9">
        <f>'POM Portables Li-Rechargeable'!S33-'cameras games_LiRechargable'!X33-cellphones_LiRechargable!X33-'Cordless Tools_LiRechargab'!X33-PortablePCs_LiRechargab!X33-Tablets_LiRechargable!X33</f>
        <v>-229.2495505085445</v>
      </c>
      <c r="Y33" s="9">
        <f>'POM Portables Li-Rechargeable'!T33-'cameras games_LiRechargable'!Y33-cellphones_LiRechargable!Y33-'Cordless Tools_LiRechargab'!Y33-PortablePCs_LiRechargab!Y33-Tablets_LiRechargable!Y33</f>
        <v>-224.80424010646831</v>
      </c>
      <c r="Z33" s="9">
        <f>'POM Portables Li-Rechargeable'!U33-'cameras games_LiRechargable'!Z33-cellphones_LiRechargable!Z33-'Cordless Tools_LiRechargab'!Z33-PortablePCs_LiRechargab!Z33-Tablets_LiRechargable!Z33</f>
        <v>193.66664303757256</v>
      </c>
      <c r="AA33" s="9">
        <f>'POM Portables Li-Rechargeable'!V33-'cameras games_LiRechargable'!AA33-cellphones_LiRechargable!AA33-'Cordless Tools_LiRechargab'!AA33-PortablePCs_LiRechargab!AA33-Tablets_LiRechargable!AA33</f>
        <v>-23.321227445170422</v>
      </c>
      <c r="AB33" s="9">
        <f>'POM Portables Li-Rechargeable'!W33-'cameras games_LiRechargable'!AB33-cellphones_LiRechargable!AB33-'Cordless Tools_LiRechargab'!AB33-PortablePCs_LiRechargab!AB33-Tablets_LiRechargable!AB33</f>
        <v>-123.39879408578997</v>
      </c>
      <c r="AC33" s="10">
        <f>'POM Portables Li-Rechargeable'!X33-'cameras games_LiRechargable'!AC33-cellphones_LiRechargable!AC33-'Cordless Tools_LiRechargab'!AC33-PortablePCs_LiRechargab!AC33-Tablets_LiRechargable!AC33</f>
        <v>-97.249120652884471</v>
      </c>
      <c r="AD33" s="10">
        <f>'POM Portables Li-Rechargeable'!Y33-'cameras games_LiRechargable'!AD33-cellphones_LiRechargable!AD33-'Cordless Tools_LiRechargab'!AD33-PortablePCs_LiRechargab!AD33-Tablets_LiRechargable!AD33</f>
        <v>-66.856495888802527</v>
      </c>
      <c r="AE33" s="10">
        <f>'POM Portables Li-Rechargeable'!Z33-'cameras games_LiRechargable'!AE33-cellphones_LiRechargable!AE33-'Cordless Tools_LiRechargab'!AE33-PortablePCs_LiRechargab!AE33-Tablets_LiRechargable!AE33</f>
        <v>-35.106817399523578</v>
      </c>
      <c r="AF33" s="10">
        <f>'POM Portables Li-Rechargeable'!AA33-'cameras games_LiRechargable'!AF33-cellphones_LiRechargable!AF33-'Cordless Tools_LiRechargab'!AF33-PortablePCs_LiRechargab!AF33-Tablets_LiRechargable!AF33</f>
        <v>-2.3029755780127914</v>
      </c>
      <c r="AG33" s="10">
        <f>'POM Portables Li-Rechargeable'!AB33-'cameras games_LiRechargable'!AG33-cellphones_LiRechargable!AG33-'Cordless Tools_LiRechargab'!AG33-PortablePCs_LiRechargab!AG33-Tablets_LiRechargable!AG33</f>
        <v>31.145558786396236</v>
      </c>
      <c r="AH33" s="10">
        <f>'POM Portables Li-Rechargeable'!AC33-'cameras games_LiRechargable'!AH33-cellphones_LiRechargable!AH33-'Cordless Tools_LiRechargab'!AH33-PortablePCs_LiRechargab!AH33-Tablets_LiRechargable!AH33</f>
        <v>64.69958761033817</v>
      </c>
      <c r="AI33" s="10">
        <f>'POM Portables Li-Rechargeable'!AD33-'cameras games_LiRechargable'!AI33-cellphones_LiRechargable!AI33-'Cordless Tools_LiRechargab'!AI33-PortablePCs_LiRechargab!AI33-Tablets_LiRechargable!AI33</f>
        <v>97.662711835268055</v>
      </c>
      <c r="AJ33" s="10">
        <f>'POM Portables Li-Rechargeable'!AE33-'cameras games_LiRechargable'!AJ33-cellphones_LiRechargable!AJ33-'Cordless Tools_LiRechargab'!AJ33-PortablePCs_LiRechargab!AJ33-Tablets_LiRechargable!AJ33</f>
        <v>129.14877565801893</v>
      </c>
      <c r="AK33" s="10">
        <f>'POM Portables Li-Rechargeable'!AF33-'cameras games_LiRechargable'!AK33-cellphones_LiRechargable!AK33-'Cordless Tools_LiRechargab'!AK33-PortablePCs_LiRechargab!AK33-Tablets_LiRechargable!AK33</f>
        <v>158.043346182985</v>
      </c>
      <c r="AL33" s="10">
        <f>'POM Portables Li-Rechargeable'!AG33-'cameras games_LiRechargable'!AL33-cellphones_LiRechargable!AL33-'Cordless Tools_LiRechargab'!AL33-PortablePCs_LiRechargab!AL33-Tablets_LiRechargable!AL33</f>
        <v>263.88015073486656</v>
      </c>
      <c r="AM33" s="10">
        <f>'POM Portables Li-Rechargeable'!AH33-'cameras games_LiRechargable'!AM33-cellphones_LiRechargable!AM33-'Cordless Tools_LiRechargab'!AM33-PortablePCs_LiRechargab!AM33-Tablets_LiRechargable!AM33</f>
        <v>381.67606830726589</v>
      </c>
      <c r="AN33" s="10">
        <f>'POM Portables Li-Rechargeable'!AI33-'cameras games_LiRechargable'!AN33-cellphones_LiRechargable!AN33-'Cordless Tools_LiRechargab'!AN33-PortablePCs_LiRechargab!AN33-Tablets_LiRechargable!AN33</f>
        <v>512.65026668520795</v>
      </c>
      <c r="AO33" s="10">
        <f>'POM Portables Li-Rechargeable'!AJ33-'cameras games_LiRechargable'!AO33-cellphones_LiRechargable!AO33-'Cordless Tools_LiRechargab'!AO33-PortablePCs_LiRechargab!AO33-Tablets_LiRechargable!AO33</f>
        <v>658.14425304019687</v>
      </c>
      <c r="AP33" s="10">
        <f>'POM Portables Li-Rechargeable'!AK33-'cameras games_LiRechargable'!AP33-cellphones_LiRechargable!AP33-'Cordless Tools_LiRechargab'!AP33-PortablePCs_LiRechargab!AP33-Tablets_LiRechargable!AP33</f>
        <v>819.63411589580403</v>
      </c>
      <c r="AQ33" s="10">
        <f>'POM Portables Li-Rechargeable'!AL33-'cameras games_LiRechargable'!AQ33-cellphones_LiRechargable!AQ33-'Cordless Tools_LiRechargab'!AQ33-PortablePCs_LiRechargab!AQ33-Tablets_LiRechargable!AQ33</f>
        <v>998.74399144610925</v>
      </c>
      <c r="AR33" s="10">
        <f>'POM Portables Li-Rechargeable'!AM33-'cameras games_LiRechargable'!AR33-cellphones_LiRechargable!AR33-'Cordless Tools_LiRechargab'!AR33-PortablePCs_LiRechargab!AR33-Tablets_LiRechargable!AR33</f>
        <v>1197.2608766653439</v>
      </c>
      <c r="AS33" s="10">
        <f>'POM Portables Li-Rechargeable'!AN33-'cameras games_LiRechargable'!AS33-cellphones_LiRechargable!AS33-'Cordless Tools_LiRechargab'!AS33-PortablePCs_LiRechargab!AS33-Tablets_LiRechargable!AS33</f>
        <v>1417.150923891028</v>
      </c>
      <c r="AT33" s="10">
        <f>'POM Portables Li-Rechargeable'!AO33-'cameras games_LiRechargable'!AT33-cellphones_LiRechargable!AT33-'Cordless Tools_LiRechargab'!AT33-PortablePCs_LiRechargab!AT33-Tablets_LiRechargable!AT33</f>
        <v>1660.5773650311264</v>
      </c>
      <c r="AU33" s="10">
        <f>'POM Portables Li-Rechargeable'!AP33-'cameras games_LiRechargable'!AU33-cellphones_LiRechargable!AU33-'Cordless Tools_LiRechargab'!AU33-PortablePCs_LiRechargab!AU33-Tablets_LiRechargable!AU33</f>
        <v>1929.9202283609252</v>
      </c>
      <c r="AV33" s="10">
        <f>'POM Portables Li-Rechargeable'!AQ33-'cameras games_LiRechargable'!AV33-cellphones_LiRechargable!AV33-'Cordless Tools_LiRechargab'!AV33-PortablePCs_LiRechargab!AV33-Tablets_LiRechargable!AV33</f>
        <v>2235.037450141187</v>
      </c>
      <c r="AW33" s="10">
        <f>'POM Portables Li-Rechargeable'!AR33-'cameras games_LiRechargable'!AW33-cellphones_LiRechargable!AW33-'Cordless Tools_LiRechargab'!AW33-PortablePCs_LiRechargab!AW33-Tablets_LiRechargable!AW33</f>
        <v>2721.8268907516963</v>
      </c>
      <c r="AX33" s="10">
        <f>'POM Portables Li-Rechargeable'!AS33-'cameras games_LiRechargable'!AX33-cellphones_LiRechargable!AX33-'Cordless Tools_LiRechargab'!AX33-PortablePCs_LiRechargab!AX33-Tablets_LiRechargable!AX33</f>
        <v>3265.9297021657285</v>
      </c>
      <c r="AY33" s="10">
        <f>'POM Portables Li-Rechargeable'!AT33-'cameras games_LiRechargable'!AY33-cellphones_LiRechargable!AY33-'Cordless Tools_LiRechargab'!AY33-PortablePCs_LiRechargab!AY33-Tablets_LiRechargable!AY33</f>
        <v>3873.463644220391</v>
      </c>
      <c r="AZ33" s="10">
        <f>'POM Portables Li-Rechargeable'!AU33-'cameras games_LiRechargable'!AZ33-cellphones_LiRechargable!AZ33-'Cordless Tools_LiRechargab'!AZ33-PortablePCs_LiRechargab!AZ33-Tablets_LiRechargable!AZ33</f>
        <v>4551.1771208885293</v>
      </c>
      <c r="BA33" s="10">
        <f>'POM Portables Li-Rechargeable'!AV33-'cameras games_LiRechargable'!BA33-cellphones_LiRechargable!BA33-'Cordless Tools_LiRechargab'!BA33-PortablePCs_LiRechargab!BA33-Tablets_LiRechargable!BA33</f>
        <v>5306.5131835700522</v>
      </c>
      <c r="BB33" s="10">
        <f>'POM Portables Li-Rechargeable'!AW33-'cameras games_LiRechargable'!BB33-cellphones_LiRechargable!BB33-'Cordless Tools_LiRechargab'!BB33-PortablePCs_LiRechargab!BB33-Tablets_LiRechargable!BB33</f>
        <v>6147.6799816109706</v>
      </c>
      <c r="BC33" s="10">
        <f>'POM Portables Li-Rechargeable'!AX33-'cameras games_LiRechargable'!BC33-cellphones_LiRechargable!BC33-'Cordless Tools_LiRechargab'!BC33-PortablePCs_LiRechargab!BC33-Tablets_LiRechargable!BC33</f>
        <v>7083.7283071173997</v>
      </c>
      <c r="BD33" s="10">
        <f>'POM Portables Li-Rechargeable'!AY33-'cameras games_LiRechargable'!BD33-cellphones_LiRechargable!BD33-'Cordless Tools_LiRechargab'!BD33-PortablePCs_LiRechargab!BD33-Tablets_LiRechargable!BD33</f>
        <v>8124.6369459557327</v>
      </c>
      <c r="BE33" s="10">
        <f>'POM Portables Li-Rechargeable'!AZ33-'cameras games_LiRechargable'!BE33-cellphones_LiRechargable!BE33-'Cordless Tools_LiRechargab'!BE33-PortablePCs_LiRechargab!BE33-Tablets_LiRechargable!BE33</f>
        <v>9281.4066181423696</v>
      </c>
    </row>
    <row r="34" spans="1:57" x14ac:dyDescent="0.35">
      <c r="A34" s="57" t="s">
        <v>616</v>
      </c>
      <c r="C34" s="86" t="s">
        <v>3</v>
      </c>
      <c r="D34" s="58" t="s">
        <v>621</v>
      </c>
      <c r="E34" s="67" t="s">
        <v>625</v>
      </c>
      <c r="F34" s="26" t="s">
        <v>61</v>
      </c>
      <c r="G34" s="11">
        <f>'POM Portables Li-Rechargeable'!B34-'cameras games_LiRechargable'!G34-cellphones_LiRechargable!G34-'Cordless Tools_LiRechargab'!G34-PortablePCs_LiRechargab!G34-Tablets_LiRechargable!G34</f>
        <v>20.504168935622452</v>
      </c>
      <c r="H34" s="11">
        <f>'POM Portables Li-Rechargeable'!C34-'cameras games_LiRechargable'!H34-cellphones_LiRechargable!H34-'Cordless Tools_LiRechargab'!H34-PortablePCs_LiRechargab!H34-Tablets_LiRechargable!H34</f>
        <v>30.985503047324404</v>
      </c>
      <c r="I34" s="11">
        <f>'POM Portables Li-Rechargeable'!D34-'cameras games_LiRechargable'!I34-cellphones_LiRechargable!I34-'Cordless Tools_LiRechargab'!I34-PortablePCs_LiRechargab!I34-Tablets_LiRechargable!I34</f>
        <v>34.181987547047726</v>
      </c>
      <c r="J34" s="11">
        <f>'POM Portables Li-Rechargeable'!E34-'cameras games_LiRechargable'!J34-cellphones_LiRechargable!J34-'Cordless Tools_LiRechargab'!J34-PortablePCs_LiRechargab!J34-Tablets_LiRechargable!J34</f>
        <v>124.89590436783607</v>
      </c>
      <c r="K34" s="11">
        <f>'POM Portables Li-Rechargeable'!F34-'cameras games_LiRechargable'!K34-cellphones_LiRechargable!K34-'Cordless Tools_LiRechargab'!K34-PortablePCs_LiRechargab!K34-Tablets_LiRechargable!K34</f>
        <v>231.69835510211061</v>
      </c>
      <c r="L34" s="11">
        <f>'POM Portables Li-Rechargeable'!G34-'cameras games_LiRechargable'!L34-cellphones_LiRechargable!L34-'Cordless Tools_LiRechargab'!L34-PortablePCs_LiRechargab!L34-Tablets_LiRechargable!L34</f>
        <v>216.61630346388148</v>
      </c>
      <c r="M34" s="11">
        <f>'POM Portables Li-Rechargeable'!H34-'cameras games_LiRechargable'!M34-cellphones_LiRechargable!M34-'Cordless Tools_LiRechargab'!M34-PortablePCs_LiRechargab!M34-Tablets_LiRechargable!M34</f>
        <v>193.79586637861181</v>
      </c>
      <c r="N34" s="11">
        <f>'POM Portables Li-Rechargeable'!I34-'cameras games_LiRechargable'!N34-cellphones_LiRechargable!N34-'Cordless Tools_LiRechargab'!N34-PortablePCs_LiRechargab!N34-Tablets_LiRechargable!N34</f>
        <v>217.43575046840851</v>
      </c>
      <c r="O34" s="11">
        <f>'POM Portables Li-Rechargeable'!J34-'cameras games_LiRechargable'!O34-cellphones_LiRechargable!O34-'Cordless Tools_LiRechargab'!O34-PortablePCs_LiRechargab!O34-Tablets_LiRechargable!O34</f>
        <v>425.80779784556489</v>
      </c>
      <c r="P34" s="11">
        <f>'POM Portables Li-Rechargeable'!K34-'cameras games_LiRechargable'!P34-cellphones_LiRechargable!P34-'Cordless Tools_LiRechargab'!P34-PortablePCs_LiRechargab!P34-Tablets_LiRechargable!P34</f>
        <v>94.417006945679987</v>
      </c>
      <c r="Q34" s="11">
        <f>'POM Portables Li-Rechargeable'!L34-'cameras games_LiRechargable'!Q34-cellphones_LiRechargable!Q34-'Cordless Tools_LiRechargab'!Q34-PortablePCs_LiRechargab!Q34-Tablets_LiRechargable!Q34</f>
        <v>599.83430700757071</v>
      </c>
      <c r="R34" s="9">
        <f>'POM Portables Li-Rechargeable'!M34-'cameras games_LiRechargable'!R34-cellphones_LiRechargable!R34-'Cordless Tools_LiRechargab'!R34-PortablePCs_LiRechargab!R34-Tablets_LiRechargable!R34</f>
        <v>753.96943990486045</v>
      </c>
      <c r="S34" s="9">
        <f>'POM Portables Li-Rechargeable'!N34-'cameras games_LiRechargable'!S34-cellphones_LiRechargable!S34-'Cordless Tools_LiRechargab'!S34-PortablePCs_LiRechargab!S34-Tablets_LiRechargable!S34</f>
        <v>627.39508095163467</v>
      </c>
      <c r="T34" s="9">
        <f>'POM Portables Li-Rechargeable'!O34-'cameras games_LiRechargable'!T34-cellphones_LiRechargable!T34-'Cordless Tools_LiRechargab'!T34-PortablePCs_LiRechargab!T34-Tablets_LiRechargable!T34</f>
        <v>566.78658954817024</v>
      </c>
      <c r="U34" s="9">
        <f>'POM Portables Li-Rechargeable'!P34-'cameras games_LiRechargable'!U34-cellphones_LiRechargable!U34-'Cordless Tools_LiRechargab'!U34-PortablePCs_LiRechargab!U34-Tablets_LiRechargable!U34</f>
        <v>731.68208465954672</v>
      </c>
      <c r="V34" s="9">
        <f>'POM Portables Li-Rechargeable'!Q34-'cameras games_LiRechargable'!V34-cellphones_LiRechargable!V34-'Cordless Tools_LiRechargab'!V34-PortablePCs_LiRechargab!V34-Tablets_LiRechargable!V34</f>
        <v>863.1101061514596</v>
      </c>
      <c r="W34" s="9">
        <f>'POM Portables Li-Rechargeable'!R34-'cameras games_LiRechargable'!W34-cellphones_LiRechargable!W34-'Cordless Tools_LiRechargab'!W34-PortablePCs_LiRechargab!W34-Tablets_LiRechargable!W34</f>
        <v>1190.319843009494</v>
      </c>
      <c r="X34" s="9">
        <f>'POM Portables Li-Rechargeable'!S34-'cameras games_LiRechargable'!X34-cellphones_LiRechargable!X34-'Cordless Tools_LiRechargab'!X34-PortablePCs_LiRechargab!X34-Tablets_LiRechargable!X34</f>
        <v>1515.9817023620353</v>
      </c>
      <c r="Y34" s="9">
        <f>'POM Portables Li-Rechargeable'!T34-'cameras games_LiRechargable'!Y34-cellphones_LiRechargable!Y34-'Cordless Tools_LiRechargab'!Y34-PortablePCs_LiRechargab!Y34-Tablets_LiRechargable!Y34</f>
        <v>1542.4668486992766</v>
      </c>
      <c r="Z34" s="9">
        <f>'POM Portables Li-Rechargeable'!U34-'cameras games_LiRechargable'!Z34-cellphones_LiRechargable!Z34-'Cordless Tools_LiRechargab'!Z34-PortablePCs_LiRechargab!Z34-Tablets_LiRechargable!Z34</f>
        <v>3293.0279810074385</v>
      </c>
      <c r="AA34" s="9">
        <f>'POM Portables Li-Rechargeable'!V34-'cameras games_LiRechargable'!AA34-cellphones_LiRechargable!AA34-'Cordless Tools_LiRechargab'!AA34-PortablePCs_LiRechargab!AA34-Tablets_LiRechargable!AA34</f>
        <v>3483.42389498188</v>
      </c>
      <c r="AB34" s="9">
        <f>'POM Portables Li-Rechargeable'!W34-'cameras games_LiRechargable'!AB34-cellphones_LiRechargable!AB34-'Cordless Tools_LiRechargab'!AB34-PortablePCs_LiRechargab!AB34-Tablets_LiRechargable!AB34</f>
        <v>3982.8455355304995</v>
      </c>
      <c r="AC34" s="10">
        <f>'POM Portables Li-Rechargeable'!X34-'cameras games_LiRechargable'!AC34-cellphones_LiRechargable!AC34-'Cordless Tools_LiRechargab'!AC34-PortablePCs_LiRechargab!AC34-Tablets_LiRechargable!AC34</f>
        <v>4412.8738300410714</v>
      </c>
      <c r="AD34" s="10">
        <f>'POM Portables Li-Rechargeable'!Y34-'cameras games_LiRechargable'!AD34-cellphones_LiRechargable!AD34-'Cordless Tools_LiRechargab'!AD34-PortablePCs_LiRechargab!AD34-Tablets_LiRechargable!AD34</f>
        <v>4884.844763061461</v>
      </c>
      <c r="AE34" s="10">
        <f>'POM Portables Li-Rechargeable'!Z34-'cameras games_LiRechargable'!AE34-cellphones_LiRechargable!AE34-'Cordless Tools_LiRechargab'!AE34-PortablePCs_LiRechargab!AE34-Tablets_LiRechargable!AE34</f>
        <v>5399.4318977445437</v>
      </c>
      <c r="AF34" s="10">
        <f>'POM Portables Li-Rechargeable'!AA34-'cameras games_LiRechargable'!AF34-cellphones_LiRechargable!AF34-'Cordless Tools_LiRechargab'!AF34-PortablePCs_LiRechargab!AF34-Tablets_LiRechargable!AF34</f>
        <v>5959.9038678527513</v>
      </c>
      <c r="AG34" s="10">
        <f>'POM Portables Li-Rechargeable'!AB34-'cameras games_LiRechargable'!AG34-cellphones_LiRechargable!AG34-'Cordless Tools_LiRechargab'!AG34-PortablePCs_LiRechargab!AG34-Tablets_LiRechargable!AG34</f>
        <v>6569.6864352054645</v>
      </c>
      <c r="AH34" s="10">
        <f>'POM Portables Li-Rechargeable'!AC34-'cameras games_LiRechargable'!AH34-cellphones_LiRechargable!AH34-'Cordless Tools_LiRechargab'!AH34-PortablePCs_LiRechargab!AH34-Tablets_LiRechargable!AH34</f>
        <v>7232.3505234058275</v>
      </c>
      <c r="AI34" s="10">
        <f>'POM Portables Li-Rechargeable'!AD34-'cameras games_LiRechargable'!AI34-cellphones_LiRechargable!AI34-'Cordless Tools_LiRechargab'!AI34-PortablePCs_LiRechargab!AI34-Tablets_LiRechargable!AI34</f>
        <v>7951.5946004306752</v>
      </c>
      <c r="AJ34" s="10">
        <f>'POM Portables Li-Rechargeable'!AE34-'cameras games_LiRechargable'!AJ34-cellphones_LiRechargable!AJ34-'Cordless Tools_LiRechargab'!AJ34-PortablePCs_LiRechargab!AJ34-Tablets_LiRechargable!AJ34</f>
        <v>8731.2201309576849</v>
      </c>
      <c r="AK34" s="10">
        <f>'POM Portables Li-Rechargeable'!AF34-'cameras games_LiRechargable'!AK34-cellphones_LiRechargable!AK34-'Cordless Tools_LiRechargab'!AK34-PortablePCs_LiRechargab!AK34-Tablets_LiRechargable!AK34</f>
        <v>9575.098577084791</v>
      </c>
      <c r="AL34" s="10">
        <f>'POM Portables Li-Rechargeable'!AG34-'cameras games_LiRechargable'!AL34-cellphones_LiRechargable!AL34-'Cordless Tools_LiRechargab'!AL34-PortablePCs_LiRechargab!AL34-Tablets_LiRechargable!AL34</f>
        <v>10660.038168441326</v>
      </c>
      <c r="AM34" s="10">
        <f>'POM Portables Li-Rechargeable'!AH34-'cameras games_LiRechargable'!AM34-cellphones_LiRechargable!AM34-'Cordless Tools_LiRechargab'!AM34-PortablePCs_LiRechargab!AM34-Tablets_LiRechargable!AM34</f>
        <v>11855.633247847676</v>
      </c>
      <c r="AN34" s="10">
        <f>'POM Portables Li-Rechargeable'!AI34-'cameras games_LiRechargable'!AN34-cellphones_LiRechargable!AN34-'Cordless Tools_LiRechargab'!AN34-PortablePCs_LiRechargab!AN34-Tablets_LiRechargable!AN34</f>
        <v>13172.988724029514</v>
      </c>
      <c r="AO34" s="10">
        <f>'POM Portables Li-Rechargeable'!AJ34-'cameras games_LiRechargable'!AO34-cellphones_LiRechargable!AO34-'Cordless Tools_LiRechargab'!AO34-PortablePCs_LiRechargab!AO34-Tablets_LiRechargable!AO34</f>
        <v>14624.320745076921</v>
      </c>
      <c r="AP34" s="10">
        <f>'POM Portables Li-Rechargeable'!AK34-'cameras games_LiRechargable'!AP34-cellphones_LiRechargable!AP34-'Cordless Tools_LiRechargab'!AP34-PortablePCs_LiRechargab!AP34-Tablets_LiRechargable!AP34</f>
        <v>16223.067836963601</v>
      </c>
      <c r="AQ34" s="10">
        <f>'POM Portables Li-Rechargeable'!AL34-'cameras games_LiRechargable'!AQ34-cellphones_LiRechargable!AQ34-'Cordless Tools_LiRechargab'!AQ34-PortablePCs_LiRechargab!AQ34-Tablets_LiRechargable!AQ34</f>
        <v>17984.013156205776</v>
      </c>
      <c r="AR34" s="10">
        <f>'POM Portables Li-Rechargeable'!AM34-'cameras games_LiRechargable'!AR34-cellphones_LiRechargable!AR34-'Cordless Tools_LiRechargab'!AR34-PortablePCs_LiRechargab!AR34-Tablets_LiRechargable!AR34</f>
        <v>19923.418968080543</v>
      </c>
      <c r="AS34" s="10">
        <f>'POM Portables Li-Rechargeable'!AN34-'cameras games_LiRechargable'!AS34-cellphones_LiRechargable!AS34-'Cordless Tools_LiRechargab'!AS34-PortablePCs_LiRechargab!AS34-Tablets_LiRechargable!AS34</f>
        <v>22059.17457296529</v>
      </c>
      <c r="AT34" s="10">
        <f>'POM Portables Li-Rechargeable'!AO34-'cameras games_LiRechargable'!AT34-cellphones_LiRechargable!AT34-'Cordless Tools_LiRechargab'!AT34-PortablePCs_LiRechargab!AT34-Tablets_LiRechargable!AT34</f>
        <v>24410.959025616445</v>
      </c>
      <c r="AU34" s="10">
        <f>'POM Portables Li-Rechargeable'!AP34-'cameras games_LiRechargable'!AU34-cellphones_LiRechargable!AU34-'Cordless Tools_LiRechargab'!AU34-PortablePCs_LiRechargab!AU34-Tablets_LiRechargable!AU34</f>
        <v>27000.420126687368</v>
      </c>
      <c r="AV34" s="10">
        <f>'POM Portables Li-Rechargeable'!AQ34-'cameras games_LiRechargable'!AV34-cellphones_LiRechargable!AV34-'Cordless Tools_LiRechargab'!AV34-PortablePCs_LiRechargab!AV34-Tablets_LiRechargable!AV34</f>
        <v>29864.89044299602</v>
      </c>
      <c r="AW34" s="10">
        <f>'POM Portables Li-Rechargeable'!AR34-'cameras games_LiRechargable'!AW34-cellphones_LiRechargable!AW34-'Cordless Tools_LiRechargab'!AW34-PortablePCs_LiRechargab!AW34-Tablets_LiRechargable!AW34</f>
        <v>33349.457003590309</v>
      </c>
      <c r="AX34" s="10">
        <f>'POM Portables Li-Rechargeable'!AS34-'cameras games_LiRechargable'!AX34-cellphones_LiRechargable!AX34-'Cordless Tools_LiRechargab'!AX34-PortablePCs_LiRechargab!AX34-Tablets_LiRechargable!AX34</f>
        <v>37200.741192591726</v>
      </c>
      <c r="AY34" s="10">
        <f>'POM Portables Li-Rechargeable'!AT34-'cameras games_LiRechargable'!AY34-cellphones_LiRechargable!AY34-'Cordless Tools_LiRechargab'!AY34-PortablePCs_LiRechargab!AY34-Tablets_LiRechargable!AY34</f>
        <v>41456.26139242365</v>
      </c>
      <c r="AZ34" s="10">
        <f>'POM Portables Li-Rechargeable'!AU34-'cameras games_LiRechargable'!AZ34-cellphones_LiRechargable!AZ34-'Cordless Tools_LiRechargab'!AZ34-PortablePCs_LiRechargab!AZ34-Tablets_LiRechargable!AZ34</f>
        <v>46157.329490440679</v>
      </c>
      <c r="BA34" s="10">
        <f>'POM Portables Li-Rechargeable'!AV34-'cameras games_LiRechargable'!BA34-cellphones_LiRechargable!BA34-'Cordless Tools_LiRechargab'!BA34-PortablePCs_LiRechargab!BA34-Tablets_LiRechargable!BA34</f>
        <v>51349.432306113144</v>
      </c>
      <c r="BB34" s="10">
        <f>'POM Portables Li-Rechargeable'!AW34-'cameras games_LiRechargable'!BB34-cellphones_LiRechargable!BB34-'Cordless Tools_LiRechargab'!BB34-PortablePCs_LiRechargab!BB34-Tablets_LiRechargable!BB34</f>
        <v>57082.651264698427</v>
      </c>
      <c r="BC34" s="10">
        <f>'POM Portables Li-Rechargeable'!AX34-'cameras games_LiRechargable'!BC34-cellphones_LiRechargable!BC34-'Cordless Tools_LiRechargab'!BC34-PortablePCs_LiRechargab!BC34-Tablets_LiRechargable!BC34</f>
        <v>63412.124147235205</v>
      </c>
      <c r="BD34" s="10">
        <f>'POM Portables Li-Rechargeable'!AY34-'cameras games_LiRechargable'!BD34-cellphones_LiRechargable!BD34-'Cordless Tools_LiRechargab'!BD34-PortablePCs_LiRechargab!BD34-Tablets_LiRechargable!BD34</f>
        <v>70398.553129940236</v>
      </c>
      <c r="BE34" s="10">
        <f>'POM Portables Li-Rechargeable'!AZ34-'cameras games_LiRechargable'!BE34-cellphones_LiRechargable!BE34-'Cordless Tools_LiRechargab'!BE34-PortablePCs_LiRechargab!BE34-Tablets_LiRechargable!BE34</f>
        <v>78108.763747667181</v>
      </c>
    </row>
    <row r="35" spans="1:57" x14ac:dyDescent="0.35">
      <c r="A35" s="57" t="s">
        <v>616</v>
      </c>
      <c r="C35" s="86" t="s">
        <v>3</v>
      </c>
      <c r="D35" s="58" t="s">
        <v>621</v>
      </c>
      <c r="E35" s="67" t="s">
        <v>625</v>
      </c>
      <c r="F35" s="26" t="s">
        <v>62</v>
      </c>
      <c r="G35" s="11">
        <f>'POM Portables Li-Rechargeable'!B35-'cameras games_LiRechargable'!G35-cellphones_LiRechargable!G35-'Cordless Tools_LiRechargab'!G35-PortablePCs_LiRechargab!G35-Tablets_LiRechargable!G35</f>
        <v>-33.576104017266687</v>
      </c>
      <c r="H35" s="11">
        <f>'POM Portables Li-Rechargeable'!C35-'cameras games_LiRechargable'!H35-cellphones_LiRechargable!H35-'Cordless Tools_LiRechargab'!H35-PortablePCs_LiRechargab!H35-Tablets_LiRechargable!H35</f>
        <v>-37.278528502586909</v>
      </c>
      <c r="I35" s="11">
        <f>'POM Portables Li-Rechargeable'!D35-'cameras games_LiRechargable'!I35-cellphones_LiRechargable!I35-'Cordless Tools_LiRechargab'!I35-PortablePCs_LiRechargab!I35-Tablets_LiRechargable!I35</f>
        <v>-35.587131216651727</v>
      </c>
      <c r="J35" s="11">
        <f>'POM Portables Li-Rechargeable'!E35-'cameras games_LiRechargable'!J35-cellphones_LiRechargable!J35-'Cordless Tools_LiRechargab'!J35-PortablePCs_LiRechargab!J35-Tablets_LiRechargable!J35</f>
        <v>-45.361636192219379</v>
      </c>
      <c r="K35" s="11">
        <f>'POM Portables Li-Rechargeable'!F35-'cameras games_LiRechargable'!K35-cellphones_LiRechargable!K35-'Cordless Tools_LiRechargab'!K35-PortablePCs_LiRechargab!K35-Tablets_LiRechargable!K35</f>
        <v>-33.722636948972706</v>
      </c>
      <c r="L35" s="11">
        <f>'POM Portables Li-Rechargeable'!G35-'cameras games_LiRechargable'!L35-cellphones_LiRechargable!L35-'Cordless Tools_LiRechargab'!L35-PortablePCs_LiRechargab!L35-Tablets_LiRechargable!L35</f>
        <v>-74.815264354022247</v>
      </c>
      <c r="M35" s="11">
        <f>'POM Portables Li-Rechargeable'!H35-'cameras games_LiRechargable'!M35-cellphones_LiRechargable!M35-'Cordless Tools_LiRechargab'!M35-PortablePCs_LiRechargab!M35-Tablets_LiRechargable!M35</f>
        <v>-100.05577703937658</v>
      </c>
      <c r="N35" s="11">
        <f>'POM Portables Li-Rechargeable'!I35-'cameras games_LiRechargable'!N35-cellphones_LiRechargable!N35-'Cordless Tools_LiRechargab'!N35-PortablePCs_LiRechargab!N35-Tablets_LiRechargable!N35</f>
        <v>-113.40728929630538</v>
      </c>
      <c r="O35" s="11">
        <f>'POM Portables Li-Rechargeable'!J35-'cameras games_LiRechargable'!O35-cellphones_LiRechargable!O35-'Cordless Tools_LiRechargab'!O35-PortablePCs_LiRechargab!O35-Tablets_LiRechargable!O35</f>
        <v>-198.80759416620253</v>
      </c>
      <c r="P35" s="11">
        <f>'POM Portables Li-Rechargeable'!K35-'cameras games_LiRechargable'!P35-cellphones_LiRechargable!P35-'Cordless Tools_LiRechargab'!P35-PortablePCs_LiRechargab!P35-Tablets_LiRechargable!P35</f>
        <v>-313.88940205603222</v>
      </c>
      <c r="Q35" s="11">
        <f>'POM Portables Li-Rechargeable'!L35-'cameras games_LiRechargable'!Q35-cellphones_LiRechargable!Q35-'Cordless Tools_LiRechargab'!Q35-PortablePCs_LiRechargab!Q35-Tablets_LiRechargable!Q35</f>
        <v>-277.84001867564189</v>
      </c>
      <c r="R35" s="9">
        <f>'POM Portables Li-Rechargeable'!M35-'cameras games_LiRechargable'!R35-cellphones_LiRechargable!R35-'Cordless Tools_LiRechargab'!R35-PortablePCs_LiRechargab!R35-Tablets_LiRechargable!R35</f>
        <v>-324.08758534361277</v>
      </c>
      <c r="S35" s="9">
        <f>'POM Portables Li-Rechargeable'!N35-'cameras games_LiRechargable'!S35-cellphones_LiRechargable!S35-'Cordless Tools_LiRechargab'!S35-PortablePCs_LiRechargab!S35-Tablets_LiRechargable!S35</f>
        <v>-508.11477984473561</v>
      </c>
      <c r="T35" s="9">
        <f>'POM Portables Li-Rechargeable'!O35-'cameras games_LiRechargable'!T35-cellphones_LiRechargable!T35-'Cordless Tools_LiRechargab'!T35-PortablePCs_LiRechargab!T35-Tablets_LiRechargable!T35</f>
        <v>-655.67991306882732</v>
      </c>
      <c r="U35" s="9">
        <f>'POM Portables Li-Rechargeable'!P35-'cameras games_LiRechargable'!U35-cellphones_LiRechargable!U35-'Cordless Tools_LiRechargab'!U35-PortablePCs_LiRechargab!U35-Tablets_LiRechargable!U35</f>
        <v>-551.54618083592379</v>
      </c>
      <c r="V35" s="9">
        <f>'POM Portables Li-Rechargeable'!Q35-'cameras games_LiRechargable'!V35-cellphones_LiRechargable!V35-'Cordless Tools_LiRechargab'!V35-PortablePCs_LiRechargab!V35-Tablets_LiRechargable!V35</f>
        <v>-480.51534944090406</v>
      </c>
      <c r="W35" s="9">
        <f>'POM Portables Li-Rechargeable'!R35-'cameras games_LiRechargable'!W35-cellphones_LiRechargable!W35-'Cordless Tools_LiRechargab'!W35-PortablePCs_LiRechargab!W35-Tablets_LiRechargable!W35</f>
        <v>-219.16250707930286</v>
      </c>
      <c r="X35" s="9">
        <f>'POM Portables Li-Rechargeable'!S35-'cameras games_LiRechargable'!X35-cellphones_LiRechargable!X35-'Cordless Tools_LiRechargab'!X35-PortablePCs_LiRechargab!X35-Tablets_LiRechargable!X35</f>
        <v>-27.190104025280661</v>
      </c>
      <c r="Y35" s="9">
        <f>'POM Portables Li-Rechargeable'!T35-'cameras games_LiRechargable'!Y35-cellphones_LiRechargable!Y35-'Cordless Tools_LiRechargab'!Y35-PortablePCs_LiRechargab!Y35-Tablets_LiRechargable!Y35</f>
        <v>57.926471594773076</v>
      </c>
      <c r="Z35" s="9">
        <f>'POM Portables Li-Rechargeable'!U35-'cameras games_LiRechargable'!Z35-cellphones_LiRechargable!Z35-'Cordless Tools_LiRechargab'!Z35-PortablePCs_LiRechargab!Z35-Tablets_LiRechargable!Z35</f>
        <v>57.530929877452408</v>
      </c>
      <c r="AA35" s="9">
        <f>'POM Portables Li-Rechargeable'!V35-'cameras games_LiRechargable'!AA35-cellphones_LiRechargable!AA35-'Cordless Tools_LiRechargab'!AA35-PortablePCs_LiRechargab!AA35-Tablets_LiRechargable!AA35</f>
        <v>34.146818670815307</v>
      </c>
      <c r="AB35" s="9">
        <f>'POM Portables Li-Rechargeable'!W35-'cameras games_LiRechargable'!AB35-cellphones_LiRechargable!AB35-'Cordless Tools_LiRechargab'!AB35-PortablePCs_LiRechargab!AB35-Tablets_LiRechargable!AB35</f>
        <v>242.86149762742008</v>
      </c>
      <c r="AC35" s="10">
        <f>'POM Portables Li-Rechargeable'!X35-'cameras games_LiRechargable'!AC35-cellphones_LiRechargable!AC35-'Cordless Tools_LiRechargab'!AC35-PortablePCs_LiRechargab!AC35-Tablets_LiRechargable!AC35</f>
        <v>277.57709770283662</v>
      </c>
      <c r="AD35" s="10">
        <f>'POM Portables Li-Rechargeable'!Y35-'cameras games_LiRechargable'!AD35-cellphones_LiRechargable!AD35-'Cordless Tools_LiRechargab'!AD35-PortablePCs_LiRechargab!AD35-Tablets_LiRechargable!AD35</f>
        <v>315.47497076686756</v>
      </c>
      <c r="AE35" s="10">
        <f>'POM Portables Li-Rechargeable'!Z35-'cameras games_LiRechargable'!AE35-cellphones_LiRechargable!AE35-'Cordless Tools_LiRechargab'!AE35-PortablePCs_LiRechargab!AE35-Tablets_LiRechargable!AE35</f>
        <v>355.77002344780465</v>
      </c>
      <c r="AF35" s="10">
        <f>'POM Portables Li-Rechargeable'!AA35-'cameras games_LiRechargable'!AF35-cellphones_LiRechargable!AF35-'Cordless Tools_LiRechargab'!AF35-PortablePCs_LiRechargab!AF35-Tablets_LiRechargable!AF35</f>
        <v>398.39597950110664</v>
      </c>
      <c r="AG35" s="10">
        <f>'POM Portables Li-Rechargeable'!AB35-'cameras games_LiRechargable'!AG35-cellphones_LiRechargable!AG35-'Cordless Tools_LiRechargab'!AG35-PortablePCs_LiRechargab!AG35-Tablets_LiRechargable!AG35</f>
        <v>443.22749288313435</v>
      </c>
      <c r="AH35" s="10">
        <f>'POM Portables Li-Rechargeable'!AC35-'cameras games_LiRechargable'!AH35-cellphones_LiRechargable!AH35-'Cordless Tools_LiRechargab'!AH35-PortablePCs_LiRechargab!AH35-Tablets_LiRechargable!AH35</f>
        <v>490.0656826256876</v>
      </c>
      <c r="AI35" s="10">
        <f>'POM Portables Li-Rechargeable'!AD35-'cameras games_LiRechargable'!AI35-cellphones_LiRechargable!AI35-'Cordless Tools_LiRechargab'!AI35-PortablePCs_LiRechargab!AI35-Tablets_LiRechargable!AI35</f>
        <v>538.62084359240089</v>
      </c>
      <c r="AJ35" s="10">
        <f>'POM Portables Li-Rechargeable'!AE35-'cameras games_LiRechargable'!AJ35-cellphones_LiRechargable!AJ35-'Cordless Tools_LiRechargab'!AJ35-PortablePCs_LiRechargab!AJ35-Tablets_LiRechargable!AJ35</f>
        <v>588.49182987384802</v>
      </c>
      <c r="AK35" s="10">
        <f>'POM Portables Li-Rechargeable'!AF35-'cameras games_LiRechargable'!AK35-cellphones_LiRechargable!AK35-'Cordless Tools_LiRechargab'!AK35-PortablePCs_LiRechargab!AK35-Tablets_LiRechargable!AK35</f>
        <v>639.14152190016864</v>
      </c>
      <c r="AL35" s="10">
        <f>'POM Portables Li-Rechargeable'!AG35-'cameras games_LiRechargable'!AL35-cellphones_LiRechargable!AL35-'Cordless Tools_LiRechargab'!AL35-PortablePCs_LiRechargab!AL35-Tablets_LiRechargable!AL35</f>
        <v>743.74020341518519</v>
      </c>
      <c r="AM35" s="10">
        <f>'POM Portables Li-Rechargeable'!AH35-'cameras games_LiRechargable'!AM35-cellphones_LiRechargable!AM35-'Cordless Tools_LiRechargab'!AM35-PortablePCs_LiRechargab!AM35-Tablets_LiRechargable!AM35</f>
        <v>859.4904874462469</v>
      </c>
      <c r="AN35" s="10">
        <f>'POM Portables Li-Rechargeable'!AI35-'cameras games_LiRechargable'!AN35-cellphones_LiRechargable!AN35-'Cordless Tools_LiRechargab'!AN35-PortablePCs_LiRechargab!AN35-Tablets_LiRechargable!AN35</f>
        <v>987.52014937002946</v>
      </c>
      <c r="AO35" s="10">
        <f>'POM Portables Li-Rechargeable'!AJ35-'cameras games_LiRechargable'!AO35-cellphones_LiRechargable!AO35-'Cordless Tools_LiRechargab'!AO35-PortablePCs_LiRechargab!AO35-Tablets_LiRechargable!AO35</f>
        <v>1129.0699822077559</v>
      </c>
      <c r="AP35" s="10">
        <f>'POM Portables Li-Rechargeable'!AK35-'cameras games_LiRechargable'!AP35-cellphones_LiRechargable!AP35-'Cordless Tools_LiRechargab'!AP35-PortablePCs_LiRechargab!AP35-Tablets_LiRechargable!AP35</f>
        <v>1285.5051030698312</v>
      </c>
      <c r="AQ35" s="10">
        <f>'POM Portables Li-Rechargeable'!AL35-'cameras games_LiRechargable'!AQ35-cellphones_LiRechargable!AQ35-'Cordless Tools_LiRechargab'!AQ35-PortablePCs_LiRechargab!AQ35-Tablets_LiRechargable!AQ35</f>
        <v>1458.3273903373276</v>
      </c>
      <c r="AR35" s="10">
        <f>'POM Portables Li-Rechargeable'!AM35-'cameras games_LiRechargable'!AR35-cellphones_LiRechargable!AR35-'Cordless Tools_LiRechargab'!AR35-PortablePCs_LiRechargab!AR35-Tablets_LiRechargable!AR35</f>
        <v>1649.1891646558358</v>
      </c>
      <c r="AS35" s="10">
        <f>'POM Portables Li-Rechargeable'!AN35-'cameras games_LiRechargable'!AS35-cellphones_LiRechargable!AS35-'Cordless Tools_LiRechargab'!AS35-PortablePCs_LiRechargab!AS35-Tablets_LiRechargable!AS35</f>
        <v>1859.9082381247918</v>
      </c>
      <c r="AT35" s="10">
        <f>'POM Portables Li-Rechargeable'!AO35-'cameras games_LiRechargable'!AT35-cellphones_LiRechargable!AT35-'Cordless Tools_LiRechargab'!AT35-PortablePCs_LiRechargab!AT35-Tablets_LiRechargable!AT35</f>
        <v>2092.4844685037419</v>
      </c>
      <c r="AU35" s="10">
        <f>'POM Portables Li-Rechargeable'!AP35-'cameras games_LiRechargable'!AU35-cellphones_LiRechargable!AU35-'Cordless Tools_LiRechargab'!AU35-PortablePCs_LiRechargab!AU35-Tablets_LiRechargable!AU35</f>
        <v>2349.1179689391784</v>
      </c>
      <c r="AV35" s="10">
        <f>'POM Portables Li-Rechargeable'!AQ35-'cameras games_LiRechargable'!AV35-cellphones_LiRechargable!AV35-'Cordless Tools_LiRechargab'!AV35-PortablePCs_LiRechargab!AV35-Tablets_LiRechargable!AV35</f>
        <v>2636.570116118799</v>
      </c>
      <c r="AW35" s="10">
        <f>'POM Portables Li-Rechargeable'!AR35-'cameras games_LiRechargable'!AW35-cellphones_LiRechargable!AW35-'Cordless Tools_LiRechargab'!AW35-PortablePCs_LiRechargab!AW35-Tablets_LiRechargable!AW35</f>
        <v>3055.9793449618387</v>
      </c>
      <c r="AX35" s="10">
        <f>'POM Portables Li-Rechargeable'!AS35-'cameras games_LiRechargable'!AX35-cellphones_LiRechargable!AX35-'Cordless Tools_LiRechargab'!AX35-PortablePCs_LiRechargab!AX35-Tablets_LiRechargable!AX35</f>
        <v>3522.9944773991974</v>
      </c>
      <c r="AY35" s="10">
        <f>'POM Portables Li-Rechargeable'!AT35-'cameras games_LiRechargable'!AY35-cellphones_LiRechargable!AY35-'Cordless Tools_LiRechargab'!AY35-PortablePCs_LiRechargab!AY35-Tablets_LiRechargable!AY35</f>
        <v>4042.6381265242931</v>
      </c>
      <c r="AZ35" s="10">
        <f>'POM Portables Li-Rechargeable'!AU35-'cameras games_LiRechargable'!AZ35-cellphones_LiRechargable!AZ35-'Cordless Tools_LiRechargab'!AZ35-PortablePCs_LiRechargab!AZ35-Tablets_LiRechargable!AZ35</f>
        <v>4620.4480556135686</v>
      </c>
      <c r="BA35" s="10">
        <f>'POM Portables Li-Rechargeable'!AV35-'cameras games_LiRechargable'!BA35-cellphones_LiRechargable!BA35-'Cordless Tools_LiRechargab'!BA35-PortablePCs_LiRechargab!BA35-Tablets_LiRechargable!BA35</f>
        <v>5262.5293354658488</v>
      </c>
      <c r="BB35" s="10">
        <f>'POM Portables Li-Rechargeable'!AW35-'cameras games_LiRechargable'!BB35-cellphones_LiRechargable!BB35-'Cordless Tools_LiRechargab'!BB35-PortablePCs_LiRechargab!BB35-Tablets_LiRechargable!BB35</f>
        <v>5975.6117495704611</v>
      </c>
      <c r="BC35" s="10">
        <f>'POM Portables Li-Rechargeable'!AX35-'cameras games_LiRechargable'!BC35-cellphones_LiRechargable!BC35-'Cordless Tools_LiRechargab'!BC35-PortablePCs_LiRechargab!BC35-Tablets_LiRechargable!BC35</f>
        <v>6767.1129734915239</v>
      </c>
      <c r="BD35" s="10">
        <f>'POM Portables Li-Rechargeable'!AY35-'cameras games_LiRechargable'!BD35-cellphones_LiRechargable!BD35-'Cordless Tools_LiRechargab'!BD35-PortablePCs_LiRechargab!BD35-Tablets_LiRechargable!BD35</f>
        <v>7645.2081075747556</v>
      </c>
      <c r="BE35" s="10">
        <f>'POM Portables Li-Rechargeable'!AZ35-'cameras games_LiRechargable'!BE35-cellphones_LiRechargable!BE35-'Cordless Tools_LiRechargab'!BE35-PortablePCs_LiRechargab!BE35-Tablets_LiRechargable!BE35</f>
        <v>8618.9062000780959</v>
      </c>
    </row>
    <row r="36" spans="1:57" x14ac:dyDescent="0.35">
      <c r="A36" s="57" t="s">
        <v>616</v>
      </c>
      <c r="C36" s="86" t="s">
        <v>3</v>
      </c>
      <c r="D36" s="58" t="s">
        <v>621</v>
      </c>
      <c r="E36" s="67" t="s">
        <v>625</v>
      </c>
      <c r="F36" s="26" t="s">
        <v>63</v>
      </c>
      <c r="G36" s="11">
        <f>'POM Portables Li-Rechargeable'!B36-'cameras games_LiRechargable'!G36-cellphones_LiRechargable!G36-'Cordless Tools_LiRechargab'!G36-PortablePCs_LiRechargab!G36-Tablets_LiRechargable!G36</f>
        <v>9.7999826331143858</v>
      </c>
      <c r="H36" s="11">
        <f>'POM Portables Li-Rechargeable'!C36-'cameras games_LiRechargable'!H36-cellphones_LiRechargable!H36-'Cordless Tools_LiRechargab'!H36-PortablePCs_LiRechargab!H36-Tablets_LiRechargable!H36</f>
        <v>14.044139883714577</v>
      </c>
      <c r="I36" s="11">
        <f>'POM Portables Li-Rechargeable'!D36-'cameras games_LiRechargable'!I36-cellphones_LiRechargable!I36-'Cordless Tools_LiRechargab'!I36-PortablePCs_LiRechargab!I36-Tablets_LiRechargable!I36</f>
        <v>29.028687127921927</v>
      </c>
      <c r="J36" s="11">
        <f>'POM Portables Li-Rechargeable'!E36-'cameras games_LiRechargable'!J36-cellphones_LiRechargable!J36-'Cordless Tools_LiRechargab'!J36-PortablePCs_LiRechargab!J36-Tablets_LiRechargable!J36</f>
        <v>48.09460366337143</v>
      </c>
      <c r="K36" s="11">
        <f>'POM Portables Li-Rechargeable'!F36-'cameras games_LiRechargable'!K36-cellphones_LiRechargable!K36-'Cordless Tools_LiRechargab'!K36-PortablePCs_LiRechargab!K36-Tablets_LiRechargable!K36</f>
        <v>80.135922191152773</v>
      </c>
      <c r="L36" s="11">
        <f>'POM Portables Li-Rechargeable'!G36-'cameras games_LiRechargable'!L36-cellphones_LiRechargable!L36-'Cordless Tools_LiRechargab'!L36-PortablePCs_LiRechargab!L36-Tablets_LiRechargable!L36</f>
        <v>77.307724593933969</v>
      </c>
      <c r="M36" s="11">
        <f>'POM Portables Li-Rechargeable'!H36-'cameras games_LiRechargable'!M36-cellphones_LiRechargable!M36-'Cordless Tools_LiRechargab'!M36-PortablePCs_LiRechargab!M36-Tablets_LiRechargable!M36</f>
        <v>83.170153483858655</v>
      </c>
      <c r="N36" s="11">
        <f>'POM Portables Li-Rechargeable'!I36-'cameras games_LiRechargable'!N36-cellphones_LiRechargable!N36-'Cordless Tools_LiRechargab'!N36-PortablePCs_LiRechargab!N36-Tablets_LiRechargable!N36</f>
        <v>47.048875693788204</v>
      </c>
      <c r="O36" s="11">
        <f>'POM Portables Li-Rechargeable'!J36-'cameras games_LiRechargable'!O36-cellphones_LiRechargable!O36-'Cordless Tools_LiRechargab'!O36-PortablePCs_LiRechargab!O36-Tablets_LiRechargable!O36</f>
        <v>74.601439744988951</v>
      </c>
      <c r="P36" s="11">
        <f>'POM Portables Li-Rechargeable'!K36-'cameras games_LiRechargable'!P36-cellphones_LiRechargable!P36-'Cordless Tools_LiRechargab'!P36-PortablePCs_LiRechargab!P36-Tablets_LiRechargable!P36</f>
        <v>-4.3137616699693879</v>
      </c>
      <c r="Q36" s="11">
        <f>'POM Portables Li-Rechargeable'!L36-'cameras games_LiRechargable'!Q36-cellphones_LiRechargable!Q36-'Cordless Tools_LiRechargab'!Q36-PortablePCs_LiRechargab!Q36-Tablets_LiRechargable!Q36</f>
        <v>106.04316754898123</v>
      </c>
      <c r="R36" s="9">
        <f>'POM Portables Li-Rechargeable'!M36-'cameras games_LiRechargable'!R36-cellphones_LiRechargable!R36-'Cordless Tools_LiRechargab'!R36-PortablePCs_LiRechargab!R36-Tablets_LiRechargable!R36</f>
        <v>150.60160610532225</v>
      </c>
      <c r="S36" s="9">
        <f>'POM Portables Li-Rechargeable'!N36-'cameras games_LiRechargable'!S36-cellphones_LiRechargable!S36-'Cordless Tools_LiRechargab'!S36-PortablePCs_LiRechargab!S36-Tablets_LiRechargable!S36</f>
        <v>56.626562041131606</v>
      </c>
      <c r="T36" s="9">
        <f>'POM Portables Li-Rechargeable'!O36-'cameras games_LiRechargable'!T36-cellphones_LiRechargable!T36-'Cordless Tools_LiRechargab'!T36-PortablePCs_LiRechargab!T36-Tablets_LiRechargable!T36</f>
        <v>-205.16220845146864</v>
      </c>
      <c r="U36" s="9">
        <f>'POM Portables Li-Rechargeable'!P36-'cameras games_LiRechargable'!U36-cellphones_LiRechargable!U36-'Cordless Tools_LiRechargab'!U36-PortablePCs_LiRechargab!U36-Tablets_LiRechargable!U36</f>
        <v>-227.76048212150036</v>
      </c>
      <c r="V36" s="9">
        <f>'POM Portables Li-Rechargeable'!Q36-'cameras games_LiRechargable'!V36-cellphones_LiRechargable!V36-'Cordless Tools_LiRechargab'!V36-PortablePCs_LiRechargab!V36-Tablets_LiRechargable!V36</f>
        <v>-66.297270435197973</v>
      </c>
      <c r="W36" s="9">
        <f>'POM Portables Li-Rechargeable'!R36-'cameras games_LiRechargable'!W36-cellphones_LiRechargable!W36-'Cordless Tools_LiRechargab'!W36-PortablePCs_LiRechargab!W36-Tablets_LiRechargable!W36</f>
        <v>-159.67313057066931</v>
      </c>
      <c r="X36" s="9">
        <f>'POM Portables Li-Rechargeable'!S36-'cameras games_LiRechargable'!X36-cellphones_LiRechargable!X36-'Cordless Tools_LiRechargab'!X36-PortablePCs_LiRechargab!X36-Tablets_LiRechargable!X36</f>
        <v>192.06907586787935</v>
      </c>
      <c r="Y36" s="9">
        <f>'POM Portables Li-Rechargeable'!T36-'cameras games_LiRechargable'!Y36-cellphones_LiRechargable!Y36-'Cordless Tools_LiRechargab'!Y36-PortablePCs_LiRechargab!Y36-Tablets_LiRechargable!Y36</f>
        <v>21.411224815867762</v>
      </c>
      <c r="Z36" s="9">
        <f>'POM Portables Li-Rechargeable'!U36-'cameras games_LiRechargable'!Z36-cellphones_LiRechargable!Z36-'Cordless Tools_LiRechargab'!Z36-PortablePCs_LiRechargab!Z36-Tablets_LiRechargable!Z36</f>
        <v>419.51635755100881</v>
      </c>
      <c r="AA36" s="9">
        <f>'POM Portables Li-Rechargeable'!V36-'cameras games_LiRechargable'!AA36-cellphones_LiRechargable!AA36-'Cordless Tools_LiRechargab'!AA36-PortablePCs_LiRechargab!AA36-Tablets_LiRechargable!AA36</f>
        <v>620.46604462639493</v>
      </c>
      <c r="AB36" s="9">
        <f>'POM Portables Li-Rechargeable'!W36-'cameras games_LiRechargable'!AB36-cellphones_LiRechargable!AB36-'Cordless Tools_LiRechargab'!AB36-PortablePCs_LiRechargab!AB36-Tablets_LiRechargable!AB36</f>
        <v>1110.9859749718989</v>
      </c>
      <c r="AC36" s="10">
        <f>'POM Portables Li-Rechargeable'!X36-'cameras games_LiRechargable'!AC36-cellphones_LiRechargable!AC36-'Cordless Tools_LiRechargab'!AC36-PortablePCs_LiRechargab!AC36-Tablets_LiRechargable!AC36</f>
        <v>1234.4889292152541</v>
      </c>
      <c r="AD36" s="10">
        <f>'POM Portables Li-Rechargeable'!Y36-'cameras games_LiRechargable'!AD36-cellphones_LiRechargable!AD36-'Cordless Tools_LiRechargab'!AD36-PortablePCs_LiRechargab!AD36-Tablets_LiRechargable!AD36</f>
        <v>1369.6021353510778</v>
      </c>
      <c r="AE36" s="10">
        <f>'POM Portables Li-Rechargeable'!Z36-'cameras games_LiRechargable'!AE36-cellphones_LiRechargable!AE36-'Cordless Tools_LiRechargab'!AE36-PortablePCs_LiRechargab!AE36-Tablets_LiRechargable!AE36</f>
        <v>1516.2099559899527</v>
      </c>
      <c r="AF36" s="10">
        <f>'POM Portables Li-Rechargeable'!AA36-'cameras games_LiRechargable'!AF36-cellphones_LiRechargable!AF36-'Cordless Tools_LiRechargab'!AF36-PortablePCs_LiRechargab!AF36-Tablets_LiRechargable!AF36</f>
        <v>1675.0170349116302</v>
      </c>
      <c r="AG36" s="10">
        <f>'POM Portables Li-Rechargeable'!AB36-'cameras games_LiRechargable'!AG36-cellphones_LiRechargable!AG36-'Cordless Tools_LiRechargab'!AG36-PortablePCs_LiRechargab!AG36-Tablets_LiRechargable!AG36</f>
        <v>1846.7219222630852</v>
      </c>
      <c r="AH36" s="10">
        <f>'POM Portables Li-Rechargeable'!AC36-'cameras games_LiRechargable'!AH36-cellphones_LiRechargable!AH36-'Cordless Tools_LiRechargab'!AH36-PortablePCs_LiRechargab!AH36-Tablets_LiRechargable!AH36</f>
        <v>2032.0039537548619</v>
      </c>
      <c r="AI36" s="10">
        <f>'POM Portables Li-Rechargeable'!AD36-'cameras games_LiRechargable'!AI36-cellphones_LiRechargable!AI36-'Cordless Tools_LiRechargab'!AI36-PortablePCs_LiRechargab!AI36-Tablets_LiRechargable!AI36</f>
        <v>2231.5068029106583</v>
      </c>
      <c r="AJ36" s="10">
        <f>'POM Portables Li-Rechargeable'!AE36-'cameras games_LiRechargable'!AJ36-cellphones_LiRechargable!AJ36-'Cordless Tools_LiRechargab'!AJ36-PortablePCs_LiRechargab!AJ36-Tablets_LiRechargable!AJ36</f>
        <v>2445.8180506457861</v>
      </c>
      <c r="AK36" s="10">
        <f>'POM Portables Li-Rechargeable'!AF36-'cameras games_LiRechargable'!AK36-cellphones_LiRechargable!AK36-'Cordless Tools_LiRechargab'!AK36-PortablePCs_LiRechargab!AK36-Tablets_LiRechargable!AK36</f>
        <v>2675.4439991603895</v>
      </c>
      <c r="AL36" s="10">
        <f>'POM Portables Li-Rechargeable'!AG36-'cameras games_LiRechargable'!AL36-cellphones_LiRechargable!AL36-'Cordless Tools_LiRechargab'!AL36-PortablePCs_LiRechargab!AL36-Tablets_LiRechargable!AL36</f>
        <v>3000.7449859443313</v>
      </c>
      <c r="AM36" s="10">
        <f>'POM Portables Li-Rechargeable'!AH36-'cameras games_LiRechargable'!AM36-cellphones_LiRechargable!AM36-'Cordless Tools_LiRechargab'!AM36-PortablePCs_LiRechargab!AM36-Tablets_LiRechargable!AM36</f>
        <v>3359.6012511019135</v>
      </c>
      <c r="AN36" s="10">
        <f>'POM Portables Li-Rechargeable'!AI36-'cameras games_LiRechargable'!AN36-cellphones_LiRechargable!AN36-'Cordless Tools_LiRechargab'!AN36-PortablePCs_LiRechargab!AN36-Tablets_LiRechargable!AN36</f>
        <v>3755.3875265439842</v>
      </c>
      <c r="AO36" s="10">
        <f>'POM Portables Li-Rechargeable'!AJ36-'cameras games_LiRechargable'!AO36-cellphones_LiRechargable!AO36-'Cordless Tools_LiRechargab'!AO36-PortablePCs_LiRechargab!AO36-Tablets_LiRechargable!AO36</f>
        <v>4191.8163884587448</v>
      </c>
      <c r="AP36" s="10">
        <f>'POM Portables Li-Rechargeable'!AK36-'cameras games_LiRechargable'!AP36-cellphones_LiRechargable!AP36-'Cordless Tools_LiRechargab'!AP36-PortablePCs_LiRechargab!AP36-Tablets_LiRechargable!AP36</f>
        <v>4672.9720490312466</v>
      </c>
      <c r="AQ36" s="10">
        <f>'POM Portables Li-Rechargeable'!AL36-'cameras games_LiRechargable'!AQ36-cellphones_LiRechargable!AQ36-'Cordless Tools_LiRechargab'!AQ36-PortablePCs_LiRechargab!AQ36-Tablets_LiRechargable!AQ36</f>
        <v>5203.3475274794055</v>
      </c>
      <c r="AR36" s="10">
        <f>'POM Portables Li-Rechargeable'!AM36-'cameras games_LiRechargable'!AR36-cellphones_LiRechargable!AR36-'Cordless Tools_LiRechargab'!AR36-PortablePCs_LiRechargab!AR36-Tablets_LiRechargable!AR36</f>
        <v>5787.88553834099</v>
      </c>
      <c r="AS36" s="10">
        <f>'POM Portables Li-Rechargeable'!AN36-'cameras games_LiRechargable'!AS36-cellphones_LiRechargable!AS36-'Cordless Tools_LiRechargab'!AS36-PortablePCs_LiRechargab!AS36-Tablets_LiRechargable!AS36</f>
        <v>6432.0234687396942</v>
      </c>
      <c r="AT36" s="10">
        <f>'POM Portables Li-Rechargeable'!AO36-'cameras games_LiRechargable'!AT36-cellphones_LiRechargable!AT36-'Cordless Tools_LiRechargab'!AT36-PortablePCs_LiRechargab!AT36-Tablets_LiRechargable!AT36</f>
        <v>7141.7428535311337</v>
      </c>
      <c r="AU36" s="10">
        <f>'POM Portables Li-Rechargeable'!AP36-'cameras games_LiRechargable'!AU36-cellphones_LiRechargable!AU36-'Cordless Tools_LiRechargab'!AU36-PortablePCs_LiRechargab!AU36-Tablets_LiRechargable!AU36</f>
        <v>7923.6237981198583</v>
      </c>
      <c r="AV36" s="10">
        <f>'POM Portables Li-Rechargeable'!AQ36-'cameras games_LiRechargable'!AV36-cellphones_LiRechargable!AV36-'Cordless Tools_LiRechargab'!AV36-PortablePCs_LiRechargab!AV36-Tablets_LiRechargable!AV36</f>
        <v>8791.7253281787926</v>
      </c>
      <c r="AW36" s="10">
        <f>'POM Portables Li-Rechargeable'!AR36-'cameras games_LiRechargable'!AW36-cellphones_LiRechargable!AW36-'Cordless Tools_LiRechargab'!AW36-PortablePCs_LiRechargab!AW36-Tablets_LiRechargable!AW36</f>
        <v>9897.612537078101</v>
      </c>
      <c r="AX36" s="10">
        <f>'POM Portables Li-Rechargeable'!AS36-'cameras games_LiRechargable'!AX36-cellphones_LiRechargable!AX36-'Cordless Tools_LiRechargab'!AX36-PortablePCs_LiRechargab!AX36-Tablets_LiRechargable!AX36</f>
        <v>11122.364339001439</v>
      </c>
      <c r="AY36" s="10">
        <f>'POM Portables Li-Rechargeable'!AT36-'cameras games_LiRechargable'!AY36-cellphones_LiRechargable!AY36-'Cordless Tools_LiRechargab'!AY36-PortablePCs_LiRechargab!AY36-Tablets_LiRechargable!AY36</f>
        <v>12478.250388241207</v>
      </c>
      <c r="AZ36" s="10">
        <f>'POM Portables Li-Rechargeable'!AU36-'cameras games_LiRechargable'!AZ36-cellphones_LiRechargable!AZ36-'Cordless Tools_LiRechargab'!AZ36-PortablePCs_LiRechargab!AZ36-Tablets_LiRechargable!AZ36</f>
        <v>13978.786158282393</v>
      </c>
      <c r="BA36" s="10">
        <f>'POM Portables Li-Rechargeable'!AV36-'cameras games_LiRechargable'!BA36-cellphones_LiRechargable!BA36-'Cordless Tools_LiRechargab'!BA36-PortablePCs_LiRechargab!BA36-Tablets_LiRechargable!BA36</f>
        <v>15638.858463350116</v>
      </c>
      <c r="BB36" s="10">
        <f>'POM Portables Li-Rechargeable'!AW36-'cameras games_LiRechargable'!BB36-cellphones_LiRechargable!BB36-'Cordless Tools_LiRechargab'!BB36-PortablePCs_LiRechargab!BB36-Tablets_LiRechargable!BB36</f>
        <v>17474.863579062752</v>
      </c>
      <c r="BC36" s="10">
        <f>'POM Portables Li-Rechargeable'!AX36-'cameras games_LiRechargable'!BC36-cellphones_LiRechargable!BC36-'Cordless Tools_LiRechargab'!BC36-PortablePCs_LiRechargab!BC36-Tablets_LiRechargable!BC36</f>
        <v>19504.859224448483</v>
      </c>
      <c r="BD36" s="10">
        <f>'POM Portables Li-Rechargeable'!AY36-'cameras games_LiRechargable'!BD36-cellphones_LiRechargable!BD36-'Cordless Tools_LiRechargab'!BD36-PortablePCs_LiRechargab!BD36-Tablets_LiRechargable!BD36</f>
        <v>21748.731793926021</v>
      </c>
      <c r="BE36" s="10">
        <f>'POM Portables Li-Rechargeable'!AZ36-'cameras games_LiRechargable'!BE36-cellphones_LiRechargable!BE36-'Cordless Tools_LiRechargab'!BE36-PortablePCs_LiRechargab!BE36-Tablets_LiRechargable!BE36</f>
        <v>24228.380366834008</v>
      </c>
    </row>
    <row r="37" spans="1:57" x14ac:dyDescent="0.35">
      <c r="A37" s="57" t="s">
        <v>616</v>
      </c>
      <c r="C37" s="86" t="s">
        <v>3</v>
      </c>
      <c r="D37" s="58" t="s">
        <v>621</v>
      </c>
      <c r="E37" s="67" t="s">
        <v>625</v>
      </c>
      <c r="F37" s="26" t="s">
        <v>64</v>
      </c>
      <c r="G37" s="11">
        <f>'POM Portables Li-Rechargeable'!B37-'cameras games_LiRechargable'!G37-cellphones_LiRechargable!G37-'Cordless Tools_LiRechargab'!G37-PortablePCs_LiRechargab!G37-Tablets_LiRechargable!G37</f>
        <v>-4.0435281426179985</v>
      </c>
      <c r="H37" s="11">
        <f>'POM Portables Li-Rechargeable'!C37-'cameras games_LiRechargable'!H37-cellphones_LiRechargable!H37-'Cordless Tools_LiRechargab'!H37-PortablePCs_LiRechargab!H37-Tablets_LiRechargable!H37</f>
        <v>-10.268588221112243</v>
      </c>
      <c r="I37" s="11">
        <f>'POM Portables Li-Rechargeable'!D37-'cameras games_LiRechargable'!I37-cellphones_LiRechargable!I37-'Cordless Tools_LiRechargab'!I37-PortablePCs_LiRechargab!I37-Tablets_LiRechargable!I37</f>
        <v>-7.2985313181178766</v>
      </c>
      <c r="J37" s="11">
        <f>'POM Portables Li-Rechargeable'!E37-'cameras games_LiRechargable'!J37-cellphones_LiRechargable!J37-'Cordless Tools_LiRechargab'!J37-PortablePCs_LiRechargab!J37-Tablets_LiRechargable!J37</f>
        <v>-4.7826206802273603</v>
      </c>
      <c r="K37" s="11">
        <f>'POM Portables Li-Rechargeable'!F37-'cameras games_LiRechargable'!K37-cellphones_LiRechargable!K37-'Cordless Tools_LiRechargab'!K37-PortablePCs_LiRechargab!K37-Tablets_LiRechargable!K37</f>
        <v>4.9797472858158809</v>
      </c>
      <c r="L37" s="11">
        <f>'POM Portables Li-Rechargeable'!G37-'cameras games_LiRechargable'!L37-cellphones_LiRechargable!L37-'Cordless Tools_LiRechargab'!L37-PortablePCs_LiRechargab!L37-Tablets_LiRechargable!L37</f>
        <v>9.8540287758582998</v>
      </c>
      <c r="M37" s="11">
        <f>'POM Portables Li-Rechargeable'!H37-'cameras games_LiRechargable'!M37-cellphones_LiRechargable!M37-'Cordless Tools_LiRechargab'!M37-PortablePCs_LiRechargab!M37-Tablets_LiRechargable!M37</f>
        <v>-2.4503465339264459</v>
      </c>
      <c r="N37" s="11">
        <f>'POM Portables Li-Rechargeable'!I37-'cameras games_LiRechargable'!N37-cellphones_LiRechargable!N37-'Cordless Tools_LiRechargab'!N37-PortablePCs_LiRechargab!N37-Tablets_LiRechargable!N37</f>
        <v>1.9617847559424391</v>
      </c>
      <c r="O37" s="11">
        <f>'POM Portables Li-Rechargeable'!J37-'cameras games_LiRechargable'!O37-cellphones_LiRechargable!O37-'Cordless Tools_LiRechargab'!O37-PortablePCs_LiRechargab!O37-Tablets_LiRechargable!O37</f>
        <v>19.253053774959451</v>
      </c>
      <c r="P37" s="11">
        <f>'POM Portables Li-Rechargeable'!K37-'cameras games_LiRechargable'!P37-cellphones_LiRechargable!P37-'Cordless Tools_LiRechargab'!P37-PortablePCs_LiRechargab!P37-Tablets_LiRechargable!P37</f>
        <v>-17.46194281580436</v>
      </c>
      <c r="Q37" s="11">
        <f>'POM Portables Li-Rechargeable'!L37-'cameras games_LiRechargable'!Q37-cellphones_LiRechargable!Q37-'Cordless Tools_LiRechargab'!Q37-PortablePCs_LiRechargab!Q37-Tablets_LiRechargable!Q37</f>
        <v>24.604150383996618</v>
      </c>
      <c r="R37" s="9">
        <f>'POM Portables Li-Rechargeable'!M37-'cameras games_LiRechargable'!R37-cellphones_LiRechargable!R37-'Cordless Tools_LiRechargab'!R37-PortablePCs_LiRechargab!R37-Tablets_LiRechargable!R37</f>
        <v>35.509384006255083</v>
      </c>
      <c r="S37" s="9">
        <f>'POM Portables Li-Rechargeable'!N37-'cameras games_LiRechargable'!S37-cellphones_LiRechargable!S37-'Cordless Tools_LiRechargab'!S37-PortablePCs_LiRechargab!S37-Tablets_LiRechargable!S37</f>
        <v>0.13841529332855274</v>
      </c>
      <c r="T37" s="9">
        <f>'POM Portables Li-Rechargeable'!O37-'cameras games_LiRechargable'!T37-cellphones_LiRechargable!T37-'Cordless Tools_LiRechargab'!T37-PortablePCs_LiRechargab!T37-Tablets_LiRechargable!T37</f>
        <v>-44.700482897419683</v>
      </c>
      <c r="U37" s="9">
        <f>'POM Portables Li-Rechargeable'!P37-'cameras games_LiRechargable'!U37-cellphones_LiRechargable!U37-'Cordless Tools_LiRechargab'!U37-PortablePCs_LiRechargab!U37-Tablets_LiRechargable!U37</f>
        <v>-78.596413951959931</v>
      </c>
      <c r="V37" s="9">
        <f>'POM Portables Li-Rechargeable'!Q37-'cameras games_LiRechargable'!V37-cellphones_LiRechargable!V37-'Cordless Tools_LiRechargab'!V37-PortablePCs_LiRechargab!V37-Tablets_LiRechargable!V37</f>
        <v>-58.660268440640088</v>
      </c>
      <c r="W37" s="9">
        <f>'POM Portables Li-Rechargeable'!R37-'cameras games_LiRechargable'!W37-cellphones_LiRechargable!W37-'Cordless Tools_LiRechargab'!W37-PortablePCs_LiRechargab!W37-Tablets_LiRechargable!W37</f>
        <v>10.871635537665512</v>
      </c>
      <c r="X37" s="9">
        <f>'POM Portables Li-Rechargeable'!S37-'cameras games_LiRechargable'!X37-cellphones_LiRechargable!X37-'Cordless Tools_LiRechargab'!X37-PortablePCs_LiRechargab!X37-Tablets_LiRechargable!X37</f>
        <v>54.962090037787725</v>
      </c>
      <c r="Y37" s="9">
        <f>'POM Portables Li-Rechargeable'!T37-'cameras games_LiRechargable'!Y37-cellphones_LiRechargable!Y37-'Cordless Tools_LiRechargab'!Y37-PortablePCs_LiRechargab!Y37-Tablets_LiRechargable!Y37</f>
        <v>95.850631115202901</v>
      </c>
      <c r="Z37" s="9">
        <f>'POM Portables Li-Rechargeable'!U37-'cameras games_LiRechargable'!Z37-cellphones_LiRechargable!Z37-'Cordless Tools_LiRechargab'!Z37-PortablePCs_LiRechargab!Z37-Tablets_LiRechargable!Z37</f>
        <v>174.91295998288857</v>
      </c>
      <c r="AA37" s="9">
        <f>'POM Portables Li-Rechargeable'!V37-'cameras games_LiRechargable'!AA37-cellphones_LiRechargable!AA37-'Cordless Tools_LiRechargab'!AA37-PortablePCs_LiRechargab!AA37-Tablets_LiRechargable!AA37</f>
        <v>272.95032671766751</v>
      </c>
      <c r="AB37" s="9">
        <f>'POM Portables Li-Rechargeable'!W37-'cameras games_LiRechargable'!AB37-cellphones_LiRechargable!AB37-'Cordless Tools_LiRechargab'!AB37-PortablePCs_LiRechargab!AB37-Tablets_LiRechargable!AB37</f>
        <v>336.48376164914617</v>
      </c>
      <c r="AC37" s="10">
        <f>'POM Portables Li-Rechargeable'!X37-'cameras games_LiRechargable'!AC37-cellphones_LiRechargable!AC37-'Cordless Tools_LiRechargab'!AC37-PortablePCs_LiRechargab!AC37-Tablets_LiRechargable!AC37</f>
        <v>375.40433063030463</v>
      </c>
      <c r="AD37" s="10">
        <f>'POM Portables Li-Rechargeable'!Y37-'cameras games_LiRechargable'!AD37-cellphones_LiRechargable!AD37-'Cordless Tools_LiRechargab'!AD37-PortablePCs_LiRechargab!AD37-Tablets_LiRechargable!AD37</f>
        <v>418.04659060285809</v>
      </c>
      <c r="AE37" s="10">
        <f>'POM Portables Li-Rechargeable'!Z37-'cameras games_LiRechargable'!AE37-cellphones_LiRechargable!AE37-'Cordless Tools_LiRechargab'!AE37-PortablePCs_LiRechargab!AE37-Tablets_LiRechargable!AE37</f>
        <v>464.18562664611881</v>
      </c>
      <c r="AF37" s="10">
        <f>'POM Portables Li-Rechargeable'!AA37-'cameras games_LiRechargable'!AF37-cellphones_LiRechargable!AF37-'Cordless Tools_LiRechargab'!AF37-PortablePCs_LiRechargab!AF37-Tablets_LiRechargable!AF37</f>
        <v>514.00571193588371</v>
      </c>
      <c r="AG37" s="10">
        <f>'POM Portables Li-Rechargeable'!AB37-'cameras games_LiRechargable'!AG37-cellphones_LiRechargable!AG37-'Cordless Tools_LiRechargab'!AG37-PortablePCs_LiRechargab!AG37-Tablets_LiRechargable!AG37</f>
        <v>567.68131738105978</v>
      </c>
      <c r="AH37" s="10">
        <f>'POM Portables Li-Rechargeable'!AC37-'cameras games_LiRechargable'!AH37-cellphones_LiRechargable!AH37-'Cordless Tools_LiRechargab'!AH37-PortablePCs_LiRechargab!AH37-Tablets_LiRechargable!AH37</f>
        <v>625.37153007715472</v>
      </c>
      <c r="AI37" s="10">
        <f>'POM Portables Li-Rechargeable'!AD37-'cameras games_LiRechargable'!AI37-cellphones_LiRechargable!AI37-'Cordless Tools_LiRechargab'!AI37-PortablePCs_LiRechargab!AI37-Tablets_LiRechargable!AI37</f>
        <v>687.21317320120204</v>
      </c>
      <c r="AJ37" s="10">
        <f>'POM Portables Li-Rechargeable'!AE37-'cameras games_LiRechargable'!AJ37-cellphones_LiRechargable!AJ37-'Cordless Tools_LiRechargab'!AJ37-PortablePCs_LiRechargab!AJ37-Tablets_LiRechargable!AJ37</f>
        <v>753.31237881837114</v>
      </c>
      <c r="AK37" s="10">
        <f>'POM Portables Li-Rechargeable'!AF37-'cameras games_LiRechargable'!AK37-cellphones_LiRechargable!AK37-'Cordless Tools_LiRechargab'!AK37-PortablePCs_LiRechargab!AK37-Tablets_LiRechargable!AK37</f>
        <v>823.73432121924827</v>
      </c>
      <c r="AL37" s="10">
        <f>'POM Portables Li-Rechargeable'!AG37-'cameras games_LiRechargable'!AL37-cellphones_LiRechargable!AL37-'Cordless Tools_LiRechargab'!AL37-PortablePCs_LiRechargab!AL37-Tablets_LiRechargable!AL37</f>
        <v>927.09366211003555</v>
      </c>
      <c r="AM37" s="10">
        <f>'POM Portables Li-Rechargeable'!AH37-'cameras games_LiRechargable'!AM37-cellphones_LiRechargable!AM37-'Cordless Tools_LiRechargab'!AM37-PortablePCs_LiRechargab!AM37-Tablets_LiRechargable!AM37</f>
        <v>1041.1426467234028</v>
      </c>
      <c r="AN37" s="10">
        <f>'POM Portables Li-Rechargeable'!AI37-'cameras games_LiRechargable'!AN37-cellphones_LiRechargable!AN37-'Cordless Tools_LiRechargab'!AN37-PortablePCs_LiRechargab!AN37-Tablets_LiRechargable!AN37</f>
        <v>1166.9566535388599</v>
      </c>
      <c r="AO37" s="10">
        <f>'POM Portables Li-Rechargeable'!AJ37-'cameras games_LiRechargable'!AO37-cellphones_LiRechargable!AO37-'Cordless Tools_LiRechargab'!AO37-PortablePCs_LiRechargab!AO37-Tablets_LiRechargable!AO37</f>
        <v>1305.7187205651576</v>
      </c>
      <c r="AP37" s="10">
        <f>'POM Portables Li-Rechargeable'!AK37-'cameras games_LiRechargable'!AP37-cellphones_LiRechargable!AP37-'Cordless Tools_LiRechargab'!AP37-PortablePCs_LiRechargab!AP37-Tablets_LiRechargable!AP37</f>
        <v>1458.73031366083</v>
      </c>
      <c r="AQ37" s="10">
        <f>'POM Portables Li-Rechargeable'!AL37-'cameras games_LiRechargable'!AQ37-cellphones_LiRechargable!AQ37-'Cordless Tools_LiRechargab'!AQ37-PortablePCs_LiRechargab!AQ37-Tablets_LiRechargable!AQ37</f>
        <v>1627.4231717334826</v>
      </c>
      <c r="AR37" s="10">
        <f>'POM Portables Li-Rechargeable'!AM37-'cameras games_LiRechargable'!AR37-cellphones_LiRechargable!AR37-'Cordless Tools_LiRechargab'!AR37-PortablePCs_LiRechargab!AR37-Tablets_LiRechargable!AR37</f>
        <v>1813.3723365066292</v>
      </c>
      <c r="AS37" s="10">
        <f>'POM Portables Li-Rechargeable'!AN37-'cameras games_LiRechargable'!AS37-cellphones_LiRechargable!AS37-'Cordless Tools_LiRechargab'!AS37-PortablePCs_LiRechargab!AS37-Tablets_LiRechargable!AS37</f>
        <v>2018.3104853117725</v>
      </c>
      <c r="AT37" s="10">
        <f>'POM Portables Li-Rechargeable'!AO37-'cameras games_LiRechargable'!AT37-cellphones_LiRechargable!AT37-'Cordless Tools_LiRechargab'!AT37-PortablePCs_LiRechargab!AT37-Tablets_LiRechargable!AT37</f>
        <v>2244.1436972092347</v>
      </c>
      <c r="AU37" s="10">
        <f>'POM Portables Li-Rechargeable'!AP37-'cameras games_LiRechargable'!AU37-cellphones_LiRechargable!AU37-'Cordless Tools_LiRechargab'!AU37-PortablePCs_LiRechargab!AU37-Tablets_LiRechargable!AU37</f>
        <v>2492.9687957715691</v>
      </c>
      <c r="AV37" s="10">
        <f>'POM Portables Li-Rechargeable'!AQ37-'cameras games_LiRechargable'!AV37-cellphones_LiRechargable!AV37-'Cordless Tools_LiRechargab'!AV37-PortablePCs_LiRechargab!AV37-Tablets_LiRechargable!AV37</f>
        <v>2769.2843388550864</v>
      </c>
      <c r="AW37" s="10">
        <f>'POM Portables Li-Rechargeable'!AR37-'cameras games_LiRechargable'!AW37-cellphones_LiRechargable!AW37-'Cordless Tools_LiRechargab'!AW37-PortablePCs_LiRechargab!AW37-Tablets_LiRechargable!AW37</f>
        <v>3128.6820876163206</v>
      </c>
      <c r="AX37" s="10">
        <f>'POM Portables Li-Rechargeable'!AS37-'cameras games_LiRechargable'!AX37-cellphones_LiRechargable!AX37-'Cordless Tools_LiRechargab'!AX37-PortablePCs_LiRechargab!AX37-Tablets_LiRechargable!AX37</f>
        <v>3527.0515229918092</v>
      </c>
      <c r="AY37" s="10">
        <f>'POM Portables Li-Rechargeable'!AT37-'cameras games_LiRechargable'!AY37-cellphones_LiRechargable!AY37-'Cordless Tools_LiRechargab'!AY37-PortablePCs_LiRechargab!AY37-Tablets_LiRechargable!AY37</f>
        <v>3968.4304936898257</v>
      </c>
      <c r="AZ37" s="10">
        <f>'POM Portables Li-Rechargeable'!AU37-'cameras games_LiRechargable'!AZ37-cellphones_LiRechargable!AZ37-'Cordless Tools_LiRechargab'!AZ37-PortablePCs_LiRechargab!AZ37-Tablets_LiRechargable!AZ37</f>
        <v>4457.2675581364147</v>
      </c>
      <c r="BA37" s="10">
        <f>'POM Portables Li-Rechargeable'!AV37-'cameras games_LiRechargable'!BA37-cellphones_LiRechargable!BA37-'Cordless Tools_LiRechargab'!BA37-PortablePCs_LiRechargab!BA37-Tablets_LiRechargable!BA37</f>
        <v>4998.4634005979615</v>
      </c>
      <c r="BB37" s="10">
        <f>'POM Portables Li-Rechargeable'!AW37-'cameras games_LiRechargable'!BB37-cellphones_LiRechargable!BB37-'Cordless Tools_LiRechargab'!BB37-PortablePCs_LiRechargab!BB37-Tablets_LiRechargable!BB37</f>
        <v>5597.4164061626398</v>
      </c>
      <c r="BC37" s="10">
        <f>'POM Portables Li-Rechargeable'!AX37-'cameras games_LiRechargable'!BC37-cellphones_LiRechargable!BC37-'Cordless Tools_LiRechargab'!BC37-PortablePCs_LiRechargab!BC37-Tablets_LiRechargable!BC37</f>
        <v>6260.072811328856</v>
      </c>
      <c r="BD37" s="10">
        <f>'POM Portables Li-Rechargeable'!AY37-'cameras games_LiRechargable'!BD37-cellphones_LiRechargable!BD37-'Cordless Tools_LiRechargab'!BD37-PortablePCs_LiRechargab!BD37-Tablets_LiRechargable!BD37</f>
        <v>6992.9818886667181</v>
      </c>
      <c r="BE37" s="10">
        <f>'POM Portables Li-Rechargeable'!AZ37-'cameras games_LiRechargable'!BE37-cellphones_LiRechargable!BE37-'Cordless Tools_LiRechargab'!BE37-PortablePCs_LiRechargab!BE37-Tablets_LiRechargable!BE37</f>
        <v>7803.3566699104194</v>
      </c>
    </row>
    <row r="38" spans="1:57" x14ac:dyDescent="0.35">
      <c r="A38" s="57" t="s">
        <v>616</v>
      </c>
      <c r="C38" s="86" t="s">
        <v>3</v>
      </c>
      <c r="D38" s="58" t="s">
        <v>621</v>
      </c>
      <c r="E38" s="67" t="s">
        <v>625</v>
      </c>
      <c r="F38" s="26" t="s">
        <v>65</v>
      </c>
      <c r="G38" s="11">
        <f>'POM Portables Li-Rechargeable'!B38-'cameras games_LiRechargable'!G38-cellphones_LiRechargable!G38-'Cordless Tools_LiRechargab'!G38-PortablePCs_LiRechargab!G38-Tablets_LiRechargable!G38</f>
        <v>0.66689133675463497</v>
      </c>
      <c r="H38" s="11">
        <f>'POM Portables Li-Rechargeable'!C38-'cameras games_LiRechargable'!H38-cellphones_LiRechargable!H38-'Cordless Tools_LiRechargab'!H38-PortablePCs_LiRechargab!H38-Tablets_LiRechargable!H38</f>
        <v>-2.624539890970734E-2</v>
      </c>
      <c r="I38" s="11">
        <f>'POM Portables Li-Rechargeable'!D38-'cameras games_LiRechargable'!I38-cellphones_LiRechargable!I38-'Cordless Tools_LiRechargab'!I38-PortablePCs_LiRechargab!I38-Tablets_LiRechargable!I38</f>
        <v>1.352745365041947</v>
      </c>
      <c r="J38" s="11">
        <f>'POM Portables Li-Rechargeable'!E38-'cameras games_LiRechargable'!J38-cellphones_LiRechargable!J38-'Cordless Tools_LiRechargab'!J38-PortablePCs_LiRechargab!J38-Tablets_LiRechargable!J38</f>
        <v>4.2129245178249244</v>
      </c>
      <c r="K38" s="11">
        <f>'POM Portables Li-Rechargeable'!F38-'cameras games_LiRechargable'!K38-cellphones_LiRechargable!K38-'Cordless Tools_LiRechargab'!K38-PortablePCs_LiRechargab!K38-Tablets_LiRechargable!K38</f>
        <v>8.0040518323955805</v>
      </c>
      <c r="L38" s="11">
        <f>'POM Portables Li-Rechargeable'!G38-'cameras games_LiRechargable'!L38-cellphones_LiRechargable!L38-'Cordless Tools_LiRechargab'!L38-PortablePCs_LiRechargab!L38-Tablets_LiRechargable!L38</f>
        <v>9.0513652299623839</v>
      </c>
      <c r="M38" s="11">
        <f>'POM Portables Li-Rechargeable'!H38-'cameras games_LiRechargable'!M38-cellphones_LiRechargable!M38-'Cordless Tools_LiRechargab'!M38-PortablePCs_LiRechargab!M38-Tablets_LiRechargable!M38</f>
        <v>10.218254241428861</v>
      </c>
      <c r="N38" s="11">
        <f>'POM Portables Li-Rechargeable'!I38-'cameras games_LiRechargable'!N38-cellphones_LiRechargable!N38-'Cordless Tools_LiRechargab'!N38-PortablePCs_LiRechargab!N38-Tablets_LiRechargable!N38</f>
        <v>7.7610520811112522</v>
      </c>
      <c r="O38" s="11">
        <f>'POM Portables Li-Rechargeable'!J38-'cameras games_LiRechargable'!O38-cellphones_LiRechargable!O38-'Cordless Tools_LiRechargab'!O38-PortablePCs_LiRechargab!O38-Tablets_LiRechargable!O38</f>
        <v>23.339437419095454</v>
      </c>
      <c r="P38" s="11">
        <f>'POM Portables Li-Rechargeable'!K38-'cameras games_LiRechargable'!P38-cellphones_LiRechargable!P38-'Cordless Tools_LiRechargab'!P38-PortablePCs_LiRechargab!P38-Tablets_LiRechargable!P38</f>
        <v>-1.4856221039907824</v>
      </c>
      <c r="Q38" s="11">
        <f>'POM Portables Li-Rechargeable'!L38-'cameras games_LiRechargable'!Q38-cellphones_LiRechargable!Q38-'Cordless Tools_LiRechargab'!Q38-PortablePCs_LiRechargab!Q38-Tablets_LiRechargable!Q38</f>
        <v>28.937898432019246</v>
      </c>
      <c r="R38" s="9">
        <f>'POM Portables Li-Rechargeable'!M38-'cameras games_LiRechargable'!R38-cellphones_LiRechargable!R38-'Cordless Tools_LiRechargab'!R38-PortablePCs_LiRechargab!R38-Tablets_LiRechargable!R38</f>
        <v>38.99816315979016</v>
      </c>
      <c r="S38" s="9">
        <f>'POM Portables Li-Rechargeable'!N38-'cameras games_LiRechargable'!S38-cellphones_LiRechargable!S38-'Cordless Tools_LiRechargab'!S38-PortablePCs_LiRechargab!S38-Tablets_LiRechargable!S38</f>
        <v>34.423141225257268</v>
      </c>
      <c r="T38" s="9">
        <f>'POM Portables Li-Rechargeable'!O38-'cameras games_LiRechargable'!T38-cellphones_LiRechargable!T38-'Cordless Tools_LiRechargab'!T38-PortablePCs_LiRechargab!T38-Tablets_LiRechargable!T38</f>
        <v>22.371022169431821</v>
      </c>
      <c r="U38" s="9">
        <f>'POM Portables Li-Rechargeable'!P38-'cameras games_LiRechargable'!U38-cellphones_LiRechargable!U38-'Cordless Tools_LiRechargab'!U38-PortablePCs_LiRechargab!U38-Tablets_LiRechargable!U38</f>
        <v>30.908092737739953</v>
      </c>
      <c r="V38" s="9">
        <f>'POM Portables Li-Rechargeable'!Q38-'cameras games_LiRechargable'!V38-cellphones_LiRechargable!V38-'Cordless Tools_LiRechargab'!V38-PortablePCs_LiRechargab!V38-Tablets_LiRechargable!V38</f>
        <v>25.029244126014088</v>
      </c>
      <c r="W38" s="9">
        <f>'POM Portables Li-Rechargeable'!R38-'cameras games_LiRechargable'!W38-cellphones_LiRechargable!W38-'Cordless Tools_LiRechargab'!W38-PortablePCs_LiRechargab!W38-Tablets_LiRechargable!W38</f>
        <v>82.651031093454762</v>
      </c>
      <c r="X38" s="9">
        <f>'POM Portables Li-Rechargeable'!S38-'cameras games_LiRechargable'!X38-cellphones_LiRechargable!X38-'Cordless Tools_LiRechargab'!X38-PortablePCs_LiRechargab!X38-Tablets_LiRechargable!X38</f>
        <v>79.369057921262296</v>
      </c>
      <c r="Y38" s="9">
        <f>'POM Portables Li-Rechargeable'!T38-'cameras games_LiRechargable'!Y38-cellphones_LiRechargable!Y38-'Cordless Tools_LiRechargab'!Y38-PortablePCs_LiRechargab!Y38-Tablets_LiRechargable!Y38</f>
        <v>82.392385048130464</v>
      </c>
      <c r="Z38" s="9">
        <f>'POM Portables Li-Rechargeable'!U38-'cameras games_LiRechargable'!Z38-cellphones_LiRechargable!Z38-'Cordless Tools_LiRechargab'!Z38-PortablePCs_LiRechargab!Z38-Tablets_LiRechargable!Z38</f>
        <v>97.009850425173056</v>
      </c>
      <c r="AA38" s="9">
        <f>'POM Portables Li-Rechargeable'!V38-'cameras games_LiRechargable'!AA38-cellphones_LiRechargable!AA38-'Cordless Tools_LiRechargab'!AA38-PortablePCs_LiRechargab!AA38-Tablets_LiRechargable!AA38</f>
        <v>100.03192545633154</v>
      </c>
      <c r="AB38" s="9">
        <f>'POM Portables Li-Rechargeable'!W38-'cameras games_LiRechargable'!AB38-cellphones_LiRechargable!AB38-'Cordless Tools_LiRechargab'!AB38-PortablePCs_LiRechargab!AB38-Tablets_LiRechargable!AB38</f>
        <v>121.70275945324394</v>
      </c>
      <c r="AC38" s="10">
        <f>'POM Portables Li-Rechargeable'!X38-'cameras games_LiRechargable'!AC38-cellphones_LiRechargable!AC38-'Cordless Tools_LiRechargab'!AC38-PortablePCs_LiRechargab!AC38-Tablets_LiRechargable!AC38</f>
        <v>133.54909313136733</v>
      </c>
      <c r="AD38" s="10">
        <f>'POM Portables Li-Rechargeable'!Y38-'cameras games_LiRechargable'!AD38-cellphones_LiRechargable!AD38-'Cordless Tools_LiRechargab'!AD38-PortablePCs_LiRechargab!AD38-Tablets_LiRechargable!AD38</f>
        <v>146.20441064114655</v>
      </c>
      <c r="AE38" s="10">
        <f>'POM Portables Li-Rechargeable'!Z38-'cameras games_LiRechargable'!AE38-cellphones_LiRechargable!AE38-'Cordless Tools_LiRechargab'!AE38-PortablePCs_LiRechargab!AE38-Tablets_LiRechargable!AE38</f>
        <v>159.5715704458477</v>
      </c>
      <c r="AF38" s="10">
        <f>'POM Portables Li-Rechargeable'!AA38-'cameras games_LiRechargable'!AF38-cellphones_LiRechargable!AF38-'Cordless Tools_LiRechargab'!AF38-PortablePCs_LiRechargab!AF38-Tablets_LiRechargable!AF38</f>
        <v>173.61824705194678</v>
      </c>
      <c r="AG38" s="10">
        <f>'POM Portables Li-Rechargeable'!AB38-'cameras games_LiRechargable'!AG38-cellphones_LiRechargable!AG38-'Cordless Tools_LiRechargab'!AG38-PortablePCs_LiRechargab!AG38-Tablets_LiRechargable!AG38</f>
        <v>188.29164657366545</v>
      </c>
      <c r="AH38" s="10">
        <f>'POM Portables Li-Rechargeable'!AC38-'cameras games_LiRechargable'!AH38-cellphones_LiRechargable!AH38-'Cordless Tools_LiRechargab'!AH38-PortablePCs_LiRechargab!AH38-Tablets_LiRechargable!AH38</f>
        <v>203.51366916135356</v>
      </c>
      <c r="AI38" s="10">
        <f>'POM Portables Li-Rechargeable'!AD38-'cameras games_LiRechargable'!AI38-cellphones_LiRechargable!AI38-'Cordless Tools_LiRechargab'!AI38-PortablePCs_LiRechargab!AI38-Tablets_LiRechargable!AI38</f>
        <v>219.17513951281862</v>
      </c>
      <c r="AJ38" s="10">
        <f>'POM Portables Li-Rechargeable'!AE38-'cameras games_LiRechargable'!AJ38-cellphones_LiRechargable!AJ38-'Cordless Tools_LiRechargab'!AJ38-PortablePCs_LiRechargab!AJ38-Tablets_LiRechargable!AJ38</f>
        <v>235.12894048825106</v>
      </c>
      <c r="AK38" s="10">
        <f>'POM Portables Li-Rechargeable'!AF38-'cameras games_LiRechargable'!AK38-cellphones_LiRechargable!AK38-'Cordless Tools_LiRechargab'!AK38-PortablePCs_LiRechargab!AK38-Tablets_LiRechargable!AK38</f>
        <v>251.18185686133299</v>
      </c>
      <c r="AL38" s="10">
        <f>'POM Portables Li-Rechargeable'!AG38-'cameras games_LiRechargable'!AL38-cellphones_LiRechargable!AL38-'Cordless Tools_LiRechargab'!AL38-PortablePCs_LiRechargab!AL38-Tablets_LiRechargable!AL38</f>
        <v>283.23594869818731</v>
      </c>
      <c r="AM38" s="10">
        <f>'POM Portables Li-Rechargeable'!AH38-'cameras games_LiRechargable'!AM38-cellphones_LiRechargable!AM38-'Cordless Tools_LiRechargab'!AM38-PortablePCs_LiRechargab!AM38-Tablets_LiRechargable!AM38</f>
        <v>318.6212307210771</v>
      </c>
      <c r="AN38" s="10">
        <f>'POM Portables Li-Rechargeable'!AI38-'cameras games_LiRechargable'!AN38-cellphones_LiRechargable!AN38-'Cordless Tools_LiRechargab'!AN38-PortablePCs_LiRechargab!AN38-Tablets_LiRechargable!AN38</f>
        <v>357.673208197446</v>
      </c>
      <c r="AO38" s="10">
        <f>'POM Portables Li-Rechargeable'!AJ38-'cameras games_LiRechargable'!AO38-cellphones_LiRechargable!AO38-'Cordless Tools_LiRechargab'!AO38-PortablePCs_LiRechargab!AO38-Tablets_LiRechargable!AO38</f>
        <v>400.76098335274702</v>
      </c>
      <c r="AP38" s="10">
        <f>'POM Portables Li-Rechargeable'!AK38-'cameras games_LiRechargable'!AP38-cellphones_LiRechargable!AP38-'Cordless Tools_LiRechargab'!AP38-PortablePCs_LiRechargab!AP38-Tablets_LiRechargable!AP38</f>
        <v>448.29061598193175</v>
      </c>
      <c r="AQ38" s="10">
        <f>'POM Portables Li-Rechargeable'!AL38-'cameras games_LiRechargable'!AQ38-cellphones_LiRechargable!AQ38-'Cordless Tools_LiRechargab'!AQ38-PortablePCs_LiRechargab!AQ38-Tablets_LiRechargable!AQ38</f>
        <v>500.7088201402716</v>
      </c>
      <c r="AR38" s="10">
        <f>'POM Portables Li-Rechargeable'!AM38-'cameras games_LiRechargable'!AR38-cellphones_LiRechargable!AR38-'Cordless Tools_LiRechargab'!AR38-PortablePCs_LiRechargab!AR38-Tablets_LiRechargable!AR38</f>
        <v>558.50703052181086</v>
      </c>
      <c r="AS38" s="10">
        <f>'POM Portables Li-Rechargeable'!AN38-'cameras games_LiRechargable'!AS38-cellphones_LiRechargable!AS38-'Cordless Tools_LiRechargab'!AS38-PortablePCs_LiRechargab!AS38-Tablets_LiRechargable!AS38</f>
        <v>622.22587549457808</v>
      </c>
      <c r="AT38" s="10">
        <f>'POM Portables Li-Rechargeable'!AO38-'cameras games_LiRechargable'!AT38-cellphones_LiRechargable!AT38-'Cordless Tools_LiRechargab'!AT38-PortablePCs_LiRechargab!AT38-Tablets_LiRechargable!AT38</f>
        <v>692.46009745861511</v>
      </c>
      <c r="AU38" s="10">
        <f>'POM Portables Li-Rechargeable'!AP38-'cameras games_LiRechargable'!AU38-cellphones_LiRechargable!AU38-'Cordless Tools_LiRechargab'!AU38-PortablePCs_LiRechargab!AU38-Tablets_LiRechargable!AU38</f>
        <v>769.86396525948373</v>
      </c>
      <c r="AV38" s="10">
        <f>'POM Portables Li-Rechargeable'!AQ38-'cameras games_LiRechargable'!AV38-cellphones_LiRechargable!AV38-'Cordless Tools_LiRechargab'!AV38-PortablePCs_LiRechargab!AV38-Tablets_LiRechargable!AV38</f>
        <v>856.01695325135483</v>
      </c>
      <c r="AW38" s="10">
        <f>'POM Portables Li-Rechargeable'!AR38-'cameras games_LiRechargable'!AW38-cellphones_LiRechargable!AW38-'Cordless Tools_LiRechargab'!AW38-PortablePCs_LiRechargab!AW38-Tablets_LiRechargable!AW38</f>
        <v>984.24701197919171</v>
      </c>
      <c r="AX38" s="10">
        <f>'POM Portables Li-Rechargeable'!AS38-'cameras games_LiRechargable'!AX38-cellphones_LiRechargable!AX38-'Cordless Tools_LiRechargab'!AX38-PortablePCs_LiRechargab!AX38-Tablets_LiRechargable!AX38</f>
        <v>1127.0611644547237</v>
      </c>
      <c r="AY38" s="10">
        <f>'POM Portables Li-Rechargeable'!AT38-'cameras games_LiRechargable'!AY38-cellphones_LiRechargable!AY38-'Cordless Tools_LiRechargab'!AY38-PortablePCs_LiRechargab!AY38-Tablets_LiRechargable!AY38</f>
        <v>1286.0021711435145</v>
      </c>
      <c r="AZ38" s="10">
        <f>'POM Portables Li-Rechargeable'!AU38-'cameras games_LiRechargable'!AZ38-cellphones_LiRechargable!AZ38-'Cordless Tools_LiRechargab'!AZ38-PortablePCs_LiRechargab!AZ38-Tablets_LiRechargable!AZ38</f>
        <v>1462.7712490791932</v>
      </c>
      <c r="BA38" s="10">
        <f>'POM Portables Li-Rechargeable'!AV38-'cameras games_LiRechargable'!BA38-cellphones_LiRechargable!BA38-'Cordless Tools_LiRechargab'!BA38-PortablePCs_LiRechargab!BA38-Tablets_LiRechargable!BA38</f>
        <v>1659.2441261760066</v>
      </c>
      <c r="BB38" s="10">
        <f>'POM Portables Li-Rechargeable'!AW38-'cameras games_LiRechargable'!BB38-cellphones_LiRechargable!BB38-'Cordless Tools_LiRechargab'!BB38-PortablePCs_LiRechargab!BB38-Tablets_LiRechargable!BB38</f>
        <v>1877.4887114017129</v>
      </c>
      <c r="BC38" s="10">
        <f>'POM Portables Li-Rechargeable'!AX38-'cameras games_LiRechargable'!BC38-cellphones_LiRechargable!BC38-'Cordless Tools_LiRechargab'!BC38-PortablePCs_LiRechargab!BC38-Tablets_LiRechargable!BC38</f>
        <v>2119.7845429182585</v>
      </c>
      <c r="BD38" s="10">
        <f>'POM Portables Li-Rechargeable'!AY38-'cameras games_LiRechargable'!BD38-cellphones_LiRechargable!BD38-'Cordless Tools_LiRechargab'!BD38-PortablePCs_LiRechargab!BD38-Tablets_LiRechargable!BD38</f>
        <v>2388.6441925345198</v>
      </c>
      <c r="BE38" s="10">
        <f>'POM Portables Li-Rechargeable'!AZ38-'cameras games_LiRechargable'!BE38-cellphones_LiRechargable!BE38-'Cordless Tools_LiRechargab'!BE38-PortablePCs_LiRechargab!BE38-Tablets_LiRechargable!BE38</f>
        <v>2686.836822677164</v>
      </c>
    </row>
    <row r="39" spans="1:57" x14ac:dyDescent="0.35">
      <c r="A39" s="57" t="s">
        <v>616</v>
      </c>
      <c r="C39" s="86" t="s">
        <v>3</v>
      </c>
      <c r="D39" s="58" t="s">
        <v>621</v>
      </c>
      <c r="E39" s="67" t="s">
        <v>625</v>
      </c>
      <c r="F39" s="26" t="s">
        <v>36</v>
      </c>
      <c r="G39" s="11">
        <f>'POM Portables Li-Rechargeable'!B39-'cameras games_LiRechargable'!G39-cellphones_LiRechargable!G39-'Cordless Tools_LiRechargab'!G39-PortablePCs_LiRechargab!G39-Tablets_LiRechargable!G39</f>
        <v>-90.110367277477565</v>
      </c>
      <c r="H39" s="11">
        <f>'POM Portables Li-Rechargeable'!C39-'cameras games_LiRechargable'!H39-cellphones_LiRechargable!H39-'Cordless Tools_LiRechargab'!H39-PortablePCs_LiRechargab!H39-Tablets_LiRechargable!H39</f>
        <v>-97.439603602135847</v>
      </c>
      <c r="I39" s="11">
        <f>'POM Portables Li-Rechargeable'!D39-'cameras games_LiRechargable'!I39-cellphones_LiRechargable!I39-'Cordless Tools_LiRechargab'!I39-PortablePCs_LiRechargab!I39-Tablets_LiRechargable!I39</f>
        <v>-101.42819020499964</v>
      </c>
      <c r="J39" s="11">
        <f>'POM Portables Li-Rechargeable'!E39-'cameras games_LiRechargable'!J39-cellphones_LiRechargable!J39-'Cordless Tools_LiRechargab'!J39-PortablePCs_LiRechargab!J39-Tablets_LiRechargable!J39</f>
        <v>-175.06988169409206</v>
      </c>
      <c r="K39" s="11">
        <f>'POM Portables Li-Rechargeable'!F39-'cameras games_LiRechargable'!K39-cellphones_LiRechargable!K39-'Cordless Tools_LiRechargab'!K39-PortablePCs_LiRechargab!K39-Tablets_LiRechargable!K39</f>
        <v>-86.665135894519636</v>
      </c>
      <c r="L39" s="11">
        <f>'POM Portables Li-Rechargeable'!G39-'cameras games_LiRechargable'!L39-cellphones_LiRechargable!L39-'Cordless Tools_LiRechargab'!L39-PortablePCs_LiRechargab!L39-Tablets_LiRechargable!L39</f>
        <v>-204.18490433157976</v>
      </c>
      <c r="M39" s="11">
        <f>'POM Portables Li-Rechargeable'!H39-'cameras games_LiRechargable'!M39-cellphones_LiRechargable!M39-'Cordless Tools_LiRechargab'!M39-PortablePCs_LiRechargab!M39-Tablets_LiRechargable!M39</f>
        <v>-311.5173030496718</v>
      </c>
      <c r="N39" s="11">
        <f>'POM Portables Li-Rechargeable'!I39-'cameras games_LiRechargable'!N39-cellphones_LiRechargable!N39-'Cordless Tools_LiRechargab'!N39-PortablePCs_LiRechargab!N39-Tablets_LiRechargable!N39</f>
        <v>-401.21145001854075</v>
      </c>
      <c r="O39" s="11">
        <f>'POM Portables Li-Rechargeable'!J39-'cameras games_LiRechargable'!O39-cellphones_LiRechargable!O39-'Cordless Tools_LiRechargab'!O39-PortablePCs_LiRechargab!O39-Tablets_LiRechargable!O39</f>
        <v>-300.32944491070771</v>
      </c>
      <c r="P39" s="11">
        <f>'POM Portables Li-Rechargeable'!K39-'cameras games_LiRechargable'!P39-cellphones_LiRechargable!P39-'Cordless Tools_LiRechargab'!P39-PortablePCs_LiRechargab!P39-Tablets_LiRechargable!P39</f>
        <v>-814.39336450783139</v>
      </c>
      <c r="Q39" s="11">
        <f>'POM Portables Li-Rechargeable'!L39-'cameras games_LiRechargable'!Q39-cellphones_LiRechargable!Q39-'Cordless Tools_LiRechargab'!Q39-PortablePCs_LiRechargab!Q39-Tablets_LiRechargable!Q39</f>
        <v>-341.45699441260012</v>
      </c>
      <c r="R39" s="9">
        <f>'POM Portables Li-Rechargeable'!M39-'cameras games_LiRechargable'!R39-cellphones_LiRechargable!R39-'Cordless Tools_LiRechargab'!R39-PortablePCs_LiRechargab!R39-Tablets_LiRechargable!R39</f>
        <v>-321.13926519543355</v>
      </c>
      <c r="S39" s="9">
        <f>'POM Portables Li-Rechargeable'!N39-'cameras games_LiRechargable'!S39-cellphones_LiRechargable!S39-'Cordless Tools_LiRechargab'!S39-PortablePCs_LiRechargab!S39-Tablets_LiRechargable!S39</f>
        <v>-1006.9368831444267</v>
      </c>
      <c r="T39" s="9">
        <f>'POM Portables Li-Rechargeable'!O39-'cameras games_LiRechargable'!T39-cellphones_LiRechargable!T39-'Cordless Tools_LiRechargab'!T39-PortablePCs_LiRechargab!T39-Tablets_LiRechargable!T39</f>
        <v>-1094.5926723643061</v>
      </c>
      <c r="U39" s="9">
        <f>'POM Portables Li-Rechargeable'!P39-'cameras games_LiRechargable'!U39-cellphones_LiRechargable!U39-'Cordless Tools_LiRechargab'!U39-PortablePCs_LiRechargab!U39-Tablets_LiRechargable!U39</f>
        <v>-755.76358974700429</v>
      </c>
      <c r="V39" s="9">
        <f>'POM Portables Li-Rechargeable'!Q39-'cameras games_LiRechargable'!V39-cellphones_LiRechargable!V39-'Cordless Tools_LiRechargab'!V39-PortablePCs_LiRechargab!V39-Tablets_LiRechargable!V39</f>
        <v>-437.28733738146207</v>
      </c>
      <c r="W39" s="9">
        <f>'POM Portables Li-Rechargeable'!R39-'cameras games_LiRechargable'!W39-cellphones_LiRechargable!W39-'Cordless Tools_LiRechargab'!W39-PortablePCs_LiRechargab!W39-Tablets_LiRechargable!W39</f>
        <v>-875.17147003823936</v>
      </c>
      <c r="X39" s="9">
        <f>'POM Portables Li-Rechargeable'!S39-'cameras games_LiRechargable'!X39-cellphones_LiRechargable!X39-'Cordless Tools_LiRechargab'!X39-PortablePCs_LiRechargab!X39-Tablets_LiRechargable!X39</f>
        <v>-735.54073378693613</v>
      </c>
      <c r="Y39" s="9">
        <f>'POM Portables Li-Rechargeable'!T39-'cameras games_LiRechargable'!Y39-cellphones_LiRechargable!Y39-'Cordless Tools_LiRechargab'!Y39-PortablePCs_LiRechargab!Y39-Tablets_LiRechargable!Y39</f>
        <v>-484.60592643294046</v>
      </c>
      <c r="Z39" s="9">
        <f>'POM Portables Li-Rechargeable'!U39-'cameras games_LiRechargable'!Z39-cellphones_LiRechargable!Z39-'Cordless Tools_LiRechargab'!Z39-PortablePCs_LiRechargab!Z39-Tablets_LiRechargable!Z39</f>
        <v>-377.25024597033695</v>
      </c>
      <c r="AA39" s="9">
        <f>'POM Portables Li-Rechargeable'!V39-'cameras games_LiRechargable'!AA39-cellphones_LiRechargable!AA39-'Cordless Tools_LiRechargab'!AA39-PortablePCs_LiRechargab!AA39-Tablets_LiRechargable!AA39</f>
        <v>136.56598669793419</v>
      </c>
      <c r="AB39" s="9">
        <f>'POM Portables Li-Rechargeable'!W39-'cameras games_LiRechargable'!AB39-cellphones_LiRechargable!AB39-'Cordless Tools_LiRechargab'!AB39-PortablePCs_LiRechargab!AB39-Tablets_LiRechargable!AB39</f>
        <v>394.88721981401318</v>
      </c>
      <c r="AC39" s="10">
        <f>'POM Portables Li-Rechargeable'!X39-'cameras games_LiRechargable'!AC39-cellphones_LiRechargable!AC39-'Cordless Tools_LiRechargab'!AC39-PortablePCs_LiRechargab!AC39-Tablets_LiRechargable!AC39</f>
        <v>579.83674689410191</v>
      </c>
      <c r="AD39" s="10">
        <f>'POM Portables Li-Rechargeable'!Y39-'cameras games_LiRechargable'!AD39-cellphones_LiRechargable!AD39-'Cordless Tools_LiRechargab'!AD39-PortablePCs_LiRechargab!AD39-Tablets_LiRechargable!AD39</f>
        <v>789.86384450345554</v>
      </c>
      <c r="AE39" s="10">
        <f>'POM Portables Li-Rechargeable'!Z39-'cameras games_LiRechargable'!AE39-cellphones_LiRechargable!AE39-'Cordless Tools_LiRechargab'!AE39-PortablePCs_LiRechargab!AE39-Tablets_LiRechargable!AE39</f>
        <v>1016.2549090514267</v>
      </c>
      <c r="AF39" s="10">
        <f>'POM Portables Li-Rechargeable'!AA39-'cameras games_LiRechargable'!AF39-cellphones_LiRechargable!AF39-'Cordless Tools_LiRechargab'!AF39-PortablePCs_LiRechargab!AF39-Tablets_LiRechargable!AF39</f>
        <v>1259.2618473006055</v>
      </c>
      <c r="AG39" s="10">
        <f>'POM Portables Li-Rechargeable'!AB39-'cameras games_LiRechargable'!AG39-cellphones_LiRechargable!AG39-'Cordless Tools_LiRechargab'!AG39-PortablePCs_LiRechargab!AG39-Tablets_LiRechargable!AG39</f>
        <v>1518.9161836812939</v>
      </c>
      <c r="AH39" s="10">
        <f>'POM Portables Li-Rechargeable'!AC39-'cameras games_LiRechargable'!AH39-cellphones_LiRechargable!AH39-'Cordless Tools_LiRechargab'!AH39-PortablePCs_LiRechargab!AH39-Tablets_LiRechargable!AH39</f>
        <v>1794.9666082452907</v>
      </c>
      <c r="AI39" s="10">
        <f>'POM Portables Li-Rechargeable'!AD39-'cameras games_LiRechargable'!AI39-cellphones_LiRechargable!AI39-'Cordless Tools_LiRechargab'!AI39-PortablePCs_LiRechargab!AI39-Tablets_LiRechargable!AI39</f>
        <v>2086.8037579043598</v>
      </c>
      <c r="AJ39" s="10">
        <f>'POM Portables Li-Rechargeable'!AE39-'cameras games_LiRechargable'!AJ39-cellphones_LiRechargable!AJ39-'Cordless Tools_LiRechargab'!AJ39-PortablePCs_LiRechargab!AJ39-Tablets_LiRechargable!AJ39</f>
        <v>2393.3699080832266</v>
      </c>
      <c r="AK39" s="10">
        <f>'POM Portables Li-Rechargeable'!AF39-'cameras games_LiRechargable'!AK39-cellphones_LiRechargable!AK39-'Cordless Tools_LiRechargab'!AK39-PortablePCs_LiRechargab!AK39-Tablets_LiRechargable!AK39</f>
        <v>2713.0508521002821</v>
      </c>
      <c r="AL39" s="10">
        <f>'POM Portables Li-Rechargeable'!AG39-'cameras games_LiRechargable'!AL39-cellphones_LiRechargable!AL39-'Cordless Tools_LiRechargab'!AL39-PortablePCs_LiRechargab!AL39-Tablets_LiRechargable!AL39</f>
        <v>3319.2735163964303</v>
      </c>
      <c r="AM39" s="10">
        <f>'POM Portables Li-Rechargeable'!AH39-'cameras games_LiRechargable'!AM39-cellphones_LiRechargable!AM39-'Cordless Tools_LiRechargab'!AM39-PortablePCs_LiRechargab!AM39-Tablets_LiRechargable!AM39</f>
        <v>3991.3621730266445</v>
      </c>
      <c r="AN39" s="10">
        <f>'POM Portables Li-Rechargeable'!AI39-'cameras games_LiRechargable'!AN39-cellphones_LiRechargable!AN39-'Cordless Tools_LiRechargab'!AN39-PortablePCs_LiRechargab!AN39-Tablets_LiRechargable!AN39</f>
        <v>4735.9937494856476</v>
      </c>
      <c r="AO39" s="10">
        <f>'POM Portables Li-Rechargeable'!AJ39-'cameras games_LiRechargable'!AO39-cellphones_LiRechargable!AO39-'Cordless Tools_LiRechargab'!AO39-PortablePCs_LiRechargab!AO39-Tablets_LiRechargable!AO39</f>
        <v>5560.5145271202909</v>
      </c>
      <c r="AP39" s="10">
        <f>'POM Portables Li-Rechargeable'!AK39-'cameras games_LiRechargable'!AP39-cellphones_LiRechargable!AP39-'Cordless Tools_LiRechargab'!AP39-PortablePCs_LiRechargab!AP39-Tablets_LiRechargable!AP39</f>
        <v>6473.0071082822014</v>
      </c>
      <c r="AQ39" s="10">
        <f>'POM Portables Li-Rechargeable'!AL39-'cameras games_LiRechargable'!AQ39-cellphones_LiRechargable!AQ39-'Cordless Tools_LiRechargab'!AQ39-PortablePCs_LiRechargab!AQ39-Tablets_LiRechargable!AQ39</f>
        <v>7482.3640808164791</v>
      </c>
      <c r="AR39" s="10">
        <f>'POM Portables Li-Rechargeable'!AM39-'cameras games_LiRechargable'!AR39-cellphones_LiRechargable!AR39-'Cordless Tools_LiRechargab'!AR39-PortablePCs_LiRechargab!AR39-Tablets_LiRechargable!AR39</f>
        <v>8598.3690496323634</v>
      </c>
      <c r="AS39" s="10">
        <f>'POM Portables Li-Rechargeable'!AN39-'cameras games_LiRechargable'!AS39-cellphones_LiRechargable!AS39-'Cordless Tools_LiRechargab'!AS39-PortablePCs_LiRechargab!AS39-Tablets_LiRechargable!AS39</f>
        <v>9831.7857720765114</v>
      </c>
      <c r="AT39" s="10">
        <f>'POM Portables Li-Rechargeable'!AO39-'cameras games_LiRechargable'!AT39-cellphones_LiRechargable!AT39-'Cordless Tools_LiRechargab'!AT39-PortablePCs_LiRechargab!AT39-Tablets_LiRechargable!AT39</f>
        <v>11194.456207502009</v>
      </c>
      <c r="AU39" s="10">
        <f>'POM Portables Li-Rechargeable'!AP39-'cameras games_LiRechargable'!AU39-cellphones_LiRechargable!AU39-'Cordless Tools_LiRechargab'!AU39-PortablePCs_LiRechargab!AU39-Tablets_LiRechargable!AU39</f>
        <v>12699.408372465601</v>
      </c>
      <c r="AV39" s="10">
        <f>'POM Portables Li-Rechargeable'!AQ39-'cameras games_LiRechargable'!AV39-cellphones_LiRechargable!AV39-'Cordless Tools_LiRechargab'!AV39-PortablePCs_LiRechargab!AV39-Tablets_LiRechargable!AV39</f>
        <v>14389.843057340135</v>
      </c>
      <c r="AW39" s="10">
        <f>'POM Portables Li-Rechargeable'!AR39-'cameras games_LiRechargable'!AW39-cellphones_LiRechargable!AW39-'Cordless Tools_LiRechargab'!AW39-PortablePCs_LiRechargab!AW39-Tablets_LiRechargable!AW39</f>
        <v>16740.175390102719</v>
      </c>
      <c r="AX39" s="10">
        <f>'POM Portables Li-Rechargeable'!AS39-'cameras games_LiRechargable'!AX39-cellphones_LiRechargable!AX39-'Cordless Tools_LiRechargab'!AX39-PortablePCs_LiRechargab!AX39-Tablets_LiRechargable!AX39</f>
        <v>19354.120406048816</v>
      </c>
      <c r="AY39" s="10">
        <f>'POM Portables Li-Rechargeable'!AT39-'cameras games_LiRechargable'!AY39-cellphones_LiRechargable!AY39-'Cordless Tools_LiRechargab'!AY39-PortablePCs_LiRechargab!AY39-Tablets_LiRechargable!AY39</f>
        <v>22259.2984664777</v>
      </c>
      <c r="AZ39" s="10">
        <f>'POM Portables Li-Rechargeable'!AU39-'cameras games_LiRechargable'!AZ39-cellphones_LiRechargable!AZ39-'Cordless Tools_LiRechargab'!AZ39-PortablePCs_LiRechargab!AZ39-Tablets_LiRechargable!AZ39</f>
        <v>25486.153224672482</v>
      </c>
      <c r="BA39" s="10">
        <f>'POM Portables Li-Rechargeable'!AV39-'cameras games_LiRechargable'!BA39-cellphones_LiRechargable!BA39-'Cordless Tools_LiRechargab'!BA39-PortablePCs_LiRechargab!BA39-Tablets_LiRechargable!BA39</f>
        <v>29068.237000903198</v>
      </c>
      <c r="BB39" s="10">
        <f>'POM Portables Li-Rechargeable'!AW39-'cameras games_LiRechargable'!BB39-cellphones_LiRechargable!BB39-'Cordless Tools_LiRechargab'!BB39-PortablePCs_LiRechargab!BB39-Tablets_LiRechargable!BB39</f>
        <v>33042.524847050685</v>
      </c>
      <c r="BC39" s="10">
        <f>'POM Portables Li-Rechargeable'!AX39-'cameras games_LiRechargable'!BC39-cellphones_LiRechargable!BC39-'Cordless Tools_LiRechargab'!BC39-PortablePCs_LiRechargab!BC39-Tablets_LiRechargable!BC39</f>
        <v>37449.760177417331</v>
      </c>
      <c r="BD39" s="10">
        <f>'POM Portables Li-Rechargeable'!AY39-'cameras games_LiRechargable'!BD39-cellphones_LiRechargable!BD39-'Cordless Tools_LiRechargab'!BD39-PortablePCs_LiRechargab!BD39-Tablets_LiRechargable!BD39</f>
        <v>42334.83513032832</v>
      </c>
      <c r="BE39" s="10">
        <f>'POM Portables Li-Rechargeable'!AZ39-'cameras games_LiRechargable'!BE39-cellphones_LiRechargable!BE39-'Cordless Tools_LiRechargab'!BE39-PortablePCs_LiRechargab!BE39-Tablets_LiRechargable!BE39</f>
        <v>47747.209141985702</v>
      </c>
    </row>
    <row r="40" spans="1:57" x14ac:dyDescent="0.35">
      <c r="A40" s="57" t="s">
        <v>616</v>
      </c>
      <c r="C40" s="86" t="s">
        <v>3</v>
      </c>
      <c r="D40" s="58" t="s">
        <v>621</v>
      </c>
      <c r="E40" s="67" t="s">
        <v>625</v>
      </c>
      <c r="F40" s="26" t="s">
        <v>37</v>
      </c>
      <c r="G40" s="11">
        <f>'POM Portables Li-Rechargeable'!B40-'cameras games_LiRechargable'!G40-cellphones_LiRechargable!G40-'Cordless Tools_LiRechargab'!G40-PortablePCs_LiRechargab!G40-Tablets_LiRechargable!G40</f>
        <v>-17.315592891518843</v>
      </c>
      <c r="H40" s="11">
        <f>'POM Portables Li-Rechargeable'!C40-'cameras games_LiRechargable'!H40-cellphones_LiRechargable!H40-'Cordless Tools_LiRechargab'!H40-PortablePCs_LiRechargab!H40-Tablets_LiRechargable!H40</f>
        <v>-18.587709235104079</v>
      </c>
      <c r="I40" s="11">
        <f>'POM Portables Li-Rechargeable'!D40-'cameras games_LiRechargable'!I40-cellphones_LiRechargable!I40-'Cordless Tools_LiRechargab'!I40-PortablePCs_LiRechargab!I40-Tablets_LiRechargable!I40</f>
        <v>-19.121309029077125</v>
      </c>
      <c r="J40" s="11">
        <f>'POM Portables Li-Rechargeable'!E40-'cameras games_LiRechargable'!J40-cellphones_LiRechargable!J40-'Cordless Tools_LiRechargab'!J40-PortablePCs_LiRechargab!J40-Tablets_LiRechargable!J40</f>
        <v>0.70519700404683761</v>
      </c>
      <c r="K40" s="11">
        <f>'POM Portables Li-Rechargeable'!F40-'cameras games_LiRechargable'!K40-cellphones_LiRechargable!K40-'Cordless Tools_LiRechargab'!K40-PortablePCs_LiRechargab!K40-Tablets_LiRechargable!K40</f>
        <v>89.141644665683543</v>
      </c>
      <c r="L40" s="11">
        <f>'POM Portables Li-Rechargeable'!G40-'cameras games_LiRechargable'!L40-cellphones_LiRechargable!L40-'Cordless Tools_LiRechargab'!L40-PortablePCs_LiRechargab!L40-Tablets_LiRechargable!L40</f>
        <v>137.0669597591604</v>
      </c>
      <c r="M40" s="11">
        <f>'POM Portables Li-Rechargeable'!H40-'cameras games_LiRechargable'!M40-cellphones_LiRechargable!M40-'Cordless Tools_LiRechargab'!M40-PortablePCs_LiRechargab!M40-Tablets_LiRechargable!M40</f>
        <v>150.51659926750685</v>
      </c>
      <c r="N40" s="11">
        <f>'POM Portables Li-Rechargeable'!I40-'cameras games_LiRechargable'!N40-cellphones_LiRechargable!N40-'Cordless Tools_LiRechargab'!N40-PortablePCs_LiRechargab!N40-Tablets_LiRechargable!N40</f>
        <v>131.66165282061868</v>
      </c>
      <c r="O40" s="11">
        <f>'POM Portables Li-Rechargeable'!J40-'cameras games_LiRechargable'!O40-cellphones_LiRechargable!O40-'Cordless Tools_LiRechargab'!O40-PortablePCs_LiRechargab!O40-Tablets_LiRechargable!O40</f>
        <v>236.99092455828693</v>
      </c>
      <c r="P40" s="11">
        <f>'POM Portables Li-Rechargeable'!K40-'cameras games_LiRechargable'!P40-cellphones_LiRechargable!P40-'Cordless Tools_LiRechargab'!P40-PortablePCs_LiRechargab!P40-Tablets_LiRechargable!P40</f>
        <v>-45.344808855816495</v>
      </c>
      <c r="Q40" s="11">
        <f>'POM Portables Li-Rechargeable'!L40-'cameras games_LiRechargable'!Q40-cellphones_LiRechargable!Q40-'Cordless Tools_LiRechargab'!Q40-PortablePCs_LiRechargab!Q40-Tablets_LiRechargable!Q40</f>
        <v>224.20255534638045</v>
      </c>
      <c r="R40" s="9">
        <f>'POM Portables Li-Rechargeable'!M40-'cameras games_LiRechargable'!R40-cellphones_LiRechargable!R40-'Cordless Tools_LiRechargab'!R40-PortablePCs_LiRechargab!R40-Tablets_LiRechargable!R40</f>
        <v>307.79758387712667</v>
      </c>
      <c r="S40" s="9">
        <f>'POM Portables Li-Rechargeable'!N40-'cameras games_LiRechargable'!S40-cellphones_LiRechargable!S40-'Cordless Tools_LiRechargab'!S40-PortablePCs_LiRechargab!S40-Tablets_LiRechargable!S40</f>
        <v>396.05814843735919</v>
      </c>
      <c r="T40" s="9">
        <f>'POM Portables Li-Rechargeable'!O40-'cameras games_LiRechargable'!T40-cellphones_LiRechargable!T40-'Cordless Tools_LiRechargab'!T40-PortablePCs_LiRechargab!T40-Tablets_LiRechargable!T40</f>
        <v>466.44899495681227</v>
      </c>
      <c r="U40" s="9">
        <f>'POM Portables Li-Rechargeable'!P40-'cameras games_LiRechargable'!U40-cellphones_LiRechargable!U40-'Cordless Tools_LiRechargab'!U40-PortablePCs_LiRechargab!U40-Tablets_LiRechargable!U40</f>
        <v>1022.6877918322119</v>
      </c>
      <c r="V40" s="9">
        <f>'POM Portables Li-Rechargeable'!Q40-'cameras games_LiRechargable'!V40-cellphones_LiRechargable!V40-'Cordless Tools_LiRechargab'!V40-PortablePCs_LiRechargab!V40-Tablets_LiRechargable!V40</f>
        <v>977.05832010077609</v>
      </c>
      <c r="W40" s="9">
        <f>'POM Portables Li-Rechargeable'!R40-'cameras games_LiRechargable'!W40-cellphones_LiRechargable!W40-'Cordless Tools_LiRechargab'!W40-PortablePCs_LiRechargab!W40-Tablets_LiRechargable!W40</f>
        <v>1313.1892042800955</v>
      </c>
      <c r="X40" s="9">
        <f>'POM Portables Li-Rechargeable'!S40-'cameras games_LiRechargable'!X40-cellphones_LiRechargable!X40-'Cordless Tools_LiRechargab'!X40-PortablePCs_LiRechargab!X40-Tablets_LiRechargable!X40</f>
        <v>1305.627541609696</v>
      </c>
      <c r="Y40" s="9">
        <f>'POM Portables Li-Rechargeable'!T40-'cameras games_LiRechargable'!Y40-cellphones_LiRechargable!Y40-'Cordless Tools_LiRechargab'!Y40-PortablePCs_LiRechargab!Y40-Tablets_LiRechargable!Y40</f>
        <v>1451.6268330255107</v>
      </c>
      <c r="Z40" s="9">
        <f>'POM Portables Li-Rechargeable'!U40-'cameras games_LiRechargable'!Z40-cellphones_LiRechargable!Z40-'Cordless Tools_LiRechargab'!Z40-PortablePCs_LiRechargab!Z40-Tablets_LiRechargable!Z40</f>
        <v>1699.4523864003836</v>
      </c>
      <c r="AA40" s="9">
        <f>'POM Portables Li-Rechargeable'!V40-'cameras games_LiRechargable'!AA40-cellphones_LiRechargable!AA40-'Cordless Tools_LiRechargab'!AA40-PortablePCs_LiRechargab!AA40-Tablets_LiRechargable!AA40</f>
        <v>1914.0123448651648</v>
      </c>
      <c r="AB40" s="9">
        <f>'POM Portables Li-Rechargeable'!W40-'cameras games_LiRechargable'!AB40-cellphones_LiRechargable!AB40-'Cordless Tools_LiRechargab'!AB40-PortablePCs_LiRechargab!AB40-Tablets_LiRechargable!AB40</f>
        <v>2478.1587230924356</v>
      </c>
      <c r="AC40" s="10">
        <f>'POM Portables Li-Rechargeable'!X40-'cameras games_LiRechargable'!AC40-cellphones_LiRechargable!AC40-'Cordless Tools_LiRechargab'!AC40-PortablePCs_LiRechargab!AC40-Tablets_LiRechargable!AC40</f>
        <v>2755.5613589594623</v>
      </c>
      <c r="AD40" s="10">
        <f>'POM Portables Li-Rechargeable'!Y40-'cameras games_LiRechargable'!AD40-cellphones_LiRechargable!AD40-'Cordless Tools_LiRechargab'!AD40-PortablePCs_LiRechargab!AD40-Tablets_LiRechargable!AD40</f>
        <v>3062.5510683889088</v>
      </c>
      <c r="AE40" s="10">
        <f>'POM Portables Li-Rechargeable'!Z40-'cameras games_LiRechargable'!AE40-cellphones_LiRechargable!AE40-'Cordless Tools_LiRechargab'!AE40-PortablePCs_LiRechargab!AE40-Tablets_LiRechargable!AE40</f>
        <v>3399.7988232421353</v>
      </c>
      <c r="AF40" s="10">
        <f>'POM Portables Li-Rechargeable'!AA40-'cameras games_LiRechargable'!AF40-cellphones_LiRechargable!AF40-'Cordless Tools_LiRechargab'!AF40-PortablePCs_LiRechargab!AF40-Tablets_LiRechargable!AF40</f>
        <v>3770.1581929387148</v>
      </c>
      <c r="AG40" s="10">
        <f>'POM Portables Li-Rechargeable'!AB40-'cameras games_LiRechargable'!AG40-cellphones_LiRechargable!AG40-'Cordless Tools_LiRechargab'!AG40-PortablePCs_LiRechargab!AG40-Tablets_LiRechargable!AG40</f>
        <v>4176.7371801467834</v>
      </c>
      <c r="AH40" s="10">
        <f>'POM Portables Li-Rechargeable'!AC40-'cameras games_LiRechargable'!AH40-cellphones_LiRechargable!AH40-'Cordless Tools_LiRechargab'!AH40-PortablePCs_LiRechargab!AH40-Tablets_LiRechargable!AH40</f>
        <v>4622.9185651960588</v>
      </c>
      <c r="AI40" s="10">
        <f>'POM Portables Li-Rechargeable'!AD40-'cameras games_LiRechargable'!AI40-cellphones_LiRechargable!AI40-'Cordless Tools_LiRechargab'!AI40-PortablePCs_LiRechargab!AI40-Tablets_LiRechargable!AI40</f>
        <v>5112.3814617220214</v>
      </c>
      <c r="AJ40" s="10">
        <f>'POM Portables Li-Rechargeable'!AE40-'cameras games_LiRechargable'!AJ40-cellphones_LiRechargable!AJ40-'Cordless Tools_LiRechargab'!AJ40-PortablePCs_LiRechargab!AJ40-Tablets_LiRechargable!AJ40</f>
        <v>5649.1240725833304</v>
      </c>
      <c r="AK40" s="10">
        <f>'POM Portables Li-Rechargeable'!AF40-'cameras games_LiRechargable'!AK40-cellphones_LiRechargable!AK40-'Cordless Tools_LiRechargab'!AK40-PortablePCs_LiRechargab!AK40-Tablets_LiRechargable!AK40</f>
        <v>6237.4876128472633</v>
      </c>
      <c r="AL40" s="10">
        <f>'POM Portables Li-Rechargeable'!AG40-'cameras games_LiRechargable'!AL40-cellphones_LiRechargable!AL40-'Cordless Tools_LiRechargab'!AL40-PortablePCs_LiRechargab!AL40-Tablets_LiRechargable!AL40</f>
        <v>6917.4896893025643</v>
      </c>
      <c r="AM40" s="10">
        <f>'POM Portables Li-Rechargeable'!AH40-'cameras games_LiRechargable'!AM40-cellphones_LiRechargable!AM40-'Cordless Tools_LiRechargab'!AM40-PortablePCs_LiRechargab!AM40-Tablets_LiRechargable!AM40</f>
        <v>7666.3069315202092</v>
      </c>
      <c r="AN40" s="10">
        <f>'POM Portables Li-Rechargeable'!AI40-'cameras games_LiRechargable'!AN40-cellphones_LiRechargable!AN40-'Cordless Tools_LiRechargab'!AN40-PortablePCs_LiRechargab!AN40-Tablets_LiRechargable!AN40</f>
        <v>8490.8340541569032</v>
      </c>
      <c r="AO40" s="10">
        <f>'POM Portables Li-Rechargeable'!AJ40-'cameras games_LiRechargable'!AO40-cellphones_LiRechargable!AO40-'Cordless Tools_LiRechargab'!AO40-PortablePCs_LiRechargab!AO40-Tablets_LiRechargable!AO40</f>
        <v>9398.6554762858104</v>
      </c>
      <c r="AP40" s="10">
        <f>'POM Portables Li-Rechargeable'!AK40-'cameras games_LiRechargable'!AP40-cellphones_LiRechargable!AP40-'Cordless Tools_LiRechargab'!AP40-PortablePCs_LiRechargab!AP40-Tablets_LiRechargable!AP40</f>
        <v>10398.114296187114</v>
      </c>
      <c r="AQ40" s="10">
        <f>'POM Portables Li-Rechargeable'!AL40-'cameras games_LiRechargable'!AQ40-cellphones_LiRechargable!AQ40-'Cordless Tools_LiRechargab'!AQ40-PortablePCs_LiRechargab!AQ40-Tablets_LiRechargable!AQ40</f>
        <v>11498.388163701498</v>
      </c>
      <c r="AR40" s="10">
        <f>'POM Portables Li-Rechargeable'!AM40-'cameras games_LiRechargable'!AR40-cellphones_LiRechargable!AR40-'Cordless Tools_LiRechargab'!AR40-PortablePCs_LiRechargab!AR40-Tablets_LiRechargable!AR40</f>
        <v>12709.572739904499</v>
      </c>
      <c r="AS40" s="10">
        <f>'POM Portables Li-Rechargeable'!AN40-'cameras games_LiRechargable'!AS40-cellphones_LiRechargable!AS40-'Cordless Tools_LiRechargab'!AS40-PortablePCs_LiRechargab!AS40-Tablets_LiRechargable!AS40</f>
        <v>14042.77350283552</v>
      </c>
      <c r="AT40" s="10">
        <f>'POM Portables Li-Rechargeable'!AO40-'cameras games_LiRechargable'!AT40-cellphones_LiRechargable!AT40-'Cordless Tools_LiRechargab'!AT40-PortablePCs_LiRechargab!AT40-Tablets_LiRechargable!AT40</f>
        <v>15510.206733888619</v>
      </c>
      <c r="AU40" s="10">
        <f>'POM Portables Li-Rechargeable'!AP40-'cameras games_LiRechargable'!AU40-cellphones_LiRechargable!AU40-'Cordless Tools_LiRechargab'!AU40-PortablePCs_LiRechargab!AU40-Tablets_LiRechargable!AU40</f>
        <v>17125.310602933092</v>
      </c>
      <c r="AV40" s="10">
        <f>'POM Portables Li-Rechargeable'!AQ40-'cameras games_LiRechargable'!AV40-cellphones_LiRechargable!AV40-'Cordless Tools_LiRechargab'!AV40-PortablePCs_LiRechargab!AV40-Tablets_LiRechargable!AV40</f>
        <v>18906.713669837685</v>
      </c>
      <c r="AW40" s="10">
        <f>'POM Portables Li-Rechargeable'!AR40-'cameras games_LiRechargable'!AW40-cellphones_LiRechargable!AW40-'Cordless Tools_LiRechargab'!AW40-PortablePCs_LiRechargab!AW40-Tablets_LiRechargable!AW40</f>
        <v>20928.388616874443</v>
      </c>
      <c r="AX40" s="10">
        <f>'POM Portables Li-Rechargeable'!AS40-'cameras games_LiRechargable'!AX40-cellphones_LiRechargable!AX40-'Cordless Tools_LiRechargab'!AX40-PortablePCs_LiRechargab!AX40-Tablets_LiRechargable!AX40</f>
        <v>23155.998808550419</v>
      </c>
      <c r="AY40" s="10">
        <f>'POM Portables Li-Rechargeable'!AT40-'cameras games_LiRechargable'!AY40-cellphones_LiRechargable!AY40-'Cordless Tools_LiRechargab'!AY40-PortablePCs_LiRechargab!AY40-Tablets_LiRechargable!AY40</f>
        <v>25610.298332535662</v>
      </c>
      <c r="AZ40" s="10">
        <f>'POM Portables Li-Rechargeable'!AU40-'cameras games_LiRechargable'!AZ40-cellphones_LiRechargable!AZ40-'Cordless Tools_LiRechargab'!AZ40-PortablePCs_LiRechargab!AZ40-Tablets_LiRechargable!AZ40</f>
        <v>28314.124435184585</v>
      </c>
      <c r="BA40" s="10">
        <f>'POM Portables Li-Rechargeable'!AV40-'cameras games_LiRechargable'!BA40-cellphones_LiRechargable!BA40-'Cordless Tools_LiRechargab'!BA40-PortablePCs_LiRechargab!BA40-Tablets_LiRechargable!BA40</f>
        <v>31292.60622211792</v>
      </c>
      <c r="BB40" s="10">
        <f>'POM Portables Li-Rechargeable'!AW40-'cameras games_LiRechargable'!BB40-cellphones_LiRechargable!BB40-'Cordless Tools_LiRechargab'!BB40-PortablePCs_LiRechargab!BB40-Tablets_LiRechargable!BB40</f>
        <v>34573.394248070566</v>
      </c>
      <c r="BC40" s="10">
        <f>'POM Portables Li-Rechargeable'!AX40-'cameras games_LiRechargable'!BC40-cellphones_LiRechargable!BC40-'Cordless Tools_LiRechargab'!BC40-PortablePCs_LiRechargab!BC40-Tablets_LiRechargable!BC40</f>
        <v>38186.913085892302</v>
      </c>
      <c r="BD40" s="10">
        <f>'POM Portables Li-Rechargeable'!AY40-'cameras games_LiRechargable'!BD40-cellphones_LiRechargable!BD40-'Cordless Tools_LiRechargab'!BD40-PortablePCs_LiRechargab!BD40-Tablets_LiRechargable!BD40</f>
        <v>42166.639173624622</v>
      </c>
      <c r="BE40" s="10">
        <f>'POM Portables Li-Rechargeable'!AZ40-'cameras games_LiRechargable'!BE40-cellphones_LiRechargable!BE40-'Cordless Tools_LiRechargab'!BE40-PortablePCs_LiRechargab!BE40-Tablets_LiRechargable!BE40</f>
        <v>46549.406468519759</v>
      </c>
    </row>
    <row r="41" spans="1:57" x14ac:dyDescent="0.35">
      <c r="A41" s="57" t="s">
        <v>616</v>
      </c>
      <c r="C41" s="86" t="s">
        <v>3</v>
      </c>
      <c r="D41" s="58" t="s">
        <v>621</v>
      </c>
      <c r="E41" s="67" t="s">
        <v>625</v>
      </c>
      <c r="F41" s="26" t="s">
        <v>66</v>
      </c>
      <c r="G41" s="11">
        <f>'POM Portables Li-Rechargeable'!B41-'cameras games_LiRechargable'!G41-cellphones_LiRechargable!G41-'Cordless Tools_LiRechargab'!G41-PortablePCs_LiRechargab!G41-Tablets_LiRechargable!G41</f>
        <v>-41.750384030663277</v>
      </c>
      <c r="H41" s="11">
        <f>'POM Portables Li-Rechargeable'!C41-'cameras games_LiRechargable'!H41-cellphones_LiRechargable!H41-'Cordless Tools_LiRechargab'!H41-PortablePCs_LiRechargab!H41-Tablets_LiRechargable!H41</f>
        <v>-53.829160545683756</v>
      </c>
      <c r="I41" s="11">
        <f>'POM Portables Li-Rechargeable'!D41-'cameras games_LiRechargable'!I41-cellphones_LiRechargable!I41-'Cordless Tools_LiRechargab'!I41-PortablePCs_LiRechargab!I41-Tablets_LiRechargable!I41</f>
        <v>-90.15852943299619</v>
      </c>
      <c r="J41" s="11">
        <f>'POM Portables Li-Rechargeable'!E41-'cameras games_LiRechargable'!J41-cellphones_LiRechargable!J41-'Cordless Tools_LiRechargab'!J41-PortablePCs_LiRechargab!J41-Tablets_LiRechargable!J41</f>
        <v>-137.06029689939356</v>
      </c>
      <c r="K41" s="11">
        <f>'POM Portables Li-Rechargeable'!F41-'cameras games_LiRechargable'!K41-cellphones_LiRechargable!K41-'Cordless Tools_LiRechargab'!K41-PortablePCs_LiRechargab!K41-Tablets_LiRechargable!K41</f>
        <v>-113.29547233780758</v>
      </c>
      <c r="L41" s="11">
        <f>'POM Portables Li-Rechargeable'!G41-'cameras games_LiRechargable'!L41-cellphones_LiRechargable!L41-'Cordless Tools_LiRechargab'!L41-PortablePCs_LiRechargab!L41-Tablets_LiRechargable!L41</f>
        <v>-104.82236444261002</v>
      </c>
      <c r="M41" s="11">
        <f>'POM Portables Li-Rechargeable'!H41-'cameras games_LiRechargable'!M41-cellphones_LiRechargable!M41-'Cordless Tools_LiRechargab'!M41-PortablePCs_LiRechargab!M41-Tablets_LiRechargable!M41</f>
        <v>-126.63685668869184</v>
      </c>
      <c r="N41" s="11">
        <f>'POM Portables Li-Rechargeable'!I41-'cameras games_LiRechargable'!N41-cellphones_LiRechargable!N41-'Cordless Tools_LiRechargab'!N41-PortablePCs_LiRechargab!N41-Tablets_LiRechargable!N41</f>
        <v>-178.72112666131852</v>
      </c>
      <c r="O41" s="11">
        <f>'POM Portables Li-Rechargeable'!J41-'cameras games_LiRechargable'!O41-cellphones_LiRechargable!O41-'Cordless Tools_LiRechargab'!O41-PortablePCs_LiRechargab!O41-Tablets_LiRechargable!O41</f>
        <v>-136.29119880970421</v>
      </c>
      <c r="P41" s="11">
        <f>'POM Portables Li-Rechargeable'!K41-'cameras games_LiRechargable'!P41-cellphones_LiRechargable!P41-'Cordless Tools_LiRechargab'!P41-PortablePCs_LiRechargab!P41-Tablets_LiRechargable!P41</f>
        <v>-357.72369120496859</v>
      </c>
      <c r="Q41" s="11">
        <f>'POM Portables Li-Rechargeable'!L41-'cameras games_LiRechargable'!Q41-cellphones_LiRechargable!Q41-'Cordless Tools_LiRechargab'!Q41-PortablePCs_LiRechargab!Q41-Tablets_LiRechargable!Q41</f>
        <v>-267.22435544372189</v>
      </c>
      <c r="R41" s="9">
        <f>'POM Portables Li-Rechargeable'!M41-'cameras games_LiRechargable'!R41-cellphones_LiRechargable!R41-'Cordless Tools_LiRechargab'!R41-PortablePCs_LiRechargab!R41-Tablets_LiRechargable!R41</f>
        <v>-328.99369629565945</v>
      </c>
      <c r="S41" s="9">
        <f>'POM Portables Li-Rechargeable'!N41-'cameras games_LiRechargable'!S41-cellphones_LiRechargable!S41-'Cordless Tools_LiRechargab'!S41-PortablePCs_LiRechargab!S41-Tablets_LiRechargable!S41</f>
        <v>-658.1729933005505</v>
      </c>
      <c r="T41" s="9">
        <f>'POM Portables Li-Rechargeable'!O41-'cameras games_LiRechargable'!T41-cellphones_LiRechargable!T41-'Cordless Tools_LiRechargab'!T41-PortablePCs_LiRechargab!T41-Tablets_LiRechargable!T41</f>
        <v>-741.85505100899331</v>
      </c>
      <c r="U41" s="9">
        <f>'POM Portables Li-Rechargeable'!P41-'cameras games_LiRechargable'!U41-cellphones_LiRechargable!U41-'Cordless Tools_LiRechargab'!U41-PortablePCs_LiRechargab!U41-Tablets_LiRechargable!U41</f>
        <v>-680.47014705763854</v>
      </c>
      <c r="V41" s="9">
        <f>'POM Portables Li-Rechargeable'!Q41-'cameras games_LiRechargable'!V41-cellphones_LiRechargable!V41-'Cordless Tools_LiRechargab'!V41-PortablePCs_LiRechargab!V41-Tablets_LiRechargable!V41</f>
        <v>-553.43118248493067</v>
      </c>
      <c r="W41" s="9">
        <f>'POM Portables Li-Rechargeable'!R41-'cameras games_LiRechargable'!W41-cellphones_LiRechargable!W41-'Cordless Tools_LiRechargab'!W41-PortablePCs_LiRechargab!W41-Tablets_LiRechargable!W41</f>
        <v>-390.20961680688947</v>
      </c>
      <c r="X41" s="9">
        <f>'POM Portables Li-Rechargeable'!S41-'cameras games_LiRechargable'!X41-cellphones_LiRechargable!X41-'Cordless Tools_LiRechargab'!X41-PortablePCs_LiRechargab!X41-Tablets_LiRechargable!X41</f>
        <v>-391.37589105194513</v>
      </c>
      <c r="Y41" s="9">
        <f>'POM Portables Li-Rechargeable'!T41-'cameras games_LiRechargable'!Y41-cellphones_LiRechargable!Y41-'Cordless Tools_LiRechargab'!Y41-PortablePCs_LiRechargab!Y41-Tablets_LiRechargable!Y41</f>
        <v>-313.29791489491186</v>
      </c>
      <c r="Z41" s="9">
        <f>'POM Portables Li-Rechargeable'!U41-'cameras games_LiRechargable'!Z41-cellphones_LiRechargable!Z41-'Cordless Tools_LiRechargab'!Z41-PortablePCs_LiRechargab!Z41-Tablets_LiRechargable!Z41</f>
        <v>-90.413049549835108</v>
      </c>
      <c r="AA41" s="9">
        <f>'POM Portables Li-Rechargeable'!V41-'cameras games_LiRechargable'!AA41-cellphones_LiRechargable!AA41-'Cordless Tools_LiRechargab'!AA41-PortablePCs_LiRechargab!AA41-Tablets_LiRechargable!AA41</f>
        <v>203.24874613869764</v>
      </c>
      <c r="AB41" s="9">
        <f>'POM Portables Li-Rechargeable'!W41-'cameras games_LiRechargable'!AB41-cellphones_LiRechargable!AB41-'Cordless Tools_LiRechargab'!AB41-PortablePCs_LiRechargab!AB41-Tablets_LiRechargable!AB41</f>
        <v>444.89359676457377</v>
      </c>
      <c r="AC41" s="10">
        <f>'POM Portables Li-Rechargeable'!X41-'cameras games_LiRechargable'!AC41-cellphones_LiRechargable!AC41-'Cordless Tools_LiRechargab'!AC41-PortablePCs_LiRechargab!AC41-Tablets_LiRechargable!AC41</f>
        <v>537.64523160735939</v>
      </c>
      <c r="AD41" s="10">
        <f>'POM Portables Li-Rechargeable'!Y41-'cameras games_LiRechargable'!AD41-cellphones_LiRechargable!AD41-'Cordless Tools_LiRechargab'!AD41-PortablePCs_LiRechargab!AD41-Tablets_LiRechargable!AD41</f>
        <v>641.68268800726378</v>
      </c>
      <c r="AE41" s="10">
        <f>'POM Portables Li-Rechargeable'!Z41-'cameras games_LiRechargable'!AE41-cellphones_LiRechargable!AE41-'Cordless Tools_LiRechargab'!AE41-PortablePCs_LiRechargab!AE41-Tablets_LiRechargable!AE41</f>
        <v>754.14957100829577</v>
      </c>
      <c r="AF41" s="10">
        <f>'POM Portables Li-Rechargeable'!AA41-'cameras games_LiRechargable'!AF41-cellphones_LiRechargable!AF41-'Cordless Tools_LiRechargab'!AF41-PortablePCs_LiRechargab!AF41-Tablets_LiRechargable!AF41</f>
        <v>875.35533588726889</v>
      </c>
      <c r="AG41" s="10">
        <f>'POM Portables Li-Rechargeable'!AB41-'cameras games_LiRechargable'!AG41-cellphones_LiRechargable!AG41-'Cordless Tools_LiRechargab'!AG41-PortablePCs_LiRechargab!AG41-Tablets_LiRechargable!AG41</f>
        <v>1005.5469786813023</v>
      </c>
      <c r="AH41" s="10">
        <f>'POM Portables Li-Rechargeable'!AC41-'cameras games_LiRechargable'!AH41-cellphones_LiRechargable!AH41-'Cordless Tools_LiRechargab'!AH41-PortablePCs_LiRechargab!AH41-Tablets_LiRechargable!AH41</f>
        <v>1144.8874714920819</v>
      </c>
      <c r="AI41" s="10">
        <f>'POM Portables Li-Rechargeable'!AD41-'cameras games_LiRechargable'!AI41-cellphones_LiRechargable!AI41-'Cordless Tools_LiRechargab'!AI41-PortablePCs_LiRechargab!AI41-Tablets_LiRechargable!AI41</f>
        <v>1293.4295718999053</v>
      </c>
      <c r="AJ41" s="10">
        <f>'POM Portables Li-Rechargeable'!AE41-'cameras games_LiRechargable'!AJ41-cellphones_LiRechargable!AJ41-'Cordless Tools_LiRechargab'!AJ41-PortablePCs_LiRechargab!AJ41-Tablets_LiRechargable!AJ41</f>
        <v>1451.0841478731904</v>
      </c>
      <c r="AK41" s="10">
        <f>'POM Portables Li-Rechargeable'!AF41-'cameras games_LiRechargable'!AK41-cellphones_LiRechargable!AK41-'Cordless Tools_LiRechargab'!AK41-PortablePCs_LiRechargab!AK41-Tablets_LiRechargable!AK41</f>
        <v>1617.5820102877149</v>
      </c>
      <c r="AL41" s="10">
        <f>'POM Portables Li-Rechargeable'!AG41-'cameras games_LiRechargable'!AL41-cellphones_LiRechargable!AL41-'Cordless Tools_LiRechargab'!AL41-PortablePCs_LiRechargab!AL41-Tablets_LiRechargable!AL41</f>
        <v>1893.5524072325475</v>
      </c>
      <c r="AM41" s="10">
        <f>'POM Portables Li-Rechargeable'!AH41-'cameras games_LiRechargable'!AM41-cellphones_LiRechargable!AM41-'Cordless Tools_LiRechargab'!AM41-PortablePCs_LiRechargab!AM41-Tablets_LiRechargable!AM41</f>
        <v>2198.8927933889499</v>
      </c>
      <c r="AN41" s="10">
        <f>'POM Portables Li-Rechargeable'!AI41-'cameras games_LiRechargable'!AN41-cellphones_LiRechargable!AN41-'Cordless Tools_LiRechargab'!AN41-PortablePCs_LiRechargab!AN41-Tablets_LiRechargable!AN41</f>
        <v>2536.5705137244031</v>
      </c>
      <c r="AO41" s="10">
        <f>'POM Portables Li-Rechargeable'!AJ41-'cameras games_LiRechargable'!AO41-cellphones_LiRechargable!AO41-'Cordless Tools_LiRechargab'!AO41-PortablePCs_LiRechargab!AO41-Tablets_LiRechargable!AO41</f>
        <v>2909.8502034946318</v>
      </c>
      <c r="AP41" s="10">
        <f>'POM Portables Li-Rechargeable'!AK41-'cameras games_LiRechargable'!AP41-cellphones_LiRechargable!AP41-'Cordless Tools_LiRechargab'!AP41-PortablePCs_LiRechargab!AP41-Tablets_LiRechargable!AP41</f>
        <v>3322.3235278769507</v>
      </c>
      <c r="AQ41" s="10">
        <f>'POM Portables Li-Rechargeable'!AL41-'cameras games_LiRechargable'!AQ41-cellphones_LiRechargable!AQ41-'Cordless Tools_LiRechargab'!AQ41-PortablePCs_LiRechargab!AQ41-Tablets_LiRechargable!AQ41</f>
        <v>3777.9418957739395</v>
      </c>
      <c r="AR41" s="10">
        <f>'POM Portables Li-Rechargeable'!AM41-'cameras games_LiRechargable'!AR41-cellphones_LiRechargable!AR41-'Cordless Tools_LiRechargab'!AR41-PortablePCs_LiRechargab!AR41-Tablets_LiRechargable!AR41</f>
        <v>4281.0524452085538</v>
      </c>
      <c r="AS41" s="10">
        <f>'POM Portables Li-Rechargeable'!AN41-'cameras games_LiRechargable'!AS41-cellphones_LiRechargable!AS41-'Cordless Tools_LiRechargab'!AS41-PortablePCs_LiRechargab!AS41-Tablets_LiRechargable!AS41</f>
        <v>4836.4376274739698</v>
      </c>
      <c r="AT41" s="10">
        <f>'POM Portables Li-Rechargeable'!AO41-'cameras games_LiRechargable'!AT41-cellphones_LiRechargable!AT41-'Cordless Tools_LiRechargab'!AT41-PortablePCs_LiRechargab!AT41-Tablets_LiRechargable!AT41</f>
        <v>5449.3587499179157</v>
      </c>
      <c r="AU41" s="10">
        <f>'POM Portables Li-Rechargeable'!AP41-'cameras games_LiRechargable'!AU41-cellphones_LiRechargable!AU41-'Cordless Tools_LiRechargab'!AU41-PortablePCs_LiRechargab!AU41-Tablets_LiRechargable!AU41</f>
        <v>6125.60387322926</v>
      </c>
      <c r="AV41" s="10">
        <f>'POM Portables Li-Rechargeable'!AQ41-'cameras games_LiRechargable'!AV41-cellphones_LiRechargable!AV41-'Cordless Tools_LiRechargab'!AV41-PortablePCs_LiRechargab!AV41-Tablets_LiRechargable!AV41</f>
        <v>6881.1526895950828</v>
      </c>
      <c r="AW41" s="10">
        <f>'POM Portables Li-Rechargeable'!AR41-'cameras games_LiRechargable'!AW41-cellphones_LiRechargable!AW41-'Cordless Tools_LiRechargab'!AW41-PortablePCs_LiRechargab!AW41-Tablets_LiRechargable!AW41</f>
        <v>7897.8746964261745</v>
      </c>
      <c r="AX41" s="10">
        <f>'POM Portables Li-Rechargeable'!AS41-'cameras games_LiRechargable'!AX41-cellphones_LiRechargable!AX41-'Cordless Tools_LiRechargab'!AX41-PortablePCs_LiRechargab!AX41-Tablets_LiRechargable!AX41</f>
        <v>9026.9225083006204</v>
      </c>
      <c r="AY41" s="10">
        <f>'POM Portables Li-Rechargeable'!AT41-'cameras games_LiRechargable'!AY41-cellphones_LiRechargable!AY41-'Cordless Tools_LiRechargab'!AY41-PortablePCs_LiRechargab!AY41-Tablets_LiRechargable!AY41</f>
        <v>10280.003618615438</v>
      </c>
      <c r="AZ41" s="10">
        <f>'POM Portables Li-Rechargeable'!AU41-'cameras games_LiRechargable'!AZ41-cellphones_LiRechargable!AZ41-'Cordless Tools_LiRechargab'!AZ41-PortablePCs_LiRechargab!AZ41-Tablets_LiRechargable!AZ41</f>
        <v>11670.01943807872</v>
      </c>
      <c r="BA41" s="10">
        <f>'POM Portables Li-Rechargeable'!AV41-'cameras games_LiRechargable'!BA41-cellphones_LiRechargable!BA41-'Cordless Tools_LiRechargab'!BA41-PortablePCs_LiRechargab!BA41-Tablets_LiRechargable!BA41</f>
        <v>13211.185839062593</v>
      </c>
      <c r="BB41" s="10">
        <f>'POM Portables Li-Rechargeable'!AW41-'cameras games_LiRechargable'!BB41-cellphones_LiRechargable!BB41-'Cordless Tools_LiRechargab'!BB41-PortablePCs_LiRechargab!BB41-Tablets_LiRechargable!BB41</f>
        <v>14919.165811964773</v>
      </c>
      <c r="BC41" s="10">
        <f>'POM Portables Li-Rechargeable'!AX41-'cameras games_LiRechargable'!BC41-cellphones_LiRechargable!BC41-'Cordless Tools_LiRechargab'!BC41-PortablePCs_LiRechargab!BC41-Tablets_LiRechargable!BC41</f>
        <v>16811.215447657691</v>
      </c>
      <c r="BD41" s="10">
        <f>'POM Portables Li-Rechargeable'!AY41-'cameras games_LiRechargable'!BD41-cellphones_LiRechargable!BD41-'Cordless Tools_LiRechargab'!BD41-PortablePCs_LiRechargab!BD41-Tablets_LiRechargable!BD41</f>
        <v>18906.344581655954</v>
      </c>
      <c r="BE41" s="10">
        <f>'POM Portables Li-Rechargeable'!AZ41-'cameras games_LiRechargable'!BE41-cellphones_LiRechargable!BE41-'Cordless Tools_LiRechargab'!BE41-PortablePCs_LiRechargab!BE41-Tablets_LiRechargable!BE41</f>
        <v>21225.493569347018</v>
      </c>
    </row>
    <row r="42" spans="1:57" x14ac:dyDescent="0.35">
      <c r="A42" s="57" t="s">
        <v>616</v>
      </c>
      <c r="C42" s="86" t="s">
        <v>3</v>
      </c>
      <c r="D42" s="58" t="s">
        <v>621</v>
      </c>
      <c r="E42" s="67" t="s">
        <v>625</v>
      </c>
      <c r="F42" s="26" t="s">
        <v>67</v>
      </c>
      <c r="G42" s="11">
        <f>'POM Portables Li-Rechargeable'!B42-'cameras games_LiRechargable'!G42-cellphones_LiRechargable!G42-'Cordless Tools_LiRechargab'!G42-PortablePCs_LiRechargab!G42-Tablets_LiRechargable!G42</f>
        <v>-53.406699463391504</v>
      </c>
      <c r="H42" s="11">
        <f>'POM Portables Li-Rechargeable'!C42-'cameras games_LiRechargable'!H42-cellphones_LiRechargable!H42-'Cordless Tools_LiRechargab'!H42-PortablePCs_LiRechargab!H42-Tablets_LiRechargable!H42</f>
        <v>-1.510234569716232</v>
      </c>
      <c r="I42" s="11">
        <f>'POM Portables Li-Rechargeable'!D42-'cameras games_LiRechargable'!I42-cellphones_LiRechargable!I42-'Cordless Tools_LiRechargab'!I42-PortablePCs_LiRechargab!I42-Tablets_LiRechargable!I42</f>
        <v>-156.9796037588136</v>
      </c>
      <c r="J42" s="11">
        <f>'POM Portables Li-Rechargeable'!E42-'cameras games_LiRechargable'!J42-cellphones_LiRechargable!J42-'Cordless Tools_LiRechargab'!J42-PortablePCs_LiRechargab!J42-Tablets_LiRechargable!J42</f>
        <v>-78.836397139677842</v>
      </c>
      <c r="K42" s="11">
        <f>'POM Portables Li-Rechargeable'!F42-'cameras games_LiRechargable'!K42-cellphones_LiRechargable!K42-'Cordless Tools_LiRechargab'!K42-PortablePCs_LiRechargab!K42-Tablets_LiRechargable!K42</f>
        <v>404.18730940654143</v>
      </c>
      <c r="L42" s="11">
        <f>'POM Portables Li-Rechargeable'!G42-'cameras games_LiRechargable'!L42-cellphones_LiRechargable!L42-'Cordless Tools_LiRechargab'!L42-PortablePCs_LiRechargab!L42-Tablets_LiRechargable!L42</f>
        <v>470.8033942701752</v>
      </c>
      <c r="M42" s="11">
        <f>'POM Portables Li-Rechargeable'!H42-'cameras games_LiRechargable'!M42-cellphones_LiRechargable!M42-'Cordless Tools_LiRechargab'!M42-PortablePCs_LiRechargab!M42-Tablets_LiRechargable!M42</f>
        <v>412.10636995768914</v>
      </c>
      <c r="N42" s="11">
        <f>'POM Portables Li-Rechargeable'!I42-'cameras games_LiRechargable'!N42-cellphones_LiRechargable!N42-'Cordless Tools_LiRechargab'!N42-PortablePCs_LiRechargab!N42-Tablets_LiRechargable!N42</f>
        <v>621.01781038314289</v>
      </c>
      <c r="O42" s="11">
        <f>'POM Portables Li-Rechargeable'!J42-'cameras games_LiRechargable'!O42-cellphones_LiRechargable!O42-'Cordless Tools_LiRechargab'!O42-PortablePCs_LiRechargab!O42-Tablets_LiRechargable!O42</f>
        <v>1100.8404694800518</v>
      </c>
      <c r="P42" s="11">
        <f>'POM Portables Li-Rechargeable'!K42-'cameras games_LiRechargable'!P42-cellphones_LiRechargable!P42-'Cordless Tools_LiRechargab'!P42-PortablePCs_LiRechargab!P42-Tablets_LiRechargable!P42</f>
        <v>-510.67798704092939</v>
      </c>
      <c r="Q42" s="11">
        <f>'POM Portables Li-Rechargeable'!L42-'cameras games_LiRechargable'!Q42-cellphones_LiRechargable!Q42-'Cordless Tools_LiRechargab'!Q42-PortablePCs_LiRechargab!Q42-Tablets_LiRechargable!Q42</f>
        <v>1065.0206368428924</v>
      </c>
      <c r="R42" s="9">
        <f>'POM Portables Li-Rechargeable'!M42-'cameras games_LiRechargable'!R42-cellphones_LiRechargable!R42-'Cordless Tools_LiRechargab'!R42-PortablePCs_LiRechargab!R42-Tablets_LiRechargable!R42</f>
        <v>2145.1376960990588</v>
      </c>
      <c r="S42" s="9">
        <f>'POM Portables Li-Rechargeable'!N42-'cameras games_LiRechargable'!S42-cellphones_LiRechargable!S42-'Cordless Tools_LiRechargab'!S42-PortablePCs_LiRechargab!S42-Tablets_LiRechargable!S42</f>
        <v>906.77854160047491</v>
      </c>
      <c r="T42" s="9">
        <f>'POM Portables Li-Rechargeable'!O42-'cameras games_LiRechargable'!T42-cellphones_LiRechargable!T42-'Cordless Tools_LiRechargab'!T42-PortablePCs_LiRechargab!T42-Tablets_LiRechargable!T42</f>
        <v>823.69293695911961</v>
      </c>
      <c r="U42" s="9">
        <f>'POM Portables Li-Rechargeable'!P42-'cameras games_LiRechargable'!U42-cellphones_LiRechargable!U42-'Cordless Tools_LiRechargab'!U42-PortablePCs_LiRechargab!U42-Tablets_LiRechargable!U42</f>
        <v>599.88057295330123</v>
      </c>
      <c r="V42" s="9">
        <f>'POM Portables Li-Rechargeable'!Q42-'cameras games_LiRechargable'!V42-cellphones_LiRechargable!V42-'Cordless Tools_LiRechargab'!V42-PortablePCs_LiRechargab!V42-Tablets_LiRechargable!V42</f>
        <v>466.32331539130337</v>
      </c>
      <c r="W42" s="9">
        <f>'POM Portables Li-Rechargeable'!R42-'cameras games_LiRechargable'!W42-cellphones_LiRechargable!W42-'Cordless Tools_LiRechargab'!W42-PortablePCs_LiRechargab!W42-Tablets_LiRechargable!W42</f>
        <v>2022.9626686040515</v>
      </c>
      <c r="X42" s="9">
        <f>'POM Portables Li-Rechargeable'!S42-'cameras games_LiRechargable'!X42-cellphones_LiRechargable!X42-'Cordless Tools_LiRechargab'!X42-PortablePCs_LiRechargab!X42-Tablets_LiRechargable!X42</f>
        <v>3452.4160267801531</v>
      </c>
      <c r="Y42" s="9">
        <f>'POM Portables Li-Rechargeable'!T42-'cameras games_LiRechargable'!Y42-cellphones_LiRechargable!Y42-'Cordless Tools_LiRechargab'!Y42-PortablePCs_LiRechargab!Y42-Tablets_LiRechargable!Y42</f>
        <v>3299.9537443379395</v>
      </c>
      <c r="Z42" s="9">
        <f>'POM Portables Li-Rechargeable'!U42-'cameras games_LiRechargable'!Z42-cellphones_LiRechargable!Z42-'Cordless Tools_LiRechargab'!Z42-PortablePCs_LiRechargab!Z42-Tablets_LiRechargable!Z42</f>
        <v>3569.1068531346018</v>
      </c>
      <c r="AA42" s="9">
        <f>'POM Portables Li-Rechargeable'!V42-'cameras games_LiRechargable'!AA42-cellphones_LiRechargable!AA42-'Cordless Tools_LiRechargab'!AA42-PortablePCs_LiRechargab!AA42-Tablets_LiRechargable!AA42</f>
        <v>5928.7974312614679</v>
      </c>
      <c r="AB42" s="9">
        <f>'POM Portables Li-Rechargeable'!W42-'cameras games_LiRechargable'!AB42-cellphones_LiRechargable!AB42-'Cordless Tools_LiRechargab'!AB42-PortablePCs_LiRechargab!AB42-Tablets_LiRechargable!AB42</f>
        <v>6791.8546215288679</v>
      </c>
      <c r="AC42" s="10">
        <f>'POM Portables Li-Rechargeable'!X42-'cameras games_LiRechargable'!AC42-cellphones_LiRechargable!AC42-'Cordless Tools_LiRechargab'!AC42-PortablePCs_LiRechargab!AC42-Tablets_LiRechargable!AC42</f>
        <v>7833.5710664564658</v>
      </c>
      <c r="AD42" s="10">
        <f>'POM Portables Li-Rechargeable'!Y42-'cameras games_LiRechargable'!AD42-cellphones_LiRechargable!AD42-'Cordless Tools_LiRechargab'!AD42-PortablePCs_LiRechargab!AD42-Tablets_LiRechargable!AD42</f>
        <v>9009.7472386299341</v>
      </c>
      <c r="AE42" s="10">
        <f>'POM Portables Li-Rechargeable'!Z42-'cameras games_LiRechargable'!AE42-cellphones_LiRechargable!AE42-'Cordless Tools_LiRechargab'!AE42-PortablePCs_LiRechargab!AE42-Tablets_LiRechargable!AE42</f>
        <v>10308.425187730114</v>
      </c>
      <c r="AF42" s="10">
        <f>'POM Portables Li-Rechargeable'!AA42-'cameras games_LiRechargable'!AF42-cellphones_LiRechargable!AF42-'Cordless Tools_LiRechargab'!AF42-PortablePCs_LiRechargab!AF42-Tablets_LiRechargable!AF42</f>
        <v>11741.771803826054</v>
      </c>
      <c r="AG42" s="10">
        <f>'POM Portables Li-Rechargeable'!AB42-'cameras games_LiRechargable'!AG42-cellphones_LiRechargable!AG42-'Cordless Tools_LiRechargab'!AG42-PortablePCs_LiRechargab!AG42-Tablets_LiRechargable!AG42</f>
        <v>13323.134438228681</v>
      </c>
      <c r="AH42" s="10">
        <f>'POM Portables Li-Rechargeable'!AC42-'cameras games_LiRechargable'!AH42-cellphones_LiRechargable!AH42-'Cordless Tools_LiRechargab'!AH42-PortablePCs_LiRechargab!AH42-Tablets_LiRechargable!AH42</f>
        <v>15067.152211444476</v>
      </c>
      <c r="AI42" s="10">
        <f>'POM Portables Li-Rechargeable'!AD42-'cameras games_LiRechargable'!AI42-cellphones_LiRechargable!AI42-'Cordless Tools_LiRechargab'!AI42-PortablePCs_LiRechargab!AI42-Tablets_LiRechargable!AI42</f>
        <v>16989.877328764367</v>
      </c>
      <c r="AJ42" s="10">
        <f>'POM Portables Li-Rechargeable'!AE42-'cameras games_LiRechargable'!AJ42-cellphones_LiRechargable!AJ42-'Cordless Tools_LiRechargab'!AJ42-PortablePCs_LiRechargab!AJ42-Tablets_LiRechargable!AJ42</f>
        <v>19108.90722231357</v>
      </c>
      <c r="AK42" s="10">
        <f>'POM Portables Li-Rechargeable'!AF42-'cameras games_LiRechargable'!AK42-cellphones_LiRechargable!AK42-'Cordless Tools_LiRechargab'!AK42-PortablePCs_LiRechargab!AK42-Tablets_LiRechargable!AK42</f>
        <v>21443.528391048923</v>
      </c>
      <c r="AL42" s="10">
        <f>'POM Portables Li-Rechargeable'!AG42-'cameras games_LiRechargable'!AL42-cellphones_LiRechargable!AL42-'Cordless Tools_LiRechargab'!AL42-PortablePCs_LiRechargab!AL42-Tablets_LiRechargable!AL42</f>
        <v>24108.05928779548</v>
      </c>
      <c r="AM42" s="10">
        <f>'POM Portables Li-Rechargeable'!AH42-'cameras games_LiRechargable'!AM42-cellphones_LiRechargable!AM42-'Cordless Tools_LiRechargab'!AM42-PortablePCs_LiRechargab!AM42-Tablets_LiRechargable!AM42</f>
        <v>27045.776688632111</v>
      </c>
      <c r="AN42" s="10">
        <f>'POM Portables Li-Rechargeable'!AI42-'cameras games_LiRechargable'!AN42-cellphones_LiRechargable!AN42-'Cordless Tools_LiRechargab'!AN42-PortablePCs_LiRechargab!AN42-Tablets_LiRechargable!AN42</f>
        <v>30284.097210788761</v>
      </c>
      <c r="AO42" s="10">
        <f>'POM Portables Li-Rechargeable'!AJ42-'cameras games_LiRechargable'!AO42-cellphones_LiRechargable!AO42-'Cordless Tools_LiRechargab'!AO42-PortablePCs_LiRechargab!AO42-Tablets_LiRechargable!AO42</f>
        <v>33853.180725540122</v>
      </c>
      <c r="AP42" s="10">
        <f>'POM Portables Li-Rechargeable'!AK42-'cameras games_LiRechargable'!AP42-cellphones_LiRechargable!AP42-'Cordless Tools_LiRechargab'!AP42-PortablePCs_LiRechargab!AP42-Tablets_LiRechargable!AP42</f>
        <v>37786.20471178634</v>
      </c>
      <c r="AQ42" s="10">
        <f>'POM Portables Li-Rechargeable'!AL42-'cameras games_LiRechargable'!AQ42-cellphones_LiRechargable!AQ42-'Cordless Tools_LiRechargab'!AQ42-PortablePCs_LiRechargab!AQ42-Tablets_LiRechargable!AQ42</f>
        <v>42119.666045518818</v>
      </c>
      <c r="AR42" s="10">
        <f>'POM Portables Li-Rechargeable'!AM42-'cameras games_LiRechargable'!AR42-cellphones_LiRechargable!AR42-'Cordless Tools_LiRechargab'!AR42-PortablePCs_LiRechargab!AR42-Tablets_LiRechargable!AR42</f>
        <v>46893.712968769243</v>
      </c>
      <c r="AS42" s="10">
        <f>'POM Portables Li-Rechargeable'!AN42-'cameras games_LiRechargable'!AS42-cellphones_LiRechargable!AS42-'Cordless Tools_LiRechargab'!AS42-PortablePCs_LiRechargab!AS42-Tablets_LiRechargable!AS42</f>
        <v>52152.51025600126</v>
      </c>
      <c r="AT42" s="10">
        <f>'POM Portables Li-Rechargeable'!AO42-'cameras games_LiRechargable'!AT42-cellphones_LiRechargable!AT42-'Cordless Tools_LiRechargab'!AT42-PortablePCs_LiRechargab!AT42-Tablets_LiRechargable!AT42</f>
        <v>57944.64089769897</v>
      </c>
      <c r="AU42" s="10">
        <f>'POM Portables Li-Rechargeable'!AP42-'cameras games_LiRechargable'!AU42-cellphones_LiRechargable!AU42-'Cordless Tools_LiRechargab'!AU42-PortablePCs_LiRechargab!AU42-Tablets_LiRechargable!AU42</f>
        <v>64323.547952883186</v>
      </c>
      <c r="AV42" s="10">
        <f>'POM Portables Li-Rechargeable'!AQ42-'cameras games_LiRechargable'!AV42-cellphones_LiRechargable!AV42-'Cordless Tools_LiRechargab'!AV42-PortablePCs_LiRechargab!AV42-Tablets_LiRechargable!AV42</f>
        <v>71371.358751249063</v>
      </c>
      <c r="AW42" s="10">
        <f>'POM Portables Li-Rechargeable'!AR42-'cameras games_LiRechargable'!AW42-cellphones_LiRechargable!AW42-'Cordless Tools_LiRechargab'!AW42-PortablePCs_LiRechargab!AW42-Tablets_LiRechargable!AW42</f>
        <v>79215.10466082122</v>
      </c>
      <c r="AX42" s="10">
        <f>'POM Portables Li-Rechargeable'!AS42-'cameras games_LiRechargable'!AX42-cellphones_LiRechargable!AX42-'Cordless Tools_LiRechargab'!AX42-PortablePCs_LiRechargab!AX42-Tablets_LiRechargable!AX42</f>
        <v>87853.691240548607</v>
      </c>
      <c r="AY42" s="10">
        <f>'POM Portables Li-Rechargeable'!AT42-'cameras games_LiRechargable'!AY42-cellphones_LiRechargable!AY42-'Cordless Tools_LiRechargab'!AY42-PortablePCs_LiRechargab!AY42-Tablets_LiRechargable!AY42</f>
        <v>97366.87721718142</v>
      </c>
      <c r="AZ42" s="10">
        <f>'POM Portables Li-Rechargeable'!AU42-'cameras games_LiRechargable'!AZ42-cellphones_LiRechargable!AZ42-'Cordless Tools_LiRechargab'!AZ42-PortablePCs_LiRechargab!AZ42-Tablets_LiRechargable!AZ42</f>
        <v>107842.40843668937</v>
      </c>
      <c r="BA42" s="10">
        <f>'POM Portables Li-Rechargeable'!AV42-'cameras games_LiRechargable'!BA42-cellphones_LiRechargable!BA42-'Cordless Tools_LiRechargab'!BA42-PortablePCs_LiRechargab!BA42-Tablets_LiRechargable!BA42</f>
        <v>119376.81711364629</v>
      </c>
      <c r="BB42" s="10">
        <f>'POM Portables Li-Rechargeable'!AW42-'cameras games_LiRechargable'!BB42-cellphones_LiRechargable!BB42-'Cordless Tools_LiRechargab'!BB42-PortablePCs_LiRechargab!BB42-Tablets_LiRechargable!BB42</f>
        <v>132076.30103217822</v>
      </c>
      <c r="BC42" s="10">
        <f>'POM Portables Li-Rechargeable'!AX42-'cameras games_LiRechargable'!BC42-cellphones_LiRechargable!BC42-'Cordless Tools_LiRechargab'!BC42-PortablePCs_LiRechargab!BC42-Tablets_LiRechargable!BC42</f>
        <v>146057.69069495864</v>
      </c>
      <c r="BD42" s="10">
        <f>'POM Portables Li-Rechargeable'!AY42-'cameras games_LiRechargable'!BD42-cellphones_LiRechargable!BD42-'Cordless Tools_LiRechargab'!BD42-PortablePCs_LiRechargab!BD42-Tablets_LiRechargable!BD42</f>
        <v>161449.51321645261</v>
      </c>
      <c r="BE42" s="10">
        <f>'POM Portables Li-Rechargeable'!AZ42-'cameras games_LiRechargable'!BE42-cellphones_LiRechargable!BE42-'Cordless Tools_LiRechargab'!BE42-PortablePCs_LiRechargab!BE42-Tablets_LiRechargable!BE42</f>
        <v>178393.16263629784</v>
      </c>
    </row>
    <row r="43" spans="1:57" x14ac:dyDescent="0.35">
      <c r="A43" s="86" t="s">
        <v>616</v>
      </c>
      <c r="B43" s="86"/>
      <c r="C43" s="86" t="s">
        <v>3</v>
      </c>
      <c r="D43" s="87" t="s">
        <v>621</v>
      </c>
      <c r="E43" s="87" t="s">
        <v>625</v>
      </c>
      <c r="F43" s="93" t="s">
        <v>630</v>
      </c>
      <c r="G43" s="28">
        <f>SUM(G12:G42)</f>
        <v>-577.88777388059282</v>
      </c>
      <c r="H43" s="28">
        <f t="shared" ref="H43:AB43" si="0">SUM(H12:H42)</f>
        <v>-578.0692685062146</v>
      </c>
      <c r="I43" s="28">
        <f t="shared" si="0"/>
        <v>-428.03326419660516</v>
      </c>
      <c r="J43" s="28">
        <f t="shared" si="0"/>
        <v>-93.796142737820887</v>
      </c>
      <c r="K43" s="28">
        <f t="shared" si="0"/>
        <v>2477.6861038927082</v>
      </c>
      <c r="L43" s="28">
        <f t="shared" si="0"/>
        <v>3036.4171154807818</v>
      </c>
      <c r="M43" s="28">
        <f t="shared" si="0"/>
        <v>3217.1703004560723</v>
      </c>
      <c r="N43" s="28">
        <f t="shared" si="0"/>
        <v>3670.0690337939841</v>
      </c>
      <c r="O43" s="28">
        <f t="shared" si="0"/>
        <v>6741.2402204216869</v>
      </c>
      <c r="P43" s="28">
        <f t="shared" si="0"/>
        <v>-1358.9926938804597</v>
      </c>
      <c r="Q43" s="28">
        <f t="shared" si="0"/>
        <v>7983.9580611148122</v>
      </c>
      <c r="R43" s="28">
        <f t="shared" si="0"/>
        <v>11930.337363883938</v>
      </c>
      <c r="S43" s="28">
        <f t="shared" si="0"/>
        <v>5875.411819224475</v>
      </c>
      <c r="T43" s="28">
        <f t="shared" si="0"/>
        <v>1193.7959006814981</v>
      </c>
      <c r="U43" s="28">
        <f t="shared" si="0"/>
        <v>2964.1292159974992</v>
      </c>
      <c r="V43" s="28">
        <f t="shared" si="0"/>
        <v>5869.980594976274</v>
      </c>
      <c r="W43" s="28">
        <f t="shared" si="0"/>
        <v>12185.140143717841</v>
      </c>
      <c r="X43" s="28">
        <f t="shared" si="0"/>
        <v>19874.984464021323</v>
      </c>
      <c r="Y43" s="28">
        <f t="shared" si="0"/>
        <v>21713.156473130439</v>
      </c>
      <c r="Z43" s="28">
        <f t="shared" si="0"/>
        <v>31567.563251595049</v>
      </c>
      <c r="AA43" s="28">
        <f t="shared" si="0"/>
        <v>42144.639142834327</v>
      </c>
      <c r="AB43" s="28">
        <f t="shared" si="0"/>
        <v>47431.278573033313</v>
      </c>
      <c r="AC43" s="14">
        <f>SUM(AC12:AC42)</f>
        <v>53486.586145965586</v>
      </c>
      <c r="AD43" s="14">
        <f t="shared" ref="AD43:BE43" si="1">SUM(AD12:AD42)</f>
        <v>60208.753474356454</v>
      </c>
      <c r="AE43" s="14">
        <f t="shared" si="1"/>
        <v>67566.914459325635</v>
      </c>
      <c r="AF43" s="14">
        <f t="shared" si="1"/>
        <v>75613.114264069023</v>
      </c>
      <c r="AG43" s="14">
        <f t="shared" si="1"/>
        <v>84402.536377327822</v>
      </c>
      <c r="AH43" s="14">
        <f t="shared" si="1"/>
        <v>93993.475683571422</v>
      </c>
      <c r="AI43" s="14">
        <f t="shared" si="1"/>
        <v>104447.25381666761</v>
      </c>
      <c r="AJ43" s="14">
        <f t="shared" si="1"/>
        <v>115828.06219661639</v>
      </c>
      <c r="AK43" s="14">
        <f t="shared" si="1"/>
        <v>128202.71527502862</v>
      </c>
      <c r="AL43" s="14">
        <f t="shared" si="1"/>
        <v>144012.17133849443</v>
      </c>
      <c r="AM43" s="14">
        <f t="shared" si="1"/>
        <v>161449.649893077</v>
      </c>
      <c r="AN43" s="14">
        <f t="shared" si="1"/>
        <v>180678.76765752392</v>
      </c>
      <c r="AO43" s="14">
        <f t="shared" si="1"/>
        <v>201879.51804116988</v>
      </c>
      <c r="AP43" s="14">
        <f t="shared" si="1"/>
        <v>225249.90910066222</v>
      </c>
      <c r="AQ43" s="14">
        <f t="shared" si="1"/>
        <v>251007.76529798619</v>
      </c>
      <c r="AR43" s="14">
        <f t="shared" si="1"/>
        <v>279392.70944003086</v>
      </c>
      <c r="AS43" s="14">
        <f t="shared" si="1"/>
        <v>310668.34281796019</v>
      </c>
      <c r="AT43" s="14">
        <f t="shared" si="1"/>
        <v>345124.64336649067</v>
      </c>
      <c r="AU43" s="14">
        <f t="shared" si="1"/>
        <v>383080.60364517983</v>
      </c>
      <c r="AV43" s="14">
        <f t="shared" si="1"/>
        <v>425148.98846341099</v>
      </c>
      <c r="AW43" s="14">
        <f t="shared" si="1"/>
        <v>475568.96978703095</v>
      </c>
      <c r="AX43" s="14">
        <f t="shared" si="1"/>
        <v>531274.28625894734</v>
      </c>
      <c r="AY43" s="14">
        <f t="shared" si="1"/>
        <v>592804.11907370633</v>
      </c>
      <c r="AZ43" s="14">
        <f t="shared" si="1"/>
        <v>660752.08473758528</v>
      </c>
      <c r="BA43" s="14">
        <f t="shared" si="1"/>
        <v>735771.70430745988</v>
      </c>
      <c r="BB43" s="14">
        <f t="shared" si="1"/>
        <v>818582.4208374283</v>
      </c>
      <c r="BC43" s="14">
        <f t="shared" si="1"/>
        <v>909976.219918138</v>
      </c>
      <c r="BD43" s="14">
        <f t="shared" si="1"/>
        <v>1010824.9136854785</v>
      </c>
      <c r="BE43" s="14">
        <f t="shared" si="1"/>
        <v>1122088.1547163278</v>
      </c>
    </row>
    <row r="44" spans="1:57" x14ac:dyDescent="0.35">
      <c r="F44" s="26" t="s">
        <v>69</v>
      </c>
      <c r="G44" s="5">
        <f t="shared" ref="G44:Q44" si="2">_xlfn.RRI(1,G43,H43)</f>
        <v>3.1406552245094588E-4</v>
      </c>
      <c r="H44" s="5">
        <f t="shared" si="2"/>
        <v>-0.25954675760106849</v>
      </c>
      <c r="I44" s="5">
        <f t="shared" si="2"/>
        <v>-0.78086716481283047</v>
      </c>
      <c r="J44" s="5" t="e">
        <f t="shared" si="2"/>
        <v>#NUM!</v>
      </c>
      <c r="K44" s="5">
        <f t="shared" si="2"/>
        <v>0.2255051641570931</v>
      </c>
      <c r="L44" s="5">
        <f t="shared" si="2"/>
        <v>5.9528443590224578E-2</v>
      </c>
      <c r="M44" s="5">
        <f t="shared" si="2"/>
        <v>0.1407754924486615</v>
      </c>
      <c r="N44" s="5">
        <f t="shared" si="2"/>
        <v>0.83681564525036678</v>
      </c>
      <c r="O44" s="5" t="e">
        <f t="shared" si="2"/>
        <v>#NUM!</v>
      </c>
      <c r="P44" s="5" t="e">
        <f t="shared" si="2"/>
        <v>#NUM!</v>
      </c>
      <c r="Q44" s="5">
        <f t="shared" si="2"/>
        <v>0.49428858124764341</v>
      </c>
      <c r="R44" s="5">
        <f>_xlfn.RRI(1,R43,S43)</f>
        <v>-0.5075234136286213</v>
      </c>
      <c r="S44" s="5">
        <f t="shared" ref="S44:AB44" si="3">_xlfn.RRI(1,S43,T43)</f>
        <v>-0.79681494039696554</v>
      </c>
      <c r="T44" s="5">
        <f t="shared" si="3"/>
        <v>1.4829447096487574</v>
      </c>
      <c r="U44" s="5">
        <f t="shared" si="3"/>
        <v>0.98033896879252191</v>
      </c>
      <c r="V44" s="5">
        <f t="shared" si="3"/>
        <v>1.0758399361909801</v>
      </c>
      <c r="W44" s="5">
        <f t="shared" si="3"/>
        <v>0.63108378152450317</v>
      </c>
      <c r="X44" s="5">
        <f t="shared" si="3"/>
        <v>9.248671426318178E-2</v>
      </c>
      <c r="Y44" s="5">
        <f t="shared" si="3"/>
        <v>0.45384496679049069</v>
      </c>
      <c r="Z44" s="5">
        <f t="shared" si="3"/>
        <v>0.3350615252415734</v>
      </c>
      <c r="AA44" s="5">
        <f t="shared" si="3"/>
        <v>0.12544037718016265</v>
      </c>
      <c r="AB44" s="5">
        <f t="shared" si="3"/>
        <v>0.12766486072283478</v>
      </c>
      <c r="AC44" s="5"/>
      <c r="AD44" s="5"/>
      <c r="AE44" s="5"/>
      <c r="AF44" s="5"/>
      <c r="AG44" s="5"/>
      <c r="AH44" s="5"/>
      <c r="AI44" s="5"/>
      <c r="AJ44" s="5"/>
    </row>
    <row r="45" spans="1:57" x14ac:dyDescent="0.35">
      <c r="F45" s="30" t="s">
        <v>587</v>
      </c>
      <c r="G45" s="28">
        <f>SUM(G12:G42)</f>
        <v>-577.88777388059282</v>
      </c>
      <c r="H45" s="28">
        <f t="shared" ref="H45:BE45" si="4">SUM(H12:H42)</f>
        <v>-578.0692685062146</v>
      </c>
      <c r="I45" s="28">
        <f t="shared" si="4"/>
        <v>-428.03326419660516</v>
      </c>
      <c r="J45" s="28">
        <f t="shared" si="4"/>
        <v>-93.796142737820887</v>
      </c>
      <c r="K45" s="28">
        <f t="shared" si="4"/>
        <v>2477.6861038927082</v>
      </c>
      <c r="L45" s="28">
        <f t="shared" si="4"/>
        <v>3036.4171154807818</v>
      </c>
      <c r="M45" s="28">
        <f t="shared" si="4"/>
        <v>3217.1703004560723</v>
      </c>
      <c r="N45" s="28">
        <f t="shared" si="4"/>
        <v>3670.0690337939841</v>
      </c>
      <c r="O45" s="28">
        <f t="shared" si="4"/>
        <v>6741.2402204216869</v>
      </c>
      <c r="P45" s="28">
        <f t="shared" si="4"/>
        <v>-1358.9926938804597</v>
      </c>
      <c r="Q45" s="28">
        <f t="shared" si="4"/>
        <v>7983.9580611148122</v>
      </c>
      <c r="R45" s="28">
        <f t="shared" si="4"/>
        <v>11930.337363883938</v>
      </c>
      <c r="S45" s="28">
        <f t="shared" si="4"/>
        <v>5875.411819224475</v>
      </c>
      <c r="T45" s="28">
        <f t="shared" si="4"/>
        <v>1193.7959006814981</v>
      </c>
      <c r="U45" s="28">
        <f t="shared" si="4"/>
        <v>2964.1292159974992</v>
      </c>
      <c r="V45" s="28">
        <f t="shared" si="4"/>
        <v>5869.980594976274</v>
      </c>
      <c r="W45" s="28">
        <f t="shared" si="4"/>
        <v>12185.140143717841</v>
      </c>
      <c r="X45" s="28">
        <f t="shared" si="4"/>
        <v>19874.984464021323</v>
      </c>
      <c r="Y45" s="28">
        <f t="shared" si="4"/>
        <v>21713.156473130439</v>
      </c>
      <c r="Z45" s="28">
        <f t="shared" si="4"/>
        <v>31567.563251595049</v>
      </c>
      <c r="AA45" s="28">
        <f t="shared" si="4"/>
        <v>42144.639142834327</v>
      </c>
      <c r="AB45" s="28">
        <f t="shared" si="4"/>
        <v>47431.278573033313</v>
      </c>
      <c r="AC45" s="28">
        <f t="shared" si="4"/>
        <v>53486.586145965586</v>
      </c>
      <c r="AD45" s="28">
        <f t="shared" si="4"/>
        <v>60208.753474356454</v>
      </c>
      <c r="AE45" s="28">
        <f t="shared" si="4"/>
        <v>67566.914459325635</v>
      </c>
      <c r="AF45" s="28">
        <f t="shared" si="4"/>
        <v>75613.114264069023</v>
      </c>
      <c r="AG45" s="28">
        <f t="shared" si="4"/>
        <v>84402.536377327822</v>
      </c>
      <c r="AH45" s="28">
        <f t="shared" si="4"/>
        <v>93993.475683571422</v>
      </c>
      <c r="AI45" s="28">
        <f t="shared" si="4"/>
        <v>104447.25381666761</v>
      </c>
      <c r="AJ45" s="28">
        <f t="shared" si="4"/>
        <v>115828.06219661639</v>
      </c>
      <c r="AK45" s="28">
        <f t="shared" si="4"/>
        <v>128202.71527502862</v>
      </c>
      <c r="AL45" s="28">
        <f t="shared" si="4"/>
        <v>144012.17133849443</v>
      </c>
      <c r="AM45" s="28">
        <f t="shared" si="4"/>
        <v>161449.649893077</v>
      </c>
      <c r="AN45" s="28">
        <f t="shared" si="4"/>
        <v>180678.76765752392</v>
      </c>
      <c r="AO45" s="28">
        <f t="shared" si="4"/>
        <v>201879.51804116988</v>
      </c>
      <c r="AP45" s="28">
        <f t="shared" si="4"/>
        <v>225249.90910066222</v>
      </c>
      <c r="AQ45" s="28">
        <f t="shared" si="4"/>
        <v>251007.76529798619</v>
      </c>
      <c r="AR45" s="28">
        <f t="shared" si="4"/>
        <v>279392.70944003086</v>
      </c>
      <c r="AS45" s="28">
        <f t="shared" si="4"/>
        <v>310668.34281796019</v>
      </c>
      <c r="AT45" s="28">
        <f t="shared" si="4"/>
        <v>345124.64336649067</v>
      </c>
      <c r="AU45" s="28">
        <f t="shared" si="4"/>
        <v>383080.60364517983</v>
      </c>
      <c r="AV45" s="28">
        <f t="shared" si="4"/>
        <v>425148.98846341099</v>
      </c>
      <c r="AW45" s="28">
        <f t="shared" si="4"/>
        <v>475568.96978703095</v>
      </c>
      <c r="AX45" s="28">
        <f t="shared" si="4"/>
        <v>531274.28625894734</v>
      </c>
      <c r="AY45" s="28">
        <f t="shared" si="4"/>
        <v>592804.11907370633</v>
      </c>
      <c r="AZ45" s="28">
        <f t="shared" si="4"/>
        <v>660752.08473758528</v>
      </c>
      <c r="BA45" s="28">
        <f t="shared" si="4"/>
        <v>735771.70430745988</v>
      </c>
      <c r="BB45" s="28">
        <f t="shared" si="4"/>
        <v>818582.4208374283</v>
      </c>
      <c r="BC45" s="28">
        <f t="shared" si="4"/>
        <v>909976.219918138</v>
      </c>
      <c r="BD45" s="28">
        <f t="shared" si="4"/>
        <v>1010824.9136854785</v>
      </c>
      <c r="BE45" s="28">
        <f t="shared" si="4"/>
        <v>1122088.1547163278</v>
      </c>
    </row>
    <row r="46" spans="1:57" x14ac:dyDescent="0.35">
      <c r="F46" s="15" t="s">
        <v>70</v>
      </c>
      <c r="G46" s="15"/>
      <c r="H46" s="15"/>
      <c r="I46" s="15"/>
      <c r="J46" s="16"/>
      <c r="K46" s="16"/>
      <c r="L46" s="16"/>
      <c r="M46" s="16"/>
      <c r="N46" s="16"/>
      <c r="O46" s="16"/>
      <c r="P46" s="16"/>
      <c r="Q46" s="16"/>
    </row>
    <row r="47" spans="1:57" x14ac:dyDescent="0.35">
      <c r="F47" s="13" t="s">
        <v>71</v>
      </c>
      <c r="G47" s="13"/>
      <c r="H47" s="13"/>
      <c r="I47" s="13"/>
    </row>
  </sheetData>
  <mergeCells count="4">
    <mergeCell ref="H1:I1"/>
    <mergeCell ref="G10:Q10"/>
    <mergeCell ref="R10:AB10"/>
    <mergeCell ref="AC10:BE10"/>
  </mergeCells>
  <pageMargins left="0.7" right="0.7" top="0.78740157499999996" bottom="0.78740157499999996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9E7C4-E16E-40F8-B64D-25C23061A562}">
  <sheetPr>
    <tabColor rgb="FFFF0000"/>
  </sheetPr>
  <dimension ref="A1:BE103"/>
  <sheetViews>
    <sheetView topLeftCell="A10" zoomScale="62" zoomScaleNormal="62" workbookViewId="0"/>
  </sheetViews>
  <sheetFormatPr baseColWidth="10" defaultRowHeight="14.5" x14ac:dyDescent="0.35"/>
  <cols>
    <col min="1" max="5" width="11.54296875" style="57"/>
    <col min="6" max="6" width="27.26953125" customWidth="1"/>
    <col min="7" max="8" width="12.7265625" customWidth="1"/>
    <col min="9" max="9" width="12" customWidth="1"/>
    <col min="10" max="17" width="11" customWidth="1"/>
    <col min="18" max="27" width="11.26953125" bestFit="1" customWidth="1"/>
  </cols>
  <sheetData>
    <row r="1" spans="6:57" x14ac:dyDescent="0.35">
      <c r="F1" s="26" t="s">
        <v>32</v>
      </c>
      <c r="G1" s="26" t="s">
        <v>33</v>
      </c>
      <c r="H1" s="26" t="s">
        <v>606</v>
      </c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</row>
    <row r="2" spans="6:57" x14ac:dyDescent="0.35"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95" t="s">
        <v>592</v>
      </c>
      <c r="S2" s="95"/>
      <c r="T2" s="95"/>
      <c r="U2" s="95"/>
      <c r="V2" s="95"/>
      <c r="W2" s="95"/>
      <c r="X2" s="95"/>
      <c r="Y2" s="95"/>
      <c r="Z2" s="95"/>
      <c r="AA2" s="95"/>
      <c r="AB2" s="95"/>
    </row>
    <row r="3" spans="6:57" x14ac:dyDescent="0.35">
      <c r="F3" s="32" t="s">
        <v>607</v>
      </c>
      <c r="R3" s="33">
        <v>2011</v>
      </c>
      <c r="S3" s="33">
        <v>2012</v>
      </c>
      <c r="T3" s="33">
        <v>2013</v>
      </c>
      <c r="U3" s="33">
        <v>2014</v>
      </c>
      <c r="V3" s="33">
        <v>2015</v>
      </c>
      <c r="W3" s="33">
        <v>2016</v>
      </c>
      <c r="X3" s="33">
        <v>2017</v>
      </c>
      <c r="Y3" s="33">
        <v>2018</v>
      </c>
      <c r="Z3" s="33">
        <v>2019</v>
      </c>
      <c r="AA3" s="33">
        <v>2020</v>
      </c>
      <c r="AB3" s="33">
        <v>2021</v>
      </c>
    </row>
    <row r="4" spans="6:57" x14ac:dyDescent="0.35">
      <c r="F4" s="34" t="s">
        <v>34</v>
      </c>
      <c r="G4" s="52"/>
      <c r="H4" s="52"/>
      <c r="I4" s="53"/>
      <c r="J4" s="53"/>
      <c r="K4" s="53"/>
      <c r="L4" s="53"/>
      <c r="M4" s="53"/>
      <c r="N4" s="53"/>
      <c r="O4" s="53"/>
      <c r="P4" s="53"/>
      <c r="Q4" s="53"/>
      <c r="R4" s="37">
        <v>3.0929399623626539E-2</v>
      </c>
      <c r="S4" s="37">
        <v>2.4655371348758122E-2</v>
      </c>
      <c r="T4" s="37">
        <v>1.708663602997872E-2</v>
      </c>
      <c r="U4" s="37">
        <v>1.2489006156552331E-2</v>
      </c>
      <c r="V4" s="37">
        <v>1.07773851590106E-2</v>
      </c>
      <c r="W4" s="37">
        <v>8.3595454674261094E-3</v>
      </c>
      <c r="X4" s="37">
        <v>5.0418369939774343E-3</v>
      </c>
      <c r="Y4" s="37">
        <v>3.6674634159863024E-3</v>
      </c>
      <c r="Z4" s="37">
        <v>2.6427306949684606E-3</v>
      </c>
      <c r="AA4" s="37">
        <v>3.0106615362671817E-3</v>
      </c>
      <c r="AB4" s="5">
        <v>2.2365296210316563E-3</v>
      </c>
    </row>
    <row r="5" spans="6:57" x14ac:dyDescent="0.35">
      <c r="F5" s="34" t="s">
        <v>35</v>
      </c>
      <c r="G5" s="54"/>
      <c r="H5" s="54"/>
      <c r="I5" s="35"/>
      <c r="J5" s="35"/>
      <c r="K5" s="35"/>
      <c r="L5" s="35"/>
      <c r="M5" s="35"/>
      <c r="N5" s="35"/>
      <c r="O5" s="35"/>
      <c r="P5" s="35"/>
      <c r="Q5" s="35"/>
      <c r="R5" s="37">
        <v>3.3153961136023917E-2</v>
      </c>
      <c r="S5" s="37">
        <v>2.8430197723187538E-2</v>
      </c>
      <c r="T5" s="37">
        <v>2.2704628483439508E-2</v>
      </c>
      <c r="U5" s="37">
        <v>1.9517173198966738E-2</v>
      </c>
      <c r="V5" s="37">
        <v>1.5314081951033143E-2</v>
      </c>
      <c r="W5" s="37">
        <v>8.3511491181186524E-3</v>
      </c>
      <c r="X5" s="37">
        <v>2.0646718759926306E-3</v>
      </c>
      <c r="Y5" s="37">
        <v>1.56910464967337E-3</v>
      </c>
      <c r="Z5" s="37">
        <v>1.6753990495918119E-3</v>
      </c>
      <c r="AA5" s="37">
        <v>6.2869716800502959E-4</v>
      </c>
      <c r="AB5" s="5">
        <v>0</v>
      </c>
    </row>
    <row r="6" spans="6:57" x14ac:dyDescent="0.35">
      <c r="F6" s="34" t="s">
        <v>36</v>
      </c>
      <c r="G6" s="54"/>
      <c r="H6" s="54"/>
      <c r="I6" s="35"/>
      <c r="J6" s="35"/>
      <c r="K6" s="35"/>
      <c r="L6" s="35"/>
      <c r="M6" s="35"/>
      <c r="N6" s="35"/>
      <c r="O6" s="35"/>
      <c r="P6" s="35"/>
      <c r="Q6" s="35"/>
      <c r="R6" s="37">
        <v>5.4370988451838756E-2</v>
      </c>
      <c r="S6" s="37">
        <v>4.7670564225283929E-2</v>
      </c>
      <c r="T6" s="37">
        <v>3.998222256785277E-2</v>
      </c>
      <c r="U6" s="37">
        <v>3.5601162462029559E-2</v>
      </c>
      <c r="V6" s="37">
        <v>2.8004100511424629E-2</v>
      </c>
      <c r="W6" s="37">
        <v>2.9809681633672813E-2</v>
      </c>
      <c r="X6" s="37">
        <v>2.6090330786368968E-2</v>
      </c>
      <c r="Y6" s="37">
        <v>2.4533564636320154E-2</v>
      </c>
      <c r="Z6" s="37">
        <v>2.311819237731606E-2</v>
      </c>
      <c r="AA6" s="37">
        <v>1.6888695566694787E-2</v>
      </c>
      <c r="AB6" s="5">
        <v>1.792020152162618E-2</v>
      </c>
    </row>
    <row r="7" spans="6:57" x14ac:dyDescent="0.35">
      <c r="F7" s="34" t="s">
        <v>37</v>
      </c>
      <c r="G7" s="54"/>
      <c r="H7" s="54"/>
      <c r="I7" s="35"/>
      <c r="J7" s="35"/>
      <c r="K7" s="35"/>
      <c r="L7" s="35"/>
      <c r="M7" s="35"/>
      <c r="N7" s="35"/>
      <c r="O7" s="35"/>
      <c r="P7" s="35"/>
      <c r="Q7" s="35"/>
      <c r="R7" s="37">
        <v>3.3812193412754029E-3</v>
      </c>
      <c r="S7" s="37">
        <v>2.8187491136009079E-3</v>
      </c>
      <c r="T7" s="37">
        <v>2.7494108405341712E-3</v>
      </c>
      <c r="U7" s="37">
        <v>1.8207097457627118E-3</v>
      </c>
      <c r="V7" s="37">
        <v>1.9442867220702351E-3</v>
      </c>
      <c r="W7" s="37">
        <v>1.5963284445774716E-3</v>
      </c>
      <c r="X7" s="37">
        <v>8.5457705677867912E-4</v>
      </c>
      <c r="Y7" s="37">
        <v>1.1560693641618498E-3</v>
      </c>
      <c r="Z7" s="37">
        <v>8.3251995177125793E-4</v>
      </c>
      <c r="AA7" s="37">
        <v>8.8651309260753938E-4</v>
      </c>
      <c r="AB7" s="5">
        <v>5.4336866163257076E-3</v>
      </c>
    </row>
    <row r="8" spans="6:57" x14ac:dyDescent="0.35">
      <c r="F8" s="38" t="s">
        <v>594</v>
      </c>
      <c r="G8" s="55"/>
      <c r="H8" s="55"/>
      <c r="I8" s="39"/>
      <c r="J8" s="39"/>
      <c r="K8" s="39"/>
      <c r="L8" s="39"/>
      <c r="M8" s="39"/>
      <c r="N8" s="39"/>
      <c r="O8" s="39"/>
      <c r="P8" s="39"/>
      <c r="Q8" s="39"/>
      <c r="R8" s="40">
        <v>3.5792102634509514E-2</v>
      </c>
      <c r="S8" s="40">
        <v>3.0174052183002911E-2</v>
      </c>
      <c r="T8" s="40">
        <v>2.3498352693401853E-2</v>
      </c>
      <c r="U8" s="40">
        <v>1.955085168107892E-2</v>
      </c>
      <c r="V8" s="40">
        <v>1.5743394136200115E-2</v>
      </c>
      <c r="W8" s="40">
        <v>1.2882699083529663E-2</v>
      </c>
      <c r="X8" s="40">
        <v>8.6271143385469023E-3</v>
      </c>
      <c r="Y8" s="40">
        <v>7.5798559267997402E-3</v>
      </c>
      <c r="Z8" s="40">
        <v>6.8819638569766689E-3</v>
      </c>
      <c r="AA8" s="41">
        <v>5.2864855158491712E-3</v>
      </c>
      <c r="AB8" s="42">
        <v>5.1999999999999998E-3</v>
      </c>
    </row>
    <row r="9" spans="6:57" x14ac:dyDescent="0.35">
      <c r="F9" s="26"/>
      <c r="G9" s="56"/>
      <c r="H9" s="5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7"/>
      <c r="AC9" s="16" t="s">
        <v>595</v>
      </c>
    </row>
    <row r="10" spans="6:57" x14ac:dyDescent="0.35">
      <c r="F10" s="26"/>
      <c r="G10" s="96" t="s">
        <v>38</v>
      </c>
      <c r="H10" s="96"/>
      <c r="I10" s="96"/>
      <c r="J10" s="96"/>
      <c r="K10" s="96"/>
      <c r="L10" s="96"/>
      <c r="M10" s="96"/>
      <c r="N10" s="96"/>
      <c r="O10" s="96"/>
      <c r="P10" s="96"/>
      <c r="Q10" s="96"/>
      <c r="R10" s="97" t="s">
        <v>39</v>
      </c>
      <c r="S10" s="97"/>
      <c r="T10" s="97"/>
      <c r="U10" s="97"/>
      <c r="V10" s="97"/>
      <c r="W10" s="97"/>
      <c r="X10" s="97"/>
      <c r="Y10" s="97"/>
      <c r="Z10" s="97"/>
      <c r="AA10" s="97"/>
      <c r="AB10" s="97"/>
      <c r="AC10" s="98" t="s">
        <v>40</v>
      </c>
      <c r="AD10" s="98"/>
      <c r="AE10" s="98"/>
      <c r="AF10" s="98"/>
      <c r="AG10" s="98"/>
      <c r="AH10" s="98"/>
      <c r="AI10" s="98"/>
      <c r="AJ10" s="98"/>
      <c r="AK10" s="98"/>
      <c r="AL10" s="98"/>
      <c r="AM10" s="98"/>
      <c r="AN10" s="98"/>
      <c r="AO10" s="98"/>
      <c r="AP10" s="98"/>
      <c r="AQ10" s="98"/>
      <c r="AR10" s="98"/>
      <c r="AS10" s="98"/>
      <c r="AT10" s="98"/>
      <c r="AU10" s="98"/>
      <c r="AV10" s="98"/>
      <c r="AW10" s="98"/>
      <c r="AX10" s="98"/>
      <c r="AY10" s="98"/>
      <c r="AZ10" s="98"/>
      <c r="BA10" s="98"/>
      <c r="BB10" s="98"/>
      <c r="BC10" s="98"/>
      <c r="BD10" s="98"/>
      <c r="BE10" s="98"/>
    </row>
    <row r="11" spans="6:57" x14ac:dyDescent="0.35">
      <c r="F11" s="26"/>
      <c r="G11" s="8">
        <v>2000</v>
      </c>
      <c r="H11" s="8">
        <v>2001</v>
      </c>
      <c r="I11" s="8">
        <v>2002</v>
      </c>
      <c r="J11" s="8">
        <v>2003</v>
      </c>
      <c r="K11" s="8">
        <v>2004</v>
      </c>
      <c r="L11" s="8">
        <v>2005</v>
      </c>
      <c r="M11" s="8">
        <v>2006</v>
      </c>
      <c r="N11" s="8">
        <v>2007</v>
      </c>
      <c r="O11" s="8">
        <v>2008</v>
      </c>
      <c r="P11" s="8">
        <v>2009</v>
      </c>
      <c r="Q11" s="8">
        <v>2010</v>
      </c>
      <c r="R11" s="9">
        <v>2011</v>
      </c>
      <c r="S11" s="9">
        <v>2012</v>
      </c>
      <c r="T11" s="9">
        <v>2013</v>
      </c>
      <c r="U11" s="9">
        <v>2014</v>
      </c>
      <c r="V11" s="9">
        <v>2015</v>
      </c>
      <c r="W11" s="9">
        <v>2016</v>
      </c>
      <c r="X11" s="9">
        <v>2017</v>
      </c>
      <c r="Y11" s="9">
        <v>2018</v>
      </c>
      <c r="Z11" s="9">
        <v>2019</v>
      </c>
      <c r="AA11" s="9">
        <v>2020</v>
      </c>
      <c r="AB11" s="9">
        <v>2021</v>
      </c>
      <c r="AC11" s="10">
        <v>2022</v>
      </c>
      <c r="AD11" s="10">
        <v>2023</v>
      </c>
      <c r="AE11" s="10">
        <v>2024</v>
      </c>
      <c r="AF11" s="10">
        <v>2025</v>
      </c>
      <c r="AG11" s="10">
        <v>2026</v>
      </c>
      <c r="AH11" s="10">
        <v>2027</v>
      </c>
      <c r="AI11" s="10">
        <v>2028</v>
      </c>
      <c r="AJ11" s="10">
        <v>2029</v>
      </c>
      <c r="AK11" s="10">
        <v>2030</v>
      </c>
      <c r="AL11" s="10">
        <v>2031</v>
      </c>
      <c r="AM11" s="10">
        <v>2032</v>
      </c>
      <c r="AN11" s="10">
        <v>2033</v>
      </c>
      <c r="AO11" s="10">
        <v>2034</v>
      </c>
      <c r="AP11" s="10">
        <v>2035</v>
      </c>
      <c r="AQ11" s="10">
        <v>2036</v>
      </c>
      <c r="AR11" s="10">
        <v>2037</v>
      </c>
      <c r="AS11" s="10">
        <v>2038</v>
      </c>
      <c r="AT11" s="10">
        <v>2039</v>
      </c>
      <c r="AU11" s="10">
        <v>2040</v>
      </c>
      <c r="AV11" s="10">
        <v>2041</v>
      </c>
      <c r="AW11" s="10">
        <v>2042</v>
      </c>
      <c r="AX11" s="10">
        <v>2043</v>
      </c>
      <c r="AY11" s="10">
        <v>2044</v>
      </c>
      <c r="AZ11" s="10">
        <v>2045</v>
      </c>
      <c r="BA11" s="10">
        <v>2046</v>
      </c>
      <c r="BB11" s="10">
        <v>2047</v>
      </c>
      <c r="BC11" s="10">
        <v>2048</v>
      </c>
      <c r="BD11" s="10">
        <v>2049</v>
      </c>
      <c r="BE11" s="10">
        <v>2050</v>
      </c>
    </row>
    <row r="12" spans="6:57" x14ac:dyDescent="0.35">
      <c r="F12" s="26" t="s">
        <v>41</v>
      </c>
      <c r="G12" s="11">
        <f>H12/1.1</f>
        <v>185.5688376744418</v>
      </c>
      <c r="H12" s="11">
        <f>I12/1.1</f>
        <v>204.12572144188599</v>
      </c>
      <c r="I12" s="11">
        <f>J12/1.11</f>
        <v>224.53829358607459</v>
      </c>
      <c r="J12" s="11">
        <f>K12/1.23</f>
        <v>249.23750588054281</v>
      </c>
      <c r="K12" s="11">
        <f>L12/(1-0.21)</f>
        <v>306.56213223306764</v>
      </c>
      <c r="L12" s="11">
        <f>M12/1.37</f>
        <v>242.18408446412346</v>
      </c>
      <c r="M12" s="11">
        <f>N12/(1-0.39)</f>
        <v>331.79219571584918</v>
      </c>
      <c r="N12" s="11">
        <f>O12/(1-0.08)</f>
        <v>202.393239386668</v>
      </c>
      <c r="O12" s="11">
        <f>P12/(1-0.22)</f>
        <v>186.20178023573456</v>
      </c>
      <c r="P12" s="11">
        <f>Q12/(1-0.39)</f>
        <v>145.23738858387296</v>
      </c>
      <c r="Q12" s="11">
        <f>R12/1.46</f>
        <v>88.594807036162493</v>
      </c>
      <c r="R12" s="12">
        <f>$R$8*'[3]Eurostat POM Portables GU'!M3</f>
        <v>129.34841827279723</v>
      </c>
      <c r="S12" s="12">
        <f>$S$8*'[3]Eurostat POM Portables GU'!N3</f>
        <v>112.16237333617754</v>
      </c>
      <c r="T12" s="12">
        <f>$T$8*'[3]Eurostat POM Portables GU'!O3</f>
        <v>91.444967427302586</v>
      </c>
      <c r="U12" s="12">
        <f>$U$8*'[3]Eurostat POM Portables GU'!P3</f>
        <v>79.897136107150914</v>
      </c>
      <c r="V12" s="12">
        <f>$V$8*'[3]Eurostat POM Portables GU'!Q3</f>
        <v>71.589792103486431</v>
      </c>
      <c r="W12" s="12">
        <f>$W$8*'[3]Eurostat POM Portables GU'!R3</f>
        <v>60.652387297748128</v>
      </c>
      <c r="X12" s="12">
        <f>$X$8*'[3]Eurostat POM Portables GU'!S3</f>
        <v>40.941048792697501</v>
      </c>
      <c r="Y12" s="12">
        <f>$Y$8*'[3]Eurostat POM Portables GU'!T3</f>
        <v>41.305979632358039</v>
      </c>
      <c r="Z12" s="12">
        <f>$Z$8*'[3]Eurostat POM Portables GU'!U3</f>
        <v>39.643178075182085</v>
      </c>
      <c r="AA12" s="12">
        <f>$AA$8*'[3]Eurostat POM Portables GU'!V3</f>
        <v>33.553239566839842</v>
      </c>
      <c r="AB12" s="12">
        <f>$AB$8*'[3]Eurostat POM Portables GU'!W3</f>
        <v>31.922799999999999</v>
      </c>
      <c r="AC12" s="13">
        <f>AB12+(AB12*AB$44)</f>
        <v>25.538239999999998</v>
      </c>
      <c r="AD12" s="13">
        <f t="shared" ref="AD12:AF12" si="0">AC12+(AC12*AC$44)</f>
        <v>20.430591999999997</v>
      </c>
      <c r="AE12" s="13">
        <f t="shared" si="0"/>
        <v>16.344473599999997</v>
      </c>
      <c r="AF12" s="13">
        <f t="shared" si="0"/>
        <v>13.075578879999998</v>
      </c>
      <c r="AG12" s="13">
        <v>0</v>
      </c>
      <c r="AH12" s="13">
        <v>0</v>
      </c>
      <c r="AI12" s="13">
        <v>0</v>
      </c>
      <c r="AJ12" s="13">
        <v>0</v>
      </c>
      <c r="AK12" s="13">
        <v>0</v>
      </c>
      <c r="AL12" s="13">
        <v>0</v>
      </c>
      <c r="AM12" s="13">
        <v>0</v>
      </c>
      <c r="AN12" s="13">
        <v>0</v>
      </c>
      <c r="AO12" s="13">
        <v>0</v>
      </c>
      <c r="AP12" s="13">
        <v>0</v>
      </c>
      <c r="AQ12" s="13">
        <v>0</v>
      </c>
      <c r="AR12" s="13">
        <v>0</v>
      </c>
      <c r="AS12" s="13">
        <v>0</v>
      </c>
      <c r="AT12" s="13">
        <v>0</v>
      </c>
      <c r="AU12" s="13">
        <v>0</v>
      </c>
      <c r="AV12" s="13">
        <v>0</v>
      </c>
      <c r="AW12" s="13">
        <v>0</v>
      </c>
      <c r="AX12" s="13">
        <v>0</v>
      </c>
      <c r="AY12" s="13">
        <v>0</v>
      </c>
      <c r="AZ12" s="13">
        <v>0</v>
      </c>
      <c r="BA12" s="13">
        <v>0</v>
      </c>
      <c r="BB12" s="13">
        <v>0</v>
      </c>
      <c r="BC12" s="13">
        <v>0</v>
      </c>
      <c r="BD12" s="13">
        <v>0</v>
      </c>
      <c r="BE12" s="13">
        <v>0</v>
      </c>
    </row>
    <row r="13" spans="6:57" x14ac:dyDescent="0.35">
      <c r="F13" s="26" t="s">
        <v>42</v>
      </c>
      <c r="G13" s="11">
        <f t="shared" ref="G13:H42" si="1">H13/1.1</f>
        <v>225.98650511520319</v>
      </c>
      <c r="H13" s="11">
        <f t="shared" si="1"/>
        <v>248.58515562672352</v>
      </c>
      <c r="I13" s="11">
        <f t="shared" ref="I13:I42" si="2">J13/1.11</f>
        <v>273.4436711893959</v>
      </c>
      <c r="J13" s="11">
        <f t="shared" ref="J13:J42" si="3">K13/1.23</f>
        <v>303.52247502022948</v>
      </c>
      <c r="K13" s="11">
        <f t="shared" ref="K13:K42" si="4">L13/(1-0.21)</f>
        <v>373.33264427488223</v>
      </c>
      <c r="L13" s="11">
        <f t="shared" ref="L13:L42" si="5">M13/1.37</f>
        <v>294.93278897715697</v>
      </c>
      <c r="M13" s="11">
        <f t="shared" ref="M13:M42" si="6">N13/(1-0.39)</f>
        <v>404.05792089870511</v>
      </c>
      <c r="N13" s="11">
        <f t="shared" ref="N13:N42" si="7">O13/(1-0.08)</f>
        <v>246.4753317482101</v>
      </c>
      <c r="O13" s="11">
        <f t="shared" ref="O13:O42" si="8">P13/(1-0.22)</f>
        <v>226.7573052083533</v>
      </c>
      <c r="P13" s="11">
        <f t="shared" ref="P13:P42" si="9">Q13/(1-0.39)</f>
        <v>176.87069806251557</v>
      </c>
      <c r="Q13" s="11">
        <f t="shared" ref="Q13:Q42" si="10">R13/1.46</f>
        <v>107.8911258181345</v>
      </c>
      <c r="R13" s="12">
        <f>$R$8*'[3]Eurostat POM Portables GU'!M4</f>
        <v>157.52104369447636</v>
      </c>
      <c r="S13" s="12">
        <f>$S$8*'[3]Eurostat POM Portables GU'!N4</f>
        <v>128.5112882474094</v>
      </c>
      <c r="T13" s="12">
        <f>$T$8*'[3]Eurostat POM Portables GU'!O4</f>
        <v>103.34575514558135</v>
      </c>
      <c r="U13" s="12">
        <f>$U$8*'[3]Eurostat POM Portables GU'!P4</f>
        <v>82.543695797515198</v>
      </c>
      <c r="V13" s="12">
        <f>$V$8*'[3]Eurostat POM Portables GU'!Q4</f>
        <v>71.884337625889728</v>
      </c>
      <c r="W13" s="12">
        <f>$W$8*'[3]Eurostat POM Portables GU'!R4</f>
        <v>59.067175297983503</v>
      </c>
      <c r="X13" s="12">
        <f>$X$8*'[3]Eurostat POM Portables GU'!S4</f>
        <v>41.289369224285473</v>
      </c>
      <c r="Y13" s="12">
        <f>$Y$8*'[3]Eurostat POM Portables GU'!T4</f>
        <v>37.292891159854719</v>
      </c>
      <c r="Z13" s="12">
        <f>$Z$8*'[3]Eurostat POM Portables GU'!U4</f>
        <v>37.252070357814709</v>
      </c>
      <c r="AA13" s="12">
        <f>$AA$8*'[3]Eurostat POM Portables GU'!V4</f>
        <v>29.662470229429701</v>
      </c>
      <c r="AB13" s="12">
        <f>$AB$8*'[3]Eurostat POM Portables GU'!W4</f>
        <v>32.442799999999998</v>
      </c>
      <c r="AC13" s="13">
        <f t="shared" ref="AC13:AF13" si="11">AB13+(AB13*AB$44)</f>
        <v>25.954239999999999</v>
      </c>
      <c r="AD13" s="13">
        <f t="shared" si="11"/>
        <v>20.763392</v>
      </c>
      <c r="AE13" s="13">
        <f t="shared" si="11"/>
        <v>16.6107136</v>
      </c>
      <c r="AF13" s="13">
        <f t="shared" si="11"/>
        <v>13.28857088</v>
      </c>
      <c r="AG13" s="13">
        <v>0</v>
      </c>
      <c r="AH13" s="13">
        <v>0</v>
      </c>
      <c r="AI13" s="13">
        <v>0</v>
      </c>
      <c r="AJ13" s="13">
        <v>0</v>
      </c>
      <c r="AK13" s="13">
        <v>0</v>
      </c>
      <c r="AL13" s="13">
        <v>0</v>
      </c>
      <c r="AM13" s="13">
        <v>0</v>
      </c>
      <c r="AN13" s="13">
        <v>0</v>
      </c>
      <c r="AO13" s="13">
        <v>0</v>
      </c>
      <c r="AP13" s="13">
        <v>0</v>
      </c>
      <c r="AQ13" s="13">
        <v>0</v>
      </c>
      <c r="AR13" s="13">
        <v>0</v>
      </c>
      <c r="AS13" s="13">
        <v>0</v>
      </c>
      <c r="AT13" s="13">
        <v>0</v>
      </c>
      <c r="AU13" s="13">
        <v>0</v>
      </c>
      <c r="AV13" s="13">
        <v>0</v>
      </c>
      <c r="AW13" s="13">
        <v>0</v>
      </c>
      <c r="AX13" s="13">
        <v>0</v>
      </c>
      <c r="AY13" s="13">
        <v>0</v>
      </c>
      <c r="AZ13" s="13">
        <v>0</v>
      </c>
      <c r="BA13" s="13">
        <v>0</v>
      </c>
      <c r="BB13" s="13">
        <v>0</v>
      </c>
      <c r="BC13" s="13">
        <v>0</v>
      </c>
      <c r="BD13" s="13">
        <v>0</v>
      </c>
      <c r="BE13" s="13">
        <v>0</v>
      </c>
    </row>
    <row r="14" spans="6:57" x14ac:dyDescent="0.35">
      <c r="F14" s="26" t="s">
        <v>43</v>
      </c>
      <c r="G14" s="11">
        <f t="shared" si="1"/>
        <v>32.041713063368952</v>
      </c>
      <c r="H14" s="11">
        <f t="shared" si="1"/>
        <v>35.245884369705848</v>
      </c>
      <c r="I14" s="11">
        <f t="shared" si="2"/>
        <v>38.770472806676437</v>
      </c>
      <c r="J14" s="11">
        <f t="shared" si="3"/>
        <v>43.035224815410849</v>
      </c>
      <c r="K14" s="11">
        <f t="shared" si="4"/>
        <v>52.933326522955348</v>
      </c>
      <c r="L14" s="11">
        <f t="shared" si="5"/>
        <v>41.817327953134729</v>
      </c>
      <c r="M14" s="11">
        <f t="shared" si="6"/>
        <v>57.289739295794583</v>
      </c>
      <c r="N14" s="11">
        <f t="shared" si="7"/>
        <v>34.946740970434696</v>
      </c>
      <c r="O14" s="11">
        <f t="shared" si="8"/>
        <v>32.151001692799923</v>
      </c>
      <c r="P14" s="11">
        <f t="shared" si="9"/>
        <v>25.077781320383941</v>
      </c>
      <c r="Q14" s="11">
        <f t="shared" si="10"/>
        <v>15.297446605434203</v>
      </c>
      <c r="R14" s="12">
        <f>$R$8*'[3]Eurostat POM Portables GU'!M5</f>
        <v>22.334272043933936</v>
      </c>
      <c r="S14" s="12">
        <f>$S$8*'[3]Eurostat POM Portables GU'!N5</f>
        <v>18.176336076153845</v>
      </c>
      <c r="T14" s="12">
        <f>$T$8*'[3]Eurostat POM Portables GU'!O5</f>
        <v>15.908384773433054</v>
      </c>
      <c r="U14" s="12">
        <f>$U$8*'[3]Eurostat POM Portables GU'!P5</f>
        <v>14.272121727187612</v>
      </c>
      <c r="V14" s="12">
        <f>$V$8*'[3]Eurostat POM Portables GU'!Q5</f>
        <v>11.964979543512086</v>
      </c>
      <c r="W14" s="12">
        <f>$W$8*'[3]Eurostat POM Portables GU'!R5</f>
        <v>9.6620243126472474</v>
      </c>
      <c r="X14" s="12">
        <f>$X$8*'[3]Eurostat POM Portables GU'!S5</f>
        <v>7.0310981859157256</v>
      </c>
      <c r="Y14" s="12">
        <f>$Y$8*'[3]Eurostat POM Portables GU'!T5</f>
        <v>5.2301005894918209</v>
      </c>
      <c r="Z14" s="12">
        <f>$Z$8*'[3]Eurostat POM Portables GU'!U5</f>
        <v>6.4828099532720218</v>
      </c>
      <c r="AA14" s="12">
        <f>$AA$8*'[3]Eurostat POM Portables GU'!V5</f>
        <v>4.9692963848982208</v>
      </c>
      <c r="AB14" s="12">
        <f>$AB$8*'[3]Eurostat POM Portables GU'!W5</f>
        <v>5.2103999999999999</v>
      </c>
      <c r="AC14" s="13">
        <f t="shared" ref="AC14:AF14" si="12">AB14+(AB14*AB$44)</f>
        <v>4.1683199999999996</v>
      </c>
      <c r="AD14" s="13">
        <f t="shared" si="12"/>
        <v>3.3346559999999998</v>
      </c>
      <c r="AE14" s="13">
        <f t="shared" si="12"/>
        <v>2.6677247999999998</v>
      </c>
      <c r="AF14" s="13">
        <f t="shared" si="12"/>
        <v>2.1341798399999998</v>
      </c>
      <c r="AG14" s="13">
        <v>0</v>
      </c>
      <c r="AH14" s="13">
        <v>0</v>
      </c>
      <c r="AI14" s="13">
        <v>0</v>
      </c>
      <c r="AJ14" s="13">
        <v>0</v>
      </c>
      <c r="AK14" s="13">
        <v>0</v>
      </c>
      <c r="AL14" s="13">
        <v>0</v>
      </c>
      <c r="AM14" s="13">
        <v>0</v>
      </c>
      <c r="AN14" s="13">
        <v>0</v>
      </c>
      <c r="AO14" s="13">
        <v>0</v>
      </c>
      <c r="AP14" s="13">
        <v>0</v>
      </c>
      <c r="AQ14" s="13">
        <v>0</v>
      </c>
      <c r="AR14" s="13">
        <v>0</v>
      </c>
      <c r="AS14" s="13">
        <v>0</v>
      </c>
      <c r="AT14" s="13">
        <v>0</v>
      </c>
      <c r="AU14" s="13">
        <v>0</v>
      </c>
      <c r="AV14" s="13">
        <v>0</v>
      </c>
      <c r="AW14" s="13">
        <v>0</v>
      </c>
      <c r="AX14" s="13">
        <v>0</v>
      </c>
      <c r="AY14" s="13">
        <v>0</v>
      </c>
      <c r="AZ14" s="13">
        <v>0</v>
      </c>
      <c r="BA14" s="13">
        <v>0</v>
      </c>
      <c r="BB14" s="13">
        <v>0</v>
      </c>
      <c r="BC14" s="13">
        <v>0</v>
      </c>
      <c r="BD14" s="13">
        <v>0</v>
      </c>
      <c r="BE14" s="13">
        <v>0</v>
      </c>
    </row>
    <row r="15" spans="6:57" x14ac:dyDescent="0.35">
      <c r="F15" s="26" t="s">
        <v>44</v>
      </c>
      <c r="G15" s="11">
        <f t="shared" si="1"/>
        <v>17.034483800708362</v>
      </c>
      <c r="H15" s="11">
        <f t="shared" si="1"/>
        <v>18.7379321807792</v>
      </c>
      <c r="I15" s="11">
        <f t="shared" si="2"/>
        <v>20.611725398857121</v>
      </c>
      <c r="J15" s="11">
        <f t="shared" si="3"/>
        <v>22.879015192731408</v>
      </c>
      <c r="K15" s="11">
        <f t="shared" si="4"/>
        <v>28.141188687059632</v>
      </c>
      <c r="L15" s="11">
        <f t="shared" si="5"/>
        <v>22.231539062777109</v>
      </c>
      <c r="M15" s="11">
        <f t="shared" si="6"/>
        <v>30.457208516004641</v>
      </c>
      <c r="N15" s="11">
        <f t="shared" si="7"/>
        <v>18.578897194762831</v>
      </c>
      <c r="O15" s="11">
        <f t="shared" si="8"/>
        <v>17.092585419181805</v>
      </c>
      <c r="P15" s="11">
        <f t="shared" si="9"/>
        <v>13.332216626961809</v>
      </c>
      <c r="Q15" s="11">
        <f t="shared" si="10"/>
        <v>8.1326521424467035</v>
      </c>
      <c r="R15" s="12">
        <f>$R$8*'[3]Eurostat POM Portables GU'!M6</f>
        <v>11.873672127972187</v>
      </c>
      <c r="S15" s="12">
        <f>$S$8*'[3]Eurostat POM Portables GU'!N6</f>
        <v>12.274804428045584</v>
      </c>
      <c r="T15" s="12">
        <f>$T$8*'[3]Eurostat POM Portables GU'!O6</f>
        <v>9.248481653069101</v>
      </c>
      <c r="U15" s="12">
        <f>$U$8*'[3]Eurostat POM Portables GU'!P6</f>
        <v>6.7841455333343852</v>
      </c>
      <c r="V15" s="12">
        <f>$V$8*'[3]Eurostat POM Portables GU'!Q6</f>
        <v>4.1877428402292303</v>
      </c>
      <c r="W15" s="12">
        <f>$W$8*'[3]Eurostat POM Portables GU'!R6</f>
        <v>5.0886661379942169</v>
      </c>
      <c r="X15" s="12">
        <f>$X$8*'[3]Eurostat POM Portables GU'!S6</f>
        <v>4.9002009442946406</v>
      </c>
      <c r="Y15" s="12">
        <f>$Y$8*'[3]Eurostat POM Portables GU'!T6</f>
        <v>5.1088228946630245</v>
      </c>
      <c r="Z15" s="12">
        <f>$Z$8*'[3]Eurostat POM Portables GU'!U6</f>
        <v>6.2350592544208618</v>
      </c>
      <c r="AA15" s="12">
        <f>$AA$8*'[3]Eurostat POM Portables GU'!V6</f>
        <v>5.5613827626733281</v>
      </c>
      <c r="AB15" s="12">
        <f>$AB$8*'[3]Eurostat POM Portables GU'!W6</f>
        <v>5.4547999999999996</v>
      </c>
      <c r="AC15" s="13">
        <f t="shared" ref="AC15:AF15" si="13">AB15+(AB15*AB$44)</f>
        <v>4.3638399999999997</v>
      </c>
      <c r="AD15" s="13">
        <f t="shared" si="13"/>
        <v>3.491072</v>
      </c>
      <c r="AE15" s="13">
        <f t="shared" si="13"/>
        <v>2.7928576000000001</v>
      </c>
      <c r="AF15" s="13">
        <f t="shared" si="13"/>
        <v>2.23428608</v>
      </c>
      <c r="AG15" s="13">
        <v>0</v>
      </c>
      <c r="AH15" s="13">
        <v>0</v>
      </c>
      <c r="AI15" s="13">
        <v>0</v>
      </c>
      <c r="AJ15" s="13">
        <v>0</v>
      </c>
      <c r="AK15" s="13">
        <v>0</v>
      </c>
      <c r="AL15" s="13">
        <v>0</v>
      </c>
      <c r="AM15" s="13">
        <v>0</v>
      </c>
      <c r="AN15" s="13">
        <v>0</v>
      </c>
      <c r="AO15" s="13">
        <v>0</v>
      </c>
      <c r="AP15" s="13">
        <v>0</v>
      </c>
      <c r="AQ15" s="13">
        <v>0</v>
      </c>
      <c r="AR15" s="13">
        <v>0</v>
      </c>
      <c r="AS15" s="13">
        <v>0</v>
      </c>
      <c r="AT15" s="13">
        <v>0</v>
      </c>
      <c r="AU15" s="13">
        <v>0</v>
      </c>
      <c r="AV15" s="13">
        <v>0</v>
      </c>
      <c r="AW15" s="13">
        <v>0</v>
      </c>
      <c r="AX15" s="13">
        <v>0</v>
      </c>
      <c r="AY15" s="13">
        <v>0</v>
      </c>
      <c r="AZ15" s="13">
        <v>0</v>
      </c>
      <c r="BA15" s="13">
        <v>0</v>
      </c>
      <c r="BB15" s="13">
        <v>0</v>
      </c>
      <c r="BC15" s="13">
        <v>0</v>
      </c>
      <c r="BD15" s="13">
        <v>0</v>
      </c>
      <c r="BE15" s="13">
        <v>0</v>
      </c>
    </row>
    <row r="16" spans="6:57" x14ac:dyDescent="0.35">
      <c r="F16" s="26" t="s">
        <v>45</v>
      </c>
      <c r="G16" s="11">
        <f t="shared" si="1"/>
        <v>14.151756602987955</v>
      </c>
      <c r="H16" s="11">
        <f t="shared" si="1"/>
        <v>15.566932263286752</v>
      </c>
      <c r="I16" s="11">
        <f t="shared" si="2"/>
        <v>17.123625489615428</v>
      </c>
      <c r="J16" s="11">
        <f t="shared" si="3"/>
        <v>19.007224293473126</v>
      </c>
      <c r="K16" s="11">
        <f t="shared" si="4"/>
        <v>23.378885880971946</v>
      </c>
      <c r="L16" s="11">
        <f t="shared" si="5"/>
        <v>18.469319845967838</v>
      </c>
      <c r="M16" s="11">
        <f t="shared" si="6"/>
        <v>25.302968188975942</v>
      </c>
      <c r="N16" s="11">
        <f t="shared" si="7"/>
        <v>15.434810595275325</v>
      </c>
      <c r="O16" s="11">
        <f t="shared" si="8"/>
        <v>14.200025747653299</v>
      </c>
      <c r="P16" s="11">
        <f t="shared" si="9"/>
        <v>11.076020083169574</v>
      </c>
      <c r="Q16" s="11">
        <f t="shared" si="10"/>
        <v>6.7563722507334401</v>
      </c>
      <c r="R16" s="12">
        <f>$R$8*'[3]Eurostat POM Portables GU'!M7</f>
        <v>9.8643034860708223</v>
      </c>
      <c r="S16" s="12">
        <f>$S$8*'[3]Eurostat POM Portables GU'!N7</f>
        <v>7.7849054632147512</v>
      </c>
      <c r="T16" s="12">
        <f>$T$8*'[3]Eurostat POM Portables GU'!O7</f>
        <v>4.7043702092190509</v>
      </c>
      <c r="U16" s="12">
        <f>$U$8*'[3]Eurostat POM Portables GU'!P7</f>
        <v>3.714661819404995</v>
      </c>
      <c r="V16" s="12">
        <f>$V$8*'[3]Eurostat POM Portables GU'!Q7</f>
        <v>3.2431391920572237</v>
      </c>
      <c r="W16" s="12">
        <f>$W$8*'[3]Eurostat POM Portables GU'!R7</f>
        <v>2.7182495066247592</v>
      </c>
      <c r="X16" s="12">
        <f>$X$8*'[3]Eurostat POM Portables GU'!S7</f>
        <v>2.0101176408814281</v>
      </c>
      <c r="Y16" s="12">
        <f>$Y$8*'[3]Eurostat POM Portables GU'!T7</f>
        <v>1.5311308972135476</v>
      </c>
      <c r="Z16" s="12">
        <f>$Z$8*'[3]Eurostat POM Portables GU'!U7</f>
        <v>1.2043436749709171</v>
      </c>
      <c r="AA16" s="12">
        <f>$AA$8*'[3]Eurostat POM Portables GU'!V7</f>
        <v>1.0731565597173818</v>
      </c>
      <c r="AB16" s="12">
        <f>$AB$8*'[3]Eurostat POM Portables GU'!W7</f>
        <v>1.0244</v>
      </c>
      <c r="AC16" s="13">
        <f t="shared" ref="AC16:AF16" si="14">AB16+(AB16*AB$44)</f>
        <v>0.81952000000000003</v>
      </c>
      <c r="AD16" s="13">
        <f t="shared" si="14"/>
        <v>0.65561599999999998</v>
      </c>
      <c r="AE16" s="13">
        <f t="shared" si="14"/>
        <v>0.52449279999999998</v>
      </c>
      <c r="AF16" s="13">
        <f t="shared" si="14"/>
        <v>0.41959424000000001</v>
      </c>
      <c r="AG16" s="13">
        <v>0</v>
      </c>
      <c r="AH16" s="13">
        <v>0</v>
      </c>
      <c r="AI16" s="13">
        <v>0</v>
      </c>
      <c r="AJ16" s="13">
        <v>0</v>
      </c>
      <c r="AK16" s="13">
        <v>0</v>
      </c>
      <c r="AL16" s="13">
        <v>0</v>
      </c>
      <c r="AM16" s="13">
        <v>0</v>
      </c>
      <c r="AN16" s="13">
        <v>0</v>
      </c>
      <c r="AO16" s="13">
        <v>0</v>
      </c>
      <c r="AP16" s="13">
        <v>0</v>
      </c>
      <c r="AQ16" s="13">
        <v>0</v>
      </c>
      <c r="AR16" s="13">
        <v>0</v>
      </c>
      <c r="AS16" s="13">
        <v>0</v>
      </c>
      <c r="AT16" s="13">
        <v>0</v>
      </c>
      <c r="AU16" s="13">
        <v>0</v>
      </c>
      <c r="AV16" s="13">
        <v>0</v>
      </c>
      <c r="AW16" s="13">
        <v>0</v>
      </c>
      <c r="AX16" s="13">
        <v>0</v>
      </c>
      <c r="AY16" s="13">
        <v>0</v>
      </c>
      <c r="AZ16" s="13">
        <v>0</v>
      </c>
      <c r="BA16" s="13">
        <v>0</v>
      </c>
      <c r="BB16" s="13">
        <v>0</v>
      </c>
      <c r="BC16" s="13">
        <v>0</v>
      </c>
      <c r="BD16" s="13">
        <v>0</v>
      </c>
      <c r="BE16" s="13">
        <v>0</v>
      </c>
    </row>
    <row r="17" spans="6:57" x14ac:dyDescent="0.35">
      <c r="F17" s="26" t="s">
        <v>46</v>
      </c>
      <c r="G17" s="11">
        <f t="shared" si="1"/>
        <v>173.85710270826061</v>
      </c>
      <c r="H17" s="11">
        <f t="shared" si="1"/>
        <v>191.24281297908669</v>
      </c>
      <c r="I17" s="11">
        <f t="shared" si="2"/>
        <v>210.36709427699537</v>
      </c>
      <c r="J17" s="11">
        <f t="shared" si="3"/>
        <v>233.50747464746487</v>
      </c>
      <c r="K17" s="11">
        <f t="shared" si="4"/>
        <v>287.21419381638179</v>
      </c>
      <c r="L17" s="11">
        <f t="shared" si="5"/>
        <v>226.89921311494163</v>
      </c>
      <c r="M17" s="11">
        <f t="shared" si="6"/>
        <v>310.85192196747005</v>
      </c>
      <c r="N17" s="11">
        <f t="shared" si="7"/>
        <v>189.61967240015673</v>
      </c>
      <c r="O17" s="11">
        <f t="shared" si="8"/>
        <v>174.4500986081442</v>
      </c>
      <c r="P17" s="11">
        <f t="shared" si="9"/>
        <v>136.07107691435249</v>
      </c>
      <c r="Q17" s="11">
        <f t="shared" si="10"/>
        <v>83.003356917755013</v>
      </c>
      <c r="R17" s="12">
        <f>$R$8*'[3]Eurostat POM Portables GU'!M8</f>
        <v>121.18490109992231</v>
      </c>
      <c r="S17" s="12">
        <f>$S$8*'[3]Eurostat POM Portables GU'!N8</f>
        <v>112.81248626530277</v>
      </c>
      <c r="T17" s="12">
        <f>$T$8*'[3]Eurostat POM Portables GU'!O8</f>
        <v>86.262452737478199</v>
      </c>
      <c r="U17" s="12">
        <f>$U$8*'[3]Eurostat POM Portables GU'!P8</f>
        <v>77.636432025564389</v>
      </c>
      <c r="V17" s="12">
        <f>$V$8*'[3]Eurostat POM Portables GU'!Q8</f>
        <v>62.422557750033455</v>
      </c>
      <c r="W17" s="12">
        <f>$W$8*'[3]Eurostat POM Portables GU'!R8</f>
        <v>52.136283191044548</v>
      </c>
      <c r="X17" s="12">
        <f>$X$8*'[3]Eurostat POM Portables GU'!S8</f>
        <v>35.060592671854614</v>
      </c>
      <c r="Y17" s="12">
        <f>$Y$8*'[3]Eurostat POM Portables GU'!T8</f>
        <v>30.683256791685348</v>
      </c>
      <c r="Z17" s="12">
        <f>$Z$8*'[3]Eurostat POM Portables GU'!U8</f>
        <v>29.544270838000841</v>
      </c>
      <c r="AA17" s="12">
        <f>$AA$8*'[3]Eurostat POM Portables GU'!V8</f>
        <v>26.236827615159438</v>
      </c>
      <c r="AB17" s="12">
        <f>$AB$8*'[3]Eurostat POM Portables GU'!W8</f>
        <v>27.071199999999997</v>
      </c>
      <c r="AC17" s="13">
        <f t="shared" ref="AC17:AF17" si="15">AB17+(AB17*AB$44)</f>
        <v>21.656959999999998</v>
      </c>
      <c r="AD17" s="13">
        <f t="shared" si="15"/>
        <v>17.325567999999997</v>
      </c>
      <c r="AE17" s="13">
        <f t="shared" si="15"/>
        <v>13.860454399999998</v>
      </c>
      <c r="AF17" s="13">
        <f t="shared" si="15"/>
        <v>11.088363519999998</v>
      </c>
      <c r="AG17" s="13">
        <v>0</v>
      </c>
      <c r="AH17" s="13">
        <v>0</v>
      </c>
      <c r="AI17" s="13">
        <v>0</v>
      </c>
      <c r="AJ17" s="13">
        <v>0</v>
      </c>
      <c r="AK17" s="13">
        <v>0</v>
      </c>
      <c r="AL17" s="13">
        <v>0</v>
      </c>
      <c r="AM17" s="13">
        <v>0</v>
      </c>
      <c r="AN17" s="13">
        <v>0</v>
      </c>
      <c r="AO17" s="13">
        <v>0</v>
      </c>
      <c r="AP17" s="13">
        <v>0</v>
      </c>
      <c r="AQ17" s="13">
        <v>0</v>
      </c>
      <c r="AR17" s="13">
        <v>0</v>
      </c>
      <c r="AS17" s="13">
        <v>0</v>
      </c>
      <c r="AT17" s="13">
        <v>0</v>
      </c>
      <c r="AU17" s="13">
        <v>0</v>
      </c>
      <c r="AV17" s="13">
        <v>0</v>
      </c>
      <c r="AW17" s="13">
        <v>0</v>
      </c>
      <c r="AX17" s="13">
        <v>0</v>
      </c>
      <c r="AY17" s="13">
        <v>0</v>
      </c>
      <c r="AZ17" s="13">
        <v>0</v>
      </c>
      <c r="BA17" s="13">
        <v>0</v>
      </c>
      <c r="BB17" s="13">
        <v>0</v>
      </c>
      <c r="BC17" s="13">
        <v>0</v>
      </c>
      <c r="BD17" s="13">
        <v>0</v>
      </c>
      <c r="BE17" s="13">
        <v>0</v>
      </c>
    </row>
    <row r="18" spans="6:57" x14ac:dyDescent="0.35">
      <c r="F18" s="26" t="s">
        <v>47</v>
      </c>
      <c r="G18" s="11">
        <f t="shared" si="1"/>
        <v>173.66197689152855</v>
      </c>
      <c r="H18" s="11">
        <f t="shared" si="1"/>
        <v>191.02817458068142</v>
      </c>
      <c r="I18" s="11">
        <f t="shared" si="2"/>
        <v>210.13099203874958</v>
      </c>
      <c r="J18" s="11">
        <f t="shared" si="3"/>
        <v>233.24540116301205</v>
      </c>
      <c r="K18" s="11">
        <f t="shared" si="4"/>
        <v>286.89184343050482</v>
      </c>
      <c r="L18" s="11">
        <f t="shared" si="5"/>
        <v>226.64455631009884</v>
      </c>
      <c r="M18" s="11">
        <f t="shared" si="6"/>
        <v>310.50304214483543</v>
      </c>
      <c r="N18" s="11">
        <f t="shared" si="7"/>
        <v>189.40685570834961</v>
      </c>
      <c r="O18" s="11">
        <f t="shared" si="8"/>
        <v>174.25430725168164</v>
      </c>
      <c r="P18" s="11">
        <f t="shared" si="9"/>
        <v>135.91835965631168</v>
      </c>
      <c r="Q18" s="11">
        <f t="shared" si="10"/>
        <v>82.91019939035013</v>
      </c>
      <c r="R18" s="12">
        <f>$R$8*'[3]Eurostat POM Portables GU'!M9</f>
        <v>121.04889110991118</v>
      </c>
      <c r="S18" s="12">
        <f>$S$8*'[3]Eurostat POM Portables GU'!N9</f>
        <v>111.76468928584278</v>
      </c>
      <c r="T18" s="12">
        <f>$T$8*'[3]Eurostat POM Portables GU'!O9</f>
        <v>73.596840635734608</v>
      </c>
      <c r="U18" s="12">
        <f>$U$8*'[3]Eurostat POM Portables GU'!P9</f>
        <v>68.760345362354556</v>
      </c>
      <c r="V18" s="12">
        <f>$V$8*'[3]Eurostat POM Portables GU'!Q9</f>
        <v>58.07738096844222</v>
      </c>
      <c r="W18" s="12">
        <f>$W$8*'[3]Eurostat POM Portables GU'!R9</f>
        <v>50.732068990939815</v>
      </c>
      <c r="X18" s="12">
        <f>$X$8*'[3]Eurostat POM Portables GU'!S9</f>
        <v>31.877187480930804</v>
      </c>
      <c r="Y18" s="12">
        <f>$Y$8*'[3]Eurostat POM Portables GU'!T9</f>
        <v>33.91985527242884</v>
      </c>
      <c r="Z18" s="12">
        <f>$Z$8*'[3]Eurostat POM Portables GU'!U9</f>
        <v>27.761842199043883</v>
      </c>
      <c r="AA18" s="12">
        <f>$AA$8*'[3]Eurostat POM Portables GU'!V9</f>
        <v>26.072946564168113</v>
      </c>
      <c r="AB18" s="12">
        <f>$AB$8*'[3]Eurostat POM Portables GU'!W9</f>
        <v>26.5928</v>
      </c>
      <c r="AC18" s="13">
        <f t="shared" ref="AC18:AF18" si="16">AB18+(AB18*AB$44)</f>
        <v>21.274239999999999</v>
      </c>
      <c r="AD18" s="13">
        <f t="shared" si="16"/>
        <v>17.019392</v>
      </c>
      <c r="AE18" s="13">
        <f t="shared" si="16"/>
        <v>13.6155136</v>
      </c>
      <c r="AF18" s="13">
        <f t="shared" si="16"/>
        <v>10.89241088</v>
      </c>
      <c r="AG18" s="13">
        <v>0</v>
      </c>
      <c r="AH18" s="13">
        <v>0</v>
      </c>
      <c r="AI18" s="13">
        <v>0</v>
      </c>
      <c r="AJ18" s="13">
        <v>0</v>
      </c>
      <c r="AK18" s="13">
        <v>0</v>
      </c>
      <c r="AL18" s="13">
        <v>0</v>
      </c>
      <c r="AM18" s="13">
        <v>0</v>
      </c>
      <c r="AN18" s="13">
        <v>0</v>
      </c>
      <c r="AO18" s="13">
        <v>0</v>
      </c>
      <c r="AP18" s="13">
        <v>0</v>
      </c>
      <c r="AQ18" s="13">
        <v>0</v>
      </c>
      <c r="AR18" s="13">
        <v>0</v>
      </c>
      <c r="AS18" s="13">
        <v>0</v>
      </c>
      <c r="AT18" s="13">
        <v>0</v>
      </c>
      <c r="AU18" s="13">
        <v>0</v>
      </c>
      <c r="AV18" s="13">
        <v>0</v>
      </c>
      <c r="AW18" s="13">
        <v>0</v>
      </c>
      <c r="AX18" s="13">
        <v>0</v>
      </c>
      <c r="AY18" s="13">
        <v>0</v>
      </c>
      <c r="AZ18" s="13">
        <v>0</v>
      </c>
      <c r="BA18" s="13">
        <v>0</v>
      </c>
      <c r="BB18" s="13">
        <v>0</v>
      </c>
      <c r="BC18" s="13">
        <v>0</v>
      </c>
      <c r="BD18" s="13">
        <v>0</v>
      </c>
      <c r="BE18" s="13">
        <v>0</v>
      </c>
    </row>
    <row r="19" spans="6:57" x14ac:dyDescent="0.35">
      <c r="F19" s="26" t="s">
        <v>48</v>
      </c>
      <c r="G19" s="11">
        <f t="shared" si="1"/>
        <v>24.499689455481931</v>
      </c>
      <c r="H19" s="11">
        <f t="shared" si="1"/>
        <v>26.949658401030128</v>
      </c>
      <c r="I19" s="11">
        <f t="shared" si="2"/>
        <v>29.644624241133144</v>
      </c>
      <c r="J19" s="11">
        <f t="shared" si="3"/>
        <v>32.905532907657793</v>
      </c>
      <c r="K19" s="11">
        <f t="shared" si="4"/>
        <v>40.473805476419088</v>
      </c>
      <c r="L19" s="11">
        <f t="shared" si="5"/>
        <v>31.974306326371078</v>
      </c>
      <c r="M19" s="11">
        <f t="shared" si="6"/>
        <v>43.804799667128378</v>
      </c>
      <c r="N19" s="11">
        <f t="shared" si="7"/>
        <v>26.72092779694831</v>
      </c>
      <c r="O19" s="11">
        <f t="shared" si="8"/>
        <v>24.583253573192447</v>
      </c>
      <c r="P19" s="11">
        <f t="shared" si="9"/>
        <v>19.174937787090109</v>
      </c>
      <c r="Q19" s="11">
        <f t="shared" si="10"/>
        <v>11.696712050124965</v>
      </c>
      <c r="R19" s="12">
        <f>$R$8*'[3]Eurostat POM Portables GU'!M10</f>
        <v>17.077199593182449</v>
      </c>
      <c r="S19" s="12">
        <f>$S$8*'[3]Eurostat POM Portables GU'!N10</f>
        <v>15.71066340201976</v>
      </c>
      <c r="T19" s="12">
        <f>$T$8*'[3]Eurostat POM Portables GU'!O10</f>
        <v>10.951336777701854</v>
      </c>
      <c r="U19" s="12">
        <f>$U$8*'[3]Eurostat POM Portables GU'!P10</f>
        <v>8.7685960806672583</v>
      </c>
      <c r="V19" s="12">
        <f>$V$8*'[3]Eurostat POM Portables GU'!Q10</f>
        <v>7.3049348791968534</v>
      </c>
      <c r="W19" s="12">
        <f>$W$8*'[3]Eurostat POM Portables GU'!R10</f>
        <v>6.1708128610107087</v>
      </c>
      <c r="X19" s="12">
        <f>$X$8*'[3]Eurostat POM Portables GU'!S10</f>
        <v>4.2186589115494355</v>
      </c>
      <c r="Y19" s="12">
        <f>$Y$8*'[3]Eurostat POM Portables GU'!T10</f>
        <v>3.6610704126442744</v>
      </c>
      <c r="Z19" s="12">
        <f>$Z$8*'[3]Eurostat POM Portables GU'!U10</f>
        <v>3.2689328320639177</v>
      </c>
      <c r="AA19" s="12">
        <f>$AA$8*'[3]Eurostat POM Portables GU'!V10</f>
        <v>2.8652751495902509</v>
      </c>
      <c r="AB19" s="12">
        <f>$AB$8*'[3]Eurostat POM Portables GU'!W10</f>
        <v>2.7039999999999997</v>
      </c>
      <c r="AC19" s="13">
        <f t="shared" ref="AC19:AF19" si="17">AB19+(AB19*AB$44)</f>
        <v>2.1631999999999998</v>
      </c>
      <c r="AD19" s="13">
        <f t="shared" si="17"/>
        <v>1.7305599999999999</v>
      </c>
      <c r="AE19" s="13">
        <f t="shared" si="17"/>
        <v>1.3844479999999999</v>
      </c>
      <c r="AF19" s="13">
        <f t="shared" si="17"/>
        <v>1.1075583999999998</v>
      </c>
      <c r="AG19" s="13">
        <v>0</v>
      </c>
      <c r="AH19" s="13">
        <v>0</v>
      </c>
      <c r="AI19" s="13">
        <v>0</v>
      </c>
      <c r="AJ19" s="13">
        <v>0</v>
      </c>
      <c r="AK19" s="13">
        <v>0</v>
      </c>
      <c r="AL19" s="13">
        <v>0</v>
      </c>
      <c r="AM19" s="13">
        <v>0</v>
      </c>
      <c r="AN19" s="13">
        <v>0</v>
      </c>
      <c r="AO19" s="13">
        <v>0</v>
      </c>
      <c r="AP19" s="13">
        <v>0</v>
      </c>
      <c r="AQ19" s="13">
        <v>0</v>
      </c>
      <c r="AR19" s="13">
        <v>0</v>
      </c>
      <c r="AS19" s="13">
        <v>0</v>
      </c>
      <c r="AT19" s="13">
        <v>0</v>
      </c>
      <c r="AU19" s="13">
        <v>0</v>
      </c>
      <c r="AV19" s="13">
        <v>0</v>
      </c>
      <c r="AW19" s="13">
        <v>0</v>
      </c>
      <c r="AX19" s="13">
        <v>0</v>
      </c>
      <c r="AY19" s="13">
        <v>0</v>
      </c>
      <c r="AZ19" s="13">
        <v>0</v>
      </c>
      <c r="BA19" s="13">
        <v>0</v>
      </c>
      <c r="BB19" s="13">
        <v>0</v>
      </c>
      <c r="BC19" s="13">
        <v>0</v>
      </c>
      <c r="BD19" s="13">
        <v>0</v>
      </c>
      <c r="BE19" s="13">
        <v>0</v>
      </c>
    </row>
    <row r="20" spans="6:57" x14ac:dyDescent="0.35">
      <c r="F20" s="26" t="s">
        <v>49</v>
      </c>
      <c r="G20" s="11">
        <f t="shared" si="1"/>
        <v>141.87700832385963</v>
      </c>
      <c r="H20" s="11">
        <f t="shared" si="1"/>
        <v>156.06470915624561</v>
      </c>
      <c r="I20" s="11">
        <f t="shared" si="2"/>
        <v>171.6711800718702</v>
      </c>
      <c r="J20" s="11">
        <f t="shared" si="3"/>
        <v>190.55500987977592</v>
      </c>
      <c r="K20" s="11">
        <f t="shared" si="4"/>
        <v>234.3826621521244</v>
      </c>
      <c r="L20" s="11">
        <f t="shared" si="5"/>
        <v>185.16230310017829</v>
      </c>
      <c r="M20" s="11">
        <f t="shared" si="6"/>
        <v>253.67235524724427</v>
      </c>
      <c r="N20" s="11">
        <f t="shared" si="7"/>
        <v>154.74013670081899</v>
      </c>
      <c r="O20" s="11">
        <f t="shared" si="8"/>
        <v>142.36092576475349</v>
      </c>
      <c r="P20" s="11">
        <f t="shared" si="9"/>
        <v>111.04152209650773</v>
      </c>
      <c r="Q20" s="11">
        <f t="shared" si="10"/>
        <v>67.735328478869718</v>
      </c>
      <c r="R20" s="12">
        <f>$R$8*'[3]Eurostat POM Portables GU'!M11</f>
        <v>98.893579579149787</v>
      </c>
      <c r="S20" s="12">
        <f>$S$8*'[3]Eurostat POM Portables GU'!N11</f>
        <v>83.038991607624013</v>
      </c>
      <c r="T20" s="12">
        <f>$T$8*'[3]Eurostat POM Portables GU'!O11</f>
        <v>63.516047330265209</v>
      </c>
      <c r="U20" s="12">
        <f>$U$8*'[3]Eurostat POM Portables GU'!P11</f>
        <v>51.829307806540214</v>
      </c>
      <c r="V20" s="12">
        <f>$V$8*'[3]Eurostat POM Portables GU'!Q11</f>
        <v>45.089080806077128</v>
      </c>
      <c r="W20" s="12">
        <f>$W$8*'[3]Eurostat POM Portables GU'!R11</f>
        <v>38.983047426760763</v>
      </c>
      <c r="X20" s="12">
        <f>$X$8*'[3]Eurostat POM Portables GU'!S11</f>
        <v>27.434223596579148</v>
      </c>
      <c r="Y20" s="12">
        <f>$Y$8*'[3]Eurostat POM Portables GU'!T11</f>
        <v>26.226301506727101</v>
      </c>
      <c r="Z20" s="12">
        <f>$Z$8*'[3]Eurostat POM Portables GU'!U11</f>
        <v>24.885181306827636</v>
      </c>
      <c r="AA20" s="12">
        <f>$AA$8*'[3]Eurostat POM Portables GU'!V11</f>
        <v>19.168796480469094</v>
      </c>
      <c r="AB20" s="12">
        <f>$AB$8*'[3]Eurostat POM Portables GU'!W11</f>
        <v>21.1432</v>
      </c>
      <c r="AC20" s="13">
        <f t="shared" ref="AC20:AF20" si="18">AB20+(AB20*AB$44)</f>
        <v>16.914560000000002</v>
      </c>
      <c r="AD20" s="13">
        <f t="shared" si="18"/>
        <v>13.531648000000001</v>
      </c>
      <c r="AE20" s="13">
        <f t="shared" si="18"/>
        <v>10.8253184</v>
      </c>
      <c r="AF20" s="13">
        <f t="shared" si="18"/>
        <v>8.6602547200000011</v>
      </c>
      <c r="AG20" s="13">
        <v>0</v>
      </c>
      <c r="AH20" s="13">
        <v>0</v>
      </c>
      <c r="AI20" s="13">
        <v>0</v>
      </c>
      <c r="AJ20" s="13">
        <v>0</v>
      </c>
      <c r="AK20" s="13">
        <v>0</v>
      </c>
      <c r="AL20" s="13">
        <v>0</v>
      </c>
      <c r="AM20" s="13">
        <v>0</v>
      </c>
      <c r="AN20" s="13">
        <v>0</v>
      </c>
      <c r="AO20" s="13">
        <v>0</v>
      </c>
      <c r="AP20" s="13">
        <v>0</v>
      </c>
      <c r="AQ20" s="13">
        <v>0</v>
      </c>
      <c r="AR20" s="13">
        <v>0</v>
      </c>
      <c r="AS20" s="13">
        <v>0</v>
      </c>
      <c r="AT20" s="13">
        <v>0</v>
      </c>
      <c r="AU20" s="13">
        <v>0</v>
      </c>
      <c r="AV20" s="13">
        <v>0</v>
      </c>
      <c r="AW20" s="13">
        <v>0</v>
      </c>
      <c r="AX20" s="13">
        <v>0</v>
      </c>
      <c r="AY20" s="13">
        <v>0</v>
      </c>
      <c r="AZ20" s="13">
        <v>0</v>
      </c>
      <c r="BA20" s="13">
        <v>0</v>
      </c>
      <c r="BB20" s="13">
        <v>0</v>
      </c>
      <c r="BC20" s="13">
        <v>0</v>
      </c>
      <c r="BD20" s="13">
        <v>0</v>
      </c>
      <c r="BE20" s="13">
        <v>0</v>
      </c>
    </row>
    <row r="21" spans="6:57" x14ac:dyDescent="0.35">
      <c r="F21" s="26" t="s">
        <v>35</v>
      </c>
      <c r="G21" s="11">
        <f t="shared" si="1"/>
        <v>1591.3998985521803</v>
      </c>
      <c r="H21" s="11">
        <f t="shared" si="1"/>
        <v>1750.5398884073984</v>
      </c>
      <c r="I21" s="11">
        <f t="shared" si="2"/>
        <v>1925.5938772481384</v>
      </c>
      <c r="J21" s="11">
        <f t="shared" si="3"/>
        <v>2137.4092037454338</v>
      </c>
      <c r="K21" s="11">
        <f t="shared" si="4"/>
        <v>2629.0133206068836</v>
      </c>
      <c r="L21" s="11">
        <f t="shared" si="5"/>
        <v>2076.9205232794379</v>
      </c>
      <c r="M21" s="11">
        <f t="shared" si="6"/>
        <v>2845.3811168928301</v>
      </c>
      <c r="N21" s="11">
        <f t="shared" si="7"/>
        <v>1735.6824813046262</v>
      </c>
      <c r="O21" s="11">
        <f t="shared" si="8"/>
        <v>1596.8278828002562</v>
      </c>
      <c r="P21" s="11">
        <f t="shared" si="9"/>
        <v>1245.5257485841998</v>
      </c>
      <c r="Q21" s="11">
        <f t="shared" si="10"/>
        <v>759.77070663636187</v>
      </c>
      <c r="R21" s="12">
        <f>R5*'[3]Eurostat POM Portables GU'!M12</f>
        <v>1109.2652316890883</v>
      </c>
      <c r="S21" s="12">
        <f>S5*'[3]Eurostat POM Portables GU'!N12</f>
        <v>948.23238466147393</v>
      </c>
      <c r="T21" s="12">
        <f>T5*'[3]Eurostat POM Portables GU'!O12</f>
        <v>731.70206213580502</v>
      </c>
      <c r="U21" s="12">
        <f>U5*'[3]Eurostat POM Portables GU'!P12</f>
        <v>592.59992984022711</v>
      </c>
      <c r="V21" s="12">
        <f>V5*'[3]Eurostat POM Portables GU'!Q12</f>
        <v>481</v>
      </c>
      <c r="W21" s="12">
        <f>W5*'[3]Eurostat POM Portables GU'!R12</f>
        <v>249.99999999999997</v>
      </c>
      <c r="X21" s="12">
        <f>X5*'[3]Eurostat POM Portables GU'!S12</f>
        <v>65</v>
      </c>
      <c r="Y21" s="12">
        <f>Y5*'[3]Eurostat POM Portables GU'!T12</f>
        <v>49.158479569617008</v>
      </c>
      <c r="Z21" s="12">
        <f>Z5*'[3]Eurostat POM Portables GU'!U12</f>
        <v>55.293194833678569</v>
      </c>
      <c r="AA21" s="12">
        <f>AA5*'[3]Eurostat POM Portables GU'!V12</f>
        <v>22.172891721201385</v>
      </c>
      <c r="AB21" s="12">
        <f>$AB$5*'[3]Eurostat POM Portables GU'!W12</f>
        <v>0</v>
      </c>
      <c r="AC21" s="13">
        <f t="shared" ref="AC21:AF21" si="19">AB21+(AB21*AB$44)</f>
        <v>0</v>
      </c>
      <c r="AD21" s="13">
        <f t="shared" si="19"/>
        <v>0</v>
      </c>
      <c r="AE21" s="13">
        <f t="shared" si="19"/>
        <v>0</v>
      </c>
      <c r="AF21" s="13">
        <f t="shared" si="19"/>
        <v>0</v>
      </c>
      <c r="AG21" s="13">
        <v>0</v>
      </c>
      <c r="AH21" s="13">
        <v>0</v>
      </c>
      <c r="AI21" s="13">
        <v>0</v>
      </c>
      <c r="AJ21" s="13">
        <v>0</v>
      </c>
      <c r="AK21" s="13">
        <v>0</v>
      </c>
      <c r="AL21" s="13">
        <v>0</v>
      </c>
      <c r="AM21" s="13">
        <v>0</v>
      </c>
      <c r="AN21" s="13">
        <v>0</v>
      </c>
      <c r="AO21" s="13">
        <v>0</v>
      </c>
      <c r="AP21" s="13">
        <v>0</v>
      </c>
      <c r="AQ21" s="13">
        <v>0</v>
      </c>
      <c r="AR21" s="13">
        <v>0</v>
      </c>
      <c r="AS21" s="13">
        <v>0</v>
      </c>
      <c r="AT21" s="13">
        <v>0</v>
      </c>
      <c r="AU21" s="13">
        <v>0</v>
      </c>
      <c r="AV21" s="13">
        <v>0</v>
      </c>
      <c r="AW21" s="13">
        <v>0</v>
      </c>
      <c r="AX21" s="13">
        <v>0</v>
      </c>
      <c r="AY21" s="13">
        <v>0</v>
      </c>
      <c r="AZ21" s="13">
        <v>0</v>
      </c>
      <c r="BA21" s="13">
        <v>0</v>
      </c>
      <c r="BB21" s="13">
        <v>0</v>
      </c>
      <c r="BC21" s="13">
        <v>0</v>
      </c>
      <c r="BD21" s="13">
        <v>0</v>
      </c>
      <c r="BE21" s="13">
        <v>0</v>
      </c>
    </row>
    <row r="22" spans="6:57" x14ac:dyDescent="0.35">
      <c r="F22" s="26" t="s">
        <v>34</v>
      </c>
      <c r="G22" s="11">
        <f t="shared" si="1"/>
        <v>1922.9864909169112</v>
      </c>
      <c r="H22" s="11">
        <f t="shared" si="1"/>
        <v>2115.2851400086024</v>
      </c>
      <c r="I22" s="11">
        <f t="shared" si="2"/>
        <v>2326.8136540094629</v>
      </c>
      <c r="J22" s="11">
        <f t="shared" si="3"/>
        <v>2582.7631559505039</v>
      </c>
      <c r="K22" s="11">
        <f t="shared" si="4"/>
        <v>3176.7986818191198</v>
      </c>
      <c r="L22" s="11">
        <f t="shared" si="5"/>
        <v>2509.6709586371048</v>
      </c>
      <c r="M22" s="11">
        <f t="shared" si="6"/>
        <v>3438.2492133328342</v>
      </c>
      <c r="N22" s="11">
        <f t="shared" si="7"/>
        <v>2097.3320201330289</v>
      </c>
      <c r="O22" s="11">
        <f t="shared" si="8"/>
        <v>1929.5454585223865</v>
      </c>
      <c r="P22" s="11">
        <f t="shared" si="9"/>
        <v>1505.0454576474615</v>
      </c>
      <c r="Q22" s="11">
        <f t="shared" si="10"/>
        <v>918.07772916495151</v>
      </c>
      <c r="R22" s="12">
        <f>R4*'[3]Eurostat POM Portables GU'!M13</f>
        <v>1340.3934845808292</v>
      </c>
      <c r="S22" s="12">
        <f>S4*'[3]Eurostat POM Portables GU'!N13</f>
        <v>1073.7033296896825</v>
      </c>
      <c r="T22" s="12">
        <f>T4*'[3]Eurostat POM Portables GU'!O13</f>
        <v>725.1727407704409</v>
      </c>
      <c r="U22" s="12">
        <f>U4*'[3]Eurostat POM Portables GU'!P13</f>
        <v>549.44352242744071</v>
      </c>
      <c r="V22" s="12">
        <f>V4*'[3]Eurostat POM Portables GU'!Q13</f>
        <v>473.14876325088335</v>
      </c>
      <c r="W22" s="12">
        <f>W4*'[3]Eurostat POM Portables GU'!R13</f>
        <v>380.45127376802969</v>
      </c>
      <c r="X22" s="12">
        <f>X4*'[3]Eurostat POM Portables GU'!S13</f>
        <v>255.33375088599919</v>
      </c>
      <c r="Y22" s="12">
        <f>Y4*'[3]Eurostat POM Portables GU'!T13</f>
        <v>191.29122431442954</v>
      </c>
      <c r="Z22" s="12">
        <f>Z4*'[3]Eurostat POM Portables GU'!U13</f>
        <v>147.74185950221178</v>
      </c>
      <c r="AA22" s="12">
        <f>AA4*'[3]Eurostat POM Portables GU'!V13</f>
        <v>196.80092330271313</v>
      </c>
      <c r="AB22" s="12">
        <f>$AB$4*'[3]Eurostat POM Portables GU'!W13</f>
        <v>141.37327387503203</v>
      </c>
      <c r="AC22" s="13">
        <f t="shared" ref="AC22:AF22" si="20">AB22+(AB22*AB$44)</f>
        <v>113.09861910002562</v>
      </c>
      <c r="AD22" s="13">
        <f t="shared" si="20"/>
        <v>90.478895280020495</v>
      </c>
      <c r="AE22" s="13">
        <f t="shared" si="20"/>
        <v>72.383116224016391</v>
      </c>
      <c r="AF22" s="13">
        <f t="shared" si="20"/>
        <v>57.906492979213112</v>
      </c>
      <c r="AG22" s="13">
        <v>0</v>
      </c>
      <c r="AH22" s="13">
        <v>0</v>
      </c>
      <c r="AI22" s="13">
        <v>0</v>
      </c>
      <c r="AJ22" s="13">
        <v>0</v>
      </c>
      <c r="AK22" s="13">
        <v>0</v>
      </c>
      <c r="AL22" s="13">
        <v>0</v>
      </c>
      <c r="AM22" s="13">
        <v>0</v>
      </c>
      <c r="AN22" s="13">
        <v>0</v>
      </c>
      <c r="AO22" s="13">
        <v>0</v>
      </c>
      <c r="AP22" s="13">
        <v>0</v>
      </c>
      <c r="AQ22" s="13">
        <v>0</v>
      </c>
      <c r="AR22" s="13">
        <v>0</v>
      </c>
      <c r="AS22" s="13">
        <v>0</v>
      </c>
      <c r="AT22" s="13">
        <v>0</v>
      </c>
      <c r="AU22" s="13">
        <v>0</v>
      </c>
      <c r="AV22" s="13">
        <v>0</v>
      </c>
      <c r="AW22" s="13">
        <v>0</v>
      </c>
      <c r="AX22" s="13">
        <v>0</v>
      </c>
      <c r="AY22" s="13">
        <v>0</v>
      </c>
      <c r="AZ22" s="13">
        <v>0</v>
      </c>
      <c r="BA22" s="13">
        <v>0</v>
      </c>
      <c r="BB22" s="13">
        <v>0</v>
      </c>
      <c r="BC22" s="13">
        <v>0</v>
      </c>
      <c r="BD22" s="13">
        <v>0</v>
      </c>
      <c r="BE22" s="13">
        <v>0</v>
      </c>
    </row>
    <row r="23" spans="6:57" x14ac:dyDescent="0.35">
      <c r="F23" s="26" t="s">
        <v>50</v>
      </c>
      <c r="G23" s="11">
        <f t="shared" si="1"/>
        <v>94.995463409026584</v>
      </c>
      <c r="H23" s="11">
        <f t="shared" si="1"/>
        <v>104.49500974992925</v>
      </c>
      <c r="I23" s="11">
        <f t="shared" si="2"/>
        <v>114.94451072492218</v>
      </c>
      <c r="J23" s="11">
        <f t="shared" si="3"/>
        <v>127.58840690466363</v>
      </c>
      <c r="K23" s="11">
        <f t="shared" si="4"/>
        <v>156.93374049273626</v>
      </c>
      <c r="L23" s="11">
        <f t="shared" si="5"/>
        <v>123.97765498926165</v>
      </c>
      <c r="M23" s="11">
        <f t="shared" si="6"/>
        <v>169.84938733528847</v>
      </c>
      <c r="N23" s="11">
        <f t="shared" si="7"/>
        <v>103.60812627452596</v>
      </c>
      <c r="O23" s="11">
        <f t="shared" si="8"/>
        <v>95.319476172563881</v>
      </c>
      <c r="P23" s="11">
        <f t="shared" si="9"/>
        <v>74.349191414599829</v>
      </c>
      <c r="Q23" s="11">
        <f t="shared" si="10"/>
        <v>45.353006762905892</v>
      </c>
      <c r="R23" s="12">
        <f>$R$8*'[3]Eurostat POM Portables GU'!M14</f>
        <v>66.215389873842597</v>
      </c>
      <c r="S23" s="12">
        <f>$S$8*'[3]Eurostat POM Portables GU'!N14</f>
        <v>47.946568918791627</v>
      </c>
      <c r="T23" s="12">
        <f>$T$8*'[3]Eurostat POM Portables GU'!O14</f>
        <v>37.291885724428738</v>
      </c>
      <c r="U23" s="12">
        <f>$U$8*'[3]Eurostat POM Portables GU'!P14</f>
        <v>30.010557330456141</v>
      </c>
      <c r="V23" s="12">
        <f>$V$8*'[3]Eurostat POM Portables GU'!Q14</f>
        <v>26.370185178135191</v>
      </c>
      <c r="W23" s="12">
        <f>$W$8*'[3]Eurostat POM Portables GU'!R14</f>
        <v>20.599435834563931</v>
      </c>
      <c r="X23" s="12">
        <f>$X$8*'[3]Eurostat POM Portables GU'!S14</f>
        <v>14.597077460821358</v>
      </c>
      <c r="Y23" s="12">
        <f>$Y$8*'[3]Eurostat POM Portables GU'!T14</f>
        <v>12.476442855512373</v>
      </c>
      <c r="Z23" s="12">
        <f>$Z$8*'[3]Eurostat POM Portables GU'!U14</f>
        <v>12.373771014844051</v>
      </c>
      <c r="AA23" s="12">
        <f>$AA$8*'[3]Eurostat POM Portables GU'!V14</f>
        <v>9.7799982043209663</v>
      </c>
      <c r="AB23" s="12">
        <f>$AB$8*'[3]Eurostat POM Portables GU'!W14</f>
        <v>14.9344</v>
      </c>
      <c r="AC23" s="13">
        <f t="shared" ref="AC23:AF23" si="21">AB23+(AB23*AB$44)</f>
        <v>11.947520000000001</v>
      </c>
      <c r="AD23" s="13">
        <f t="shared" si="21"/>
        <v>9.5580160000000003</v>
      </c>
      <c r="AE23" s="13">
        <f t="shared" si="21"/>
        <v>7.6464128000000002</v>
      </c>
      <c r="AF23" s="13">
        <f t="shared" si="21"/>
        <v>6.1171302399999998</v>
      </c>
      <c r="AG23" s="13">
        <v>0</v>
      </c>
      <c r="AH23" s="13">
        <v>0</v>
      </c>
      <c r="AI23" s="13">
        <v>0</v>
      </c>
      <c r="AJ23" s="13">
        <v>0</v>
      </c>
      <c r="AK23" s="13">
        <v>0</v>
      </c>
      <c r="AL23" s="13">
        <v>0</v>
      </c>
      <c r="AM23" s="13">
        <v>0</v>
      </c>
      <c r="AN23" s="13">
        <v>0</v>
      </c>
      <c r="AO23" s="13">
        <v>0</v>
      </c>
      <c r="AP23" s="13">
        <v>0</v>
      </c>
      <c r="AQ23" s="13">
        <v>0</v>
      </c>
      <c r="AR23" s="13">
        <v>0</v>
      </c>
      <c r="AS23" s="13">
        <v>0</v>
      </c>
      <c r="AT23" s="13">
        <v>0</v>
      </c>
      <c r="AU23" s="13">
        <v>0</v>
      </c>
      <c r="AV23" s="13">
        <v>0</v>
      </c>
      <c r="AW23" s="13">
        <v>0</v>
      </c>
      <c r="AX23" s="13">
        <v>0</v>
      </c>
      <c r="AY23" s="13">
        <v>0</v>
      </c>
      <c r="AZ23" s="13">
        <v>0</v>
      </c>
      <c r="BA23" s="13">
        <v>0</v>
      </c>
      <c r="BB23" s="13">
        <v>0</v>
      </c>
      <c r="BC23" s="13">
        <v>0</v>
      </c>
      <c r="BD23" s="13">
        <v>0</v>
      </c>
      <c r="BE23" s="13">
        <v>0</v>
      </c>
    </row>
    <row r="24" spans="6:57" x14ac:dyDescent="0.35">
      <c r="F24" s="26" t="s">
        <v>51</v>
      </c>
      <c r="G24" s="11">
        <f t="shared" si="1"/>
        <v>104.90580094304933</v>
      </c>
      <c r="H24" s="11">
        <f t="shared" si="1"/>
        <v>115.39638103735427</v>
      </c>
      <c r="I24" s="11">
        <f t="shared" si="2"/>
        <v>126.93601914108972</v>
      </c>
      <c r="J24" s="11">
        <f t="shared" si="3"/>
        <v>140.89898124660959</v>
      </c>
      <c r="K24" s="11">
        <f t="shared" si="4"/>
        <v>173.3057469333298</v>
      </c>
      <c r="L24" s="11">
        <f t="shared" si="5"/>
        <v>136.91154007733056</v>
      </c>
      <c r="M24" s="11">
        <f t="shared" si="6"/>
        <v>187.56880990594289</v>
      </c>
      <c r="N24" s="11">
        <f t="shared" si="7"/>
        <v>114.41697404262516</v>
      </c>
      <c r="O24" s="11">
        <f t="shared" si="8"/>
        <v>105.26361611921514</v>
      </c>
      <c r="P24" s="11">
        <f t="shared" si="9"/>
        <v>82.105620572987817</v>
      </c>
      <c r="Q24" s="11">
        <f t="shared" si="10"/>
        <v>50.084428549522563</v>
      </c>
      <c r="R24" s="12">
        <f>$R$8*'[3]Eurostat POM Portables GU'!M15</f>
        <v>73.123265682302943</v>
      </c>
      <c r="S24" s="12">
        <f>$S$8*'[3]Eurostat POM Portables GU'!N15</f>
        <v>47.355157496004772</v>
      </c>
      <c r="T24" s="12">
        <f>$T$8*'[3]Eurostat POM Portables GU'!O15</f>
        <v>36.368400463578048</v>
      </c>
      <c r="U24" s="12">
        <f>$U$8*'[3]Eurostat POM Portables GU'!P15</f>
        <v>31.078320578067707</v>
      </c>
      <c r="V24" s="12">
        <f>$V$8*'[3]Eurostat POM Portables GU'!Q15</f>
        <v>28.401083021705006</v>
      </c>
      <c r="W24" s="12">
        <f>$W$8*'[3]Eurostat POM Portables GU'!R15</f>
        <v>21.694465256663953</v>
      </c>
      <c r="X24" s="12">
        <f>$X$8*'[3]Eurostat POM Portables GU'!S15</f>
        <v>20.33410849595505</v>
      </c>
      <c r="Y24" s="12">
        <f>$Y$8*'[3]Eurostat POM Portables GU'!T15</f>
        <v>21.541950543964862</v>
      </c>
      <c r="Z24" s="12">
        <f>$Z$8*'[3]Eurostat POM Portables GU'!U15</f>
        <v>20.095334462371873</v>
      </c>
      <c r="AA24" s="12">
        <f>$AA$8*'[3]Eurostat POM Portables GU'!V15</f>
        <v>13.253219188233873</v>
      </c>
      <c r="AB24" s="12">
        <f>$AB$8*'[3]Eurostat POM Portables GU'!W15</f>
        <v>16.499600000000001</v>
      </c>
      <c r="AC24" s="13">
        <f t="shared" ref="AC24:AF24" si="22">AB24+(AB24*AB$44)</f>
        <v>13.199680000000001</v>
      </c>
      <c r="AD24" s="13">
        <f t="shared" si="22"/>
        <v>10.559744</v>
      </c>
      <c r="AE24" s="13">
        <f t="shared" si="22"/>
        <v>8.4477951999999998</v>
      </c>
      <c r="AF24" s="13">
        <f t="shared" si="22"/>
        <v>6.75823616</v>
      </c>
      <c r="AG24" s="13">
        <v>0</v>
      </c>
      <c r="AH24" s="13">
        <v>0</v>
      </c>
      <c r="AI24" s="13">
        <v>0</v>
      </c>
      <c r="AJ24" s="13">
        <v>0</v>
      </c>
      <c r="AK24" s="13">
        <v>0</v>
      </c>
      <c r="AL24" s="13">
        <v>0</v>
      </c>
      <c r="AM24" s="13">
        <v>0</v>
      </c>
      <c r="AN24" s="13">
        <v>0</v>
      </c>
      <c r="AO24" s="13">
        <v>0</v>
      </c>
      <c r="AP24" s="13">
        <v>0</v>
      </c>
      <c r="AQ24" s="13">
        <v>0</v>
      </c>
      <c r="AR24" s="13">
        <v>0</v>
      </c>
      <c r="AS24" s="13">
        <v>0</v>
      </c>
      <c r="AT24" s="13">
        <v>0</v>
      </c>
      <c r="AU24" s="13">
        <v>0</v>
      </c>
      <c r="AV24" s="13">
        <v>0</v>
      </c>
      <c r="AW24" s="13">
        <v>0</v>
      </c>
      <c r="AX24" s="13">
        <v>0</v>
      </c>
      <c r="AY24" s="13">
        <v>0</v>
      </c>
      <c r="AZ24" s="13">
        <v>0</v>
      </c>
      <c r="BA24" s="13">
        <v>0</v>
      </c>
      <c r="BB24" s="13">
        <v>0</v>
      </c>
      <c r="BC24" s="13">
        <v>0</v>
      </c>
      <c r="BD24" s="13">
        <v>0</v>
      </c>
      <c r="BE24" s="13">
        <v>0</v>
      </c>
    </row>
    <row r="25" spans="6:57" x14ac:dyDescent="0.35">
      <c r="F25" s="26" t="s">
        <v>52</v>
      </c>
      <c r="G25" s="11">
        <f t="shared" si="1"/>
        <v>9.6176488089246881</v>
      </c>
      <c r="H25" s="11">
        <f t="shared" si="1"/>
        <v>10.579413689817159</v>
      </c>
      <c r="I25" s="11">
        <f t="shared" si="2"/>
        <v>11.637355058798876</v>
      </c>
      <c r="J25" s="11">
        <f t="shared" si="3"/>
        <v>12.917464115266753</v>
      </c>
      <c r="K25" s="11">
        <f t="shared" si="4"/>
        <v>15.888480861778106</v>
      </c>
      <c r="L25" s="11">
        <f t="shared" si="5"/>
        <v>12.551899880804704</v>
      </c>
      <c r="M25" s="11">
        <f t="shared" si="6"/>
        <v>17.196102836702448</v>
      </c>
      <c r="N25" s="11">
        <f t="shared" si="7"/>
        <v>10.489622730388493</v>
      </c>
      <c r="O25" s="11">
        <f t="shared" si="8"/>
        <v>9.6504529119574141</v>
      </c>
      <c r="P25" s="11">
        <f t="shared" si="9"/>
        <v>7.527353271326783</v>
      </c>
      <c r="Q25" s="11">
        <f t="shared" si="10"/>
        <v>4.5916854955093376</v>
      </c>
      <c r="R25" s="12">
        <f>$R$8*'[3]Eurostat POM Portables GU'!M16</f>
        <v>6.7038608234436321</v>
      </c>
      <c r="S25" s="12">
        <f>$S$8*'[3]Eurostat POM Portables GU'!N16</f>
        <v>4.9938056362869814</v>
      </c>
      <c r="T25" s="12">
        <f>$T$8*'[3]Eurostat POM Portables GU'!O16</f>
        <v>4.8406606548407822</v>
      </c>
      <c r="U25" s="12">
        <f>$U$8*'[3]Eurostat POM Portables GU'!P16</f>
        <v>3.6071321351590608</v>
      </c>
      <c r="V25" s="12">
        <f>$V$8*'[3]Eurostat POM Portables GU'!Q16</f>
        <v>2.6685053060859194</v>
      </c>
      <c r="W25" s="12">
        <f>$W$8*'[3]Eurostat POM Portables GU'!R16</f>
        <v>2.8522295770934676</v>
      </c>
      <c r="X25" s="12">
        <f>$X$8*'[3]Eurostat POM Portables GU'!S16</f>
        <v>2.2749700510748179</v>
      </c>
      <c r="Y25" s="12">
        <f>$Y$8*'[3]Eurostat POM Portables GU'!T16</f>
        <v>1.931347290148574</v>
      </c>
      <c r="Z25" s="12">
        <f>$Z$8*'[3]Eurostat POM Portables GU'!U16</f>
        <v>1.1630518918290571</v>
      </c>
      <c r="AA25" s="12">
        <f>$AA$8*'[3]Eurostat POM Portables GU'!V16</f>
        <v>1.6483261838417715</v>
      </c>
      <c r="AB25" s="12">
        <f>$AB$8*'[3]Eurostat POM Portables GU'!W16</f>
        <v>1.7674799999999997</v>
      </c>
      <c r="AC25" s="13">
        <f t="shared" ref="AC25:AF25" si="23">AB25+(AB25*AB$44)</f>
        <v>1.4139839999999997</v>
      </c>
      <c r="AD25" s="13">
        <f t="shared" si="23"/>
        <v>1.1311871999999998</v>
      </c>
      <c r="AE25" s="13">
        <f t="shared" si="23"/>
        <v>0.90494975999999983</v>
      </c>
      <c r="AF25" s="13">
        <f t="shared" si="23"/>
        <v>0.72395980799999982</v>
      </c>
      <c r="AG25" s="13">
        <v>0</v>
      </c>
      <c r="AH25" s="13">
        <v>0</v>
      </c>
      <c r="AI25" s="13">
        <v>0</v>
      </c>
      <c r="AJ25" s="13">
        <v>0</v>
      </c>
      <c r="AK25" s="13">
        <v>0</v>
      </c>
      <c r="AL25" s="13">
        <v>0</v>
      </c>
      <c r="AM25" s="13">
        <v>0</v>
      </c>
      <c r="AN25" s="13">
        <v>0</v>
      </c>
      <c r="AO25" s="13">
        <v>0</v>
      </c>
      <c r="AP25" s="13">
        <v>0</v>
      </c>
      <c r="AQ25" s="13">
        <v>0</v>
      </c>
      <c r="AR25" s="13">
        <v>0</v>
      </c>
      <c r="AS25" s="13">
        <v>0</v>
      </c>
      <c r="AT25" s="13">
        <v>0</v>
      </c>
      <c r="AU25" s="13">
        <v>0</v>
      </c>
      <c r="AV25" s="13">
        <v>0</v>
      </c>
      <c r="AW25" s="13">
        <v>0</v>
      </c>
      <c r="AX25" s="13">
        <v>0</v>
      </c>
      <c r="AY25" s="13">
        <v>0</v>
      </c>
      <c r="AZ25" s="13">
        <v>0</v>
      </c>
      <c r="BA25" s="13">
        <v>0</v>
      </c>
      <c r="BB25" s="13">
        <v>0</v>
      </c>
      <c r="BC25" s="13">
        <v>0</v>
      </c>
      <c r="BD25" s="13">
        <v>0</v>
      </c>
      <c r="BE25" s="13">
        <v>0</v>
      </c>
    </row>
    <row r="26" spans="6:57" x14ac:dyDescent="0.35">
      <c r="F26" s="26" t="s">
        <v>53</v>
      </c>
      <c r="G26" s="11">
        <f t="shared" si="1"/>
        <v>107.62729259747007</v>
      </c>
      <c r="H26" s="11">
        <f t="shared" si="1"/>
        <v>118.39002185721709</v>
      </c>
      <c r="I26" s="11">
        <f t="shared" si="2"/>
        <v>130.22902404293882</v>
      </c>
      <c r="J26" s="11">
        <f t="shared" si="3"/>
        <v>144.55421668766209</v>
      </c>
      <c r="K26" s="11">
        <f t="shared" si="4"/>
        <v>177.80168652582438</v>
      </c>
      <c r="L26" s="11">
        <f t="shared" si="5"/>
        <v>140.46333235540126</v>
      </c>
      <c r="M26" s="11">
        <f t="shared" si="6"/>
        <v>192.43476532689976</v>
      </c>
      <c r="N26" s="11">
        <f t="shared" si="7"/>
        <v>117.38520684940886</v>
      </c>
      <c r="O26" s="11">
        <f t="shared" si="8"/>
        <v>107.99439030145615</v>
      </c>
      <c r="P26" s="11">
        <f t="shared" si="9"/>
        <v>84.235624435135804</v>
      </c>
      <c r="Q26" s="11">
        <f t="shared" si="10"/>
        <v>51.383730905432841</v>
      </c>
      <c r="R26" s="12">
        <f>$R$8*'[3]Eurostat POM Portables GU'!M17</f>
        <v>75.020247121931945</v>
      </c>
      <c r="S26" s="12">
        <f>$S$8*'[3]Eurostat POM Portables GU'!N17</f>
        <v>58.869575809038679</v>
      </c>
      <c r="T26" s="12">
        <f>$T$8*'[3]Eurostat POM Portables GU'!O17</f>
        <v>44.952348702477742</v>
      </c>
      <c r="U26" s="12">
        <f>$U$8*'[3]Eurostat POM Portables GU'!P17</f>
        <v>46.491925297605668</v>
      </c>
      <c r="V26" s="12">
        <f>$V$8*'[3]Eurostat POM Portables GU'!Q17</f>
        <v>42.554394350148911</v>
      </c>
      <c r="W26" s="12">
        <f>$W$8*'[3]Eurostat POM Portables GU'!R17</f>
        <v>25.353151796386378</v>
      </c>
      <c r="X26" s="12">
        <f>$X$8*'[3]Eurostat POM Portables GU'!S17</f>
        <v>25.803698986593783</v>
      </c>
      <c r="Y26" s="12">
        <f>$Y$8*'[3]Eurostat POM Portables GU'!T17</f>
        <v>17.706543445004193</v>
      </c>
      <c r="Z26" s="12">
        <f>$Z$8*'[3]Eurostat POM Portables GU'!U17</f>
        <v>18.347315642699801</v>
      </c>
      <c r="AA26" s="12">
        <f>$AA$8*'[3]Eurostat POM Portables GU'!V17</f>
        <v>18.730018182653613</v>
      </c>
      <c r="AB26" s="12">
        <f>$AB$8*'[3]Eurostat POM Portables GU'!W17</f>
        <v>19.198399999999999</v>
      </c>
      <c r="AC26" s="13">
        <f t="shared" ref="AC26:AF26" si="24">AB26+(AB26*AB$44)</f>
        <v>15.35872</v>
      </c>
      <c r="AD26" s="13">
        <f t="shared" si="24"/>
        <v>12.286975999999999</v>
      </c>
      <c r="AE26" s="13">
        <f t="shared" si="24"/>
        <v>9.8295807999999987</v>
      </c>
      <c r="AF26" s="13">
        <f t="shared" si="24"/>
        <v>7.8636646399999988</v>
      </c>
      <c r="AG26" s="13">
        <v>0</v>
      </c>
      <c r="AH26" s="13">
        <v>0</v>
      </c>
      <c r="AI26" s="13">
        <v>0</v>
      </c>
      <c r="AJ26" s="13">
        <v>0</v>
      </c>
      <c r="AK26" s="13">
        <v>0</v>
      </c>
      <c r="AL26" s="13">
        <v>0</v>
      </c>
      <c r="AM26" s="13">
        <v>0</v>
      </c>
      <c r="AN26" s="13">
        <v>0</v>
      </c>
      <c r="AO26" s="13">
        <v>0</v>
      </c>
      <c r="AP26" s="13">
        <v>0</v>
      </c>
      <c r="AQ26" s="13">
        <v>0</v>
      </c>
      <c r="AR26" s="13">
        <v>0</v>
      </c>
      <c r="AS26" s="13">
        <v>0</v>
      </c>
      <c r="AT26" s="13">
        <v>0</v>
      </c>
      <c r="AU26" s="13">
        <v>0</v>
      </c>
      <c r="AV26" s="13">
        <v>0</v>
      </c>
      <c r="AW26" s="13">
        <v>0</v>
      </c>
      <c r="AX26" s="13">
        <v>0</v>
      </c>
      <c r="AY26" s="13">
        <v>0</v>
      </c>
      <c r="AZ26" s="13">
        <v>0</v>
      </c>
      <c r="BA26" s="13">
        <v>0</v>
      </c>
      <c r="BB26" s="13">
        <v>0</v>
      </c>
      <c r="BC26" s="13">
        <v>0</v>
      </c>
      <c r="BD26" s="13">
        <v>0</v>
      </c>
      <c r="BE26" s="13">
        <v>0</v>
      </c>
    </row>
    <row r="27" spans="6:57" x14ac:dyDescent="0.35">
      <c r="F27" s="26" t="s">
        <v>54</v>
      </c>
      <c r="G27" s="11">
        <f t="shared" si="1"/>
        <v>1515.154380322663</v>
      </c>
      <c r="H27" s="11">
        <f t="shared" si="1"/>
        <v>1666.6698183549295</v>
      </c>
      <c r="I27" s="11">
        <f t="shared" si="2"/>
        <v>1833.3368001904225</v>
      </c>
      <c r="J27" s="11">
        <f t="shared" si="3"/>
        <v>2035.0038482113691</v>
      </c>
      <c r="K27" s="11">
        <f t="shared" si="4"/>
        <v>2503.054733299984</v>
      </c>
      <c r="L27" s="11">
        <f t="shared" si="5"/>
        <v>1977.4132393069876</v>
      </c>
      <c r="M27" s="11">
        <f t="shared" si="6"/>
        <v>2709.0561378505731</v>
      </c>
      <c r="N27" s="11">
        <f t="shared" si="7"/>
        <v>1652.5242440888496</v>
      </c>
      <c r="O27" s="11">
        <f t="shared" si="8"/>
        <v>1520.3223045617417</v>
      </c>
      <c r="P27" s="11">
        <f t="shared" si="9"/>
        <v>1185.8513975581586</v>
      </c>
      <c r="Q27" s="11">
        <f t="shared" si="10"/>
        <v>723.36935251047669</v>
      </c>
      <c r="R27" s="12">
        <f>$R$8*'[3]Eurostat POM Portables GU'!M18</f>
        <v>1056.119254665296</v>
      </c>
      <c r="S27" s="12">
        <f>$S$8*'[3]Eurostat POM Portables GU'!N18</f>
        <v>888.11251581369856</v>
      </c>
      <c r="T27" s="12">
        <f>$T$8*'[3]Eurostat POM Portables GU'!O18</f>
        <v>623.50611280906901</v>
      </c>
      <c r="U27" s="12">
        <f>$U$8*'[3]Eurostat POM Portables GU'!P18</f>
        <v>480.31832489584508</v>
      </c>
      <c r="V27" s="12">
        <f>$V$8*'[3]Eurostat POM Portables GU'!Q18</f>
        <v>386.0928082864973</v>
      </c>
      <c r="W27" s="12">
        <f>$W$8*'[3]Eurostat POM Portables GU'!R18</f>
        <v>317.58477446703938</v>
      </c>
      <c r="X27" s="12">
        <f>$X$8*'[3]Eurostat POM Portables GU'!S18</f>
        <v>220.91939981388614</v>
      </c>
      <c r="Y27" s="12">
        <f>$Y$8*'[3]Eurostat POM Portables GU'!T18</f>
        <v>183.68179215041837</v>
      </c>
      <c r="Z27" s="12">
        <f>$Z$8*'[3]Eurostat POM Portables GU'!U18</f>
        <v>177.18368836632388</v>
      </c>
      <c r="AA27" s="12">
        <f>$AA$8*'[3]Eurostat POM Portables GU'!V18</f>
        <v>148.89097284631475</v>
      </c>
      <c r="AB27" s="12">
        <f>$AB$8*'[3]Eurostat POM Portables GU'!W18</f>
        <v>168.25119999999998</v>
      </c>
      <c r="AC27" s="13">
        <f t="shared" ref="AC27:AF27" si="25">AB27+(AB27*AB$44)</f>
        <v>134.60095999999999</v>
      </c>
      <c r="AD27" s="13">
        <f t="shared" si="25"/>
        <v>107.68076799999999</v>
      </c>
      <c r="AE27" s="13">
        <f t="shared" si="25"/>
        <v>86.144614399999995</v>
      </c>
      <c r="AF27" s="13">
        <f t="shared" si="25"/>
        <v>68.915691519999996</v>
      </c>
      <c r="AG27" s="13">
        <v>0</v>
      </c>
      <c r="AH27" s="13">
        <v>0</v>
      </c>
      <c r="AI27" s="13">
        <v>0</v>
      </c>
      <c r="AJ27" s="13">
        <v>0</v>
      </c>
      <c r="AK27" s="13">
        <v>0</v>
      </c>
      <c r="AL27" s="13">
        <v>0</v>
      </c>
      <c r="AM27" s="13">
        <v>0</v>
      </c>
      <c r="AN27" s="13">
        <v>0</v>
      </c>
      <c r="AO27" s="13">
        <v>0</v>
      </c>
      <c r="AP27" s="13">
        <v>0</v>
      </c>
      <c r="AQ27" s="13">
        <v>0</v>
      </c>
      <c r="AR27" s="13">
        <v>0</v>
      </c>
      <c r="AS27" s="13">
        <v>0</v>
      </c>
      <c r="AT27" s="13">
        <v>0</v>
      </c>
      <c r="AU27" s="13">
        <v>0</v>
      </c>
      <c r="AV27" s="13">
        <v>0</v>
      </c>
      <c r="AW27" s="13">
        <v>0</v>
      </c>
      <c r="AX27" s="13">
        <v>0</v>
      </c>
      <c r="AY27" s="13">
        <v>0</v>
      </c>
      <c r="AZ27" s="13">
        <v>0</v>
      </c>
      <c r="BA27" s="13">
        <v>0</v>
      </c>
      <c r="BB27" s="13">
        <v>0</v>
      </c>
      <c r="BC27" s="13">
        <v>0</v>
      </c>
      <c r="BD27" s="13">
        <v>0</v>
      </c>
      <c r="BE27" s="13">
        <v>0</v>
      </c>
    </row>
    <row r="28" spans="6:57" x14ac:dyDescent="0.35">
      <c r="F28" s="26" t="s">
        <v>55</v>
      </c>
      <c r="G28" s="11">
        <f t="shared" si="1"/>
        <v>59.107050264381705</v>
      </c>
      <c r="H28" s="11">
        <f t="shared" si="1"/>
        <v>65.017755290819878</v>
      </c>
      <c r="I28" s="11">
        <f t="shared" si="2"/>
        <v>71.519530819901874</v>
      </c>
      <c r="J28" s="11">
        <f t="shared" si="3"/>
        <v>79.386679210091089</v>
      </c>
      <c r="K28" s="11">
        <f t="shared" si="4"/>
        <v>97.645615428412029</v>
      </c>
      <c r="L28" s="11">
        <f t="shared" si="5"/>
        <v>77.140036188445507</v>
      </c>
      <c r="M28" s="11">
        <f t="shared" si="6"/>
        <v>105.68184957817036</v>
      </c>
      <c r="N28" s="11">
        <f t="shared" si="7"/>
        <v>64.465928242683916</v>
      </c>
      <c r="O28" s="11">
        <f t="shared" si="8"/>
        <v>59.308653983269203</v>
      </c>
      <c r="P28" s="11">
        <f t="shared" si="9"/>
        <v>46.260750106949978</v>
      </c>
      <c r="Q28" s="11">
        <f t="shared" si="10"/>
        <v>28.219057565239485</v>
      </c>
      <c r="R28" s="12">
        <f>$R$8*'[3]Eurostat POM Portables GU'!M19</f>
        <v>41.199824045249649</v>
      </c>
      <c r="S28" s="12">
        <f>$S$8*'[3]Eurostat POM Portables GU'!N19</f>
        <v>14.56033801064714</v>
      </c>
      <c r="T28" s="12">
        <f>$T$8*'[3]Eurostat POM Portables GU'!O19</f>
        <v>12.114622727788714</v>
      </c>
      <c r="U28" s="12">
        <f>$U$8*'[3]Eurostat POM Portables GU'!P19</f>
        <v>10.811581877933282</v>
      </c>
      <c r="V28" s="12">
        <f>$V$8*'[3]Eurostat POM Portables GU'!Q19</f>
        <v>8.0131986945962232</v>
      </c>
      <c r="W28" s="12">
        <f>$W$8*'[3]Eurostat POM Portables GU'!R19</f>
        <v>5.4799265918600959</v>
      </c>
      <c r="X28" s="12">
        <f>$X$8*'[3]Eurostat POM Portables GU'!S19</f>
        <v>4.2327901248359749</v>
      </c>
      <c r="Y28" s="12">
        <f>$Y$8*'[3]Eurostat POM Portables GU'!T19</f>
        <v>3.9551157636126169</v>
      </c>
      <c r="Z28" s="12">
        <f>$Z$8*'[3]Eurostat POM Portables GU'!U19</f>
        <v>3.8896102703607864</v>
      </c>
      <c r="AA28" s="12">
        <f>$AA$8*'[3]Eurostat POM Portables GU'!V19</f>
        <v>3.5240452556622794</v>
      </c>
      <c r="AB28" s="12">
        <f>$AB$8*'[3]Eurostat POM Portables GU'!W19</f>
        <v>3.5619999999999998</v>
      </c>
      <c r="AC28" s="13">
        <f t="shared" ref="AC28:AF28" si="26">AB28+(AB28*AB$44)</f>
        <v>2.8495999999999997</v>
      </c>
      <c r="AD28" s="13">
        <f t="shared" si="26"/>
        <v>2.2796799999999999</v>
      </c>
      <c r="AE28" s="13">
        <f t="shared" si="26"/>
        <v>1.823744</v>
      </c>
      <c r="AF28" s="13">
        <f t="shared" si="26"/>
        <v>1.4589951999999999</v>
      </c>
      <c r="AG28" s="13">
        <v>0</v>
      </c>
      <c r="AH28" s="13">
        <v>0</v>
      </c>
      <c r="AI28" s="13">
        <v>0</v>
      </c>
      <c r="AJ28" s="13">
        <v>0</v>
      </c>
      <c r="AK28" s="13">
        <v>0</v>
      </c>
      <c r="AL28" s="13">
        <v>0</v>
      </c>
      <c r="AM28" s="13">
        <v>0</v>
      </c>
      <c r="AN28" s="13">
        <v>0</v>
      </c>
      <c r="AO28" s="13">
        <v>0</v>
      </c>
      <c r="AP28" s="13">
        <v>0</v>
      </c>
      <c r="AQ28" s="13">
        <v>0</v>
      </c>
      <c r="AR28" s="13">
        <v>0</v>
      </c>
      <c r="AS28" s="13">
        <v>0</v>
      </c>
      <c r="AT28" s="13">
        <v>0</v>
      </c>
      <c r="AU28" s="13">
        <v>0</v>
      </c>
      <c r="AV28" s="13">
        <v>0</v>
      </c>
      <c r="AW28" s="13">
        <v>0</v>
      </c>
      <c r="AX28" s="13">
        <v>0</v>
      </c>
      <c r="AY28" s="13">
        <v>0</v>
      </c>
      <c r="AZ28" s="13">
        <v>0</v>
      </c>
      <c r="BA28" s="13">
        <v>0</v>
      </c>
      <c r="BB28" s="13">
        <v>0</v>
      </c>
      <c r="BC28" s="13">
        <v>0</v>
      </c>
      <c r="BD28" s="13">
        <v>0</v>
      </c>
      <c r="BE28" s="13">
        <v>0</v>
      </c>
    </row>
    <row r="29" spans="6:57" x14ac:dyDescent="0.35">
      <c r="F29" s="26" t="s">
        <v>56</v>
      </c>
      <c r="G29" s="11">
        <f t="shared" si="1"/>
        <v>36.355020591130156</v>
      </c>
      <c r="H29" s="11">
        <f t="shared" si="1"/>
        <v>39.990522650243179</v>
      </c>
      <c r="I29" s="11">
        <f t="shared" si="2"/>
        <v>43.989574915267504</v>
      </c>
      <c r="J29" s="11">
        <f t="shared" si="3"/>
        <v>48.828428155946931</v>
      </c>
      <c r="K29" s="11">
        <f t="shared" si="4"/>
        <v>60.05896663181472</v>
      </c>
      <c r="L29" s="11">
        <f t="shared" si="5"/>
        <v>47.446583639133628</v>
      </c>
      <c r="M29" s="11">
        <f t="shared" si="6"/>
        <v>65.001819585613077</v>
      </c>
      <c r="N29" s="11">
        <f t="shared" si="7"/>
        <v>39.651109947223979</v>
      </c>
      <c r="O29" s="11">
        <f t="shared" si="8"/>
        <v>36.479021151446062</v>
      </c>
      <c r="P29" s="11">
        <f t="shared" si="9"/>
        <v>28.453636498127931</v>
      </c>
      <c r="Q29" s="11">
        <f t="shared" si="10"/>
        <v>17.356718263858038</v>
      </c>
      <c r="R29" s="12">
        <f>$R$8*'[3]Eurostat POM Portables GU'!M20</f>
        <v>25.340808665232736</v>
      </c>
      <c r="S29" s="12">
        <f>$S$8*'[3]Eurostat POM Portables GU'!N20</f>
        <v>23.596108807108276</v>
      </c>
      <c r="T29" s="12">
        <f>$T$8*'[3]Eurostat POM Portables GU'!O20</f>
        <v>18.681190391254475</v>
      </c>
      <c r="U29" s="12">
        <f>$U$8*'[3]Eurostat POM Portables GU'!P20</f>
        <v>13.411884253220139</v>
      </c>
      <c r="V29" s="12">
        <f>$V$8*'[3]Eurostat POM Portables GU'!Q20</f>
        <v>11.020454612310761</v>
      </c>
      <c r="W29" s="12">
        <f>$W$8*'[3]Eurostat POM Portables GU'!R20</f>
        <v>9.631840148694538</v>
      </c>
      <c r="X29" s="12">
        <f>$X$8*'[3]Eurostat POM Portables GU'!S20</f>
        <v>7.1735490978738117</v>
      </c>
      <c r="Y29" s="12">
        <f>$Y$8*'[3]Eurostat POM Portables GU'!T20</f>
        <v>5.7761382507466204</v>
      </c>
      <c r="Z29" s="12">
        <f>$Z$8*'[3]Eurostat POM Portables GU'!U20</f>
        <v>5.1615761221903567</v>
      </c>
      <c r="AA29" s="12">
        <f>$AA$8*'[3]Eurostat POM Portables GU'!V20</f>
        <v>4.3190586664487727</v>
      </c>
      <c r="AB29" s="12">
        <f>$AB$8*'[3]Eurostat POM Portables GU'!W20</f>
        <v>4.8308</v>
      </c>
      <c r="AC29" s="13">
        <f t="shared" ref="AC29:AF29" si="27">AB29+(AB29*AB$44)</f>
        <v>3.8646400000000001</v>
      </c>
      <c r="AD29" s="13">
        <f t="shared" si="27"/>
        <v>3.0917120000000002</v>
      </c>
      <c r="AE29" s="13">
        <f t="shared" si="27"/>
        <v>2.4733696000000003</v>
      </c>
      <c r="AF29" s="13">
        <f t="shared" si="27"/>
        <v>1.9786956800000002</v>
      </c>
      <c r="AG29" s="13">
        <v>0</v>
      </c>
      <c r="AH29" s="13">
        <v>0</v>
      </c>
      <c r="AI29" s="13">
        <v>0</v>
      </c>
      <c r="AJ29" s="13">
        <v>0</v>
      </c>
      <c r="AK29" s="13">
        <v>0</v>
      </c>
      <c r="AL29" s="13">
        <v>0</v>
      </c>
      <c r="AM29" s="13">
        <v>0</v>
      </c>
      <c r="AN29" s="13">
        <v>0</v>
      </c>
      <c r="AO29" s="13">
        <v>0</v>
      </c>
      <c r="AP29" s="13">
        <v>0</v>
      </c>
      <c r="AQ29" s="13">
        <v>0</v>
      </c>
      <c r="AR29" s="13">
        <v>0</v>
      </c>
      <c r="AS29" s="13">
        <v>0</v>
      </c>
      <c r="AT29" s="13">
        <v>0</v>
      </c>
      <c r="AU29" s="13">
        <v>0</v>
      </c>
      <c r="AV29" s="13">
        <v>0</v>
      </c>
      <c r="AW29" s="13">
        <v>0</v>
      </c>
      <c r="AX29" s="13">
        <v>0</v>
      </c>
      <c r="AY29" s="13">
        <v>0</v>
      </c>
      <c r="AZ29" s="13">
        <v>0</v>
      </c>
      <c r="BA29" s="13">
        <v>0</v>
      </c>
      <c r="BB29" s="13">
        <v>0</v>
      </c>
      <c r="BC29" s="13">
        <v>0</v>
      </c>
      <c r="BD29" s="13">
        <v>0</v>
      </c>
      <c r="BE29" s="13">
        <v>0</v>
      </c>
    </row>
    <row r="30" spans="6:57" x14ac:dyDescent="0.35">
      <c r="F30" s="26" t="s">
        <v>57</v>
      </c>
      <c r="G30" s="11">
        <f t="shared" si="1"/>
        <v>9.381443872880622</v>
      </c>
      <c r="H30" s="11">
        <f t="shared" si="1"/>
        <v>10.319588260168684</v>
      </c>
      <c r="I30" s="11">
        <f t="shared" si="2"/>
        <v>11.351547086185553</v>
      </c>
      <c r="J30" s="11">
        <f t="shared" si="3"/>
        <v>12.600217265665965</v>
      </c>
      <c r="K30" s="11">
        <f t="shared" si="4"/>
        <v>15.498267236769136</v>
      </c>
      <c r="L30" s="11">
        <f t="shared" si="5"/>
        <v>12.243631117047618</v>
      </c>
      <c r="M30" s="11">
        <f t="shared" si="6"/>
        <v>16.773774630355238</v>
      </c>
      <c r="N30" s="11">
        <f t="shared" si="7"/>
        <v>10.232002524516695</v>
      </c>
      <c r="O30" s="11">
        <f t="shared" si="8"/>
        <v>9.4134423225553601</v>
      </c>
      <c r="P30" s="11">
        <f t="shared" si="9"/>
        <v>7.3424850115931815</v>
      </c>
      <c r="Q30" s="11">
        <f t="shared" si="10"/>
        <v>4.4789158570718408</v>
      </c>
      <c r="R30" s="12">
        <f>$R$8*'[3]Eurostat POM Portables GU'!M21</f>
        <v>6.5392171513248876</v>
      </c>
      <c r="S30" s="12">
        <f>$S$8*'[3]Eurostat POM Portables GU'!N21</f>
        <v>5.6334955425666431</v>
      </c>
      <c r="T30" s="12">
        <f>$T$8*'[3]Eurostat POM Portables GU'!O21</f>
        <v>4.2907992018151786</v>
      </c>
      <c r="U30" s="12">
        <f>$U$8*'[3]Eurostat POM Portables GU'!P21</f>
        <v>3.3451507226326029</v>
      </c>
      <c r="V30" s="12">
        <f>$V$8*'[3]Eurostat POM Portables GU'!Q21</f>
        <v>2.7078637914264196</v>
      </c>
      <c r="W30" s="12">
        <f>$W$8*'[3]Eurostat POM Portables GU'!R21</f>
        <v>2.5250090203718139</v>
      </c>
      <c r="X30" s="12">
        <f>$X$8*'[3]Eurostat POM Portables GU'!S21</f>
        <v>1.7340499820479274</v>
      </c>
      <c r="Y30" s="12">
        <f>$Y$8*'[3]Eurostat POM Portables GU'!T21</f>
        <v>1.5841898887011456</v>
      </c>
      <c r="Z30" s="12">
        <f>$Z$8*'[3]Eurostat POM Portables GU'!U21</f>
        <v>1.6654352533883539</v>
      </c>
      <c r="AA30" s="12">
        <f>$AA$8*'[3]Eurostat POM Portables GU'!V21</f>
        <v>1.3797727196366336</v>
      </c>
      <c r="AB30" s="12">
        <f>$AB$8*'[3]Eurostat POM Portables GU'!W21</f>
        <v>1.482</v>
      </c>
      <c r="AC30" s="13">
        <f t="shared" ref="AC30:AF30" si="28">AB30+(AB30*AB$44)</f>
        <v>1.1856</v>
      </c>
      <c r="AD30" s="13">
        <f t="shared" si="28"/>
        <v>0.94847999999999999</v>
      </c>
      <c r="AE30" s="13">
        <f t="shared" si="28"/>
        <v>0.75878400000000001</v>
      </c>
      <c r="AF30" s="13">
        <f t="shared" si="28"/>
        <v>0.60702719999999999</v>
      </c>
      <c r="AG30" s="13">
        <v>0</v>
      </c>
      <c r="AH30" s="13">
        <v>0</v>
      </c>
      <c r="AI30" s="13">
        <v>0</v>
      </c>
      <c r="AJ30" s="13">
        <v>0</v>
      </c>
      <c r="AK30" s="13">
        <v>0</v>
      </c>
      <c r="AL30" s="13">
        <v>0</v>
      </c>
      <c r="AM30" s="13">
        <v>0</v>
      </c>
      <c r="AN30" s="13">
        <v>0</v>
      </c>
      <c r="AO30" s="13">
        <v>0</v>
      </c>
      <c r="AP30" s="13">
        <v>0</v>
      </c>
      <c r="AQ30" s="13">
        <v>0</v>
      </c>
      <c r="AR30" s="13">
        <v>0</v>
      </c>
      <c r="AS30" s="13">
        <v>0</v>
      </c>
      <c r="AT30" s="13">
        <v>0</v>
      </c>
      <c r="AU30" s="13">
        <v>0</v>
      </c>
      <c r="AV30" s="13">
        <v>0</v>
      </c>
      <c r="AW30" s="13">
        <v>0</v>
      </c>
      <c r="AX30" s="13">
        <v>0</v>
      </c>
      <c r="AY30" s="13">
        <v>0</v>
      </c>
      <c r="AZ30" s="13">
        <v>0</v>
      </c>
      <c r="BA30" s="13">
        <v>0</v>
      </c>
      <c r="BB30" s="13">
        <v>0</v>
      </c>
      <c r="BC30" s="13">
        <v>0</v>
      </c>
      <c r="BD30" s="13">
        <v>0</v>
      </c>
      <c r="BE30" s="13">
        <v>0</v>
      </c>
    </row>
    <row r="31" spans="6:57" x14ac:dyDescent="0.35">
      <c r="F31" s="26" t="s">
        <v>58</v>
      </c>
      <c r="G31" s="11">
        <f t="shared" si="1"/>
        <v>4.4832723839146533</v>
      </c>
      <c r="H31" s="11">
        <f t="shared" si="1"/>
        <v>4.9315996223061189</v>
      </c>
      <c r="I31" s="11">
        <f t="shared" si="2"/>
        <v>5.4247595845367309</v>
      </c>
      <c r="J31" s="11">
        <f t="shared" si="3"/>
        <v>6.0214831388357721</v>
      </c>
      <c r="K31" s="11">
        <f t="shared" si="4"/>
        <v>7.4064242607679995</v>
      </c>
      <c r="L31" s="11">
        <f t="shared" si="5"/>
        <v>5.8510751660067202</v>
      </c>
      <c r="M31" s="11">
        <f t="shared" si="6"/>
        <v>8.0159729774292074</v>
      </c>
      <c r="N31" s="11">
        <f t="shared" si="7"/>
        <v>4.8897435162318166</v>
      </c>
      <c r="O31" s="11">
        <f t="shared" si="8"/>
        <v>4.4985640349332714</v>
      </c>
      <c r="P31" s="11">
        <f t="shared" si="9"/>
        <v>3.5088799472479519</v>
      </c>
      <c r="Q31" s="11">
        <f t="shared" si="10"/>
        <v>2.1404167678212507</v>
      </c>
      <c r="R31" s="12">
        <f>$R$8*'[3]Eurostat POM Portables GU'!M22</f>
        <v>3.1250084810190257</v>
      </c>
      <c r="S31" s="12">
        <f>$S$8*'[3]Eurostat POM Portables GU'!N22</f>
        <v>3.1462484211217134</v>
      </c>
      <c r="T31" s="12">
        <f>$T$8*'[3]Eurostat POM Portables GU'!O22</f>
        <v>2.090883422658897</v>
      </c>
      <c r="U31" s="12">
        <f>$U$8*'[3]Eurostat POM Portables GU'!P22</f>
        <v>2.0068949250627512</v>
      </c>
      <c r="V31" s="12">
        <f>$V$8*'[3]Eurostat POM Portables GU'!Q22</f>
        <v>1.1634368266651887</v>
      </c>
      <c r="W31" s="12">
        <f>$W$8*'[3]Eurostat POM Portables GU'!R22</f>
        <v>0.97135551089813665</v>
      </c>
      <c r="X31" s="12">
        <f>$X$8*'[3]Eurostat POM Portables GU'!S22</f>
        <v>0.587506486455044</v>
      </c>
      <c r="Y31" s="12">
        <f>$Y$8*'[3]Eurostat POM Portables GU'!T22</f>
        <v>0.61017840210737906</v>
      </c>
      <c r="Z31" s="12">
        <f>$Z$8*'[3]Eurostat POM Portables GU'!U22</f>
        <v>1.1809449978571964</v>
      </c>
      <c r="AA31" s="12">
        <f>$AA$8*'[3]Eurostat POM Portables GU'!V22</f>
        <v>0.75649607731801638</v>
      </c>
      <c r="AB31" s="12">
        <f>$AB$8*'[3]Eurostat POM Portables GU'!W22</f>
        <v>0.8528</v>
      </c>
      <c r="AC31" s="13">
        <f t="shared" ref="AC31:AF31" si="29">AB31+(AB31*AB$44)</f>
        <v>0.68223999999999996</v>
      </c>
      <c r="AD31" s="13">
        <f t="shared" si="29"/>
        <v>0.54579199999999994</v>
      </c>
      <c r="AE31" s="13">
        <f t="shared" si="29"/>
        <v>0.43663359999999996</v>
      </c>
      <c r="AF31" s="13">
        <f t="shared" si="29"/>
        <v>0.34930687999999999</v>
      </c>
      <c r="AG31" s="13">
        <v>0</v>
      </c>
      <c r="AH31" s="13">
        <v>0</v>
      </c>
      <c r="AI31" s="13">
        <v>0</v>
      </c>
      <c r="AJ31" s="13">
        <v>0</v>
      </c>
      <c r="AK31" s="13">
        <v>0</v>
      </c>
      <c r="AL31" s="13">
        <v>0</v>
      </c>
      <c r="AM31" s="13">
        <v>0</v>
      </c>
      <c r="AN31" s="13">
        <v>0</v>
      </c>
      <c r="AO31" s="13">
        <v>0</v>
      </c>
      <c r="AP31" s="13">
        <v>0</v>
      </c>
      <c r="AQ31" s="13">
        <v>0</v>
      </c>
      <c r="AR31" s="13">
        <v>0</v>
      </c>
      <c r="AS31" s="13">
        <v>0</v>
      </c>
      <c r="AT31" s="13">
        <v>0</v>
      </c>
      <c r="AU31" s="13">
        <v>0</v>
      </c>
      <c r="AV31" s="13">
        <v>0</v>
      </c>
      <c r="AW31" s="13">
        <v>0</v>
      </c>
      <c r="AX31" s="13">
        <v>0</v>
      </c>
      <c r="AY31" s="13">
        <v>0</v>
      </c>
      <c r="AZ31" s="13">
        <v>0</v>
      </c>
      <c r="BA31" s="13">
        <v>0</v>
      </c>
      <c r="BB31" s="13">
        <v>0</v>
      </c>
      <c r="BC31" s="13">
        <v>0</v>
      </c>
      <c r="BD31" s="13">
        <v>0</v>
      </c>
      <c r="BE31" s="13">
        <v>0</v>
      </c>
    </row>
    <row r="32" spans="6:57" x14ac:dyDescent="0.35">
      <c r="F32" s="26" t="s">
        <v>59</v>
      </c>
      <c r="G32" s="11">
        <f t="shared" si="1"/>
        <v>399.34038861189168</v>
      </c>
      <c r="H32" s="11">
        <f t="shared" si="1"/>
        <v>439.27442747308089</v>
      </c>
      <c r="I32" s="11">
        <f t="shared" si="2"/>
        <v>483.20187022038903</v>
      </c>
      <c r="J32" s="11">
        <f t="shared" si="3"/>
        <v>536.35407594463186</v>
      </c>
      <c r="K32" s="11">
        <f t="shared" si="4"/>
        <v>659.71551341189718</v>
      </c>
      <c r="L32" s="11">
        <f t="shared" si="5"/>
        <v>521.17525559539877</v>
      </c>
      <c r="M32" s="11">
        <f t="shared" si="6"/>
        <v>714.01010016569637</v>
      </c>
      <c r="N32" s="11">
        <f t="shared" si="7"/>
        <v>435.54616110107474</v>
      </c>
      <c r="O32" s="11">
        <f t="shared" si="8"/>
        <v>400.70246821298878</v>
      </c>
      <c r="P32" s="11">
        <f t="shared" si="9"/>
        <v>312.54792520613125</v>
      </c>
      <c r="Q32" s="11">
        <f t="shared" si="10"/>
        <v>190.65423437574006</v>
      </c>
      <c r="R32" s="12">
        <f>$R$8*'[3]Eurostat POM Portables GU'!M23</f>
        <v>278.3551821885805</v>
      </c>
      <c r="S32" s="12">
        <f>$S$8*'[3]Eurostat POM Portables GU'!N23</f>
        <v>224.01216340661361</v>
      </c>
      <c r="T32" s="12">
        <f>$T$8*'[3]Eurostat POM Portables GU'!O23</f>
        <v>159.53031643550517</v>
      </c>
      <c r="U32" s="12">
        <f>$U$8*'[3]Eurostat POM Portables GU'!P23</f>
        <v>150.48290538926446</v>
      </c>
      <c r="V32" s="12">
        <f>$V$8*'[3]Eurostat POM Portables GU'!Q23</f>
        <v>130.67017133046096</v>
      </c>
      <c r="W32" s="12">
        <f>$W$8*'[3]Eurostat POM Portables GU'!R23</f>
        <v>113.11009795339045</v>
      </c>
      <c r="X32" s="12">
        <f>$X$8*'[3]Eurostat POM Portables GU'!S23</f>
        <v>76.695046469681955</v>
      </c>
      <c r="Y32" s="12">
        <f>$Y$8*'[3]Eurostat POM Portables GU'!T23</f>
        <v>72.615019778741512</v>
      </c>
      <c r="Z32" s="12">
        <f>$Z$8*'[3]Eurostat POM Portables GU'!U23</f>
        <v>60.28600338711562</v>
      </c>
      <c r="AA32" s="12">
        <f>$AA$8*'[3]Eurostat POM Portables GU'!V23</f>
        <v>57.569827267597475</v>
      </c>
      <c r="AB32" s="12">
        <f>$AB$8*'[3]Eurostat POM Portables GU'!W23</f>
        <v>61.729199999999999</v>
      </c>
      <c r="AC32" s="13">
        <f t="shared" ref="AC32:AF32" si="30">AB32+(AB32*AB$44)</f>
        <v>49.383359999999996</v>
      </c>
      <c r="AD32" s="13">
        <f t="shared" si="30"/>
        <v>39.506687999999997</v>
      </c>
      <c r="AE32" s="13">
        <f t="shared" si="30"/>
        <v>31.605350399999999</v>
      </c>
      <c r="AF32" s="13">
        <f t="shared" si="30"/>
        <v>25.284280320000001</v>
      </c>
      <c r="AG32" s="13">
        <v>0</v>
      </c>
      <c r="AH32" s="13">
        <v>0</v>
      </c>
      <c r="AI32" s="13">
        <v>0</v>
      </c>
      <c r="AJ32" s="13">
        <v>0</v>
      </c>
      <c r="AK32" s="13">
        <v>0</v>
      </c>
      <c r="AL32" s="13">
        <v>0</v>
      </c>
      <c r="AM32" s="13">
        <v>0</v>
      </c>
      <c r="AN32" s="13">
        <v>0</v>
      </c>
      <c r="AO32" s="13">
        <v>0</v>
      </c>
      <c r="AP32" s="13">
        <v>0</v>
      </c>
      <c r="AQ32" s="13">
        <v>0</v>
      </c>
      <c r="AR32" s="13">
        <v>0</v>
      </c>
      <c r="AS32" s="13">
        <v>0</v>
      </c>
      <c r="AT32" s="13">
        <v>0</v>
      </c>
      <c r="AU32" s="13">
        <v>0</v>
      </c>
      <c r="AV32" s="13">
        <v>0</v>
      </c>
      <c r="AW32" s="13">
        <v>0</v>
      </c>
      <c r="AX32" s="13">
        <v>0</v>
      </c>
      <c r="AY32" s="13">
        <v>0</v>
      </c>
      <c r="AZ32" s="13">
        <v>0</v>
      </c>
      <c r="BA32" s="13">
        <v>0</v>
      </c>
      <c r="BB32" s="13">
        <v>0</v>
      </c>
      <c r="BC32" s="13">
        <v>0</v>
      </c>
      <c r="BD32" s="13">
        <v>0</v>
      </c>
      <c r="BE32" s="13">
        <v>0</v>
      </c>
    </row>
    <row r="33" spans="6:57" x14ac:dyDescent="0.35">
      <c r="F33" s="26" t="s">
        <v>60</v>
      </c>
      <c r="G33" s="11">
        <f t="shared" si="1"/>
        <v>141.24952477636865</v>
      </c>
      <c r="H33" s="11">
        <f t="shared" si="1"/>
        <v>155.37447725400551</v>
      </c>
      <c r="I33" s="11">
        <f t="shared" si="2"/>
        <v>170.91192497940608</v>
      </c>
      <c r="J33" s="11">
        <f t="shared" si="3"/>
        <v>189.71223672714078</v>
      </c>
      <c r="K33" s="11">
        <f t="shared" si="4"/>
        <v>233.34605117438315</v>
      </c>
      <c r="L33" s="11">
        <f t="shared" si="5"/>
        <v>184.3433804277627</v>
      </c>
      <c r="M33" s="11">
        <f t="shared" si="6"/>
        <v>252.5504311860349</v>
      </c>
      <c r="N33" s="11">
        <f t="shared" si="7"/>
        <v>154.05576302348129</v>
      </c>
      <c r="O33" s="11">
        <f t="shared" si="8"/>
        <v>141.7313019816028</v>
      </c>
      <c r="P33" s="11">
        <f t="shared" si="9"/>
        <v>110.5504155456502</v>
      </c>
      <c r="Q33" s="11">
        <f t="shared" si="10"/>
        <v>67.435753482846621</v>
      </c>
      <c r="R33" s="12">
        <f>$R$8*'[3]Eurostat POM Portables GU'!M24</f>
        <v>98.456200084956066</v>
      </c>
      <c r="S33" s="12">
        <f>$S$8*'[3]Eurostat POM Portables GU'!N24</f>
        <v>81.047504163545824</v>
      </c>
      <c r="T33" s="12">
        <f>$T$8*'[3]Eurostat POM Portables GU'!O24</f>
        <v>68.685684922813621</v>
      </c>
      <c r="U33" s="12">
        <f>$U$8*'[3]Eurostat POM Portables GU'!P24</f>
        <v>60.699529214245722</v>
      </c>
      <c r="V33" s="12">
        <f>$V$8*'[3]Eurostat POM Portables GU'!Q24</f>
        <v>30.935769477633226</v>
      </c>
      <c r="W33" s="12">
        <f>$W$8*'[3]Eurostat POM Portables GU'!R24</f>
        <v>28.728418956271149</v>
      </c>
      <c r="X33" s="12">
        <f>$X$8*'[3]Eurostat POM Portables GU'!S24</f>
        <v>31.048984504430301</v>
      </c>
      <c r="Y33" s="12">
        <f>$Y$8*'[3]Eurostat POM Portables GU'!T24</f>
        <v>23.664310203468787</v>
      </c>
      <c r="Z33" s="12">
        <f>$Z$8*'[3]Eurostat POM Portables GU'!U24</f>
        <v>30.053536163417114</v>
      </c>
      <c r="AA33" s="12">
        <f>$AA$8*'[3]Eurostat POM Portables GU'!V24</f>
        <v>18.640147928884179</v>
      </c>
      <c r="AB33" s="12">
        <f>$AB$8*'[3]Eurostat POM Portables GU'!W24</f>
        <v>18.355999999999998</v>
      </c>
      <c r="AC33" s="13">
        <f t="shared" ref="AC33:AF33" si="31">AB33+(AB33*AB$44)</f>
        <v>14.684799999999999</v>
      </c>
      <c r="AD33" s="13">
        <f t="shared" si="31"/>
        <v>11.74784</v>
      </c>
      <c r="AE33" s="13">
        <f t="shared" si="31"/>
        <v>9.3982720000000004</v>
      </c>
      <c r="AF33" s="13">
        <f t="shared" si="31"/>
        <v>7.5186176000000007</v>
      </c>
      <c r="AG33" s="13">
        <v>0</v>
      </c>
      <c r="AH33" s="13">
        <v>0</v>
      </c>
      <c r="AI33" s="13">
        <v>0</v>
      </c>
      <c r="AJ33" s="13">
        <v>0</v>
      </c>
      <c r="AK33" s="13">
        <v>0</v>
      </c>
      <c r="AL33" s="13">
        <v>0</v>
      </c>
      <c r="AM33" s="13">
        <v>0</v>
      </c>
      <c r="AN33" s="13">
        <v>0</v>
      </c>
      <c r="AO33" s="13">
        <v>0</v>
      </c>
      <c r="AP33" s="13">
        <v>0</v>
      </c>
      <c r="AQ33" s="13">
        <v>0</v>
      </c>
      <c r="AR33" s="13">
        <v>0</v>
      </c>
      <c r="AS33" s="13">
        <v>0</v>
      </c>
      <c r="AT33" s="13">
        <v>0</v>
      </c>
      <c r="AU33" s="13">
        <v>0</v>
      </c>
      <c r="AV33" s="13">
        <v>0</v>
      </c>
      <c r="AW33" s="13">
        <v>0</v>
      </c>
      <c r="AX33" s="13">
        <v>0</v>
      </c>
      <c r="AY33" s="13">
        <v>0</v>
      </c>
      <c r="AZ33" s="13">
        <v>0</v>
      </c>
      <c r="BA33" s="13">
        <v>0</v>
      </c>
      <c r="BB33" s="13">
        <v>0</v>
      </c>
      <c r="BC33" s="13">
        <v>0</v>
      </c>
      <c r="BD33" s="13">
        <v>0</v>
      </c>
      <c r="BE33" s="13">
        <v>0</v>
      </c>
    </row>
    <row r="34" spans="6:57" x14ac:dyDescent="0.35">
      <c r="F34" s="26" t="s">
        <v>61</v>
      </c>
      <c r="G34" s="11">
        <f t="shared" si="1"/>
        <v>513.3862936018636</v>
      </c>
      <c r="H34" s="11">
        <f t="shared" si="1"/>
        <v>564.72492296204996</v>
      </c>
      <c r="I34" s="11">
        <f t="shared" si="2"/>
        <v>621.19741525825498</v>
      </c>
      <c r="J34" s="11">
        <f t="shared" si="3"/>
        <v>689.52913093666314</v>
      </c>
      <c r="K34" s="11">
        <f t="shared" si="4"/>
        <v>848.12083105209558</v>
      </c>
      <c r="L34" s="11">
        <f t="shared" si="5"/>
        <v>670.01545653115556</v>
      </c>
      <c r="M34" s="11">
        <f t="shared" si="6"/>
        <v>917.92117544768314</v>
      </c>
      <c r="N34" s="11">
        <f t="shared" si="7"/>
        <v>559.93191702308673</v>
      </c>
      <c r="O34" s="11">
        <f t="shared" si="8"/>
        <v>515.13736366123976</v>
      </c>
      <c r="P34" s="11">
        <f t="shared" si="9"/>
        <v>401.80714365576705</v>
      </c>
      <c r="Q34" s="11">
        <f t="shared" si="10"/>
        <v>245.10235763001791</v>
      </c>
      <c r="R34" s="12">
        <f>$R$8*'[3]Eurostat POM Portables GU'!M25</f>
        <v>357.84944213982612</v>
      </c>
      <c r="S34" s="12">
        <f>$S$8*'[3]Eurostat POM Portables GU'!N25</f>
        <v>319.81477908764788</v>
      </c>
      <c r="T34" s="12">
        <f>$T$8*'[3]Eurostat POM Portables GU'!O25</f>
        <v>264.68544473847845</v>
      </c>
      <c r="U34" s="12">
        <f>$U$8*'[3]Eurostat POM Portables GU'!P25</f>
        <v>230.68049898505018</v>
      </c>
      <c r="V34" s="12">
        <f>$V$8*'[3]Eurostat POM Portables GU'!Q25</f>
        <v>193.7067214518062</v>
      </c>
      <c r="W34" s="12">
        <f>$W$8*'[3]Eurostat POM Portables GU'!R25</f>
        <v>165.06602335726558</v>
      </c>
      <c r="X34" s="12">
        <f>$X$8*'[3]Eurostat POM Portables GU'!S25</f>
        <v>115.82763710933071</v>
      </c>
      <c r="Y34" s="12">
        <f>$Y$8*'[3]Eurostat POM Portables GU'!T25</f>
        <v>101.10011835165493</v>
      </c>
      <c r="Z34" s="12">
        <f>$Z$8*'[3]Eurostat POM Portables GU'!U25</f>
        <v>133.51009882534737</v>
      </c>
      <c r="AA34" s="12">
        <f>$AA$8*'[3]Eurostat POM Portables GU'!V25</f>
        <v>103.38779723346224</v>
      </c>
      <c r="AB34" s="12">
        <f>$AB$8*'[3]Eurostat POM Portables GU'!W25</f>
        <v>108.39919999999999</v>
      </c>
      <c r="AC34" s="13">
        <f t="shared" ref="AC34:AF34" si="32">AB34+(AB34*AB$44)</f>
        <v>86.719359999999995</v>
      </c>
      <c r="AD34" s="13">
        <f t="shared" si="32"/>
        <v>69.37548799999999</v>
      </c>
      <c r="AE34" s="13">
        <f t="shared" si="32"/>
        <v>55.500390399999993</v>
      </c>
      <c r="AF34" s="13">
        <f t="shared" si="32"/>
        <v>44.400312319999998</v>
      </c>
      <c r="AG34" s="13">
        <v>0</v>
      </c>
      <c r="AH34" s="13">
        <v>0</v>
      </c>
      <c r="AI34" s="13">
        <v>0</v>
      </c>
      <c r="AJ34" s="13">
        <v>0</v>
      </c>
      <c r="AK34" s="13">
        <v>0</v>
      </c>
      <c r="AL34" s="13">
        <v>0</v>
      </c>
      <c r="AM34" s="13">
        <v>0</v>
      </c>
      <c r="AN34" s="13">
        <v>0</v>
      </c>
      <c r="AO34" s="13">
        <v>0</v>
      </c>
      <c r="AP34" s="13">
        <v>0</v>
      </c>
      <c r="AQ34" s="13">
        <v>0</v>
      </c>
      <c r="AR34" s="13">
        <v>0</v>
      </c>
      <c r="AS34" s="13">
        <v>0</v>
      </c>
      <c r="AT34" s="13">
        <v>0</v>
      </c>
      <c r="AU34" s="13">
        <v>0</v>
      </c>
      <c r="AV34" s="13">
        <v>0</v>
      </c>
      <c r="AW34" s="13">
        <v>0</v>
      </c>
      <c r="AX34" s="13">
        <v>0</v>
      </c>
      <c r="AY34" s="13">
        <v>0</v>
      </c>
      <c r="AZ34" s="13">
        <v>0</v>
      </c>
      <c r="BA34" s="13">
        <v>0</v>
      </c>
      <c r="BB34" s="13">
        <v>0</v>
      </c>
      <c r="BC34" s="13">
        <v>0</v>
      </c>
      <c r="BD34" s="13">
        <v>0</v>
      </c>
      <c r="BE34" s="13">
        <v>0</v>
      </c>
    </row>
    <row r="35" spans="6:57" x14ac:dyDescent="0.35">
      <c r="F35" s="26" t="s">
        <v>62</v>
      </c>
      <c r="G35" s="11">
        <f t="shared" si="1"/>
        <v>87.293128538024405</v>
      </c>
      <c r="H35" s="11">
        <f t="shared" si="1"/>
        <v>96.02244139182686</v>
      </c>
      <c r="I35" s="11">
        <f t="shared" si="2"/>
        <v>105.62468553100956</v>
      </c>
      <c r="J35" s="11">
        <f t="shared" si="3"/>
        <v>117.24340093942062</v>
      </c>
      <c r="K35" s="11">
        <f t="shared" si="4"/>
        <v>144.20938315548736</v>
      </c>
      <c r="L35" s="11">
        <f t="shared" si="5"/>
        <v>113.92541269283501</v>
      </c>
      <c r="M35" s="11">
        <f t="shared" si="6"/>
        <v>156.07781538918397</v>
      </c>
      <c r="N35" s="11">
        <f t="shared" si="7"/>
        <v>95.207467387402218</v>
      </c>
      <c r="O35" s="11">
        <f t="shared" si="8"/>
        <v>87.590869996410049</v>
      </c>
      <c r="P35" s="11">
        <f t="shared" si="9"/>
        <v>68.320878597199837</v>
      </c>
      <c r="Q35" s="11">
        <f t="shared" si="10"/>
        <v>41.675735944291901</v>
      </c>
      <c r="R35" s="12">
        <f>$R$8*'[3]Eurostat POM Portables GU'!M26</f>
        <v>60.84657447866617</v>
      </c>
      <c r="S35" s="12">
        <f>$S$8*'[3]Eurostat POM Portables GU'!N26</f>
        <v>52.212274675902741</v>
      </c>
      <c r="T35" s="12">
        <f>$T$8*'[3]Eurostat POM Portables GU'!O26</f>
        <v>40.576485463912455</v>
      </c>
      <c r="U35" s="12">
        <f>$U$8*'[3]Eurostat POM Portables GU'!P26</f>
        <v>35.582550059563637</v>
      </c>
      <c r="V35" s="12">
        <f>$V$8*'[3]Eurostat POM Portables GU'!Q26</f>
        <v>24.355030728701578</v>
      </c>
      <c r="W35" s="12">
        <f>$W$8*'[3]Eurostat POM Portables GU'!R26</f>
        <v>22.905438970515743</v>
      </c>
      <c r="X35" s="12">
        <f>$X$8*'[3]Eurostat POM Portables GU'!S26</f>
        <v>19.33336323268361</v>
      </c>
      <c r="Y35" s="12">
        <f>$Y$8*'[3]Eurostat POM Portables GU'!T26</f>
        <v>18.616126156220162</v>
      </c>
      <c r="Z35" s="12">
        <f>$Z$8*'[3]Eurostat POM Portables GU'!U26</f>
        <v>17.796758534141667</v>
      </c>
      <c r="AA35" s="12">
        <f>$AA$8*'[3]Eurostat POM Portables GU'!V26</f>
        <v>12.856732774545184</v>
      </c>
      <c r="AB35" s="12">
        <f>$AB$8*'[3]Eurostat POM Portables GU'!W26</f>
        <v>14.923999999999999</v>
      </c>
      <c r="AC35" s="13">
        <f t="shared" ref="AC35:AF35" si="33">AB35+(AB35*AB$44)</f>
        <v>11.9392</v>
      </c>
      <c r="AD35" s="13">
        <f t="shared" si="33"/>
        <v>9.551359999999999</v>
      </c>
      <c r="AE35" s="13">
        <f t="shared" si="33"/>
        <v>7.641087999999999</v>
      </c>
      <c r="AF35" s="13">
        <f t="shared" si="33"/>
        <v>6.1128703999999994</v>
      </c>
      <c r="AG35" s="13">
        <v>0</v>
      </c>
      <c r="AH35" s="13">
        <v>0</v>
      </c>
      <c r="AI35" s="13">
        <v>0</v>
      </c>
      <c r="AJ35" s="13">
        <v>0</v>
      </c>
      <c r="AK35" s="13">
        <v>0</v>
      </c>
      <c r="AL35" s="13">
        <v>0</v>
      </c>
      <c r="AM35" s="13">
        <v>0</v>
      </c>
      <c r="AN35" s="13">
        <v>0</v>
      </c>
      <c r="AO35" s="13">
        <v>0</v>
      </c>
      <c r="AP35" s="13">
        <v>0</v>
      </c>
      <c r="AQ35" s="13">
        <v>0</v>
      </c>
      <c r="AR35" s="13">
        <v>0</v>
      </c>
      <c r="AS35" s="13">
        <v>0</v>
      </c>
      <c r="AT35" s="13">
        <v>0</v>
      </c>
      <c r="AU35" s="13">
        <v>0</v>
      </c>
      <c r="AV35" s="13">
        <v>0</v>
      </c>
      <c r="AW35" s="13">
        <v>0</v>
      </c>
      <c r="AX35" s="13">
        <v>0</v>
      </c>
      <c r="AY35" s="13">
        <v>0</v>
      </c>
      <c r="AZ35" s="13">
        <v>0</v>
      </c>
      <c r="BA35" s="13">
        <v>0</v>
      </c>
      <c r="BB35" s="13">
        <v>0</v>
      </c>
      <c r="BC35" s="13">
        <v>0</v>
      </c>
      <c r="BD35" s="13">
        <v>0</v>
      </c>
      <c r="BE35" s="13">
        <v>0</v>
      </c>
    </row>
    <row r="36" spans="6:57" x14ac:dyDescent="0.35">
      <c r="F36" s="26" t="s">
        <v>63</v>
      </c>
      <c r="G36" s="11">
        <f t="shared" si="1"/>
        <v>138.45768513012615</v>
      </c>
      <c r="H36" s="11">
        <f t="shared" si="1"/>
        <v>152.30345364313877</v>
      </c>
      <c r="I36" s="11">
        <f t="shared" si="2"/>
        <v>167.53379900745264</v>
      </c>
      <c r="J36" s="11">
        <f t="shared" si="3"/>
        <v>185.96251689827244</v>
      </c>
      <c r="K36" s="11">
        <f t="shared" si="4"/>
        <v>228.7338957848751</v>
      </c>
      <c r="L36" s="11">
        <f t="shared" si="5"/>
        <v>180.69977767005133</v>
      </c>
      <c r="M36" s="11">
        <f t="shared" si="6"/>
        <v>247.55869540797033</v>
      </c>
      <c r="N36" s="11">
        <f t="shared" si="7"/>
        <v>151.0108041988619</v>
      </c>
      <c r="O36" s="11">
        <f t="shared" si="8"/>
        <v>138.92993986295295</v>
      </c>
      <c r="P36" s="11">
        <f t="shared" si="9"/>
        <v>108.36535309310331</v>
      </c>
      <c r="Q36" s="11">
        <f t="shared" si="10"/>
        <v>66.102865386793013</v>
      </c>
      <c r="R36" s="12">
        <f>$R$8*'[3]Eurostat POM Portables GU'!M27</f>
        <v>96.510183464717798</v>
      </c>
      <c r="S36" s="12">
        <f>$S$8*'[3]Eurostat POM Portables GU'!N27</f>
        <v>82.663626398467457</v>
      </c>
      <c r="T36" s="12">
        <f>$T$8*'[3]Eurostat POM Portables GU'!O27</f>
        <v>40.816638628439023</v>
      </c>
      <c r="U36" s="12">
        <f>$U$8*'[3]Eurostat POM Portables GU'!P27</f>
        <v>33.959829370034086</v>
      </c>
      <c r="V36" s="12">
        <f>$V$8*'[3]Eurostat POM Portables GU'!Q27</f>
        <v>41.657020884385503</v>
      </c>
      <c r="W36" s="12">
        <f>$W$8*'[3]Eurostat POM Portables GU'!R27</f>
        <v>30.145515855459411</v>
      </c>
      <c r="X36" s="12">
        <f>$X$8*'[3]Eurostat POM Portables GU'!S27</f>
        <v>31.27328947723252</v>
      </c>
      <c r="Y36" s="12">
        <f>$Y$8*'[3]Eurostat POM Portables GU'!T27</f>
        <v>21.238756306892871</v>
      </c>
      <c r="Z36" s="12">
        <f>$Z$8*'[3]Eurostat POM Portables GU'!U27</f>
        <v>29.427277452432236</v>
      </c>
      <c r="AA36" s="12">
        <f>$AA$8*'[3]Eurostat POM Portables GU'!V27</f>
        <v>26.242114100675284</v>
      </c>
      <c r="AB36" s="12">
        <f>$AB$8*'[3]Eurostat POM Portables GU'!W27</f>
        <v>35.744799999999998</v>
      </c>
      <c r="AC36" s="13">
        <f t="shared" ref="AC36:AF36" si="34">AB36+(AB36*AB$44)</f>
        <v>28.595839999999999</v>
      </c>
      <c r="AD36" s="13">
        <f t="shared" si="34"/>
        <v>22.876671999999999</v>
      </c>
      <c r="AE36" s="13">
        <f t="shared" si="34"/>
        <v>18.3013376</v>
      </c>
      <c r="AF36" s="13">
        <f t="shared" si="34"/>
        <v>14.64107008</v>
      </c>
      <c r="AG36" s="13">
        <v>0</v>
      </c>
      <c r="AH36" s="13">
        <v>0</v>
      </c>
      <c r="AI36" s="13">
        <v>0</v>
      </c>
      <c r="AJ36" s="13">
        <v>0</v>
      </c>
      <c r="AK36" s="13">
        <v>0</v>
      </c>
      <c r="AL36" s="13">
        <v>0</v>
      </c>
      <c r="AM36" s="13">
        <v>0</v>
      </c>
      <c r="AN36" s="13">
        <v>0</v>
      </c>
      <c r="AO36" s="13">
        <v>0</v>
      </c>
      <c r="AP36" s="13">
        <v>0</v>
      </c>
      <c r="AQ36" s="13">
        <v>0</v>
      </c>
      <c r="AR36" s="13">
        <v>0</v>
      </c>
      <c r="AS36" s="13">
        <v>0</v>
      </c>
      <c r="AT36" s="13">
        <v>0</v>
      </c>
      <c r="AU36" s="13">
        <v>0</v>
      </c>
      <c r="AV36" s="13">
        <v>0</v>
      </c>
      <c r="AW36" s="13">
        <v>0</v>
      </c>
      <c r="AX36" s="13">
        <v>0</v>
      </c>
      <c r="AY36" s="13">
        <v>0</v>
      </c>
      <c r="AZ36" s="13">
        <v>0</v>
      </c>
      <c r="BA36" s="13">
        <v>0</v>
      </c>
      <c r="BB36" s="13">
        <v>0</v>
      </c>
      <c r="BC36" s="13">
        <v>0</v>
      </c>
      <c r="BD36" s="13">
        <v>0</v>
      </c>
      <c r="BE36" s="13">
        <v>0</v>
      </c>
    </row>
    <row r="37" spans="6:57" x14ac:dyDescent="0.35">
      <c r="F37" s="26" t="s">
        <v>64</v>
      </c>
      <c r="G37" s="11">
        <f t="shared" si="1"/>
        <v>50.321921157214071</v>
      </c>
      <c r="H37" s="11">
        <f t="shared" si="1"/>
        <v>55.354113272935486</v>
      </c>
      <c r="I37" s="11">
        <f t="shared" si="2"/>
        <v>60.889524600229038</v>
      </c>
      <c r="J37" s="11">
        <f t="shared" si="3"/>
        <v>67.587372306254238</v>
      </c>
      <c r="K37" s="11">
        <f t="shared" si="4"/>
        <v>83.13246793669272</v>
      </c>
      <c r="L37" s="11">
        <f t="shared" si="5"/>
        <v>65.674649669987247</v>
      </c>
      <c r="M37" s="11">
        <f t="shared" si="6"/>
        <v>89.974270047882541</v>
      </c>
      <c r="N37" s="11">
        <f t="shared" si="7"/>
        <v>54.884304729208345</v>
      </c>
      <c r="O37" s="11">
        <f t="shared" si="8"/>
        <v>50.493560350871682</v>
      </c>
      <c r="P37" s="11">
        <f t="shared" si="9"/>
        <v>39.384977073679913</v>
      </c>
      <c r="Q37" s="11">
        <f t="shared" si="10"/>
        <v>24.024836014944746</v>
      </c>
      <c r="R37" s="12">
        <f>$R$8*'[3]Eurostat POM Portables GU'!M28</f>
        <v>35.076260581819326</v>
      </c>
      <c r="S37" s="12">
        <f>$S$8*'[3]Eurostat POM Portables GU'!N28</f>
        <v>30.17405218300291</v>
      </c>
      <c r="T37" s="12">
        <f>$T$8*'[3]Eurostat POM Portables GU'!O28</f>
        <v>22.323435058731761</v>
      </c>
      <c r="U37" s="12">
        <f>$U$8*'[3]Eurostat POM Portables GU'!P28</f>
        <v>16.461817115468449</v>
      </c>
      <c r="V37" s="12">
        <f>$V$8*'[3]Eurostat POM Portables GU'!Q28</f>
        <v>14.783047093891907</v>
      </c>
      <c r="W37" s="12">
        <f>$W$8*'[3]Eurostat POM Portables GU'!R28</f>
        <v>15.923016067242663</v>
      </c>
      <c r="X37" s="12">
        <f>$X$8*'[3]Eurostat POM Portables GU'!S28</f>
        <v>12.595586934278478</v>
      </c>
      <c r="Y37" s="12">
        <f>$Y$8*'[3]Eurostat POM Portables GU'!T28</f>
        <v>11.627498991710802</v>
      </c>
      <c r="Z37" s="12">
        <f>$Z$8*'[3]Eurostat POM Portables GU'!U28</f>
        <v>12.029672821995216</v>
      </c>
      <c r="AA37" s="12">
        <f>$AA$8*'[3]Eurostat POM Portables GU'!V28</f>
        <v>10.731565597173818</v>
      </c>
      <c r="AB37" s="12">
        <f>$AB$8*'[3]Eurostat POM Portables GU'!W28</f>
        <v>11.804</v>
      </c>
      <c r="AC37" s="13">
        <f t="shared" ref="AC37:AF37" si="35">AB37+(AB37*AB$44)</f>
        <v>9.4432000000000009</v>
      </c>
      <c r="AD37" s="13">
        <f t="shared" si="35"/>
        <v>7.5545600000000004</v>
      </c>
      <c r="AE37" s="13">
        <f t="shared" si="35"/>
        <v>6.0436480000000001</v>
      </c>
      <c r="AF37" s="13">
        <f t="shared" si="35"/>
        <v>4.8349184000000003</v>
      </c>
      <c r="AG37" s="13">
        <v>0</v>
      </c>
      <c r="AH37" s="13">
        <v>0</v>
      </c>
      <c r="AI37" s="13">
        <v>0</v>
      </c>
      <c r="AJ37" s="13">
        <v>0</v>
      </c>
      <c r="AK37" s="13">
        <v>0</v>
      </c>
      <c r="AL37" s="13">
        <v>0</v>
      </c>
      <c r="AM37" s="13">
        <v>0</v>
      </c>
      <c r="AN37" s="13">
        <v>0</v>
      </c>
      <c r="AO37" s="13">
        <v>0</v>
      </c>
      <c r="AP37" s="13">
        <v>0</v>
      </c>
      <c r="AQ37" s="13">
        <v>0</v>
      </c>
      <c r="AR37" s="13">
        <v>0</v>
      </c>
      <c r="AS37" s="13">
        <v>0</v>
      </c>
      <c r="AT37" s="13">
        <v>0</v>
      </c>
      <c r="AU37" s="13">
        <v>0</v>
      </c>
      <c r="AV37" s="13">
        <v>0</v>
      </c>
      <c r="AW37" s="13">
        <v>0</v>
      </c>
      <c r="AX37" s="13">
        <v>0</v>
      </c>
      <c r="AY37" s="13">
        <v>0</v>
      </c>
      <c r="AZ37" s="13">
        <v>0</v>
      </c>
      <c r="BA37" s="13">
        <v>0</v>
      </c>
      <c r="BB37" s="13">
        <v>0</v>
      </c>
      <c r="BC37" s="13">
        <v>0</v>
      </c>
      <c r="BD37" s="13">
        <v>0</v>
      </c>
      <c r="BE37" s="13">
        <v>0</v>
      </c>
    </row>
    <row r="38" spans="6:57" x14ac:dyDescent="0.35">
      <c r="F38" s="26" t="s">
        <v>65</v>
      </c>
      <c r="G38" s="11">
        <f t="shared" si="1"/>
        <v>34.403762423809617</v>
      </c>
      <c r="H38" s="11">
        <f t="shared" si="1"/>
        <v>37.844138666190581</v>
      </c>
      <c r="I38" s="11">
        <f t="shared" si="2"/>
        <v>41.628552532809643</v>
      </c>
      <c r="J38" s="11">
        <f t="shared" si="3"/>
        <v>46.207693311418709</v>
      </c>
      <c r="K38" s="11">
        <f t="shared" si="4"/>
        <v>56.835462773045009</v>
      </c>
      <c r="L38" s="11">
        <f t="shared" si="5"/>
        <v>44.900015590705557</v>
      </c>
      <c r="M38" s="11">
        <f t="shared" si="6"/>
        <v>61.513021359266617</v>
      </c>
      <c r="N38" s="11">
        <f t="shared" si="7"/>
        <v>37.522943029152636</v>
      </c>
      <c r="O38" s="11">
        <f t="shared" si="8"/>
        <v>34.521107586820428</v>
      </c>
      <c r="P38" s="11">
        <f t="shared" si="9"/>
        <v>26.926463917719936</v>
      </c>
      <c r="Q38" s="11">
        <f t="shared" si="10"/>
        <v>16.42514298980916</v>
      </c>
      <c r="R38" s="12">
        <f>$R$8*'[3]Eurostat POM Portables GU'!M29</f>
        <v>23.980708765121374</v>
      </c>
      <c r="S38" s="12">
        <f>$S$8*'[3]Eurostat POM Portables GU'!N29</f>
        <v>21.785665676128101</v>
      </c>
      <c r="T38" s="12">
        <f>$T$8*'[3]Eurostat POM Portables GU'!O29</f>
        <v>16.918813939249336</v>
      </c>
      <c r="U38" s="12">
        <f>$U$8*'[3]Eurostat POM Portables GU'!P29</f>
        <v>14.057062358695743</v>
      </c>
      <c r="V38" s="12">
        <f>$V$8*'[3]Eurostat POM Portables GU'!Q29</f>
        <v>10.437870312300676</v>
      </c>
      <c r="W38" s="12">
        <f>$W$8*'[3]Eurostat POM Portables GU'!R29</f>
        <v>11.233713600837866</v>
      </c>
      <c r="X38" s="12">
        <f>$X$8*'[3]Eurostat POM Portables GU'!S29</f>
        <v>6.8154203274520526</v>
      </c>
      <c r="Y38" s="12">
        <f>$Y$8*'[3]Eurostat POM Portables GU'!T29</f>
        <v>6.2382214277561863</v>
      </c>
      <c r="Z38" s="12">
        <f>$Z$8*'[3]Eurostat POM Portables GU'!U29</f>
        <v>5.7326758928615655</v>
      </c>
      <c r="AA38" s="12">
        <f>$AA$8*'[3]Eurostat POM Portables GU'!V29</f>
        <v>4.3666370360914151</v>
      </c>
      <c r="AB38" s="12">
        <f>$AB$8*'[3]Eurostat POM Portables GU'!W29</f>
        <v>4.5968</v>
      </c>
      <c r="AC38" s="13">
        <f t="shared" ref="AC38:AF38" si="36">AB38+(AB38*AB$44)</f>
        <v>3.6774399999999998</v>
      </c>
      <c r="AD38" s="13">
        <f t="shared" si="36"/>
        <v>2.9419519999999997</v>
      </c>
      <c r="AE38" s="13">
        <f t="shared" si="36"/>
        <v>2.3535615999999999</v>
      </c>
      <c r="AF38" s="13">
        <f t="shared" si="36"/>
        <v>1.8828492799999998</v>
      </c>
      <c r="AG38" s="13">
        <v>0</v>
      </c>
      <c r="AH38" s="13">
        <v>0</v>
      </c>
      <c r="AI38" s="13">
        <v>0</v>
      </c>
      <c r="AJ38" s="13">
        <v>0</v>
      </c>
      <c r="AK38" s="13">
        <v>0</v>
      </c>
      <c r="AL38" s="13">
        <v>0</v>
      </c>
      <c r="AM38" s="13">
        <v>0</v>
      </c>
      <c r="AN38" s="13">
        <v>0</v>
      </c>
      <c r="AO38" s="13">
        <v>0</v>
      </c>
      <c r="AP38" s="13">
        <v>0</v>
      </c>
      <c r="AQ38" s="13">
        <v>0</v>
      </c>
      <c r="AR38" s="13">
        <v>0</v>
      </c>
      <c r="AS38" s="13">
        <v>0</v>
      </c>
      <c r="AT38" s="13">
        <v>0</v>
      </c>
      <c r="AU38" s="13">
        <v>0</v>
      </c>
      <c r="AV38" s="13">
        <v>0</v>
      </c>
      <c r="AW38" s="13">
        <v>0</v>
      </c>
      <c r="AX38" s="13">
        <v>0</v>
      </c>
      <c r="AY38" s="13">
        <v>0</v>
      </c>
      <c r="AZ38" s="13">
        <v>0</v>
      </c>
      <c r="BA38" s="13">
        <v>0</v>
      </c>
      <c r="BB38" s="13">
        <v>0</v>
      </c>
      <c r="BC38" s="13">
        <v>0</v>
      </c>
      <c r="BD38" s="13">
        <v>0</v>
      </c>
      <c r="BE38" s="13">
        <v>0</v>
      </c>
    </row>
    <row r="39" spans="6:57" x14ac:dyDescent="0.35">
      <c r="F39" s="26" t="s">
        <v>36</v>
      </c>
      <c r="G39" s="11">
        <f t="shared" si="1"/>
        <v>862.96498289118495</v>
      </c>
      <c r="H39" s="11">
        <f t="shared" si="1"/>
        <v>949.26148118030346</v>
      </c>
      <c r="I39" s="11">
        <f t="shared" si="2"/>
        <v>1044.1876292983338</v>
      </c>
      <c r="J39" s="11">
        <f t="shared" si="3"/>
        <v>1159.0482685211507</v>
      </c>
      <c r="K39" s="11">
        <f t="shared" si="4"/>
        <v>1425.6293702810153</v>
      </c>
      <c r="L39" s="11">
        <f t="shared" si="5"/>
        <v>1126.2472025220022</v>
      </c>
      <c r="M39" s="11">
        <f t="shared" si="6"/>
        <v>1542.9586674551433</v>
      </c>
      <c r="N39" s="11">
        <f t="shared" si="7"/>
        <v>941.20478714763738</v>
      </c>
      <c r="O39" s="11">
        <f t="shared" si="8"/>
        <v>865.90840417582638</v>
      </c>
      <c r="P39" s="11">
        <f t="shared" si="9"/>
        <v>675.4085552571446</v>
      </c>
      <c r="Q39" s="11">
        <f t="shared" si="10"/>
        <v>411.99921870685819</v>
      </c>
      <c r="R39" s="12">
        <f>R6*'[3]Eurostat POM Portables GU'!M30</f>
        <v>601.51885931201298</v>
      </c>
      <c r="S39" s="12">
        <f>S6*'[3]Eurostat POM Portables GU'!N30</f>
        <v>501.20831226463525</v>
      </c>
      <c r="T39" s="12">
        <f>T6*'[3]Eurostat POM Portables GU'!O30</f>
        <v>424.69116811573213</v>
      </c>
      <c r="U39" s="12">
        <f>U6*'[3]Eurostat POM Portables GU'!P30</f>
        <v>385.02657202684969</v>
      </c>
      <c r="V39" s="12">
        <f>V6*'[3]Eurostat POM Portables GU'!Q30</f>
        <v>354.78394937923861</v>
      </c>
      <c r="W39" s="12">
        <f>W6*'[3]Eurostat POM Portables GU'!R30</f>
        <v>355.18235666521156</v>
      </c>
      <c r="X39" s="12">
        <f>X6*'[3]Eurostat POM Portables GU'!S30</f>
        <v>313.52750505979589</v>
      </c>
      <c r="Y39" s="12">
        <f>Y6*'[3]Eurostat POM Portables GU'!T30</f>
        <v>313.39175466435364</v>
      </c>
      <c r="Z39" s="12">
        <f>Z6*'[3]Eurostat POM Portables GU'!U30</f>
        <v>299.33435490148833</v>
      </c>
      <c r="AA39" s="12">
        <f>AA6*'[3]Eurostat POM Portables GU'!V30</f>
        <v>242.58922312000391</v>
      </c>
      <c r="AB39" s="12">
        <f>$AB$6*'[3]Eurostat POM Portables GU'!W30</f>
        <v>278.60537305672221</v>
      </c>
      <c r="AC39" s="13">
        <f t="shared" ref="AC39:AF39" si="37">AB39+(AB39*AB$44)</f>
        <v>222.88429844537777</v>
      </c>
      <c r="AD39" s="13">
        <f t="shared" si="37"/>
        <v>178.30743875630222</v>
      </c>
      <c r="AE39" s="13">
        <f t="shared" si="37"/>
        <v>142.64595100504178</v>
      </c>
      <c r="AF39" s="13">
        <f t="shared" si="37"/>
        <v>114.11676080403342</v>
      </c>
      <c r="AG39" s="13">
        <v>0</v>
      </c>
      <c r="AH39" s="13">
        <v>0</v>
      </c>
      <c r="AI39" s="13">
        <v>0</v>
      </c>
      <c r="AJ39" s="13">
        <v>0</v>
      </c>
      <c r="AK39" s="13">
        <v>0</v>
      </c>
      <c r="AL39" s="13">
        <v>0</v>
      </c>
      <c r="AM39" s="13">
        <v>0</v>
      </c>
      <c r="AN39" s="13">
        <v>0</v>
      </c>
      <c r="AO39" s="13">
        <v>0</v>
      </c>
      <c r="AP39" s="13">
        <v>0</v>
      </c>
      <c r="AQ39" s="13">
        <v>0</v>
      </c>
      <c r="AR39" s="13">
        <v>0</v>
      </c>
      <c r="AS39" s="13">
        <v>0</v>
      </c>
      <c r="AT39" s="13">
        <v>0</v>
      </c>
      <c r="AU39" s="13">
        <v>0</v>
      </c>
      <c r="AV39" s="13">
        <v>0</v>
      </c>
      <c r="AW39" s="13">
        <v>0</v>
      </c>
      <c r="AX39" s="13">
        <v>0</v>
      </c>
      <c r="AY39" s="13">
        <v>0</v>
      </c>
      <c r="AZ39" s="13">
        <v>0</v>
      </c>
      <c r="BA39" s="13">
        <v>0</v>
      </c>
      <c r="BB39" s="13">
        <v>0</v>
      </c>
      <c r="BC39" s="13">
        <v>0</v>
      </c>
      <c r="BD39" s="13">
        <v>0</v>
      </c>
      <c r="BE39" s="13">
        <v>0</v>
      </c>
    </row>
    <row r="40" spans="6:57" x14ac:dyDescent="0.35">
      <c r="F40" s="26" t="s">
        <v>37</v>
      </c>
      <c r="G40" s="11">
        <f t="shared" si="1"/>
        <v>27.688615098202042</v>
      </c>
      <c r="H40" s="11">
        <f t="shared" si="1"/>
        <v>30.457476608022247</v>
      </c>
      <c r="I40" s="11">
        <f t="shared" si="2"/>
        <v>33.503224268824475</v>
      </c>
      <c r="J40" s="11">
        <f t="shared" si="3"/>
        <v>37.188578938395167</v>
      </c>
      <c r="K40" s="11">
        <f t="shared" si="4"/>
        <v>45.741952094226058</v>
      </c>
      <c r="L40" s="11">
        <f t="shared" si="5"/>
        <v>36.136142154438588</v>
      </c>
      <c r="M40" s="11">
        <f t="shared" si="6"/>
        <v>49.506514751580866</v>
      </c>
      <c r="N40" s="11">
        <f t="shared" si="7"/>
        <v>30.198973998464329</v>
      </c>
      <c r="O40" s="11">
        <f t="shared" si="8"/>
        <v>27.783056078587183</v>
      </c>
      <c r="P40" s="11">
        <f t="shared" si="9"/>
        <v>21.670783741298003</v>
      </c>
      <c r="Q40" s="11">
        <f t="shared" si="10"/>
        <v>13.219178082191782</v>
      </c>
      <c r="R40" s="12">
        <f>R7*'[3]Eurostat POM Portables GU'!M31</f>
        <v>19.3</v>
      </c>
      <c r="S40" s="12">
        <f>S7*'[3]Eurostat POM Portables GU'!N31</f>
        <v>15.899999999999999</v>
      </c>
      <c r="T40" s="12">
        <f>T7*'[3]Eurostat POM Portables GU'!O31</f>
        <v>15.399999999999999</v>
      </c>
      <c r="U40" s="12">
        <f>U7*'[3]Eurostat POM Portables GU'!P31</f>
        <v>11</v>
      </c>
      <c r="V40" s="12">
        <f>V7*'[3]Eurostat POM Portables GU'!Q31</f>
        <v>11.3</v>
      </c>
      <c r="W40" s="12">
        <f>W7*'[3]Eurostat POM Portables GU'!R31</f>
        <v>9.6</v>
      </c>
      <c r="X40" s="12">
        <f>X7*'[3]Eurostat POM Portables GU'!S31</f>
        <v>5.9</v>
      </c>
      <c r="Y40" s="12">
        <f>Y7*'[3]Eurostat POM Portables GU'!T31</f>
        <v>7.9</v>
      </c>
      <c r="Z40" s="12">
        <f>Z7*'[3]Eurostat POM Portables GU'!U31</f>
        <v>6.1489923637825115</v>
      </c>
      <c r="AA40" s="12">
        <f>AA7*'[3]Eurostat POM Portables GU'!V31</f>
        <v>6.7002659539277829</v>
      </c>
      <c r="AB40" s="12">
        <f>$AB$7*'[3]Eurostat POM Portables GU'!W31</f>
        <v>48.223968719890657</v>
      </c>
      <c r="AC40" s="13">
        <f t="shared" ref="AC40:AF40" si="38">AB40+(AB40*AB$44)</f>
        <v>38.579174975912522</v>
      </c>
      <c r="AD40" s="13">
        <f t="shared" si="38"/>
        <v>30.863339980730018</v>
      </c>
      <c r="AE40" s="13">
        <f t="shared" si="38"/>
        <v>24.690671984584014</v>
      </c>
      <c r="AF40" s="13">
        <f t="shared" si="38"/>
        <v>19.752537587667213</v>
      </c>
      <c r="AG40" s="13">
        <v>0</v>
      </c>
      <c r="AH40" s="13">
        <v>0</v>
      </c>
      <c r="AI40" s="13">
        <v>0</v>
      </c>
      <c r="AJ40" s="13">
        <v>0</v>
      </c>
      <c r="AK40" s="13">
        <v>0</v>
      </c>
      <c r="AL40" s="13">
        <v>0</v>
      </c>
      <c r="AM40" s="13">
        <v>0</v>
      </c>
      <c r="AN40" s="13">
        <v>0</v>
      </c>
      <c r="AO40" s="13">
        <v>0</v>
      </c>
      <c r="AP40" s="13">
        <v>0</v>
      </c>
      <c r="AQ40" s="13">
        <v>0</v>
      </c>
      <c r="AR40" s="13">
        <v>0</v>
      </c>
      <c r="AS40" s="13">
        <v>0</v>
      </c>
      <c r="AT40" s="13">
        <v>0</v>
      </c>
      <c r="AU40" s="13">
        <v>0</v>
      </c>
      <c r="AV40" s="13">
        <v>0</v>
      </c>
      <c r="AW40" s="13">
        <v>0</v>
      </c>
      <c r="AX40" s="13">
        <v>0</v>
      </c>
      <c r="AY40" s="13">
        <v>0</v>
      </c>
      <c r="AZ40" s="13">
        <v>0</v>
      </c>
      <c r="BA40" s="13">
        <v>0</v>
      </c>
      <c r="BB40" s="13">
        <v>0</v>
      </c>
      <c r="BC40" s="13">
        <v>0</v>
      </c>
      <c r="BD40" s="13">
        <v>0</v>
      </c>
      <c r="BE40" s="13">
        <v>0</v>
      </c>
    </row>
    <row r="41" spans="6:57" x14ac:dyDescent="0.35">
      <c r="F41" s="26" t="s">
        <v>66</v>
      </c>
      <c r="G41" s="11">
        <f t="shared" si="1"/>
        <v>181.51835845995072</v>
      </c>
      <c r="H41" s="11">
        <f t="shared" si="1"/>
        <v>199.67019430594581</v>
      </c>
      <c r="I41" s="11">
        <f t="shared" si="2"/>
        <v>219.63721373654042</v>
      </c>
      <c r="J41" s="11">
        <f t="shared" si="3"/>
        <v>243.7973072475599</v>
      </c>
      <c r="K41" s="11">
        <f t="shared" si="4"/>
        <v>299.87068791449866</v>
      </c>
      <c r="L41" s="11">
        <f t="shared" si="5"/>
        <v>236.89784345245397</v>
      </c>
      <c r="M41" s="11">
        <f t="shared" si="6"/>
        <v>324.55004552986196</v>
      </c>
      <c r="N41" s="11">
        <f t="shared" si="7"/>
        <v>197.97552777321579</v>
      </c>
      <c r="O41" s="11">
        <f t="shared" si="8"/>
        <v>182.13748555135854</v>
      </c>
      <c r="P41" s="11">
        <f t="shared" si="9"/>
        <v>142.06723873005967</v>
      </c>
      <c r="Q41" s="11">
        <f t="shared" si="10"/>
        <v>86.66101562533639</v>
      </c>
      <c r="R41" s="12">
        <f>$R$8*'[3]Eurostat POM Portables GU'!M32</f>
        <v>126.52508281299113</v>
      </c>
      <c r="S41" s="12">
        <f>$S$8*'[3]Eurostat POM Portables GU'!N32</f>
        <v>106.42388204945127</v>
      </c>
      <c r="T41" s="12">
        <f>$T$8*'[3]Eurostat POM Portables GU'!O32</f>
        <v>84.570571343553269</v>
      </c>
      <c r="U41" s="12">
        <f>$U$8*'[3]Eurostat POM Portables GU'!P32</f>
        <v>74.840660235170105</v>
      </c>
      <c r="V41" s="12">
        <f>$V$8*'[3]Eurostat POM Portables GU'!Q32</f>
        <v>63.603312310248462</v>
      </c>
      <c r="W41" s="12">
        <f>$W$8*'[3]Eurostat POM Portables GU'!R32</f>
        <v>53.141133719559861</v>
      </c>
      <c r="X41" s="12">
        <f>$X$8*'[3]Eurostat POM Portables GU'!S32</f>
        <v>36.061337935126055</v>
      </c>
      <c r="Y41" s="12">
        <f>$Y$8*'[3]Eurostat POM Portables GU'!T32</f>
        <v>34.404966051744019</v>
      </c>
      <c r="Z41" s="12">
        <f>$Z$8*'[3]Eurostat POM Portables GU'!U32</f>
        <v>33.61839344133103</v>
      </c>
      <c r="AA41" s="12">
        <f>$AA$8*'[3]Eurostat POM Portables GU'!V32</f>
        <v>30.460729542322923</v>
      </c>
      <c r="AB41" s="12">
        <f>$AB$8*'[3]Eurostat POM Portables GU'!W32</f>
        <v>34.397999999999996</v>
      </c>
      <c r="AC41" s="13">
        <f t="shared" ref="AC41:AF41" si="39">AB41+(AB41*AB$44)</f>
        <v>27.518399999999996</v>
      </c>
      <c r="AD41" s="13">
        <f t="shared" si="39"/>
        <v>22.014719999999997</v>
      </c>
      <c r="AE41" s="13">
        <f t="shared" si="39"/>
        <v>17.611775999999999</v>
      </c>
      <c r="AF41" s="13">
        <f t="shared" si="39"/>
        <v>14.089420799999999</v>
      </c>
      <c r="AG41" s="13">
        <v>0</v>
      </c>
      <c r="AH41" s="13">
        <v>0</v>
      </c>
      <c r="AI41" s="13">
        <v>0</v>
      </c>
      <c r="AJ41" s="13">
        <v>0</v>
      </c>
      <c r="AK41" s="13">
        <v>0</v>
      </c>
      <c r="AL41" s="13">
        <v>0</v>
      </c>
      <c r="AM41" s="13">
        <v>0</v>
      </c>
      <c r="AN41" s="13">
        <v>0</v>
      </c>
      <c r="AO41" s="13">
        <v>0</v>
      </c>
      <c r="AP41" s="13">
        <v>0</v>
      </c>
      <c r="AQ41" s="13">
        <v>0</v>
      </c>
      <c r="AR41" s="13">
        <v>0</v>
      </c>
      <c r="AS41" s="13">
        <v>0</v>
      </c>
      <c r="AT41" s="13">
        <v>0</v>
      </c>
      <c r="AU41" s="13">
        <v>0</v>
      </c>
      <c r="AV41" s="13">
        <v>0</v>
      </c>
      <c r="AW41" s="13">
        <v>0</v>
      </c>
      <c r="AX41" s="13">
        <v>0</v>
      </c>
      <c r="AY41" s="13">
        <v>0</v>
      </c>
      <c r="AZ41" s="13">
        <v>0</v>
      </c>
      <c r="BA41" s="13">
        <v>0</v>
      </c>
      <c r="BB41" s="13">
        <v>0</v>
      </c>
      <c r="BC41" s="13">
        <v>0</v>
      </c>
      <c r="BD41" s="13">
        <v>0</v>
      </c>
      <c r="BE41" s="13">
        <v>0</v>
      </c>
    </row>
    <row r="42" spans="6:57" x14ac:dyDescent="0.35">
      <c r="F42" s="26" t="s">
        <v>67</v>
      </c>
      <c r="G42" s="11">
        <f t="shared" si="1"/>
        <v>1909.2325850995851</v>
      </c>
      <c r="H42" s="11">
        <f t="shared" si="1"/>
        <v>2100.1558436095438</v>
      </c>
      <c r="I42" s="11">
        <f t="shared" si="2"/>
        <v>2310.1714279704984</v>
      </c>
      <c r="J42" s="11">
        <f t="shared" si="3"/>
        <v>2564.2902850472533</v>
      </c>
      <c r="K42" s="11">
        <f t="shared" si="4"/>
        <v>3154.0770506081217</v>
      </c>
      <c r="L42" s="11">
        <f t="shared" si="5"/>
        <v>2491.7208699804164</v>
      </c>
      <c r="M42" s="11">
        <f t="shared" si="6"/>
        <v>3413.6575918731705</v>
      </c>
      <c r="N42" s="11">
        <f t="shared" si="7"/>
        <v>2082.3311310426338</v>
      </c>
      <c r="O42" s="11">
        <f t="shared" si="8"/>
        <v>1915.7446405592232</v>
      </c>
      <c r="P42" s="11">
        <f t="shared" si="9"/>
        <v>1494.2808196361941</v>
      </c>
      <c r="Q42" s="11">
        <f t="shared" si="10"/>
        <v>911.51129997807845</v>
      </c>
      <c r="R42" s="12">
        <f>$R$8*'[3]Eurostat POM Portables GU'!M33</f>
        <v>1330.8064979679946</v>
      </c>
      <c r="S42" s="12">
        <f>$S$8*'[3]Eurostat POM Portables GU'!N33</f>
        <v>1067.4693148693293</v>
      </c>
      <c r="T42" s="12">
        <f>$T$8*'[3]Eurostat POM Portables GU'!O33</f>
        <v>875.94315869787533</v>
      </c>
      <c r="U42" s="12">
        <f>$U$8*'[3]Eurostat POM Portables GU'!P33</f>
        <v>736.24552293648128</v>
      </c>
      <c r="V42" s="12">
        <f>$V$8*'[3]Eurostat POM Portables GU'!Q33</f>
        <v>597.46396431379105</v>
      </c>
      <c r="W42" s="12">
        <f>$W$8*'[3]Eurostat POM Portables GU'!R33</f>
        <v>501.37545310934007</v>
      </c>
      <c r="X42" s="12">
        <f>$X$8*'[3]Eurostat POM Portables GU'!S33</f>
        <v>336.57414955187238</v>
      </c>
      <c r="Y42" s="12">
        <f>$Y$8*'[3]Eurostat POM Portables GU'!T33</f>
        <v>289.29077264041831</v>
      </c>
      <c r="Z42" s="12">
        <f>$Z$8*'[3]Eurostat POM Portables GU'!U33</f>
        <v>259.78606305726498</v>
      </c>
      <c r="AA42" s="12">
        <f>$AA$8*'[3]Eurostat POM Portables GU'!V33</f>
        <v>213.40373714184102</v>
      </c>
      <c r="AB42" s="12">
        <f>$AB$8*'[3]Eurostat POM Portables GU'!W33</f>
        <v>226.06287599999999</v>
      </c>
      <c r="AC42" s="13">
        <f t="shared" ref="AC42:AF42" si="40">AB42+(AB42*AB$44)</f>
        <v>180.85030079999999</v>
      </c>
      <c r="AD42" s="13">
        <f t="shared" si="40"/>
        <v>144.68024063999999</v>
      </c>
      <c r="AE42" s="13">
        <f t="shared" si="40"/>
        <v>115.744192512</v>
      </c>
      <c r="AF42" s="13">
        <f t="shared" si="40"/>
        <v>92.595354009600001</v>
      </c>
      <c r="AG42" s="13">
        <v>0</v>
      </c>
      <c r="AH42" s="13">
        <v>0</v>
      </c>
      <c r="AI42" s="13">
        <v>0</v>
      </c>
      <c r="AJ42" s="13">
        <v>0</v>
      </c>
      <c r="AK42" s="13">
        <v>0</v>
      </c>
      <c r="AL42" s="13">
        <v>0</v>
      </c>
      <c r="AM42" s="13">
        <v>0</v>
      </c>
      <c r="AN42" s="13">
        <v>0</v>
      </c>
      <c r="AO42" s="13">
        <v>0</v>
      </c>
      <c r="AP42" s="13">
        <v>0</v>
      </c>
      <c r="AQ42" s="13">
        <v>0</v>
      </c>
      <c r="AR42" s="13">
        <v>0</v>
      </c>
      <c r="AS42" s="13">
        <v>0</v>
      </c>
      <c r="AT42" s="13">
        <v>0</v>
      </c>
      <c r="AU42" s="13">
        <v>0</v>
      </c>
      <c r="AV42" s="13">
        <v>0</v>
      </c>
      <c r="AW42" s="13">
        <v>0</v>
      </c>
      <c r="AX42" s="13">
        <v>0</v>
      </c>
      <c r="AY42" s="13">
        <v>0</v>
      </c>
      <c r="AZ42" s="13">
        <v>0</v>
      </c>
      <c r="BA42" s="13">
        <v>0</v>
      </c>
      <c r="BB42" s="13">
        <v>0</v>
      </c>
      <c r="BC42" s="13">
        <v>0</v>
      </c>
      <c r="BD42" s="13">
        <v>0</v>
      </c>
      <c r="BE42" s="13">
        <v>0</v>
      </c>
    </row>
    <row r="43" spans="6:57" x14ac:dyDescent="0.35">
      <c r="F43" s="26" t="s">
        <v>68</v>
      </c>
      <c r="G43" s="12">
        <f t="shared" ref="G43:R43" si="41">SUM(G12:G42)</f>
        <v>10790.550082086596</v>
      </c>
      <c r="H43" s="12">
        <f t="shared" si="41"/>
        <v>11869.605090295256</v>
      </c>
      <c r="I43" s="12">
        <f t="shared" si="41"/>
        <v>13056.565599324782</v>
      </c>
      <c r="J43" s="12">
        <f t="shared" si="41"/>
        <v>14492.787815250507</v>
      </c>
      <c r="K43" s="12">
        <f t="shared" si="41"/>
        <v>17826.129012758127</v>
      </c>
      <c r="L43" s="12">
        <f t="shared" si="41"/>
        <v>14082.641920078922</v>
      </c>
      <c r="M43" s="12">
        <f t="shared" si="41"/>
        <v>19293.219430508121</v>
      </c>
      <c r="N43" s="12">
        <f t="shared" si="41"/>
        <v>11768.863852609955</v>
      </c>
      <c r="O43" s="12">
        <f t="shared" si="41"/>
        <v>10827.354744401158</v>
      </c>
      <c r="P43" s="12">
        <f t="shared" si="41"/>
        <v>8445.3367006329026</v>
      </c>
      <c r="Q43" s="12">
        <f t="shared" si="41"/>
        <v>5151.6553873860721</v>
      </c>
      <c r="R43" s="12">
        <f t="shared" si="41"/>
        <v>7521.4168655836629</v>
      </c>
      <c r="S43" s="12">
        <f t="shared" ref="S43:AB43" si="42">SUM(S12:S42)</f>
        <v>6221.0976416929343</v>
      </c>
      <c r="T43" s="12">
        <f t="shared" si="42"/>
        <v>4714.1320610382336</v>
      </c>
      <c r="U43" s="12">
        <f t="shared" si="42"/>
        <v>3906.368614234194</v>
      </c>
      <c r="V43" s="12">
        <f t="shared" si="42"/>
        <v>3272.6014963098369</v>
      </c>
      <c r="W43" s="12">
        <f t="shared" si="42"/>
        <v>2628.7653452494492</v>
      </c>
      <c r="X43" s="12">
        <f t="shared" si="42"/>
        <v>1798.4057194364161</v>
      </c>
      <c r="Y43" s="12">
        <f t="shared" si="42"/>
        <v>1574.7603562042907</v>
      </c>
      <c r="Z43" s="12">
        <f t="shared" si="42"/>
        <v>1508.0972976905305</v>
      </c>
      <c r="AA43" s="12">
        <f t="shared" si="42"/>
        <v>1297.367891357816</v>
      </c>
      <c r="AB43" s="12">
        <f t="shared" si="42"/>
        <v>1369.1625716516446</v>
      </c>
      <c r="AC43" s="16">
        <f>SUM(AC12:AC42)</f>
        <v>1095.3300573213162</v>
      </c>
      <c r="AD43" s="16">
        <f t="shared" ref="AD43:AF43" si="43">SUM(AD12:AD42)</f>
        <v>876.26404585705257</v>
      </c>
      <c r="AE43" s="16">
        <f t="shared" si="43"/>
        <v>701.01123668564219</v>
      </c>
      <c r="AF43" s="16">
        <f t="shared" si="43"/>
        <v>560.80898934851371</v>
      </c>
      <c r="AG43" s="16">
        <v>0</v>
      </c>
      <c r="AH43" s="16">
        <v>0</v>
      </c>
      <c r="AI43" s="16">
        <v>0</v>
      </c>
      <c r="AJ43" s="16">
        <v>0</v>
      </c>
      <c r="AK43" s="16">
        <v>0</v>
      </c>
      <c r="AL43" s="16">
        <v>0</v>
      </c>
      <c r="AM43" s="16">
        <v>0</v>
      </c>
      <c r="AN43" s="16">
        <v>0</v>
      </c>
      <c r="AO43" s="16">
        <v>0</v>
      </c>
      <c r="AP43" s="16">
        <v>0</v>
      </c>
      <c r="AQ43" s="16">
        <v>0</v>
      </c>
      <c r="AR43" s="16">
        <v>0</v>
      </c>
      <c r="AS43" s="16">
        <v>0</v>
      </c>
      <c r="AT43" s="16">
        <v>0</v>
      </c>
      <c r="AU43" s="16">
        <v>0</v>
      </c>
      <c r="AV43" s="16">
        <v>0</v>
      </c>
      <c r="AW43" s="16">
        <v>0</v>
      </c>
      <c r="AX43" s="16">
        <v>0</v>
      </c>
      <c r="AY43" s="16">
        <v>0</v>
      </c>
      <c r="AZ43" s="16">
        <v>0</v>
      </c>
      <c r="BA43" s="16">
        <v>0</v>
      </c>
      <c r="BB43" s="16">
        <v>0</v>
      </c>
      <c r="BC43" s="16">
        <v>0</v>
      </c>
      <c r="BD43" s="16">
        <v>0</v>
      </c>
      <c r="BE43" s="16">
        <v>0</v>
      </c>
    </row>
    <row r="44" spans="6:57" x14ac:dyDescent="0.35">
      <c r="F44" s="46" t="s">
        <v>69</v>
      </c>
      <c r="G44" s="47">
        <f t="shared" ref="G44:Q44" si="44">_xlfn.RRI(1,G43,H43)</f>
        <v>9.9999999999999867E-2</v>
      </c>
      <c r="H44" s="47">
        <f t="shared" si="44"/>
        <v>0.10000000000000009</v>
      </c>
      <c r="I44" s="47">
        <f t="shared" si="44"/>
        <v>0.10999999999999988</v>
      </c>
      <c r="J44" s="47">
        <f t="shared" si="44"/>
        <v>0.2300000000000002</v>
      </c>
      <c r="K44" s="47">
        <f t="shared" si="44"/>
        <v>-0.20999999999999985</v>
      </c>
      <c r="L44" s="47">
        <f t="shared" si="44"/>
        <v>0.36999999999999988</v>
      </c>
      <c r="M44" s="47">
        <f t="shared" si="44"/>
        <v>-0.3899999999999999</v>
      </c>
      <c r="N44" s="47">
        <f t="shared" si="44"/>
        <v>-7.999999999999996E-2</v>
      </c>
      <c r="O44" s="47">
        <f t="shared" si="44"/>
        <v>-0.22000000000000008</v>
      </c>
      <c r="P44" s="47">
        <f t="shared" si="44"/>
        <v>-0.38999999999999979</v>
      </c>
      <c r="Q44" s="47">
        <f t="shared" si="44"/>
        <v>0.45999999999999952</v>
      </c>
      <c r="R44" s="47">
        <f>_xlfn.RRI(1,R43,S43)</f>
        <v>-0.17288221715787366</v>
      </c>
      <c r="S44" s="47">
        <f t="shared" ref="S44:AA44" si="45">_xlfn.RRI(1,S43,T43)</f>
        <v>-0.24223467745550664</v>
      </c>
      <c r="T44" s="47">
        <f t="shared" si="45"/>
        <v>-0.17134934625190346</v>
      </c>
      <c r="U44" s="47">
        <f t="shared" si="45"/>
        <v>-0.16223945574798271</v>
      </c>
      <c r="V44" s="47">
        <f t="shared" si="45"/>
        <v>-0.19673527369170152</v>
      </c>
      <c r="W44" s="47">
        <f t="shared" si="45"/>
        <v>-0.31587438084331509</v>
      </c>
      <c r="X44" s="47">
        <f t="shared" si="45"/>
        <v>-0.12435756893734262</v>
      </c>
      <c r="Y44" s="47">
        <f t="shared" si="45"/>
        <v>-4.2332192483204856E-2</v>
      </c>
      <c r="Z44" s="47">
        <f t="shared" si="45"/>
        <v>-0.13973196998325055</v>
      </c>
      <c r="AA44" s="47">
        <f t="shared" si="45"/>
        <v>5.5338721400518764E-2</v>
      </c>
      <c r="AB44" s="5">
        <v>-0.2</v>
      </c>
      <c r="AC44" s="5">
        <v>-0.2</v>
      </c>
      <c r="AD44" s="5">
        <v>-0.2</v>
      </c>
      <c r="AE44" s="5">
        <v>-0.2</v>
      </c>
      <c r="AF44" s="5">
        <v>-0.2</v>
      </c>
    </row>
    <row r="45" spans="6:57" x14ac:dyDescent="0.35">
      <c r="R45" s="5"/>
      <c r="S45" s="5"/>
      <c r="T45" s="5"/>
      <c r="U45" s="5"/>
      <c r="V45" s="5"/>
      <c r="W45" s="5"/>
      <c r="X45" s="5"/>
      <c r="Y45" s="5"/>
      <c r="Z45" s="5"/>
      <c r="AA45" s="5"/>
    </row>
    <row r="46" spans="6:57" x14ac:dyDescent="0.35">
      <c r="F46" s="15" t="s">
        <v>608</v>
      </c>
      <c r="G46" s="15"/>
      <c r="H46" s="15"/>
      <c r="I46" s="16"/>
      <c r="J46" s="16"/>
      <c r="K46" s="16"/>
      <c r="L46" s="16"/>
      <c r="M46" s="16"/>
      <c r="N46" s="16"/>
      <c r="O46" s="16"/>
      <c r="P46" s="16"/>
      <c r="Q46" s="16"/>
    </row>
    <row r="47" spans="6:57" x14ac:dyDescent="0.35">
      <c r="F47" s="13" t="s">
        <v>71</v>
      </c>
      <c r="G47" s="13"/>
      <c r="H47" s="13"/>
    </row>
    <row r="50" spans="27:27" x14ac:dyDescent="0.35">
      <c r="AA50">
        <f>SUM(W44:AA44)/5</f>
        <v>-0.11339147816931887</v>
      </c>
    </row>
    <row r="67" spans="6:18" x14ac:dyDescent="0.35">
      <c r="F67" s="26"/>
      <c r="R67" s="5"/>
    </row>
    <row r="68" spans="6:18" x14ac:dyDescent="0.35">
      <c r="F68" s="26"/>
      <c r="R68" s="5"/>
    </row>
    <row r="69" spans="6:18" x14ac:dyDescent="0.35">
      <c r="F69" s="26"/>
      <c r="R69" s="5"/>
    </row>
    <row r="70" spans="6:18" x14ac:dyDescent="0.35">
      <c r="F70" s="26"/>
      <c r="R70" s="5"/>
    </row>
    <row r="71" spans="6:18" x14ac:dyDescent="0.35">
      <c r="F71" s="26"/>
      <c r="R71" s="5"/>
    </row>
    <row r="72" spans="6:18" x14ac:dyDescent="0.35">
      <c r="F72" s="26"/>
      <c r="R72" s="5"/>
    </row>
    <row r="73" spans="6:18" x14ac:dyDescent="0.35">
      <c r="F73" s="26"/>
      <c r="R73" s="5"/>
    </row>
    <row r="74" spans="6:18" x14ac:dyDescent="0.35">
      <c r="F74" s="26"/>
      <c r="R74" s="5"/>
    </row>
    <row r="75" spans="6:18" x14ac:dyDescent="0.35">
      <c r="F75" s="26"/>
      <c r="R75" s="5"/>
    </row>
    <row r="76" spans="6:18" x14ac:dyDescent="0.35">
      <c r="F76" s="26"/>
      <c r="R76" s="5"/>
    </row>
    <row r="77" spans="6:18" x14ac:dyDescent="0.35">
      <c r="F77" s="26"/>
      <c r="R77" s="5"/>
    </row>
    <row r="78" spans="6:18" x14ac:dyDescent="0.35">
      <c r="F78" s="26"/>
      <c r="R78" s="5"/>
    </row>
    <row r="79" spans="6:18" x14ac:dyDescent="0.35">
      <c r="F79" s="26"/>
      <c r="R79" s="5"/>
    </row>
    <row r="80" spans="6:18" x14ac:dyDescent="0.35">
      <c r="F80" s="26"/>
      <c r="R80" s="5"/>
    </row>
    <row r="81" spans="6:18" x14ac:dyDescent="0.35">
      <c r="F81" s="26"/>
      <c r="R81" s="5"/>
    </row>
    <row r="82" spans="6:18" x14ac:dyDescent="0.35">
      <c r="F82" s="26"/>
      <c r="R82" s="5"/>
    </row>
    <row r="83" spans="6:18" x14ac:dyDescent="0.35">
      <c r="F83" s="26"/>
      <c r="R83" s="5"/>
    </row>
    <row r="84" spans="6:18" x14ac:dyDescent="0.35">
      <c r="F84" s="26"/>
      <c r="R84" s="5"/>
    </row>
    <row r="85" spans="6:18" x14ac:dyDescent="0.35">
      <c r="F85" s="26"/>
      <c r="R85" s="5"/>
    </row>
    <row r="86" spans="6:18" x14ac:dyDescent="0.35">
      <c r="F86" s="26"/>
      <c r="R86" s="5"/>
    </row>
    <row r="87" spans="6:18" x14ac:dyDescent="0.35">
      <c r="F87" s="26"/>
      <c r="R87" s="5"/>
    </row>
    <row r="88" spans="6:18" x14ac:dyDescent="0.35">
      <c r="F88" s="26"/>
      <c r="R88" s="5"/>
    </row>
    <row r="89" spans="6:18" x14ac:dyDescent="0.35">
      <c r="F89" s="26"/>
      <c r="R89" s="5"/>
    </row>
    <row r="90" spans="6:18" x14ac:dyDescent="0.35">
      <c r="F90" s="26"/>
      <c r="R90" s="5"/>
    </row>
    <row r="91" spans="6:18" x14ac:dyDescent="0.35">
      <c r="F91" s="26"/>
      <c r="R91" s="5"/>
    </row>
    <row r="92" spans="6:18" x14ac:dyDescent="0.35">
      <c r="F92" s="26"/>
      <c r="R92" s="5"/>
    </row>
    <row r="93" spans="6:18" x14ac:dyDescent="0.35">
      <c r="F93" s="26"/>
      <c r="R93" s="5"/>
    </row>
    <row r="94" spans="6:18" x14ac:dyDescent="0.35">
      <c r="F94" s="26"/>
      <c r="R94" s="5"/>
    </row>
    <row r="95" spans="6:18" x14ac:dyDescent="0.35">
      <c r="F95" s="26"/>
      <c r="R95" s="5"/>
    </row>
    <row r="96" spans="6:18" x14ac:dyDescent="0.35">
      <c r="F96" s="26"/>
      <c r="R96" s="5"/>
    </row>
    <row r="97" spans="6:18" x14ac:dyDescent="0.35">
      <c r="F97" s="26"/>
      <c r="R97" s="5"/>
    </row>
    <row r="98" spans="6:18" x14ac:dyDescent="0.35">
      <c r="F98" s="26"/>
      <c r="R98" s="5"/>
    </row>
    <row r="99" spans="6:18" x14ac:dyDescent="0.35">
      <c r="R99" s="5"/>
    </row>
    <row r="100" spans="6:18" x14ac:dyDescent="0.35">
      <c r="R100" s="5"/>
    </row>
    <row r="101" spans="6:18" x14ac:dyDescent="0.35">
      <c r="R101" s="5"/>
    </row>
    <row r="102" spans="6:18" x14ac:dyDescent="0.35">
      <c r="R102" s="5"/>
    </row>
    <row r="103" spans="6:18" x14ac:dyDescent="0.35">
      <c r="R103" s="5"/>
    </row>
  </sheetData>
  <mergeCells count="4">
    <mergeCell ref="R2:AB2"/>
    <mergeCell ref="G10:Q10"/>
    <mergeCell ref="R10:AB10"/>
    <mergeCell ref="AC10:BE10"/>
  </mergeCells>
  <pageMargins left="0.7" right="0.7" top="0.78740157499999996" bottom="0.78740157499999996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82E05-5BE4-47EB-A567-16C2CB1E92B1}">
  <sheetPr>
    <tabColor rgb="FF92D050"/>
  </sheetPr>
  <dimension ref="A1:BE47"/>
  <sheetViews>
    <sheetView topLeftCell="A36" zoomScale="62" zoomScaleNormal="62" workbookViewId="0">
      <selection activeCell="E12" sqref="E12"/>
    </sheetView>
  </sheetViews>
  <sheetFormatPr baseColWidth="10" defaultRowHeight="14.5" x14ac:dyDescent="0.35"/>
  <cols>
    <col min="1" max="1" width="12.26953125" style="57" bestFit="1" customWidth="1"/>
    <col min="2" max="2" width="9.26953125" style="57" bestFit="1" customWidth="1"/>
    <col min="3" max="3" width="20.7265625" style="57" bestFit="1" customWidth="1"/>
    <col min="4" max="4" width="11.54296875" style="57"/>
    <col min="5" max="5" width="19.7265625" style="66" bestFit="1" customWidth="1"/>
    <col min="6" max="6" width="27.26953125" customWidth="1"/>
    <col min="7" max="7" width="12.26953125" customWidth="1"/>
    <col min="8" max="8" width="18.54296875" bestFit="1" customWidth="1"/>
    <col min="9" max="9" width="12" customWidth="1"/>
    <col min="10" max="17" width="11" customWidth="1"/>
    <col min="18" max="27" width="11.26953125" bestFit="1" customWidth="1"/>
  </cols>
  <sheetData>
    <row r="1" spans="1:57" x14ac:dyDescent="0.35">
      <c r="F1" s="26" t="s">
        <v>32</v>
      </c>
      <c r="G1" s="26" t="s">
        <v>33</v>
      </c>
      <c r="H1" s="99" t="s">
        <v>588</v>
      </c>
      <c r="I1" s="99"/>
      <c r="J1" s="26"/>
      <c r="K1" s="26"/>
      <c r="L1" s="26"/>
      <c r="M1" s="26"/>
      <c r="N1" s="26"/>
      <c r="O1" s="26"/>
      <c r="P1" s="26"/>
    </row>
    <row r="2" spans="1:57" x14ac:dyDescent="0.35">
      <c r="G2" s="26" t="s">
        <v>585</v>
      </c>
      <c r="H2" s="26" t="s">
        <v>78</v>
      </c>
      <c r="I2" s="26"/>
      <c r="J2" s="26"/>
      <c r="K2" s="26"/>
      <c r="L2" s="26"/>
      <c r="M2" s="26"/>
      <c r="N2" s="26"/>
      <c r="O2" s="26"/>
      <c r="P2" s="26"/>
    </row>
    <row r="9" spans="1:57" x14ac:dyDescent="0.35">
      <c r="F9" s="26"/>
      <c r="G9" s="26"/>
      <c r="H9" s="26"/>
      <c r="I9" s="6"/>
      <c r="J9" s="6"/>
      <c r="K9" s="6"/>
      <c r="L9" s="6"/>
      <c r="M9" s="6"/>
      <c r="N9" s="6"/>
      <c r="O9" s="6"/>
      <c r="P9" s="6"/>
      <c r="Q9" s="6"/>
      <c r="R9" s="26"/>
      <c r="S9" s="26"/>
      <c r="T9" s="26"/>
      <c r="U9" s="26"/>
      <c r="V9" s="26"/>
      <c r="W9" s="26"/>
      <c r="X9" s="26"/>
      <c r="Y9" s="26"/>
      <c r="Z9" s="26"/>
      <c r="AA9" s="7"/>
    </row>
    <row r="10" spans="1:57" x14ac:dyDescent="0.35">
      <c r="F10" s="26"/>
      <c r="G10" s="96" t="s">
        <v>38</v>
      </c>
      <c r="H10" s="96"/>
      <c r="I10" s="96"/>
      <c r="J10" s="96"/>
      <c r="K10" s="96"/>
      <c r="L10" s="96"/>
      <c r="M10" s="96"/>
      <c r="N10" s="96"/>
      <c r="O10" s="96"/>
      <c r="P10" s="96"/>
      <c r="Q10" s="96"/>
      <c r="R10" s="97" t="s">
        <v>39</v>
      </c>
      <c r="S10" s="97"/>
      <c r="T10" s="97"/>
      <c r="U10" s="97"/>
      <c r="V10" s="97"/>
      <c r="W10" s="97"/>
      <c r="X10" s="97"/>
      <c r="Y10" s="97"/>
      <c r="Z10" s="97"/>
      <c r="AA10" s="97"/>
      <c r="AB10" s="97"/>
      <c r="AC10" s="98" t="s">
        <v>40</v>
      </c>
      <c r="AD10" s="98"/>
      <c r="AE10" s="98"/>
      <c r="AF10" s="98"/>
      <c r="AG10" s="98"/>
      <c r="AH10" s="98"/>
      <c r="AI10" s="98"/>
      <c r="AJ10" s="98"/>
      <c r="AK10" s="98"/>
      <c r="AL10" s="98"/>
      <c r="AM10" s="98"/>
      <c r="AN10" s="98"/>
      <c r="AO10" s="98"/>
      <c r="AP10" s="98"/>
      <c r="AQ10" s="98"/>
      <c r="AR10" s="98"/>
      <c r="AS10" s="98"/>
      <c r="AT10" s="98"/>
      <c r="AU10" s="98"/>
      <c r="AV10" s="98"/>
      <c r="AW10" s="98"/>
      <c r="AX10" s="98"/>
      <c r="AY10" s="98"/>
      <c r="AZ10" s="98"/>
      <c r="BA10" s="98"/>
      <c r="BB10" s="98"/>
      <c r="BC10" s="98"/>
      <c r="BD10" s="98"/>
      <c r="BE10" s="98"/>
    </row>
    <row r="11" spans="1:57" x14ac:dyDescent="0.35">
      <c r="A11" s="57" t="s">
        <v>615</v>
      </c>
      <c r="B11" s="57" t="s">
        <v>613</v>
      </c>
      <c r="C11" s="57" t="s">
        <v>618</v>
      </c>
      <c r="D11" s="57" t="s">
        <v>620</v>
      </c>
      <c r="E11" s="66" t="s">
        <v>619</v>
      </c>
      <c r="F11" s="27" t="s">
        <v>614</v>
      </c>
      <c r="G11" s="8">
        <v>2000</v>
      </c>
      <c r="H11" s="8">
        <v>2001</v>
      </c>
      <c r="I11" s="8">
        <v>2002</v>
      </c>
      <c r="J11" s="8">
        <v>2003</v>
      </c>
      <c r="K11" s="8">
        <v>2004</v>
      </c>
      <c r="L11" s="8">
        <v>2005</v>
      </c>
      <c r="M11" s="8">
        <v>2006</v>
      </c>
      <c r="N11" s="8">
        <v>2007</v>
      </c>
      <c r="O11" s="8">
        <v>2008</v>
      </c>
      <c r="P11" s="8">
        <v>2009</v>
      </c>
      <c r="Q11" s="8">
        <v>2010</v>
      </c>
      <c r="R11" s="9">
        <v>2011</v>
      </c>
      <c r="S11" s="9">
        <v>2012</v>
      </c>
      <c r="T11" s="9">
        <v>2013</v>
      </c>
      <c r="U11" s="9">
        <v>2014</v>
      </c>
      <c r="V11" s="9">
        <v>2015</v>
      </c>
      <c r="W11" s="9">
        <v>2016</v>
      </c>
      <c r="X11" s="9">
        <v>2017</v>
      </c>
      <c r="Y11" s="9">
        <v>2018</v>
      </c>
      <c r="Z11" s="9">
        <v>2019</v>
      </c>
      <c r="AA11" s="9">
        <v>2020</v>
      </c>
      <c r="AB11" s="9">
        <v>2021</v>
      </c>
      <c r="AC11" s="10">
        <v>2022</v>
      </c>
      <c r="AD11" s="10">
        <v>2023</v>
      </c>
      <c r="AE11" s="10">
        <v>2024</v>
      </c>
      <c r="AF11" s="10">
        <v>2025</v>
      </c>
      <c r="AG11" s="10">
        <v>2026</v>
      </c>
      <c r="AH11" s="10">
        <v>2027</v>
      </c>
      <c r="AI11" s="10">
        <v>2028</v>
      </c>
      <c r="AJ11" s="10">
        <v>2029</v>
      </c>
      <c r="AK11" s="10">
        <v>2030</v>
      </c>
      <c r="AL11" s="10">
        <v>2031</v>
      </c>
      <c r="AM11" s="10">
        <v>2032</v>
      </c>
      <c r="AN11" s="10">
        <v>2033</v>
      </c>
      <c r="AO11" s="10">
        <v>2034</v>
      </c>
      <c r="AP11" s="10">
        <v>2035</v>
      </c>
      <c r="AQ11" s="10">
        <v>2036</v>
      </c>
      <c r="AR11" s="10">
        <v>2037</v>
      </c>
      <c r="AS11" s="10">
        <v>2038</v>
      </c>
      <c r="AT11" s="10">
        <v>2039</v>
      </c>
      <c r="AU11" s="10">
        <v>2040</v>
      </c>
      <c r="AV11" s="10">
        <v>2041</v>
      </c>
      <c r="AW11" s="10">
        <v>2042</v>
      </c>
      <c r="AX11" s="10">
        <v>2043</v>
      </c>
      <c r="AY11" s="10">
        <v>2044</v>
      </c>
      <c r="AZ11" s="10">
        <v>2045</v>
      </c>
      <c r="BA11" s="10">
        <v>2046</v>
      </c>
      <c r="BB11" s="10">
        <v>2047</v>
      </c>
      <c r="BC11" s="10">
        <v>2048</v>
      </c>
      <c r="BD11" s="10">
        <v>2049</v>
      </c>
      <c r="BE11" s="10">
        <v>2050</v>
      </c>
    </row>
    <row r="12" spans="1:57" x14ac:dyDescent="0.35">
      <c r="A12" s="57" t="s">
        <v>616</v>
      </c>
      <c r="C12" s="86" t="s">
        <v>4</v>
      </c>
      <c r="D12" s="58" t="s">
        <v>621</v>
      </c>
      <c r="E12" s="69" t="s">
        <v>617</v>
      </c>
      <c r="F12" s="26" t="s">
        <v>41</v>
      </c>
      <c r="G12" s="11">
        <f>G$43*'Shares Cameras and Games'!C5</f>
        <v>0</v>
      </c>
      <c r="H12" s="11">
        <f>H$43*'Shares Cameras and Games'!D5</f>
        <v>0</v>
      </c>
      <c r="I12" s="11">
        <f>I$43*'Shares Cameras and Games'!E5</f>
        <v>0</v>
      </c>
      <c r="J12" s="11">
        <f>J$43*'Shares Cameras and Games'!F5</f>
        <v>0</v>
      </c>
      <c r="K12" s="11">
        <f>K$43*'Shares Cameras and Games'!G5</f>
        <v>0</v>
      </c>
      <c r="L12" s="11">
        <f>L$43*'Shares Cameras and Games'!H5</f>
        <v>0</v>
      </c>
      <c r="M12" s="11">
        <f>M$43*'Shares Cameras and Games'!I5</f>
        <v>0</v>
      </c>
      <c r="N12" s="11">
        <f>N$43*'Shares Cameras and Games'!J5</f>
        <v>0</v>
      </c>
      <c r="O12" s="11">
        <f>O$43*'Shares Cameras and Games'!K5</f>
        <v>0</v>
      </c>
      <c r="P12" s="11">
        <f>P$43*'Shares Cameras and Games'!L5</f>
        <v>0</v>
      </c>
      <c r="Q12" s="11">
        <f>Q$43*'Shares Cameras and Games'!M5</f>
        <v>0</v>
      </c>
      <c r="R12" s="11">
        <f>R$43*'Shares Cameras and Games'!N5</f>
        <v>0</v>
      </c>
      <c r="S12" s="11">
        <f>S$43*'Shares Cameras and Games'!O5</f>
        <v>0</v>
      </c>
      <c r="T12" s="11">
        <f>T$43*'Shares Cameras and Games'!P5</f>
        <v>0</v>
      </c>
      <c r="U12" s="11">
        <f>U$43*'Shares Cameras and Games'!Q5</f>
        <v>0</v>
      </c>
      <c r="V12" s="11">
        <f>V$43*'Shares Cameras and Games'!R5</f>
        <v>0</v>
      </c>
      <c r="W12" s="11">
        <f>W$43*'Shares Cameras and Games'!S5</f>
        <v>0</v>
      </c>
      <c r="X12" s="11">
        <f>X$43*'Shares Cameras and Games'!T5</f>
        <v>0</v>
      </c>
      <c r="Y12" s="11">
        <f>Y$43*'Shares Cameras and Games'!U5</f>
        <v>0</v>
      </c>
      <c r="Z12" s="11">
        <f>Z$43*'Shares Cameras and Games'!V5</f>
        <v>0</v>
      </c>
      <c r="AA12" s="11">
        <f>AA$43*'Shares Cameras and Games'!W5</f>
        <v>0</v>
      </c>
      <c r="AB12" s="11">
        <f>AB$43*'Shares Cameras and Games'!X5</f>
        <v>0</v>
      </c>
      <c r="AC12" s="10">
        <v>0</v>
      </c>
      <c r="AD12" s="10">
        <v>0</v>
      </c>
      <c r="AE12" s="10">
        <v>0</v>
      </c>
      <c r="AF12" s="10">
        <v>0</v>
      </c>
      <c r="AG12" s="10">
        <v>0</v>
      </c>
      <c r="AH12" s="10">
        <v>0</v>
      </c>
      <c r="AI12" s="10">
        <v>0</v>
      </c>
      <c r="AJ12" s="10">
        <v>0</v>
      </c>
      <c r="AK12" s="10">
        <v>0</v>
      </c>
      <c r="AL12" s="10">
        <v>0</v>
      </c>
      <c r="AM12" s="10">
        <v>0</v>
      </c>
      <c r="AN12" s="10">
        <v>0</v>
      </c>
      <c r="AO12" s="10">
        <v>0</v>
      </c>
      <c r="AP12" s="10">
        <v>0</v>
      </c>
      <c r="AQ12" s="10">
        <v>0</v>
      </c>
      <c r="AR12" s="10">
        <v>0</v>
      </c>
      <c r="AS12" s="10">
        <v>0</v>
      </c>
      <c r="AT12" s="10">
        <v>0</v>
      </c>
      <c r="AU12" s="10">
        <v>0</v>
      </c>
      <c r="AV12" s="10">
        <v>0</v>
      </c>
      <c r="AW12" s="10">
        <v>0</v>
      </c>
      <c r="AX12" s="10">
        <v>0</v>
      </c>
      <c r="AY12" s="10">
        <v>0</v>
      </c>
      <c r="AZ12" s="10">
        <v>0</v>
      </c>
      <c r="BA12" s="10">
        <v>0</v>
      </c>
      <c r="BB12" s="10">
        <v>0</v>
      </c>
      <c r="BC12" s="10">
        <v>0</v>
      </c>
      <c r="BD12" s="10">
        <v>0</v>
      </c>
      <c r="BE12" s="10">
        <v>0</v>
      </c>
    </row>
    <row r="13" spans="1:57" x14ac:dyDescent="0.35">
      <c r="A13" s="57" t="s">
        <v>616</v>
      </c>
      <c r="C13" s="86" t="s">
        <v>4</v>
      </c>
      <c r="D13" s="58" t="s">
        <v>621</v>
      </c>
      <c r="E13" s="69" t="s">
        <v>617</v>
      </c>
      <c r="F13" s="26" t="s">
        <v>42</v>
      </c>
      <c r="G13" s="11">
        <f>G$43*'Shares Cameras and Games'!C6</f>
        <v>0</v>
      </c>
      <c r="H13" s="11">
        <f>H$43*'Shares Cameras and Games'!D6</f>
        <v>0</v>
      </c>
      <c r="I13" s="11">
        <f>I$43*'Shares Cameras and Games'!E6</f>
        <v>0</v>
      </c>
      <c r="J13" s="11">
        <f>J$43*'Shares Cameras and Games'!F6</f>
        <v>0</v>
      </c>
      <c r="K13" s="11">
        <f>K$43*'Shares Cameras and Games'!G6</f>
        <v>0</v>
      </c>
      <c r="L13" s="11">
        <f>L$43*'Shares Cameras and Games'!H6</f>
        <v>0</v>
      </c>
      <c r="M13" s="11">
        <f>M$43*'Shares Cameras and Games'!I6</f>
        <v>0</v>
      </c>
      <c r="N13" s="11">
        <f>N$43*'Shares Cameras and Games'!J6</f>
        <v>0</v>
      </c>
      <c r="O13" s="11">
        <f>O$43*'Shares Cameras and Games'!K6</f>
        <v>0</v>
      </c>
      <c r="P13" s="11">
        <f>P$43*'Shares Cameras and Games'!L6</f>
        <v>0</v>
      </c>
      <c r="Q13" s="11">
        <f>Q$43*'Shares Cameras and Games'!M6</f>
        <v>0</v>
      </c>
      <c r="R13" s="11">
        <f>R$43*'Shares Cameras and Games'!N6</f>
        <v>0</v>
      </c>
      <c r="S13" s="11">
        <f>S$43*'Shares Cameras and Games'!O6</f>
        <v>0</v>
      </c>
      <c r="T13" s="11">
        <f>T$43*'Shares Cameras and Games'!P6</f>
        <v>0</v>
      </c>
      <c r="U13" s="11">
        <f>U$43*'Shares Cameras and Games'!Q6</f>
        <v>0</v>
      </c>
      <c r="V13" s="11">
        <f>V$43*'Shares Cameras and Games'!R6</f>
        <v>0</v>
      </c>
      <c r="W13" s="11">
        <f>W$43*'Shares Cameras and Games'!S6</f>
        <v>0</v>
      </c>
      <c r="X13" s="11">
        <f>X$43*'Shares Cameras and Games'!T6</f>
        <v>0</v>
      </c>
      <c r="Y13" s="11">
        <f>Y$43*'Shares Cameras and Games'!U6</f>
        <v>0</v>
      </c>
      <c r="Z13" s="11">
        <f>Z$43*'Shares Cameras and Games'!V6</f>
        <v>0</v>
      </c>
      <c r="AA13" s="11">
        <f>AA$43*'Shares Cameras and Games'!W6</f>
        <v>0</v>
      </c>
      <c r="AB13" s="11">
        <f>AB$43*'Shares Cameras and Games'!X6</f>
        <v>0</v>
      </c>
      <c r="AC13" s="10">
        <v>0</v>
      </c>
      <c r="AD13" s="10">
        <v>0</v>
      </c>
      <c r="AE13" s="10">
        <v>0</v>
      </c>
      <c r="AF13" s="10">
        <v>0</v>
      </c>
      <c r="AG13" s="10">
        <v>0</v>
      </c>
      <c r="AH13" s="10">
        <v>0</v>
      </c>
      <c r="AI13" s="10">
        <v>0</v>
      </c>
      <c r="AJ13" s="10">
        <v>0</v>
      </c>
      <c r="AK13" s="10">
        <v>0</v>
      </c>
      <c r="AL13" s="10">
        <v>0</v>
      </c>
      <c r="AM13" s="10">
        <v>0</v>
      </c>
      <c r="AN13" s="10">
        <v>0</v>
      </c>
      <c r="AO13" s="10">
        <v>0</v>
      </c>
      <c r="AP13" s="10">
        <v>0</v>
      </c>
      <c r="AQ13" s="10">
        <v>0</v>
      </c>
      <c r="AR13" s="10">
        <v>0</v>
      </c>
      <c r="AS13" s="10">
        <v>0</v>
      </c>
      <c r="AT13" s="10">
        <v>0</v>
      </c>
      <c r="AU13" s="10">
        <v>0</v>
      </c>
      <c r="AV13" s="10">
        <v>0</v>
      </c>
      <c r="AW13" s="10">
        <v>0</v>
      </c>
      <c r="AX13" s="10">
        <v>0</v>
      </c>
      <c r="AY13" s="10">
        <v>0</v>
      </c>
      <c r="AZ13" s="10">
        <v>0</v>
      </c>
      <c r="BA13" s="10">
        <v>0</v>
      </c>
      <c r="BB13" s="10">
        <v>0</v>
      </c>
      <c r="BC13" s="10">
        <v>0</v>
      </c>
      <c r="BD13" s="10">
        <v>0</v>
      </c>
      <c r="BE13" s="10">
        <v>0</v>
      </c>
    </row>
    <row r="14" spans="1:57" x14ac:dyDescent="0.35">
      <c r="A14" s="57" t="s">
        <v>616</v>
      </c>
      <c r="C14" s="86" t="s">
        <v>4</v>
      </c>
      <c r="D14" s="58" t="s">
        <v>621</v>
      </c>
      <c r="E14" s="69" t="s">
        <v>617</v>
      </c>
      <c r="F14" s="26" t="s">
        <v>43</v>
      </c>
      <c r="G14" s="11">
        <f>G$43*'Shares Cameras and Games'!C7</f>
        <v>0</v>
      </c>
      <c r="H14" s="11">
        <f>H$43*'Shares Cameras and Games'!D7</f>
        <v>0</v>
      </c>
      <c r="I14" s="11">
        <f>I$43*'Shares Cameras and Games'!E7</f>
        <v>0</v>
      </c>
      <c r="J14" s="11">
        <f>J$43*'Shares Cameras and Games'!F7</f>
        <v>0</v>
      </c>
      <c r="K14" s="11">
        <f>K$43*'Shares Cameras and Games'!G7</f>
        <v>0</v>
      </c>
      <c r="L14" s="11">
        <f>L$43*'Shares Cameras and Games'!H7</f>
        <v>0</v>
      </c>
      <c r="M14" s="11">
        <f>M$43*'Shares Cameras and Games'!I7</f>
        <v>0</v>
      </c>
      <c r="N14" s="11">
        <f>N$43*'Shares Cameras and Games'!J7</f>
        <v>0</v>
      </c>
      <c r="O14" s="11">
        <f>O$43*'Shares Cameras and Games'!K7</f>
        <v>0</v>
      </c>
      <c r="P14" s="11">
        <f>P$43*'Shares Cameras and Games'!L7</f>
        <v>0</v>
      </c>
      <c r="Q14" s="11">
        <f>Q$43*'Shares Cameras and Games'!M7</f>
        <v>0</v>
      </c>
      <c r="R14" s="11">
        <f>R$43*'Shares Cameras and Games'!N7</f>
        <v>0</v>
      </c>
      <c r="S14" s="11">
        <f>S$43*'Shares Cameras and Games'!O7</f>
        <v>0</v>
      </c>
      <c r="T14" s="11">
        <f>T$43*'Shares Cameras and Games'!P7</f>
        <v>0</v>
      </c>
      <c r="U14" s="11">
        <f>U$43*'Shares Cameras and Games'!Q7</f>
        <v>0</v>
      </c>
      <c r="V14" s="11">
        <f>V$43*'Shares Cameras and Games'!R7</f>
        <v>0</v>
      </c>
      <c r="W14" s="11">
        <f>W$43*'Shares Cameras and Games'!S7</f>
        <v>0</v>
      </c>
      <c r="X14" s="11">
        <f>X$43*'Shares Cameras and Games'!T7</f>
        <v>0</v>
      </c>
      <c r="Y14" s="11">
        <f>Y$43*'Shares Cameras and Games'!U7</f>
        <v>0</v>
      </c>
      <c r="Z14" s="11">
        <f>Z$43*'Shares Cameras and Games'!V7</f>
        <v>0</v>
      </c>
      <c r="AA14" s="11">
        <f>AA$43*'Shares Cameras and Games'!W7</f>
        <v>0</v>
      </c>
      <c r="AB14" s="11">
        <f>AB$43*'Shares Cameras and Games'!X7</f>
        <v>0</v>
      </c>
      <c r="AC14" s="10">
        <v>0</v>
      </c>
      <c r="AD14" s="10">
        <v>0</v>
      </c>
      <c r="AE14" s="10">
        <v>0</v>
      </c>
      <c r="AF14" s="10">
        <v>0</v>
      </c>
      <c r="AG14" s="10">
        <v>0</v>
      </c>
      <c r="AH14" s="10">
        <v>0</v>
      </c>
      <c r="AI14" s="10">
        <v>0</v>
      </c>
      <c r="AJ14" s="10">
        <v>0</v>
      </c>
      <c r="AK14" s="10">
        <v>0</v>
      </c>
      <c r="AL14" s="10">
        <v>0</v>
      </c>
      <c r="AM14" s="10">
        <v>0</v>
      </c>
      <c r="AN14" s="10">
        <v>0</v>
      </c>
      <c r="AO14" s="10">
        <v>0</v>
      </c>
      <c r="AP14" s="10">
        <v>0</v>
      </c>
      <c r="AQ14" s="10">
        <v>0</v>
      </c>
      <c r="AR14" s="10">
        <v>0</v>
      </c>
      <c r="AS14" s="10">
        <v>0</v>
      </c>
      <c r="AT14" s="10">
        <v>0</v>
      </c>
      <c r="AU14" s="10">
        <v>0</v>
      </c>
      <c r="AV14" s="10">
        <v>0</v>
      </c>
      <c r="AW14" s="10">
        <v>0</v>
      </c>
      <c r="AX14" s="10">
        <v>0</v>
      </c>
      <c r="AY14" s="10">
        <v>0</v>
      </c>
      <c r="AZ14" s="10">
        <v>0</v>
      </c>
      <c r="BA14" s="10">
        <v>0</v>
      </c>
      <c r="BB14" s="10">
        <v>0</v>
      </c>
      <c r="BC14" s="10">
        <v>0</v>
      </c>
      <c r="BD14" s="10">
        <v>0</v>
      </c>
      <c r="BE14" s="10">
        <v>0</v>
      </c>
    </row>
    <row r="15" spans="1:57" x14ac:dyDescent="0.35">
      <c r="A15" s="57" t="s">
        <v>616</v>
      </c>
      <c r="C15" s="86" t="s">
        <v>4</v>
      </c>
      <c r="D15" s="58" t="s">
        <v>621</v>
      </c>
      <c r="E15" s="69" t="s">
        <v>617</v>
      </c>
      <c r="F15" s="26" t="s">
        <v>44</v>
      </c>
      <c r="G15" s="11">
        <f>G$43*'Shares Cameras and Games'!C8</f>
        <v>0</v>
      </c>
      <c r="H15" s="11">
        <f>H$43*'Shares Cameras and Games'!D8</f>
        <v>0</v>
      </c>
      <c r="I15" s="11">
        <f>I$43*'Shares Cameras and Games'!E8</f>
        <v>0</v>
      </c>
      <c r="J15" s="11">
        <f>J$43*'Shares Cameras and Games'!F8</f>
        <v>0</v>
      </c>
      <c r="K15" s="11">
        <f>K$43*'Shares Cameras and Games'!G8</f>
        <v>0</v>
      </c>
      <c r="L15" s="11">
        <f>L$43*'Shares Cameras and Games'!H8</f>
        <v>0</v>
      </c>
      <c r="M15" s="11">
        <f>M$43*'Shares Cameras and Games'!I8</f>
        <v>0</v>
      </c>
      <c r="N15" s="11">
        <f>N$43*'Shares Cameras and Games'!J8</f>
        <v>0</v>
      </c>
      <c r="O15" s="11">
        <f>O$43*'Shares Cameras and Games'!K8</f>
        <v>0</v>
      </c>
      <c r="P15" s="11">
        <f>P$43*'Shares Cameras and Games'!L8</f>
        <v>0</v>
      </c>
      <c r="Q15" s="11">
        <f>Q$43*'Shares Cameras and Games'!M8</f>
        <v>0</v>
      </c>
      <c r="R15" s="11">
        <f>R$43*'Shares Cameras and Games'!N8</f>
        <v>0</v>
      </c>
      <c r="S15" s="11">
        <f>S$43*'Shares Cameras and Games'!O8</f>
        <v>0</v>
      </c>
      <c r="T15" s="11">
        <f>T$43*'Shares Cameras and Games'!P8</f>
        <v>0</v>
      </c>
      <c r="U15" s="11">
        <f>U$43*'Shares Cameras and Games'!Q8</f>
        <v>0</v>
      </c>
      <c r="V15" s="11">
        <f>V$43*'Shares Cameras and Games'!R8</f>
        <v>0</v>
      </c>
      <c r="W15" s="11">
        <f>W$43*'Shares Cameras and Games'!S8</f>
        <v>0</v>
      </c>
      <c r="X15" s="11">
        <f>X$43*'Shares Cameras and Games'!T8</f>
        <v>0</v>
      </c>
      <c r="Y15" s="11">
        <f>Y$43*'Shares Cameras and Games'!U8</f>
        <v>0</v>
      </c>
      <c r="Z15" s="11">
        <f>Z$43*'Shares Cameras and Games'!V8</f>
        <v>0</v>
      </c>
      <c r="AA15" s="11">
        <f>AA$43*'Shares Cameras and Games'!W8</f>
        <v>0</v>
      </c>
      <c r="AB15" s="11">
        <f>AB$43*'Shares Cameras and Games'!X8</f>
        <v>0</v>
      </c>
      <c r="AC15" s="10">
        <v>0</v>
      </c>
      <c r="AD15" s="10">
        <v>0</v>
      </c>
      <c r="AE15" s="10">
        <v>0</v>
      </c>
      <c r="AF15" s="10">
        <v>0</v>
      </c>
      <c r="AG15" s="10">
        <v>0</v>
      </c>
      <c r="AH15" s="10">
        <v>0</v>
      </c>
      <c r="AI15" s="10">
        <v>0</v>
      </c>
      <c r="AJ15" s="10">
        <v>0</v>
      </c>
      <c r="AK15" s="10">
        <v>0</v>
      </c>
      <c r="AL15" s="10">
        <v>0</v>
      </c>
      <c r="AM15" s="10">
        <v>0</v>
      </c>
      <c r="AN15" s="10">
        <v>0</v>
      </c>
      <c r="AO15" s="10">
        <v>0</v>
      </c>
      <c r="AP15" s="10">
        <v>0</v>
      </c>
      <c r="AQ15" s="10">
        <v>0</v>
      </c>
      <c r="AR15" s="10">
        <v>0</v>
      </c>
      <c r="AS15" s="10">
        <v>0</v>
      </c>
      <c r="AT15" s="10">
        <v>0</v>
      </c>
      <c r="AU15" s="10">
        <v>0</v>
      </c>
      <c r="AV15" s="10">
        <v>0</v>
      </c>
      <c r="AW15" s="10">
        <v>0</v>
      </c>
      <c r="AX15" s="10">
        <v>0</v>
      </c>
      <c r="AY15" s="10">
        <v>0</v>
      </c>
      <c r="AZ15" s="10">
        <v>0</v>
      </c>
      <c r="BA15" s="10">
        <v>0</v>
      </c>
      <c r="BB15" s="10">
        <v>0</v>
      </c>
      <c r="BC15" s="10">
        <v>0</v>
      </c>
      <c r="BD15" s="10">
        <v>0</v>
      </c>
      <c r="BE15" s="10">
        <v>0</v>
      </c>
    </row>
    <row r="16" spans="1:57" x14ac:dyDescent="0.35">
      <c r="A16" s="57" t="s">
        <v>616</v>
      </c>
      <c r="C16" s="86" t="s">
        <v>4</v>
      </c>
      <c r="D16" s="58" t="s">
        <v>621</v>
      </c>
      <c r="E16" s="69" t="s">
        <v>617</v>
      </c>
      <c r="F16" s="26" t="s">
        <v>45</v>
      </c>
      <c r="G16" s="11">
        <f>G$43*'Shares Cameras and Games'!C9</f>
        <v>0</v>
      </c>
      <c r="H16" s="11">
        <f>H$43*'Shares Cameras and Games'!D9</f>
        <v>0</v>
      </c>
      <c r="I16" s="11">
        <f>I$43*'Shares Cameras and Games'!E9</f>
        <v>0</v>
      </c>
      <c r="J16" s="11">
        <f>J$43*'Shares Cameras and Games'!F9</f>
        <v>0</v>
      </c>
      <c r="K16" s="11">
        <f>K$43*'Shares Cameras and Games'!G9</f>
        <v>0</v>
      </c>
      <c r="L16" s="11">
        <f>L$43*'Shares Cameras and Games'!H9</f>
        <v>0</v>
      </c>
      <c r="M16" s="11">
        <f>M$43*'Shares Cameras and Games'!I9</f>
        <v>0</v>
      </c>
      <c r="N16" s="11">
        <f>N$43*'Shares Cameras and Games'!J9</f>
        <v>0</v>
      </c>
      <c r="O16" s="11">
        <f>O$43*'Shares Cameras and Games'!K9</f>
        <v>0</v>
      </c>
      <c r="P16" s="11">
        <f>P$43*'Shares Cameras and Games'!L9</f>
        <v>0</v>
      </c>
      <c r="Q16" s="11">
        <f>Q$43*'Shares Cameras and Games'!M9</f>
        <v>0</v>
      </c>
      <c r="R16" s="11">
        <f>R$43*'Shares Cameras and Games'!N9</f>
        <v>0</v>
      </c>
      <c r="S16" s="11">
        <f>S$43*'Shares Cameras and Games'!O9</f>
        <v>0</v>
      </c>
      <c r="T16" s="11">
        <f>T$43*'Shares Cameras and Games'!P9</f>
        <v>0</v>
      </c>
      <c r="U16" s="11">
        <f>U$43*'Shares Cameras and Games'!Q9</f>
        <v>0</v>
      </c>
      <c r="V16" s="11">
        <f>V$43*'Shares Cameras and Games'!R9</f>
        <v>0</v>
      </c>
      <c r="W16" s="11">
        <f>W$43*'Shares Cameras and Games'!S9</f>
        <v>0</v>
      </c>
      <c r="X16" s="11">
        <f>X$43*'Shares Cameras and Games'!T9</f>
        <v>0</v>
      </c>
      <c r="Y16" s="11">
        <f>Y$43*'Shares Cameras and Games'!U9</f>
        <v>0</v>
      </c>
      <c r="Z16" s="11">
        <f>Z$43*'Shares Cameras and Games'!V9</f>
        <v>0</v>
      </c>
      <c r="AA16" s="11">
        <f>AA$43*'Shares Cameras and Games'!W9</f>
        <v>0</v>
      </c>
      <c r="AB16" s="11">
        <f>AB$43*'Shares Cameras and Games'!X9</f>
        <v>0</v>
      </c>
      <c r="AC16" s="10">
        <v>0</v>
      </c>
      <c r="AD16" s="10">
        <v>0</v>
      </c>
      <c r="AE16" s="10">
        <v>0</v>
      </c>
      <c r="AF16" s="10">
        <v>0</v>
      </c>
      <c r="AG16" s="10">
        <v>0</v>
      </c>
      <c r="AH16" s="10">
        <v>0</v>
      </c>
      <c r="AI16" s="10">
        <v>0</v>
      </c>
      <c r="AJ16" s="10">
        <v>0</v>
      </c>
      <c r="AK16" s="10">
        <v>0</v>
      </c>
      <c r="AL16" s="10">
        <v>0</v>
      </c>
      <c r="AM16" s="10">
        <v>0</v>
      </c>
      <c r="AN16" s="10">
        <v>0</v>
      </c>
      <c r="AO16" s="10">
        <v>0</v>
      </c>
      <c r="AP16" s="10">
        <v>0</v>
      </c>
      <c r="AQ16" s="10">
        <v>0</v>
      </c>
      <c r="AR16" s="10">
        <v>0</v>
      </c>
      <c r="AS16" s="10">
        <v>0</v>
      </c>
      <c r="AT16" s="10">
        <v>0</v>
      </c>
      <c r="AU16" s="10">
        <v>0</v>
      </c>
      <c r="AV16" s="10">
        <v>0</v>
      </c>
      <c r="AW16" s="10">
        <v>0</v>
      </c>
      <c r="AX16" s="10">
        <v>0</v>
      </c>
      <c r="AY16" s="10">
        <v>0</v>
      </c>
      <c r="AZ16" s="10">
        <v>0</v>
      </c>
      <c r="BA16" s="10">
        <v>0</v>
      </c>
      <c r="BB16" s="10">
        <v>0</v>
      </c>
      <c r="BC16" s="10">
        <v>0</v>
      </c>
      <c r="BD16" s="10">
        <v>0</v>
      </c>
      <c r="BE16" s="10">
        <v>0</v>
      </c>
    </row>
    <row r="17" spans="1:57" x14ac:dyDescent="0.35">
      <c r="A17" s="57" t="s">
        <v>616</v>
      </c>
      <c r="C17" s="86" t="s">
        <v>4</v>
      </c>
      <c r="D17" s="58" t="s">
        <v>621</v>
      </c>
      <c r="E17" s="69" t="s">
        <v>617</v>
      </c>
      <c r="F17" s="26" t="s">
        <v>46</v>
      </c>
      <c r="G17" s="11">
        <f>G$43*'Shares Cameras and Games'!C10</f>
        <v>0</v>
      </c>
      <c r="H17" s="11">
        <f>H$43*'Shares Cameras and Games'!D10</f>
        <v>0</v>
      </c>
      <c r="I17" s="11">
        <f>I$43*'Shares Cameras and Games'!E10</f>
        <v>0</v>
      </c>
      <c r="J17" s="11">
        <f>J$43*'Shares Cameras and Games'!F10</f>
        <v>0</v>
      </c>
      <c r="K17" s="11">
        <f>K$43*'Shares Cameras and Games'!G10</f>
        <v>0</v>
      </c>
      <c r="L17" s="11">
        <f>L$43*'Shares Cameras and Games'!H10</f>
        <v>0</v>
      </c>
      <c r="M17" s="11">
        <f>M$43*'Shares Cameras and Games'!I10</f>
        <v>0</v>
      </c>
      <c r="N17" s="11">
        <f>N$43*'Shares Cameras and Games'!J10</f>
        <v>0</v>
      </c>
      <c r="O17" s="11">
        <f>O$43*'Shares Cameras and Games'!K10</f>
        <v>0</v>
      </c>
      <c r="P17" s="11">
        <f>P$43*'Shares Cameras and Games'!L10</f>
        <v>0</v>
      </c>
      <c r="Q17" s="11">
        <f>Q$43*'Shares Cameras and Games'!M10</f>
        <v>0</v>
      </c>
      <c r="R17" s="11">
        <f>R$43*'Shares Cameras and Games'!N10</f>
        <v>0</v>
      </c>
      <c r="S17" s="11">
        <f>S$43*'Shares Cameras and Games'!O10</f>
        <v>0</v>
      </c>
      <c r="T17" s="11">
        <f>T$43*'Shares Cameras and Games'!P10</f>
        <v>0</v>
      </c>
      <c r="U17" s="11">
        <f>U$43*'Shares Cameras and Games'!Q10</f>
        <v>0</v>
      </c>
      <c r="V17" s="11">
        <f>V$43*'Shares Cameras and Games'!R10</f>
        <v>0</v>
      </c>
      <c r="W17" s="11">
        <f>W$43*'Shares Cameras and Games'!S10</f>
        <v>0</v>
      </c>
      <c r="X17" s="11">
        <f>X$43*'Shares Cameras and Games'!T10</f>
        <v>0</v>
      </c>
      <c r="Y17" s="11">
        <f>Y$43*'Shares Cameras and Games'!U10</f>
        <v>0</v>
      </c>
      <c r="Z17" s="11">
        <f>Z$43*'Shares Cameras and Games'!V10</f>
        <v>0</v>
      </c>
      <c r="AA17" s="11">
        <f>AA$43*'Shares Cameras and Games'!W10</f>
        <v>0</v>
      </c>
      <c r="AB17" s="11">
        <f>AB$43*'Shares Cameras and Games'!X10</f>
        <v>0</v>
      </c>
      <c r="AC17" s="10">
        <v>0</v>
      </c>
      <c r="AD17" s="10">
        <v>0</v>
      </c>
      <c r="AE17" s="10">
        <v>0</v>
      </c>
      <c r="AF17" s="10">
        <v>0</v>
      </c>
      <c r="AG17" s="10">
        <v>0</v>
      </c>
      <c r="AH17" s="10">
        <v>0</v>
      </c>
      <c r="AI17" s="10">
        <v>0</v>
      </c>
      <c r="AJ17" s="10">
        <v>0</v>
      </c>
      <c r="AK17" s="10">
        <v>0</v>
      </c>
      <c r="AL17" s="10">
        <v>0</v>
      </c>
      <c r="AM17" s="10">
        <v>0</v>
      </c>
      <c r="AN17" s="10">
        <v>0</v>
      </c>
      <c r="AO17" s="10">
        <v>0</v>
      </c>
      <c r="AP17" s="10">
        <v>0</v>
      </c>
      <c r="AQ17" s="10">
        <v>0</v>
      </c>
      <c r="AR17" s="10">
        <v>0</v>
      </c>
      <c r="AS17" s="10">
        <v>0</v>
      </c>
      <c r="AT17" s="10">
        <v>0</v>
      </c>
      <c r="AU17" s="10">
        <v>0</v>
      </c>
      <c r="AV17" s="10">
        <v>0</v>
      </c>
      <c r="AW17" s="10">
        <v>0</v>
      </c>
      <c r="AX17" s="10">
        <v>0</v>
      </c>
      <c r="AY17" s="10">
        <v>0</v>
      </c>
      <c r="AZ17" s="10">
        <v>0</v>
      </c>
      <c r="BA17" s="10">
        <v>0</v>
      </c>
      <c r="BB17" s="10">
        <v>0</v>
      </c>
      <c r="BC17" s="10">
        <v>0</v>
      </c>
      <c r="BD17" s="10">
        <v>0</v>
      </c>
      <c r="BE17" s="10">
        <v>0</v>
      </c>
    </row>
    <row r="18" spans="1:57" x14ac:dyDescent="0.35">
      <c r="A18" s="57" t="s">
        <v>616</v>
      </c>
      <c r="C18" s="86" t="s">
        <v>4</v>
      </c>
      <c r="D18" s="58" t="s">
        <v>621</v>
      </c>
      <c r="E18" s="69" t="s">
        <v>617</v>
      </c>
      <c r="F18" s="26" t="s">
        <v>47</v>
      </c>
      <c r="G18" s="11">
        <f>G$43*'Shares Cameras and Games'!C11</f>
        <v>0</v>
      </c>
      <c r="H18" s="11">
        <f>H$43*'Shares Cameras and Games'!D11</f>
        <v>0</v>
      </c>
      <c r="I18" s="11">
        <f>I$43*'Shares Cameras and Games'!E11</f>
        <v>0</v>
      </c>
      <c r="J18" s="11">
        <f>J$43*'Shares Cameras and Games'!F11</f>
        <v>0</v>
      </c>
      <c r="K18" s="11">
        <f>K$43*'Shares Cameras and Games'!G11</f>
        <v>0</v>
      </c>
      <c r="L18" s="11">
        <f>L$43*'Shares Cameras and Games'!H11</f>
        <v>0</v>
      </c>
      <c r="M18" s="11">
        <f>M$43*'Shares Cameras and Games'!I11</f>
        <v>0</v>
      </c>
      <c r="N18" s="11">
        <f>N$43*'Shares Cameras and Games'!J11</f>
        <v>0</v>
      </c>
      <c r="O18" s="11">
        <f>O$43*'Shares Cameras and Games'!K11</f>
        <v>0</v>
      </c>
      <c r="P18" s="11">
        <f>P$43*'Shares Cameras and Games'!L11</f>
        <v>0</v>
      </c>
      <c r="Q18" s="11">
        <f>Q$43*'Shares Cameras and Games'!M11</f>
        <v>0</v>
      </c>
      <c r="R18" s="11">
        <f>R$43*'Shares Cameras and Games'!N11</f>
        <v>0</v>
      </c>
      <c r="S18" s="11">
        <f>S$43*'Shares Cameras and Games'!O11</f>
        <v>0</v>
      </c>
      <c r="T18" s="11">
        <f>T$43*'Shares Cameras and Games'!P11</f>
        <v>0</v>
      </c>
      <c r="U18" s="11">
        <f>U$43*'Shares Cameras and Games'!Q11</f>
        <v>0</v>
      </c>
      <c r="V18" s="11">
        <f>V$43*'Shares Cameras and Games'!R11</f>
        <v>0</v>
      </c>
      <c r="W18" s="11">
        <f>W$43*'Shares Cameras and Games'!S11</f>
        <v>0</v>
      </c>
      <c r="X18" s="11">
        <f>X$43*'Shares Cameras and Games'!T11</f>
        <v>0</v>
      </c>
      <c r="Y18" s="11">
        <f>Y$43*'Shares Cameras and Games'!U11</f>
        <v>0</v>
      </c>
      <c r="Z18" s="11">
        <f>Z$43*'Shares Cameras and Games'!V11</f>
        <v>0</v>
      </c>
      <c r="AA18" s="11">
        <f>AA$43*'Shares Cameras and Games'!W11</f>
        <v>0</v>
      </c>
      <c r="AB18" s="11">
        <f>AB$43*'Shares Cameras and Games'!X11</f>
        <v>0</v>
      </c>
      <c r="AC18" s="10">
        <v>0</v>
      </c>
      <c r="AD18" s="10">
        <v>0</v>
      </c>
      <c r="AE18" s="10">
        <v>0</v>
      </c>
      <c r="AF18" s="10">
        <v>0</v>
      </c>
      <c r="AG18" s="10">
        <v>0</v>
      </c>
      <c r="AH18" s="10">
        <v>0</v>
      </c>
      <c r="AI18" s="10">
        <v>0</v>
      </c>
      <c r="AJ18" s="10">
        <v>0</v>
      </c>
      <c r="AK18" s="10">
        <v>0</v>
      </c>
      <c r="AL18" s="10">
        <v>0</v>
      </c>
      <c r="AM18" s="10">
        <v>0</v>
      </c>
      <c r="AN18" s="10">
        <v>0</v>
      </c>
      <c r="AO18" s="10">
        <v>0</v>
      </c>
      <c r="AP18" s="10">
        <v>0</v>
      </c>
      <c r="AQ18" s="10">
        <v>0</v>
      </c>
      <c r="AR18" s="10">
        <v>0</v>
      </c>
      <c r="AS18" s="10">
        <v>0</v>
      </c>
      <c r="AT18" s="10">
        <v>0</v>
      </c>
      <c r="AU18" s="10">
        <v>0</v>
      </c>
      <c r="AV18" s="10">
        <v>0</v>
      </c>
      <c r="AW18" s="10">
        <v>0</v>
      </c>
      <c r="AX18" s="10">
        <v>0</v>
      </c>
      <c r="AY18" s="10">
        <v>0</v>
      </c>
      <c r="AZ18" s="10">
        <v>0</v>
      </c>
      <c r="BA18" s="10">
        <v>0</v>
      </c>
      <c r="BB18" s="10">
        <v>0</v>
      </c>
      <c r="BC18" s="10">
        <v>0</v>
      </c>
      <c r="BD18" s="10">
        <v>0</v>
      </c>
      <c r="BE18" s="10">
        <v>0</v>
      </c>
    </row>
    <row r="19" spans="1:57" x14ac:dyDescent="0.35">
      <c r="A19" s="57" t="s">
        <v>616</v>
      </c>
      <c r="C19" s="86" t="s">
        <v>4</v>
      </c>
      <c r="D19" s="58" t="s">
        <v>621</v>
      </c>
      <c r="E19" s="69" t="s">
        <v>617</v>
      </c>
      <c r="F19" s="26" t="s">
        <v>48</v>
      </c>
      <c r="G19" s="11">
        <f>G$43*'Shares Cameras and Games'!C12</f>
        <v>0</v>
      </c>
      <c r="H19" s="11">
        <f>H$43*'Shares Cameras and Games'!D12</f>
        <v>0</v>
      </c>
      <c r="I19" s="11">
        <f>I$43*'Shares Cameras and Games'!E12</f>
        <v>0</v>
      </c>
      <c r="J19" s="11">
        <f>J$43*'Shares Cameras and Games'!F12</f>
        <v>0</v>
      </c>
      <c r="K19" s="11">
        <f>K$43*'Shares Cameras and Games'!G12</f>
        <v>0</v>
      </c>
      <c r="L19" s="11">
        <f>L$43*'Shares Cameras and Games'!H12</f>
        <v>0</v>
      </c>
      <c r="M19" s="11">
        <f>M$43*'Shares Cameras and Games'!I12</f>
        <v>0</v>
      </c>
      <c r="N19" s="11">
        <f>N$43*'Shares Cameras and Games'!J12</f>
        <v>0</v>
      </c>
      <c r="O19" s="11">
        <f>O$43*'Shares Cameras and Games'!K12</f>
        <v>0</v>
      </c>
      <c r="P19" s="11">
        <f>P$43*'Shares Cameras and Games'!L12</f>
        <v>0</v>
      </c>
      <c r="Q19" s="11">
        <f>Q$43*'Shares Cameras and Games'!M12</f>
        <v>0</v>
      </c>
      <c r="R19" s="11">
        <f>R$43*'Shares Cameras and Games'!N12</f>
        <v>0</v>
      </c>
      <c r="S19" s="11">
        <f>S$43*'Shares Cameras and Games'!O12</f>
        <v>0</v>
      </c>
      <c r="T19" s="11">
        <f>T$43*'Shares Cameras and Games'!P12</f>
        <v>0</v>
      </c>
      <c r="U19" s="11">
        <f>U$43*'Shares Cameras and Games'!Q12</f>
        <v>0</v>
      </c>
      <c r="V19" s="11">
        <f>V$43*'Shares Cameras and Games'!R12</f>
        <v>0</v>
      </c>
      <c r="W19" s="11">
        <f>W$43*'Shares Cameras and Games'!S12</f>
        <v>0</v>
      </c>
      <c r="X19" s="11">
        <f>X$43*'Shares Cameras and Games'!T12</f>
        <v>0</v>
      </c>
      <c r="Y19" s="11">
        <f>Y$43*'Shares Cameras and Games'!U12</f>
        <v>0</v>
      </c>
      <c r="Z19" s="11">
        <f>Z$43*'Shares Cameras and Games'!V12</f>
        <v>0</v>
      </c>
      <c r="AA19" s="11">
        <f>AA$43*'Shares Cameras and Games'!W12</f>
        <v>0</v>
      </c>
      <c r="AB19" s="11">
        <f>AB$43*'Shares Cameras and Games'!X12</f>
        <v>0</v>
      </c>
      <c r="AC19" s="10">
        <v>0</v>
      </c>
      <c r="AD19" s="10">
        <v>0</v>
      </c>
      <c r="AE19" s="10">
        <v>0</v>
      </c>
      <c r="AF19" s="10">
        <v>0</v>
      </c>
      <c r="AG19" s="10">
        <v>0</v>
      </c>
      <c r="AH19" s="10">
        <v>0</v>
      </c>
      <c r="AI19" s="10">
        <v>0</v>
      </c>
      <c r="AJ19" s="10">
        <v>0</v>
      </c>
      <c r="AK19" s="10">
        <v>0</v>
      </c>
      <c r="AL19" s="10">
        <v>0</v>
      </c>
      <c r="AM19" s="10">
        <v>0</v>
      </c>
      <c r="AN19" s="10">
        <v>0</v>
      </c>
      <c r="AO19" s="10">
        <v>0</v>
      </c>
      <c r="AP19" s="10">
        <v>0</v>
      </c>
      <c r="AQ19" s="10">
        <v>0</v>
      </c>
      <c r="AR19" s="10">
        <v>0</v>
      </c>
      <c r="AS19" s="10">
        <v>0</v>
      </c>
      <c r="AT19" s="10">
        <v>0</v>
      </c>
      <c r="AU19" s="10">
        <v>0</v>
      </c>
      <c r="AV19" s="10">
        <v>0</v>
      </c>
      <c r="AW19" s="10">
        <v>0</v>
      </c>
      <c r="AX19" s="10">
        <v>0</v>
      </c>
      <c r="AY19" s="10">
        <v>0</v>
      </c>
      <c r="AZ19" s="10">
        <v>0</v>
      </c>
      <c r="BA19" s="10">
        <v>0</v>
      </c>
      <c r="BB19" s="10">
        <v>0</v>
      </c>
      <c r="BC19" s="10">
        <v>0</v>
      </c>
      <c r="BD19" s="10">
        <v>0</v>
      </c>
      <c r="BE19" s="10">
        <v>0</v>
      </c>
    </row>
    <row r="20" spans="1:57" x14ac:dyDescent="0.35">
      <c r="A20" s="57" t="s">
        <v>616</v>
      </c>
      <c r="C20" s="86" t="s">
        <v>4</v>
      </c>
      <c r="D20" s="58" t="s">
        <v>621</v>
      </c>
      <c r="E20" s="69" t="s">
        <v>617</v>
      </c>
      <c r="F20" s="26" t="s">
        <v>49</v>
      </c>
      <c r="G20" s="11">
        <f>G$43*'Shares Cameras and Games'!C13</f>
        <v>0</v>
      </c>
      <c r="H20" s="11">
        <f>H$43*'Shares Cameras and Games'!D13</f>
        <v>0</v>
      </c>
      <c r="I20" s="11">
        <f>I$43*'Shares Cameras and Games'!E13</f>
        <v>0</v>
      </c>
      <c r="J20" s="11">
        <f>J$43*'Shares Cameras and Games'!F13</f>
        <v>0</v>
      </c>
      <c r="K20" s="11">
        <f>K$43*'Shares Cameras and Games'!G13</f>
        <v>0</v>
      </c>
      <c r="L20" s="11">
        <f>L$43*'Shares Cameras and Games'!H13</f>
        <v>0</v>
      </c>
      <c r="M20" s="11">
        <f>M$43*'Shares Cameras and Games'!I13</f>
        <v>0</v>
      </c>
      <c r="N20" s="11">
        <f>N$43*'Shares Cameras and Games'!J13</f>
        <v>0</v>
      </c>
      <c r="O20" s="11">
        <f>O$43*'Shares Cameras and Games'!K13</f>
        <v>0</v>
      </c>
      <c r="P20" s="11">
        <f>P$43*'Shares Cameras and Games'!L13</f>
        <v>0</v>
      </c>
      <c r="Q20" s="11">
        <f>Q$43*'Shares Cameras and Games'!M13</f>
        <v>0</v>
      </c>
      <c r="R20" s="11">
        <f>R$43*'Shares Cameras and Games'!N13</f>
        <v>0</v>
      </c>
      <c r="S20" s="11">
        <f>S$43*'Shares Cameras and Games'!O13</f>
        <v>0</v>
      </c>
      <c r="T20" s="11">
        <f>T$43*'Shares Cameras and Games'!P13</f>
        <v>0</v>
      </c>
      <c r="U20" s="11">
        <f>U$43*'Shares Cameras and Games'!Q13</f>
        <v>0</v>
      </c>
      <c r="V20" s="11">
        <f>V$43*'Shares Cameras and Games'!R13</f>
        <v>0</v>
      </c>
      <c r="W20" s="11">
        <f>W$43*'Shares Cameras and Games'!S13</f>
        <v>0</v>
      </c>
      <c r="X20" s="11">
        <f>X$43*'Shares Cameras and Games'!T13</f>
        <v>0</v>
      </c>
      <c r="Y20" s="11">
        <f>Y$43*'Shares Cameras and Games'!U13</f>
        <v>0</v>
      </c>
      <c r="Z20" s="11">
        <f>Z$43*'Shares Cameras and Games'!V13</f>
        <v>0</v>
      </c>
      <c r="AA20" s="11">
        <f>AA$43*'Shares Cameras and Games'!W13</f>
        <v>0</v>
      </c>
      <c r="AB20" s="11">
        <f>AB$43*'Shares Cameras and Games'!X13</f>
        <v>0</v>
      </c>
      <c r="AC20" s="10">
        <v>0</v>
      </c>
      <c r="AD20" s="10">
        <v>0</v>
      </c>
      <c r="AE20" s="10">
        <v>0</v>
      </c>
      <c r="AF20" s="10">
        <v>0</v>
      </c>
      <c r="AG20" s="10">
        <v>0</v>
      </c>
      <c r="AH20" s="10">
        <v>0</v>
      </c>
      <c r="AI20" s="10">
        <v>0</v>
      </c>
      <c r="AJ20" s="10">
        <v>0</v>
      </c>
      <c r="AK20" s="10">
        <v>0</v>
      </c>
      <c r="AL20" s="10">
        <v>0</v>
      </c>
      <c r="AM20" s="10">
        <v>0</v>
      </c>
      <c r="AN20" s="10">
        <v>0</v>
      </c>
      <c r="AO20" s="10">
        <v>0</v>
      </c>
      <c r="AP20" s="10">
        <v>0</v>
      </c>
      <c r="AQ20" s="10">
        <v>0</v>
      </c>
      <c r="AR20" s="10">
        <v>0</v>
      </c>
      <c r="AS20" s="10">
        <v>0</v>
      </c>
      <c r="AT20" s="10">
        <v>0</v>
      </c>
      <c r="AU20" s="10">
        <v>0</v>
      </c>
      <c r="AV20" s="10">
        <v>0</v>
      </c>
      <c r="AW20" s="10">
        <v>0</v>
      </c>
      <c r="AX20" s="10">
        <v>0</v>
      </c>
      <c r="AY20" s="10">
        <v>0</v>
      </c>
      <c r="AZ20" s="10">
        <v>0</v>
      </c>
      <c r="BA20" s="10">
        <v>0</v>
      </c>
      <c r="BB20" s="10">
        <v>0</v>
      </c>
      <c r="BC20" s="10">
        <v>0</v>
      </c>
      <c r="BD20" s="10">
        <v>0</v>
      </c>
      <c r="BE20" s="10">
        <v>0</v>
      </c>
    </row>
    <row r="21" spans="1:57" x14ac:dyDescent="0.35">
      <c r="A21" s="57" t="s">
        <v>616</v>
      </c>
      <c r="C21" s="86" t="s">
        <v>4</v>
      </c>
      <c r="D21" s="58" t="s">
        <v>621</v>
      </c>
      <c r="E21" s="69" t="s">
        <v>617</v>
      </c>
      <c r="F21" s="26" t="s">
        <v>35</v>
      </c>
      <c r="G21" s="11">
        <f>G$43*'Shares Cameras and Games'!C14</f>
        <v>0</v>
      </c>
      <c r="H21" s="11">
        <f>H$43*'Shares Cameras and Games'!D14</f>
        <v>0</v>
      </c>
      <c r="I21" s="11">
        <f>I$43*'Shares Cameras and Games'!E14</f>
        <v>0</v>
      </c>
      <c r="J21" s="11">
        <f>J$43*'Shares Cameras and Games'!F14</f>
        <v>0</v>
      </c>
      <c r="K21" s="11">
        <f>K$43*'Shares Cameras and Games'!G14</f>
        <v>0</v>
      </c>
      <c r="L21" s="11">
        <f>L$43*'Shares Cameras and Games'!H14</f>
        <v>0</v>
      </c>
      <c r="M21" s="11">
        <f>M$43*'Shares Cameras and Games'!I14</f>
        <v>0</v>
      </c>
      <c r="N21" s="11">
        <f>N$43*'Shares Cameras and Games'!J14</f>
        <v>0</v>
      </c>
      <c r="O21" s="11">
        <f>O$43*'Shares Cameras and Games'!K14</f>
        <v>0</v>
      </c>
      <c r="P21" s="11">
        <f>P$43*'Shares Cameras and Games'!L14</f>
        <v>0</v>
      </c>
      <c r="Q21" s="11">
        <f>Q$43*'Shares Cameras and Games'!M14</f>
        <v>0</v>
      </c>
      <c r="R21" s="11">
        <f>R$43*'Shares Cameras and Games'!N14</f>
        <v>0</v>
      </c>
      <c r="S21" s="11">
        <f>S$43*'Shares Cameras and Games'!O14</f>
        <v>0</v>
      </c>
      <c r="T21" s="11">
        <f>T$43*'Shares Cameras and Games'!P14</f>
        <v>0</v>
      </c>
      <c r="U21" s="11">
        <f>U$43*'Shares Cameras and Games'!Q14</f>
        <v>0</v>
      </c>
      <c r="V21" s="11">
        <f>V$43*'Shares Cameras and Games'!R14</f>
        <v>0</v>
      </c>
      <c r="W21" s="11">
        <f>W$43*'Shares Cameras and Games'!S14</f>
        <v>0</v>
      </c>
      <c r="X21" s="11">
        <f>X$43*'Shares Cameras and Games'!T14</f>
        <v>0</v>
      </c>
      <c r="Y21" s="11">
        <f>Y$43*'Shares Cameras and Games'!U14</f>
        <v>0</v>
      </c>
      <c r="Z21" s="11">
        <f>Z$43*'Shares Cameras and Games'!V14</f>
        <v>0</v>
      </c>
      <c r="AA21" s="11">
        <f>AA$43*'Shares Cameras and Games'!W14</f>
        <v>0</v>
      </c>
      <c r="AB21" s="11">
        <f>AB$43*'Shares Cameras and Games'!X14</f>
        <v>0</v>
      </c>
      <c r="AC21" s="10">
        <v>0</v>
      </c>
      <c r="AD21" s="10">
        <v>0</v>
      </c>
      <c r="AE21" s="10">
        <v>0</v>
      </c>
      <c r="AF21" s="10">
        <v>0</v>
      </c>
      <c r="AG21" s="10">
        <v>0</v>
      </c>
      <c r="AH21" s="10">
        <v>0</v>
      </c>
      <c r="AI21" s="10">
        <v>0</v>
      </c>
      <c r="AJ21" s="10">
        <v>0</v>
      </c>
      <c r="AK21" s="10">
        <v>0</v>
      </c>
      <c r="AL21" s="10">
        <v>0</v>
      </c>
      <c r="AM21" s="10">
        <v>0</v>
      </c>
      <c r="AN21" s="10">
        <v>0</v>
      </c>
      <c r="AO21" s="10">
        <v>0</v>
      </c>
      <c r="AP21" s="10">
        <v>0</v>
      </c>
      <c r="AQ21" s="10">
        <v>0</v>
      </c>
      <c r="AR21" s="10">
        <v>0</v>
      </c>
      <c r="AS21" s="10">
        <v>0</v>
      </c>
      <c r="AT21" s="10">
        <v>0</v>
      </c>
      <c r="AU21" s="10">
        <v>0</v>
      </c>
      <c r="AV21" s="10">
        <v>0</v>
      </c>
      <c r="AW21" s="10">
        <v>0</v>
      </c>
      <c r="AX21" s="10">
        <v>0</v>
      </c>
      <c r="AY21" s="10">
        <v>0</v>
      </c>
      <c r="AZ21" s="10">
        <v>0</v>
      </c>
      <c r="BA21" s="10">
        <v>0</v>
      </c>
      <c r="BB21" s="10">
        <v>0</v>
      </c>
      <c r="BC21" s="10">
        <v>0</v>
      </c>
      <c r="BD21" s="10">
        <v>0</v>
      </c>
      <c r="BE21" s="10">
        <v>0</v>
      </c>
    </row>
    <row r="22" spans="1:57" x14ac:dyDescent="0.35">
      <c r="A22" s="57" t="s">
        <v>616</v>
      </c>
      <c r="C22" s="86" t="s">
        <v>4</v>
      </c>
      <c r="D22" s="58" t="s">
        <v>621</v>
      </c>
      <c r="E22" s="69" t="s">
        <v>617</v>
      </c>
      <c r="F22" s="26" t="s">
        <v>34</v>
      </c>
      <c r="G22" s="11">
        <f>G$43*'Shares Cameras and Games'!C15</f>
        <v>0</v>
      </c>
      <c r="H22" s="11">
        <f>H$43*'Shares Cameras and Games'!D15</f>
        <v>0</v>
      </c>
      <c r="I22" s="11">
        <f>I$43*'Shares Cameras and Games'!E15</f>
        <v>0</v>
      </c>
      <c r="J22" s="11">
        <f>J$43*'Shares Cameras and Games'!F15</f>
        <v>0</v>
      </c>
      <c r="K22" s="11">
        <f>K$43*'Shares Cameras and Games'!G15</f>
        <v>0</v>
      </c>
      <c r="L22" s="11">
        <f>L$43*'Shares Cameras and Games'!H15</f>
        <v>0</v>
      </c>
      <c r="M22" s="11">
        <f>M$43*'Shares Cameras and Games'!I15</f>
        <v>0</v>
      </c>
      <c r="N22" s="11">
        <f>N$43*'Shares Cameras and Games'!J15</f>
        <v>0</v>
      </c>
      <c r="O22" s="11">
        <f>O$43*'Shares Cameras and Games'!K15</f>
        <v>0</v>
      </c>
      <c r="P22" s="11">
        <f>P$43*'Shares Cameras and Games'!L15</f>
        <v>0</v>
      </c>
      <c r="Q22" s="11">
        <f>Q$43*'Shares Cameras and Games'!M15</f>
        <v>0</v>
      </c>
      <c r="R22" s="11">
        <f>R$43*'Shares Cameras and Games'!N15</f>
        <v>0</v>
      </c>
      <c r="S22" s="11">
        <f>S$43*'Shares Cameras and Games'!O15</f>
        <v>0</v>
      </c>
      <c r="T22" s="11">
        <f>T$43*'Shares Cameras and Games'!P15</f>
        <v>0</v>
      </c>
      <c r="U22" s="11">
        <f>U$43*'Shares Cameras and Games'!Q15</f>
        <v>0</v>
      </c>
      <c r="V22" s="11">
        <f>V$43*'Shares Cameras and Games'!R15</f>
        <v>0</v>
      </c>
      <c r="W22" s="11">
        <f>W$43*'Shares Cameras and Games'!S15</f>
        <v>0</v>
      </c>
      <c r="X22" s="11">
        <f>X$43*'Shares Cameras and Games'!T15</f>
        <v>0</v>
      </c>
      <c r="Y22" s="11">
        <f>Y$43*'Shares Cameras and Games'!U15</f>
        <v>0</v>
      </c>
      <c r="Z22" s="11">
        <f>Z$43*'Shares Cameras and Games'!V15</f>
        <v>0</v>
      </c>
      <c r="AA22" s="11">
        <f>AA$43*'Shares Cameras and Games'!W15</f>
        <v>0</v>
      </c>
      <c r="AB22" s="11">
        <f>AB$43*'Shares Cameras and Games'!X15</f>
        <v>0</v>
      </c>
      <c r="AC22" s="10">
        <v>0</v>
      </c>
      <c r="AD22" s="10">
        <v>0</v>
      </c>
      <c r="AE22" s="10">
        <v>0</v>
      </c>
      <c r="AF22" s="10">
        <v>0</v>
      </c>
      <c r="AG22" s="10">
        <v>0</v>
      </c>
      <c r="AH22" s="10">
        <v>0</v>
      </c>
      <c r="AI22" s="10">
        <v>0</v>
      </c>
      <c r="AJ22" s="10">
        <v>0</v>
      </c>
      <c r="AK22" s="10">
        <v>0</v>
      </c>
      <c r="AL22" s="10">
        <v>0</v>
      </c>
      <c r="AM22" s="10">
        <v>0</v>
      </c>
      <c r="AN22" s="10">
        <v>0</v>
      </c>
      <c r="AO22" s="10">
        <v>0</v>
      </c>
      <c r="AP22" s="10">
        <v>0</v>
      </c>
      <c r="AQ22" s="10">
        <v>0</v>
      </c>
      <c r="AR22" s="10">
        <v>0</v>
      </c>
      <c r="AS22" s="10">
        <v>0</v>
      </c>
      <c r="AT22" s="10">
        <v>0</v>
      </c>
      <c r="AU22" s="10">
        <v>0</v>
      </c>
      <c r="AV22" s="10">
        <v>0</v>
      </c>
      <c r="AW22" s="10">
        <v>0</v>
      </c>
      <c r="AX22" s="10">
        <v>0</v>
      </c>
      <c r="AY22" s="10">
        <v>0</v>
      </c>
      <c r="AZ22" s="10">
        <v>0</v>
      </c>
      <c r="BA22" s="10">
        <v>0</v>
      </c>
      <c r="BB22" s="10">
        <v>0</v>
      </c>
      <c r="BC22" s="10">
        <v>0</v>
      </c>
      <c r="BD22" s="10">
        <v>0</v>
      </c>
      <c r="BE22" s="10">
        <v>0</v>
      </c>
    </row>
    <row r="23" spans="1:57" x14ac:dyDescent="0.35">
      <c r="A23" s="57" t="s">
        <v>616</v>
      </c>
      <c r="C23" s="86" t="s">
        <v>4</v>
      </c>
      <c r="D23" s="58" t="s">
        <v>621</v>
      </c>
      <c r="E23" s="69" t="s">
        <v>617</v>
      </c>
      <c r="F23" s="26" t="s">
        <v>50</v>
      </c>
      <c r="G23" s="11">
        <f>G$43*'Shares Cameras and Games'!C16</f>
        <v>0</v>
      </c>
      <c r="H23" s="11">
        <f>H$43*'Shares Cameras and Games'!D16</f>
        <v>0</v>
      </c>
      <c r="I23" s="11">
        <f>I$43*'Shares Cameras and Games'!E16</f>
        <v>0</v>
      </c>
      <c r="J23" s="11">
        <f>J$43*'Shares Cameras and Games'!F16</f>
        <v>0</v>
      </c>
      <c r="K23" s="11">
        <f>K$43*'Shares Cameras and Games'!G16</f>
        <v>0</v>
      </c>
      <c r="L23" s="11">
        <f>L$43*'Shares Cameras and Games'!H16</f>
        <v>0</v>
      </c>
      <c r="M23" s="11">
        <f>M$43*'Shares Cameras and Games'!I16</f>
        <v>0</v>
      </c>
      <c r="N23" s="11">
        <f>N$43*'Shares Cameras and Games'!J16</f>
        <v>0</v>
      </c>
      <c r="O23" s="11">
        <f>O$43*'Shares Cameras and Games'!K16</f>
        <v>0</v>
      </c>
      <c r="P23" s="11">
        <f>P$43*'Shares Cameras and Games'!L16</f>
        <v>0</v>
      </c>
      <c r="Q23" s="11">
        <f>Q$43*'Shares Cameras and Games'!M16</f>
        <v>0</v>
      </c>
      <c r="R23" s="11">
        <f>R$43*'Shares Cameras and Games'!N16</f>
        <v>0</v>
      </c>
      <c r="S23" s="11">
        <f>S$43*'Shares Cameras and Games'!O16</f>
        <v>0</v>
      </c>
      <c r="T23" s="11">
        <f>T$43*'Shares Cameras and Games'!P16</f>
        <v>0</v>
      </c>
      <c r="U23" s="11">
        <f>U$43*'Shares Cameras and Games'!Q16</f>
        <v>0</v>
      </c>
      <c r="V23" s="11">
        <f>V$43*'Shares Cameras and Games'!R16</f>
        <v>0</v>
      </c>
      <c r="W23" s="11">
        <f>W$43*'Shares Cameras and Games'!S16</f>
        <v>0</v>
      </c>
      <c r="X23" s="11">
        <f>X$43*'Shares Cameras and Games'!T16</f>
        <v>0</v>
      </c>
      <c r="Y23" s="11">
        <f>Y$43*'Shares Cameras and Games'!U16</f>
        <v>0</v>
      </c>
      <c r="Z23" s="11">
        <f>Z$43*'Shares Cameras and Games'!V16</f>
        <v>0</v>
      </c>
      <c r="AA23" s="11">
        <f>AA$43*'Shares Cameras and Games'!W16</f>
        <v>0</v>
      </c>
      <c r="AB23" s="11">
        <f>AB$43*'Shares Cameras and Games'!X16</f>
        <v>0</v>
      </c>
      <c r="AC23" s="10">
        <v>0</v>
      </c>
      <c r="AD23" s="10">
        <v>0</v>
      </c>
      <c r="AE23" s="10">
        <v>0</v>
      </c>
      <c r="AF23" s="10">
        <v>0</v>
      </c>
      <c r="AG23" s="10">
        <v>0</v>
      </c>
      <c r="AH23" s="10">
        <v>0</v>
      </c>
      <c r="AI23" s="10">
        <v>0</v>
      </c>
      <c r="AJ23" s="10">
        <v>0</v>
      </c>
      <c r="AK23" s="10">
        <v>0</v>
      </c>
      <c r="AL23" s="10">
        <v>0</v>
      </c>
      <c r="AM23" s="10">
        <v>0</v>
      </c>
      <c r="AN23" s="10">
        <v>0</v>
      </c>
      <c r="AO23" s="10">
        <v>0</v>
      </c>
      <c r="AP23" s="10">
        <v>0</v>
      </c>
      <c r="AQ23" s="10">
        <v>0</v>
      </c>
      <c r="AR23" s="10">
        <v>0</v>
      </c>
      <c r="AS23" s="10">
        <v>0</v>
      </c>
      <c r="AT23" s="10">
        <v>0</v>
      </c>
      <c r="AU23" s="10">
        <v>0</v>
      </c>
      <c r="AV23" s="10">
        <v>0</v>
      </c>
      <c r="AW23" s="10">
        <v>0</v>
      </c>
      <c r="AX23" s="10">
        <v>0</v>
      </c>
      <c r="AY23" s="10">
        <v>0</v>
      </c>
      <c r="AZ23" s="10">
        <v>0</v>
      </c>
      <c r="BA23" s="10">
        <v>0</v>
      </c>
      <c r="BB23" s="10">
        <v>0</v>
      </c>
      <c r="BC23" s="10">
        <v>0</v>
      </c>
      <c r="BD23" s="10">
        <v>0</v>
      </c>
      <c r="BE23" s="10">
        <v>0</v>
      </c>
    </row>
    <row r="24" spans="1:57" x14ac:dyDescent="0.35">
      <c r="A24" s="57" t="s">
        <v>616</v>
      </c>
      <c r="C24" s="86" t="s">
        <v>4</v>
      </c>
      <c r="D24" s="58" t="s">
        <v>621</v>
      </c>
      <c r="E24" s="69" t="s">
        <v>617</v>
      </c>
      <c r="F24" s="26" t="s">
        <v>51</v>
      </c>
      <c r="G24" s="11">
        <f>G$43*'Shares Cameras and Games'!C17</f>
        <v>0</v>
      </c>
      <c r="H24" s="11">
        <f>H$43*'Shares Cameras and Games'!D17</f>
        <v>0</v>
      </c>
      <c r="I24" s="11">
        <f>I$43*'Shares Cameras and Games'!E17</f>
        <v>0</v>
      </c>
      <c r="J24" s="11">
        <f>J$43*'Shares Cameras and Games'!F17</f>
        <v>0</v>
      </c>
      <c r="K24" s="11">
        <f>K$43*'Shares Cameras and Games'!G17</f>
        <v>0</v>
      </c>
      <c r="L24" s="11">
        <f>L$43*'Shares Cameras and Games'!H17</f>
        <v>0</v>
      </c>
      <c r="M24" s="11">
        <f>M$43*'Shares Cameras and Games'!I17</f>
        <v>0</v>
      </c>
      <c r="N24" s="11">
        <f>N$43*'Shares Cameras and Games'!J17</f>
        <v>0</v>
      </c>
      <c r="O24" s="11">
        <f>O$43*'Shares Cameras and Games'!K17</f>
        <v>0</v>
      </c>
      <c r="P24" s="11">
        <f>P$43*'Shares Cameras and Games'!L17</f>
        <v>0</v>
      </c>
      <c r="Q24" s="11">
        <f>Q$43*'Shares Cameras and Games'!M17</f>
        <v>0</v>
      </c>
      <c r="R24" s="11">
        <f>R$43*'Shares Cameras and Games'!N17</f>
        <v>0</v>
      </c>
      <c r="S24" s="11">
        <f>S$43*'Shares Cameras and Games'!O17</f>
        <v>0</v>
      </c>
      <c r="T24" s="11">
        <f>T$43*'Shares Cameras and Games'!P17</f>
        <v>0</v>
      </c>
      <c r="U24" s="11">
        <f>U$43*'Shares Cameras and Games'!Q17</f>
        <v>0</v>
      </c>
      <c r="V24" s="11">
        <f>V$43*'Shares Cameras and Games'!R17</f>
        <v>0</v>
      </c>
      <c r="W24" s="11">
        <f>W$43*'Shares Cameras and Games'!S17</f>
        <v>0</v>
      </c>
      <c r="X24" s="11">
        <f>X$43*'Shares Cameras and Games'!T17</f>
        <v>0</v>
      </c>
      <c r="Y24" s="11">
        <f>Y$43*'Shares Cameras and Games'!U17</f>
        <v>0</v>
      </c>
      <c r="Z24" s="11">
        <f>Z$43*'Shares Cameras and Games'!V17</f>
        <v>0</v>
      </c>
      <c r="AA24" s="11">
        <f>AA$43*'Shares Cameras and Games'!W17</f>
        <v>0</v>
      </c>
      <c r="AB24" s="11">
        <f>AB$43*'Shares Cameras and Games'!X17</f>
        <v>0</v>
      </c>
      <c r="AC24" s="10">
        <v>0</v>
      </c>
      <c r="AD24" s="10">
        <v>0</v>
      </c>
      <c r="AE24" s="10">
        <v>0</v>
      </c>
      <c r="AF24" s="10">
        <v>0</v>
      </c>
      <c r="AG24" s="10">
        <v>0</v>
      </c>
      <c r="AH24" s="10">
        <v>0</v>
      </c>
      <c r="AI24" s="10">
        <v>0</v>
      </c>
      <c r="AJ24" s="10">
        <v>0</v>
      </c>
      <c r="AK24" s="10">
        <v>0</v>
      </c>
      <c r="AL24" s="10">
        <v>0</v>
      </c>
      <c r="AM24" s="10">
        <v>0</v>
      </c>
      <c r="AN24" s="10">
        <v>0</v>
      </c>
      <c r="AO24" s="10">
        <v>0</v>
      </c>
      <c r="AP24" s="10">
        <v>0</v>
      </c>
      <c r="AQ24" s="10">
        <v>0</v>
      </c>
      <c r="AR24" s="10">
        <v>0</v>
      </c>
      <c r="AS24" s="10">
        <v>0</v>
      </c>
      <c r="AT24" s="10">
        <v>0</v>
      </c>
      <c r="AU24" s="10">
        <v>0</v>
      </c>
      <c r="AV24" s="10">
        <v>0</v>
      </c>
      <c r="AW24" s="10">
        <v>0</v>
      </c>
      <c r="AX24" s="10">
        <v>0</v>
      </c>
      <c r="AY24" s="10">
        <v>0</v>
      </c>
      <c r="AZ24" s="10">
        <v>0</v>
      </c>
      <c r="BA24" s="10">
        <v>0</v>
      </c>
      <c r="BB24" s="10">
        <v>0</v>
      </c>
      <c r="BC24" s="10">
        <v>0</v>
      </c>
      <c r="BD24" s="10">
        <v>0</v>
      </c>
      <c r="BE24" s="10">
        <v>0</v>
      </c>
    </row>
    <row r="25" spans="1:57" x14ac:dyDescent="0.35">
      <c r="A25" s="57" t="s">
        <v>616</v>
      </c>
      <c r="C25" s="86" t="s">
        <v>4</v>
      </c>
      <c r="D25" s="58" t="s">
        <v>621</v>
      </c>
      <c r="E25" s="69" t="s">
        <v>617</v>
      </c>
      <c r="F25" s="26" t="s">
        <v>52</v>
      </c>
      <c r="G25" s="11">
        <f>G$43*'Shares Cameras and Games'!C18</f>
        <v>0</v>
      </c>
      <c r="H25" s="11">
        <f>H$43*'Shares Cameras and Games'!D18</f>
        <v>0</v>
      </c>
      <c r="I25" s="11">
        <f>I$43*'Shares Cameras and Games'!E18</f>
        <v>0</v>
      </c>
      <c r="J25" s="11">
        <f>J$43*'Shares Cameras and Games'!F18</f>
        <v>0</v>
      </c>
      <c r="K25" s="11">
        <f>K$43*'Shares Cameras and Games'!G18</f>
        <v>0</v>
      </c>
      <c r="L25" s="11">
        <f>L$43*'Shares Cameras and Games'!H18</f>
        <v>0</v>
      </c>
      <c r="M25" s="11">
        <f>M$43*'Shares Cameras and Games'!I18</f>
        <v>0</v>
      </c>
      <c r="N25" s="11">
        <f>N$43*'Shares Cameras and Games'!J18</f>
        <v>0</v>
      </c>
      <c r="O25" s="11">
        <f>O$43*'Shares Cameras and Games'!K18</f>
        <v>0</v>
      </c>
      <c r="P25" s="11">
        <f>P$43*'Shares Cameras and Games'!L18</f>
        <v>0</v>
      </c>
      <c r="Q25" s="11">
        <f>Q$43*'Shares Cameras and Games'!M18</f>
        <v>0</v>
      </c>
      <c r="R25" s="11">
        <f>R$43*'Shares Cameras and Games'!N18</f>
        <v>0</v>
      </c>
      <c r="S25" s="11">
        <f>S$43*'Shares Cameras and Games'!O18</f>
        <v>0</v>
      </c>
      <c r="T25" s="11">
        <f>T$43*'Shares Cameras and Games'!P18</f>
        <v>0</v>
      </c>
      <c r="U25" s="11">
        <f>U$43*'Shares Cameras and Games'!Q18</f>
        <v>0</v>
      </c>
      <c r="V25" s="11">
        <f>V$43*'Shares Cameras and Games'!R18</f>
        <v>0</v>
      </c>
      <c r="W25" s="11">
        <f>W$43*'Shares Cameras and Games'!S18</f>
        <v>0</v>
      </c>
      <c r="X25" s="11">
        <f>X$43*'Shares Cameras and Games'!T18</f>
        <v>0</v>
      </c>
      <c r="Y25" s="11">
        <f>Y$43*'Shares Cameras and Games'!U18</f>
        <v>0</v>
      </c>
      <c r="Z25" s="11">
        <f>Z$43*'Shares Cameras and Games'!V18</f>
        <v>0</v>
      </c>
      <c r="AA25" s="11">
        <f>AA$43*'Shares Cameras and Games'!W18</f>
        <v>0</v>
      </c>
      <c r="AB25" s="11">
        <f>AB$43*'Shares Cameras and Games'!X18</f>
        <v>0</v>
      </c>
      <c r="AC25" s="10">
        <v>0</v>
      </c>
      <c r="AD25" s="10">
        <v>0</v>
      </c>
      <c r="AE25" s="10">
        <v>0</v>
      </c>
      <c r="AF25" s="10">
        <v>0</v>
      </c>
      <c r="AG25" s="10">
        <v>0</v>
      </c>
      <c r="AH25" s="10">
        <v>0</v>
      </c>
      <c r="AI25" s="10">
        <v>0</v>
      </c>
      <c r="AJ25" s="10">
        <v>0</v>
      </c>
      <c r="AK25" s="10">
        <v>0</v>
      </c>
      <c r="AL25" s="10">
        <v>0</v>
      </c>
      <c r="AM25" s="10">
        <v>0</v>
      </c>
      <c r="AN25" s="10">
        <v>0</v>
      </c>
      <c r="AO25" s="10">
        <v>0</v>
      </c>
      <c r="AP25" s="10">
        <v>0</v>
      </c>
      <c r="AQ25" s="10">
        <v>0</v>
      </c>
      <c r="AR25" s="10">
        <v>0</v>
      </c>
      <c r="AS25" s="10">
        <v>0</v>
      </c>
      <c r="AT25" s="10">
        <v>0</v>
      </c>
      <c r="AU25" s="10">
        <v>0</v>
      </c>
      <c r="AV25" s="10">
        <v>0</v>
      </c>
      <c r="AW25" s="10">
        <v>0</v>
      </c>
      <c r="AX25" s="10">
        <v>0</v>
      </c>
      <c r="AY25" s="10">
        <v>0</v>
      </c>
      <c r="AZ25" s="10">
        <v>0</v>
      </c>
      <c r="BA25" s="10">
        <v>0</v>
      </c>
      <c r="BB25" s="10">
        <v>0</v>
      </c>
      <c r="BC25" s="10">
        <v>0</v>
      </c>
      <c r="BD25" s="10">
        <v>0</v>
      </c>
      <c r="BE25" s="10">
        <v>0</v>
      </c>
    </row>
    <row r="26" spans="1:57" x14ac:dyDescent="0.35">
      <c r="A26" s="57" t="s">
        <v>616</v>
      </c>
      <c r="C26" s="86" t="s">
        <v>4</v>
      </c>
      <c r="D26" s="58" t="s">
        <v>621</v>
      </c>
      <c r="E26" s="69" t="s">
        <v>617</v>
      </c>
      <c r="F26" s="26" t="s">
        <v>53</v>
      </c>
      <c r="G26" s="11">
        <f>G$43*'Shares Cameras and Games'!C19</f>
        <v>0</v>
      </c>
      <c r="H26" s="11">
        <f>H$43*'Shares Cameras and Games'!D19</f>
        <v>0</v>
      </c>
      <c r="I26" s="11">
        <f>I$43*'Shares Cameras and Games'!E19</f>
        <v>0</v>
      </c>
      <c r="J26" s="11">
        <f>J$43*'Shares Cameras and Games'!F19</f>
        <v>0</v>
      </c>
      <c r="K26" s="11">
        <f>K$43*'Shares Cameras and Games'!G19</f>
        <v>0</v>
      </c>
      <c r="L26" s="11">
        <f>L$43*'Shares Cameras and Games'!H19</f>
        <v>0</v>
      </c>
      <c r="M26" s="11">
        <f>M$43*'Shares Cameras and Games'!I19</f>
        <v>0</v>
      </c>
      <c r="N26" s="11">
        <f>N$43*'Shares Cameras and Games'!J19</f>
        <v>0</v>
      </c>
      <c r="O26" s="11">
        <f>O$43*'Shares Cameras and Games'!K19</f>
        <v>0</v>
      </c>
      <c r="P26" s="11">
        <f>P$43*'Shares Cameras and Games'!L19</f>
        <v>0</v>
      </c>
      <c r="Q26" s="11">
        <f>Q$43*'Shares Cameras and Games'!M19</f>
        <v>0</v>
      </c>
      <c r="R26" s="11">
        <f>R$43*'Shares Cameras and Games'!N19</f>
        <v>0</v>
      </c>
      <c r="S26" s="11">
        <f>S$43*'Shares Cameras and Games'!O19</f>
        <v>0</v>
      </c>
      <c r="T26" s="11">
        <f>T$43*'Shares Cameras and Games'!P19</f>
        <v>0</v>
      </c>
      <c r="U26" s="11">
        <f>U$43*'Shares Cameras and Games'!Q19</f>
        <v>0</v>
      </c>
      <c r="V26" s="11">
        <f>V$43*'Shares Cameras and Games'!R19</f>
        <v>0</v>
      </c>
      <c r="W26" s="11">
        <f>W$43*'Shares Cameras and Games'!S19</f>
        <v>0</v>
      </c>
      <c r="X26" s="11">
        <f>X$43*'Shares Cameras and Games'!T19</f>
        <v>0</v>
      </c>
      <c r="Y26" s="11">
        <f>Y$43*'Shares Cameras and Games'!U19</f>
        <v>0</v>
      </c>
      <c r="Z26" s="11">
        <f>Z$43*'Shares Cameras and Games'!V19</f>
        <v>0</v>
      </c>
      <c r="AA26" s="11">
        <f>AA$43*'Shares Cameras and Games'!W19</f>
        <v>0</v>
      </c>
      <c r="AB26" s="11">
        <f>AB$43*'Shares Cameras and Games'!X19</f>
        <v>0</v>
      </c>
      <c r="AC26" s="10">
        <v>0</v>
      </c>
      <c r="AD26" s="10">
        <v>0</v>
      </c>
      <c r="AE26" s="10">
        <v>0</v>
      </c>
      <c r="AF26" s="10">
        <v>0</v>
      </c>
      <c r="AG26" s="10">
        <v>0</v>
      </c>
      <c r="AH26" s="10">
        <v>0</v>
      </c>
      <c r="AI26" s="10">
        <v>0</v>
      </c>
      <c r="AJ26" s="10">
        <v>0</v>
      </c>
      <c r="AK26" s="10">
        <v>0</v>
      </c>
      <c r="AL26" s="10">
        <v>0</v>
      </c>
      <c r="AM26" s="10">
        <v>0</v>
      </c>
      <c r="AN26" s="10">
        <v>0</v>
      </c>
      <c r="AO26" s="10">
        <v>0</v>
      </c>
      <c r="AP26" s="10">
        <v>0</v>
      </c>
      <c r="AQ26" s="10">
        <v>0</v>
      </c>
      <c r="AR26" s="10">
        <v>0</v>
      </c>
      <c r="AS26" s="10">
        <v>0</v>
      </c>
      <c r="AT26" s="10">
        <v>0</v>
      </c>
      <c r="AU26" s="10">
        <v>0</v>
      </c>
      <c r="AV26" s="10">
        <v>0</v>
      </c>
      <c r="AW26" s="10">
        <v>0</v>
      </c>
      <c r="AX26" s="10">
        <v>0</v>
      </c>
      <c r="AY26" s="10">
        <v>0</v>
      </c>
      <c r="AZ26" s="10">
        <v>0</v>
      </c>
      <c r="BA26" s="10">
        <v>0</v>
      </c>
      <c r="BB26" s="10">
        <v>0</v>
      </c>
      <c r="BC26" s="10">
        <v>0</v>
      </c>
      <c r="BD26" s="10">
        <v>0</v>
      </c>
      <c r="BE26" s="10">
        <v>0</v>
      </c>
    </row>
    <row r="27" spans="1:57" x14ac:dyDescent="0.35">
      <c r="A27" s="57" t="s">
        <v>616</v>
      </c>
      <c r="C27" s="86" t="s">
        <v>4</v>
      </c>
      <c r="D27" s="58" t="s">
        <v>621</v>
      </c>
      <c r="E27" s="69" t="s">
        <v>617</v>
      </c>
      <c r="F27" s="26" t="s">
        <v>54</v>
      </c>
      <c r="G27" s="11">
        <f>G$43*'Shares Cameras and Games'!C20</f>
        <v>0</v>
      </c>
      <c r="H27" s="11">
        <f>H$43*'Shares Cameras and Games'!D20</f>
        <v>0</v>
      </c>
      <c r="I27" s="11">
        <f>I$43*'Shares Cameras and Games'!E20</f>
        <v>0</v>
      </c>
      <c r="J27" s="11">
        <f>J$43*'Shares Cameras and Games'!F20</f>
        <v>0</v>
      </c>
      <c r="K27" s="11">
        <f>K$43*'Shares Cameras and Games'!G20</f>
        <v>0</v>
      </c>
      <c r="L27" s="11">
        <f>L$43*'Shares Cameras and Games'!H20</f>
        <v>0</v>
      </c>
      <c r="M27" s="11">
        <f>M$43*'Shares Cameras and Games'!I20</f>
        <v>0</v>
      </c>
      <c r="N27" s="11">
        <f>N$43*'Shares Cameras and Games'!J20</f>
        <v>0</v>
      </c>
      <c r="O27" s="11">
        <f>O$43*'Shares Cameras and Games'!K20</f>
        <v>0</v>
      </c>
      <c r="P27" s="11">
        <f>P$43*'Shares Cameras and Games'!L20</f>
        <v>0</v>
      </c>
      <c r="Q27" s="11">
        <f>Q$43*'Shares Cameras and Games'!M20</f>
        <v>0</v>
      </c>
      <c r="R27" s="11">
        <f>R$43*'Shares Cameras and Games'!N20</f>
        <v>0</v>
      </c>
      <c r="S27" s="11">
        <f>S$43*'Shares Cameras and Games'!O20</f>
        <v>0</v>
      </c>
      <c r="T27" s="11">
        <f>T$43*'Shares Cameras and Games'!P20</f>
        <v>0</v>
      </c>
      <c r="U27" s="11">
        <f>U$43*'Shares Cameras and Games'!Q20</f>
        <v>0</v>
      </c>
      <c r="V27" s="11">
        <f>V$43*'Shares Cameras and Games'!R20</f>
        <v>0</v>
      </c>
      <c r="W27" s="11">
        <f>W$43*'Shares Cameras and Games'!S20</f>
        <v>0</v>
      </c>
      <c r="X27" s="11">
        <f>X$43*'Shares Cameras and Games'!T20</f>
        <v>0</v>
      </c>
      <c r="Y27" s="11">
        <f>Y$43*'Shares Cameras and Games'!U20</f>
        <v>0</v>
      </c>
      <c r="Z27" s="11">
        <f>Z$43*'Shares Cameras and Games'!V20</f>
        <v>0</v>
      </c>
      <c r="AA27" s="11">
        <f>AA$43*'Shares Cameras and Games'!W20</f>
        <v>0</v>
      </c>
      <c r="AB27" s="11">
        <f>AB$43*'Shares Cameras and Games'!X20</f>
        <v>0</v>
      </c>
      <c r="AC27" s="10">
        <v>0</v>
      </c>
      <c r="AD27" s="10">
        <v>0</v>
      </c>
      <c r="AE27" s="10">
        <v>0</v>
      </c>
      <c r="AF27" s="10">
        <v>0</v>
      </c>
      <c r="AG27" s="10">
        <v>0</v>
      </c>
      <c r="AH27" s="10">
        <v>0</v>
      </c>
      <c r="AI27" s="10">
        <v>0</v>
      </c>
      <c r="AJ27" s="10">
        <v>0</v>
      </c>
      <c r="AK27" s="10">
        <v>0</v>
      </c>
      <c r="AL27" s="10">
        <v>0</v>
      </c>
      <c r="AM27" s="10">
        <v>0</v>
      </c>
      <c r="AN27" s="10">
        <v>0</v>
      </c>
      <c r="AO27" s="10">
        <v>0</v>
      </c>
      <c r="AP27" s="10">
        <v>0</v>
      </c>
      <c r="AQ27" s="10">
        <v>0</v>
      </c>
      <c r="AR27" s="10">
        <v>0</v>
      </c>
      <c r="AS27" s="10">
        <v>0</v>
      </c>
      <c r="AT27" s="10">
        <v>0</v>
      </c>
      <c r="AU27" s="10">
        <v>0</v>
      </c>
      <c r="AV27" s="10">
        <v>0</v>
      </c>
      <c r="AW27" s="10">
        <v>0</v>
      </c>
      <c r="AX27" s="10">
        <v>0</v>
      </c>
      <c r="AY27" s="10">
        <v>0</v>
      </c>
      <c r="AZ27" s="10">
        <v>0</v>
      </c>
      <c r="BA27" s="10">
        <v>0</v>
      </c>
      <c r="BB27" s="10">
        <v>0</v>
      </c>
      <c r="BC27" s="10">
        <v>0</v>
      </c>
      <c r="BD27" s="10">
        <v>0</v>
      </c>
      <c r="BE27" s="10">
        <v>0</v>
      </c>
    </row>
    <row r="28" spans="1:57" x14ac:dyDescent="0.35">
      <c r="A28" s="57" t="s">
        <v>616</v>
      </c>
      <c r="C28" s="86" t="s">
        <v>4</v>
      </c>
      <c r="D28" s="58" t="s">
        <v>621</v>
      </c>
      <c r="E28" s="69" t="s">
        <v>617</v>
      </c>
      <c r="F28" s="26" t="s">
        <v>55</v>
      </c>
      <c r="G28" s="11">
        <f>G$43*'Shares Cameras and Games'!C21</f>
        <v>0</v>
      </c>
      <c r="H28" s="11">
        <f>H$43*'Shares Cameras and Games'!D21</f>
        <v>0</v>
      </c>
      <c r="I28" s="11">
        <f>I$43*'Shares Cameras and Games'!E21</f>
        <v>0</v>
      </c>
      <c r="J28" s="11">
        <f>J$43*'Shares Cameras and Games'!F21</f>
        <v>0</v>
      </c>
      <c r="K28" s="11">
        <f>K$43*'Shares Cameras and Games'!G21</f>
        <v>0</v>
      </c>
      <c r="L28" s="11">
        <f>L$43*'Shares Cameras and Games'!H21</f>
        <v>0</v>
      </c>
      <c r="M28" s="11">
        <f>M$43*'Shares Cameras and Games'!I21</f>
        <v>0</v>
      </c>
      <c r="N28" s="11">
        <f>N$43*'Shares Cameras and Games'!J21</f>
        <v>0</v>
      </c>
      <c r="O28" s="11">
        <f>O$43*'Shares Cameras and Games'!K21</f>
        <v>0</v>
      </c>
      <c r="P28" s="11">
        <f>P$43*'Shares Cameras and Games'!L21</f>
        <v>0</v>
      </c>
      <c r="Q28" s="11">
        <f>Q$43*'Shares Cameras and Games'!M21</f>
        <v>0</v>
      </c>
      <c r="R28" s="11">
        <f>R$43*'Shares Cameras and Games'!N21</f>
        <v>0</v>
      </c>
      <c r="S28" s="11">
        <f>S$43*'Shares Cameras and Games'!O21</f>
        <v>0</v>
      </c>
      <c r="T28" s="11">
        <f>T$43*'Shares Cameras and Games'!P21</f>
        <v>0</v>
      </c>
      <c r="U28" s="11">
        <f>U$43*'Shares Cameras and Games'!Q21</f>
        <v>0</v>
      </c>
      <c r="V28" s="11">
        <f>V$43*'Shares Cameras and Games'!R21</f>
        <v>0</v>
      </c>
      <c r="W28" s="11">
        <f>W$43*'Shares Cameras and Games'!S21</f>
        <v>0</v>
      </c>
      <c r="X28" s="11">
        <f>X$43*'Shares Cameras and Games'!T21</f>
        <v>0</v>
      </c>
      <c r="Y28" s="11">
        <f>Y$43*'Shares Cameras and Games'!U21</f>
        <v>0</v>
      </c>
      <c r="Z28" s="11">
        <f>Z$43*'Shares Cameras and Games'!V21</f>
        <v>0</v>
      </c>
      <c r="AA28" s="11">
        <f>AA$43*'Shares Cameras and Games'!W21</f>
        <v>0</v>
      </c>
      <c r="AB28" s="11">
        <f>AB$43*'Shares Cameras and Games'!X21</f>
        <v>0</v>
      </c>
      <c r="AC28" s="10">
        <v>0</v>
      </c>
      <c r="AD28" s="10">
        <v>0</v>
      </c>
      <c r="AE28" s="10">
        <v>0</v>
      </c>
      <c r="AF28" s="10">
        <v>0</v>
      </c>
      <c r="AG28" s="10">
        <v>0</v>
      </c>
      <c r="AH28" s="10">
        <v>0</v>
      </c>
      <c r="AI28" s="10">
        <v>0</v>
      </c>
      <c r="AJ28" s="10">
        <v>0</v>
      </c>
      <c r="AK28" s="10">
        <v>0</v>
      </c>
      <c r="AL28" s="10">
        <v>0</v>
      </c>
      <c r="AM28" s="10">
        <v>0</v>
      </c>
      <c r="AN28" s="10">
        <v>0</v>
      </c>
      <c r="AO28" s="10">
        <v>0</v>
      </c>
      <c r="AP28" s="10">
        <v>0</v>
      </c>
      <c r="AQ28" s="10">
        <v>0</v>
      </c>
      <c r="AR28" s="10">
        <v>0</v>
      </c>
      <c r="AS28" s="10">
        <v>0</v>
      </c>
      <c r="AT28" s="10">
        <v>0</v>
      </c>
      <c r="AU28" s="10">
        <v>0</v>
      </c>
      <c r="AV28" s="10">
        <v>0</v>
      </c>
      <c r="AW28" s="10">
        <v>0</v>
      </c>
      <c r="AX28" s="10">
        <v>0</v>
      </c>
      <c r="AY28" s="10">
        <v>0</v>
      </c>
      <c r="AZ28" s="10">
        <v>0</v>
      </c>
      <c r="BA28" s="10">
        <v>0</v>
      </c>
      <c r="BB28" s="10">
        <v>0</v>
      </c>
      <c r="BC28" s="10">
        <v>0</v>
      </c>
      <c r="BD28" s="10">
        <v>0</v>
      </c>
      <c r="BE28" s="10">
        <v>0</v>
      </c>
    </row>
    <row r="29" spans="1:57" x14ac:dyDescent="0.35">
      <c r="A29" s="57" t="s">
        <v>616</v>
      </c>
      <c r="C29" s="86" t="s">
        <v>4</v>
      </c>
      <c r="D29" s="58" t="s">
        <v>621</v>
      </c>
      <c r="E29" s="69" t="s">
        <v>617</v>
      </c>
      <c r="F29" s="26" t="s">
        <v>56</v>
      </c>
      <c r="G29" s="11">
        <f>G$43*'Shares Cameras and Games'!C22</f>
        <v>0</v>
      </c>
      <c r="H29" s="11">
        <f>H$43*'Shares Cameras and Games'!D22</f>
        <v>0</v>
      </c>
      <c r="I29" s="11">
        <f>I$43*'Shares Cameras and Games'!E22</f>
        <v>0</v>
      </c>
      <c r="J29" s="11">
        <f>J$43*'Shares Cameras and Games'!F22</f>
        <v>0</v>
      </c>
      <c r="K29" s="11">
        <f>K$43*'Shares Cameras and Games'!G22</f>
        <v>0</v>
      </c>
      <c r="L29" s="11">
        <f>L$43*'Shares Cameras and Games'!H22</f>
        <v>0</v>
      </c>
      <c r="M29" s="11">
        <f>M$43*'Shares Cameras and Games'!I22</f>
        <v>0</v>
      </c>
      <c r="N29" s="11">
        <f>N$43*'Shares Cameras and Games'!J22</f>
        <v>0</v>
      </c>
      <c r="O29" s="11">
        <f>O$43*'Shares Cameras and Games'!K22</f>
        <v>0</v>
      </c>
      <c r="P29" s="11">
        <f>P$43*'Shares Cameras and Games'!L22</f>
        <v>0</v>
      </c>
      <c r="Q29" s="11">
        <f>Q$43*'Shares Cameras and Games'!M22</f>
        <v>0</v>
      </c>
      <c r="R29" s="11">
        <f>R$43*'Shares Cameras and Games'!N22</f>
        <v>0</v>
      </c>
      <c r="S29" s="11">
        <f>S$43*'Shares Cameras and Games'!O22</f>
        <v>0</v>
      </c>
      <c r="T29" s="11">
        <f>T$43*'Shares Cameras and Games'!P22</f>
        <v>0</v>
      </c>
      <c r="U29" s="11">
        <f>U$43*'Shares Cameras and Games'!Q22</f>
        <v>0</v>
      </c>
      <c r="V29" s="11">
        <f>V$43*'Shares Cameras and Games'!R22</f>
        <v>0</v>
      </c>
      <c r="W29" s="11">
        <f>W$43*'Shares Cameras and Games'!S22</f>
        <v>0</v>
      </c>
      <c r="X29" s="11">
        <f>X$43*'Shares Cameras and Games'!T22</f>
        <v>0</v>
      </c>
      <c r="Y29" s="11">
        <f>Y$43*'Shares Cameras and Games'!U22</f>
        <v>0</v>
      </c>
      <c r="Z29" s="11">
        <f>Z$43*'Shares Cameras and Games'!V22</f>
        <v>0</v>
      </c>
      <c r="AA29" s="11">
        <f>AA$43*'Shares Cameras and Games'!W22</f>
        <v>0</v>
      </c>
      <c r="AB29" s="11">
        <f>AB$43*'Shares Cameras and Games'!X22</f>
        <v>0</v>
      </c>
      <c r="AC29" s="10">
        <v>0</v>
      </c>
      <c r="AD29" s="10">
        <v>0</v>
      </c>
      <c r="AE29" s="10">
        <v>0</v>
      </c>
      <c r="AF29" s="10">
        <v>0</v>
      </c>
      <c r="AG29" s="10">
        <v>0</v>
      </c>
      <c r="AH29" s="10">
        <v>0</v>
      </c>
      <c r="AI29" s="10">
        <v>0</v>
      </c>
      <c r="AJ29" s="10">
        <v>0</v>
      </c>
      <c r="AK29" s="10">
        <v>0</v>
      </c>
      <c r="AL29" s="10">
        <v>0</v>
      </c>
      <c r="AM29" s="10">
        <v>0</v>
      </c>
      <c r="AN29" s="10">
        <v>0</v>
      </c>
      <c r="AO29" s="10">
        <v>0</v>
      </c>
      <c r="AP29" s="10">
        <v>0</v>
      </c>
      <c r="AQ29" s="10">
        <v>0</v>
      </c>
      <c r="AR29" s="10">
        <v>0</v>
      </c>
      <c r="AS29" s="10">
        <v>0</v>
      </c>
      <c r="AT29" s="10">
        <v>0</v>
      </c>
      <c r="AU29" s="10">
        <v>0</v>
      </c>
      <c r="AV29" s="10">
        <v>0</v>
      </c>
      <c r="AW29" s="10">
        <v>0</v>
      </c>
      <c r="AX29" s="10">
        <v>0</v>
      </c>
      <c r="AY29" s="10">
        <v>0</v>
      </c>
      <c r="AZ29" s="10">
        <v>0</v>
      </c>
      <c r="BA29" s="10">
        <v>0</v>
      </c>
      <c r="BB29" s="10">
        <v>0</v>
      </c>
      <c r="BC29" s="10">
        <v>0</v>
      </c>
      <c r="BD29" s="10">
        <v>0</v>
      </c>
      <c r="BE29" s="10">
        <v>0</v>
      </c>
    </row>
    <row r="30" spans="1:57" x14ac:dyDescent="0.35">
      <c r="A30" s="57" t="s">
        <v>616</v>
      </c>
      <c r="C30" s="86" t="s">
        <v>4</v>
      </c>
      <c r="D30" s="58" t="s">
        <v>621</v>
      </c>
      <c r="E30" s="69" t="s">
        <v>617</v>
      </c>
      <c r="F30" s="26" t="s">
        <v>57</v>
      </c>
      <c r="G30" s="11">
        <f>G$43*'Shares Cameras and Games'!C23</f>
        <v>0</v>
      </c>
      <c r="H30" s="11">
        <f>H$43*'Shares Cameras and Games'!D23</f>
        <v>0</v>
      </c>
      <c r="I30" s="11">
        <f>I$43*'Shares Cameras and Games'!E23</f>
        <v>0</v>
      </c>
      <c r="J30" s="11">
        <f>J$43*'Shares Cameras and Games'!F23</f>
        <v>0</v>
      </c>
      <c r="K30" s="11">
        <f>K$43*'Shares Cameras and Games'!G23</f>
        <v>0</v>
      </c>
      <c r="L30" s="11">
        <f>L$43*'Shares Cameras and Games'!H23</f>
        <v>0</v>
      </c>
      <c r="M30" s="11">
        <f>M$43*'Shares Cameras and Games'!I23</f>
        <v>0</v>
      </c>
      <c r="N30" s="11">
        <f>N$43*'Shares Cameras and Games'!J23</f>
        <v>0</v>
      </c>
      <c r="O30" s="11">
        <f>O$43*'Shares Cameras and Games'!K23</f>
        <v>0</v>
      </c>
      <c r="P30" s="11">
        <f>P$43*'Shares Cameras and Games'!L23</f>
        <v>0</v>
      </c>
      <c r="Q30" s="11">
        <f>Q$43*'Shares Cameras and Games'!M23</f>
        <v>0</v>
      </c>
      <c r="R30" s="11">
        <f>R$43*'Shares Cameras and Games'!N23</f>
        <v>0</v>
      </c>
      <c r="S30" s="11">
        <f>S$43*'Shares Cameras and Games'!O23</f>
        <v>0</v>
      </c>
      <c r="T30" s="11">
        <f>T$43*'Shares Cameras and Games'!P23</f>
        <v>0</v>
      </c>
      <c r="U30" s="11">
        <f>U$43*'Shares Cameras and Games'!Q23</f>
        <v>0</v>
      </c>
      <c r="V30" s="11">
        <f>V$43*'Shares Cameras and Games'!R23</f>
        <v>0</v>
      </c>
      <c r="W30" s="11">
        <f>W$43*'Shares Cameras and Games'!S23</f>
        <v>0</v>
      </c>
      <c r="X30" s="11">
        <f>X$43*'Shares Cameras and Games'!T23</f>
        <v>0</v>
      </c>
      <c r="Y30" s="11">
        <f>Y$43*'Shares Cameras and Games'!U23</f>
        <v>0</v>
      </c>
      <c r="Z30" s="11">
        <f>Z$43*'Shares Cameras and Games'!V23</f>
        <v>0</v>
      </c>
      <c r="AA30" s="11">
        <f>AA$43*'Shares Cameras and Games'!W23</f>
        <v>0</v>
      </c>
      <c r="AB30" s="11">
        <f>AB$43*'Shares Cameras and Games'!X23</f>
        <v>0</v>
      </c>
      <c r="AC30" s="10">
        <v>0</v>
      </c>
      <c r="AD30" s="10">
        <v>0</v>
      </c>
      <c r="AE30" s="10">
        <v>0</v>
      </c>
      <c r="AF30" s="10">
        <v>0</v>
      </c>
      <c r="AG30" s="10">
        <v>0</v>
      </c>
      <c r="AH30" s="10">
        <v>0</v>
      </c>
      <c r="AI30" s="10">
        <v>0</v>
      </c>
      <c r="AJ30" s="10">
        <v>0</v>
      </c>
      <c r="AK30" s="10">
        <v>0</v>
      </c>
      <c r="AL30" s="10">
        <v>0</v>
      </c>
      <c r="AM30" s="10">
        <v>0</v>
      </c>
      <c r="AN30" s="10">
        <v>0</v>
      </c>
      <c r="AO30" s="10">
        <v>0</v>
      </c>
      <c r="AP30" s="10">
        <v>0</v>
      </c>
      <c r="AQ30" s="10">
        <v>0</v>
      </c>
      <c r="AR30" s="10">
        <v>0</v>
      </c>
      <c r="AS30" s="10">
        <v>0</v>
      </c>
      <c r="AT30" s="10">
        <v>0</v>
      </c>
      <c r="AU30" s="10">
        <v>0</v>
      </c>
      <c r="AV30" s="10">
        <v>0</v>
      </c>
      <c r="AW30" s="10">
        <v>0</v>
      </c>
      <c r="AX30" s="10">
        <v>0</v>
      </c>
      <c r="AY30" s="10">
        <v>0</v>
      </c>
      <c r="AZ30" s="10">
        <v>0</v>
      </c>
      <c r="BA30" s="10">
        <v>0</v>
      </c>
      <c r="BB30" s="10">
        <v>0</v>
      </c>
      <c r="BC30" s="10">
        <v>0</v>
      </c>
      <c r="BD30" s="10">
        <v>0</v>
      </c>
      <c r="BE30" s="10">
        <v>0</v>
      </c>
    </row>
    <row r="31" spans="1:57" x14ac:dyDescent="0.35">
      <c r="A31" s="57" t="s">
        <v>616</v>
      </c>
      <c r="C31" s="86" t="s">
        <v>4</v>
      </c>
      <c r="D31" s="58" t="s">
        <v>621</v>
      </c>
      <c r="E31" s="69" t="s">
        <v>617</v>
      </c>
      <c r="F31" s="26" t="s">
        <v>58</v>
      </c>
      <c r="G31" s="11">
        <f>G$43*'Shares Cameras and Games'!C24</f>
        <v>0</v>
      </c>
      <c r="H31" s="11">
        <f>H$43*'Shares Cameras and Games'!D24</f>
        <v>0</v>
      </c>
      <c r="I31" s="11">
        <f>I$43*'Shares Cameras and Games'!E24</f>
        <v>0</v>
      </c>
      <c r="J31" s="11">
        <f>J$43*'Shares Cameras and Games'!F24</f>
        <v>0</v>
      </c>
      <c r="K31" s="11">
        <f>K$43*'Shares Cameras and Games'!G24</f>
        <v>0</v>
      </c>
      <c r="L31" s="11">
        <f>L$43*'Shares Cameras and Games'!H24</f>
        <v>0</v>
      </c>
      <c r="M31" s="11">
        <f>M$43*'Shares Cameras and Games'!I24</f>
        <v>0</v>
      </c>
      <c r="N31" s="11">
        <f>N$43*'Shares Cameras and Games'!J24</f>
        <v>0</v>
      </c>
      <c r="O31" s="11">
        <f>O$43*'Shares Cameras and Games'!K24</f>
        <v>0</v>
      </c>
      <c r="P31" s="11">
        <f>P$43*'Shares Cameras and Games'!L24</f>
        <v>0</v>
      </c>
      <c r="Q31" s="11">
        <f>Q$43*'Shares Cameras and Games'!M24</f>
        <v>0</v>
      </c>
      <c r="R31" s="11">
        <f>R$43*'Shares Cameras and Games'!N24</f>
        <v>0</v>
      </c>
      <c r="S31" s="11">
        <f>S$43*'Shares Cameras and Games'!O24</f>
        <v>0</v>
      </c>
      <c r="T31" s="11">
        <f>T$43*'Shares Cameras and Games'!P24</f>
        <v>0</v>
      </c>
      <c r="U31" s="11">
        <f>U$43*'Shares Cameras and Games'!Q24</f>
        <v>0</v>
      </c>
      <c r="V31" s="11">
        <f>V$43*'Shares Cameras and Games'!R24</f>
        <v>0</v>
      </c>
      <c r="W31" s="11">
        <f>W$43*'Shares Cameras and Games'!S24</f>
        <v>0</v>
      </c>
      <c r="X31" s="11">
        <f>X$43*'Shares Cameras and Games'!T24</f>
        <v>0</v>
      </c>
      <c r="Y31" s="11">
        <f>Y$43*'Shares Cameras and Games'!U24</f>
        <v>0</v>
      </c>
      <c r="Z31" s="11">
        <f>Z$43*'Shares Cameras and Games'!V24</f>
        <v>0</v>
      </c>
      <c r="AA31" s="11">
        <f>AA$43*'Shares Cameras and Games'!W24</f>
        <v>0</v>
      </c>
      <c r="AB31" s="11">
        <f>AB$43*'Shares Cameras and Games'!X24</f>
        <v>0</v>
      </c>
      <c r="AC31" s="10">
        <v>0</v>
      </c>
      <c r="AD31" s="10">
        <v>0</v>
      </c>
      <c r="AE31" s="10">
        <v>0</v>
      </c>
      <c r="AF31" s="10">
        <v>0</v>
      </c>
      <c r="AG31" s="10">
        <v>0</v>
      </c>
      <c r="AH31" s="10">
        <v>0</v>
      </c>
      <c r="AI31" s="10">
        <v>0</v>
      </c>
      <c r="AJ31" s="10">
        <v>0</v>
      </c>
      <c r="AK31" s="10">
        <v>0</v>
      </c>
      <c r="AL31" s="10">
        <v>0</v>
      </c>
      <c r="AM31" s="10">
        <v>0</v>
      </c>
      <c r="AN31" s="10">
        <v>0</v>
      </c>
      <c r="AO31" s="10">
        <v>0</v>
      </c>
      <c r="AP31" s="10">
        <v>0</v>
      </c>
      <c r="AQ31" s="10">
        <v>0</v>
      </c>
      <c r="AR31" s="10">
        <v>0</v>
      </c>
      <c r="AS31" s="10">
        <v>0</v>
      </c>
      <c r="AT31" s="10">
        <v>0</v>
      </c>
      <c r="AU31" s="10">
        <v>0</v>
      </c>
      <c r="AV31" s="10">
        <v>0</v>
      </c>
      <c r="AW31" s="10">
        <v>0</v>
      </c>
      <c r="AX31" s="10">
        <v>0</v>
      </c>
      <c r="AY31" s="10">
        <v>0</v>
      </c>
      <c r="AZ31" s="10">
        <v>0</v>
      </c>
      <c r="BA31" s="10">
        <v>0</v>
      </c>
      <c r="BB31" s="10">
        <v>0</v>
      </c>
      <c r="BC31" s="10">
        <v>0</v>
      </c>
      <c r="BD31" s="10">
        <v>0</v>
      </c>
      <c r="BE31" s="10">
        <v>0</v>
      </c>
    </row>
    <row r="32" spans="1:57" x14ac:dyDescent="0.35">
      <c r="A32" s="57" t="s">
        <v>616</v>
      </c>
      <c r="C32" s="86" t="s">
        <v>4</v>
      </c>
      <c r="D32" s="58" t="s">
        <v>621</v>
      </c>
      <c r="E32" s="69" t="s">
        <v>617</v>
      </c>
      <c r="F32" s="26" t="s">
        <v>59</v>
      </c>
      <c r="G32" s="11">
        <f>G$43*'Shares Cameras and Games'!C25</f>
        <v>0</v>
      </c>
      <c r="H32" s="11">
        <f>H$43*'Shares Cameras and Games'!D25</f>
        <v>0</v>
      </c>
      <c r="I32" s="11">
        <f>I$43*'Shares Cameras and Games'!E25</f>
        <v>0</v>
      </c>
      <c r="J32" s="11">
        <f>J$43*'Shares Cameras and Games'!F25</f>
        <v>0</v>
      </c>
      <c r="K32" s="11">
        <f>K$43*'Shares Cameras and Games'!G25</f>
        <v>0</v>
      </c>
      <c r="L32" s="11">
        <f>L$43*'Shares Cameras and Games'!H25</f>
        <v>0</v>
      </c>
      <c r="M32" s="11">
        <f>M$43*'Shares Cameras and Games'!I25</f>
        <v>0</v>
      </c>
      <c r="N32" s="11">
        <f>N$43*'Shares Cameras and Games'!J25</f>
        <v>0</v>
      </c>
      <c r="O32" s="11">
        <f>O$43*'Shares Cameras and Games'!K25</f>
        <v>0</v>
      </c>
      <c r="P32" s="11">
        <f>P$43*'Shares Cameras and Games'!L25</f>
        <v>0</v>
      </c>
      <c r="Q32" s="11">
        <f>Q$43*'Shares Cameras and Games'!M25</f>
        <v>0</v>
      </c>
      <c r="R32" s="11">
        <f>R$43*'Shares Cameras and Games'!N25</f>
        <v>0</v>
      </c>
      <c r="S32" s="11">
        <f>S$43*'Shares Cameras and Games'!O25</f>
        <v>0</v>
      </c>
      <c r="T32" s="11">
        <f>T$43*'Shares Cameras and Games'!P25</f>
        <v>0</v>
      </c>
      <c r="U32" s="11">
        <f>U$43*'Shares Cameras and Games'!Q25</f>
        <v>0</v>
      </c>
      <c r="V32" s="11">
        <f>V$43*'Shares Cameras and Games'!R25</f>
        <v>0</v>
      </c>
      <c r="W32" s="11">
        <f>W$43*'Shares Cameras and Games'!S25</f>
        <v>0</v>
      </c>
      <c r="X32" s="11">
        <f>X$43*'Shares Cameras and Games'!T25</f>
        <v>0</v>
      </c>
      <c r="Y32" s="11">
        <f>Y$43*'Shares Cameras and Games'!U25</f>
        <v>0</v>
      </c>
      <c r="Z32" s="11">
        <f>Z$43*'Shares Cameras and Games'!V25</f>
        <v>0</v>
      </c>
      <c r="AA32" s="11">
        <f>AA$43*'Shares Cameras and Games'!W25</f>
        <v>0</v>
      </c>
      <c r="AB32" s="11">
        <f>AB$43*'Shares Cameras and Games'!X25</f>
        <v>0</v>
      </c>
      <c r="AC32" s="10">
        <v>0</v>
      </c>
      <c r="AD32" s="10">
        <v>0</v>
      </c>
      <c r="AE32" s="10">
        <v>0</v>
      </c>
      <c r="AF32" s="10">
        <v>0</v>
      </c>
      <c r="AG32" s="10">
        <v>0</v>
      </c>
      <c r="AH32" s="10">
        <v>0</v>
      </c>
      <c r="AI32" s="10">
        <v>0</v>
      </c>
      <c r="AJ32" s="10">
        <v>0</v>
      </c>
      <c r="AK32" s="10">
        <v>0</v>
      </c>
      <c r="AL32" s="10">
        <v>0</v>
      </c>
      <c r="AM32" s="10">
        <v>0</v>
      </c>
      <c r="AN32" s="10">
        <v>0</v>
      </c>
      <c r="AO32" s="10">
        <v>0</v>
      </c>
      <c r="AP32" s="10">
        <v>0</v>
      </c>
      <c r="AQ32" s="10">
        <v>0</v>
      </c>
      <c r="AR32" s="10">
        <v>0</v>
      </c>
      <c r="AS32" s="10">
        <v>0</v>
      </c>
      <c r="AT32" s="10">
        <v>0</v>
      </c>
      <c r="AU32" s="10">
        <v>0</v>
      </c>
      <c r="AV32" s="10">
        <v>0</v>
      </c>
      <c r="AW32" s="10">
        <v>0</v>
      </c>
      <c r="AX32" s="10">
        <v>0</v>
      </c>
      <c r="AY32" s="10">
        <v>0</v>
      </c>
      <c r="AZ32" s="10">
        <v>0</v>
      </c>
      <c r="BA32" s="10">
        <v>0</v>
      </c>
      <c r="BB32" s="10">
        <v>0</v>
      </c>
      <c r="BC32" s="10">
        <v>0</v>
      </c>
      <c r="BD32" s="10">
        <v>0</v>
      </c>
      <c r="BE32" s="10">
        <v>0</v>
      </c>
    </row>
    <row r="33" spans="1:57" x14ac:dyDescent="0.35">
      <c r="A33" s="57" t="s">
        <v>616</v>
      </c>
      <c r="C33" s="86" t="s">
        <v>4</v>
      </c>
      <c r="D33" s="58" t="s">
        <v>621</v>
      </c>
      <c r="E33" s="69" t="s">
        <v>617</v>
      </c>
      <c r="F33" s="26" t="s">
        <v>60</v>
      </c>
      <c r="G33" s="11">
        <f>G$43*'Shares Cameras and Games'!C26</f>
        <v>0</v>
      </c>
      <c r="H33" s="11">
        <f>H$43*'Shares Cameras and Games'!D26</f>
        <v>0</v>
      </c>
      <c r="I33" s="11">
        <f>I$43*'Shares Cameras and Games'!E26</f>
        <v>0</v>
      </c>
      <c r="J33" s="11">
        <f>J$43*'Shares Cameras and Games'!F26</f>
        <v>0</v>
      </c>
      <c r="K33" s="11">
        <f>K$43*'Shares Cameras and Games'!G26</f>
        <v>0</v>
      </c>
      <c r="L33" s="11">
        <f>L$43*'Shares Cameras and Games'!H26</f>
        <v>0</v>
      </c>
      <c r="M33" s="11">
        <f>M$43*'Shares Cameras and Games'!I26</f>
        <v>0</v>
      </c>
      <c r="N33" s="11">
        <f>N$43*'Shares Cameras and Games'!J26</f>
        <v>0</v>
      </c>
      <c r="O33" s="11">
        <f>O$43*'Shares Cameras and Games'!K26</f>
        <v>0</v>
      </c>
      <c r="P33" s="11">
        <f>P$43*'Shares Cameras and Games'!L26</f>
        <v>0</v>
      </c>
      <c r="Q33" s="11">
        <f>Q$43*'Shares Cameras and Games'!M26</f>
        <v>0</v>
      </c>
      <c r="R33" s="11">
        <f>R$43*'Shares Cameras and Games'!N26</f>
        <v>0</v>
      </c>
      <c r="S33" s="11">
        <f>S$43*'Shares Cameras and Games'!O26</f>
        <v>0</v>
      </c>
      <c r="T33" s="11">
        <f>T$43*'Shares Cameras and Games'!P26</f>
        <v>0</v>
      </c>
      <c r="U33" s="11">
        <f>U$43*'Shares Cameras and Games'!Q26</f>
        <v>0</v>
      </c>
      <c r="V33" s="11">
        <f>V$43*'Shares Cameras and Games'!R26</f>
        <v>0</v>
      </c>
      <c r="W33" s="11">
        <f>W$43*'Shares Cameras and Games'!S26</f>
        <v>0</v>
      </c>
      <c r="X33" s="11">
        <f>X$43*'Shares Cameras and Games'!T26</f>
        <v>0</v>
      </c>
      <c r="Y33" s="11">
        <f>Y$43*'Shares Cameras and Games'!U26</f>
        <v>0</v>
      </c>
      <c r="Z33" s="11">
        <f>Z$43*'Shares Cameras and Games'!V26</f>
        <v>0</v>
      </c>
      <c r="AA33" s="11">
        <f>AA$43*'Shares Cameras and Games'!W26</f>
        <v>0</v>
      </c>
      <c r="AB33" s="11">
        <f>AB$43*'Shares Cameras and Games'!X26</f>
        <v>0</v>
      </c>
      <c r="AC33" s="10">
        <v>0</v>
      </c>
      <c r="AD33" s="10">
        <v>0</v>
      </c>
      <c r="AE33" s="10">
        <v>0</v>
      </c>
      <c r="AF33" s="10">
        <v>0</v>
      </c>
      <c r="AG33" s="10">
        <v>0</v>
      </c>
      <c r="AH33" s="10">
        <v>0</v>
      </c>
      <c r="AI33" s="10">
        <v>0</v>
      </c>
      <c r="AJ33" s="10">
        <v>0</v>
      </c>
      <c r="AK33" s="10">
        <v>0</v>
      </c>
      <c r="AL33" s="10">
        <v>0</v>
      </c>
      <c r="AM33" s="10">
        <v>0</v>
      </c>
      <c r="AN33" s="10">
        <v>0</v>
      </c>
      <c r="AO33" s="10">
        <v>0</v>
      </c>
      <c r="AP33" s="10">
        <v>0</v>
      </c>
      <c r="AQ33" s="10">
        <v>0</v>
      </c>
      <c r="AR33" s="10">
        <v>0</v>
      </c>
      <c r="AS33" s="10">
        <v>0</v>
      </c>
      <c r="AT33" s="10">
        <v>0</v>
      </c>
      <c r="AU33" s="10">
        <v>0</v>
      </c>
      <c r="AV33" s="10">
        <v>0</v>
      </c>
      <c r="AW33" s="10">
        <v>0</v>
      </c>
      <c r="AX33" s="10">
        <v>0</v>
      </c>
      <c r="AY33" s="10">
        <v>0</v>
      </c>
      <c r="AZ33" s="10">
        <v>0</v>
      </c>
      <c r="BA33" s="10">
        <v>0</v>
      </c>
      <c r="BB33" s="10">
        <v>0</v>
      </c>
      <c r="BC33" s="10">
        <v>0</v>
      </c>
      <c r="BD33" s="10">
        <v>0</v>
      </c>
      <c r="BE33" s="10">
        <v>0</v>
      </c>
    </row>
    <row r="34" spans="1:57" x14ac:dyDescent="0.35">
      <c r="A34" s="57" t="s">
        <v>616</v>
      </c>
      <c r="C34" s="86" t="s">
        <v>4</v>
      </c>
      <c r="D34" s="58" t="s">
        <v>621</v>
      </c>
      <c r="E34" s="69" t="s">
        <v>617</v>
      </c>
      <c r="F34" s="26" t="s">
        <v>61</v>
      </c>
      <c r="G34" s="11">
        <f>G$43*'Shares Cameras and Games'!C27</f>
        <v>0</v>
      </c>
      <c r="H34" s="11">
        <f>H$43*'Shares Cameras and Games'!D27</f>
        <v>0</v>
      </c>
      <c r="I34" s="11">
        <f>I$43*'Shares Cameras and Games'!E27</f>
        <v>0</v>
      </c>
      <c r="J34" s="11">
        <f>J$43*'Shares Cameras and Games'!F27</f>
        <v>0</v>
      </c>
      <c r="K34" s="11">
        <f>K$43*'Shares Cameras and Games'!G27</f>
        <v>0</v>
      </c>
      <c r="L34" s="11">
        <f>L$43*'Shares Cameras and Games'!H27</f>
        <v>0</v>
      </c>
      <c r="M34" s="11">
        <f>M$43*'Shares Cameras and Games'!I27</f>
        <v>0</v>
      </c>
      <c r="N34" s="11">
        <f>N$43*'Shares Cameras and Games'!J27</f>
        <v>0</v>
      </c>
      <c r="O34" s="11">
        <f>O$43*'Shares Cameras and Games'!K27</f>
        <v>0</v>
      </c>
      <c r="P34" s="11">
        <f>P$43*'Shares Cameras and Games'!L27</f>
        <v>0</v>
      </c>
      <c r="Q34" s="11">
        <f>Q$43*'Shares Cameras and Games'!M27</f>
        <v>0</v>
      </c>
      <c r="R34" s="11">
        <f>R$43*'Shares Cameras and Games'!N27</f>
        <v>0</v>
      </c>
      <c r="S34" s="11">
        <f>S$43*'Shares Cameras and Games'!O27</f>
        <v>0</v>
      </c>
      <c r="T34" s="11">
        <f>T$43*'Shares Cameras and Games'!P27</f>
        <v>0</v>
      </c>
      <c r="U34" s="11">
        <f>U$43*'Shares Cameras and Games'!Q27</f>
        <v>0</v>
      </c>
      <c r="V34" s="11">
        <f>V$43*'Shares Cameras and Games'!R27</f>
        <v>0</v>
      </c>
      <c r="W34" s="11">
        <f>W$43*'Shares Cameras and Games'!S27</f>
        <v>0</v>
      </c>
      <c r="X34" s="11">
        <f>X$43*'Shares Cameras and Games'!T27</f>
        <v>0</v>
      </c>
      <c r="Y34" s="11">
        <f>Y$43*'Shares Cameras and Games'!U27</f>
        <v>0</v>
      </c>
      <c r="Z34" s="11">
        <f>Z$43*'Shares Cameras and Games'!V27</f>
        <v>0</v>
      </c>
      <c r="AA34" s="11">
        <f>AA$43*'Shares Cameras and Games'!W27</f>
        <v>0</v>
      </c>
      <c r="AB34" s="11">
        <f>AB$43*'Shares Cameras and Games'!X27</f>
        <v>0</v>
      </c>
      <c r="AC34" s="10">
        <v>0</v>
      </c>
      <c r="AD34" s="10">
        <v>0</v>
      </c>
      <c r="AE34" s="10">
        <v>0</v>
      </c>
      <c r="AF34" s="10">
        <v>0</v>
      </c>
      <c r="AG34" s="10">
        <v>0</v>
      </c>
      <c r="AH34" s="10">
        <v>0</v>
      </c>
      <c r="AI34" s="10">
        <v>0</v>
      </c>
      <c r="AJ34" s="10">
        <v>0</v>
      </c>
      <c r="AK34" s="10">
        <v>0</v>
      </c>
      <c r="AL34" s="10">
        <v>0</v>
      </c>
      <c r="AM34" s="10">
        <v>0</v>
      </c>
      <c r="AN34" s="10">
        <v>0</v>
      </c>
      <c r="AO34" s="10">
        <v>0</v>
      </c>
      <c r="AP34" s="10">
        <v>0</v>
      </c>
      <c r="AQ34" s="10">
        <v>0</v>
      </c>
      <c r="AR34" s="10">
        <v>0</v>
      </c>
      <c r="AS34" s="10">
        <v>0</v>
      </c>
      <c r="AT34" s="10">
        <v>0</v>
      </c>
      <c r="AU34" s="10">
        <v>0</v>
      </c>
      <c r="AV34" s="10">
        <v>0</v>
      </c>
      <c r="AW34" s="10">
        <v>0</v>
      </c>
      <c r="AX34" s="10">
        <v>0</v>
      </c>
      <c r="AY34" s="10">
        <v>0</v>
      </c>
      <c r="AZ34" s="10">
        <v>0</v>
      </c>
      <c r="BA34" s="10">
        <v>0</v>
      </c>
      <c r="BB34" s="10">
        <v>0</v>
      </c>
      <c r="BC34" s="10">
        <v>0</v>
      </c>
      <c r="BD34" s="10">
        <v>0</v>
      </c>
      <c r="BE34" s="10">
        <v>0</v>
      </c>
    </row>
    <row r="35" spans="1:57" x14ac:dyDescent="0.35">
      <c r="A35" s="57" t="s">
        <v>616</v>
      </c>
      <c r="C35" s="86" t="s">
        <v>4</v>
      </c>
      <c r="D35" s="58" t="s">
        <v>621</v>
      </c>
      <c r="E35" s="69" t="s">
        <v>617</v>
      </c>
      <c r="F35" s="26" t="s">
        <v>62</v>
      </c>
      <c r="G35" s="11">
        <f>G$43*'Shares Cameras and Games'!C28</f>
        <v>0</v>
      </c>
      <c r="H35" s="11">
        <f>H$43*'Shares Cameras and Games'!D28</f>
        <v>0</v>
      </c>
      <c r="I35" s="11">
        <f>I$43*'Shares Cameras and Games'!E28</f>
        <v>0</v>
      </c>
      <c r="J35" s="11">
        <f>J$43*'Shares Cameras and Games'!F28</f>
        <v>0</v>
      </c>
      <c r="K35" s="11">
        <f>K$43*'Shares Cameras and Games'!G28</f>
        <v>0</v>
      </c>
      <c r="L35" s="11">
        <f>L$43*'Shares Cameras and Games'!H28</f>
        <v>0</v>
      </c>
      <c r="M35" s="11">
        <f>M$43*'Shares Cameras and Games'!I28</f>
        <v>0</v>
      </c>
      <c r="N35" s="11">
        <f>N$43*'Shares Cameras and Games'!J28</f>
        <v>0</v>
      </c>
      <c r="O35" s="11">
        <f>O$43*'Shares Cameras and Games'!K28</f>
        <v>0</v>
      </c>
      <c r="P35" s="11">
        <f>P$43*'Shares Cameras and Games'!L28</f>
        <v>0</v>
      </c>
      <c r="Q35" s="11">
        <f>Q$43*'Shares Cameras and Games'!M28</f>
        <v>0</v>
      </c>
      <c r="R35" s="11">
        <f>R$43*'Shares Cameras and Games'!N28</f>
        <v>0</v>
      </c>
      <c r="S35" s="11">
        <f>S$43*'Shares Cameras and Games'!O28</f>
        <v>0</v>
      </c>
      <c r="T35" s="11">
        <f>T$43*'Shares Cameras and Games'!P28</f>
        <v>0</v>
      </c>
      <c r="U35" s="11">
        <f>U$43*'Shares Cameras and Games'!Q28</f>
        <v>0</v>
      </c>
      <c r="V35" s="11">
        <f>V$43*'Shares Cameras and Games'!R28</f>
        <v>0</v>
      </c>
      <c r="W35" s="11">
        <f>W$43*'Shares Cameras and Games'!S28</f>
        <v>0</v>
      </c>
      <c r="X35" s="11">
        <f>X$43*'Shares Cameras and Games'!T28</f>
        <v>0</v>
      </c>
      <c r="Y35" s="11">
        <f>Y$43*'Shares Cameras and Games'!U28</f>
        <v>0</v>
      </c>
      <c r="Z35" s="11">
        <f>Z$43*'Shares Cameras and Games'!V28</f>
        <v>0</v>
      </c>
      <c r="AA35" s="11">
        <f>AA$43*'Shares Cameras and Games'!W28</f>
        <v>0</v>
      </c>
      <c r="AB35" s="11">
        <f>AB$43*'Shares Cameras and Games'!X28</f>
        <v>0</v>
      </c>
      <c r="AC35" s="10">
        <v>0</v>
      </c>
      <c r="AD35" s="10">
        <v>0</v>
      </c>
      <c r="AE35" s="10">
        <v>0</v>
      </c>
      <c r="AF35" s="10">
        <v>0</v>
      </c>
      <c r="AG35" s="10">
        <v>0</v>
      </c>
      <c r="AH35" s="10">
        <v>0</v>
      </c>
      <c r="AI35" s="10">
        <v>0</v>
      </c>
      <c r="AJ35" s="10">
        <v>0</v>
      </c>
      <c r="AK35" s="10">
        <v>0</v>
      </c>
      <c r="AL35" s="10">
        <v>0</v>
      </c>
      <c r="AM35" s="10">
        <v>0</v>
      </c>
      <c r="AN35" s="10">
        <v>0</v>
      </c>
      <c r="AO35" s="10">
        <v>0</v>
      </c>
      <c r="AP35" s="10">
        <v>0</v>
      </c>
      <c r="AQ35" s="10">
        <v>0</v>
      </c>
      <c r="AR35" s="10">
        <v>0</v>
      </c>
      <c r="AS35" s="10">
        <v>0</v>
      </c>
      <c r="AT35" s="10">
        <v>0</v>
      </c>
      <c r="AU35" s="10">
        <v>0</v>
      </c>
      <c r="AV35" s="10">
        <v>0</v>
      </c>
      <c r="AW35" s="10">
        <v>0</v>
      </c>
      <c r="AX35" s="10">
        <v>0</v>
      </c>
      <c r="AY35" s="10">
        <v>0</v>
      </c>
      <c r="AZ35" s="10">
        <v>0</v>
      </c>
      <c r="BA35" s="10">
        <v>0</v>
      </c>
      <c r="BB35" s="10">
        <v>0</v>
      </c>
      <c r="BC35" s="10">
        <v>0</v>
      </c>
      <c r="BD35" s="10">
        <v>0</v>
      </c>
      <c r="BE35" s="10">
        <v>0</v>
      </c>
    </row>
    <row r="36" spans="1:57" x14ac:dyDescent="0.35">
      <c r="A36" s="57" t="s">
        <v>616</v>
      </c>
      <c r="C36" s="86" t="s">
        <v>4</v>
      </c>
      <c r="D36" s="58" t="s">
        <v>621</v>
      </c>
      <c r="E36" s="69" t="s">
        <v>617</v>
      </c>
      <c r="F36" s="26" t="s">
        <v>63</v>
      </c>
      <c r="G36" s="11">
        <f>G$43*'Shares Cameras and Games'!C29</f>
        <v>0</v>
      </c>
      <c r="H36" s="11">
        <f>H$43*'Shares Cameras and Games'!D29</f>
        <v>0</v>
      </c>
      <c r="I36" s="11">
        <f>I$43*'Shares Cameras and Games'!E29</f>
        <v>0</v>
      </c>
      <c r="J36" s="11">
        <f>J$43*'Shares Cameras and Games'!F29</f>
        <v>0</v>
      </c>
      <c r="K36" s="11">
        <f>K$43*'Shares Cameras and Games'!G29</f>
        <v>0</v>
      </c>
      <c r="L36" s="11">
        <f>L$43*'Shares Cameras and Games'!H29</f>
        <v>0</v>
      </c>
      <c r="M36" s="11">
        <f>M$43*'Shares Cameras and Games'!I29</f>
        <v>0</v>
      </c>
      <c r="N36" s="11">
        <f>N$43*'Shares Cameras and Games'!J29</f>
        <v>0</v>
      </c>
      <c r="O36" s="11">
        <f>O$43*'Shares Cameras and Games'!K29</f>
        <v>0</v>
      </c>
      <c r="P36" s="11">
        <f>P$43*'Shares Cameras and Games'!L29</f>
        <v>0</v>
      </c>
      <c r="Q36" s="11">
        <f>Q$43*'Shares Cameras and Games'!M29</f>
        <v>0</v>
      </c>
      <c r="R36" s="11">
        <f>R$43*'Shares Cameras and Games'!N29</f>
        <v>0</v>
      </c>
      <c r="S36" s="11">
        <f>S$43*'Shares Cameras and Games'!O29</f>
        <v>0</v>
      </c>
      <c r="T36" s="11">
        <f>T$43*'Shares Cameras and Games'!P29</f>
        <v>0</v>
      </c>
      <c r="U36" s="11">
        <f>U$43*'Shares Cameras and Games'!Q29</f>
        <v>0</v>
      </c>
      <c r="V36" s="11">
        <f>V$43*'Shares Cameras and Games'!R29</f>
        <v>0</v>
      </c>
      <c r="W36" s="11">
        <f>W$43*'Shares Cameras and Games'!S29</f>
        <v>0</v>
      </c>
      <c r="X36" s="11">
        <f>X$43*'Shares Cameras and Games'!T29</f>
        <v>0</v>
      </c>
      <c r="Y36" s="11">
        <f>Y$43*'Shares Cameras and Games'!U29</f>
        <v>0</v>
      </c>
      <c r="Z36" s="11">
        <f>Z$43*'Shares Cameras and Games'!V29</f>
        <v>0</v>
      </c>
      <c r="AA36" s="11">
        <f>AA$43*'Shares Cameras and Games'!W29</f>
        <v>0</v>
      </c>
      <c r="AB36" s="11">
        <f>AB$43*'Shares Cameras and Games'!X29</f>
        <v>0</v>
      </c>
      <c r="AC36" s="10">
        <v>0</v>
      </c>
      <c r="AD36" s="10">
        <v>0</v>
      </c>
      <c r="AE36" s="10">
        <v>0</v>
      </c>
      <c r="AF36" s="10">
        <v>0</v>
      </c>
      <c r="AG36" s="10">
        <v>0</v>
      </c>
      <c r="AH36" s="10">
        <v>0</v>
      </c>
      <c r="AI36" s="10">
        <v>0</v>
      </c>
      <c r="AJ36" s="10">
        <v>0</v>
      </c>
      <c r="AK36" s="10">
        <v>0</v>
      </c>
      <c r="AL36" s="10">
        <v>0</v>
      </c>
      <c r="AM36" s="10">
        <v>0</v>
      </c>
      <c r="AN36" s="10">
        <v>0</v>
      </c>
      <c r="AO36" s="10">
        <v>0</v>
      </c>
      <c r="AP36" s="10">
        <v>0</v>
      </c>
      <c r="AQ36" s="10">
        <v>0</v>
      </c>
      <c r="AR36" s="10">
        <v>0</v>
      </c>
      <c r="AS36" s="10">
        <v>0</v>
      </c>
      <c r="AT36" s="10">
        <v>0</v>
      </c>
      <c r="AU36" s="10">
        <v>0</v>
      </c>
      <c r="AV36" s="10">
        <v>0</v>
      </c>
      <c r="AW36" s="10">
        <v>0</v>
      </c>
      <c r="AX36" s="10">
        <v>0</v>
      </c>
      <c r="AY36" s="10">
        <v>0</v>
      </c>
      <c r="AZ36" s="10">
        <v>0</v>
      </c>
      <c r="BA36" s="10">
        <v>0</v>
      </c>
      <c r="BB36" s="10">
        <v>0</v>
      </c>
      <c r="BC36" s="10">
        <v>0</v>
      </c>
      <c r="BD36" s="10">
        <v>0</v>
      </c>
      <c r="BE36" s="10">
        <v>0</v>
      </c>
    </row>
    <row r="37" spans="1:57" x14ac:dyDescent="0.35">
      <c r="A37" s="57" t="s">
        <v>616</v>
      </c>
      <c r="C37" s="86" t="s">
        <v>4</v>
      </c>
      <c r="D37" s="58" t="s">
        <v>621</v>
      </c>
      <c r="E37" s="69" t="s">
        <v>617</v>
      </c>
      <c r="F37" s="26" t="s">
        <v>64</v>
      </c>
      <c r="G37" s="11">
        <f>G$43*'Shares Cameras and Games'!C30</f>
        <v>0</v>
      </c>
      <c r="H37" s="11">
        <f>H$43*'Shares Cameras and Games'!D30</f>
        <v>0</v>
      </c>
      <c r="I37" s="11">
        <f>I$43*'Shares Cameras and Games'!E30</f>
        <v>0</v>
      </c>
      <c r="J37" s="11">
        <f>J$43*'Shares Cameras and Games'!F30</f>
        <v>0</v>
      </c>
      <c r="K37" s="11">
        <f>K$43*'Shares Cameras and Games'!G30</f>
        <v>0</v>
      </c>
      <c r="L37" s="11">
        <f>L$43*'Shares Cameras and Games'!H30</f>
        <v>0</v>
      </c>
      <c r="M37" s="11">
        <f>M$43*'Shares Cameras and Games'!I30</f>
        <v>0</v>
      </c>
      <c r="N37" s="11">
        <f>N$43*'Shares Cameras and Games'!J30</f>
        <v>0</v>
      </c>
      <c r="O37" s="11">
        <f>O$43*'Shares Cameras and Games'!K30</f>
        <v>0</v>
      </c>
      <c r="P37" s="11">
        <f>P$43*'Shares Cameras and Games'!L30</f>
        <v>0</v>
      </c>
      <c r="Q37" s="11">
        <f>Q$43*'Shares Cameras and Games'!M30</f>
        <v>0</v>
      </c>
      <c r="R37" s="11">
        <f>R$43*'Shares Cameras and Games'!N30</f>
        <v>0</v>
      </c>
      <c r="S37" s="11">
        <f>S$43*'Shares Cameras and Games'!O30</f>
        <v>0</v>
      </c>
      <c r="T37" s="11">
        <f>T$43*'Shares Cameras and Games'!P30</f>
        <v>0</v>
      </c>
      <c r="U37" s="11">
        <f>U$43*'Shares Cameras and Games'!Q30</f>
        <v>0</v>
      </c>
      <c r="V37" s="11">
        <f>V$43*'Shares Cameras and Games'!R30</f>
        <v>0</v>
      </c>
      <c r="W37" s="11">
        <f>W$43*'Shares Cameras and Games'!S30</f>
        <v>0</v>
      </c>
      <c r="X37" s="11">
        <f>X$43*'Shares Cameras and Games'!T30</f>
        <v>0</v>
      </c>
      <c r="Y37" s="11">
        <f>Y$43*'Shares Cameras and Games'!U30</f>
        <v>0</v>
      </c>
      <c r="Z37" s="11">
        <f>Z$43*'Shares Cameras and Games'!V30</f>
        <v>0</v>
      </c>
      <c r="AA37" s="11">
        <f>AA$43*'Shares Cameras and Games'!W30</f>
        <v>0</v>
      </c>
      <c r="AB37" s="11">
        <f>AB$43*'Shares Cameras and Games'!X30</f>
        <v>0</v>
      </c>
      <c r="AC37" s="10">
        <v>0</v>
      </c>
      <c r="AD37" s="10">
        <v>0</v>
      </c>
      <c r="AE37" s="10">
        <v>0</v>
      </c>
      <c r="AF37" s="10">
        <v>0</v>
      </c>
      <c r="AG37" s="10">
        <v>0</v>
      </c>
      <c r="AH37" s="10">
        <v>0</v>
      </c>
      <c r="AI37" s="10">
        <v>0</v>
      </c>
      <c r="AJ37" s="10">
        <v>0</v>
      </c>
      <c r="AK37" s="10">
        <v>0</v>
      </c>
      <c r="AL37" s="10">
        <v>0</v>
      </c>
      <c r="AM37" s="10">
        <v>0</v>
      </c>
      <c r="AN37" s="10">
        <v>0</v>
      </c>
      <c r="AO37" s="10">
        <v>0</v>
      </c>
      <c r="AP37" s="10">
        <v>0</v>
      </c>
      <c r="AQ37" s="10">
        <v>0</v>
      </c>
      <c r="AR37" s="10">
        <v>0</v>
      </c>
      <c r="AS37" s="10">
        <v>0</v>
      </c>
      <c r="AT37" s="10">
        <v>0</v>
      </c>
      <c r="AU37" s="10">
        <v>0</v>
      </c>
      <c r="AV37" s="10">
        <v>0</v>
      </c>
      <c r="AW37" s="10">
        <v>0</v>
      </c>
      <c r="AX37" s="10">
        <v>0</v>
      </c>
      <c r="AY37" s="10">
        <v>0</v>
      </c>
      <c r="AZ37" s="10">
        <v>0</v>
      </c>
      <c r="BA37" s="10">
        <v>0</v>
      </c>
      <c r="BB37" s="10">
        <v>0</v>
      </c>
      <c r="BC37" s="10">
        <v>0</v>
      </c>
      <c r="BD37" s="10">
        <v>0</v>
      </c>
      <c r="BE37" s="10">
        <v>0</v>
      </c>
    </row>
    <row r="38" spans="1:57" x14ac:dyDescent="0.35">
      <c r="A38" s="57" t="s">
        <v>616</v>
      </c>
      <c r="C38" s="86" t="s">
        <v>4</v>
      </c>
      <c r="D38" s="58" t="s">
        <v>621</v>
      </c>
      <c r="E38" s="69" t="s">
        <v>617</v>
      </c>
      <c r="F38" s="26" t="s">
        <v>65</v>
      </c>
      <c r="G38" s="11">
        <f>G$43*'Shares Cameras and Games'!C31</f>
        <v>0</v>
      </c>
      <c r="H38" s="11">
        <f>H$43*'Shares Cameras and Games'!D31</f>
        <v>0</v>
      </c>
      <c r="I38" s="11">
        <f>I$43*'Shares Cameras and Games'!E31</f>
        <v>0</v>
      </c>
      <c r="J38" s="11">
        <f>J$43*'Shares Cameras and Games'!F31</f>
        <v>0</v>
      </c>
      <c r="K38" s="11">
        <f>K$43*'Shares Cameras and Games'!G31</f>
        <v>0</v>
      </c>
      <c r="L38" s="11">
        <f>L$43*'Shares Cameras and Games'!H31</f>
        <v>0</v>
      </c>
      <c r="M38" s="11">
        <f>M$43*'Shares Cameras and Games'!I31</f>
        <v>0</v>
      </c>
      <c r="N38" s="11">
        <f>N$43*'Shares Cameras and Games'!J31</f>
        <v>0</v>
      </c>
      <c r="O38" s="11">
        <f>O$43*'Shares Cameras and Games'!K31</f>
        <v>0</v>
      </c>
      <c r="P38" s="11">
        <f>P$43*'Shares Cameras and Games'!L31</f>
        <v>0</v>
      </c>
      <c r="Q38" s="11">
        <f>Q$43*'Shares Cameras and Games'!M31</f>
        <v>0</v>
      </c>
      <c r="R38" s="11">
        <f>R$43*'Shares Cameras and Games'!N31</f>
        <v>0</v>
      </c>
      <c r="S38" s="11">
        <f>S$43*'Shares Cameras and Games'!O31</f>
        <v>0</v>
      </c>
      <c r="T38" s="11">
        <f>T$43*'Shares Cameras and Games'!P31</f>
        <v>0</v>
      </c>
      <c r="U38" s="11">
        <f>U$43*'Shares Cameras and Games'!Q31</f>
        <v>0</v>
      </c>
      <c r="V38" s="11">
        <f>V$43*'Shares Cameras and Games'!R31</f>
        <v>0</v>
      </c>
      <c r="W38" s="11">
        <f>W$43*'Shares Cameras and Games'!S31</f>
        <v>0</v>
      </c>
      <c r="X38" s="11">
        <f>X$43*'Shares Cameras and Games'!T31</f>
        <v>0</v>
      </c>
      <c r="Y38" s="11">
        <f>Y$43*'Shares Cameras and Games'!U31</f>
        <v>0</v>
      </c>
      <c r="Z38" s="11">
        <f>Z$43*'Shares Cameras and Games'!V31</f>
        <v>0</v>
      </c>
      <c r="AA38" s="11">
        <f>AA$43*'Shares Cameras and Games'!W31</f>
        <v>0</v>
      </c>
      <c r="AB38" s="11">
        <f>AB$43*'Shares Cameras and Games'!X31</f>
        <v>0</v>
      </c>
      <c r="AC38" s="10">
        <v>0</v>
      </c>
      <c r="AD38" s="10">
        <v>0</v>
      </c>
      <c r="AE38" s="10">
        <v>0</v>
      </c>
      <c r="AF38" s="10">
        <v>0</v>
      </c>
      <c r="AG38" s="10">
        <v>0</v>
      </c>
      <c r="AH38" s="10">
        <v>0</v>
      </c>
      <c r="AI38" s="10">
        <v>0</v>
      </c>
      <c r="AJ38" s="10">
        <v>0</v>
      </c>
      <c r="AK38" s="10">
        <v>0</v>
      </c>
      <c r="AL38" s="10">
        <v>0</v>
      </c>
      <c r="AM38" s="10">
        <v>0</v>
      </c>
      <c r="AN38" s="10">
        <v>0</v>
      </c>
      <c r="AO38" s="10">
        <v>0</v>
      </c>
      <c r="AP38" s="10">
        <v>0</v>
      </c>
      <c r="AQ38" s="10">
        <v>0</v>
      </c>
      <c r="AR38" s="10">
        <v>0</v>
      </c>
      <c r="AS38" s="10">
        <v>0</v>
      </c>
      <c r="AT38" s="10">
        <v>0</v>
      </c>
      <c r="AU38" s="10">
        <v>0</v>
      </c>
      <c r="AV38" s="10">
        <v>0</v>
      </c>
      <c r="AW38" s="10">
        <v>0</v>
      </c>
      <c r="AX38" s="10">
        <v>0</v>
      </c>
      <c r="AY38" s="10">
        <v>0</v>
      </c>
      <c r="AZ38" s="10">
        <v>0</v>
      </c>
      <c r="BA38" s="10">
        <v>0</v>
      </c>
      <c r="BB38" s="10">
        <v>0</v>
      </c>
      <c r="BC38" s="10">
        <v>0</v>
      </c>
      <c r="BD38" s="10">
        <v>0</v>
      </c>
      <c r="BE38" s="10">
        <v>0</v>
      </c>
    </row>
    <row r="39" spans="1:57" x14ac:dyDescent="0.35">
      <c r="A39" s="57" t="s">
        <v>616</v>
      </c>
      <c r="C39" s="86" t="s">
        <v>4</v>
      </c>
      <c r="D39" s="58" t="s">
        <v>621</v>
      </c>
      <c r="E39" s="69" t="s">
        <v>617</v>
      </c>
      <c r="F39" s="26" t="s">
        <v>36</v>
      </c>
      <c r="G39" s="11">
        <f>G$43*'Shares Cameras and Games'!C32</f>
        <v>0</v>
      </c>
      <c r="H39" s="11">
        <f>H$43*'Shares Cameras and Games'!D32</f>
        <v>0</v>
      </c>
      <c r="I39" s="11">
        <f>I$43*'Shares Cameras and Games'!E32</f>
        <v>0</v>
      </c>
      <c r="J39" s="11">
        <f>J$43*'Shares Cameras and Games'!F32</f>
        <v>0</v>
      </c>
      <c r="K39" s="11">
        <f>K$43*'Shares Cameras and Games'!G32</f>
        <v>0</v>
      </c>
      <c r="L39" s="11">
        <f>L$43*'Shares Cameras and Games'!H32</f>
        <v>0</v>
      </c>
      <c r="M39" s="11">
        <f>M$43*'Shares Cameras and Games'!I32</f>
        <v>0</v>
      </c>
      <c r="N39" s="11">
        <f>N$43*'Shares Cameras and Games'!J32</f>
        <v>0</v>
      </c>
      <c r="O39" s="11">
        <f>O$43*'Shares Cameras and Games'!K32</f>
        <v>0</v>
      </c>
      <c r="P39" s="11">
        <f>P$43*'Shares Cameras and Games'!L32</f>
        <v>0</v>
      </c>
      <c r="Q39" s="11">
        <f>Q$43*'Shares Cameras and Games'!M32</f>
        <v>0</v>
      </c>
      <c r="R39" s="11">
        <f>R$43*'Shares Cameras and Games'!N32</f>
        <v>0</v>
      </c>
      <c r="S39" s="11">
        <f>S$43*'Shares Cameras and Games'!O32</f>
        <v>0</v>
      </c>
      <c r="T39" s="11">
        <f>T$43*'Shares Cameras and Games'!P32</f>
        <v>0</v>
      </c>
      <c r="U39" s="11">
        <f>U$43*'Shares Cameras and Games'!Q32</f>
        <v>0</v>
      </c>
      <c r="V39" s="11">
        <f>V$43*'Shares Cameras and Games'!R32</f>
        <v>0</v>
      </c>
      <c r="W39" s="11">
        <f>W$43*'Shares Cameras and Games'!S32</f>
        <v>0</v>
      </c>
      <c r="X39" s="11">
        <f>X$43*'Shares Cameras and Games'!T32</f>
        <v>0</v>
      </c>
      <c r="Y39" s="11">
        <f>Y$43*'Shares Cameras and Games'!U32</f>
        <v>0</v>
      </c>
      <c r="Z39" s="11">
        <f>Z$43*'Shares Cameras and Games'!V32</f>
        <v>0</v>
      </c>
      <c r="AA39" s="11">
        <f>AA$43*'Shares Cameras and Games'!W32</f>
        <v>0</v>
      </c>
      <c r="AB39" s="11">
        <f>AB$43*'Shares Cameras and Games'!X32</f>
        <v>0</v>
      </c>
      <c r="AC39" s="10">
        <v>0</v>
      </c>
      <c r="AD39" s="10">
        <v>0</v>
      </c>
      <c r="AE39" s="10">
        <v>0</v>
      </c>
      <c r="AF39" s="10">
        <v>0</v>
      </c>
      <c r="AG39" s="10">
        <v>0</v>
      </c>
      <c r="AH39" s="10">
        <v>0</v>
      </c>
      <c r="AI39" s="10">
        <v>0</v>
      </c>
      <c r="AJ39" s="10">
        <v>0</v>
      </c>
      <c r="AK39" s="10">
        <v>0</v>
      </c>
      <c r="AL39" s="10">
        <v>0</v>
      </c>
      <c r="AM39" s="10">
        <v>0</v>
      </c>
      <c r="AN39" s="10">
        <v>0</v>
      </c>
      <c r="AO39" s="10">
        <v>0</v>
      </c>
      <c r="AP39" s="10">
        <v>0</v>
      </c>
      <c r="AQ39" s="10">
        <v>0</v>
      </c>
      <c r="AR39" s="10">
        <v>0</v>
      </c>
      <c r="AS39" s="10">
        <v>0</v>
      </c>
      <c r="AT39" s="10">
        <v>0</v>
      </c>
      <c r="AU39" s="10">
        <v>0</v>
      </c>
      <c r="AV39" s="10">
        <v>0</v>
      </c>
      <c r="AW39" s="10">
        <v>0</v>
      </c>
      <c r="AX39" s="10">
        <v>0</v>
      </c>
      <c r="AY39" s="10">
        <v>0</v>
      </c>
      <c r="AZ39" s="10">
        <v>0</v>
      </c>
      <c r="BA39" s="10">
        <v>0</v>
      </c>
      <c r="BB39" s="10">
        <v>0</v>
      </c>
      <c r="BC39" s="10">
        <v>0</v>
      </c>
      <c r="BD39" s="10">
        <v>0</v>
      </c>
      <c r="BE39" s="10">
        <v>0</v>
      </c>
    </row>
    <row r="40" spans="1:57" x14ac:dyDescent="0.35">
      <c r="A40" s="57" t="s">
        <v>616</v>
      </c>
      <c r="C40" s="86" t="s">
        <v>4</v>
      </c>
      <c r="D40" s="58" t="s">
        <v>621</v>
      </c>
      <c r="E40" s="69" t="s">
        <v>617</v>
      </c>
      <c r="F40" s="26" t="s">
        <v>37</v>
      </c>
      <c r="G40" s="11">
        <f>G$43*'Shares Cameras and Games'!C33</f>
        <v>0</v>
      </c>
      <c r="H40" s="11">
        <f>H$43*'Shares Cameras and Games'!D33</f>
        <v>0</v>
      </c>
      <c r="I40" s="11">
        <f>I$43*'Shares Cameras and Games'!E33</f>
        <v>0</v>
      </c>
      <c r="J40" s="11">
        <f>J$43*'Shares Cameras and Games'!F33</f>
        <v>0</v>
      </c>
      <c r="K40" s="11">
        <f>K$43*'Shares Cameras and Games'!G33</f>
        <v>0</v>
      </c>
      <c r="L40" s="11">
        <f>L$43*'Shares Cameras and Games'!H33</f>
        <v>0</v>
      </c>
      <c r="M40" s="11">
        <f>M$43*'Shares Cameras and Games'!I33</f>
        <v>0</v>
      </c>
      <c r="N40" s="11">
        <f>N$43*'Shares Cameras and Games'!J33</f>
        <v>0</v>
      </c>
      <c r="O40" s="11">
        <f>O$43*'Shares Cameras and Games'!K33</f>
        <v>0</v>
      </c>
      <c r="P40" s="11">
        <f>P$43*'Shares Cameras and Games'!L33</f>
        <v>0</v>
      </c>
      <c r="Q40" s="11">
        <f>Q$43*'Shares Cameras and Games'!M33</f>
        <v>0</v>
      </c>
      <c r="R40" s="11">
        <f>R$43*'Shares Cameras and Games'!N33</f>
        <v>0</v>
      </c>
      <c r="S40" s="11">
        <f>S$43*'Shares Cameras and Games'!O33</f>
        <v>0</v>
      </c>
      <c r="T40" s="11">
        <f>T$43*'Shares Cameras and Games'!P33</f>
        <v>0</v>
      </c>
      <c r="U40" s="11">
        <f>U$43*'Shares Cameras and Games'!Q33</f>
        <v>0</v>
      </c>
      <c r="V40" s="11">
        <f>V$43*'Shares Cameras and Games'!R33</f>
        <v>0</v>
      </c>
      <c r="W40" s="11">
        <f>W$43*'Shares Cameras and Games'!S33</f>
        <v>0</v>
      </c>
      <c r="X40" s="11">
        <f>X$43*'Shares Cameras and Games'!T33</f>
        <v>0</v>
      </c>
      <c r="Y40" s="11">
        <f>Y$43*'Shares Cameras and Games'!U33</f>
        <v>0</v>
      </c>
      <c r="Z40" s="11">
        <f>Z$43*'Shares Cameras and Games'!V33</f>
        <v>0</v>
      </c>
      <c r="AA40" s="11">
        <f>AA$43*'Shares Cameras and Games'!W33</f>
        <v>0</v>
      </c>
      <c r="AB40" s="11">
        <f>AB$43*'Shares Cameras and Games'!X33</f>
        <v>0</v>
      </c>
      <c r="AC40" s="10">
        <v>0</v>
      </c>
      <c r="AD40" s="10">
        <v>0</v>
      </c>
      <c r="AE40" s="10">
        <v>0</v>
      </c>
      <c r="AF40" s="10">
        <v>0</v>
      </c>
      <c r="AG40" s="10">
        <v>0</v>
      </c>
      <c r="AH40" s="10">
        <v>0</v>
      </c>
      <c r="AI40" s="10">
        <v>0</v>
      </c>
      <c r="AJ40" s="10">
        <v>0</v>
      </c>
      <c r="AK40" s="10">
        <v>0</v>
      </c>
      <c r="AL40" s="10">
        <v>0</v>
      </c>
      <c r="AM40" s="10">
        <v>0</v>
      </c>
      <c r="AN40" s="10">
        <v>0</v>
      </c>
      <c r="AO40" s="10">
        <v>0</v>
      </c>
      <c r="AP40" s="10">
        <v>0</v>
      </c>
      <c r="AQ40" s="10">
        <v>0</v>
      </c>
      <c r="AR40" s="10">
        <v>0</v>
      </c>
      <c r="AS40" s="10">
        <v>0</v>
      </c>
      <c r="AT40" s="10">
        <v>0</v>
      </c>
      <c r="AU40" s="10">
        <v>0</v>
      </c>
      <c r="AV40" s="10">
        <v>0</v>
      </c>
      <c r="AW40" s="10">
        <v>0</v>
      </c>
      <c r="AX40" s="10">
        <v>0</v>
      </c>
      <c r="AY40" s="10">
        <v>0</v>
      </c>
      <c r="AZ40" s="10">
        <v>0</v>
      </c>
      <c r="BA40" s="10">
        <v>0</v>
      </c>
      <c r="BB40" s="10">
        <v>0</v>
      </c>
      <c r="BC40" s="10">
        <v>0</v>
      </c>
      <c r="BD40" s="10">
        <v>0</v>
      </c>
      <c r="BE40" s="10">
        <v>0</v>
      </c>
    </row>
    <row r="41" spans="1:57" x14ac:dyDescent="0.35">
      <c r="A41" s="57" t="s">
        <v>616</v>
      </c>
      <c r="C41" s="86" t="s">
        <v>4</v>
      </c>
      <c r="D41" s="58" t="s">
        <v>621</v>
      </c>
      <c r="E41" s="69" t="s">
        <v>617</v>
      </c>
      <c r="F41" s="26" t="s">
        <v>66</v>
      </c>
      <c r="G41" s="11">
        <f>G$43*'Shares Cameras and Games'!C34</f>
        <v>0</v>
      </c>
      <c r="H41" s="11">
        <f>H$43*'Shares Cameras and Games'!D34</f>
        <v>0</v>
      </c>
      <c r="I41" s="11">
        <f>I$43*'Shares Cameras and Games'!E34</f>
        <v>0</v>
      </c>
      <c r="J41" s="11">
        <f>J$43*'Shares Cameras and Games'!F34</f>
        <v>0</v>
      </c>
      <c r="K41" s="11">
        <f>K$43*'Shares Cameras and Games'!G34</f>
        <v>0</v>
      </c>
      <c r="L41" s="11">
        <f>L$43*'Shares Cameras and Games'!H34</f>
        <v>0</v>
      </c>
      <c r="M41" s="11">
        <f>M$43*'Shares Cameras and Games'!I34</f>
        <v>0</v>
      </c>
      <c r="N41" s="11">
        <f>N$43*'Shares Cameras and Games'!J34</f>
        <v>0</v>
      </c>
      <c r="O41" s="11">
        <f>O$43*'Shares Cameras and Games'!K34</f>
        <v>0</v>
      </c>
      <c r="P41" s="11">
        <f>P$43*'Shares Cameras and Games'!L34</f>
        <v>0</v>
      </c>
      <c r="Q41" s="11">
        <f>Q$43*'Shares Cameras and Games'!M34</f>
        <v>0</v>
      </c>
      <c r="R41" s="11">
        <f>R$43*'Shares Cameras and Games'!N34</f>
        <v>0</v>
      </c>
      <c r="S41" s="11">
        <f>S$43*'Shares Cameras and Games'!O34</f>
        <v>0</v>
      </c>
      <c r="T41" s="11">
        <f>T$43*'Shares Cameras and Games'!P34</f>
        <v>0</v>
      </c>
      <c r="U41" s="11">
        <f>U$43*'Shares Cameras and Games'!Q34</f>
        <v>0</v>
      </c>
      <c r="V41" s="11">
        <f>V$43*'Shares Cameras and Games'!R34</f>
        <v>0</v>
      </c>
      <c r="W41" s="11">
        <f>W$43*'Shares Cameras and Games'!S34</f>
        <v>0</v>
      </c>
      <c r="X41" s="11">
        <f>X$43*'Shares Cameras and Games'!T34</f>
        <v>0</v>
      </c>
      <c r="Y41" s="11">
        <f>Y$43*'Shares Cameras and Games'!U34</f>
        <v>0</v>
      </c>
      <c r="Z41" s="11">
        <f>Z$43*'Shares Cameras and Games'!V34</f>
        <v>0</v>
      </c>
      <c r="AA41" s="11">
        <f>AA$43*'Shares Cameras and Games'!W34</f>
        <v>0</v>
      </c>
      <c r="AB41" s="11">
        <f>AB$43*'Shares Cameras and Games'!X34</f>
        <v>0</v>
      </c>
      <c r="AC41" s="10">
        <v>0</v>
      </c>
      <c r="AD41" s="10">
        <v>0</v>
      </c>
      <c r="AE41" s="10">
        <v>0</v>
      </c>
      <c r="AF41" s="10">
        <v>0</v>
      </c>
      <c r="AG41" s="10">
        <v>0</v>
      </c>
      <c r="AH41" s="10">
        <v>0</v>
      </c>
      <c r="AI41" s="10">
        <v>0</v>
      </c>
      <c r="AJ41" s="10">
        <v>0</v>
      </c>
      <c r="AK41" s="10">
        <v>0</v>
      </c>
      <c r="AL41" s="10">
        <v>0</v>
      </c>
      <c r="AM41" s="10">
        <v>0</v>
      </c>
      <c r="AN41" s="10">
        <v>0</v>
      </c>
      <c r="AO41" s="10">
        <v>0</v>
      </c>
      <c r="AP41" s="10">
        <v>0</v>
      </c>
      <c r="AQ41" s="10">
        <v>0</v>
      </c>
      <c r="AR41" s="10">
        <v>0</v>
      </c>
      <c r="AS41" s="10">
        <v>0</v>
      </c>
      <c r="AT41" s="10">
        <v>0</v>
      </c>
      <c r="AU41" s="10">
        <v>0</v>
      </c>
      <c r="AV41" s="10">
        <v>0</v>
      </c>
      <c r="AW41" s="10">
        <v>0</v>
      </c>
      <c r="AX41" s="10">
        <v>0</v>
      </c>
      <c r="AY41" s="10">
        <v>0</v>
      </c>
      <c r="AZ41" s="10">
        <v>0</v>
      </c>
      <c r="BA41" s="10">
        <v>0</v>
      </c>
      <c r="BB41" s="10">
        <v>0</v>
      </c>
      <c r="BC41" s="10">
        <v>0</v>
      </c>
      <c r="BD41" s="10">
        <v>0</v>
      </c>
      <c r="BE41" s="10">
        <v>0</v>
      </c>
    </row>
    <row r="42" spans="1:57" x14ac:dyDescent="0.35">
      <c r="A42" s="57" t="s">
        <v>616</v>
      </c>
      <c r="C42" s="86" t="s">
        <v>4</v>
      </c>
      <c r="D42" s="58" t="s">
        <v>621</v>
      </c>
      <c r="E42" s="69" t="s">
        <v>617</v>
      </c>
      <c r="F42" s="26" t="s">
        <v>67</v>
      </c>
      <c r="G42" s="11">
        <f>G$43*'Shares Cameras and Games'!C35</f>
        <v>0</v>
      </c>
      <c r="H42" s="11">
        <f>H$43*'Shares Cameras and Games'!D35</f>
        <v>0</v>
      </c>
      <c r="I42" s="11">
        <f>I$43*'Shares Cameras and Games'!E35</f>
        <v>0</v>
      </c>
      <c r="J42" s="11">
        <f>J$43*'Shares Cameras and Games'!F35</f>
        <v>0</v>
      </c>
      <c r="K42" s="11">
        <f>K$43*'Shares Cameras and Games'!G35</f>
        <v>0</v>
      </c>
      <c r="L42" s="11">
        <f>L$43*'Shares Cameras and Games'!H35</f>
        <v>0</v>
      </c>
      <c r="M42" s="11">
        <f>M$43*'Shares Cameras and Games'!I35</f>
        <v>0</v>
      </c>
      <c r="N42" s="11">
        <f>N$43*'Shares Cameras and Games'!J35</f>
        <v>0</v>
      </c>
      <c r="O42" s="11">
        <f>O$43*'Shares Cameras and Games'!K35</f>
        <v>0</v>
      </c>
      <c r="P42" s="11">
        <f>P$43*'Shares Cameras and Games'!L35</f>
        <v>0</v>
      </c>
      <c r="Q42" s="11">
        <f>Q$43*'Shares Cameras and Games'!M35</f>
        <v>0</v>
      </c>
      <c r="R42" s="11">
        <f>R$43*'Shares Cameras and Games'!N35</f>
        <v>0</v>
      </c>
      <c r="S42" s="11">
        <f>S$43*'Shares Cameras and Games'!O35</f>
        <v>0</v>
      </c>
      <c r="T42" s="11">
        <f>T$43*'Shares Cameras and Games'!P35</f>
        <v>0</v>
      </c>
      <c r="U42" s="11">
        <f>U$43*'Shares Cameras and Games'!Q35</f>
        <v>0</v>
      </c>
      <c r="V42" s="11">
        <f>V$43*'Shares Cameras and Games'!R35</f>
        <v>0</v>
      </c>
      <c r="W42" s="11">
        <f>W$43*'Shares Cameras and Games'!S35</f>
        <v>0</v>
      </c>
      <c r="X42" s="11">
        <f>X$43*'Shares Cameras and Games'!T35</f>
        <v>0</v>
      </c>
      <c r="Y42" s="11">
        <f>Y$43*'Shares Cameras and Games'!U35</f>
        <v>0</v>
      </c>
      <c r="Z42" s="11">
        <f>Z$43*'Shares Cameras and Games'!V35</f>
        <v>0</v>
      </c>
      <c r="AA42" s="11">
        <f>AA$43*'Shares Cameras and Games'!W35</f>
        <v>0</v>
      </c>
      <c r="AB42" s="11">
        <f>AB$43*'Shares Cameras and Games'!X35</f>
        <v>0</v>
      </c>
      <c r="AC42" s="10">
        <v>0</v>
      </c>
      <c r="AD42" s="10">
        <v>0</v>
      </c>
      <c r="AE42" s="10">
        <v>0</v>
      </c>
      <c r="AF42" s="10">
        <v>0</v>
      </c>
      <c r="AG42" s="10">
        <v>0</v>
      </c>
      <c r="AH42" s="10">
        <v>0</v>
      </c>
      <c r="AI42" s="10">
        <v>0</v>
      </c>
      <c r="AJ42" s="10">
        <v>0</v>
      </c>
      <c r="AK42" s="10">
        <v>0</v>
      </c>
      <c r="AL42" s="10">
        <v>0</v>
      </c>
      <c r="AM42" s="10">
        <v>0</v>
      </c>
      <c r="AN42" s="10">
        <v>0</v>
      </c>
      <c r="AO42" s="10">
        <v>0</v>
      </c>
      <c r="AP42" s="10">
        <v>0</v>
      </c>
      <c r="AQ42" s="10">
        <v>0</v>
      </c>
      <c r="AR42" s="10">
        <v>0</v>
      </c>
      <c r="AS42" s="10">
        <v>0</v>
      </c>
      <c r="AT42" s="10">
        <v>0</v>
      </c>
      <c r="AU42" s="10">
        <v>0</v>
      </c>
      <c r="AV42" s="10">
        <v>0</v>
      </c>
      <c r="AW42" s="10">
        <v>0</v>
      </c>
      <c r="AX42" s="10">
        <v>0</v>
      </c>
      <c r="AY42" s="10">
        <v>0</v>
      </c>
      <c r="AZ42" s="10">
        <v>0</v>
      </c>
      <c r="BA42" s="10">
        <v>0</v>
      </c>
      <c r="BB42" s="10">
        <v>0</v>
      </c>
      <c r="BC42" s="10">
        <v>0</v>
      </c>
      <c r="BD42" s="10">
        <v>0</v>
      </c>
      <c r="BE42" s="10">
        <v>0</v>
      </c>
    </row>
    <row r="43" spans="1:57" x14ac:dyDescent="0.35">
      <c r="A43" s="86" t="s">
        <v>616</v>
      </c>
      <c r="B43" s="86"/>
      <c r="C43" s="86" t="s">
        <v>4</v>
      </c>
      <c r="D43" s="87" t="s">
        <v>621</v>
      </c>
      <c r="E43" s="87" t="s">
        <v>617</v>
      </c>
      <c r="F43" s="93" t="s">
        <v>630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0</v>
      </c>
      <c r="AG43" s="2">
        <v>0</v>
      </c>
      <c r="AH43" s="2">
        <v>0</v>
      </c>
      <c r="AI43" s="2">
        <v>0</v>
      </c>
      <c r="AJ43" s="2">
        <v>0</v>
      </c>
      <c r="AK43" s="2">
        <v>0</v>
      </c>
      <c r="AL43" s="2">
        <v>0</v>
      </c>
      <c r="AM43" s="2">
        <v>0</v>
      </c>
      <c r="AN43" s="2">
        <v>0</v>
      </c>
      <c r="AO43" s="2">
        <v>0</v>
      </c>
      <c r="AP43" s="2">
        <v>0</v>
      </c>
      <c r="AQ43" s="2">
        <v>0</v>
      </c>
      <c r="AR43" s="2">
        <v>0</v>
      </c>
      <c r="AS43" s="2">
        <v>0</v>
      </c>
      <c r="AT43" s="2">
        <v>0</v>
      </c>
      <c r="AU43" s="2">
        <v>0</v>
      </c>
      <c r="AV43" s="2">
        <v>0</v>
      </c>
      <c r="AW43" s="2">
        <v>0</v>
      </c>
      <c r="AX43" s="2">
        <v>0</v>
      </c>
      <c r="AY43" s="2">
        <v>0</v>
      </c>
      <c r="AZ43" s="2">
        <v>0</v>
      </c>
      <c r="BA43" s="2">
        <v>0</v>
      </c>
      <c r="BB43" s="2">
        <v>0</v>
      </c>
      <c r="BC43" s="2">
        <v>0</v>
      </c>
      <c r="BD43" s="2">
        <v>0</v>
      </c>
      <c r="BE43" s="2">
        <v>0</v>
      </c>
    </row>
    <row r="44" spans="1:57" x14ac:dyDescent="0.35">
      <c r="F44" s="26" t="s">
        <v>69</v>
      </c>
      <c r="G44" s="5">
        <f t="shared" ref="G44:Q44" si="0">_xlfn.RRI(1,G43,H43)</f>
        <v>0</v>
      </c>
      <c r="H44" s="5">
        <f t="shared" si="0"/>
        <v>0</v>
      </c>
      <c r="I44" s="5">
        <f t="shared" si="0"/>
        <v>0</v>
      </c>
      <c r="J44" s="5">
        <f t="shared" si="0"/>
        <v>0</v>
      </c>
      <c r="K44" s="5">
        <f t="shared" si="0"/>
        <v>0</v>
      </c>
      <c r="L44" s="5">
        <f t="shared" si="0"/>
        <v>0</v>
      </c>
      <c r="M44" s="5">
        <f t="shared" si="0"/>
        <v>0</v>
      </c>
      <c r="N44" s="5">
        <f t="shared" si="0"/>
        <v>0</v>
      </c>
      <c r="O44" s="5">
        <f t="shared" si="0"/>
        <v>0</v>
      </c>
      <c r="P44" s="5">
        <f t="shared" si="0"/>
        <v>0</v>
      </c>
      <c r="Q44" s="5">
        <f t="shared" si="0"/>
        <v>0</v>
      </c>
      <c r="R44" s="5">
        <f>_xlfn.RRI(1,R43,S43)</f>
        <v>0</v>
      </c>
      <c r="S44" s="5">
        <f t="shared" ref="S44:AB44" si="1">_xlfn.RRI(1,S43,T43)</f>
        <v>0</v>
      </c>
      <c r="T44" s="5">
        <f t="shared" si="1"/>
        <v>0</v>
      </c>
      <c r="U44" s="5">
        <f t="shared" si="1"/>
        <v>0</v>
      </c>
      <c r="V44" s="5">
        <f t="shared" si="1"/>
        <v>0</v>
      </c>
      <c r="W44" s="5">
        <f t="shared" si="1"/>
        <v>0</v>
      </c>
      <c r="X44" s="5">
        <f t="shared" si="1"/>
        <v>0</v>
      </c>
      <c r="Y44" s="5">
        <f t="shared" si="1"/>
        <v>0</v>
      </c>
      <c r="Z44" s="5">
        <f t="shared" si="1"/>
        <v>0</v>
      </c>
      <c r="AA44" s="5">
        <f t="shared" si="1"/>
        <v>0</v>
      </c>
      <c r="AB44" s="5">
        <f t="shared" si="1"/>
        <v>0</v>
      </c>
    </row>
    <row r="45" spans="1:57" x14ac:dyDescent="0.35">
      <c r="F45" s="30" t="s">
        <v>587</v>
      </c>
      <c r="G45" s="28">
        <f>SUM(G12:G42)</f>
        <v>0</v>
      </c>
      <c r="H45" s="28">
        <f t="shared" ref="H45:AB45" si="2">SUM(H12:H42)</f>
        <v>0</v>
      </c>
      <c r="I45" s="28">
        <f t="shared" si="2"/>
        <v>0</v>
      </c>
      <c r="J45" s="28">
        <f t="shared" si="2"/>
        <v>0</v>
      </c>
      <c r="K45" s="28">
        <f t="shared" si="2"/>
        <v>0</v>
      </c>
      <c r="L45" s="28">
        <f t="shared" si="2"/>
        <v>0</v>
      </c>
      <c r="M45" s="28">
        <f t="shared" si="2"/>
        <v>0</v>
      </c>
      <c r="N45" s="28">
        <f t="shared" si="2"/>
        <v>0</v>
      </c>
      <c r="O45" s="28">
        <f t="shared" si="2"/>
        <v>0</v>
      </c>
      <c r="P45" s="28">
        <f t="shared" si="2"/>
        <v>0</v>
      </c>
      <c r="Q45" s="28">
        <f t="shared" si="2"/>
        <v>0</v>
      </c>
      <c r="R45" s="28">
        <f t="shared" si="2"/>
        <v>0</v>
      </c>
      <c r="S45" s="28">
        <f t="shared" si="2"/>
        <v>0</v>
      </c>
      <c r="T45" s="28">
        <f t="shared" si="2"/>
        <v>0</v>
      </c>
      <c r="U45" s="28">
        <f t="shared" si="2"/>
        <v>0</v>
      </c>
      <c r="V45" s="28">
        <f t="shared" si="2"/>
        <v>0</v>
      </c>
      <c r="W45" s="28">
        <f t="shared" si="2"/>
        <v>0</v>
      </c>
      <c r="X45" s="28">
        <f t="shared" si="2"/>
        <v>0</v>
      </c>
      <c r="Y45" s="28">
        <f t="shared" si="2"/>
        <v>0</v>
      </c>
      <c r="Z45" s="28">
        <f t="shared" si="2"/>
        <v>0</v>
      </c>
      <c r="AA45" s="28">
        <f t="shared" si="2"/>
        <v>0</v>
      </c>
      <c r="AB45" s="28">
        <f t="shared" si="2"/>
        <v>0</v>
      </c>
    </row>
    <row r="46" spans="1:57" x14ac:dyDescent="0.35">
      <c r="F46" s="15" t="s">
        <v>70</v>
      </c>
      <c r="G46" s="15"/>
      <c r="H46" s="15"/>
      <c r="I46" s="15"/>
      <c r="J46" s="16"/>
      <c r="K46" s="16"/>
      <c r="L46" s="16"/>
      <c r="M46" s="16"/>
      <c r="N46" s="16"/>
      <c r="O46" s="16"/>
      <c r="P46" s="16"/>
      <c r="Q46" s="16"/>
    </row>
    <row r="47" spans="1:57" x14ac:dyDescent="0.35">
      <c r="F47" s="13" t="s">
        <v>71</v>
      </c>
      <c r="G47" s="13"/>
      <c r="H47" s="13"/>
      <c r="I47" s="13"/>
    </row>
  </sheetData>
  <mergeCells count="4">
    <mergeCell ref="H1:I1"/>
    <mergeCell ref="G10:Q10"/>
    <mergeCell ref="R10:AB10"/>
    <mergeCell ref="AC10:BE10"/>
  </mergeCells>
  <pageMargins left="0.7" right="0.7" top="0.78740157499999996" bottom="0.78740157499999996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1BAC6-B415-4E30-9DDD-87BAC98040F8}">
  <sheetPr>
    <tabColor rgb="FF92D050"/>
  </sheetPr>
  <dimension ref="A1:BE47"/>
  <sheetViews>
    <sheetView topLeftCell="A47" zoomScale="60" zoomScaleNormal="60" workbookViewId="0">
      <selection activeCell="F43" sqref="F43"/>
    </sheetView>
  </sheetViews>
  <sheetFormatPr baseColWidth="10" defaultRowHeight="14.5" x14ac:dyDescent="0.35"/>
  <cols>
    <col min="1" max="1" width="11.54296875" style="57"/>
    <col min="2" max="2" width="9.26953125" style="57" bestFit="1" customWidth="1"/>
    <col min="3" max="3" width="20.7265625" style="57" bestFit="1" customWidth="1"/>
    <col min="4" max="4" width="7.7265625" style="57" customWidth="1"/>
    <col min="5" max="5" width="19.7265625" style="68" bestFit="1" customWidth="1"/>
    <col min="6" max="6" width="27.26953125" customWidth="1"/>
    <col min="7" max="8" width="12.26953125" customWidth="1"/>
    <col min="9" max="9" width="12" customWidth="1"/>
    <col min="10" max="17" width="11" customWidth="1"/>
    <col min="18" max="27" width="11.26953125" bestFit="1" customWidth="1"/>
  </cols>
  <sheetData>
    <row r="1" spans="1:57" x14ac:dyDescent="0.35">
      <c r="F1" s="26" t="s">
        <v>32</v>
      </c>
      <c r="G1" s="26" t="s">
        <v>33</v>
      </c>
      <c r="H1" t="s">
        <v>586</v>
      </c>
    </row>
    <row r="2" spans="1:57" x14ac:dyDescent="0.35">
      <c r="G2" s="26" t="s">
        <v>585</v>
      </c>
      <c r="H2" t="s">
        <v>79</v>
      </c>
    </row>
    <row r="9" spans="1:57" x14ac:dyDescent="0.35">
      <c r="F9" s="26"/>
      <c r="G9" s="26"/>
      <c r="H9" s="26"/>
      <c r="I9" s="6"/>
      <c r="J9" s="6"/>
      <c r="K9" s="6"/>
      <c r="L9" s="6"/>
      <c r="M9" s="6"/>
      <c r="N9" s="6"/>
      <c r="O9" s="6"/>
      <c r="P9" s="6"/>
      <c r="Q9" s="6"/>
      <c r="R9" s="26"/>
      <c r="S9" s="26"/>
      <c r="T9" s="26"/>
      <c r="U9" s="26"/>
      <c r="V9" s="26"/>
      <c r="W9" s="26"/>
      <c r="X9" s="26"/>
      <c r="Y9" s="26"/>
      <c r="Z9" s="26"/>
      <c r="AA9" s="7"/>
    </row>
    <row r="10" spans="1:57" x14ac:dyDescent="0.35">
      <c r="F10" s="26"/>
      <c r="G10" s="96" t="s">
        <v>38</v>
      </c>
      <c r="H10" s="96"/>
      <c r="I10" s="96"/>
      <c r="J10" s="96"/>
      <c r="K10" s="96"/>
      <c r="L10" s="96"/>
      <c r="M10" s="96"/>
      <c r="N10" s="96"/>
      <c r="O10" s="96"/>
      <c r="P10" s="96"/>
      <c r="Q10" s="96"/>
      <c r="R10" s="97" t="s">
        <v>39</v>
      </c>
      <c r="S10" s="97"/>
      <c r="T10" s="97"/>
      <c r="U10" s="97"/>
      <c r="V10" s="97"/>
      <c r="W10" s="97"/>
      <c r="X10" s="97"/>
      <c r="Y10" s="97"/>
      <c r="Z10" s="97"/>
      <c r="AA10" s="97"/>
      <c r="AB10" s="97"/>
      <c r="AC10" s="98" t="s">
        <v>40</v>
      </c>
      <c r="AD10" s="98"/>
      <c r="AE10" s="98"/>
      <c r="AF10" s="98"/>
      <c r="AG10" s="98"/>
      <c r="AH10" s="98"/>
      <c r="AI10" s="98"/>
      <c r="AJ10" s="98"/>
      <c r="AK10" s="98"/>
      <c r="AL10" s="98"/>
      <c r="AM10" s="98"/>
      <c r="AN10" s="98"/>
      <c r="AO10" s="98"/>
      <c r="AP10" s="98"/>
      <c r="AQ10" s="98"/>
      <c r="AR10" s="98"/>
      <c r="AS10" s="98"/>
      <c r="AT10" s="98"/>
      <c r="AU10" s="98"/>
      <c r="AV10" s="98"/>
      <c r="AW10" s="98"/>
      <c r="AX10" s="98"/>
      <c r="AY10" s="98"/>
      <c r="AZ10" s="98"/>
      <c r="BA10" s="98"/>
      <c r="BB10" s="98"/>
      <c r="BC10" s="98"/>
      <c r="BD10" s="98"/>
      <c r="BE10" s="98"/>
    </row>
    <row r="11" spans="1:57" x14ac:dyDescent="0.35">
      <c r="A11" s="57" t="s">
        <v>615</v>
      </c>
      <c r="B11" s="57" t="s">
        <v>613</v>
      </c>
      <c r="C11" s="57" t="s">
        <v>618</v>
      </c>
      <c r="D11" s="57" t="s">
        <v>620</v>
      </c>
      <c r="E11" s="68" t="s">
        <v>619</v>
      </c>
      <c r="F11" s="27" t="s">
        <v>614</v>
      </c>
      <c r="G11" s="8">
        <v>2000</v>
      </c>
      <c r="H11" s="8">
        <v>2001</v>
      </c>
      <c r="I11" s="8">
        <v>2002</v>
      </c>
      <c r="J11" s="8">
        <v>2003</v>
      </c>
      <c r="K11" s="8">
        <v>2004</v>
      </c>
      <c r="L11" s="8">
        <v>2005</v>
      </c>
      <c r="M11" s="8">
        <v>2006</v>
      </c>
      <c r="N11" s="8">
        <v>2007</v>
      </c>
      <c r="O11" s="8">
        <v>2008</v>
      </c>
      <c r="P11" s="8">
        <v>2009</v>
      </c>
      <c r="Q11" s="8">
        <v>2010</v>
      </c>
      <c r="R11" s="9">
        <v>2011</v>
      </c>
      <c r="S11" s="9">
        <v>2012</v>
      </c>
      <c r="T11" s="9">
        <v>2013</v>
      </c>
      <c r="U11" s="9">
        <v>2014</v>
      </c>
      <c r="V11" s="9">
        <v>2015</v>
      </c>
      <c r="W11" s="9">
        <v>2016</v>
      </c>
      <c r="X11" s="9">
        <v>2017</v>
      </c>
      <c r="Y11" s="9">
        <v>2018</v>
      </c>
      <c r="Z11" s="9">
        <v>2019</v>
      </c>
      <c r="AA11" s="9">
        <v>2020</v>
      </c>
      <c r="AB11" s="9">
        <v>2021</v>
      </c>
      <c r="AC11" s="10">
        <v>2022</v>
      </c>
      <c r="AD11" s="10">
        <v>2023</v>
      </c>
      <c r="AE11" s="10">
        <v>2024</v>
      </c>
      <c r="AF11" s="10">
        <v>2025</v>
      </c>
      <c r="AG11" s="10">
        <v>2026</v>
      </c>
      <c r="AH11" s="10">
        <v>2027</v>
      </c>
      <c r="AI11" s="10">
        <v>2028</v>
      </c>
      <c r="AJ11" s="10">
        <v>2029</v>
      </c>
      <c r="AK11" s="10">
        <v>2030</v>
      </c>
      <c r="AL11" s="10">
        <v>2031</v>
      </c>
      <c r="AM11" s="10">
        <v>2032</v>
      </c>
      <c r="AN11" s="10">
        <v>2033</v>
      </c>
      <c r="AO11" s="10">
        <v>2034</v>
      </c>
      <c r="AP11" s="10">
        <v>2035</v>
      </c>
      <c r="AQ11" s="10">
        <v>2036</v>
      </c>
      <c r="AR11" s="10">
        <v>2037</v>
      </c>
      <c r="AS11" s="10">
        <v>2038</v>
      </c>
      <c r="AT11" s="10">
        <v>2039</v>
      </c>
      <c r="AU11" s="10">
        <v>2040</v>
      </c>
      <c r="AV11" s="10">
        <v>2041</v>
      </c>
      <c r="AW11" s="10">
        <v>2042</v>
      </c>
      <c r="AX11" s="10">
        <v>2043</v>
      </c>
      <c r="AY11" s="10">
        <v>2044</v>
      </c>
      <c r="AZ11" s="10">
        <v>2045</v>
      </c>
      <c r="BA11" s="10">
        <v>2046</v>
      </c>
      <c r="BB11" s="10">
        <v>2047</v>
      </c>
      <c r="BC11" s="10">
        <v>2048</v>
      </c>
      <c r="BD11" s="10">
        <v>2049</v>
      </c>
      <c r="BE11" s="10">
        <v>2050</v>
      </c>
    </row>
    <row r="12" spans="1:57" x14ac:dyDescent="0.35">
      <c r="A12" s="57" t="s">
        <v>616</v>
      </c>
      <c r="C12" s="86" t="s">
        <v>4</v>
      </c>
      <c r="D12" s="58" t="s">
        <v>621</v>
      </c>
      <c r="E12" s="71" t="s">
        <v>622</v>
      </c>
      <c r="F12" s="26" t="s">
        <v>41</v>
      </c>
      <c r="G12" s="11">
        <f>G$43*'Shares Cell Phones'!C5</f>
        <v>0</v>
      </c>
      <c r="H12" s="11">
        <f>H$43*'Shares Cell Phones'!D5</f>
        <v>0</v>
      </c>
      <c r="I12" s="11">
        <f>I$43*'Shares Cell Phones'!E5</f>
        <v>0</v>
      </c>
      <c r="J12" s="11">
        <f>J$43*'Shares Cell Phones'!F5</f>
        <v>0</v>
      </c>
      <c r="K12" s="11">
        <f>K$43*'Shares Cell Phones'!G5</f>
        <v>0</v>
      </c>
      <c r="L12" s="11">
        <f>L$43*'Shares Cell Phones'!H5</f>
        <v>0</v>
      </c>
      <c r="M12" s="11">
        <f>M$43*'Shares Cell Phones'!I5</f>
        <v>0</v>
      </c>
      <c r="N12" s="11">
        <f>N$43*'Shares Cell Phones'!J5</f>
        <v>0</v>
      </c>
      <c r="O12" s="11">
        <f>O$43*'Shares Cell Phones'!K5</f>
        <v>0</v>
      </c>
      <c r="P12" s="11">
        <f>P$43*'Shares Cell Phones'!L5</f>
        <v>0</v>
      </c>
      <c r="Q12" s="11">
        <f>Q$43*'Shares Cell Phones'!M5</f>
        <v>0</v>
      </c>
      <c r="R12" s="11">
        <f>R$43*'Shares Cell Phones'!N5</f>
        <v>0</v>
      </c>
      <c r="S12" s="11">
        <f>S$43*'Shares Cell Phones'!O5</f>
        <v>0</v>
      </c>
      <c r="T12" s="11">
        <f>T$43*'Shares Cell Phones'!P5</f>
        <v>0</v>
      </c>
      <c r="U12" s="11">
        <f>U$43*'Shares Cell Phones'!Q5</f>
        <v>0</v>
      </c>
      <c r="V12" s="11">
        <f>V$43*'Shares Cell Phones'!R5</f>
        <v>0</v>
      </c>
      <c r="W12" s="11">
        <f>W$43*'Shares Cell Phones'!S5</f>
        <v>0</v>
      </c>
      <c r="X12" s="11">
        <f>X$43*'Shares Cell Phones'!T5</f>
        <v>0</v>
      </c>
      <c r="Y12" s="11">
        <f>Y$43*'Shares Cell Phones'!U5</f>
        <v>0</v>
      </c>
      <c r="Z12" s="11">
        <f>Z$43*'Shares Cell Phones'!V5</f>
        <v>0</v>
      </c>
      <c r="AA12" s="11">
        <f>AA$43*'Shares Cell Phones'!W5</f>
        <v>0</v>
      </c>
      <c r="AB12" s="11">
        <f>AB$43*'Shares Cell Phones'!X5</f>
        <v>0</v>
      </c>
      <c r="AC12" s="10">
        <v>0</v>
      </c>
      <c r="AD12" s="10">
        <v>0</v>
      </c>
      <c r="AE12" s="10">
        <v>0</v>
      </c>
      <c r="AF12" s="10">
        <v>0</v>
      </c>
      <c r="AG12" s="10">
        <v>0</v>
      </c>
      <c r="AH12" s="10">
        <v>0</v>
      </c>
      <c r="AI12" s="10">
        <v>0</v>
      </c>
      <c r="AJ12" s="10">
        <v>0</v>
      </c>
      <c r="AK12" s="10">
        <v>0</v>
      </c>
      <c r="AL12" s="10">
        <v>0</v>
      </c>
      <c r="AM12" s="10">
        <v>0</v>
      </c>
      <c r="AN12" s="10">
        <v>0</v>
      </c>
      <c r="AO12" s="10">
        <v>0</v>
      </c>
      <c r="AP12" s="10">
        <v>0</v>
      </c>
      <c r="AQ12" s="10">
        <v>0</v>
      </c>
      <c r="AR12" s="10">
        <v>0</v>
      </c>
      <c r="AS12" s="10">
        <v>0</v>
      </c>
      <c r="AT12" s="10">
        <v>0</v>
      </c>
      <c r="AU12" s="10">
        <v>0</v>
      </c>
      <c r="AV12" s="10">
        <v>0</v>
      </c>
      <c r="AW12" s="10">
        <v>0</v>
      </c>
      <c r="AX12" s="10">
        <v>0</v>
      </c>
      <c r="AY12" s="10">
        <v>0</v>
      </c>
      <c r="AZ12" s="10">
        <v>0</v>
      </c>
      <c r="BA12" s="10">
        <v>0</v>
      </c>
      <c r="BB12" s="10">
        <v>0</v>
      </c>
      <c r="BC12" s="10">
        <v>0</v>
      </c>
      <c r="BD12" s="10">
        <v>0</v>
      </c>
      <c r="BE12" s="10">
        <v>0</v>
      </c>
    </row>
    <row r="13" spans="1:57" x14ac:dyDescent="0.35">
      <c r="A13" s="57" t="s">
        <v>616</v>
      </c>
      <c r="C13" s="86" t="s">
        <v>4</v>
      </c>
      <c r="D13" s="58" t="s">
        <v>621</v>
      </c>
      <c r="E13" s="71" t="s">
        <v>622</v>
      </c>
      <c r="F13" s="26" t="s">
        <v>42</v>
      </c>
      <c r="G13" s="11">
        <f>G$43*'Shares Cell Phones'!C6</f>
        <v>0</v>
      </c>
      <c r="H13" s="11">
        <f>H$43*'Shares Cell Phones'!D6</f>
        <v>0</v>
      </c>
      <c r="I13" s="11">
        <f>I$43*'Shares Cell Phones'!E6</f>
        <v>0</v>
      </c>
      <c r="J13" s="11">
        <f>J$43*'Shares Cell Phones'!F6</f>
        <v>0</v>
      </c>
      <c r="K13" s="11">
        <f>K$43*'Shares Cell Phones'!G6</f>
        <v>0</v>
      </c>
      <c r="L13" s="11">
        <f>L$43*'Shares Cell Phones'!H6</f>
        <v>0</v>
      </c>
      <c r="M13" s="11">
        <f>M$43*'Shares Cell Phones'!I6</f>
        <v>0</v>
      </c>
      <c r="N13" s="11">
        <f>N$43*'Shares Cell Phones'!J6</f>
        <v>0</v>
      </c>
      <c r="O13" s="11">
        <f>O$43*'Shares Cell Phones'!K6</f>
        <v>0</v>
      </c>
      <c r="P13" s="11">
        <f>P$43*'Shares Cell Phones'!L6</f>
        <v>0</v>
      </c>
      <c r="Q13" s="11">
        <f>Q$43*'Shares Cell Phones'!M6</f>
        <v>0</v>
      </c>
      <c r="R13" s="11">
        <f>R$43*'Shares Cell Phones'!N6</f>
        <v>0</v>
      </c>
      <c r="S13" s="11">
        <f>S$43*'Shares Cell Phones'!O6</f>
        <v>0</v>
      </c>
      <c r="T13" s="11">
        <f>T$43*'Shares Cell Phones'!P6</f>
        <v>0</v>
      </c>
      <c r="U13" s="11">
        <f>U$43*'Shares Cell Phones'!Q6</f>
        <v>0</v>
      </c>
      <c r="V13" s="11">
        <f>V$43*'Shares Cell Phones'!R6</f>
        <v>0</v>
      </c>
      <c r="W13" s="11">
        <f>W$43*'Shares Cell Phones'!S6</f>
        <v>0</v>
      </c>
      <c r="X13" s="11">
        <f>X$43*'Shares Cell Phones'!T6</f>
        <v>0</v>
      </c>
      <c r="Y13" s="11">
        <f>Y$43*'Shares Cell Phones'!U6</f>
        <v>0</v>
      </c>
      <c r="Z13" s="11">
        <f>Z$43*'Shares Cell Phones'!V6</f>
        <v>0</v>
      </c>
      <c r="AA13" s="11">
        <f>AA$43*'Shares Cell Phones'!W6</f>
        <v>0</v>
      </c>
      <c r="AB13" s="11">
        <f>AB$43*'Shares Cell Phones'!X6</f>
        <v>0</v>
      </c>
      <c r="AC13" s="10">
        <v>0</v>
      </c>
      <c r="AD13" s="10">
        <v>0</v>
      </c>
      <c r="AE13" s="10">
        <v>0</v>
      </c>
      <c r="AF13" s="10">
        <v>0</v>
      </c>
      <c r="AG13" s="10">
        <v>0</v>
      </c>
      <c r="AH13" s="10">
        <v>0</v>
      </c>
      <c r="AI13" s="10">
        <v>0</v>
      </c>
      <c r="AJ13" s="10">
        <v>0</v>
      </c>
      <c r="AK13" s="10">
        <v>0</v>
      </c>
      <c r="AL13" s="10">
        <v>0</v>
      </c>
      <c r="AM13" s="10">
        <v>0</v>
      </c>
      <c r="AN13" s="10">
        <v>0</v>
      </c>
      <c r="AO13" s="10">
        <v>0</v>
      </c>
      <c r="AP13" s="10">
        <v>0</v>
      </c>
      <c r="AQ13" s="10">
        <v>0</v>
      </c>
      <c r="AR13" s="10">
        <v>0</v>
      </c>
      <c r="AS13" s="10">
        <v>0</v>
      </c>
      <c r="AT13" s="10">
        <v>0</v>
      </c>
      <c r="AU13" s="10">
        <v>0</v>
      </c>
      <c r="AV13" s="10">
        <v>0</v>
      </c>
      <c r="AW13" s="10">
        <v>0</v>
      </c>
      <c r="AX13" s="10">
        <v>0</v>
      </c>
      <c r="AY13" s="10">
        <v>0</v>
      </c>
      <c r="AZ13" s="10">
        <v>0</v>
      </c>
      <c r="BA13" s="10">
        <v>0</v>
      </c>
      <c r="BB13" s="10">
        <v>0</v>
      </c>
      <c r="BC13" s="10">
        <v>0</v>
      </c>
      <c r="BD13" s="10">
        <v>0</v>
      </c>
      <c r="BE13" s="10">
        <v>0</v>
      </c>
    </row>
    <row r="14" spans="1:57" x14ac:dyDescent="0.35">
      <c r="A14" s="57" t="s">
        <v>616</v>
      </c>
      <c r="C14" s="86" t="s">
        <v>4</v>
      </c>
      <c r="D14" s="58" t="s">
        <v>621</v>
      </c>
      <c r="E14" s="71" t="s">
        <v>622</v>
      </c>
      <c r="F14" s="26" t="s">
        <v>43</v>
      </c>
      <c r="G14" s="11">
        <f>G$43*'Shares Cell Phones'!C7</f>
        <v>0</v>
      </c>
      <c r="H14" s="11">
        <f>H$43*'Shares Cell Phones'!D7</f>
        <v>0</v>
      </c>
      <c r="I14" s="11">
        <f>I$43*'Shares Cell Phones'!E7</f>
        <v>0</v>
      </c>
      <c r="J14" s="11">
        <f>J$43*'Shares Cell Phones'!F7</f>
        <v>0</v>
      </c>
      <c r="K14" s="11">
        <f>K$43*'Shares Cell Phones'!G7</f>
        <v>0</v>
      </c>
      <c r="L14" s="11">
        <f>L$43*'Shares Cell Phones'!H7</f>
        <v>0</v>
      </c>
      <c r="M14" s="11">
        <f>M$43*'Shares Cell Phones'!I7</f>
        <v>0</v>
      </c>
      <c r="N14" s="11">
        <f>N$43*'Shares Cell Phones'!J7</f>
        <v>0</v>
      </c>
      <c r="O14" s="11">
        <f>O$43*'Shares Cell Phones'!K7</f>
        <v>0</v>
      </c>
      <c r="P14" s="11">
        <f>P$43*'Shares Cell Phones'!L7</f>
        <v>0</v>
      </c>
      <c r="Q14" s="11">
        <f>Q$43*'Shares Cell Phones'!M7</f>
        <v>0</v>
      </c>
      <c r="R14" s="11">
        <f>R$43*'Shares Cell Phones'!N7</f>
        <v>0</v>
      </c>
      <c r="S14" s="11">
        <f>S$43*'Shares Cell Phones'!O7</f>
        <v>0</v>
      </c>
      <c r="T14" s="11">
        <f>T$43*'Shares Cell Phones'!P7</f>
        <v>0</v>
      </c>
      <c r="U14" s="11">
        <f>U$43*'Shares Cell Phones'!Q7</f>
        <v>0</v>
      </c>
      <c r="V14" s="11">
        <f>V$43*'Shares Cell Phones'!R7</f>
        <v>0</v>
      </c>
      <c r="W14" s="11">
        <f>W$43*'Shares Cell Phones'!S7</f>
        <v>0</v>
      </c>
      <c r="X14" s="11">
        <f>X$43*'Shares Cell Phones'!T7</f>
        <v>0</v>
      </c>
      <c r="Y14" s="11">
        <f>Y$43*'Shares Cell Phones'!U7</f>
        <v>0</v>
      </c>
      <c r="Z14" s="11">
        <f>Z$43*'Shares Cell Phones'!V7</f>
        <v>0</v>
      </c>
      <c r="AA14" s="11">
        <f>AA$43*'Shares Cell Phones'!W7</f>
        <v>0</v>
      </c>
      <c r="AB14" s="11">
        <f>AB$43*'Shares Cell Phones'!X7</f>
        <v>0</v>
      </c>
      <c r="AC14" s="10">
        <v>0</v>
      </c>
      <c r="AD14" s="10">
        <v>0</v>
      </c>
      <c r="AE14" s="10">
        <v>0</v>
      </c>
      <c r="AF14" s="10">
        <v>0</v>
      </c>
      <c r="AG14" s="10">
        <v>0</v>
      </c>
      <c r="AH14" s="10">
        <v>0</v>
      </c>
      <c r="AI14" s="10">
        <v>0</v>
      </c>
      <c r="AJ14" s="10">
        <v>0</v>
      </c>
      <c r="AK14" s="10">
        <v>0</v>
      </c>
      <c r="AL14" s="10">
        <v>0</v>
      </c>
      <c r="AM14" s="10">
        <v>0</v>
      </c>
      <c r="AN14" s="10">
        <v>0</v>
      </c>
      <c r="AO14" s="10">
        <v>0</v>
      </c>
      <c r="AP14" s="10">
        <v>0</v>
      </c>
      <c r="AQ14" s="10">
        <v>0</v>
      </c>
      <c r="AR14" s="10">
        <v>0</v>
      </c>
      <c r="AS14" s="10">
        <v>0</v>
      </c>
      <c r="AT14" s="10">
        <v>0</v>
      </c>
      <c r="AU14" s="10">
        <v>0</v>
      </c>
      <c r="AV14" s="10">
        <v>0</v>
      </c>
      <c r="AW14" s="10">
        <v>0</v>
      </c>
      <c r="AX14" s="10">
        <v>0</v>
      </c>
      <c r="AY14" s="10">
        <v>0</v>
      </c>
      <c r="AZ14" s="10">
        <v>0</v>
      </c>
      <c r="BA14" s="10">
        <v>0</v>
      </c>
      <c r="BB14" s="10">
        <v>0</v>
      </c>
      <c r="BC14" s="10">
        <v>0</v>
      </c>
      <c r="BD14" s="10">
        <v>0</v>
      </c>
      <c r="BE14" s="10">
        <v>0</v>
      </c>
    </row>
    <row r="15" spans="1:57" x14ac:dyDescent="0.35">
      <c r="A15" s="57" t="s">
        <v>616</v>
      </c>
      <c r="C15" s="86" t="s">
        <v>4</v>
      </c>
      <c r="D15" s="58" t="s">
        <v>621</v>
      </c>
      <c r="E15" s="71" t="s">
        <v>622</v>
      </c>
      <c r="F15" s="26" t="s">
        <v>44</v>
      </c>
      <c r="G15" s="11">
        <f>G$43*'Shares Cell Phones'!C8</f>
        <v>0</v>
      </c>
      <c r="H15" s="11">
        <f>H$43*'Shares Cell Phones'!D8</f>
        <v>0</v>
      </c>
      <c r="I15" s="11">
        <f>I$43*'Shares Cell Phones'!E8</f>
        <v>0</v>
      </c>
      <c r="J15" s="11">
        <f>J$43*'Shares Cell Phones'!F8</f>
        <v>0</v>
      </c>
      <c r="K15" s="11">
        <f>K$43*'Shares Cell Phones'!G8</f>
        <v>0</v>
      </c>
      <c r="L15" s="11">
        <f>L$43*'Shares Cell Phones'!H8</f>
        <v>0</v>
      </c>
      <c r="M15" s="11">
        <f>M$43*'Shares Cell Phones'!I8</f>
        <v>0</v>
      </c>
      <c r="N15" s="11">
        <f>N$43*'Shares Cell Phones'!J8</f>
        <v>0</v>
      </c>
      <c r="O15" s="11">
        <f>O$43*'Shares Cell Phones'!K8</f>
        <v>0</v>
      </c>
      <c r="P15" s="11">
        <f>P$43*'Shares Cell Phones'!L8</f>
        <v>0</v>
      </c>
      <c r="Q15" s="11">
        <f>Q$43*'Shares Cell Phones'!M8</f>
        <v>0</v>
      </c>
      <c r="R15" s="11">
        <f>R$43*'Shares Cell Phones'!N8</f>
        <v>0</v>
      </c>
      <c r="S15" s="11">
        <f>S$43*'Shares Cell Phones'!O8</f>
        <v>0</v>
      </c>
      <c r="T15" s="11">
        <f>T$43*'Shares Cell Phones'!P8</f>
        <v>0</v>
      </c>
      <c r="U15" s="11">
        <f>U$43*'Shares Cell Phones'!Q8</f>
        <v>0</v>
      </c>
      <c r="V15" s="11">
        <f>V$43*'Shares Cell Phones'!R8</f>
        <v>0</v>
      </c>
      <c r="W15" s="11">
        <f>W$43*'Shares Cell Phones'!S8</f>
        <v>0</v>
      </c>
      <c r="X15" s="11">
        <f>X$43*'Shares Cell Phones'!T8</f>
        <v>0</v>
      </c>
      <c r="Y15" s="11">
        <f>Y$43*'Shares Cell Phones'!U8</f>
        <v>0</v>
      </c>
      <c r="Z15" s="11">
        <f>Z$43*'Shares Cell Phones'!V8</f>
        <v>0</v>
      </c>
      <c r="AA15" s="11">
        <f>AA$43*'Shares Cell Phones'!W8</f>
        <v>0</v>
      </c>
      <c r="AB15" s="11">
        <f>AB$43*'Shares Cell Phones'!X8</f>
        <v>0</v>
      </c>
      <c r="AC15" s="10">
        <v>0</v>
      </c>
      <c r="AD15" s="10">
        <v>0</v>
      </c>
      <c r="AE15" s="10">
        <v>0</v>
      </c>
      <c r="AF15" s="10">
        <v>0</v>
      </c>
      <c r="AG15" s="10">
        <v>0</v>
      </c>
      <c r="AH15" s="10">
        <v>0</v>
      </c>
      <c r="AI15" s="10">
        <v>0</v>
      </c>
      <c r="AJ15" s="10">
        <v>0</v>
      </c>
      <c r="AK15" s="10">
        <v>0</v>
      </c>
      <c r="AL15" s="10">
        <v>0</v>
      </c>
      <c r="AM15" s="10">
        <v>0</v>
      </c>
      <c r="AN15" s="10">
        <v>0</v>
      </c>
      <c r="AO15" s="10">
        <v>0</v>
      </c>
      <c r="AP15" s="10">
        <v>0</v>
      </c>
      <c r="AQ15" s="10">
        <v>0</v>
      </c>
      <c r="AR15" s="10">
        <v>0</v>
      </c>
      <c r="AS15" s="10">
        <v>0</v>
      </c>
      <c r="AT15" s="10">
        <v>0</v>
      </c>
      <c r="AU15" s="10">
        <v>0</v>
      </c>
      <c r="AV15" s="10">
        <v>0</v>
      </c>
      <c r="AW15" s="10">
        <v>0</v>
      </c>
      <c r="AX15" s="10">
        <v>0</v>
      </c>
      <c r="AY15" s="10">
        <v>0</v>
      </c>
      <c r="AZ15" s="10">
        <v>0</v>
      </c>
      <c r="BA15" s="10">
        <v>0</v>
      </c>
      <c r="BB15" s="10">
        <v>0</v>
      </c>
      <c r="BC15" s="10">
        <v>0</v>
      </c>
      <c r="BD15" s="10">
        <v>0</v>
      </c>
      <c r="BE15" s="10">
        <v>0</v>
      </c>
    </row>
    <row r="16" spans="1:57" x14ac:dyDescent="0.35">
      <c r="A16" s="57" t="s">
        <v>616</v>
      </c>
      <c r="C16" s="86" t="s">
        <v>4</v>
      </c>
      <c r="D16" s="58" t="s">
        <v>621</v>
      </c>
      <c r="E16" s="71" t="s">
        <v>622</v>
      </c>
      <c r="F16" s="26" t="s">
        <v>45</v>
      </c>
      <c r="G16" s="11">
        <f>G$43*'Shares Cell Phones'!C9</f>
        <v>0</v>
      </c>
      <c r="H16" s="11">
        <f>H$43*'Shares Cell Phones'!D9</f>
        <v>0</v>
      </c>
      <c r="I16" s="11">
        <f>I$43*'Shares Cell Phones'!E9</f>
        <v>0</v>
      </c>
      <c r="J16" s="11">
        <f>J$43*'Shares Cell Phones'!F9</f>
        <v>0</v>
      </c>
      <c r="K16" s="11">
        <f>K$43*'Shares Cell Phones'!G9</f>
        <v>0</v>
      </c>
      <c r="L16" s="11">
        <f>L$43*'Shares Cell Phones'!H9</f>
        <v>0</v>
      </c>
      <c r="M16" s="11">
        <f>M$43*'Shares Cell Phones'!I9</f>
        <v>0</v>
      </c>
      <c r="N16" s="11">
        <f>N$43*'Shares Cell Phones'!J9</f>
        <v>0</v>
      </c>
      <c r="O16" s="11">
        <f>O$43*'Shares Cell Phones'!K9</f>
        <v>0</v>
      </c>
      <c r="P16" s="11">
        <f>P$43*'Shares Cell Phones'!L9</f>
        <v>0</v>
      </c>
      <c r="Q16" s="11">
        <f>Q$43*'Shares Cell Phones'!M9</f>
        <v>0</v>
      </c>
      <c r="R16" s="11">
        <f>R$43*'Shares Cell Phones'!N9</f>
        <v>0</v>
      </c>
      <c r="S16" s="11">
        <f>S$43*'Shares Cell Phones'!O9</f>
        <v>0</v>
      </c>
      <c r="T16" s="11">
        <f>T$43*'Shares Cell Phones'!P9</f>
        <v>0</v>
      </c>
      <c r="U16" s="11">
        <f>U$43*'Shares Cell Phones'!Q9</f>
        <v>0</v>
      </c>
      <c r="V16" s="11">
        <f>V$43*'Shares Cell Phones'!R9</f>
        <v>0</v>
      </c>
      <c r="W16" s="11">
        <f>W$43*'Shares Cell Phones'!S9</f>
        <v>0</v>
      </c>
      <c r="X16" s="11">
        <f>X$43*'Shares Cell Phones'!T9</f>
        <v>0</v>
      </c>
      <c r="Y16" s="11">
        <f>Y$43*'Shares Cell Phones'!U9</f>
        <v>0</v>
      </c>
      <c r="Z16" s="11">
        <f>Z$43*'Shares Cell Phones'!V9</f>
        <v>0</v>
      </c>
      <c r="AA16" s="11">
        <f>AA$43*'Shares Cell Phones'!W9</f>
        <v>0</v>
      </c>
      <c r="AB16" s="11">
        <f>AB$43*'Shares Cell Phones'!X9</f>
        <v>0</v>
      </c>
      <c r="AC16" s="10">
        <v>0</v>
      </c>
      <c r="AD16" s="10">
        <v>0</v>
      </c>
      <c r="AE16" s="10">
        <v>0</v>
      </c>
      <c r="AF16" s="10">
        <v>0</v>
      </c>
      <c r="AG16" s="10">
        <v>0</v>
      </c>
      <c r="AH16" s="10">
        <v>0</v>
      </c>
      <c r="AI16" s="10">
        <v>0</v>
      </c>
      <c r="AJ16" s="10">
        <v>0</v>
      </c>
      <c r="AK16" s="10">
        <v>0</v>
      </c>
      <c r="AL16" s="10">
        <v>0</v>
      </c>
      <c r="AM16" s="10">
        <v>0</v>
      </c>
      <c r="AN16" s="10">
        <v>0</v>
      </c>
      <c r="AO16" s="10">
        <v>0</v>
      </c>
      <c r="AP16" s="10">
        <v>0</v>
      </c>
      <c r="AQ16" s="10">
        <v>0</v>
      </c>
      <c r="AR16" s="10">
        <v>0</v>
      </c>
      <c r="AS16" s="10">
        <v>0</v>
      </c>
      <c r="AT16" s="10">
        <v>0</v>
      </c>
      <c r="AU16" s="10">
        <v>0</v>
      </c>
      <c r="AV16" s="10">
        <v>0</v>
      </c>
      <c r="AW16" s="10">
        <v>0</v>
      </c>
      <c r="AX16" s="10">
        <v>0</v>
      </c>
      <c r="AY16" s="10">
        <v>0</v>
      </c>
      <c r="AZ16" s="10">
        <v>0</v>
      </c>
      <c r="BA16" s="10">
        <v>0</v>
      </c>
      <c r="BB16" s="10">
        <v>0</v>
      </c>
      <c r="BC16" s="10">
        <v>0</v>
      </c>
      <c r="BD16" s="10">
        <v>0</v>
      </c>
      <c r="BE16" s="10">
        <v>0</v>
      </c>
    </row>
    <row r="17" spans="1:57" x14ac:dyDescent="0.35">
      <c r="A17" s="57" t="s">
        <v>616</v>
      </c>
      <c r="C17" s="86" t="s">
        <v>4</v>
      </c>
      <c r="D17" s="58" t="s">
        <v>621</v>
      </c>
      <c r="E17" s="71" t="s">
        <v>622</v>
      </c>
      <c r="F17" s="26" t="s">
        <v>46</v>
      </c>
      <c r="G17" s="11">
        <f>G$43*'Shares Cell Phones'!C10</f>
        <v>0</v>
      </c>
      <c r="H17" s="11">
        <f>H$43*'Shares Cell Phones'!D10</f>
        <v>0</v>
      </c>
      <c r="I17" s="11">
        <f>I$43*'Shares Cell Phones'!E10</f>
        <v>0</v>
      </c>
      <c r="J17" s="11">
        <f>J$43*'Shares Cell Phones'!F10</f>
        <v>0</v>
      </c>
      <c r="K17" s="11">
        <f>K$43*'Shares Cell Phones'!G10</f>
        <v>0</v>
      </c>
      <c r="L17" s="11">
        <f>L$43*'Shares Cell Phones'!H10</f>
        <v>0</v>
      </c>
      <c r="M17" s="11">
        <f>M$43*'Shares Cell Phones'!I10</f>
        <v>0</v>
      </c>
      <c r="N17" s="11">
        <f>N$43*'Shares Cell Phones'!J10</f>
        <v>0</v>
      </c>
      <c r="O17" s="11">
        <f>O$43*'Shares Cell Phones'!K10</f>
        <v>0</v>
      </c>
      <c r="P17" s="11">
        <f>P$43*'Shares Cell Phones'!L10</f>
        <v>0</v>
      </c>
      <c r="Q17" s="11">
        <f>Q$43*'Shares Cell Phones'!M10</f>
        <v>0</v>
      </c>
      <c r="R17" s="11">
        <f>R$43*'Shares Cell Phones'!N10</f>
        <v>0</v>
      </c>
      <c r="S17" s="11">
        <f>S$43*'Shares Cell Phones'!O10</f>
        <v>0</v>
      </c>
      <c r="T17" s="11">
        <f>T$43*'Shares Cell Phones'!P10</f>
        <v>0</v>
      </c>
      <c r="U17" s="11">
        <f>U$43*'Shares Cell Phones'!Q10</f>
        <v>0</v>
      </c>
      <c r="V17" s="11">
        <f>V$43*'Shares Cell Phones'!R10</f>
        <v>0</v>
      </c>
      <c r="W17" s="11">
        <f>W$43*'Shares Cell Phones'!S10</f>
        <v>0</v>
      </c>
      <c r="X17" s="11">
        <f>X$43*'Shares Cell Phones'!T10</f>
        <v>0</v>
      </c>
      <c r="Y17" s="11">
        <f>Y$43*'Shares Cell Phones'!U10</f>
        <v>0</v>
      </c>
      <c r="Z17" s="11">
        <f>Z$43*'Shares Cell Phones'!V10</f>
        <v>0</v>
      </c>
      <c r="AA17" s="11">
        <f>AA$43*'Shares Cell Phones'!W10</f>
        <v>0</v>
      </c>
      <c r="AB17" s="11">
        <f>AB$43*'Shares Cell Phones'!X10</f>
        <v>0</v>
      </c>
      <c r="AC17" s="10">
        <v>0</v>
      </c>
      <c r="AD17" s="10">
        <v>0</v>
      </c>
      <c r="AE17" s="10">
        <v>0</v>
      </c>
      <c r="AF17" s="10">
        <v>0</v>
      </c>
      <c r="AG17" s="10">
        <v>0</v>
      </c>
      <c r="AH17" s="10">
        <v>0</v>
      </c>
      <c r="AI17" s="10">
        <v>0</v>
      </c>
      <c r="AJ17" s="10">
        <v>0</v>
      </c>
      <c r="AK17" s="10">
        <v>0</v>
      </c>
      <c r="AL17" s="10">
        <v>0</v>
      </c>
      <c r="AM17" s="10">
        <v>0</v>
      </c>
      <c r="AN17" s="10">
        <v>0</v>
      </c>
      <c r="AO17" s="10">
        <v>0</v>
      </c>
      <c r="AP17" s="10">
        <v>0</v>
      </c>
      <c r="AQ17" s="10">
        <v>0</v>
      </c>
      <c r="AR17" s="10">
        <v>0</v>
      </c>
      <c r="AS17" s="10">
        <v>0</v>
      </c>
      <c r="AT17" s="10">
        <v>0</v>
      </c>
      <c r="AU17" s="10">
        <v>0</v>
      </c>
      <c r="AV17" s="10">
        <v>0</v>
      </c>
      <c r="AW17" s="10">
        <v>0</v>
      </c>
      <c r="AX17" s="10">
        <v>0</v>
      </c>
      <c r="AY17" s="10">
        <v>0</v>
      </c>
      <c r="AZ17" s="10">
        <v>0</v>
      </c>
      <c r="BA17" s="10">
        <v>0</v>
      </c>
      <c r="BB17" s="10">
        <v>0</v>
      </c>
      <c r="BC17" s="10">
        <v>0</v>
      </c>
      <c r="BD17" s="10">
        <v>0</v>
      </c>
      <c r="BE17" s="10">
        <v>0</v>
      </c>
    </row>
    <row r="18" spans="1:57" x14ac:dyDescent="0.35">
      <c r="A18" s="57" t="s">
        <v>616</v>
      </c>
      <c r="C18" s="86" t="s">
        <v>4</v>
      </c>
      <c r="D18" s="58" t="s">
        <v>621</v>
      </c>
      <c r="E18" s="71" t="s">
        <v>622</v>
      </c>
      <c r="F18" s="26" t="s">
        <v>47</v>
      </c>
      <c r="G18" s="11">
        <f>G$43*'Shares Cell Phones'!C11</f>
        <v>0</v>
      </c>
      <c r="H18" s="11">
        <f>H$43*'Shares Cell Phones'!D11</f>
        <v>0</v>
      </c>
      <c r="I18" s="11">
        <f>I$43*'Shares Cell Phones'!E11</f>
        <v>0</v>
      </c>
      <c r="J18" s="11">
        <f>J$43*'Shares Cell Phones'!F11</f>
        <v>0</v>
      </c>
      <c r="K18" s="11">
        <f>K$43*'Shares Cell Phones'!G11</f>
        <v>0</v>
      </c>
      <c r="L18" s="11">
        <f>L$43*'Shares Cell Phones'!H11</f>
        <v>0</v>
      </c>
      <c r="M18" s="11">
        <f>M$43*'Shares Cell Phones'!I11</f>
        <v>0</v>
      </c>
      <c r="N18" s="11">
        <f>N$43*'Shares Cell Phones'!J11</f>
        <v>0</v>
      </c>
      <c r="O18" s="11">
        <f>O$43*'Shares Cell Phones'!K11</f>
        <v>0</v>
      </c>
      <c r="P18" s="11">
        <f>P$43*'Shares Cell Phones'!L11</f>
        <v>0</v>
      </c>
      <c r="Q18" s="11">
        <f>Q$43*'Shares Cell Phones'!M11</f>
        <v>0</v>
      </c>
      <c r="R18" s="11">
        <f>R$43*'Shares Cell Phones'!N11</f>
        <v>0</v>
      </c>
      <c r="S18" s="11">
        <f>S$43*'Shares Cell Phones'!O11</f>
        <v>0</v>
      </c>
      <c r="T18" s="11">
        <f>T$43*'Shares Cell Phones'!P11</f>
        <v>0</v>
      </c>
      <c r="U18" s="11">
        <f>U$43*'Shares Cell Phones'!Q11</f>
        <v>0</v>
      </c>
      <c r="V18" s="11">
        <f>V$43*'Shares Cell Phones'!R11</f>
        <v>0</v>
      </c>
      <c r="W18" s="11">
        <f>W$43*'Shares Cell Phones'!S11</f>
        <v>0</v>
      </c>
      <c r="X18" s="11">
        <f>X$43*'Shares Cell Phones'!T11</f>
        <v>0</v>
      </c>
      <c r="Y18" s="11">
        <f>Y$43*'Shares Cell Phones'!U11</f>
        <v>0</v>
      </c>
      <c r="Z18" s="11">
        <f>Z$43*'Shares Cell Phones'!V11</f>
        <v>0</v>
      </c>
      <c r="AA18" s="11">
        <f>AA$43*'Shares Cell Phones'!W11</f>
        <v>0</v>
      </c>
      <c r="AB18" s="11">
        <f>AB$43*'Shares Cell Phones'!X11</f>
        <v>0</v>
      </c>
      <c r="AC18" s="10">
        <v>0</v>
      </c>
      <c r="AD18" s="10">
        <v>0</v>
      </c>
      <c r="AE18" s="10">
        <v>0</v>
      </c>
      <c r="AF18" s="10">
        <v>0</v>
      </c>
      <c r="AG18" s="10">
        <v>0</v>
      </c>
      <c r="AH18" s="10">
        <v>0</v>
      </c>
      <c r="AI18" s="10">
        <v>0</v>
      </c>
      <c r="AJ18" s="10">
        <v>0</v>
      </c>
      <c r="AK18" s="10">
        <v>0</v>
      </c>
      <c r="AL18" s="10">
        <v>0</v>
      </c>
      <c r="AM18" s="10">
        <v>0</v>
      </c>
      <c r="AN18" s="10">
        <v>0</v>
      </c>
      <c r="AO18" s="10">
        <v>0</v>
      </c>
      <c r="AP18" s="10">
        <v>0</v>
      </c>
      <c r="AQ18" s="10">
        <v>0</v>
      </c>
      <c r="AR18" s="10">
        <v>0</v>
      </c>
      <c r="AS18" s="10">
        <v>0</v>
      </c>
      <c r="AT18" s="10">
        <v>0</v>
      </c>
      <c r="AU18" s="10">
        <v>0</v>
      </c>
      <c r="AV18" s="10">
        <v>0</v>
      </c>
      <c r="AW18" s="10">
        <v>0</v>
      </c>
      <c r="AX18" s="10">
        <v>0</v>
      </c>
      <c r="AY18" s="10">
        <v>0</v>
      </c>
      <c r="AZ18" s="10">
        <v>0</v>
      </c>
      <c r="BA18" s="10">
        <v>0</v>
      </c>
      <c r="BB18" s="10">
        <v>0</v>
      </c>
      <c r="BC18" s="10">
        <v>0</v>
      </c>
      <c r="BD18" s="10">
        <v>0</v>
      </c>
      <c r="BE18" s="10">
        <v>0</v>
      </c>
    </row>
    <row r="19" spans="1:57" x14ac:dyDescent="0.35">
      <c r="A19" s="57" t="s">
        <v>616</v>
      </c>
      <c r="C19" s="86" t="s">
        <v>4</v>
      </c>
      <c r="D19" s="58" t="s">
        <v>621</v>
      </c>
      <c r="E19" s="71" t="s">
        <v>622</v>
      </c>
      <c r="F19" s="26" t="s">
        <v>48</v>
      </c>
      <c r="G19" s="11">
        <f>G$43*'Shares Cell Phones'!C12</f>
        <v>0</v>
      </c>
      <c r="H19" s="11">
        <f>H$43*'Shares Cell Phones'!D12</f>
        <v>0</v>
      </c>
      <c r="I19" s="11">
        <f>I$43*'Shares Cell Phones'!E12</f>
        <v>0</v>
      </c>
      <c r="J19" s="11">
        <f>J$43*'Shares Cell Phones'!F12</f>
        <v>0</v>
      </c>
      <c r="K19" s="11">
        <f>K$43*'Shares Cell Phones'!G12</f>
        <v>0</v>
      </c>
      <c r="L19" s="11">
        <f>L$43*'Shares Cell Phones'!H12</f>
        <v>0</v>
      </c>
      <c r="M19" s="11">
        <f>M$43*'Shares Cell Phones'!I12</f>
        <v>0</v>
      </c>
      <c r="N19" s="11">
        <f>N$43*'Shares Cell Phones'!J12</f>
        <v>0</v>
      </c>
      <c r="O19" s="11">
        <f>O$43*'Shares Cell Phones'!K12</f>
        <v>0</v>
      </c>
      <c r="P19" s="11">
        <f>P$43*'Shares Cell Phones'!L12</f>
        <v>0</v>
      </c>
      <c r="Q19" s="11">
        <f>Q$43*'Shares Cell Phones'!M12</f>
        <v>0</v>
      </c>
      <c r="R19" s="11">
        <f>R$43*'Shares Cell Phones'!N12</f>
        <v>0</v>
      </c>
      <c r="S19" s="11">
        <f>S$43*'Shares Cell Phones'!O12</f>
        <v>0</v>
      </c>
      <c r="T19" s="11">
        <f>T$43*'Shares Cell Phones'!P12</f>
        <v>0</v>
      </c>
      <c r="U19" s="11">
        <f>U$43*'Shares Cell Phones'!Q12</f>
        <v>0</v>
      </c>
      <c r="V19" s="11">
        <f>V$43*'Shares Cell Phones'!R12</f>
        <v>0</v>
      </c>
      <c r="W19" s="11">
        <f>W$43*'Shares Cell Phones'!S12</f>
        <v>0</v>
      </c>
      <c r="X19" s="11">
        <f>X$43*'Shares Cell Phones'!T12</f>
        <v>0</v>
      </c>
      <c r="Y19" s="11">
        <f>Y$43*'Shares Cell Phones'!U12</f>
        <v>0</v>
      </c>
      <c r="Z19" s="11">
        <f>Z$43*'Shares Cell Phones'!V12</f>
        <v>0</v>
      </c>
      <c r="AA19" s="11">
        <f>AA$43*'Shares Cell Phones'!W12</f>
        <v>0</v>
      </c>
      <c r="AB19" s="11">
        <f>AB$43*'Shares Cell Phones'!X12</f>
        <v>0</v>
      </c>
      <c r="AC19" s="10">
        <v>0</v>
      </c>
      <c r="AD19" s="10">
        <v>0</v>
      </c>
      <c r="AE19" s="10">
        <v>0</v>
      </c>
      <c r="AF19" s="10">
        <v>0</v>
      </c>
      <c r="AG19" s="10">
        <v>0</v>
      </c>
      <c r="AH19" s="10">
        <v>0</v>
      </c>
      <c r="AI19" s="10">
        <v>0</v>
      </c>
      <c r="AJ19" s="10">
        <v>0</v>
      </c>
      <c r="AK19" s="10">
        <v>0</v>
      </c>
      <c r="AL19" s="10">
        <v>0</v>
      </c>
      <c r="AM19" s="10">
        <v>0</v>
      </c>
      <c r="AN19" s="10">
        <v>0</v>
      </c>
      <c r="AO19" s="10">
        <v>0</v>
      </c>
      <c r="AP19" s="10">
        <v>0</v>
      </c>
      <c r="AQ19" s="10">
        <v>0</v>
      </c>
      <c r="AR19" s="10">
        <v>0</v>
      </c>
      <c r="AS19" s="10">
        <v>0</v>
      </c>
      <c r="AT19" s="10">
        <v>0</v>
      </c>
      <c r="AU19" s="10">
        <v>0</v>
      </c>
      <c r="AV19" s="10">
        <v>0</v>
      </c>
      <c r="AW19" s="10">
        <v>0</v>
      </c>
      <c r="AX19" s="10">
        <v>0</v>
      </c>
      <c r="AY19" s="10">
        <v>0</v>
      </c>
      <c r="AZ19" s="10">
        <v>0</v>
      </c>
      <c r="BA19" s="10">
        <v>0</v>
      </c>
      <c r="BB19" s="10">
        <v>0</v>
      </c>
      <c r="BC19" s="10">
        <v>0</v>
      </c>
      <c r="BD19" s="10">
        <v>0</v>
      </c>
      <c r="BE19" s="10">
        <v>0</v>
      </c>
    </row>
    <row r="20" spans="1:57" x14ac:dyDescent="0.35">
      <c r="A20" s="57" t="s">
        <v>616</v>
      </c>
      <c r="C20" s="86" t="s">
        <v>4</v>
      </c>
      <c r="D20" s="58" t="s">
        <v>621</v>
      </c>
      <c r="E20" s="71" t="s">
        <v>622</v>
      </c>
      <c r="F20" s="26" t="s">
        <v>49</v>
      </c>
      <c r="G20" s="11">
        <f>G$43*'Shares Cell Phones'!C13</f>
        <v>0</v>
      </c>
      <c r="H20" s="11">
        <f>H$43*'Shares Cell Phones'!D13</f>
        <v>0</v>
      </c>
      <c r="I20" s="11">
        <f>I$43*'Shares Cell Phones'!E13</f>
        <v>0</v>
      </c>
      <c r="J20" s="11">
        <f>J$43*'Shares Cell Phones'!F13</f>
        <v>0</v>
      </c>
      <c r="K20" s="11">
        <f>K$43*'Shares Cell Phones'!G13</f>
        <v>0</v>
      </c>
      <c r="L20" s="11">
        <f>L$43*'Shares Cell Phones'!H13</f>
        <v>0</v>
      </c>
      <c r="M20" s="11">
        <f>M$43*'Shares Cell Phones'!I13</f>
        <v>0</v>
      </c>
      <c r="N20" s="11">
        <f>N$43*'Shares Cell Phones'!J13</f>
        <v>0</v>
      </c>
      <c r="O20" s="11">
        <f>O$43*'Shares Cell Phones'!K13</f>
        <v>0</v>
      </c>
      <c r="P20" s="11">
        <f>P$43*'Shares Cell Phones'!L13</f>
        <v>0</v>
      </c>
      <c r="Q20" s="11">
        <f>Q$43*'Shares Cell Phones'!M13</f>
        <v>0</v>
      </c>
      <c r="R20" s="11">
        <f>R$43*'Shares Cell Phones'!N13</f>
        <v>0</v>
      </c>
      <c r="S20" s="11">
        <f>S$43*'Shares Cell Phones'!O13</f>
        <v>0</v>
      </c>
      <c r="T20" s="11">
        <f>T$43*'Shares Cell Phones'!P13</f>
        <v>0</v>
      </c>
      <c r="U20" s="11">
        <f>U$43*'Shares Cell Phones'!Q13</f>
        <v>0</v>
      </c>
      <c r="V20" s="11">
        <f>V$43*'Shares Cell Phones'!R13</f>
        <v>0</v>
      </c>
      <c r="W20" s="11">
        <f>W$43*'Shares Cell Phones'!S13</f>
        <v>0</v>
      </c>
      <c r="X20" s="11">
        <f>X$43*'Shares Cell Phones'!T13</f>
        <v>0</v>
      </c>
      <c r="Y20" s="11">
        <f>Y$43*'Shares Cell Phones'!U13</f>
        <v>0</v>
      </c>
      <c r="Z20" s="11">
        <f>Z$43*'Shares Cell Phones'!V13</f>
        <v>0</v>
      </c>
      <c r="AA20" s="11">
        <f>AA$43*'Shares Cell Phones'!W13</f>
        <v>0</v>
      </c>
      <c r="AB20" s="11">
        <f>AB$43*'Shares Cell Phones'!X13</f>
        <v>0</v>
      </c>
      <c r="AC20" s="10">
        <v>0</v>
      </c>
      <c r="AD20" s="10">
        <v>0</v>
      </c>
      <c r="AE20" s="10">
        <v>0</v>
      </c>
      <c r="AF20" s="10">
        <v>0</v>
      </c>
      <c r="AG20" s="10">
        <v>0</v>
      </c>
      <c r="AH20" s="10">
        <v>0</v>
      </c>
      <c r="AI20" s="10">
        <v>0</v>
      </c>
      <c r="AJ20" s="10">
        <v>0</v>
      </c>
      <c r="AK20" s="10">
        <v>0</v>
      </c>
      <c r="AL20" s="10">
        <v>0</v>
      </c>
      <c r="AM20" s="10">
        <v>0</v>
      </c>
      <c r="AN20" s="10">
        <v>0</v>
      </c>
      <c r="AO20" s="10">
        <v>0</v>
      </c>
      <c r="AP20" s="10">
        <v>0</v>
      </c>
      <c r="AQ20" s="10">
        <v>0</v>
      </c>
      <c r="AR20" s="10">
        <v>0</v>
      </c>
      <c r="AS20" s="10">
        <v>0</v>
      </c>
      <c r="AT20" s="10">
        <v>0</v>
      </c>
      <c r="AU20" s="10">
        <v>0</v>
      </c>
      <c r="AV20" s="10">
        <v>0</v>
      </c>
      <c r="AW20" s="10">
        <v>0</v>
      </c>
      <c r="AX20" s="10">
        <v>0</v>
      </c>
      <c r="AY20" s="10">
        <v>0</v>
      </c>
      <c r="AZ20" s="10">
        <v>0</v>
      </c>
      <c r="BA20" s="10">
        <v>0</v>
      </c>
      <c r="BB20" s="10">
        <v>0</v>
      </c>
      <c r="BC20" s="10">
        <v>0</v>
      </c>
      <c r="BD20" s="10">
        <v>0</v>
      </c>
      <c r="BE20" s="10">
        <v>0</v>
      </c>
    </row>
    <row r="21" spans="1:57" x14ac:dyDescent="0.35">
      <c r="A21" s="57" t="s">
        <v>616</v>
      </c>
      <c r="C21" s="86" t="s">
        <v>4</v>
      </c>
      <c r="D21" s="58" t="s">
        <v>621</v>
      </c>
      <c r="E21" s="71" t="s">
        <v>622</v>
      </c>
      <c r="F21" s="26" t="s">
        <v>35</v>
      </c>
      <c r="G21" s="11">
        <f>G$43*'Shares Cell Phones'!C14</f>
        <v>0</v>
      </c>
      <c r="H21" s="11">
        <f>H$43*'Shares Cell Phones'!D14</f>
        <v>0</v>
      </c>
      <c r="I21" s="11">
        <f>I$43*'Shares Cell Phones'!E14</f>
        <v>0</v>
      </c>
      <c r="J21" s="11">
        <f>J$43*'Shares Cell Phones'!F14</f>
        <v>0</v>
      </c>
      <c r="K21" s="11">
        <f>K$43*'Shares Cell Phones'!G14</f>
        <v>0</v>
      </c>
      <c r="L21" s="11">
        <f>L$43*'Shares Cell Phones'!H14</f>
        <v>0</v>
      </c>
      <c r="M21" s="11">
        <f>M$43*'Shares Cell Phones'!I14</f>
        <v>0</v>
      </c>
      <c r="N21" s="11">
        <f>N$43*'Shares Cell Phones'!J14</f>
        <v>0</v>
      </c>
      <c r="O21" s="11">
        <f>O$43*'Shares Cell Phones'!K14</f>
        <v>0</v>
      </c>
      <c r="P21" s="11">
        <f>P$43*'Shares Cell Phones'!L14</f>
        <v>0</v>
      </c>
      <c r="Q21" s="11">
        <f>Q$43*'Shares Cell Phones'!M14</f>
        <v>0</v>
      </c>
      <c r="R21" s="11">
        <f>R$43*'Shares Cell Phones'!N14</f>
        <v>0</v>
      </c>
      <c r="S21" s="11">
        <f>S$43*'Shares Cell Phones'!O14</f>
        <v>0</v>
      </c>
      <c r="T21" s="11">
        <f>T$43*'Shares Cell Phones'!P14</f>
        <v>0</v>
      </c>
      <c r="U21" s="11">
        <f>U$43*'Shares Cell Phones'!Q14</f>
        <v>0</v>
      </c>
      <c r="V21" s="11">
        <f>V$43*'Shares Cell Phones'!R14</f>
        <v>0</v>
      </c>
      <c r="W21" s="11">
        <f>W$43*'Shares Cell Phones'!S14</f>
        <v>0</v>
      </c>
      <c r="X21" s="11">
        <f>X$43*'Shares Cell Phones'!T14</f>
        <v>0</v>
      </c>
      <c r="Y21" s="11">
        <f>Y$43*'Shares Cell Phones'!U14</f>
        <v>0</v>
      </c>
      <c r="Z21" s="11">
        <f>Z$43*'Shares Cell Phones'!V14</f>
        <v>0</v>
      </c>
      <c r="AA21" s="11">
        <f>AA$43*'Shares Cell Phones'!W14</f>
        <v>0</v>
      </c>
      <c r="AB21" s="11">
        <f>AB$43*'Shares Cell Phones'!X14</f>
        <v>0</v>
      </c>
      <c r="AC21" s="10">
        <v>0</v>
      </c>
      <c r="AD21" s="10">
        <v>0</v>
      </c>
      <c r="AE21" s="10">
        <v>0</v>
      </c>
      <c r="AF21" s="10">
        <v>0</v>
      </c>
      <c r="AG21" s="10">
        <v>0</v>
      </c>
      <c r="AH21" s="10">
        <v>0</v>
      </c>
      <c r="AI21" s="10">
        <v>0</v>
      </c>
      <c r="AJ21" s="10">
        <v>0</v>
      </c>
      <c r="AK21" s="10">
        <v>0</v>
      </c>
      <c r="AL21" s="10">
        <v>0</v>
      </c>
      <c r="AM21" s="10">
        <v>0</v>
      </c>
      <c r="AN21" s="10">
        <v>0</v>
      </c>
      <c r="AO21" s="10">
        <v>0</v>
      </c>
      <c r="AP21" s="10">
        <v>0</v>
      </c>
      <c r="AQ21" s="10">
        <v>0</v>
      </c>
      <c r="AR21" s="10">
        <v>0</v>
      </c>
      <c r="AS21" s="10">
        <v>0</v>
      </c>
      <c r="AT21" s="10">
        <v>0</v>
      </c>
      <c r="AU21" s="10">
        <v>0</v>
      </c>
      <c r="AV21" s="10">
        <v>0</v>
      </c>
      <c r="AW21" s="10">
        <v>0</v>
      </c>
      <c r="AX21" s="10">
        <v>0</v>
      </c>
      <c r="AY21" s="10">
        <v>0</v>
      </c>
      <c r="AZ21" s="10">
        <v>0</v>
      </c>
      <c r="BA21" s="10">
        <v>0</v>
      </c>
      <c r="BB21" s="10">
        <v>0</v>
      </c>
      <c r="BC21" s="10">
        <v>0</v>
      </c>
      <c r="BD21" s="10">
        <v>0</v>
      </c>
      <c r="BE21" s="10">
        <v>0</v>
      </c>
    </row>
    <row r="22" spans="1:57" x14ac:dyDescent="0.35">
      <c r="A22" s="57" t="s">
        <v>616</v>
      </c>
      <c r="C22" s="86" t="s">
        <v>4</v>
      </c>
      <c r="D22" s="58" t="s">
        <v>621</v>
      </c>
      <c r="E22" s="71" t="s">
        <v>622</v>
      </c>
      <c r="F22" s="26" t="s">
        <v>34</v>
      </c>
      <c r="G22" s="11">
        <f>G$43*'Shares Cell Phones'!C15</f>
        <v>0</v>
      </c>
      <c r="H22" s="11">
        <f>H$43*'Shares Cell Phones'!D15</f>
        <v>0</v>
      </c>
      <c r="I22" s="11">
        <f>I$43*'Shares Cell Phones'!E15</f>
        <v>0</v>
      </c>
      <c r="J22" s="11">
        <f>J$43*'Shares Cell Phones'!F15</f>
        <v>0</v>
      </c>
      <c r="K22" s="11">
        <f>K$43*'Shares Cell Phones'!G15</f>
        <v>0</v>
      </c>
      <c r="L22" s="11">
        <f>L$43*'Shares Cell Phones'!H15</f>
        <v>0</v>
      </c>
      <c r="M22" s="11">
        <f>M$43*'Shares Cell Phones'!I15</f>
        <v>0</v>
      </c>
      <c r="N22" s="11">
        <f>N$43*'Shares Cell Phones'!J15</f>
        <v>0</v>
      </c>
      <c r="O22" s="11">
        <f>O$43*'Shares Cell Phones'!K15</f>
        <v>0</v>
      </c>
      <c r="P22" s="11">
        <f>P$43*'Shares Cell Phones'!L15</f>
        <v>0</v>
      </c>
      <c r="Q22" s="11">
        <f>Q$43*'Shares Cell Phones'!M15</f>
        <v>0</v>
      </c>
      <c r="R22" s="11">
        <f>R$43*'Shares Cell Phones'!N15</f>
        <v>0</v>
      </c>
      <c r="S22" s="11">
        <f>S$43*'Shares Cell Phones'!O15</f>
        <v>0</v>
      </c>
      <c r="T22" s="11">
        <f>T$43*'Shares Cell Phones'!P15</f>
        <v>0</v>
      </c>
      <c r="U22" s="11">
        <f>U$43*'Shares Cell Phones'!Q15</f>
        <v>0</v>
      </c>
      <c r="V22" s="11">
        <f>V$43*'Shares Cell Phones'!R15</f>
        <v>0</v>
      </c>
      <c r="W22" s="11">
        <f>W$43*'Shares Cell Phones'!S15</f>
        <v>0</v>
      </c>
      <c r="X22" s="11">
        <f>X$43*'Shares Cell Phones'!T15</f>
        <v>0</v>
      </c>
      <c r="Y22" s="11">
        <f>Y$43*'Shares Cell Phones'!U15</f>
        <v>0</v>
      </c>
      <c r="Z22" s="11">
        <f>Z$43*'Shares Cell Phones'!V15</f>
        <v>0</v>
      </c>
      <c r="AA22" s="11">
        <f>AA$43*'Shares Cell Phones'!W15</f>
        <v>0</v>
      </c>
      <c r="AB22" s="11">
        <f>AB$43*'Shares Cell Phones'!X15</f>
        <v>0</v>
      </c>
      <c r="AC22" s="10">
        <v>0</v>
      </c>
      <c r="AD22" s="10">
        <v>0</v>
      </c>
      <c r="AE22" s="10">
        <v>0</v>
      </c>
      <c r="AF22" s="10">
        <v>0</v>
      </c>
      <c r="AG22" s="10">
        <v>0</v>
      </c>
      <c r="AH22" s="10">
        <v>0</v>
      </c>
      <c r="AI22" s="10">
        <v>0</v>
      </c>
      <c r="AJ22" s="10">
        <v>0</v>
      </c>
      <c r="AK22" s="10">
        <v>0</v>
      </c>
      <c r="AL22" s="10">
        <v>0</v>
      </c>
      <c r="AM22" s="10">
        <v>0</v>
      </c>
      <c r="AN22" s="10">
        <v>0</v>
      </c>
      <c r="AO22" s="10">
        <v>0</v>
      </c>
      <c r="AP22" s="10">
        <v>0</v>
      </c>
      <c r="AQ22" s="10">
        <v>0</v>
      </c>
      <c r="AR22" s="10">
        <v>0</v>
      </c>
      <c r="AS22" s="10">
        <v>0</v>
      </c>
      <c r="AT22" s="10">
        <v>0</v>
      </c>
      <c r="AU22" s="10">
        <v>0</v>
      </c>
      <c r="AV22" s="10">
        <v>0</v>
      </c>
      <c r="AW22" s="10">
        <v>0</v>
      </c>
      <c r="AX22" s="10">
        <v>0</v>
      </c>
      <c r="AY22" s="10">
        <v>0</v>
      </c>
      <c r="AZ22" s="10">
        <v>0</v>
      </c>
      <c r="BA22" s="10">
        <v>0</v>
      </c>
      <c r="BB22" s="10">
        <v>0</v>
      </c>
      <c r="BC22" s="10">
        <v>0</v>
      </c>
      <c r="BD22" s="10">
        <v>0</v>
      </c>
      <c r="BE22" s="10">
        <v>0</v>
      </c>
    </row>
    <row r="23" spans="1:57" x14ac:dyDescent="0.35">
      <c r="A23" s="57" t="s">
        <v>616</v>
      </c>
      <c r="C23" s="86" t="s">
        <v>4</v>
      </c>
      <c r="D23" s="58" t="s">
        <v>621</v>
      </c>
      <c r="E23" s="71" t="s">
        <v>622</v>
      </c>
      <c r="F23" s="26" t="s">
        <v>50</v>
      </c>
      <c r="G23" s="11">
        <f>G$43*'Shares Cell Phones'!C16</f>
        <v>0</v>
      </c>
      <c r="H23" s="11">
        <f>H$43*'Shares Cell Phones'!D16</f>
        <v>0</v>
      </c>
      <c r="I23" s="11">
        <f>I$43*'Shares Cell Phones'!E16</f>
        <v>0</v>
      </c>
      <c r="J23" s="11">
        <f>J$43*'Shares Cell Phones'!F16</f>
        <v>0</v>
      </c>
      <c r="K23" s="11">
        <f>K$43*'Shares Cell Phones'!G16</f>
        <v>0</v>
      </c>
      <c r="L23" s="11">
        <f>L$43*'Shares Cell Phones'!H16</f>
        <v>0</v>
      </c>
      <c r="M23" s="11">
        <f>M$43*'Shares Cell Phones'!I16</f>
        <v>0</v>
      </c>
      <c r="N23" s="11">
        <f>N$43*'Shares Cell Phones'!J16</f>
        <v>0</v>
      </c>
      <c r="O23" s="11">
        <f>O$43*'Shares Cell Phones'!K16</f>
        <v>0</v>
      </c>
      <c r="P23" s="11">
        <f>P$43*'Shares Cell Phones'!L16</f>
        <v>0</v>
      </c>
      <c r="Q23" s="11">
        <f>Q$43*'Shares Cell Phones'!M16</f>
        <v>0</v>
      </c>
      <c r="R23" s="11">
        <f>R$43*'Shares Cell Phones'!N16</f>
        <v>0</v>
      </c>
      <c r="S23" s="11">
        <f>S$43*'Shares Cell Phones'!O16</f>
        <v>0</v>
      </c>
      <c r="T23" s="11">
        <f>T$43*'Shares Cell Phones'!P16</f>
        <v>0</v>
      </c>
      <c r="U23" s="11">
        <f>U$43*'Shares Cell Phones'!Q16</f>
        <v>0</v>
      </c>
      <c r="V23" s="11">
        <f>V$43*'Shares Cell Phones'!R16</f>
        <v>0</v>
      </c>
      <c r="W23" s="11">
        <f>W$43*'Shares Cell Phones'!S16</f>
        <v>0</v>
      </c>
      <c r="X23" s="11">
        <f>X$43*'Shares Cell Phones'!T16</f>
        <v>0</v>
      </c>
      <c r="Y23" s="11">
        <f>Y$43*'Shares Cell Phones'!U16</f>
        <v>0</v>
      </c>
      <c r="Z23" s="11">
        <f>Z$43*'Shares Cell Phones'!V16</f>
        <v>0</v>
      </c>
      <c r="AA23" s="11">
        <f>AA$43*'Shares Cell Phones'!W16</f>
        <v>0</v>
      </c>
      <c r="AB23" s="11">
        <f>AB$43*'Shares Cell Phones'!X16</f>
        <v>0</v>
      </c>
      <c r="AC23" s="10">
        <v>0</v>
      </c>
      <c r="AD23" s="10">
        <v>0</v>
      </c>
      <c r="AE23" s="10">
        <v>0</v>
      </c>
      <c r="AF23" s="10">
        <v>0</v>
      </c>
      <c r="AG23" s="10">
        <v>0</v>
      </c>
      <c r="AH23" s="10">
        <v>0</v>
      </c>
      <c r="AI23" s="10">
        <v>0</v>
      </c>
      <c r="AJ23" s="10">
        <v>0</v>
      </c>
      <c r="AK23" s="10">
        <v>0</v>
      </c>
      <c r="AL23" s="10">
        <v>0</v>
      </c>
      <c r="AM23" s="10">
        <v>0</v>
      </c>
      <c r="AN23" s="10">
        <v>0</v>
      </c>
      <c r="AO23" s="10">
        <v>0</v>
      </c>
      <c r="AP23" s="10">
        <v>0</v>
      </c>
      <c r="AQ23" s="10">
        <v>0</v>
      </c>
      <c r="AR23" s="10">
        <v>0</v>
      </c>
      <c r="AS23" s="10">
        <v>0</v>
      </c>
      <c r="AT23" s="10">
        <v>0</v>
      </c>
      <c r="AU23" s="10">
        <v>0</v>
      </c>
      <c r="AV23" s="10">
        <v>0</v>
      </c>
      <c r="AW23" s="10">
        <v>0</v>
      </c>
      <c r="AX23" s="10">
        <v>0</v>
      </c>
      <c r="AY23" s="10">
        <v>0</v>
      </c>
      <c r="AZ23" s="10">
        <v>0</v>
      </c>
      <c r="BA23" s="10">
        <v>0</v>
      </c>
      <c r="BB23" s="10">
        <v>0</v>
      </c>
      <c r="BC23" s="10">
        <v>0</v>
      </c>
      <c r="BD23" s="10">
        <v>0</v>
      </c>
      <c r="BE23" s="10">
        <v>0</v>
      </c>
    </row>
    <row r="24" spans="1:57" x14ac:dyDescent="0.35">
      <c r="A24" s="57" t="s">
        <v>616</v>
      </c>
      <c r="C24" s="86" t="s">
        <v>4</v>
      </c>
      <c r="D24" s="58" t="s">
        <v>621</v>
      </c>
      <c r="E24" s="71" t="s">
        <v>622</v>
      </c>
      <c r="F24" s="26" t="s">
        <v>51</v>
      </c>
      <c r="G24" s="11">
        <f>G$43*'Shares Cell Phones'!C17</f>
        <v>0</v>
      </c>
      <c r="H24" s="11">
        <f>H$43*'Shares Cell Phones'!D17</f>
        <v>0</v>
      </c>
      <c r="I24" s="11">
        <f>I$43*'Shares Cell Phones'!E17</f>
        <v>0</v>
      </c>
      <c r="J24" s="11">
        <f>J$43*'Shares Cell Phones'!F17</f>
        <v>0</v>
      </c>
      <c r="K24" s="11">
        <f>K$43*'Shares Cell Phones'!G17</f>
        <v>0</v>
      </c>
      <c r="L24" s="11">
        <f>L$43*'Shares Cell Phones'!H17</f>
        <v>0</v>
      </c>
      <c r="M24" s="11">
        <f>M$43*'Shares Cell Phones'!I17</f>
        <v>0</v>
      </c>
      <c r="N24" s="11">
        <f>N$43*'Shares Cell Phones'!J17</f>
        <v>0</v>
      </c>
      <c r="O24" s="11">
        <f>O$43*'Shares Cell Phones'!K17</f>
        <v>0</v>
      </c>
      <c r="P24" s="11">
        <f>P$43*'Shares Cell Phones'!L17</f>
        <v>0</v>
      </c>
      <c r="Q24" s="11">
        <f>Q$43*'Shares Cell Phones'!M17</f>
        <v>0</v>
      </c>
      <c r="R24" s="11">
        <f>R$43*'Shares Cell Phones'!N17</f>
        <v>0</v>
      </c>
      <c r="S24" s="11">
        <f>S$43*'Shares Cell Phones'!O17</f>
        <v>0</v>
      </c>
      <c r="T24" s="11">
        <f>T$43*'Shares Cell Phones'!P17</f>
        <v>0</v>
      </c>
      <c r="U24" s="11">
        <f>U$43*'Shares Cell Phones'!Q17</f>
        <v>0</v>
      </c>
      <c r="V24" s="11">
        <f>V$43*'Shares Cell Phones'!R17</f>
        <v>0</v>
      </c>
      <c r="W24" s="11">
        <f>W$43*'Shares Cell Phones'!S17</f>
        <v>0</v>
      </c>
      <c r="X24" s="11">
        <f>X$43*'Shares Cell Phones'!T17</f>
        <v>0</v>
      </c>
      <c r="Y24" s="11">
        <f>Y$43*'Shares Cell Phones'!U17</f>
        <v>0</v>
      </c>
      <c r="Z24" s="11">
        <f>Z$43*'Shares Cell Phones'!V17</f>
        <v>0</v>
      </c>
      <c r="AA24" s="11">
        <f>AA$43*'Shares Cell Phones'!W17</f>
        <v>0</v>
      </c>
      <c r="AB24" s="11">
        <f>AB$43*'Shares Cell Phones'!X17</f>
        <v>0</v>
      </c>
      <c r="AC24" s="10">
        <v>0</v>
      </c>
      <c r="AD24" s="10">
        <v>0</v>
      </c>
      <c r="AE24" s="10">
        <v>0</v>
      </c>
      <c r="AF24" s="10">
        <v>0</v>
      </c>
      <c r="AG24" s="10">
        <v>0</v>
      </c>
      <c r="AH24" s="10">
        <v>0</v>
      </c>
      <c r="AI24" s="10">
        <v>0</v>
      </c>
      <c r="AJ24" s="10">
        <v>0</v>
      </c>
      <c r="AK24" s="10">
        <v>0</v>
      </c>
      <c r="AL24" s="10">
        <v>0</v>
      </c>
      <c r="AM24" s="10">
        <v>0</v>
      </c>
      <c r="AN24" s="10">
        <v>0</v>
      </c>
      <c r="AO24" s="10">
        <v>0</v>
      </c>
      <c r="AP24" s="10">
        <v>0</v>
      </c>
      <c r="AQ24" s="10">
        <v>0</v>
      </c>
      <c r="AR24" s="10">
        <v>0</v>
      </c>
      <c r="AS24" s="10">
        <v>0</v>
      </c>
      <c r="AT24" s="10">
        <v>0</v>
      </c>
      <c r="AU24" s="10">
        <v>0</v>
      </c>
      <c r="AV24" s="10">
        <v>0</v>
      </c>
      <c r="AW24" s="10">
        <v>0</v>
      </c>
      <c r="AX24" s="10">
        <v>0</v>
      </c>
      <c r="AY24" s="10">
        <v>0</v>
      </c>
      <c r="AZ24" s="10">
        <v>0</v>
      </c>
      <c r="BA24" s="10">
        <v>0</v>
      </c>
      <c r="BB24" s="10">
        <v>0</v>
      </c>
      <c r="BC24" s="10">
        <v>0</v>
      </c>
      <c r="BD24" s="10">
        <v>0</v>
      </c>
      <c r="BE24" s="10">
        <v>0</v>
      </c>
    </row>
    <row r="25" spans="1:57" x14ac:dyDescent="0.35">
      <c r="A25" s="57" t="s">
        <v>616</v>
      </c>
      <c r="C25" s="86" t="s">
        <v>4</v>
      </c>
      <c r="D25" s="58" t="s">
        <v>621</v>
      </c>
      <c r="E25" s="71" t="s">
        <v>622</v>
      </c>
      <c r="F25" s="26" t="s">
        <v>52</v>
      </c>
      <c r="G25" s="11">
        <f>G$43*'Shares Cell Phones'!C18</f>
        <v>0</v>
      </c>
      <c r="H25" s="11">
        <f>H$43*'Shares Cell Phones'!D18</f>
        <v>0</v>
      </c>
      <c r="I25" s="11">
        <f>I$43*'Shares Cell Phones'!E18</f>
        <v>0</v>
      </c>
      <c r="J25" s="11">
        <f>J$43*'Shares Cell Phones'!F18</f>
        <v>0</v>
      </c>
      <c r="K25" s="11">
        <f>K$43*'Shares Cell Phones'!G18</f>
        <v>0</v>
      </c>
      <c r="L25" s="11">
        <f>L$43*'Shares Cell Phones'!H18</f>
        <v>0</v>
      </c>
      <c r="M25" s="11">
        <f>M$43*'Shares Cell Phones'!I18</f>
        <v>0</v>
      </c>
      <c r="N25" s="11">
        <f>N$43*'Shares Cell Phones'!J18</f>
        <v>0</v>
      </c>
      <c r="O25" s="11">
        <f>O$43*'Shares Cell Phones'!K18</f>
        <v>0</v>
      </c>
      <c r="P25" s="11">
        <f>P$43*'Shares Cell Phones'!L18</f>
        <v>0</v>
      </c>
      <c r="Q25" s="11">
        <f>Q$43*'Shares Cell Phones'!M18</f>
        <v>0</v>
      </c>
      <c r="R25" s="11">
        <f>R$43*'Shares Cell Phones'!N18</f>
        <v>0</v>
      </c>
      <c r="S25" s="11">
        <f>S$43*'Shares Cell Phones'!O18</f>
        <v>0</v>
      </c>
      <c r="T25" s="11">
        <f>T$43*'Shares Cell Phones'!P18</f>
        <v>0</v>
      </c>
      <c r="U25" s="11">
        <f>U$43*'Shares Cell Phones'!Q18</f>
        <v>0</v>
      </c>
      <c r="V25" s="11">
        <f>V$43*'Shares Cell Phones'!R18</f>
        <v>0</v>
      </c>
      <c r="W25" s="11">
        <f>W$43*'Shares Cell Phones'!S18</f>
        <v>0</v>
      </c>
      <c r="X25" s="11">
        <f>X$43*'Shares Cell Phones'!T18</f>
        <v>0</v>
      </c>
      <c r="Y25" s="11">
        <f>Y$43*'Shares Cell Phones'!U18</f>
        <v>0</v>
      </c>
      <c r="Z25" s="11">
        <f>Z$43*'Shares Cell Phones'!V18</f>
        <v>0</v>
      </c>
      <c r="AA25" s="11">
        <f>AA$43*'Shares Cell Phones'!W18</f>
        <v>0</v>
      </c>
      <c r="AB25" s="11">
        <f>AB$43*'Shares Cell Phones'!X18</f>
        <v>0</v>
      </c>
      <c r="AC25" s="10">
        <v>0</v>
      </c>
      <c r="AD25" s="10">
        <v>0</v>
      </c>
      <c r="AE25" s="10">
        <v>0</v>
      </c>
      <c r="AF25" s="10">
        <v>0</v>
      </c>
      <c r="AG25" s="10">
        <v>0</v>
      </c>
      <c r="AH25" s="10">
        <v>0</v>
      </c>
      <c r="AI25" s="10">
        <v>0</v>
      </c>
      <c r="AJ25" s="10">
        <v>0</v>
      </c>
      <c r="AK25" s="10">
        <v>0</v>
      </c>
      <c r="AL25" s="10">
        <v>0</v>
      </c>
      <c r="AM25" s="10">
        <v>0</v>
      </c>
      <c r="AN25" s="10">
        <v>0</v>
      </c>
      <c r="AO25" s="10">
        <v>0</v>
      </c>
      <c r="AP25" s="10">
        <v>0</v>
      </c>
      <c r="AQ25" s="10">
        <v>0</v>
      </c>
      <c r="AR25" s="10">
        <v>0</v>
      </c>
      <c r="AS25" s="10">
        <v>0</v>
      </c>
      <c r="AT25" s="10">
        <v>0</v>
      </c>
      <c r="AU25" s="10">
        <v>0</v>
      </c>
      <c r="AV25" s="10">
        <v>0</v>
      </c>
      <c r="AW25" s="10">
        <v>0</v>
      </c>
      <c r="AX25" s="10">
        <v>0</v>
      </c>
      <c r="AY25" s="10">
        <v>0</v>
      </c>
      <c r="AZ25" s="10">
        <v>0</v>
      </c>
      <c r="BA25" s="10">
        <v>0</v>
      </c>
      <c r="BB25" s="10">
        <v>0</v>
      </c>
      <c r="BC25" s="10">
        <v>0</v>
      </c>
      <c r="BD25" s="10">
        <v>0</v>
      </c>
      <c r="BE25" s="10">
        <v>0</v>
      </c>
    </row>
    <row r="26" spans="1:57" x14ac:dyDescent="0.35">
      <c r="A26" s="57" t="s">
        <v>616</v>
      </c>
      <c r="C26" s="86" t="s">
        <v>4</v>
      </c>
      <c r="D26" s="58" t="s">
        <v>621</v>
      </c>
      <c r="E26" s="71" t="s">
        <v>622</v>
      </c>
      <c r="F26" s="26" t="s">
        <v>53</v>
      </c>
      <c r="G26" s="11">
        <f>G$43*'Shares Cell Phones'!C19</f>
        <v>0</v>
      </c>
      <c r="H26" s="11">
        <f>H$43*'Shares Cell Phones'!D19</f>
        <v>0</v>
      </c>
      <c r="I26" s="11">
        <f>I$43*'Shares Cell Phones'!E19</f>
        <v>0</v>
      </c>
      <c r="J26" s="11">
        <f>J$43*'Shares Cell Phones'!F19</f>
        <v>0</v>
      </c>
      <c r="K26" s="11">
        <f>K$43*'Shares Cell Phones'!G19</f>
        <v>0</v>
      </c>
      <c r="L26" s="11">
        <f>L$43*'Shares Cell Phones'!H19</f>
        <v>0</v>
      </c>
      <c r="M26" s="11">
        <f>M$43*'Shares Cell Phones'!I19</f>
        <v>0</v>
      </c>
      <c r="N26" s="11">
        <f>N$43*'Shares Cell Phones'!J19</f>
        <v>0</v>
      </c>
      <c r="O26" s="11">
        <f>O$43*'Shares Cell Phones'!K19</f>
        <v>0</v>
      </c>
      <c r="P26" s="11">
        <f>P$43*'Shares Cell Phones'!L19</f>
        <v>0</v>
      </c>
      <c r="Q26" s="11">
        <f>Q$43*'Shares Cell Phones'!M19</f>
        <v>0</v>
      </c>
      <c r="R26" s="11">
        <f>R$43*'Shares Cell Phones'!N19</f>
        <v>0</v>
      </c>
      <c r="S26" s="11">
        <f>S$43*'Shares Cell Phones'!O19</f>
        <v>0</v>
      </c>
      <c r="T26" s="11">
        <f>T$43*'Shares Cell Phones'!P19</f>
        <v>0</v>
      </c>
      <c r="U26" s="11">
        <f>U$43*'Shares Cell Phones'!Q19</f>
        <v>0</v>
      </c>
      <c r="V26" s="11">
        <f>V$43*'Shares Cell Phones'!R19</f>
        <v>0</v>
      </c>
      <c r="W26" s="11">
        <f>W$43*'Shares Cell Phones'!S19</f>
        <v>0</v>
      </c>
      <c r="X26" s="11">
        <f>X$43*'Shares Cell Phones'!T19</f>
        <v>0</v>
      </c>
      <c r="Y26" s="11">
        <f>Y$43*'Shares Cell Phones'!U19</f>
        <v>0</v>
      </c>
      <c r="Z26" s="11">
        <f>Z$43*'Shares Cell Phones'!V19</f>
        <v>0</v>
      </c>
      <c r="AA26" s="11">
        <f>AA$43*'Shares Cell Phones'!W19</f>
        <v>0</v>
      </c>
      <c r="AB26" s="11">
        <f>AB$43*'Shares Cell Phones'!X19</f>
        <v>0</v>
      </c>
      <c r="AC26" s="10">
        <v>0</v>
      </c>
      <c r="AD26" s="10">
        <v>0</v>
      </c>
      <c r="AE26" s="10">
        <v>0</v>
      </c>
      <c r="AF26" s="10">
        <v>0</v>
      </c>
      <c r="AG26" s="10">
        <v>0</v>
      </c>
      <c r="AH26" s="10">
        <v>0</v>
      </c>
      <c r="AI26" s="10">
        <v>0</v>
      </c>
      <c r="AJ26" s="10">
        <v>0</v>
      </c>
      <c r="AK26" s="10">
        <v>0</v>
      </c>
      <c r="AL26" s="10">
        <v>0</v>
      </c>
      <c r="AM26" s="10">
        <v>0</v>
      </c>
      <c r="AN26" s="10">
        <v>0</v>
      </c>
      <c r="AO26" s="10">
        <v>0</v>
      </c>
      <c r="AP26" s="10">
        <v>0</v>
      </c>
      <c r="AQ26" s="10">
        <v>0</v>
      </c>
      <c r="AR26" s="10">
        <v>0</v>
      </c>
      <c r="AS26" s="10">
        <v>0</v>
      </c>
      <c r="AT26" s="10">
        <v>0</v>
      </c>
      <c r="AU26" s="10">
        <v>0</v>
      </c>
      <c r="AV26" s="10">
        <v>0</v>
      </c>
      <c r="AW26" s="10">
        <v>0</v>
      </c>
      <c r="AX26" s="10">
        <v>0</v>
      </c>
      <c r="AY26" s="10">
        <v>0</v>
      </c>
      <c r="AZ26" s="10">
        <v>0</v>
      </c>
      <c r="BA26" s="10">
        <v>0</v>
      </c>
      <c r="BB26" s="10">
        <v>0</v>
      </c>
      <c r="BC26" s="10">
        <v>0</v>
      </c>
      <c r="BD26" s="10">
        <v>0</v>
      </c>
      <c r="BE26" s="10">
        <v>0</v>
      </c>
    </row>
    <row r="27" spans="1:57" x14ac:dyDescent="0.35">
      <c r="A27" s="57" t="s">
        <v>616</v>
      </c>
      <c r="C27" s="86" t="s">
        <v>4</v>
      </c>
      <c r="D27" s="58" t="s">
        <v>621</v>
      </c>
      <c r="E27" s="71" t="s">
        <v>622</v>
      </c>
      <c r="F27" s="26" t="s">
        <v>54</v>
      </c>
      <c r="G27" s="11">
        <f>G$43*'Shares Cell Phones'!C20</f>
        <v>0</v>
      </c>
      <c r="H27" s="11">
        <f>H$43*'Shares Cell Phones'!D20</f>
        <v>0</v>
      </c>
      <c r="I27" s="11">
        <f>I$43*'Shares Cell Phones'!E20</f>
        <v>0</v>
      </c>
      <c r="J27" s="11">
        <f>J$43*'Shares Cell Phones'!F20</f>
        <v>0</v>
      </c>
      <c r="K27" s="11">
        <f>K$43*'Shares Cell Phones'!G20</f>
        <v>0</v>
      </c>
      <c r="L27" s="11">
        <f>L$43*'Shares Cell Phones'!H20</f>
        <v>0</v>
      </c>
      <c r="M27" s="11">
        <f>M$43*'Shares Cell Phones'!I20</f>
        <v>0</v>
      </c>
      <c r="N27" s="11">
        <f>N$43*'Shares Cell Phones'!J20</f>
        <v>0</v>
      </c>
      <c r="O27" s="11">
        <f>O$43*'Shares Cell Phones'!K20</f>
        <v>0</v>
      </c>
      <c r="P27" s="11">
        <f>P$43*'Shares Cell Phones'!L20</f>
        <v>0</v>
      </c>
      <c r="Q27" s="11">
        <f>Q$43*'Shares Cell Phones'!M20</f>
        <v>0</v>
      </c>
      <c r="R27" s="11">
        <f>R$43*'Shares Cell Phones'!N20</f>
        <v>0</v>
      </c>
      <c r="S27" s="11">
        <f>S$43*'Shares Cell Phones'!O20</f>
        <v>0</v>
      </c>
      <c r="T27" s="11">
        <f>T$43*'Shares Cell Phones'!P20</f>
        <v>0</v>
      </c>
      <c r="U27" s="11">
        <f>U$43*'Shares Cell Phones'!Q20</f>
        <v>0</v>
      </c>
      <c r="V27" s="11">
        <f>V$43*'Shares Cell Phones'!R20</f>
        <v>0</v>
      </c>
      <c r="W27" s="11">
        <f>W$43*'Shares Cell Phones'!S20</f>
        <v>0</v>
      </c>
      <c r="X27" s="11">
        <f>X$43*'Shares Cell Phones'!T20</f>
        <v>0</v>
      </c>
      <c r="Y27" s="11">
        <f>Y$43*'Shares Cell Phones'!U20</f>
        <v>0</v>
      </c>
      <c r="Z27" s="11">
        <f>Z$43*'Shares Cell Phones'!V20</f>
        <v>0</v>
      </c>
      <c r="AA27" s="11">
        <f>AA$43*'Shares Cell Phones'!W20</f>
        <v>0</v>
      </c>
      <c r="AB27" s="11">
        <f>AB$43*'Shares Cell Phones'!X20</f>
        <v>0</v>
      </c>
      <c r="AC27" s="10">
        <v>0</v>
      </c>
      <c r="AD27" s="10">
        <v>0</v>
      </c>
      <c r="AE27" s="10">
        <v>0</v>
      </c>
      <c r="AF27" s="10">
        <v>0</v>
      </c>
      <c r="AG27" s="10">
        <v>0</v>
      </c>
      <c r="AH27" s="10">
        <v>0</v>
      </c>
      <c r="AI27" s="10">
        <v>0</v>
      </c>
      <c r="AJ27" s="10">
        <v>0</v>
      </c>
      <c r="AK27" s="10">
        <v>0</v>
      </c>
      <c r="AL27" s="10">
        <v>0</v>
      </c>
      <c r="AM27" s="10">
        <v>0</v>
      </c>
      <c r="AN27" s="10">
        <v>0</v>
      </c>
      <c r="AO27" s="10">
        <v>0</v>
      </c>
      <c r="AP27" s="10">
        <v>0</v>
      </c>
      <c r="AQ27" s="10">
        <v>0</v>
      </c>
      <c r="AR27" s="10">
        <v>0</v>
      </c>
      <c r="AS27" s="10">
        <v>0</v>
      </c>
      <c r="AT27" s="10">
        <v>0</v>
      </c>
      <c r="AU27" s="10">
        <v>0</v>
      </c>
      <c r="AV27" s="10">
        <v>0</v>
      </c>
      <c r="AW27" s="10">
        <v>0</v>
      </c>
      <c r="AX27" s="10">
        <v>0</v>
      </c>
      <c r="AY27" s="10">
        <v>0</v>
      </c>
      <c r="AZ27" s="10">
        <v>0</v>
      </c>
      <c r="BA27" s="10">
        <v>0</v>
      </c>
      <c r="BB27" s="10">
        <v>0</v>
      </c>
      <c r="BC27" s="10">
        <v>0</v>
      </c>
      <c r="BD27" s="10">
        <v>0</v>
      </c>
      <c r="BE27" s="10">
        <v>0</v>
      </c>
    </row>
    <row r="28" spans="1:57" x14ac:dyDescent="0.35">
      <c r="A28" s="57" t="s">
        <v>616</v>
      </c>
      <c r="C28" s="86" t="s">
        <v>4</v>
      </c>
      <c r="D28" s="58" t="s">
        <v>621</v>
      </c>
      <c r="E28" s="71" t="s">
        <v>622</v>
      </c>
      <c r="F28" s="26" t="s">
        <v>55</v>
      </c>
      <c r="G28" s="11">
        <f>G$43*'Shares Cell Phones'!C21</f>
        <v>0</v>
      </c>
      <c r="H28" s="11">
        <f>H$43*'Shares Cell Phones'!D21</f>
        <v>0</v>
      </c>
      <c r="I28" s="11">
        <f>I$43*'Shares Cell Phones'!E21</f>
        <v>0</v>
      </c>
      <c r="J28" s="11">
        <f>J$43*'Shares Cell Phones'!F21</f>
        <v>0</v>
      </c>
      <c r="K28" s="11">
        <f>K$43*'Shares Cell Phones'!G21</f>
        <v>0</v>
      </c>
      <c r="L28" s="11">
        <f>L$43*'Shares Cell Phones'!H21</f>
        <v>0</v>
      </c>
      <c r="M28" s="11">
        <f>M$43*'Shares Cell Phones'!I21</f>
        <v>0</v>
      </c>
      <c r="N28" s="11">
        <f>N$43*'Shares Cell Phones'!J21</f>
        <v>0</v>
      </c>
      <c r="O28" s="11">
        <f>O$43*'Shares Cell Phones'!K21</f>
        <v>0</v>
      </c>
      <c r="P28" s="11">
        <f>P$43*'Shares Cell Phones'!L21</f>
        <v>0</v>
      </c>
      <c r="Q28" s="11">
        <f>Q$43*'Shares Cell Phones'!M21</f>
        <v>0</v>
      </c>
      <c r="R28" s="11">
        <f>R$43*'Shares Cell Phones'!N21</f>
        <v>0</v>
      </c>
      <c r="S28" s="11">
        <f>S$43*'Shares Cell Phones'!O21</f>
        <v>0</v>
      </c>
      <c r="T28" s="11">
        <f>T$43*'Shares Cell Phones'!P21</f>
        <v>0</v>
      </c>
      <c r="U28" s="11">
        <f>U$43*'Shares Cell Phones'!Q21</f>
        <v>0</v>
      </c>
      <c r="V28" s="11">
        <f>V$43*'Shares Cell Phones'!R21</f>
        <v>0</v>
      </c>
      <c r="W28" s="11">
        <f>W$43*'Shares Cell Phones'!S21</f>
        <v>0</v>
      </c>
      <c r="X28" s="11">
        <f>X$43*'Shares Cell Phones'!T21</f>
        <v>0</v>
      </c>
      <c r="Y28" s="11">
        <f>Y$43*'Shares Cell Phones'!U21</f>
        <v>0</v>
      </c>
      <c r="Z28" s="11">
        <f>Z$43*'Shares Cell Phones'!V21</f>
        <v>0</v>
      </c>
      <c r="AA28" s="11">
        <f>AA$43*'Shares Cell Phones'!W21</f>
        <v>0</v>
      </c>
      <c r="AB28" s="11">
        <f>AB$43*'Shares Cell Phones'!X21</f>
        <v>0</v>
      </c>
      <c r="AC28" s="10">
        <v>0</v>
      </c>
      <c r="AD28" s="10">
        <v>0</v>
      </c>
      <c r="AE28" s="10">
        <v>0</v>
      </c>
      <c r="AF28" s="10">
        <v>0</v>
      </c>
      <c r="AG28" s="10">
        <v>0</v>
      </c>
      <c r="AH28" s="10">
        <v>0</v>
      </c>
      <c r="AI28" s="10">
        <v>0</v>
      </c>
      <c r="AJ28" s="10">
        <v>0</v>
      </c>
      <c r="AK28" s="10">
        <v>0</v>
      </c>
      <c r="AL28" s="10">
        <v>0</v>
      </c>
      <c r="AM28" s="10">
        <v>0</v>
      </c>
      <c r="AN28" s="10">
        <v>0</v>
      </c>
      <c r="AO28" s="10">
        <v>0</v>
      </c>
      <c r="AP28" s="10">
        <v>0</v>
      </c>
      <c r="AQ28" s="10">
        <v>0</v>
      </c>
      <c r="AR28" s="10">
        <v>0</v>
      </c>
      <c r="AS28" s="10">
        <v>0</v>
      </c>
      <c r="AT28" s="10">
        <v>0</v>
      </c>
      <c r="AU28" s="10">
        <v>0</v>
      </c>
      <c r="AV28" s="10">
        <v>0</v>
      </c>
      <c r="AW28" s="10">
        <v>0</v>
      </c>
      <c r="AX28" s="10">
        <v>0</v>
      </c>
      <c r="AY28" s="10">
        <v>0</v>
      </c>
      <c r="AZ28" s="10">
        <v>0</v>
      </c>
      <c r="BA28" s="10">
        <v>0</v>
      </c>
      <c r="BB28" s="10">
        <v>0</v>
      </c>
      <c r="BC28" s="10">
        <v>0</v>
      </c>
      <c r="BD28" s="10">
        <v>0</v>
      </c>
      <c r="BE28" s="10">
        <v>0</v>
      </c>
    </row>
    <row r="29" spans="1:57" x14ac:dyDescent="0.35">
      <c r="A29" s="57" t="s">
        <v>616</v>
      </c>
      <c r="C29" s="86" t="s">
        <v>4</v>
      </c>
      <c r="D29" s="58" t="s">
        <v>621</v>
      </c>
      <c r="E29" s="71" t="s">
        <v>622</v>
      </c>
      <c r="F29" s="26" t="s">
        <v>56</v>
      </c>
      <c r="G29" s="11">
        <f>G$43*'Shares Cell Phones'!C22</f>
        <v>0</v>
      </c>
      <c r="H29" s="11">
        <f>H$43*'Shares Cell Phones'!D22</f>
        <v>0</v>
      </c>
      <c r="I29" s="11">
        <f>I$43*'Shares Cell Phones'!E22</f>
        <v>0</v>
      </c>
      <c r="J29" s="11">
        <f>J$43*'Shares Cell Phones'!F22</f>
        <v>0</v>
      </c>
      <c r="K29" s="11">
        <f>K$43*'Shares Cell Phones'!G22</f>
        <v>0</v>
      </c>
      <c r="L29" s="11">
        <f>L$43*'Shares Cell Phones'!H22</f>
        <v>0</v>
      </c>
      <c r="M29" s="11">
        <f>M$43*'Shares Cell Phones'!I22</f>
        <v>0</v>
      </c>
      <c r="N29" s="11">
        <f>N$43*'Shares Cell Phones'!J22</f>
        <v>0</v>
      </c>
      <c r="O29" s="11">
        <f>O$43*'Shares Cell Phones'!K22</f>
        <v>0</v>
      </c>
      <c r="P29" s="11">
        <f>P$43*'Shares Cell Phones'!L22</f>
        <v>0</v>
      </c>
      <c r="Q29" s="11">
        <f>Q$43*'Shares Cell Phones'!M22</f>
        <v>0</v>
      </c>
      <c r="R29" s="11">
        <f>R$43*'Shares Cell Phones'!N22</f>
        <v>0</v>
      </c>
      <c r="S29" s="11">
        <f>S$43*'Shares Cell Phones'!O22</f>
        <v>0</v>
      </c>
      <c r="T29" s="11">
        <f>T$43*'Shares Cell Phones'!P22</f>
        <v>0</v>
      </c>
      <c r="U29" s="11">
        <f>U$43*'Shares Cell Phones'!Q22</f>
        <v>0</v>
      </c>
      <c r="V29" s="11">
        <f>V$43*'Shares Cell Phones'!R22</f>
        <v>0</v>
      </c>
      <c r="W29" s="11">
        <f>W$43*'Shares Cell Phones'!S22</f>
        <v>0</v>
      </c>
      <c r="X29" s="11">
        <f>X$43*'Shares Cell Phones'!T22</f>
        <v>0</v>
      </c>
      <c r="Y29" s="11">
        <f>Y$43*'Shares Cell Phones'!U22</f>
        <v>0</v>
      </c>
      <c r="Z29" s="11">
        <f>Z$43*'Shares Cell Phones'!V22</f>
        <v>0</v>
      </c>
      <c r="AA29" s="11">
        <f>AA$43*'Shares Cell Phones'!W22</f>
        <v>0</v>
      </c>
      <c r="AB29" s="11">
        <f>AB$43*'Shares Cell Phones'!X22</f>
        <v>0</v>
      </c>
      <c r="AC29" s="10">
        <v>0</v>
      </c>
      <c r="AD29" s="10">
        <v>0</v>
      </c>
      <c r="AE29" s="10">
        <v>0</v>
      </c>
      <c r="AF29" s="10">
        <v>0</v>
      </c>
      <c r="AG29" s="10">
        <v>0</v>
      </c>
      <c r="AH29" s="10">
        <v>0</v>
      </c>
      <c r="AI29" s="10">
        <v>0</v>
      </c>
      <c r="AJ29" s="10">
        <v>0</v>
      </c>
      <c r="AK29" s="10">
        <v>0</v>
      </c>
      <c r="AL29" s="10">
        <v>0</v>
      </c>
      <c r="AM29" s="10">
        <v>0</v>
      </c>
      <c r="AN29" s="10">
        <v>0</v>
      </c>
      <c r="AO29" s="10">
        <v>0</v>
      </c>
      <c r="AP29" s="10">
        <v>0</v>
      </c>
      <c r="AQ29" s="10">
        <v>0</v>
      </c>
      <c r="AR29" s="10">
        <v>0</v>
      </c>
      <c r="AS29" s="10">
        <v>0</v>
      </c>
      <c r="AT29" s="10">
        <v>0</v>
      </c>
      <c r="AU29" s="10">
        <v>0</v>
      </c>
      <c r="AV29" s="10">
        <v>0</v>
      </c>
      <c r="AW29" s="10">
        <v>0</v>
      </c>
      <c r="AX29" s="10">
        <v>0</v>
      </c>
      <c r="AY29" s="10">
        <v>0</v>
      </c>
      <c r="AZ29" s="10">
        <v>0</v>
      </c>
      <c r="BA29" s="10">
        <v>0</v>
      </c>
      <c r="BB29" s="10">
        <v>0</v>
      </c>
      <c r="BC29" s="10">
        <v>0</v>
      </c>
      <c r="BD29" s="10">
        <v>0</v>
      </c>
      <c r="BE29" s="10">
        <v>0</v>
      </c>
    </row>
    <row r="30" spans="1:57" x14ac:dyDescent="0.35">
      <c r="A30" s="57" t="s">
        <v>616</v>
      </c>
      <c r="C30" s="86" t="s">
        <v>4</v>
      </c>
      <c r="D30" s="58" t="s">
        <v>621</v>
      </c>
      <c r="E30" s="71" t="s">
        <v>622</v>
      </c>
      <c r="F30" s="26" t="s">
        <v>57</v>
      </c>
      <c r="G30" s="11">
        <f>G$43*'Shares Cell Phones'!C23</f>
        <v>0</v>
      </c>
      <c r="H30" s="11">
        <f>H$43*'Shares Cell Phones'!D23</f>
        <v>0</v>
      </c>
      <c r="I30" s="11">
        <f>I$43*'Shares Cell Phones'!E23</f>
        <v>0</v>
      </c>
      <c r="J30" s="11">
        <f>J$43*'Shares Cell Phones'!F23</f>
        <v>0</v>
      </c>
      <c r="K30" s="11">
        <f>K$43*'Shares Cell Phones'!G23</f>
        <v>0</v>
      </c>
      <c r="L30" s="11">
        <f>L$43*'Shares Cell Phones'!H23</f>
        <v>0</v>
      </c>
      <c r="M30" s="11">
        <f>M$43*'Shares Cell Phones'!I23</f>
        <v>0</v>
      </c>
      <c r="N30" s="11">
        <f>N$43*'Shares Cell Phones'!J23</f>
        <v>0</v>
      </c>
      <c r="O30" s="11">
        <f>O$43*'Shares Cell Phones'!K23</f>
        <v>0</v>
      </c>
      <c r="P30" s="11">
        <f>P$43*'Shares Cell Phones'!L23</f>
        <v>0</v>
      </c>
      <c r="Q30" s="11">
        <f>Q$43*'Shares Cell Phones'!M23</f>
        <v>0</v>
      </c>
      <c r="R30" s="11">
        <f>R$43*'Shares Cell Phones'!N23</f>
        <v>0</v>
      </c>
      <c r="S30" s="11">
        <f>S$43*'Shares Cell Phones'!O23</f>
        <v>0</v>
      </c>
      <c r="T30" s="11">
        <f>T$43*'Shares Cell Phones'!P23</f>
        <v>0</v>
      </c>
      <c r="U30" s="11">
        <f>U$43*'Shares Cell Phones'!Q23</f>
        <v>0</v>
      </c>
      <c r="V30" s="11">
        <f>V$43*'Shares Cell Phones'!R23</f>
        <v>0</v>
      </c>
      <c r="W30" s="11">
        <f>W$43*'Shares Cell Phones'!S23</f>
        <v>0</v>
      </c>
      <c r="X30" s="11">
        <f>X$43*'Shares Cell Phones'!T23</f>
        <v>0</v>
      </c>
      <c r="Y30" s="11">
        <f>Y$43*'Shares Cell Phones'!U23</f>
        <v>0</v>
      </c>
      <c r="Z30" s="11">
        <f>Z$43*'Shares Cell Phones'!V23</f>
        <v>0</v>
      </c>
      <c r="AA30" s="11">
        <f>AA$43*'Shares Cell Phones'!W23</f>
        <v>0</v>
      </c>
      <c r="AB30" s="11">
        <f>AB$43*'Shares Cell Phones'!X23</f>
        <v>0</v>
      </c>
      <c r="AC30" s="10">
        <v>0</v>
      </c>
      <c r="AD30" s="10">
        <v>0</v>
      </c>
      <c r="AE30" s="10">
        <v>0</v>
      </c>
      <c r="AF30" s="10">
        <v>0</v>
      </c>
      <c r="AG30" s="10">
        <v>0</v>
      </c>
      <c r="AH30" s="10">
        <v>0</v>
      </c>
      <c r="AI30" s="10">
        <v>0</v>
      </c>
      <c r="AJ30" s="10">
        <v>0</v>
      </c>
      <c r="AK30" s="10">
        <v>0</v>
      </c>
      <c r="AL30" s="10">
        <v>0</v>
      </c>
      <c r="AM30" s="10">
        <v>0</v>
      </c>
      <c r="AN30" s="10">
        <v>0</v>
      </c>
      <c r="AO30" s="10">
        <v>0</v>
      </c>
      <c r="AP30" s="10">
        <v>0</v>
      </c>
      <c r="AQ30" s="10">
        <v>0</v>
      </c>
      <c r="AR30" s="10">
        <v>0</v>
      </c>
      <c r="AS30" s="10">
        <v>0</v>
      </c>
      <c r="AT30" s="10">
        <v>0</v>
      </c>
      <c r="AU30" s="10">
        <v>0</v>
      </c>
      <c r="AV30" s="10">
        <v>0</v>
      </c>
      <c r="AW30" s="10">
        <v>0</v>
      </c>
      <c r="AX30" s="10">
        <v>0</v>
      </c>
      <c r="AY30" s="10">
        <v>0</v>
      </c>
      <c r="AZ30" s="10">
        <v>0</v>
      </c>
      <c r="BA30" s="10">
        <v>0</v>
      </c>
      <c r="BB30" s="10">
        <v>0</v>
      </c>
      <c r="BC30" s="10">
        <v>0</v>
      </c>
      <c r="BD30" s="10">
        <v>0</v>
      </c>
      <c r="BE30" s="10">
        <v>0</v>
      </c>
    </row>
    <row r="31" spans="1:57" x14ac:dyDescent="0.35">
      <c r="A31" s="57" t="s">
        <v>616</v>
      </c>
      <c r="C31" s="86" t="s">
        <v>4</v>
      </c>
      <c r="D31" s="58" t="s">
        <v>621</v>
      </c>
      <c r="E31" s="71" t="s">
        <v>622</v>
      </c>
      <c r="F31" s="26" t="s">
        <v>58</v>
      </c>
      <c r="G31" s="11">
        <f>G$43*'Shares Cell Phones'!C24</f>
        <v>0</v>
      </c>
      <c r="H31" s="11">
        <f>H$43*'Shares Cell Phones'!D24</f>
        <v>0</v>
      </c>
      <c r="I31" s="11">
        <f>I$43*'Shares Cell Phones'!E24</f>
        <v>0</v>
      </c>
      <c r="J31" s="11">
        <f>J$43*'Shares Cell Phones'!F24</f>
        <v>0</v>
      </c>
      <c r="K31" s="11">
        <f>K$43*'Shares Cell Phones'!G24</f>
        <v>0</v>
      </c>
      <c r="L31" s="11">
        <f>L$43*'Shares Cell Phones'!H24</f>
        <v>0</v>
      </c>
      <c r="M31" s="11">
        <f>M$43*'Shares Cell Phones'!I24</f>
        <v>0</v>
      </c>
      <c r="N31" s="11">
        <f>N$43*'Shares Cell Phones'!J24</f>
        <v>0</v>
      </c>
      <c r="O31" s="11">
        <f>O$43*'Shares Cell Phones'!K24</f>
        <v>0</v>
      </c>
      <c r="P31" s="11">
        <f>P$43*'Shares Cell Phones'!L24</f>
        <v>0</v>
      </c>
      <c r="Q31" s="11">
        <f>Q$43*'Shares Cell Phones'!M24</f>
        <v>0</v>
      </c>
      <c r="R31" s="11">
        <f>R$43*'Shares Cell Phones'!N24</f>
        <v>0</v>
      </c>
      <c r="S31" s="11">
        <f>S$43*'Shares Cell Phones'!O24</f>
        <v>0</v>
      </c>
      <c r="T31" s="11">
        <f>T$43*'Shares Cell Phones'!P24</f>
        <v>0</v>
      </c>
      <c r="U31" s="11">
        <f>U$43*'Shares Cell Phones'!Q24</f>
        <v>0</v>
      </c>
      <c r="V31" s="11">
        <f>V$43*'Shares Cell Phones'!R24</f>
        <v>0</v>
      </c>
      <c r="W31" s="11">
        <f>W$43*'Shares Cell Phones'!S24</f>
        <v>0</v>
      </c>
      <c r="X31" s="11">
        <f>X$43*'Shares Cell Phones'!T24</f>
        <v>0</v>
      </c>
      <c r="Y31" s="11">
        <f>Y$43*'Shares Cell Phones'!U24</f>
        <v>0</v>
      </c>
      <c r="Z31" s="11">
        <f>Z$43*'Shares Cell Phones'!V24</f>
        <v>0</v>
      </c>
      <c r="AA31" s="11">
        <f>AA$43*'Shares Cell Phones'!W24</f>
        <v>0</v>
      </c>
      <c r="AB31" s="11">
        <f>AB$43*'Shares Cell Phones'!X24</f>
        <v>0</v>
      </c>
      <c r="AC31" s="10">
        <v>0</v>
      </c>
      <c r="AD31" s="10">
        <v>0</v>
      </c>
      <c r="AE31" s="10">
        <v>0</v>
      </c>
      <c r="AF31" s="10">
        <v>0</v>
      </c>
      <c r="AG31" s="10">
        <v>0</v>
      </c>
      <c r="AH31" s="10">
        <v>0</v>
      </c>
      <c r="AI31" s="10">
        <v>0</v>
      </c>
      <c r="AJ31" s="10">
        <v>0</v>
      </c>
      <c r="AK31" s="10">
        <v>0</v>
      </c>
      <c r="AL31" s="10">
        <v>0</v>
      </c>
      <c r="AM31" s="10">
        <v>0</v>
      </c>
      <c r="AN31" s="10">
        <v>0</v>
      </c>
      <c r="AO31" s="10">
        <v>0</v>
      </c>
      <c r="AP31" s="10">
        <v>0</v>
      </c>
      <c r="AQ31" s="10">
        <v>0</v>
      </c>
      <c r="AR31" s="10">
        <v>0</v>
      </c>
      <c r="AS31" s="10">
        <v>0</v>
      </c>
      <c r="AT31" s="10">
        <v>0</v>
      </c>
      <c r="AU31" s="10">
        <v>0</v>
      </c>
      <c r="AV31" s="10">
        <v>0</v>
      </c>
      <c r="AW31" s="10">
        <v>0</v>
      </c>
      <c r="AX31" s="10">
        <v>0</v>
      </c>
      <c r="AY31" s="10">
        <v>0</v>
      </c>
      <c r="AZ31" s="10">
        <v>0</v>
      </c>
      <c r="BA31" s="10">
        <v>0</v>
      </c>
      <c r="BB31" s="10">
        <v>0</v>
      </c>
      <c r="BC31" s="10">
        <v>0</v>
      </c>
      <c r="BD31" s="10">
        <v>0</v>
      </c>
      <c r="BE31" s="10">
        <v>0</v>
      </c>
    </row>
    <row r="32" spans="1:57" x14ac:dyDescent="0.35">
      <c r="A32" s="57" t="s">
        <v>616</v>
      </c>
      <c r="C32" s="86" t="s">
        <v>4</v>
      </c>
      <c r="D32" s="58" t="s">
        <v>621</v>
      </c>
      <c r="E32" s="71" t="s">
        <v>622</v>
      </c>
      <c r="F32" s="26" t="s">
        <v>59</v>
      </c>
      <c r="G32" s="11">
        <f>G$43*'Shares Cell Phones'!C25</f>
        <v>0</v>
      </c>
      <c r="H32" s="11">
        <f>H$43*'Shares Cell Phones'!D25</f>
        <v>0</v>
      </c>
      <c r="I32" s="11">
        <f>I$43*'Shares Cell Phones'!E25</f>
        <v>0</v>
      </c>
      <c r="J32" s="11">
        <f>J$43*'Shares Cell Phones'!F25</f>
        <v>0</v>
      </c>
      <c r="K32" s="11">
        <f>K$43*'Shares Cell Phones'!G25</f>
        <v>0</v>
      </c>
      <c r="L32" s="11">
        <f>L$43*'Shares Cell Phones'!H25</f>
        <v>0</v>
      </c>
      <c r="M32" s="11">
        <f>M$43*'Shares Cell Phones'!I25</f>
        <v>0</v>
      </c>
      <c r="N32" s="11">
        <f>N$43*'Shares Cell Phones'!J25</f>
        <v>0</v>
      </c>
      <c r="O32" s="11">
        <f>O$43*'Shares Cell Phones'!K25</f>
        <v>0</v>
      </c>
      <c r="P32" s="11">
        <f>P$43*'Shares Cell Phones'!L25</f>
        <v>0</v>
      </c>
      <c r="Q32" s="11">
        <f>Q$43*'Shares Cell Phones'!M25</f>
        <v>0</v>
      </c>
      <c r="R32" s="11">
        <f>R$43*'Shares Cell Phones'!N25</f>
        <v>0</v>
      </c>
      <c r="S32" s="11">
        <f>S$43*'Shares Cell Phones'!O25</f>
        <v>0</v>
      </c>
      <c r="T32" s="11">
        <f>T$43*'Shares Cell Phones'!P25</f>
        <v>0</v>
      </c>
      <c r="U32" s="11">
        <f>U$43*'Shares Cell Phones'!Q25</f>
        <v>0</v>
      </c>
      <c r="V32" s="11">
        <f>V$43*'Shares Cell Phones'!R25</f>
        <v>0</v>
      </c>
      <c r="W32" s="11">
        <f>W$43*'Shares Cell Phones'!S25</f>
        <v>0</v>
      </c>
      <c r="X32" s="11">
        <f>X$43*'Shares Cell Phones'!T25</f>
        <v>0</v>
      </c>
      <c r="Y32" s="11">
        <f>Y$43*'Shares Cell Phones'!U25</f>
        <v>0</v>
      </c>
      <c r="Z32" s="11">
        <f>Z$43*'Shares Cell Phones'!V25</f>
        <v>0</v>
      </c>
      <c r="AA32" s="11">
        <f>AA$43*'Shares Cell Phones'!W25</f>
        <v>0</v>
      </c>
      <c r="AB32" s="11">
        <f>AB$43*'Shares Cell Phones'!X25</f>
        <v>0</v>
      </c>
      <c r="AC32" s="10">
        <v>0</v>
      </c>
      <c r="AD32" s="10">
        <v>0</v>
      </c>
      <c r="AE32" s="10">
        <v>0</v>
      </c>
      <c r="AF32" s="10">
        <v>0</v>
      </c>
      <c r="AG32" s="10">
        <v>0</v>
      </c>
      <c r="AH32" s="10">
        <v>0</v>
      </c>
      <c r="AI32" s="10">
        <v>0</v>
      </c>
      <c r="AJ32" s="10">
        <v>0</v>
      </c>
      <c r="AK32" s="10">
        <v>0</v>
      </c>
      <c r="AL32" s="10">
        <v>0</v>
      </c>
      <c r="AM32" s="10">
        <v>0</v>
      </c>
      <c r="AN32" s="10">
        <v>0</v>
      </c>
      <c r="AO32" s="10">
        <v>0</v>
      </c>
      <c r="AP32" s="10">
        <v>0</v>
      </c>
      <c r="AQ32" s="10">
        <v>0</v>
      </c>
      <c r="AR32" s="10">
        <v>0</v>
      </c>
      <c r="AS32" s="10">
        <v>0</v>
      </c>
      <c r="AT32" s="10">
        <v>0</v>
      </c>
      <c r="AU32" s="10">
        <v>0</v>
      </c>
      <c r="AV32" s="10">
        <v>0</v>
      </c>
      <c r="AW32" s="10">
        <v>0</v>
      </c>
      <c r="AX32" s="10">
        <v>0</v>
      </c>
      <c r="AY32" s="10">
        <v>0</v>
      </c>
      <c r="AZ32" s="10">
        <v>0</v>
      </c>
      <c r="BA32" s="10">
        <v>0</v>
      </c>
      <c r="BB32" s="10">
        <v>0</v>
      </c>
      <c r="BC32" s="10">
        <v>0</v>
      </c>
      <c r="BD32" s="10">
        <v>0</v>
      </c>
      <c r="BE32" s="10">
        <v>0</v>
      </c>
    </row>
    <row r="33" spans="1:57" x14ac:dyDescent="0.35">
      <c r="A33" s="57" t="s">
        <v>616</v>
      </c>
      <c r="C33" s="86" t="s">
        <v>4</v>
      </c>
      <c r="D33" s="58" t="s">
        <v>621</v>
      </c>
      <c r="E33" s="71" t="s">
        <v>622</v>
      </c>
      <c r="F33" s="26" t="s">
        <v>60</v>
      </c>
      <c r="G33" s="11">
        <f>G$43*'Shares Cell Phones'!C26</f>
        <v>0</v>
      </c>
      <c r="H33" s="11">
        <f>H$43*'Shares Cell Phones'!D26</f>
        <v>0</v>
      </c>
      <c r="I33" s="11">
        <f>I$43*'Shares Cell Phones'!E26</f>
        <v>0</v>
      </c>
      <c r="J33" s="11">
        <f>J$43*'Shares Cell Phones'!F26</f>
        <v>0</v>
      </c>
      <c r="K33" s="11">
        <f>K$43*'Shares Cell Phones'!G26</f>
        <v>0</v>
      </c>
      <c r="L33" s="11">
        <f>L$43*'Shares Cell Phones'!H26</f>
        <v>0</v>
      </c>
      <c r="M33" s="11">
        <f>M$43*'Shares Cell Phones'!I26</f>
        <v>0</v>
      </c>
      <c r="N33" s="11">
        <f>N$43*'Shares Cell Phones'!J26</f>
        <v>0</v>
      </c>
      <c r="O33" s="11">
        <f>O$43*'Shares Cell Phones'!K26</f>
        <v>0</v>
      </c>
      <c r="P33" s="11">
        <f>P$43*'Shares Cell Phones'!L26</f>
        <v>0</v>
      </c>
      <c r="Q33" s="11">
        <f>Q$43*'Shares Cell Phones'!M26</f>
        <v>0</v>
      </c>
      <c r="R33" s="11">
        <f>R$43*'Shares Cell Phones'!N26</f>
        <v>0</v>
      </c>
      <c r="S33" s="11">
        <f>S$43*'Shares Cell Phones'!O26</f>
        <v>0</v>
      </c>
      <c r="T33" s="11">
        <f>T$43*'Shares Cell Phones'!P26</f>
        <v>0</v>
      </c>
      <c r="U33" s="11">
        <f>U$43*'Shares Cell Phones'!Q26</f>
        <v>0</v>
      </c>
      <c r="V33" s="11">
        <f>V$43*'Shares Cell Phones'!R26</f>
        <v>0</v>
      </c>
      <c r="W33" s="11">
        <f>W$43*'Shares Cell Phones'!S26</f>
        <v>0</v>
      </c>
      <c r="X33" s="11">
        <f>X$43*'Shares Cell Phones'!T26</f>
        <v>0</v>
      </c>
      <c r="Y33" s="11">
        <f>Y$43*'Shares Cell Phones'!U26</f>
        <v>0</v>
      </c>
      <c r="Z33" s="11">
        <f>Z$43*'Shares Cell Phones'!V26</f>
        <v>0</v>
      </c>
      <c r="AA33" s="11">
        <f>AA$43*'Shares Cell Phones'!W26</f>
        <v>0</v>
      </c>
      <c r="AB33" s="11">
        <f>AB$43*'Shares Cell Phones'!X26</f>
        <v>0</v>
      </c>
      <c r="AC33" s="10">
        <v>0</v>
      </c>
      <c r="AD33" s="10">
        <v>0</v>
      </c>
      <c r="AE33" s="10">
        <v>0</v>
      </c>
      <c r="AF33" s="10">
        <v>0</v>
      </c>
      <c r="AG33" s="10">
        <v>0</v>
      </c>
      <c r="AH33" s="10">
        <v>0</v>
      </c>
      <c r="AI33" s="10">
        <v>0</v>
      </c>
      <c r="AJ33" s="10">
        <v>0</v>
      </c>
      <c r="AK33" s="10">
        <v>0</v>
      </c>
      <c r="AL33" s="10">
        <v>0</v>
      </c>
      <c r="AM33" s="10">
        <v>0</v>
      </c>
      <c r="AN33" s="10">
        <v>0</v>
      </c>
      <c r="AO33" s="10">
        <v>0</v>
      </c>
      <c r="AP33" s="10">
        <v>0</v>
      </c>
      <c r="AQ33" s="10">
        <v>0</v>
      </c>
      <c r="AR33" s="10">
        <v>0</v>
      </c>
      <c r="AS33" s="10">
        <v>0</v>
      </c>
      <c r="AT33" s="10">
        <v>0</v>
      </c>
      <c r="AU33" s="10">
        <v>0</v>
      </c>
      <c r="AV33" s="10">
        <v>0</v>
      </c>
      <c r="AW33" s="10">
        <v>0</v>
      </c>
      <c r="AX33" s="10">
        <v>0</v>
      </c>
      <c r="AY33" s="10">
        <v>0</v>
      </c>
      <c r="AZ33" s="10">
        <v>0</v>
      </c>
      <c r="BA33" s="10">
        <v>0</v>
      </c>
      <c r="BB33" s="10">
        <v>0</v>
      </c>
      <c r="BC33" s="10">
        <v>0</v>
      </c>
      <c r="BD33" s="10">
        <v>0</v>
      </c>
      <c r="BE33" s="10">
        <v>0</v>
      </c>
    </row>
    <row r="34" spans="1:57" x14ac:dyDescent="0.35">
      <c r="A34" s="57" t="s">
        <v>616</v>
      </c>
      <c r="C34" s="86" t="s">
        <v>4</v>
      </c>
      <c r="D34" s="58" t="s">
        <v>621</v>
      </c>
      <c r="E34" s="71" t="s">
        <v>622</v>
      </c>
      <c r="F34" s="26" t="s">
        <v>61</v>
      </c>
      <c r="G34" s="11">
        <f>G$43*'Shares Cell Phones'!C27</f>
        <v>0</v>
      </c>
      <c r="H34" s="11">
        <f>H$43*'Shares Cell Phones'!D27</f>
        <v>0</v>
      </c>
      <c r="I34" s="11">
        <f>I$43*'Shares Cell Phones'!E27</f>
        <v>0</v>
      </c>
      <c r="J34" s="11">
        <f>J$43*'Shares Cell Phones'!F27</f>
        <v>0</v>
      </c>
      <c r="K34" s="11">
        <f>K$43*'Shares Cell Phones'!G27</f>
        <v>0</v>
      </c>
      <c r="L34" s="11">
        <f>L$43*'Shares Cell Phones'!H27</f>
        <v>0</v>
      </c>
      <c r="M34" s="11">
        <f>M$43*'Shares Cell Phones'!I27</f>
        <v>0</v>
      </c>
      <c r="N34" s="11">
        <f>N$43*'Shares Cell Phones'!J27</f>
        <v>0</v>
      </c>
      <c r="O34" s="11">
        <f>O$43*'Shares Cell Phones'!K27</f>
        <v>0</v>
      </c>
      <c r="P34" s="11">
        <f>P$43*'Shares Cell Phones'!L27</f>
        <v>0</v>
      </c>
      <c r="Q34" s="11">
        <f>Q$43*'Shares Cell Phones'!M27</f>
        <v>0</v>
      </c>
      <c r="R34" s="11">
        <f>R$43*'Shares Cell Phones'!N27</f>
        <v>0</v>
      </c>
      <c r="S34" s="11">
        <f>S$43*'Shares Cell Phones'!O27</f>
        <v>0</v>
      </c>
      <c r="T34" s="11">
        <f>T$43*'Shares Cell Phones'!P27</f>
        <v>0</v>
      </c>
      <c r="U34" s="11">
        <f>U$43*'Shares Cell Phones'!Q27</f>
        <v>0</v>
      </c>
      <c r="V34" s="11">
        <f>V$43*'Shares Cell Phones'!R27</f>
        <v>0</v>
      </c>
      <c r="W34" s="11">
        <f>W$43*'Shares Cell Phones'!S27</f>
        <v>0</v>
      </c>
      <c r="X34" s="11">
        <f>X$43*'Shares Cell Phones'!T27</f>
        <v>0</v>
      </c>
      <c r="Y34" s="11">
        <f>Y$43*'Shares Cell Phones'!U27</f>
        <v>0</v>
      </c>
      <c r="Z34" s="11">
        <f>Z$43*'Shares Cell Phones'!V27</f>
        <v>0</v>
      </c>
      <c r="AA34" s="11">
        <f>AA$43*'Shares Cell Phones'!W27</f>
        <v>0</v>
      </c>
      <c r="AB34" s="11">
        <f>AB$43*'Shares Cell Phones'!X27</f>
        <v>0</v>
      </c>
      <c r="AC34" s="10">
        <v>0</v>
      </c>
      <c r="AD34" s="10">
        <v>0</v>
      </c>
      <c r="AE34" s="10">
        <v>0</v>
      </c>
      <c r="AF34" s="10">
        <v>0</v>
      </c>
      <c r="AG34" s="10">
        <v>0</v>
      </c>
      <c r="AH34" s="10">
        <v>0</v>
      </c>
      <c r="AI34" s="10">
        <v>0</v>
      </c>
      <c r="AJ34" s="10">
        <v>0</v>
      </c>
      <c r="AK34" s="10">
        <v>0</v>
      </c>
      <c r="AL34" s="10">
        <v>0</v>
      </c>
      <c r="AM34" s="10">
        <v>0</v>
      </c>
      <c r="AN34" s="10">
        <v>0</v>
      </c>
      <c r="AO34" s="10">
        <v>0</v>
      </c>
      <c r="AP34" s="10">
        <v>0</v>
      </c>
      <c r="AQ34" s="10">
        <v>0</v>
      </c>
      <c r="AR34" s="10">
        <v>0</v>
      </c>
      <c r="AS34" s="10">
        <v>0</v>
      </c>
      <c r="AT34" s="10">
        <v>0</v>
      </c>
      <c r="AU34" s="10">
        <v>0</v>
      </c>
      <c r="AV34" s="10">
        <v>0</v>
      </c>
      <c r="AW34" s="10">
        <v>0</v>
      </c>
      <c r="AX34" s="10">
        <v>0</v>
      </c>
      <c r="AY34" s="10">
        <v>0</v>
      </c>
      <c r="AZ34" s="10">
        <v>0</v>
      </c>
      <c r="BA34" s="10">
        <v>0</v>
      </c>
      <c r="BB34" s="10">
        <v>0</v>
      </c>
      <c r="BC34" s="10">
        <v>0</v>
      </c>
      <c r="BD34" s="10">
        <v>0</v>
      </c>
      <c r="BE34" s="10">
        <v>0</v>
      </c>
    </row>
    <row r="35" spans="1:57" x14ac:dyDescent="0.35">
      <c r="A35" s="57" t="s">
        <v>616</v>
      </c>
      <c r="C35" s="86" t="s">
        <v>4</v>
      </c>
      <c r="D35" s="58" t="s">
        <v>621</v>
      </c>
      <c r="E35" s="71" t="s">
        <v>622</v>
      </c>
      <c r="F35" s="26" t="s">
        <v>62</v>
      </c>
      <c r="G35" s="11">
        <f>G$43*'Shares Cell Phones'!C28</f>
        <v>0</v>
      </c>
      <c r="H35" s="11">
        <f>H$43*'Shares Cell Phones'!D28</f>
        <v>0</v>
      </c>
      <c r="I35" s="11">
        <f>I$43*'Shares Cell Phones'!E28</f>
        <v>0</v>
      </c>
      <c r="J35" s="11">
        <f>J$43*'Shares Cell Phones'!F28</f>
        <v>0</v>
      </c>
      <c r="K35" s="11">
        <f>K$43*'Shares Cell Phones'!G28</f>
        <v>0</v>
      </c>
      <c r="L35" s="11">
        <f>L$43*'Shares Cell Phones'!H28</f>
        <v>0</v>
      </c>
      <c r="M35" s="11">
        <f>M$43*'Shares Cell Phones'!I28</f>
        <v>0</v>
      </c>
      <c r="N35" s="11">
        <f>N$43*'Shares Cell Phones'!J28</f>
        <v>0</v>
      </c>
      <c r="O35" s="11">
        <f>O$43*'Shares Cell Phones'!K28</f>
        <v>0</v>
      </c>
      <c r="P35" s="11">
        <f>P$43*'Shares Cell Phones'!L28</f>
        <v>0</v>
      </c>
      <c r="Q35" s="11">
        <f>Q$43*'Shares Cell Phones'!M28</f>
        <v>0</v>
      </c>
      <c r="R35" s="11">
        <f>R$43*'Shares Cell Phones'!N28</f>
        <v>0</v>
      </c>
      <c r="S35" s="11">
        <f>S$43*'Shares Cell Phones'!O28</f>
        <v>0</v>
      </c>
      <c r="T35" s="11">
        <f>T$43*'Shares Cell Phones'!P28</f>
        <v>0</v>
      </c>
      <c r="U35" s="11">
        <f>U$43*'Shares Cell Phones'!Q28</f>
        <v>0</v>
      </c>
      <c r="V35" s="11">
        <f>V$43*'Shares Cell Phones'!R28</f>
        <v>0</v>
      </c>
      <c r="W35" s="11">
        <f>W$43*'Shares Cell Phones'!S28</f>
        <v>0</v>
      </c>
      <c r="X35" s="11">
        <f>X$43*'Shares Cell Phones'!T28</f>
        <v>0</v>
      </c>
      <c r="Y35" s="11">
        <f>Y$43*'Shares Cell Phones'!U28</f>
        <v>0</v>
      </c>
      <c r="Z35" s="11">
        <f>Z$43*'Shares Cell Phones'!V28</f>
        <v>0</v>
      </c>
      <c r="AA35" s="11">
        <f>AA$43*'Shares Cell Phones'!W28</f>
        <v>0</v>
      </c>
      <c r="AB35" s="11">
        <f>AB$43*'Shares Cell Phones'!X28</f>
        <v>0</v>
      </c>
      <c r="AC35" s="10">
        <v>0</v>
      </c>
      <c r="AD35" s="10">
        <v>0</v>
      </c>
      <c r="AE35" s="10">
        <v>0</v>
      </c>
      <c r="AF35" s="10">
        <v>0</v>
      </c>
      <c r="AG35" s="10">
        <v>0</v>
      </c>
      <c r="AH35" s="10">
        <v>0</v>
      </c>
      <c r="AI35" s="10">
        <v>0</v>
      </c>
      <c r="AJ35" s="10">
        <v>0</v>
      </c>
      <c r="AK35" s="10">
        <v>0</v>
      </c>
      <c r="AL35" s="10">
        <v>0</v>
      </c>
      <c r="AM35" s="10">
        <v>0</v>
      </c>
      <c r="AN35" s="10">
        <v>0</v>
      </c>
      <c r="AO35" s="10">
        <v>0</v>
      </c>
      <c r="AP35" s="10">
        <v>0</v>
      </c>
      <c r="AQ35" s="10">
        <v>0</v>
      </c>
      <c r="AR35" s="10">
        <v>0</v>
      </c>
      <c r="AS35" s="10">
        <v>0</v>
      </c>
      <c r="AT35" s="10">
        <v>0</v>
      </c>
      <c r="AU35" s="10">
        <v>0</v>
      </c>
      <c r="AV35" s="10">
        <v>0</v>
      </c>
      <c r="AW35" s="10">
        <v>0</v>
      </c>
      <c r="AX35" s="10">
        <v>0</v>
      </c>
      <c r="AY35" s="10">
        <v>0</v>
      </c>
      <c r="AZ35" s="10">
        <v>0</v>
      </c>
      <c r="BA35" s="10">
        <v>0</v>
      </c>
      <c r="BB35" s="10">
        <v>0</v>
      </c>
      <c r="BC35" s="10">
        <v>0</v>
      </c>
      <c r="BD35" s="10">
        <v>0</v>
      </c>
      <c r="BE35" s="10">
        <v>0</v>
      </c>
    </row>
    <row r="36" spans="1:57" x14ac:dyDescent="0.35">
      <c r="A36" s="57" t="s">
        <v>616</v>
      </c>
      <c r="C36" s="86" t="s">
        <v>4</v>
      </c>
      <c r="D36" s="58" t="s">
        <v>621</v>
      </c>
      <c r="E36" s="71" t="s">
        <v>622</v>
      </c>
      <c r="F36" s="26" t="s">
        <v>63</v>
      </c>
      <c r="G36" s="11">
        <f>G$43*'Shares Cell Phones'!C29</f>
        <v>0</v>
      </c>
      <c r="H36" s="11">
        <f>H$43*'Shares Cell Phones'!D29</f>
        <v>0</v>
      </c>
      <c r="I36" s="11">
        <f>I$43*'Shares Cell Phones'!E29</f>
        <v>0</v>
      </c>
      <c r="J36" s="11">
        <f>J$43*'Shares Cell Phones'!F29</f>
        <v>0</v>
      </c>
      <c r="K36" s="11">
        <f>K$43*'Shares Cell Phones'!G29</f>
        <v>0</v>
      </c>
      <c r="L36" s="11">
        <f>L$43*'Shares Cell Phones'!H29</f>
        <v>0</v>
      </c>
      <c r="M36" s="11">
        <f>M$43*'Shares Cell Phones'!I29</f>
        <v>0</v>
      </c>
      <c r="N36" s="11">
        <f>N$43*'Shares Cell Phones'!J29</f>
        <v>0</v>
      </c>
      <c r="O36" s="11">
        <f>O$43*'Shares Cell Phones'!K29</f>
        <v>0</v>
      </c>
      <c r="P36" s="11">
        <f>P$43*'Shares Cell Phones'!L29</f>
        <v>0</v>
      </c>
      <c r="Q36" s="11">
        <f>Q$43*'Shares Cell Phones'!M29</f>
        <v>0</v>
      </c>
      <c r="R36" s="11">
        <f>R$43*'Shares Cell Phones'!N29</f>
        <v>0</v>
      </c>
      <c r="S36" s="11">
        <f>S$43*'Shares Cell Phones'!O29</f>
        <v>0</v>
      </c>
      <c r="T36" s="11">
        <f>T$43*'Shares Cell Phones'!P29</f>
        <v>0</v>
      </c>
      <c r="U36" s="11">
        <f>U$43*'Shares Cell Phones'!Q29</f>
        <v>0</v>
      </c>
      <c r="V36" s="11">
        <f>V$43*'Shares Cell Phones'!R29</f>
        <v>0</v>
      </c>
      <c r="W36" s="11">
        <f>W$43*'Shares Cell Phones'!S29</f>
        <v>0</v>
      </c>
      <c r="X36" s="11">
        <f>X$43*'Shares Cell Phones'!T29</f>
        <v>0</v>
      </c>
      <c r="Y36" s="11">
        <f>Y$43*'Shares Cell Phones'!U29</f>
        <v>0</v>
      </c>
      <c r="Z36" s="11">
        <f>Z$43*'Shares Cell Phones'!V29</f>
        <v>0</v>
      </c>
      <c r="AA36" s="11">
        <f>AA$43*'Shares Cell Phones'!W29</f>
        <v>0</v>
      </c>
      <c r="AB36" s="11">
        <f>AB$43*'Shares Cell Phones'!X29</f>
        <v>0</v>
      </c>
      <c r="AC36" s="10">
        <v>0</v>
      </c>
      <c r="AD36" s="10">
        <v>0</v>
      </c>
      <c r="AE36" s="10">
        <v>0</v>
      </c>
      <c r="AF36" s="10">
        <v>0</v>
      </c>
      <c r="AG36" s="10">
        <v>0</v>
      </c>
      <c r="AH36" s="10">
        <v>0</v>
      </c>
      <c r="AI36" s="10">
        <v>0</v>
      </c>
      <c r="AJ36" s="10">
        <v>0</v>
      </c>
      <c r="AK36" s="10">
        <v>0</v>
      </c>
      <c r="AL36" s="10">
        <v>0</v>
      </c>
      <c r="AM36" s="10">
        <v>0</v>
      </c>
      <c r="AN36" s="10">
        <v>0</v>
      </c>
      <c r="AO36" s="10">
        <v>0</v>
      </c>
      <c r="AP36" s="10">
        <v>0</v>
      </c>
      <c r="AQ36" s="10">
        <v>0</v>
      </c>
      <c r="AR36" s="10">
        <v>0</v>
      </c>
      <c r="AS36" s="10">
        <v>0</v>
      </c>
      <c r="AT36" s="10">
        <v>0</v>
      </c>
      <c r="AU36" s="10">
        <v>0</v>
      </c>
      <c r="AV36" s="10">
        <v>0</v>
      </c>
      <c r="AW36" s="10">
        <v>0</v>
      </c>
      <c r="AX36" s="10">
        <v>0</v>
      </c>
      <c r="AY36" s="10">
        <v>0</v>
      </c>
      <c r="AZ36" s="10">
        <v>0</v>
      </c>
      <c r="BA36" s="10">
        <v>0</v>
      </c>
      <c r="BB36" s="10">
        <v>0</v>
      </c>
      <c r="BC36" s="10">
        <v>0</v>
      </c>
      <c r="BD36" s="10">
        <v>0</v>
      </c>
      <c r="BE36" s="10">
        <v>0</v>
      </c>
    </row>
    <row r="37" spans="1:57" x14ac:dyDescent="0.35">
      <c r="A37" s="57" t="s">
        <v>616</v>
      </c>
      <c r="C37" s="86" t="s">
        <v>4</v>
      </c>
      <c r="D37" s="58" t="s">
        <v>621</v>
      </c>
      <c r="E37" s="71" t="s">
        <v>622</v>
      </c>
      <c r="F37" s="26" t="s">
        <v>64</v>
      </c>
      <c r="G37" s="11">
        <f>G$43*'Shares Cell Phones'!C30</f>
        <v>0</v>
      </c>
      <c r="H37" s="11">
        <f>H$43*'Shares Cell Phones'!D30</f>
        <v>0</v>
      </c>
      <c r="I37" s="11">
        <f>I$43*'Shares Cell Phones'!E30</f>
        <v>0</v>
      </c>
      <c r="J37" s="11">
        <f>J$43*'Shares Cell Phones'!F30</f>
        <v>0</v>
      </c>
      <c r="K37" s="11">
        <f>K$43*'Shares Cell Phones'!G30</f>
        <v>0</v>
      </c>
      <c r="L37" s="11">
        <f>L$43*'Shares Cell Phones'!H30</f>
        <v>0</v>
      </c>
      <c r="M37" s="11">
        <f>M$43*'Shares Cell Phones'!I30</f>
        <v>0</v>
      </c>
      <c r="N37" s="11">
        <f>N$43*'Shares Cell Phones'!J30</f>
        <v>0</v>
      </c>
      <c r="O37" s="11">
        <f>O$43*'Shares Cell Phones'!K30</f>
        <v>0</v>
      </c>
      <c r="P37" s="11">
        <f>P$43*'Shares Cell Phones'!L30</f>
        <v>0</v>
      </c>
      <c r="Q37" s="11">
        <f>Q$43*'Shares Cell Phones'!M30</f>
        <v>0</v>
      </c>
      <c r="R37" s="11">
        <f>R$43*'Shares Cell Phones'!N30</f>
        <v>0</v>
      </c>
      <c r="S37" s="11">
        <f>S$43*'Shares Cell Phones'!O30</f>
        <v>0</v>
      </c>
      <c r="T37" s="11">
        <f>T$43*'Shares Cell Phones'!P30</f>
        <v>0</v>
      </c>
      <c r="U37" s="11">
        <f>U$43*'Shares Cell Phones'!Q30</f>
        <v>0</v>
      </c>
      <c r="V37" s="11">
        <f>V$43*'Shares Cell Phones'!R30</f>
        <v>0</v>
      </c>
      <c r="W37" s="11">
        <f>W$43*'Shares Cell Phones'!S30</f>
        <v>0</v>
      </c>
      <c r="X37" s="11">
        <f>X$43*'Shares Cell Phones'!T30</f>
        <v>0</v>
      </c>
      <c r="Y37" s="11">
        <f>Y$43*'Shares Cell Phones'!U30</f>
        <v>0</v>
      </c>
      <c r="Z37" s="11">
        <f>Z$43*'Shares Cell Phones'!V30</f>
        <v>0</v>
      </c>
      <c r="AA37" s="11">
        <f>AA$43*'Shares Cell Phones'!W30</f>
        <v>0</v>
      </c>
      <c r="AB37" s="11">
        <f>AB$43*'Shares Cell Phones'!X30</f>
        <v>0</v>
      </c>
      <c r="AC37" s="10">
        <v>0</v>
      </c>
      <c r="AD37" s="10">
        <v>0</v>
      </c>
      <c r="AE37" s="10">
        <v>0</v>
      </c>
      <c r="AF37" s="10">
        <v>0</v>
      </c>
      <c r="AG37" s="10">
        <v>0</v>
      </c>
      <c r="AH37" s="10">
        <v>0</v>
      </c>
      <c r="AI37" s="10">
        <v>0</v>
      </c>
      <c r="AJ37" s="10">
        <v>0</v>
      </c>
      <c r="AK37" s="10">
        <v>0</v>
      </c>
      <c r="AL37" s="10">
        <v>0</v>
      </c>
      <c r="AM37" s="10">
        <v>0</v>
      </c>
      <c r="AN37" s="10">
        <v>0</v>
      </c>
      <c r="AO37" s="10">
        <v>0</v>
      </c>
      <c r="AP37" s="10">
        <v>0</v>
      </c>
      <c r="AQ37" s="10">
        <v>0</v>
      </c>
      <c r="AR37" s="10">
        <v>0</v>
      </c>
      <c r="AS37" s="10">
        <v>0</v>
      </c>
      <c r="AT37" s="10">
        <v>0</v>
      </c>
      <c r="AU37" s="10">
        <v>0</v>
      </c>
      <c r="AV37" s="10">
        <v>0</v>
      </c>
      <c r="AW37" s="10">
        <v>0</v>
      </c>
      <c r="AX37" s="10">
        <v>0</v>
      </c>
      <c r="AY37" s="10">
        <v>0</v>
      </c>
      <c r="AZ37" s="10">
        <v>0</v>
      </c>
      <c r="BA37" s="10">
        <v>0</v>
      </c>
      <c r="BB37" s="10">
        <v>0</v>
      </c>
      <c r="BC37" s="10">
        <v>0</v>
      </c>
      <c r="BD37" s="10">
        <v>0</v>
      </c>
      <c r="BE37" s="10">
        <v>0</v>
      </c>
    </row>
    <row r="38" spans="1:57" x14ac:dyDescent="0.35">
      <c r="A38" s="57" t="s">
        <v>616</v>
      </c>
      <c r="C38" s="86" t="s">
        <v>4</v>
      </c>
      <c r="D38" s="58" t="s">
        <v>621</v>
      </c>
      <c r="E38" s="71" t="s">
        <v>622</v>
      </c>
      <c r="F38" s="26" t="s">
        <v>65</v>
      </c>
      <c r="G38" s="11">
        <f>G$43*'Shares Cell Phones'!C31</f>
        <v>0</v>
      </c>
      <c r="H38" s="11">
        <f>H$43*'Shares Cell Phones'!D31</f>
        <v>0</v>
      </c>
      <c r="I38" s="11">
        <f>I$43*'Shares Cell Phones'!E31</f>
        <v>0</v>
      </c>
      <c r="J38" s="11">
        <f>J$43*'Shares Cell Phones'!F31</f>
        <v>0</v>
      </c>
      <c r="K38" s="11">
        <f>K$43*'Shares Cell Phones'!G31</f>
        <v>0</v>
      </c>
      <c r="L38" s="11">
        <f>L$43*'Shares Cell Phones'!H31</f>
        <v>0</v>
      </c>
      <c r="M38" s="11">
        <f>M$43*'Shares Cell Phones'!I31</f>
        <v>0</v>
      </c>
      <c r="N38" s="11">
        <f>N$43*'Shares Cell Phones'!J31</f>
        <v>0</v>
      </c>
      <c r="O38" s="11">
        <f>O$43*'Shares Cell Phones'!K31</f>
        <v>0</v>
      </c>
      <c r="P38" s="11">
        <f>P$43*'Shares Cell Phones'!L31</f>
        <v>0</v>
      </c>
      <c r="Q38" s="11">
        <f>Q$43*'Shares Cell Phones'!M31</f>
        <v>0</v>
      </c>
      <c r="R38" s="11">
        <f>R$43*'Shares Cell Phones'!N31</f>
        <v>0</v>
      </c>
      <c r="S38" s="11">
        <f>S$43*'Shares Cell Phones'!O31</f>
        <v>0</v>
      </c>
      <c r="T38" s="11">
        <f>T$43*'Shares Cell Phones'!P31</f>
        <v>0</v>
      </c>
      <c r="U38" s="11">
        <f>U$43*'Shares Cell Phones'!Q31</f>
        <v>0</v>
      </c>
      <c r="V38" s="11">
        <f>V$43*'Shares Cell Phones'!R31</f>
        <v>0</v>
      </c>
      <c r="W38" s="11">
        <f>W$43*'Shares Cell Phones'!S31</f>
        <v>0</v>
      </c>
      <c r="X38" s="11">
        <f>X$43*'Shares Cell Phones'!T31</f>
        <v>0</v>
      </c>
      <c r="Y38" s="11">
        <f>Y$43*'Shares Cell Phones'!U31</f>
        <v>0</v>
      </c>
      <c r="Z38" s="11">
        <f>Z$43*'Shares Cell Phones'!V31</f>
        <v>0</v>
      </c>
      <c r="AA38" s="11">
        <f>AA$43*'Shares Cell Phones'!W31</f>
        <v>0</v>
      </c>
      <c r="AB38" s="11">
        <f>AB$43*'Shares Cell Phones'!X31</f>
        <v>0</v>
      </c>
      <c r="AC38" s="10">
        <v>0</v>
      </c>
      <c r="AD38" s="10">
        <v>0</v>
      </c>
      <c r="AE38" s="10">
        <v>0</v>
      </c>
      <c r="AF38" s="10">
        <v>0</v>
      </c>
      <c r="AG38" s="10">
        <v>0</v>
      </c>
      <c r="AH38" s="10">
        <v>0</v>
      </c>
      <c r="AI38" s="10">
        <v>0</v>
      </c>
      <c r="AJ38" s="10">
        <v>0</v>
      </c>
      <c r="AK38" s="10">
        <v>0</v>
      </c>
      <c r="AL38" s="10">
        <v>0</v>
      </c>
      <c r="AM38" s="10">
        <v>0</v>
      </c>
      <c r="AN38" s="10">
        <v>0</v>
      </c>
      <c r="AO38" s="10">
        <v>0</v>
      </c>
      <c r="AP38" s="10">
        <v>0</v>
      </c>
      <c r="AQ38" s="10">
        <v>0</v>
      </c>
      <c r="AR38" s="10">
        <v>0</v>
      </c>
      <c r="AS38" s="10">
        <v>0</v>
      </c>
      <c r="AT38" s="10">
        <v>0</v>
      </c>
      <c r="AU38" s="10">
        <v>0</v>
      </c>
      <c r="AV38" s="10">
        <v>0</v>
      </c>
      <c r="AW38" s="10">
        <v>0</v>
      </c>
      <c r="AX38" s="10">
        <v>0</v>
      </c>
      <c r="AY38" s="10">
        <v>0</v>
      </c>
      <c r="AZ38" s="10">
        <v>0</v>
      </c>
      <c r="BA38" s="10">
        <v>0</v>
      </c>
      <c r="BB38" s="10">
        <v>0</v>
      </c>
      <c r="BC38" s="10">
        <v>0</v>
      </c>
      <c r="BD38" s="10">
        <v>0</v>
      </c>
      <c r="BE38" s="10">
        <v>0</v>
      </c>
    </row>
    <row r="39" spans="1:57" x14ac:dyDescent="0.35">
      <c r="A39" s="57" t="s">
        <v>616</v>
      </c>
      <c r="C39" s="86" t="s">
        <v>4</v>
      </c>
      <c r="D39" s="58" t="s">
        <v>621</v>
      </c>
      <c r="E39" s="71" t="s">
        <v>622</v>
      </c>
      <c r="F39" s="26" t="s">
        <v>36</v>
      </c>
      <c r="G39" s="11">
        <f>G$43*'Shares Cell Phones'!C32</f>
        <v>0</v>
      </c>
      <c r="H39" s="11">
        <f>H$43*'Shares Cell Phones'!D32</f>
        <v>0</v>
      </c>
      <c r="I39" s="11">
        <f>I$43*'Shares Cell Phones'!E32</f>
        <v>0</v>
      </c>
      <c r="J39" s="11">
        <f>J$43*'Shares Cell Phones'!F32</f>
        <v>0</v>
      </c>
      <c r="K39" s="11">
        <f>K$43*'Shares Cell Phones'!G32</f>
        <v>0</v>
      </c>
      <c r="L39" s="11">
        <f>L$43*'Shares Cell Phones'!H32</f>
        <v>0</v>
      </c>
      <c r="M39" s="11">
        <f>M$43*'Shares Cell Phones'!I32</f>
        <v>0</v>
      </c>
      <c r="N39" s="11">
        <f>N$43*'Shares Cell Phones'!J32</f>
        <v>0</v>
      </c>
      <c r="O39" s="11">
        <f>O$43*'Shares Cell Phones'!K32</f>
        <v>0</v>
      </c>
      <c r="P39" s="11">
        <f>P$43*'Shares Cell Phones'!L32</f>
        <v>0</v>
      </c>
      <c r="Q39" s="11">
        <f>Q$43*'Shares Cell Phones'!M32</f>
        <v>0</v>
      </c>
      <c r="R39" s="11">
        <f>R$43*'Shares Cell Phones'!N32</f>
        <v>0</v>
      </c>
      <c r="S39" s="11">
        <f>S$43*'Shares Cell Phones'!O32</f>
        <v>0</v>
      </c>
      <c r="T39" s="11">
        <f>T$43*'Shares Cell Phones'!P32</f>
        <v>0</v>
      </c>
      <c r="U39" s="11">
        <f>U$43*'Shares Cell Phones'!Q32</f>
        <v>0</v>
      </c>
      <c r="V39" s="11">
        <f>V$43*'Shares Cell Phones'!R32</f>
        <v>0</v>
      </c>
      <c r="W39" s="11">
        <f>W$43*'Shares Cell Phones'!S32</f>
        <v>0</v>
      </c>
      <c r="X39" s="11">
        <f>X$43*'Shares Cell Phones'!T32</f>
        <v>0</v>
      </c>
      <c r="Y39" s="11">
        <f>Y$43*'Shares Cell Phones'!U32</f>
        <v>0</v>
      </c>
      <c r="Z39" s="11">
        <f>Z$43*'Shares Cell Phones'!V32</f>
        <v>0</v>
      </c>
      <c r="AA39" s="11">
        <f>AA$43*'Shares Cell Phones'!W32</f>
        <v>0</v>
      </c>
      <c r="AB39" s="11">
        <f>AB$43*'Shares Cell Phones'!X32</f>
        <v>0</v>
      </c>
      <c r="AC39" s="10">
        <v>0</v>
      </c>
      <c r="AD39" s="10">
        <v>0</v>
      </c>
      <c r="AE39" s="10">
        <v>0</v>
      </c>
      <c r="AF39" s="10">
        <v>0</v>
      </c>
      <c r="AG39" s="10">
        <v>0</v>
      </c>
      <c r="AH39" s="10">
        <v>0</v>
      </c>
      <c r="AI39" s="10">
        <v>0</v>
      </c>
      <c r="AJ39" s="10">
        <v>0</v>
      </c>
      <c r="AK39" s="10">
        <v>0</v>
      </c>
      <c r="AL39" s="10">
        <v>0</v>
      </c>
      <c r="AM39" s="10">
        <v>0</v>
      </c>
      <c r="AN39" s="10">
        <v>0</v>
      </c>
      <c r="AO39" s="10">
        <v>0</v>
      </c>
      <c r="AP39" s="10">
        <v>0</v>
      </c>
      <c r="AQ39" s="10">
        <v>0</v>
      </c>
      <c r="AR39" s="10">
        <v>0</v>
      </c>
      <c r="AS39" s="10">
        <v>0</v>
      </c>
      <c r="AT39" s="10">
        <v>0</v>
      </c>
      <c r="AU39" s="10">
        <v>0</v>
      </c>
      <c r="AV39" s="10">
        <v>0</v>
      </c>
      <c r="AW39" s="10">
        <v>0</v>
      </c>
      <c r="AX39" s="10">
        <v>0</v>
      </c>
      <c r="AY39" s="10">
        <v>0</v>
      </c>
      <c r="AZ39" s="10">
        <v>0</v>
      </c>
      <c r="BA39" s="10">
        <v>0</v>
      </c>
      <c r="BB39" s="10">
        <v>0</v>
      </c>
      <c r="BC39" s="10">
        <v>0</v>
      </c>
      <c r="BD39" s="10">
        <v>0</v>
      </c>
      <c r="BE39" s="10">
        <v>0</v>
      </c>
    </row>
    <row r="40" spans="1:57" x14ac:dyDescent="0.35">
      <c r="A40" s="57" t="s">
        <v>616</v>
      </c>
      <c r="C40" s="86" t="s">
        <v>4</v>
      </c>
      <c r="D40" s="58" t="s">
        <v>621</v>
      </c>
      <c r="E40" s="71" t="s">
        <v>622</v>
      </c>
      <c r="F40" s="26" t="s">
        <v>37</v>
      </c>
      <c r="G40" s="11">
        <f>G$43*'Shares Cell Phones'!C33</f>
        <v>0</v>
      </c>
      <c r="H40" s="11">
        <f>H$43*'Shares Cell Phones'!D33</f>
        <v>0</v>
      </c>
      <c r="I40" s="11">
        <f>I$43*'Shares Cell Phones'!E33</f>
        <v>0</v>
      </c>
      <c r="J40" s="11">
        <f>J$43*'Shares Cell Phones'!F33</f>
        <v>0</v>
      </c>
      <c r="K40" s="11">
        <f>K$43*'Shares Cell Phones'!G33</f>
        <v>0</v>
      </c>
      <c r="L40" s="11">
        <f>L$43*'Shares Cell Phones'!H33</f>
        <v>0</v>
      </c>
      <c r="M40" s="11">
        <f>M$43*'Shares Cell Phones'!I33</f>
        <v>0</v>
      </c>
      <c r="N40" s="11">
        <f>N$43*'Shares Cell Phones'!J33</f>
        <v>0</v>
      </c>
      <c r="O40" s="11">
        <f>O$43*'Shares Cell Phones'!K33</f>
        <v>0</v>
      </c>
      <c r="P40" s="11">
        <f>P$43*'Shares Cell Phones'!L33</f>
        <v>0</v>
      </c>
      <c r="Q40" s="11">
        <f>Q$43*'Shares Cell Phones'!M33</f>
        <v>0</v>
      </c>
      <c r="R40" s="11">
        <f>R$43*'Shares Cell Phones'!N33</f>
        <v>0</v>
      </c>
      <c r="S40" s="11">
        <f>S$43*'Shares Cell Phones'!O33</f>
        <v>0</v>
      </c>
      <c r="T40" s="11">
        <f>T$43*'Shares Cell Phones'!P33</f>
        <v>0</v>
      </c>
      <c r="U40" s="11">
        <f>U$43*'Shares Cell Phones'!Q33</f>
        <v>0</v>
      </c>
      <c r="V40" s="11">
        <f>V$43*'Shares Cell Phones'!R33</f>
        <v>0</v>
      </c>
      <c r="W40" s="11">
        <f>W$43*'Shares Cell Phones'!S33</f>
        <v>0</v>
      </c>
      <c r="X40" s="11">
        <f>X$43*'Shares Cell Phones'!T33</f>
        <v>0</v>
      </c>
      <c r="Y40" s="11">
        <f>Y$43*'Shares Cell Phones'!U33</f>
        <v>0</v>
      </c>
      <c r="Z40" s="11">
        <f>Z$43*'Shares Cell Phones'!V33</f>
        <v>0</v>
      </c>
      <c r="AA40" s="11">
        <f>AA$43*'Shares Cell Phones'!W33</f>
        <v>0</v>
      </c>
      <c r="AB40" s="11">
        <f>AB$43*'Shares Cell Phones'!X33</f>
        <v>0</v>
      </c>
      <c r="AC40" s="10">
        <v>0</v>
      </c>
      <c r="AD40" s="10">
        <v>0</v>
      </c>
      <c r="AE40" s="10">
        <v>0</v>
      </c>
      <c r="AF40" s="10">
        <v>0</v>
      </c>
      <c r="AG40" s="10">
        <v>0</v>
      </c>
      <c r="AH40" s="10">
        <v>0</v>
      </c>
      <c r="AI40" s="10">
        <v>0</v>
      </c>
      <c r="AJ40" s="10">
        <v>0</v>
      </c>
      <c r="AK40" s="10">
        <v>0</v>
      </c>
      <c r="AL40" s="10">
        <v>0</v>
      </c>
      <c r="AM40" s="10">
        <v>0</v>
      </c>
      <c r="AN40" s="10">
        <v>0</v>
      </c>
      <c r="AO40" s="10">
        <v>0</v>
      </c>
      <c r="AP40" s="10">
        <v>0</v>
      </c>
      <c r="AQ40" s="10">
        <v>0</v>
      </c>
      <c r="AR40" s="10">
        <v>0</v>
      </c>
      <c r="AS40" s="10">
        <v>0</v>
      </c>
      <c r="AT40" s="10">
        <v>0</v>
      </c>
      <c r="AU40" s="10">
        <v>0</v>
      </c>
      <c r="AV40" s="10">
        <v>0</v>
      </c>
      <c r="AW40" s="10">
        <v>0</v>
      </c>
      <c r="AX40" s="10">
        <v>0</v>
      </c>
      <c r="AY40" s="10">
        <v>0</v>
      </c>
      <c r="AZ40" s="10">
        <v>0</v>
      </c>
      <c r="BA40" s="10">
        <v>0</v>
      </c>
      <c r="BB40" s="10">
        <v>0</v>
      </c>
      <c r="BC40" s="10">
        <v>0</v>
      </c>
      <c r="BD40" s="10">
        <v>0</v>
      </c>
      <c r="BE40" s="10">
        <v>0</v>
      </c>
    </row>
    <row r="41" spans="1:57" x14ac:dyDescent="0.35">
      <c r="A41" s="57" t="s">
        <v>616</v>
      </c>
      <c r="C41" s="86" t="s">
        <v>4</v>
      </c>
      <c r="D41" s="58" t="s">
        <v>621</v>
      </c>
      <c r="E41" s="71" t="s">
        <v>622</v>
      </c>
      <c r="F41" s="26" t="s">
        <v>66</v>
      </c>
      <c r="G41" s="11">
        <f>G$43*'Shares Cell Phones'!C34</f>
        <v>0</v>
      </c>
      <c r="H41" s="11">
        <f>H$43*'Shares Cell Phones'!D34</f>
        <v>0</v>
      </c>
      <c r="I41" s="11">
        <f>I$43*'Shares Cell Phones'!E34</f>
        <v>0</v>
      </c>
      <c r="J41" s="11">
        <f>J$43*'Shares Cell Phones'!F34</f>
        <v>0</v>
      </c>
      <c r="K41" s="11">
        <f>K$43*'Shares Cell Phones'!G34</f>
        <v>0</v>
      </c>
      <c r="L41" s="11">
        <f>L$43*'Shares Cell Phones'!H34</f>
        <v>0</v>
      </c>
      <c r="M41" s="11">
        <f>M$43*'Shares Cell Phones'!I34</f>
        <v>0</v>
      </c>
      <c r="N41" s="11">
        <f>N$43*'Shares Cell Phones'!J34</f>
        <v>0</v>
      </c>
      <c r="O41" s="11">
        <f>O$43*'Shares Cell Phones'!K34</f>
        <v>0</v>
      </c>
      <c r="P41" s="11">
        <f>P$43*'Shares Cell Phones'!L34</f>
        <v>0</v>
      </c>
      <c r="Q41" s="11">
        <f>Q$43*'Shares Cell Phones'!M34</f>
        <v>0</v>
      </c>
      <c r="R41" s="11">
        <f>R$43*'Shares Cell Phones'!N34</f>
        <v>0</v>
      </c>
      <c r="S41" s="11">
        <f>S$43*'Shares Cell Phones'!O34</f>
        <v>0</v>
      </c>
      <c r="T41" s="11">
        <f>T$43*'Shares Cell Phones'!P34</f>
        <v>0</v>
      </c>
      <c r="U41" s="11">
        <f>U$43*'Shares Cell Phones'!Q34</f>
        <v>0</v>
      </c>
      <c r="V41" s="11">
        <f>V$43*'Shares Cell Phones'!R34</f>
        <v>0</v>
      </c>
      <c r="W41" s="11">
        <f>W$43*'Shares Cell Phones'!S34</f>
        <v>0</v>
      </c>
      <c r="X41" s="11">
        <f>X$43*'Shares Cell Phones'!T34</f>
        <v>0</v>
      </c>
      <c r="Y41" s="11">
        <f>Y$43*'Shares Cell Phones'!U34</f>
        <v>0</v>
      </c>
      <c r="Z41" s="11">
        <f>Z$43*'Shares Cell Phones'!V34</f>
        <v>0</v>
      </c>
      <c r="AA41" s="11">
        <f>AA$43*'Shares Cell Phones'!W34</f>
        <v>0</v>
      </c>
      <c r="AB41" s="11">
        <f>AB$43*'Shares Cell Phones'!X34</f>
        <v>0</v>
      </c>
      <c r="AC41" s="10">
        <v>0</v>
      </c>
      <c r="AD41" s="10">
        <v>0</v>
      </c>
      <c r="AE41" s="10">
        <v>0</v>
      </c>
      <c r="AF41" s="10">
        <v>0</v>
      </c>
      <c r="AG41" s="10">
        <v>0</v>
      </c>
      <c r="AH41" s="10">
        <v>0</v>
      </c>
      <c r="AI41" s="10">
        <v>0</v>
      </c>
      <c r="AJ41" s="10">
        <v>0</v>
      </c>
      <c r="AK41" s="10">
        <v>0</v>
      </c>
      <c r="AL41" s="10">
        <v>0</v>
      </c>
      <c r="AM41" s="10">
        <v>0</v>
      </c>
      <c r="AN41" s="10">
        <v>0</v>
      </c>
      <c r="AO41" s="10">
        <v>0</v>
      </c>
      <c r="AP41" s="10">
        <v>0</v>
      </c>
      <c r="AQ41" s="10">
        <v>0</v>
      </c>
      <c r="AR41" s="10">
        <v>0</v>
      </c>
      <c r="AS41" s="10">
        <v>0</v>
      </c>
      <c r="AT41" s="10">
        <v>0</v>
      </c>
      <c r="AU41" s="10">
        <v>0</v>
      </c>
      <c r="AV41" s="10">
        <v>0</v>
      </c>
      <c r="AW41" s="10">
        <v>0</v>
      </c>
      <c r="AX41" s="10">
        <v>0</v>
      </c>
      <c r="AY41" s="10">
        <v>0</v>
      </c>
      <c r="AZ41" s="10">
        <v>0</v>
      </c>
      <c r="BA41" s="10">
        <v>0</v>
      </c>
      <c r="BB41" s="10">
        <v>0</v>
      </c>
      <c r="BC41" s="10">
        <v>0</v>
      </c>
      <c r="BD41" s="10">
        <v>0</v>
      </c>
      <c r="BE41" s="10">
        <v>0</v>
      </c>
    </row>
    <row r="42" spans="1:57" x14ac:dyDescent="0.35">
      <c r="A42" s="86" t="s">
        <v>616</v>
      </c>
      <c r="B42" s="86"/>
      <c r="C42" s="86" t="s">
        <v>4</v>
      </c>
      <c r="D42" s="87" t="s">
        <v>621</v>
      </c>
      <c r="E42" s="87" t="s">
        <v>622</v>
      </c>
      <c r="F42" s="26" t="s">
        <v>67</v>
      </c>
      <c r="G42" s="11">
        <f>G$43*'Shares Cell Phones'!C35</f>
        <v>0</v>
      </c>
      <c r="H42" s="11">
        <f>H$43*'Shares Cell Phones'!D35</f>
        <v>0</v>
      </c>
      <c r="I42" s="11">
        <f>I$43*'Shares Cell Phones'!E35</f>
        <v>0</v>
      </c>
      <c r="J42" s="11">
        <f>J$43*'Shares Cell Phones'!F35</f>
        <v>0</v>
      </c>
      <c r="K42" s="11">
        <f>K$43*'Shares Cell Phones'!G35</f>
        <v>0</v>
      </c>
      <c r="L42" s="11">
        <f>L$43*'Shares Cell Phones'!H35</f>
        <v>0</v>
      </c>
      <c r="M42" s="11">
        <f>M$43*'Shares Cell Phones'!I35</f>
        <v>0</v>
      </c>
      <c r="N42" s="11">
        <f>N$43*'Shares Cell Phones'!J35</f>
        <v>0</v>
      </c>
      <c r="O42" s="11">
        <f>O$43*'Shares Cell Phones'!K35</f>
        <v>0</v>
      </c>
      <c r="P42" s="11">
        <f>P$43*'Shares Cell Phones'!L35</f>
        <v>0</v>
      </c>
      <c r="Q42" s="11">
        <f>Q$43*'Shares Cell Phones'!M35</f>
        <v>0</v>
      </c>
      <c r="R42" s="11">
        <f>R$43*'Shares Cell Phones'!N35</f>
        <v>0</v>
      </c>
      <c r="S42" s="11">
        <f>S$43*'Shares Cell Phones'!O35</f>
        <v>0</v>
      </c>
      <c r="T42" s="11">
        <f>T$43*'Shares Cell Phones'!P35</f>
        <v>0</v>
      </c>
      <c r="U42" s="11">
        <f>U$43*'Shares Cell Phones'!Q35</f>
        <v>0</v>
      </c>
      <c r="V42" s="11">
        <f>V$43*'Shares Cell Phones'!R35</f>
        <v>0</v>
      </c>
      <c r="W42" s="11">
        <f>W$43*'Shares Cell Phones'!S35</f>
        <v>0</v>
      </c>
      <c r="X42" s="11">
        <f>X$43*'Shares Cell Phones'!T35</f>
        <v>0</v>
      </c>
      <c r="Y42" s="11">
        <f>Y$43*'Shares Cell Phones'!U35</f>
        <v>0</v>
      </c>
      <c r="Z42" s="11">
        <f>Z$43*'Shares Cell Phones'!V35</f>
        <v>0</v>
      </c>
      <c r="AA42" s="11">
        <f>AA$43*'Shares Cell Phones'!W35</f>
        <v>0</v>
      </c>
      <c r="AB42" s="11">
        <f>AB$43*'Shares Cell Phones'!X35</f>
        <v>0</v>
      </c>
      <c r="AC42" s="10">
        <v>0</v>
      </c>
      <c r="AD42" s="10">
        <v>0</v>
      </c>
      <c r="AE42" s="10">
        <v>0</v>
      </c>
      <c r="AF42" s="10">
        <v>0</v>
      </c>
      <c r="AG42" s="10">
        <v>0</v>
      </c>
      <c r="AH42" s="10">
        <v>0</v>
      </c>
      <c r="AI42" s="10">
        <v>0</v>
      </c>
      <c r="AJ42" s="10">
        <v>0</v>
      </c>
      <c r="AK42" s="10">
        <v>0</v>
      </c>
      <c r="AL42" s="10">
        <v>0</v>
      </c>
      <c r="AM42" s="10">
        <v>0</v>
      </c>
      <c r="AN42" s="10">
        <v>0</v>
      </c>
      <c r="AO42" s="10">
        <v>0</v>
      </c>
      <c r="AP42" s="10">
        <v>0</v>
      </c>
      <c r="AQ42" s="10">
        <v>0</v>
      </c>
      <c r="AR42" s="10">
        <v>0</v>
      </c>
      <c r="AS42" s="10">
        <v>0</v>
      </c>
      <c r="AT42" s="10">
        <v>0</v>
      </c>
      <c r="AU42" s="10">
        <v>0</v>
      </c>
      <c r="AV42" s="10">
        <v>0</v>
      </c>
      <c r="AW42" s="10">
        <v>0</v>
      </c>
      <c r="AX42" s="10">
        <v>0</v>
      </c>
      <c r="AY42" s="10">
        <v>0</v>
      </c>
      <c r="AZ42" s="10">
        <v>0</v>
      </c>
      <c r="BA42" s="10">
        <v>0</v>
      </c>
      <c r="BB42" s="10">
        <v>0</v>
      </c>
      <c r="BC42" s="10">
        <v>0</v>
      </c>
      <c r="BD42" s="10">
        <v>0</v>
      </c>
      <c r="BE42" s="10">
        <v>0</v>
      </c>
    </row>
    <row r="43" spans="1:57" x14ac:dyDescent="0.35">
      <c r="A43" s="86" t="s">
        <v>616</v>
      </c>
      <c r="B43" s="86"/>
      <c r="C43" s="86" t="s">
        <v>4</v>
      </c>
      <c r="D43" s="87" t="s">
        <v>621</v>
      </c>
      <c r="E43" s="87" t="s">
        <v>622</v>
      </c>
      <c r="F43" s="93" t="s">
        <v>630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0</v>
      </c>
      <c r="AG43" s="2">
        <v>0</v>
      </c>
      <c r="AH43" s="2">
        <v>0</v>
      </c>
      <c r="AI43" s="2">
        <v>0</v>
      </c>
      <c r="AJ43" s="2">
        <v>0</v>
      </c>
      <c r="AK43" s="2">
        <v>0</v>
      </c>
      <c r="AL43" s="2">
        <v>0</v>
      </c>
      <c r="AM43" s="2">
        <v>0</v>
      </c>
      <c r="AN43" s="2">
        <v>0</v>
      </c>
      <c r="AO43" s="2">
        <v>0</v>
      </c>
      <c r="AP43" s="2">
        <v>0</v>
      </c>
      <c r="AQ43" s="2">
        <v>0</v>
      </c>
      <c r="AR43" s="2">
        <v>0</v>
      </c>
      <c r="AS43" s="2">
        <v>0</v>
      </c>
      <c r="AT43" s="2">
        <v>0</v>
      </c>
      <c r="AU43" s="2">
        <v>0</v>
      </c>
      <c r="AV43" s="2">
        <v>0</v>
      </c>
      <c r="AW43" s="2">
        <v>0</v>
      </c>
      <c r="AX43" s="2">
        <v>0</v>
      </c>
      <c r="AY43" s="2">
        <v>0</v>
      </c>
      <c r="AZ43" s="2">
        <v>0</v>
      </c>
      <c r="BA43" s="2">
        <v>0</v>
      </c>
      <c r="BB43" s="2">
        <v>0</v>
      </c>
      <c r="BC43" s="2">
        <v>0</v>
      </c>
      <c r="BD43" s="2">
        <v>0</v>
      </c>
      <c r="BE43" s="2">
        <v>0</v>
      </c>
    </row>
    <row r="44" spans="1:57" x14ac:dyDescent="0.35">
      <c r="F44" s="26" t="s">
        <v>69</v>
      </c>
      <c r="G44" s="5">
        <f t="shared" ref="G44:Q44" si="0">_xlfn.RRI(1,G43,H43)</f>
        <v>0</v>
      </c>
      <c r="H44" s="5">
        <f t="shared" si="0"/>
        <v>0</v>
      </c>
      <c r="I44" s="5">
        <f t="shared" si="0"/>
        <v>0</v>
      </c>
      <c r="J44" s="5">
        <f t="shared" si="0"/>
        <v>0</v>
      </c>
      <c r="K44" s="5">
        <f t="shared" si="0"/>
        <v>0</v>
      </c>
      <c r="L44" s="5">
        <f t="shared" si="0"/>
        <v>0</v>
      </c>
      <c r="M44" s="5">
        <f t="shared" si="0"/>
        <v>0</v>
      </c>
      <c r="N44" s="5">
        <f t="shared" si="0"/>
        <v>0</v>
      </c>
      <c r="O44" s="5">
        <f t="shared" si="0"/>
        <v>0</v>
      </c>
      <c r="P44" s="5">
        <f t="shared" si="0"/>
        <v>0</v>
      </c>
      <c r="Q44" s="5">
        <f t="shared" si="0"/>
        <v>0</v>
      </c>
      <c r="R44" s="5">
        <f>_xlfn.RRI(1,R43,S43)</f>
        <v>0</v>
      </c>
      <c r="S44" s="5">
        <f t="shared" ref="S44:AB44" si="1">_xlfn.RRI(1,S43,T43)</f>
        <v>0</v>
      </c>
      <c r="T44" s="5">
        <f t="shared" si="1"/>
        <v>0</v>
      </c>
      <c r="U44" s="5">
        <f t="shared" si="1"/>
        <v>0</v>
      </c>
      <c r="V44" s="5">
        <f t="shared" si="1"/>
        <v>0</v>
      </c>
      <c r="W44" s="5">
        <f t="shared" si="1"/>
        <v>0</v>
      </c>
      <c r="X44" s="5">
        <f t="shared" si="1"/>
        <v>0</v>
      </c>
      <c r="Y44" s="5">
        <f t="shared" si="1"/>
        <v>0</v>
      </c>
      <c r="Z44" s="5">
        <f t="shared" si="1"/>
        <v>0</v>
      </c>
      <c r="AA44" s="5">
        <f t="shared" si="1"/>
        <v>0</v>
      </c>
      <c r="AB44" s="5">
        <f t="shared" si="1"/>
        <v>0</v>
      </c>
    </row>
    <row r="45" spans="1:57" x14ac:dyDescent="0.35">
      <c r="F45" s="29" t="s">
        <v>587</v>
      </c>
      <c r="G45" s="28">
        <f>SUM(G12:G42)</f>
        <v>0</v>
      </c>
      <c r="H45" s="28">
        <f t="shared" ref="H45:AB45" si="2">SUM(H12:H42)</f>
        <v>0</v>
      </c>
      <c r="I45" s="28">
        <f t="shared" si="2"/>
        <v>0</v>
      </c>
      <c r="J45" s="28">
        <f t="shared" si="2"/>
        <v>0</v>
      </c>
      <c r="K45" s="28">
        <f t="shared" si="2"/>
        <v>0</v>
      </c>
      <c r="L45" s="28">
        <f t="shared" si="2"/>
        <v>0</v>
      </c>
      <c r="M45" s="28">
        <f t="shared" si="2"/>
        <v>0</v>
      </c>
      <c r="N45" s="28">
        <f t="shared" si="2"/>
        <v>0</v>
      </c>
      <c r="O45" s="28">
        <f t="shared" si="2"/>
        <v>0</v>
      </c>
      <c r="P45" s="28">
        <f t="shared" si="2"/>
        <v>0</v>
      </c>
      <c r="Q45" s="28">
        <f t="shared" si="2"/>
        <v>0</v>
      </c>
      <c r="R45" s="28">
        <f t="shared" si="2"/>
        <v>0</v>
      </c>
      <c r="S45" s="28">
        <f t="shared" si="2"/>
        <v>0</v>
      </c>
      <c r="T45" s="28">
        <f t="shared" si="2"/>
        <v>0</v>
      </c>
      <c r="U45" s="28">
        <f t="shared" si="2"/>
        <v>0</v>
      </c>
      <c r="V45" s="28">
        <f t="shared" si="2"/>
        <v>0</v>
      </c>
      <c r="W45" s="28">
        <f t="shared" si="2"/>
        <v>0</v>
      </c>
      <c r="X45" s="28">
        <f t="shared" si="2"/>
        <v>0</v>
      </c>
      <c r="Y45" s="28">
        <f t="shared" si="2"/>
        <v>0</v>
      </c>
      <c r="Z45" s="28">
        <f t="shared" si="2"/>
        <v>0</v>
      </c>
      <c r="AA45" s="28">
        <f t="shared" si="2"/>
        <v>0</v>
      </c>
      <c r="AB45" s="28">
        <f t="shared" si="2"/>
        <v>0</v>
      </c>
    </row>
    <row r="46" spans="1:57" x14ac:dyDescent="0.35">
      <c r="F46" s="15" t="s">
        <v>70</v>
      </c>
      <c r="G46" s="15"/>
      <c r="H46" s="15"/>
      <c r="I46" s="15"/>
      <c r="J46" s="16"/>
      <c r="K46" s="16"/>
      <c r="L46" s="16"/>
      <c r="M46" s="16"/>
      <c r="N46" s="16"/>
      <c r="O46" s="16"/>
      <c r="P46" s="16"/>
      <c r="Q46" s="16"/>
    </row>
    <row r="47" spans="1:57" x14ac:dyDescent="0.35">
      <c r="F47" s="13" t="s">
        <v>71</v>
      </c>
      <c r="G47" s="13"/>
      <c r="H47" s="13"/>
      <c r="I47" s="13"/>
    </row>
  </sheetData>
  <mergeCells count="3">
    <mergeCell ref="G10:Q10"/>
    <mergeCell ref="R10:AB10"/>
    <mergeCell ref="AC10:BE10"/>
  </mergeCells>
  <pageMargins left="0.7" right="0.7" top="0.78740157499999996" bottom="0.78740157499999996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913C9-FD79-4438-A7D8-6592D46F889B}">
  <sheetPr>
    <tabColor rgb="FF92D050"/>
  </sheetPr>
  <dimension ref="A1:BE47"/>
  <sheetViews>
    <sheetView topLeftCell="A31" zoomScale="53" zoomScaleNormal="53" workbookViewId="0">
      <selection activeCell="F43" sqref="F43"/>
    </sheetView>
  </sheetViews>
  <sheetFormatPr baseColWidth="10" defaultRowHeight="14.5" x14ac:dyDescent="0.35"/>
  <cols>
    <col min="1" max="4" width="11.54296875" style="57"/>
    <col min="5" max="5" width="23.54296875" bestFit="1" customWidth="1"/>
    <col min="6" max="6" width="27.26953125" customWidth="1"/>
    <col min="7" max="8" width="12.26953125" customWidth="1"/>
    <col min="9" max="9" width="12" customWidth="1"/>
    <col min="10" max="17" width="11" customWidth="1"/>
    <col min="18" max="27" width="11.26953125" bestFit="1" customWidth="1"/>
  </cols>
  <sheetData>
    <row r="1" spans="1:57" x14ac:dyDescent="0.35">
      <c r="F1" s="26" t="s">
        <v>32</v>
      </c>
      <c r="G1" s="26" t="s">
        <v>33</v>
      </c>
      <c r="H1" s="94"/>
      <c r="I1" s="94"/>
      <c r="J1" s="26"/>
      <c r="K1" s="26"/>
      <c r="L1" s="26"/>
      <c r="M1" s="26"/>
      <c r="N1" s="26"/>
      <c r="O1" s="26"/>
      <c r="P1" s="26"/>
    </row>
    <row r="2" spans="1:57" x14ac:dyDescent="0.35">
      <c r="G2" s="26" t="s">
        <v>585</v>
      </c>
      <c r="H2" s="26"/>
      <c r="I2" s="26"/>
      <c r="J2" s="26"/>
      <c r="K2" s="26"/>
      <c r="L2" s="26"/>
      <c r="M2" s="26"/>
      <c r="N2" s="26"/>
      <c r="O2" s="26"/>
      <c r="P2" s="26"/>
    </row>
    <row r="9" spans="1:57" x14ac:dyDescent="0.35">
      <c r="F9" s="26"/>
      <c r="G9" s="26"/>
      <c r="H9" s="26"/>
      <c r="I9" s="6"/>
      <c r="J9" s="6"/>
      <c r="K9" s="6"/>
      <c r="L9" s="6"/>
      <c r="M9" s="6"/>
      <c r="N9" s="6"/>
      <c r="O9" s="6"/>
      <c r="P9" s="6"/>
      <c r="Q9" s="6"/>
      <c r="R9" s="26"/>
      <c r="S9" s="26"/>
      <c r="T9" s="26"/>
      <c r="U9" s="26"/>
      <c r="V9" s="26"/>
      <c r="W9" s="26"/>
      <c r="X9" s="26"/>
      <c r="Y9" s="26"/>
      <c r="Z9" s="26"/>
      <c r="AA9" s="7"/>
    </row>
    <row r="10" spans="1:57" x14ac:dyDescent="0.35">
      <c r="F10" s="26"/>
      <c r="G10" s="96" t="s">
        <v>38</v>
      </c>
      <c r="H10" s="96"/>
      <c r="I10" s="96"/>
      <c r="J10" s="96"/>
      <c r="K10" s="96"/>
      <c r="L10" s="96"/>
      <c r="M10" s="96"/>
      <c r="N10" s="96"/>
      <c r="O10" s="96"/>
      <c r="P10" s="96"/>
      <c r="Q10" s="96"/>
      <c r="R10" s="97" t="s">
        <v>39</v>
      </c>
      <c r="S10" s="97"/>
      <c r="T10" s="97"/>
      <c r="U10" s="97"/>
      <c r="V10" s="97"/>
      <c r="W10" s="97"/>
      <c r="X10" s="97"/>
      <c r="Y10" s="97"/>
      <c r="Z10" s="97"/>
      <c r="AA10" s="97"/>
      <c r="AB10" s="97"/>
      <c r="AC10" s="98" t="s">
        <v>40</v>
      </c>
      <c r="AD10" s="98"/>
      <c r="AE10" s="98"/>
      <c r="AF10" s="98"/>
      <c r="AG10" s="98"/>
      <c r="AH10" s="98"/>
      <c r="AI10" s="98"/>
      <c r="AJ10" s="98"/>
      <c r="AK10" s="98"/>
      <c r="AL10" s="98"/>
      <c r="AM10" s="98"/>
      <c r="AN10" s="98"/>
      <c r="AO10" s="98"/>
      <c r="AP10" s="98"/>
      <c r="AQ10" s="98"/>
      <c r="AR10" s="98"/>
      <c r="AS10" s="98"/>
      <c r="AT10" s="98"/>
      <c r="AU10" s="98"/>
      <c r="AV10" s="98"/>
      <c r="AW10" s="98"/>
      <c r="AX10" s="98"/>
      <c r="AY10" s="98"/>
      <c r="AZ10" s="98"/>
      <c r="BA10" s="98"/>
      <c r="BB10" s="98"/>
      <c r="BC10" s="98"/>
      <c r="BD10" s="98"/>
      <c r="BE10" s="98"/>
    </row>
    <row r="11" spans="1:57" x14ac:dyDescent="0.35">
      <c r="A11" s="57" t="s">
        <v>615</v>
      </c>
      <c r="B11" s="57" t="s">
        <v>613</v>
      </c>
      <c r="C11" s="57" t="s">
        <v>618</v>
      </c>
      <c r="D11" s="57" t="s">
        <v>620</v>
      </c>
      <c r="E11" s="70" t="s">
        <v>619</v>
      </c>
      <c r="F11" s="27" t="s">
        <v>614</v>
      </c>
      <c r="G11" s="8">
        <v>2000</v>
      </c>
      <c r="H11" s="8">
        <v>2001</v>
      </c>
      <c r="I11" s="8">
        <v>2002</v>
      </c>
      <c r="J11" s="8">
        <v>2003</v>
      </c>
      <c r="K11" s="8">
        <v>2004</v>
      </c>
      <c r="L11" s="8">
        <v>2005</v>
      </c>
      <c r="M11" s="8">
        <v>2006</v>
      </c>
      <c r="N11" s="8">
        <v>2007</v>
      </c>
      <c r="O11" s="8">
        <v>2008</v>
      </c>
      <c r="P11" s="8">
        <v>2009</v>
      </c>
      <c r="Q11" s="8">
        <v>2010</v>
      </c>
      <c r="R11" s="9">
        <v>2011</v>
      </c>
      <c r="S11" s="9">
        <v>2012</v>
      </c>
      <c r="T11" s="9">
        <v>2013</v>
      </c>
      <c r="U11" s="9">
        <v>2014</v>
      </c>
      <c r="V11" s="9">
        <v>2015</v>
      </c>
      <c r="W11" s="9">
        <v>2016</v>
      </c>
      <c r="X11" s="9">
        <v>2017</v>
      </c>
      <c r="Y11" s="9">
        <v>2018</v>
      </c>
      <c r="Z11" s="9">
        <v>2019</v>
      </c>
      <c r="AA11" s="9">
        <v>2020</v>
      </c>
      <c r="AB11" s="9">
        <v>2021</v>
      </c>
      <c r="AC11" s="10">
        <v>2022</v>
      </c>
      <c r="AD11" s="10">
        <v>2023</v>
      </c>
      <c r="AE11" s="10">
        <v>2024</v>
      </c>
      <c r="AF11" s="10">
        <v>2025</v>
      </c>
      <c r="AG11" s="10">
        <v>2026</v>
      </c>
      <c r="AH11" s="10">
        <v>2027</v>
      </c>
      <c r="AI11" s="10">
        <v>2028</v>
      </c>
      <c r="AJ11" s="10">
        <v>2029</v>
      </c>
      <c r="AK11" s="10">
        <v>2030</v>
      </c>
      <c r="AL11" s="10">
        <v>2031</v>
      </c>
      <c r="AM11" s="10">
        <v>2032</v>
      </c>
      <c r="AN11" s="10">
        <v>2033</v>
      </c>
      <c r="AO11" s="10">
        <v>2034</v>
      </c>
      <c r="AP11" s="10">
        <v>2035</v>
      </c>
      <c r="AQ11" s="10">
        <v>2036</v>
      </c>
      <c r="AR11" s="10">
        <v>2037</v>
      </c>
      <c r="AS11" s="10">
        <v>2038</v>
      </c>
      <c r="AT11" s="10">
        <v>2039</v>
      </c>
      <c r="AU11" s="10">
        <v>2040</v>
      </c>
      <c r="AV11" s="10">
        <v>2041</v>
      </c>
      <c r="AW11" s="10">
        <v>2042</v>
      </c>
      <c r="AX11" s="10">
        <v>2043</v>
      </c>
      <c r="AY11" s="10">
        <v>2044</v>
      </c>
      <c r="AZ11" s="10">
        <v>2045</v>
      </c>
      <c r="BA11" s="10">
        <v>2046</v>
      </c>
      <c r="BB11" s="10">
        <v>2047</v>
      </c>
      <c r="BC11" s="10">
        <v>2048</v>
      </c>
      <c r="BD11" s="10">
        <v>2049</v>
      </c>
      <c r="BE11" s="10">
        <v>2050</v>
      </c>
    </row>
    <row r="12" spans="1:57" x14ac:dyDescent="0.35">
      <c r="A12" s="57" t="s">
        <v>616</v>
      </c>
      <c r="C12" s="86" t="s">
        <v>4</v>
      </c>
      <c r="D12" s="58" t="s">
        <v>621</v>
      </c>
      <c r="E12" s="73" t="s">
        <v>623</v>
      </c>
      <c r="F12" s="26" t="s">
        <v>41</v>
      </c>
      <c r="G12" s="11">
        <f>G$43*'Shares Cordless Tools'!C5</f>
        <v>40.274127451860352</v>
      </c>
      <c r="H12" s="11">
        <f>H$43*'Shares Cordless Tools'!D5</f>
        <v>43.115372451238528</v>
      </c>
      <c r="I12" s="11">
        <f>I$43*'Shares Cordless Tools'!E5</f>
        <v>40.3414819429901</v>
      </c>
      <c r="J12" s="11">
        <f>J$43*'Shares Cordless Tools'!F5</f>
        <v>40.32630480168266</v>
      </c>
      <c r="K12" s="11">
        <f>K$43*'Shares Cordless Tools'!G5</f>
        <v>55.361440839938219</v>
      </c>
      <c r="L12" s="11">
        <f>L$43*'Shares Cordless Tools'!H5</f>
        <v>75.726861825019739</v>
      </c>
      <c r="M12" s="11">
        <f>M$43*'Shares Cordless Tools'!I5</f>
        <v>83.73323473646478</v>
      </c>
      <c r="N12" s="11">
        <f>N$43*'Shares Cordless Tools'!J5</f>
        <v>63.182864570424513</v>
      </c>
      <c r="O12" s="11">
        <f>O$43*'Shares Cordless Tools'!K5</f>
        <v>38.083943278021302</v>
      </c>
      <c r="P12" s="11">
        <f>P$43*'Shares Cordless Tools'!L5</f>
        <v>53.35149966996061</v>
      </c>
      <c r="Q12" s="11">
        <f>Q$43*'Shares Cordless Tools'!M5</f>
        <v>65.281774532497721</v>
      </c>
      <c r="R12" s="11">
        <f>R$43*'Shares Cordless Tools'!N5</f>
        <v>69.462209318719786</v>
      </c>
      <c r="S12" s="11">
        <f>S$43*'Shares Cordless Tools'!O5</f>
        <v>74.507112490417185</v>
      </c>
      <c r="T12" s="11">
        <f>T$43*'Shares Cordless Tools'!P5</f>
        <v>59.416896243112319</v>
      </c>
      <c r="U12" s="11">
        <f>U$43*'Shares Cordless Tools'!Q5</f>
        <v>47.094594183568645</v>
      </c>
      <c r="V12" s="11">
        <f>V$43*'Shares Cordless Tools'!R5</f>
        <v>22.970487743920554</v>
      </c>
      <c r="W12" s="11">
        <f>W$43*'Shares Cordless Tools'!S5</f>
        <v>13.008242281096779</v>
      </c>
      <c r="X12" s="11">
        <f>X$43*'Shares Cordless Tools'!T5</f>
        <v>2.8609035567330929</v>
      </c>
      <c r="Y12" s="11">
        <f>Y$43*'Shares Cordless Tools'!U5</f>
        <v>2.0821232615494174</v>
      </c>
      <c r="Z12" s="11">
        <f>Z$43*'Shares Cordless Tools'!V5</f>
        <v>2.217626700023136</v>
      </c>
      <c r="AA12" s="11">
        <f>AA$43*'Shares Cordless Tools'!W5</f>
        <v>0</v>
      </c>
      <c r="AB12" s="11">
        <f>AB$43*'Shares Cordless Tools'!X5</f>
        <v>0</v>
      </c>
      <c r="AC12" s="10">
        <v>0</v>
      </c>
      <c r="AD12" s="10">
        <v>0</v>
      </c>
      <c r="AE12" s="10">
        <v>0</v>
      </c>
      <c r="AF12" s="10">
        <v>0</v>
      </c>
      <c r="AG12" s="10">
        <v>0</v>
      </c>
      <c r="AH12" s="10">
        <v>0</v>
      </c>
      <c r="AI12" s="10">
        <v>0</v>
      </c>
      <c r="AJ12" s="10">
        <v>0</v>
      </c>
      <c r="AK12" s="10">
        <v>0</v>
      </c>
      <c r="AL12" s="10">
        <v>0</v>
      </c>
      <c r="AM12" s="10">
        <v>0</v>
      </c>
      <c r="AN12" s="10">
        <v>0</v>
      </c>
      <c r="AO12" s="10">
        <v>0</v>
      </c>
      <c r="AP12" s="10">
        <v>0</v>
      </c>
      <c r="AQ12" s="10">
        <v>0</v>
      </c>
      <c r="AR12" s="10">
        <v>0</v>
      </c>
      <c r="AS12" s="10">
        <v>0</v>
      </c>
      <c r="AT12" s="10">
        <v>0</v>
      </c>
      <c r="AU12" s="10">
        <v>0</v>
      </c>
      <c r="AV12" s="10">
        <v>0</v>
      </c>
      <c r="AW12" s="10">
        <v>0</v>
      </c>
      <c r="AX12" s="10">
        <v>0</v>
      </c>
      <c r="AY12" s="10">
        <v>0</v>
      </c>
      <c r="AZ12" s="10">
        <v>0</v>
      </c>
      <c r="BA12" s="10">
        <v>0</v>
      </c>
      <c r="BB12" s="10">
        <v>0</v>
      </c>
      <c r="BC12" s="10">
        <v>0</v>
      </c>
      <c r="BD12" s="10">
        <v>0</v>
      </c>
      <c r="BE12" s="10">
        <v>0</v>
      </c>
    </row>
    <row r="13" spans="1:57" x14ac:dyDescent="0.35">
      <c r="A13" s="57" t="s">
        <v>616</v>
      </c>
      <c r="C13" s="86" t="s">
        <v>4</v>
      </c>
      <c r="D13" s="58" t="s">
        <v>621</v>
      </c>
      <c r="E13" s="73" t="s">
        <v>623</v>
      </c>
      <c r="F13" s="26" t="s">
        <v>42</v>
      </c>
      <c r="G13" s="11">
        <f>G$43*'Shares Cordless Tools'!C6</f>
        <v>125.18995244050004</v>
      </c>
      <c r="H13" s="11">
        <f>H$43*'Shares Cordless Tools'!D6</f>
        <v>124.71446399726717</v>
      </c>
      <c r="I13" s="11">
        <f>I$43*'Shares Cordless Tools'!E6</f>
        <v>148.1650079558911</v>
      </c>
      <c r="J13" s="11">
        <f>J$43*'Shares Cordless Tools'!F6</f>
        <v>138.6419982779193</v>
      </c>
      <c r="K13" s="11">
        <f>K$43*'Shares Cordless Tools'!G6</f>
        <v>122.84928168548522</v>
      </c>
      <c r="L13" s="11">
        <f>L$43*'Shares Cordless Tools'!H6</f>
        <v>122.30167941055504</v>
      </c>
      <c r="M13" s="11">
        <f>M$43*'Shares Cordless Tools'!I6</f>
        <v>120.90848911224566</v>
      </c>
      <c r="N13" s="11">
        <f>N$43*'Shares Cordless Tools'!J6</f>
        <v>113.04720892177116</v>
      </c>
      <c r="O13" s="11">
        <f>O$43*'Shares Cordless Tools'!K6</f>
        <v>123.4615433373785</v>
      </c>
      <c r="P13" s="11">
        <f>P$43*'Shares Cordless Tools'!L6</f>
        <v>118.20734951625529</v>
      </c>
      <c r="Q13" s="11">
        <f>Q$43*'Shares Cordless Tools'!M6</f>
        <v>90.159254920763431</v>
      </c>
      <c r="R13" s="11">
        <f>R$43*'Shares Cordless Tools'!N6</f>
        <v>97.249607364055791</v>
      </c>
      <c r="S13" s="11">
        <f>S$43*'Shares Cordless Tools'!O6</f>
        <v>101.94167924051945</v>
      </c>
      <c r="T13" s="11">
        <f>T$43*'Shares Cordless Tools'!P6</f>
        <v>79.305233788690032</v>
      </c>
      <c r="U13" s="11">
        <f>U$43*'Shares Cordless Tools'!Q6</f>
        <v>61.167238812088506</v>
      </c>
      <c r="V13" s="11">
        <f>V$43*'Shares Cordless Tools'!R6</f>
        <v>29.01419869510109</v>
      </c>
      <c r="W13" s="11">
        <f>W$43*'Shares Cordless Tools'!S6</f>
        <v>26.008610227501453</v>
      </c>
      <c r="X13" s="11">
        <f>X$43*'Shares Cordless Tools'!T6</f>
        <v>15.743230715703811</v>
      </c>
      <c r="Y13" s="11">
        <f>Y$43*'Shares Cordless Tools'!U6</f>
        <v>7.5168326190479924</v>
      </c>
      <c r="Z13" s="11">
        <f>Z$43*'Shares Cordless Tools'!V6</f>
        <v>5.5323149186240892</v>
      </c>
      <c r="AA13" s="11">
        <f>AA$43*'Shares Cordless Tools'!W6</f>
        <v>0</v>
      </c>
      <c r="AB13" s="11">
        <f>AB$43*'Shares Cordless Tools'!X6</f>
        <v>0</v>
      </c>
      <c r="AC13" s="10">
        <v>0</v>
      </c>
      <c r="AD13" s="10">
        <v>0</v>
      </c>
      <c r="AE13" s="10">
        <v>0</v>
      </c>
      <c r="AF13" s="10">
        <v>0</v>
      </c>
      <c r="AG13" s="10">
        <v>0</v>
      </c>
      <c r="AH13" s="10">
        <v>0</v>
      </c>
      <c r="AI13" s="10">
        <v>0</v>
      </c>
      <c r="AJ13" s="10">
        <v>0</v>
      </c>
      <c r="AK13" s="10">
        <v>0</v>
      </c>
      <c r="AL13" s="10">
        <v>0</v>
      </c>
      <c r="AM13" s="10">
        <v>0</v>
      </c>
      <c r="AN13" s="10">
        <v>0</v>
      </c>
      <c r="AO13" s="10">
        <v>0</v>
      </c>
      <c r="AP13" s="10">
        <v>0</v>
      </c>
      <c r="AQ13" s="10">
        <v>0</v>
      </c>
      <c r="AR13" s="10">
        <v>0</v>
      </c>
      <c r="AS13" s="10">
        <v>0</v>
      </c>
      <c r="AT13" s="10">
        <v>0</v>
      </c>
      <c r="AU13" s="10">
        <v>0</v>
      </c>
      <c r="AV13" s="10">
        <v>0</v>
      </c>
      <c r="AW13" s="10">
        <v>0</v>
      </c>
      <c r="AX13" s="10">
        <v>0</v>
      </c>
      <c r="AY13" s="10">
        <v>0</v>
      </c>
      <c r="AZ13" s="10">
        <v>0</v>
      </c>
      <c r="BA13" s="10">
        <v>0</v>
      </c>
      <c r="BB13" s="10">
        <v>0</v>
      </c>
      <c r="BC13" s="10">
        <v>0</v>
      </c>
      <c r="BD13" s="10">
        <v>0</v>
      </c>
      <c r="BE13" s="10">
        <v>0</v>
      </c>
    </row>
    <row r="14" spans="1:57" x14ac:dyDescent="0.35">
      <c r="A14" s="57" t="s">
        <v>616</v>
      </c>
      <c r="C14" s="86" t="s">
        <v>4</v>
      </c>
      <c r="D14" s="58" t="s">
        <v>621</v>
      </c>
      <c r="E14" s="73" t="s">
        <v>623</v>
      </c>
      <c r="F14" s="26" t="s">
        <v>43</v>
      </c>
      <c r="G14" s="11">
        <f>G$43*'Shares Cordless Tools'!C7</f>
        <v>11.522237455565655</v>
      </c>
      <c r="H14" s="11">
        <f>H$43*'Shares Cordless Tools'!D7</f>
        <v>12.386391115921096</v>
      </c>
      <c r="I14" s="11">
        <f>I$43*'Shares Cordless Tools'!E7</f>
        <v>11.405367046225724</v>
      </c>
      <c r="J14" s="11">
        <f>J$43*'Shares Cordless Tools'!F7</f>
        <v>14.814579138600298</v>
      </c>
      <c r="K14" s="11">
        <f>K$43*'Shares Cordless Tools'!G7</f>
        <v>17.156752838727183</v>
      </c>
      <c r="L14" s="11">
        <f>L$43*'Shares Cordless Tools'!H7</f>
        <v>20.042320515141721</v>
      </c>
      <c r="M14" s="11">
        <f>M$43*'Shares Cordless Tools'!I7</f>
        <v>19.992618767283979</v>
      </c>
      <c r="N14" s="11">
        <f>N$43*'Shares Cordless Tools'!J7</f>
        <v>20.803865322417145</v>
      </c>
      <c r="O14" s="11">
        <f>O$43*'Shares Cordless Tools'!K7</f>
        <v>24.882384832917086</v>
      </c>
      <c r="P14" s="11">
        <f>P$43*'Shares Cordless Tools'!L7</f>
        <v>31.075747650371831</v>
      </c>
      <c r="Q14" s="11">
        <f>Q$43*'Shares Cordless Tools'!M7</f>
        <v>31.80260858230271</v>
      </c>
      <c r="R14" s="11">
        <f>R$43*'Shares Cordless Tools'!N7</f>
        <v>35.225471381781801</v>
      </c>
      <c r="S14" s="11">
        <f>S$43*'Shares Cordless Tools'!O7</f>
        <v>42.487927086085477</v>
      </c>
      <c r="T14" s="11">
        <f>T$43*'Shares Cordless Tools'!P7</f>
        <v>32.466176158709217</v>
      </c>
      <c r="U14" s="11">
        <f>U$43*'Shares Cordless Tools'!Q7</f>
        <v>24.65032859231767</v>
      </c>
      <c r="V14" s="11">
        <f>V$43*'Shares Cordless Tools'!R7</f>
        <v>12.7344109144158</v>
      </c>
      <c r="W14" s="11">
        <f>W$43*'Shares Cordless Tools'!S7</f>
        <v>12.297731725816446</v>
      </c>
      <c r="X14" s="11">
        <f>X$43*'Shares Cordless Tools'!T7</f>
        <v>6.9343162235282572</v>
      </c>
      <c r="Y14" s="11">
        <f>Y$43*'Shares Cordless Tools'!U7</f>
        <v>2.908041360410544</v>
      </c>
      <c r="Z14" s="11">
        <f>Z$43*'Shares Cordless Tools'!V7</f>
        <v>2.2308467111273202</v>
      </c>
      <c r="AA14" s="11">
        <f>AA$43*'Shares Cordless Tools'!W7</f>
        <v>0</v>
      </c>
      <c r="AB14" s="11">
        <f>AB$43*'Shares Cordless Tools'!X7</f>
        <v>0</v>
      </c>
      <c r="AC14" s="10">
        <v>0</v>
      </c>
      <c r="AD14" s="10">
        <v>0</v>
      </c>
      <c r="AE14" s="10">
        <v>0</v>
      </c>
      <c r="AF14" s="10">
        <v>0</v>
      </c>
      <c r="AG14" s="10">
        <v>0</v>
      </c>
      <c r="AH14" s="10">
        <v>0</v>
      </c>
      <c r="AI14" s="10">
        <v>0</v>
      </c>
      <c r="AJ14" s="10">
        <v>0</v>
      </c>
      <c r="AK14" s="10">
        <v>0</v>
      </c>
      <c r="AL14" s="10">
        <v>0</v>
      </c>
      <c r="AM14" s="10">
        <v>0</v>
      </c>
      <c r="AN14" s="10">
        <v>0</v>
      </c>
      <c r="AO14" s="10">
        <v>0</v>
      </c>
      <c r="AP14" s="10">
        <v>0</v>
      </c>
      <c r="AQ14" s="10">
        <v>0</v>
      </c>
      <c r="AR14" s="10">
        <v>0</v>
      </c>
      <c r="AS14" s="10">
        <v>0</v>
      </c>
      <c r="AT14" s="10">
        <v>0</v>
      </c>
      <c r="AU14" s="10">
        <v>0</v>
      </c>
      <c r="AV14" s="10">
        <v>0</v>
      </c>
      <c r="AW14" s="10">
        <v>0</v>
      </c>
      <c r="AX14" s="10">
        <v>0</v>
      </c>
      <c r="AY14" s="10">
        <v>0</v>
      </c>
      <c r="AZ14" s="10">
        <v>0</v>
      </c>
      <c r="BA14" s="10">
        <v>0</v>
      </c>
      <c r="BB14" s="10">
        <v>0</v>
      </c>
      <c r="BC14" s="10">
        <v>0</v>
      </c>
      <c r="BD14" s="10">
        <v>0</v>
      </c>
      <c r="BE14" s="10">
        <v>0</v>
      </c>
    </row>
    <row r="15" spans="1:57" x14ac:dyDescent="0.35">
      <c r="A15" s="57" t="s">
        <v>616</v>
      </c>
      <c r="C15" s="86" t="s">
        <v>4</v>
      </c>
      <c r="D15" s="58" t="s">
        <v>621</v>
      </c>
      <c r="E15" s="73" t="s">
        <v>623</v>
      </c>
      <c r="F15" s="26" t="s">
        <v>44</v>
      </c>
      <c r="G15" s="11">
        <f>G$43*'Shares Cordless Tools'!C8</f>
        <v>10.96408317984217</v>
      </c>
      <c r="H15" s="11">
        <f>H$43*'Shares Cordless Tools'!D8</f>
        <v>15.896454151681862</v>
      </c>
      <c r="I15" s="11">
        <f>I$43*'Shares Cordless Tools'!E8</f>
        <v>19.118342909143756</v>
      </c>
      <c r="J15" s="11">
        <f>J$43*'Shares Cordless Tools'!F8</f>
        <v>19.910292555592299</v>
      </c>
      <c r="K15" s="11">
        <f>K$43*'Shares Cordless Tools'!G8</f>
        <v>26.16596421812574</v>
      </c>
      <c r="L15" s="11">
        <f>L$43*'Shares Cordless Tools'!H8</f>
        <v>27.016568990007528</v>
      </c>
      <c r="M15" s="11">
        <f>M$43*'Shares Cordless Tools'!I8</f>
        <v>27.80110258202884</v>
      </c>
      <c r="N15" s="11">
        <f>N$43*'Shares Cordless Tools'!J8</f>
        <v>23.127276046268175</v>
      </c>
      <c r="O15" s="11">
        <f>O$43*'Shares Cordless Tools'!K8</f>
        <v>24.237831165147163</v>
      </c>
      <c r="P15" s="11">
        <f>P$43*'Shares Cordless Tools'!L8</f>
        <v>22.382464843989968</v>
      </c>
      <c r="Q15" s="11">
        <f>Q$43*'Shares Cordless Tools'!M8</f>
        <v>16.209848634474859</v>
      </c>
      <c r="R15" s="11">
        <f>R$43*'Shares Cordless Tools'!N8</f>
        <v>14.259387007542808</v>
      </c>
      <c r="S15" s="11">
        <f>S$43*'Shares Cordless Tools'!O8</f>
        <v>17.539167869557847</v>
      </c>
      <c r="T15" s="11">
        <f>T$43*'Shares Cordless Tools'!P8</f>
        <v>15.411034928179186</v>
      </c>
      <c r="U15" s="11">
        <f>U$43*'Shares Cordless Tools'!Q8</f>
        <v>13.239718000055705</v>
      </c>
      <c r="V15" s="11">
        <f>V$43*'Shares Cordless Tools'!R8</f>
        <v>7.511760861598594</v>
      </c>
      <c r="W15" s="11">
        <f>W$43*'Shares Cordless Tools'!S8</f>
        <v>7.2156579434425669</v>
      </c>
      <c r="X15" s="11">
        <f>X$43*'Shares Cordless Tools'!T8</f>
        <v>4.6091212365659162</v>
      </c>
      <c r="Y15" s="11">
        <f>Y$43*'Shares Cordless Tools'!U8</f>
        <v>2.1273037813884685</v>
      </c>
      <c r="Z15" s="11">
        <f>Z$43*'Shares Cordless Tools'!V8</f>
        <v>1.5096221208586775</v>
      </c>
      <c r="AA15" s="11">
        <f>AA$43*'Shares Cordless Tools'!W8</f>
        <v>0</v>
      </c>
      <c r="AB15" s="11">
        <f>AB$43*'Shares Cordless Tools'!X8</f>
        <v>0</v>
      </c>
      <c r="AC15" s="10">
        <v>0</v>
      </c>
      <c r="AD15" s="10">
        <v>0</v>
      </c>
      <c r="AE15" s="10">
        <v>0</v>
      </c>
      <c r="AF15" s="10">
        <v>0</v>
      </c>
      <c r="AG15" s="10">
        <v>0</v>
      </c>
      <c r="AH15" s="10">
        <v>0</v>
      </c>
      <c r="AI15" s="10">
        <v>0</v>
      </c>
      <c r="AJ15" s="10">
        <v>0</v>
      </c>
      <c r="AK15" s="10">
        <v>0</v>
      </c>
      <c r="AL15" s="10">
        <v>0</v>
      </c>
      <c r="AM15" s="10">
        <v>0</v>
      </c>
      <c r="AN15" s="10">
        <v>0</v>
      </c>
      <c r="AO15" s="10">
        <v>0</v>
      </c>
      <c r="AP15" s="10">
        <v>0</v>
      </c>
      <c r="AQ15" s="10">
        <v>0</v>
      </c>
      <c r="AR15" s="10">
        <v>0</v>
      </c>
      <c r="AS15" s="10">
        <v>0</v>
      </c>
      <c r="AT15" s="10">
        <v>0</v>
      </c>
      <c r="AU15" s="10">
        <v>0</v>
      </c>
      <c r="AV15" s="10">
        <v>0</v>
      </c>
      <c r="AW15" s="10">
        <v>0</v>
      </c>
      <c r="AX15" s="10">
        <v>0</v>
      </c>
      <c r="AY15" s="10">
        <v>0</v>
      </c>
      <c r="AZ15" s="10">
        <v>0</v>
      </c>
      <c r="BA15" s="10">
        <v>0</v>
      </c>
      <c r="BB15" s="10">
        <v>0</v>
      </c>
      <c r="BC15" s="10">
        <v>0</v>
      </c>
      <c r="BD15" s="10">
        <v>0</v>
      </c>
      <c r="BE15" s="10">
        <v>0</v>
      </c>
    </row>
    <row r="16" spans="1:57" x14ac:dyDescent="0.35">
      <c r="A16" s="57" t="s">
        <v>616</v>
      </c>
      <c r="C16" s="86" t="s">
        <v>4</v>
      </c>
      <c r="D16" s="58" t="s">
        <v>621</v>
      </c>
      <c r="E16" s="73" t="s">
        <v>623</v>
      </c>
      <c r="F16" s="26" t="s">
        <v>45</v>
      </c>
      <c r="G16" s="11">
        <f>G$43*'Shares Cordless Tools'!C9</f>
        <v>3.5519137525489146</v>
      </c>
      <c r="H16" s="11">
        <f>H$43*'Shares Cordless Tools'!D9</f>
        <v>4.0704060783751945</v>
      </c>
      <c r="I16" s="11">
        <f>I$43*'Shares Cordless Tools'!E9</f>
        <v>3.6440562901761253</v>
      </c>
      <c r="J16" s="11">
        <f>J$43*'Shares Cordless Tools'!F9</f>
        <v>3.4839034969616134</v>
      </c>
      <c r="K16" s="11">
        <f>K$43*'Shares Cordless Tools'!G9</f>
        <v>4.1319220494377564</v>
      </c>
      <c r="L16" s="11">
        <f>L$43*'Shares Cordless Tools'!H9</f>
        <v>4.8646606000562427</v>
      </c>
      <c r="M16" s="11">
        <f>M$43*'Shares Cordless Tools'!I9</f>
        <v>5.8927264886469448</v>
      </c>
      <c r="N16" s="11">
        <f>N$43*'Shares Cordless Tools'!J9</f>
        <v>5.9893588726607536</v>
      </c>
      <c r="O16" s="11">
        <f>O$43*'Shares Cordless Tools'!K9</f>
        <v>6.2823091695219215</v>
      </c>
      <c r="P16" s="11">
        <f>P$43*'Shares Cordless Tools'!L9</f>
        <v>5.5199707742567083</v>
      </c>
      <c r="Q16" s="11">
        <f>Q$43*'Shares Cordless Tools'!M9</f>
        <v>6.785029164864941</v>
      </c>
      <c r="R16" s="11">
        <f>R$43*'Shares Cordless Tools'!N9</f>
        <v>7.7323180571091932</v>
      </c>
      <c r="S16" s="11">
        <f>S$43*'Shares Cordless Tools'!O9</f>
        <v>6.0620962570338479</v>
      </c>
      <c r="T16" s="11">
        <f>T$43*'Shares Cordless Tools'!P9</f>
        <v>4.811828858827977</v>
      </c>
      <c r="U16" s="11">
        <f>U$43*'Shares Cordless Tools'!Q9</f>
        <v>3.7402624870372132</v>
      </c>
      <c r="V16" s="11">
        <f>V$43*'Shares Cordless Tools'!R9</f>
        <v>1.9569172509932566</v>
      </c>
      <c r="W16" s="11">
        <f>W$43*'Shares Cordless Tools'!S9</f>
        <v>1.6445530978842451</v>
      </c>
      <c r="X16" s="11">
        <f>X$43*'Shares Cordless Tools'!T9</f>
        <v>1.3860017117343248</v>
      </c>
      <c r="Y16" s="11">
        <f>Y$43*'Shares Cordless Tools'!U9</f>
        <v>0.5347455662153402</v>
      </c>
      <c r="Z16" s="11">
        <f>Z$43*'Shares Cordless Tools'!V9</f>
        <v>0.39755889710913428</v>
      </c>
      <c r="AA16" s="11">
        <f>AA$43*'Shares Cordless Tools'!W9</f>
        <v>0</v>
      </c>
      <c r="AB16" s="11">
        <f>AB$43*'Shares Cordless Tools'!X9</f>
        <v>0</v>
      </c>
      <c r="AC16" s="10">
        <v>0</v>
      </c>
      <c r="AD16" s="10">
        <v>0</v>
      </c>
      <c r="AE16" s="10">
        <v>0</v>
      </c>
      <c r="AF16" s="10">
        <v>0</v>
      </c>
      <c r="AG16" s="10">
        <v>0</v>
      </c>
      <c r="AH16" s="10">
        <v>0</v>
      </c>
      <c r="AI16" s="10">
        <v>0</v>
      </c>
      <c r="AJ16" s="10">
        <v>0</v>
      </c>
      <c r="AK16" s="10">
        <v>0</v>
      </c>
      <c r="AL16" s="10">
        <v>0</v>
      </c>
      <c r="AM16" s="10">
        <v>0</v>
      </c>
      <c r="AN16" s="10">
        <v>0</v>
      </c>
      <c r="AO16" s="10">
        <v>0</v>
      </c>
      <c r="AP16" s="10">
        <v>0</v>
      </c>
      <c r="AQ16" s="10">
        <v>0</v>
      </c>
      <c r="AR16" s="10">
        <v>0</v>
      </c>
      <c r="AS16" s="10">
        <v>0</v>
      </c>
      <c r="AT16" s="10">
        <v>0</v>
      </c>
      <c r="AU16" s="10">
        <v>0</v>
      </c>
      <c r="AV16" s="10">
        <v>0</v>
      </c>
      <c r="AW16" s="10">
        <v>0</v>
      </c>
      <c r="AX16" s="10">
        <v>0</v>
      </c>
      <c r="AY16" s="10">
        <v>0</v>
      </c>
      <c r="AZ16" s="10">
        <v>0</v>
      </c>
      <c r="BA16" s="10">
        <v>0</v>
      </c>
      <c r="BB16" s="10">
        <v>0</v>
      </c>
      <c r="BC16" s="10">
        <v>0</v>
      </c>
      <c r="BD16" s="10">
        <v>0</v>
      </c>
      <c r="BE16" s="10">
        <v>0</v>
      </c>
    </row>
    <row r="17" spans="1:57" x14ac:dyDescent="0.35">
      <c r="A17" s="57" t="s">
        <v>616</v>
      </c>
      <c r="C17" s="86" t="s">
        <v>4</v>
      </c>
      <c r="D17" s="58" t="s">
        <v>621</v>
      </c>
      <c r="E17" s="73" t="s">
        <v>623</v>
      </c>
      <c r="F17" s="26" t="s">
        <v>46</v>
      </c>
      <c r="G17" s="11">
        <f>G$43*'Shares Cordless Tools'!C10</f>
        <v>45.280996343633248</v>
      </c>
      <c r="H17" s="11">
        <f>H$43*'Shares Cordless Tools'!D10</f>
        <v>54.135424175579303</v>
      </c>
      <c r="I17" s="11">
        <f>I$43*'Shares Cordless Tools'!E10</f>
        <v>55.653913703543608</v>
      </c>
      <c r="J17" s="11">
        <f>J$43*'Shares Cordless Tools'!F10</f>
        <v>60.594371772137322</v>
      </c>
      <c r="K17" s="11">
        <f>K$43*'Shares Cordless Tools'!G10</f>
        <v>62.167035754749058</v>
      </c>
      <c r="L17" s="11">
        <f>L$43*'Shares Cordless Tools'!H10</f>
        <v>65.413894958771678</v>
      </c>
      <c r="M17" s="11">
        <f>M$43*'Shares Cordless Tools'!I10</f>
        <v>60.469895923604426</v>
      </c>
      <c r="N17" s="11">
        <f>N$43*'Shares Cordless Tools'!J10</f>
        <v>59.875711108963188</v>
      </c>
      <c r="O17" s="11">
        <f>O$43*'Shares Cordless Tools'!K10</f>
        <v>69.253565416263868</v>
      </c>
      <c r="P17" s="11">
        <f>P$43*'Shares Cordless Tools'!L10</f>
        <v>84.213860699306153</v>
      </c>
      <c r="Q17" s="11">
        <f>Q$43*'Shares Cordless Tools'!M10</f>
        <v>87.318440038712538</v>
      </c>
      <c r="R17" s="11">
        <f>R$43*'Shares Cordless Tools'!N10</f>
        <v>94.005062769559956</v>
      </c>
      <c r="S17" s="11">
        <f>S$43*'Shares Cordless Tools'!O10</f>
        <v>101.01633000613515</v>
      </c>
      <c r="T17" s="11">
        <f>T$43*'Shares Cordless Tools'!P10</f>
        <v>82.300312871312443</v>
      </c>
      <c r="U17" s="11">
        <f>U$43*'Shares Cordless Tools'!Q10</f>
        <v>66.276549839254699</v>
      </c>
      <c r="V17" s="11">
        <f>V$43*'Shares Cordless Tools'!R10</f>
        <v>32.804163166940619</v>
      </c>
      <c r="W17" s="11">
        <f>W$43*'Shares Cordless Tools'!S10</f>
        <v>30.545595432879463</v>
      </c>
      <c r="X17" s="11">
        <f>X$43*'Shares Cordless Tools'!T10</f>
        <v>17.084131083555143</v>
      </c>
      <c r="Y17" s="11">
        <f>Y$43*'Shares Cordless Tools'!U10</f>
        <v>7.1229280003496367</v>
      </c>
      <c r="Z17" s="11">
        <f>Z$43*'Shares Cordless Tools'!V10</f>
        <v>5.4435442744695779</v>
      </c>
      <c r="AA17" s="11">
        <f>AA$43*'Shares Cordless Tools'!W10</f>
        <v>0</v>
      </c>
      <c r="AB17" s="11">
        <f>AB$43*'Shares Cordless Tools'!X10</f>
        <v>0</v>
      </c>
      <c r="AC17" s="10">
        <v>0</v>
      </c>
      <c r="AD17" s="10">
        <v>0</v>
      </c>
      <c r="AE17" s="10">
        <v>0</v>
      </c>
      <c r="AF17" s="10">
        <v>0</v>
      </c>
      <c r="AG17" s="10">
        <v>0</v>
      </c>
      <c r="AH17" s="10">
        <v>0</v>
      </c>
      <c r="AI17" s="10">
        <v>0</v>
      </c>
      <c r="AJ17" s="10">
        <v>0</v>
      </c>
      <c r="AK17" s="10">
        <v>0</v>
      </c>
      <c r="AL17" s="10">
        <v>0</v>
      </c>
      <c r="AM17" s="10">
        <v>0</v>
      </c>
      <c r="AN17" s="10">
        <v>0</v>
      </c>
      <c r="AO17" s="10">
        <v>0</v>
      </c>
      <c r="AP17" s="10">
        <v>0</v>
      </c>
      <c r="AQ17" s="10">
        <v>0</v>
      </c>
      <c r="AR17" s="10">
        <v>0</v>
      </c>
      <c r="AS17" s="10">
        <v>0</v>
      </c>
      <c r="AT17" s="10">
        <v>0</v>
      </c>
      <c r="AU17" s="10">
        <v>0</v>
      </c>
      <c r="AV17" s="10">
        <v>0</v>
      </c>
      <c r="AW17" s="10">
        <v>0</v>
      </c>
      <c r="AX17" s="10">
        <v>0</v>
      </c>
      <c r="AY17" s="10">
        <v>0</v>
      </c>
      <c r="AZ17" s="10">
        <v>0</v>
      </c>
      <c r="BA17" s="10">
        <v>0</v>
      </c>
      <c r="BB17" s="10">
        <v>0</v>
      </c>
      <c r="BC17" s="10">
        <v>0</v>
      </c>
      <c r="BD17" s="10">
        <v>0</v>
      </c>
      <c r="BE17" s="10">
        <v>0</v>
      </c>
    </row>
    <row r="18" spans="1:57" x14ac:dyDescent="0.35">
      <c r="A18" s="57" t="s">
        <v>616</v>
      </c>
      <c r="C18" s="86" t="s">
        <v>4</v>
      </c>
      <c r="D18" s="58" t="s">
        <v>621</v>
      </c>
      <c r="E18" s="73" t="s">
        <v>623</v>
      </c>
      <c r="F18" s="26" t="s">
        <v>47</v>
      </c>
      <c r="G18" s="11">
        <f>G$43*'Shares Cordless Tools'!C11</f>
        <v>40.848958685222271</v>
      </c>
      <c r="H18" s="11">
        <f>H$43*'Shares Cordless Tools'!D11</f>
        <v>41.796988337115764</v>
      </c>
      <c r="I18" s="11">
        <f>I$43*'Shares Cordless Tools'!E11</f>
        <v>39.473459284124829</v>
      </c>
      <c r="J18" s="11">
        <f>J$43*'Shares Cordless Tools'!F11</f>
        <v>52.640963546005956</v>
      </c>
      <c r="K18" s="11">
        <f>K$43*'Shares Cordless Tools'!G11</f>
        <v>44.708097844806467</v>
      </c>
      <c r="L18" s="11">
        <f>L$43*'Shares Cordless Tools'!H11</f>
        <v>41.349173593131574</v>
      </c>
      <c r="M18" s="11">
        <f>M$43*'Shares Cordless Tools'!I11</f>
        <v>45.203978680685609</v>
      </c>
      <c r="N18" s="11">
        <f>N$43*'Shares Cordless Tools'!J11</f>
        <v>50.85330007205156</v>
      </c>
      <c r="O18" s="11">
        <f>O$43*'Shares Cordless Tools'!K11</f>
        <v>52.133738223018881</v>
      </c>
      <c r="P18" s="11">
        <f>P$43*'Shares Cordless Tools'!L11</f>
        <v>47.59496283098445</v>
      </c>
      <c r="Q18" s="11">
        <f>Q$43*'Shares Cordless Tools'!M11</f>
        <v>66.703749052510062</v>
      </c>
      <c r="R18" s="11">
        <f>R$43*'Shares Cordless Tools'!N11</f>
        <v>63.309284298077081</v>
      </c>
      <c r="S18" s="11">
        <f>S$43*'Shares Cordless Tools'!O11</f>
        <v>55.315222943878389</v>
      </c>
      <c r="T18" s="11">
        <f>T$43*'Shares Cordless Tools'!P11</f>
        <v>34.563699295615699</v>
      </c>
      <c r="U18" s="11">
        <f>U$43*'Shares Cordless Tools'!Q11</f>
        <v>23.680090360617495</v>
      </c>
      <c r="V18" s="11">
        <f>V$43*'Shares Cordless Tools'!R11</f>
        <v>9.822521682648107</v>
      </c>
      <c r="W18" s="11">
        <f>W$43*'Shares Cordless Tools'!S11</f>
        <v>8.9224385011366465</v>
      </c>
      <c r="X18" s="11">
        <f>X$43*'Shares Cordless Tools'!T11</f>
        <v>3.5254133083445556</v>
      </c>
      <c r="Y18" s="11">
        <f>Y$43*'Shares Cordless Tools'!U11</f>
        <v>1.3596488769401165</v>
      </c>
      <c r="Z18" s="11">
        <f>Z$43*'Shares Cordless Tools'!V11</f>
        <v>0.95903684920242616</v>
      </c>
      <c r="AA18" s="11">
        <f>AA$43*'Shares Cordless Tools'!W11</f>
        <v>0</v>
      </c>
      <c r="AB18" s="11">
        <f>AB$43*'Shares Cordless Tools'!X11</f>
        <v>0</v>
      </c>
      <c r="AC18" s="10">
        <v>0</v>
      </c>
      <c r="AD18" s="10">
        <v>0</v>
      </c>
      <c r="AE18" s="10">
        <v>0</v>
      </c>
      <c r="AF18" s="10">
        <v>0</v>
      </c>
      <c r="AG18" s="10">
        <v>0</v>
      </c>
      <c r="AH18" s="10">
        <v>0</v>
      </c>
      <c r="AI18" s="10">
        <v>0</v>
      </c>
      <c r="AJ18" s="10">
        <v>0</v>
      </c>
      <c r="AK18" s="10">
        <v>0</v>
      </c>
      <c r="AL18" s="10">
        <v>0</v>
      </c>
      <c r="AM18" s="10">
        <v>0</v>
      </c>
      <c r="AN18" s="10">
        <v>0</v>
      </c>
      <c r="AO18" s="10">
        <v>0</v>
      </c>
      <c r="AP18" s="10">
        <v>0</v>
      </c>
      <c r="AQ18" s="10">
        <v>0</v>
      </c>
      <c r="AR18" s="10">
        <v>0</v>
      </c>
      <c r="AS18" s="10">
        <v>0</v>
      </c>
      <c r="AT18" s="10">
        <v>0</v>
      </c>
      <c r="AU18" s="10">
        <v>0</v>
      </c>
      <c r="AV18" s="10">
        <v>0</v>
      </c>
      <c r="AW18" s="10">
        <v>0</v>
      </c>
      <c r="AX18" s="10">
        <v>0</v>
      </c>
      <c r="AY18" s="10">
        <v>0</v>
      </c>
      <c r="AZ18" s="10">
        <v>0</v>
      </c>
      <c r="BA18" s="10">
        <v>0</v>
      </c>
      <c r="BB18" s="10">
        <v>0</v>
      </c>
      <c r="BC18" s="10">
        <v>0</v>
      </c>
      <c r="BD18" s="10">
        <v>0</v>
      </c>
      <c r="BE18" s="10">
        <v>0</v>
      </c>
    </row>
    <row r="19" spans="1:57" x14ac:dyDescent="0.35">
      <c r="A19" s="57" t="s">
        <v>616</v>
      </c>
      <c r="C19" s="86" t="s">
        <v>4</v>
      </c>
      <c r="D19" s="58" t="s">
        <v>621</v>
      </c>
      <c r="E19" s="73" t="s">
        <v>623</v>
      </c>
      <c r="F19" s="26" t="s">
        <v>48</v>
      </c>
      <c r="G19" s="11">
        <f>G$43*'Shares Cordless Tools'!C12</f>
        <v>5.5285366395660063</v>
      </c>
      <c r="H19" s="11">
        <f>H$43*'Shares Cordless Tools'!D12</f>
        <v>7.1705719878817353</v>
      </c>
      <c r="I19" s="11">
        <f>I$43*'Shares Cordless Tools'!E12</f>
        <v>7.4402872214468934</v>
      </c>
      <c r="J19" s="11">
        <f>J$43*'Shares Cordless Tools'!F12</f>
        <v>8.1417096882818214</v>
      </c>
      <c r="K19" s="11">
        <f>K$43*'Shares Cordless Tools'!G12</f>
        <v>8.9422962331989115</v>
      </c>
      <c r="L19" s="11">
        <f>L$43*'Shares Cordless Tools'!H12</f>
        <v>12.721069804468227</v>
      </c>
      <c r="M19" s="11">
        <f>M$43*'Shares Cordless Tools'!I12</f>
        <v>9.8529031841272392</v>
      </c>
      <c r="N19" s="11">
        <f>N$43*'Shares Cordless Tools'!J12</f>
        <v>8.1460540795674738</v>
      </c>
      <c r="O19" s="11">
        <f>O$43*'Shares Cordless Tools'!K12</f>
        <v>7.7959493953880408</v>
      </c>
      <c r="P19" s="11">
        <f>P$43*'Shares Cordless Tools'!L12</f>
        <v>7.7886626942699335</v>
      </c>
      <c r="Q19" s="11">
        <f>Q$43*'Shares Cordless Tools'!M12</f>
        <v>6.3269251366892139</v>
      </c>
      <c r="R19" s="11">
        <f>R$43*'Shares Cordless Tools'!N12</f>
        <v>6.7584259192046092</v>
      </c>
      <c r="S19" s="11">
        <f>S$43*'Shares Cordless Tools'!O12</f>
        <v>7.0079660877960128</v>
      </c>
      <c r="T19" s="11">
        <f>T$43*'Shares Cordless Tools'!P12</f>
        <v>5.3970422896390495</v>
      </c>
      <c r="U19" s="11">
        <f>U$43*'Shares Cordless Tools'!Q12</f>
        <v>4.1301625076122193</v>
      </c>
      <c r="V19" s="11">
        <f>V$43*'Shares Cordless Tools'!R12</f>
        <v>2.492162397341378</v>
      </c>
      <c r="W19" s="11">
        <f>W$43*'Shares Cordless Tools'!S12</f>
        <v>2.7054440175580425</v>
      </c>
      <c r="X19" s="11">
        <f>X$43*'Shares Cordless Tools'!T12</f>
        <v>1.7069736596752254</v>
      </c>
      <c r="Y19" s="11">
        <f>Y$43*'Shares Cordless Tools'!U12</f>
        <v>0.64805533952832117</v>
      </c>
      <c r="Z19" s="11">
        <f>Z$43*'Shares Cordless Tools'!V12</f>
        <v>0.450740111144529</v>
      </c>
      <c r="AA19" s="11">
        <f>AA$43*'Shares Cordless Tools'!W12</f>
        <v>0</v>
      </c>
      <c r="AB19" s="11">
        <f>AB$43*'Shares Cordless Tools'!X12</f>
        <v>0</v>
      </c>
      <c r="AC19" s="10">
        <v>0</v>
      </c>
      <c r="AD19" s="10">
        <v>0</v>
      </c>
      <c r="AE19" s="10">
        <v>0</v>
      </c>
      <c r="AF19" s="10">
        <v>0</v>
      </c>
      <c r="AG19" s="10">
        <v>0</v>
      </c>
      <c r="AH19" s="10">
        <v>0</v>
      </c>
      <c r="AI19" s="10">
        <v>0</v>
      </c>
      <c r="AJ19" s="10">
        <v>0</v>
      </c>
      <c r="AK19" s="10">
        <v>0</v>
      </c>
      <c r="AL19" s="10">
        <v>0</v>
      </c>
      <c r="AM19" s="10">
        <v>0</v>
      </c>
      <c r="AN19" s="10">
        <v>0</v>
      </c>
      <c r="AO19" s="10">
        <v>0</v>
      </c>
      <c r="AP19" s="10">
        <v>0</v>
      </c>
      <c r="AQ19" s="10">
        <v>0</v>
      </c>
      <c r="AR19" s="10">
        <v>0</v>
      </c>
      <c r="AS19" s="10">
        <v>0</v>
      </c>
      <c r="AT19" s="10">
        <v>0</v>
      </c>
      <c r="AU19" s="10">
        <v>0</v>
      </c>
      <c r="AV19" s="10">
        <v>0</v>
      </c>
      <c r="AW19" s="10">
        <v>0</v>
      </c>
      <c r="AX19" s="10">
        <v>0</v>
      </c>
      <c r="AY19" s="10">
        <v>0</v>
      </c>
      <c r="AZ19" s="10">
        <v>0</v>
      </c>
      <c r="BA19" s="10">
        <v>0</v>
      </c>
      <c r="BB19" s="10">
        <v>0</v>
      </c>
      <c r="BC19" s="10">
        <v>0</v>
      </c>
      <c r="BD19" s="10">
        <v>0</v>
      </c>
      <c r="BE19" s="10">
        <v>0</v>
      </c>
    </row>
    <row r="20" spans="1:57" x14ac:dyDescent="0.35">
      <c r="A20" s="57" t="s">
        <v>616</v>
      </c>
      <c r="C20" s="86" t="s">
        <v>4</v>
      </c>
      <c r="D20" s="58" t="s">
        <v>621</v>
      </c>
      <c r="E20" s="73" t="s">
        <v>623</v>
      </c>
      <c r="F20" s="26" t="s">
        <v>49</v>
      </c>
      <c r="G20" s="11">
        <f>G$43*'Shares Cordless Tools'!C13</f>
        <v>32.685796705386018</v>
      </c>
      <c r="H20" s="11">
        <f>H$43*'Shares Cordless Tools'!D13</f>
        <v>28.077504968398895</v>
      </c>
      <c r="I20" s="11">
        <f>I$43*'Shares Cordless Tools'!E13</f>
        <v>29.954138419578534</v>
      </c>
      <c r="J20" s="11">
        <f>J$43*'Shares Cordless Tools'!F13</f>
        <v>27.976588262606629</v>
      </c>
      <c r="K20" s="11">
        <f>K$43*'Shares Cordless Tools'!G13</f>
        <v>24.767933438025477</v>
      </c>
      <c r="L20" s="11">
        <f>L$43*'Shares Cordless Tools'!H13</f>
        <v>22.78807654165994</v>
      </c>
      <c r="M20" s="11">
        <f>M$43*'Shares Cordless Tools'!I13</f>
        <v>48.886369160614727</v>
      </c>
      <c r="N20" s="11">
        <f>N$43*'Shares Cordless Tools'!J13</f>
        <v>46.994658051540206</v>
      </c>
      <c r="O20" s="11">
        <f>O$43*'Shares Cordless Tools'!K13</f>
        <v>54.141029739171984</v>
      </c>
      <c r="P20" s="11">
        <f>P$43*'Shares Cordless Tools'!L13</f>
        <v>48.465050976721955</v>
      </c>
      <c r="Q20" s="11">
        <f>Q$43*'Shares Cordless Tools'!M13</f>
        <v>50.186106166886056</v>
      </c>
      <c r="R20" s="11">
        <f>R$43*'Shares Cordless Tools'!N13</f>
        <v>72.563206994120648</v>
      </c>
      <c r="S20" s="11">
        <f>S$43*'Shares Cordless Tools'!O13</f>
        <v>77.979365604283359</v>
      </c>
      <c r="T20" s="11">
        <f>T$43*'Shares Cordless Tools'!P13</f>
        <v>54.257211595535509</v>
      </c>
      <c r="U20" s="11">
        <f>U$43*'Shares Cordless Tools'!Q13</f>
        <v>36.982929622583804</v>
      </c>
      <c r="V20" s="11">
        <f>V$43*'Shares Cordless Tools'!R13</f>
        <v>15.206143941861319</v>
      </c>
      <c r="W20" s="11">
        <f>W$43*'Shares Cordless Tools'!S13</f>
        <v>11.892627912331667</v>
      </c>
      <c r="X20" s="11">
        <f>X$43*'Shares Cordless Tools'!T13</f>
        <v>6.3402453675695458</v>
      </c>
      <c r="Y20" s="11">
        <f>Y$43*'Shares Cordless Tools'!U13</f>
        <v>2.5196339981905811</v>
      </c>
      <c r="Z20" s="11">
        <f>Z$43*'Shares Cordless Tools'!V13</f>
        <v>2.0502480134968031</v>
      </c>
      <c r="AA20" s="11">
        <f>AA$43*'Shares Cordless Tools'!W13</f>
        <v>0</v>
      </c>
      <c r="AB20" s="11">
        <f>AB$43*'Shares Cordless Tools'!X13</f>
        <v>0</v>
      </c>
      <c r="AC20" s="10">
        <v>0</v>
      </c>
      <c r="AD20" s="10">
        <v>0</v>
      </c>
      <c r="AE20" s="10">
        <v>0</v>
      </c>
      <c r="AF20" s="10">
        <v>0</v>
      </c>
      <c r="AG20" s="10">
        <v>0</v>
      </c>
      <c r="AH20" s="10">
        <v>0</v>
      </c>
      <c r="AI20" s="10">
        <v>0</v>
      </c>
      <c r="AJ20" s="10">
        <v>0</v>
      </c>
      <c r="AK20" s="10">
        <v>0</v>
      </c>
      <c r="AL20" s="10">
        <v>0</v>
      </c>
      <c r="AM20" s="10">
        <v>0</v>
      </c>
      <c r="AN20" s="10">
        <v>0</v>
      </c>
      <c r="AO20" s="10">
        <v>0</v>
      </c>
      <c r="AP20" s="10">
        <v>0</v>
      </c>
      <c r="AQ20" s="10">
        <v>0</v>
      </c>
      <c r="AR20" s="10">
        <v>0</v>
      </c>
      <c r="AS20" s="10">
        <v>0</v>
      </c>
      <c r="AT20" s="10">
        <v>0</v>
      </c>
      <c r="AU20" s="10">
        <v>0</v>
      </c>
      <c r="AV20" s="10">
        <v>0</v>
      </c>
      <c r="AW20" s="10">
        <v>0</v>
      </c>
      <c r="AX20" s="10">
        <v>0</v>
      </c>
      <c r="AY20" s="10">
        <v>0</v>
      </c>
      <c r="AZ20" s="10">
        <v>0</v>
      </c>
      <c r="BA20" s="10">
        <v>0</v>
      </c>
      <c r="BB20" s="10">
        <v>0</v>
      </c>
      <c r="BC20" s="10">
        <v>0</v>
      </c>
      <c r="BD20" s="10">
        <v>0</v>
      </c>
      <c r="BE20" s="10">
        <v>0</v>
      </c>
    </row>
    <row r="21" spans="1:57" x14ac:dyDescent="0.35">
      <c r="A21" s="57" t="s">
        <v>616</v>
      </c>
      <c r="C21" s="86" t="s">
        <v>4</v>
      </c>
      <c r="D21" s="58" t="s">
        <v>621</v>
      </c>
      <c r="E21" s="73" t="s">
        <v>623</v>
      </c>
      <c r="F21" s="26" t="s">
        <v>35</v>
      </c>
      <c r="G21" s="11">
        <f>G$43*'Shares Cordless Tools'!C14</f>
        <v>215.43940820105263</v>
      </c>
      <c r="H21" s="11">
        <f>H$43*'Shares Cordless Tools'!D14</f>
        <v>223.2567167513283</v>
      </c>
      <c r="I21" s="11">
        <f>I$43*'Shares Cordless Tools'!E14</f>
        <v>213.76336560792936</v>
      </c>
      <c r="J21" s="11">
        <f>J$43*'Shares Cordless Tools'!F14</f>
        <v>218.6025852316335</v>
      </c>
      <c r="K21" s="11">
        <f>K$43*'Shares Cordless Tools'!G14</f>
        <v>261.81804783433802</v>
      </c>
      <c r="L21" s="11">
        <f>L$43*'Shares Cordless Tools'!H14</f>
        <v>386.36315545815114</v>
      </c>
      <c r="M21" s="11">
        <f>M$43*'Shares Cordless Tools'!I14</f>
        <v>393.46455995768025</v>
      </c>
      <c r="N21" s="11">
        <f>N$43*'Shares Cordless Tools'!J14</f>
        <v>420.50788556583188</v>
      </c>
      <c r="O21" s="11">
        <f>O$43*'Shares Cordless Tools'!K14</f>
        <v>410.49731289871875</v>
      </c>
      <c r="P21" s="11">
        <f>P$43*'Shares Cordless Tools'!L14</f>
        <v>440.3058203023287</v>
      </c>
      <c r="Q21" s="11">
        <f>Q$43*'Shares Cordless Tools'!M14</f>
        <v>499.2090563446182</v>
      </c>
      <c r="R21" s="11">
        <f>R$43*'Shares Cordless Tools'!N14</f>
        <v>606.18191716446404</v>
      </c>
      <c r="S21" s="11">
        <f>S$43*'Shares Cordless Tools'!O14</f>
        <v>555.20850639012485</v>
      </c>
      <c r="T21" s="11">
        <f>T$43*'Shares Cordless Tools'!P14</f>
        <v>370.49526796096524</v>
      </c>
      <c r="U21" s="11">
        <f>U$43*'Shares Cordless Tools'!Q14</f>
        <v>365.91052840305838</v>
      </c>
      <c r="V21" s="11">
        <f>V$43*'Shares Cordless Tools'!R14</f>
        <v>160.10254387377847</v>
      </c>
      <c r="W21" s="11">
        <f>W$43*'Shares Cordless Tools'!S14</f>
        <v>117.92817755010277</v>
      </c>
      <c r="X21" s="11">
        <f>X$43*'Shares Cordless Tools'!T14</f>
        <v>50.121209307306543</v>
      </c>
      <c r="Y21" s="11">
        <f>Y$43*'Shares Cordless Tools'!U14</f>
        <v>22.309687566627922</v>
      </c>
      <c r="Z21" s="11">
        <f>Z$43*'Shares Cordless Tools'!V14</f>
        <v>16.520072323497669</v>
      </c>
      <c r="AA21" s="11">
        <f>AA$43*'Shares Cordless Tools'!W14</f>
        <v>0</v>
      </c>
      <c r="AB21" s="11">
        <f>AB$43*'Shares Cordless Tools'!X14</f>
        <v>0</v>
      </c>
      <c r="AC21" s="10">
        <v>0</v>
      </c>
      <c r="AD21" s="10">
        <v>0</v>
      </c>
      <c r="AE21" s="10">
        <v>0</v>
      </c>
      <c r="AF21" s="10">
        <v>0</v>
      </c>
      <c r="AG21" s="10">
        <v>0</v>
      </c>
      <c r="AH21" s="10">
        <v>0</v>
      </c>
      <c r="AI21" s="10">
        <v>0</v>
      </c>
      <c r="AJ21" s="10">
        <v>0</v>
      </c>
      <c r="AK21" s="10">
        <v>0</v>
      </c>
      <c r="AL21" s="10">
        <v>0</v>
      </c>
      <c r="AM21" s="10">
        <v>0</v>
      </c>
      <c r="AN21" s="10">
        <v>0</v>
      </c>
      <c r="AO21" s="10">
        <v>0</v>
      </c>
      <c r="AP21" s="10">
        <v>0</v>
      </c>
      <c r="AQ21" s="10">
        <v>0</v>
      </c>
      <c r="AR21" s="10">
        <v>0</v>
      </c>
      <c r="AS21" s="10">
        <v>0</v>
      </c>
      <c r="AT21" s="10">
        <v>0</v>
      </c>
      <c r="AU21" s="10">
        <v>0</v>
      </c>
      <c r="AV21" s="10">
        <v>0</v>
      </c>
      <c r="AW21" s="10">
        <v>0</v>
      </c>
      <c r="AX21" s="10">
        <v>0</v>
      </c>
      <c r="AY21" s="10">
        <v>0</v>
      </c>
      <c r="AZ21" s="10">
        <v>0</v>
      </c>
      <c r="BA21" s="10">
        <v>0</v>
      </c>
      <c r="BB21" s="10">
        <v>0</v>
      </c>
      <c r="BC21" s="10">
        <v>0</v>
      </c>
      <c r="BD21" s="10">
        <v>0</v>
      </c>
      <c r="BE21" s="10">
        <v>0</v>
      </c>
    </row>
    <row r="22" spans="1:57" x14ac:dyDescent="0.35">
      <c r="A22" s="57" t="s">
        <v>616</v>
      </c>
      <c r="C22" s="86" t="s">
        <v>4</v>
      </c>
      <c r="D22" s="58" t="s">
        <v>621</v>
      </c>
      <c r="E22" s="73" t="s">
        <v>623</v>
      </c>
      <c r="F22" s="26" t="s">
        <v>34</v>
      </c>
      <c r="G22" s="11">
        <f>G$43*'Shares Cordless Tools'!C15</f>
        <v>997.35274469629985</v>
      </c>
      <c r="H22" s="11">
        <f>H$43*'Shares Cordless Tools'!D15</f>
        <v>979.54916498700663</v>
      </c>
      <c r="I22" s="11">
        <f>I$43*'Shares Cordless Tools'!E15</f>
        <v>796.951171378749</v>
      </c>
      <c r="J22" s="11">
        <f>J$43*'Shares Cordless Tools'!F15</f>
        <v>805.75411445019211</v>
      </c>
      <c r="K22" s="11">
        <f>K$43*'Shares Cordless Tools'!G15</f>
        <v>772.72954352352701</v>
      </c>
      <c r="L22" s="11">
        <f>L$43*'Shares Cordless Tools'!H15</f>
        <v>836.64992989768234</v>
      </c>
      <c r="M22" s="11">
        <f>M$43*'Shares Cordless Tools'!I15</f>
        <v>789.83992145907382</v>
      </c>
      <c r="N22" s="11">
        <f>N$43*'Shares Cordless Tools'!J15</f>
        <v>798.51222655235756</v>
      </c>
      <c r="O22" s="11">
        <f>O$43*'Shares Cordless Tools'!K15</f>
        <v>898.63401881312313</v>
      </c>
      <c r="P22" s="11">
        <f>P$43*'Shares Cordless Tools'!L15</f>
        <v>921.51209066750346</v>
      </c>
      <c r="Q22" s="11">
        <f>Q$43*'Shares Cordless Tools'!M15</f>
        <v>1082.1529722002676</v>
      </c>
      <c r="R22" s="11">
        <f>R$43*'Shares Cordless Tools'!N15</f>
        <v>1032.5723401222356</v>
      </c>
      <c r="S22" s="11">
        <f>S$43*'Shares Cordless Tools'!O15</f>
        <v>1121.7895651846018</v>
      </c>
      <c r="T22" s="11">
        <f>T$43*'Shares Cordless Tools'!P15</f>
        <v>994.60129579753402</v>
      </c>
      <c r="U22" s="11">
        <f>U$43*'Shares Cordless Tools'!Q15</f>
        <v>862.38465133574971</v>
      </c>
      <c r="V22" s="11">
        <f>V$43*'Shares Cordless Tools'!R15</f>
        <v>403.45758318990767</v>
      </c>
      <c r="W22" s="11">
        <f>W$43*'Shares Cordless Tools'!S15</f>
        <v>310.0821060882472</v>
      </c>
      <c r="X22" s="11">
        <f>X$43*'Shares Cordless Tools'!T15</f>
        <v>131.09287319132403</v>
      </c>
      <c r="Y22" s="11">
        <f>Y$43*'Shares Cordless Tools'!U15</f>
        <v>38.295824815305174</v>
      </c>
      <c r="Z22" s="11">
        <f>Z$43*'Shares Cordless Tools'!V15</f>
        <v>17.686769206533636</v>
      </c>
      <c r="AA22" s="11">
        <f>AA$43*'Shares Cordless Tools'!W15</f>
        <v>0</v>
      </c>
      <c r="AB22" s="11">
        <f>AB$43*'Shares Cordless Tools'!X15</f>
        <v>0</v>
      </c>
      <c r="AC22" s="10">
        <v>0</v>
      </c>
      <c r="AD22" s="10">
        <v>0</v>
      </c>
      <c r="AE22" s="10">
        <v>0</v>
      </c>
      <c r="AF22" s="10">
        <v>0</v>
      </c>
      <c r="AG22" s="10">
        <v>0</v>
      </c>
      <c r="AH22" s="10">
        <v>0</v>
      </c>
      <c r="AI22" s="10">
        <v>0</v>
      </c>
      <c r="AJ22" s="10">
        <v>0</v>
      </c>
      <c r="AK22" s="10">
        <v>0</v>
      </c>
      <c r="AL22" s="10">
        <v>0</v>
      </c>
      <c r="AM22" s="10">
        <v>0</v>
      </c>
      <c r="AN22" s="10">
        <v>0</v>
      </c>
      <c r="AO22" s="10">
        <v>0</v>
      </c>
      <c r="AP22" s="10">
        <v>0</v>
      </c>
      <c r="AQ22" s="10">
        <v>0</v>
      </c>
      <c r="AR22" s="10">
        <v>0</v>
      </c>
      <c r="AS22" s="10">
        <v>0</v>
      </c>
      <c r="AT22" s="10">
        <v>0</v>
      </c>
      <c r="AU22" s="10">
        <v>0</v>
      </c>
      <c r="AV22" s="10">
        <v>0</v>
      </c>
      <c r="AW22" s="10">
        <v>0</v>
      </c>
      <c r="AX22" s="10">
        <v>0</v>
      </c>
      <c r="AY22" s="10">
        <v>0</v>
      </c>
      <c r="AZ22" s="10">
        <v>0</v>
      </c>
      <c r="BA22" s="10">
        <v>0</v>
      </c>
      <c r="BB22" s="10">
        <v>0</v>
      </c>
      <c r="BC22" s="10">
        <v>0</v>
      </c>
      <c r="BD22" s="10">
        <v>0</v>
      </c>
      <c r="BE22" s="10">
        <v>0</v>
      </c>
    </row>
    <row r="23" spans="1:57" x14ac:dyDescent="0.35">
      <c r="A23" s="57" t="s">
        <v>616</v>
      </c>
      <c r="C23" s="86" t="s">
        <v>4</v>
      </c>
      <c r="D23" s="58" t="s">
        <v>621</v>
      </c>
      <c r="E23" s="73" t="s">
        <v>623</v>
      </c>
      <c r="F23" s="26" t="s">
        <v>50</v>
      </c>
      <c r="G23" s="11">
        <f>G$43*'Shares Cordless Tools'!C16</f>
        <v>52.594649947581757</v>
      </c>
      <c r="H23" s="11">
        <f>H$43*'Shares Cordless Tools'!D16</f>
        <v>61.588612450846881</v>
      </c>
      <c r="I23" s="11">
        <f>I$43*'Shares Cordless Tools'!E16</f>
        <v>70.072425784834138</v>
      </c>
      <c r="J23" s="11">
        <f>J$43*'Shares Cordless Tools'!F16</f>
        <v>82.047769957613397</v>
      </c>
      <c r="K23" s="11">
        <f>K$43*'Shares Cordless Tools'!G16</f>
        <v>79.658175611942909</v>
      </c>
      <c r="L23" s="11">
        <f>L$43*'Shares Cordless Tools'!H16</f>
        <v>79.882505074727476</v>
      </c>
      <c r="M23" s="11">
        <f>M$43*'Shares Cordless Tools'!I16</f>
        <v>67.686224704639159</v>
      </c>
      <c r="N23" s="11">
        <f>N$43*'Shares Cordless Tools'!J16</f>
        <v>61.724450637836973</v>
      </c>
      <c r="O23" s="11">
        <f>O$43*'Shares Cordless Tools'!K16</f>
        <v>65.65949182943065</v>
      </c>
      <c r="P23" s="11">
        <f>P$43*'Shares Cordless Tools'!L16</f>
        <v>67.916430336340298</v>
      </c>
      <c r="Q23" s="11">
        <f>Q$43*'Shares Cordless Tools'!M16</f>
        <v>68.648542559266303</v>
      </c>
      <c r="R23" s="11">
        <f>R$43*'Shares Cordless Tools'!N16</f>
        <v>75.989288677484652</v>
      </c>
      <c r="S23" s="11">
        <f>S$43*'Shares Cordless Tools'!O16</f>
        <v>91.690812709680927</v>
      </c>
      <c r="T23" s="11">
        <f>T$43*'Shares Cordless Tools'!P16</f>
        <v>69.906772919934767</v>
      </c>
      <c r="U23" s="11">
        <f>U$43*'Shares Cordless Tools'!Q16</f>
        <v>52.958564702256098</v>
      </c>
      <c r="V23" s="11">
        <f>V$43*'Shares Cordless Tools'!R16</f>
        <v>24.565119521512422</v>
      </c>
      <c r="W23" s="11">
        <f>W$43*'Shares Cordless Tools'!S16</f>
        <v>22.72894095976946</v>
      </c>
      <c r="X23" s="11">
        <f>X$43*'Shares Cordless Tools'!T16</f>
        <v>12.687027074251418</v>
      </c>
      <c r="Y23" s="11">
        <f>Y$43*'Shares Cordless Tools'!U16</f>
        <v>5.2696239120467583</v>
      </c>
      <c r="Z23" s="11">
        <f>Z$43*'Shares Cordless Tools'!V16</f>
        <v>3.6624967062944416</v>
      </c>
      <c r="AA23" s="11">
        <f>AA$43*'Shares Cordless Tools'!W16</f>
        <v>0</v>
      </c>
      <c r="AB23" s="11">
        <f>AB$43*'Shares Cordless Tools'!X16</f>
        <v>0</v>
      </c>
      <c r="AC23" s="10">
        <v>0</v>
      </c>
      <c r="AD23" s="10">
        <v>0</v>
      </c>
      <c r="AE23" s="10">
        <v>0</v>
      </c>
      <c r="AF23" s="10">
        <v>0</v>
      </c>
      <c r="AG23" s="10">
        <v>0</v>
      </c>
      <c r="AH23" s="10">
        <v>0</v>
      </c>
      <c r="AI23" s="10">
        <v>0</v>
      </c>
      <c r="AJ23" s="10">
        <v>0</v>
      </c>
      <c r="AK23" s="10">
        <v>0</v>
      </c>
      <c r="AL23" s="10">
        <v>0</v>
      </c>
      <c r="AM23" s="10">
        <v>0</v>
      </c>
      <c r="AN23" s="10">
        <v>0</v>
      </c>
      <c r="AO23" s="10">
        <v>0</v>
      </c>
      <c r="AP23" s="10">
        <v>0</v>
      </c>
      <c r="AQ23" s="10">
        <v>0</v>
      </c>
      <c r="AR23" s="10">
        <v>0</v>
      </c>
      <c r="AS23" s="10">
        <v>0</v>
      </c>
      <c r="AT23" s="10">
        <v>0</v>
      </c>
      <c r="AU23" s="10">
        <v>0</v>
      </c>
      <c r="AV23" s="10">
        <v>0</v>
      </c>
      <c r="AW23" s="10">
        <v>0</v>
      </c>
      <c r="AX23" s="10">
        <v>0</v>
      </c>
      <c r="AY23" s="10">
        <v>0</v>
      </c>
      <c r="AZ23" s="10">
        <v>0</v>
      </c>
      <c r="BA23" s="10">
        <v>0</v>
      </c>
      <c r="BB23" s="10">
        <v>0</v>
      </c>
      <c r="BC23" s="10">
        <v>0</v>
      </c>
      <c r="BD23" s="10">
        <v>0</v>
      </c>
      <c r="BE23" s="10">
        <v>0</v>
      </c>
    </row>
    <row r="24" spans="1:57" x14ac:dyDescent="0.35">
      <c r="A24" s="57" t="s">
        <v>616</v>
      </c>
      <c r="C24" s="86" t="s">
        <v>4</v>
      </c>
      <c r="D24" s="58" t="s">
        <v>621</v>
      </c>
      <c r="E24" s="73" t="s">
        <v>623</v>
      </c>
      <c r="F24" s="26" t="s">
        <v>51</v>
      </c>
      <c r="G24" s="11">
        <f>G$43*'Shares Cordless Tools'!C17</f>
        <v>38.093591024634534</v>
      </c>
      <c r="H24" s="11">
        <f>H$43*'Shares Cordless Tools'!D17</f>
        <v>48.000743679956265</v>
      </c>
      <c r="I24" s="11">
        <f>I$43*'Shares Cordless Tools'!E17</f>
        <v>51.44185488220262</v>
      </c>
      <c r="J24" s="11">
        <f>J$43*'Shares Cordless Tools'!F17</f>
        <v>57.683590515363136</v>
      </c>
      <c r="K24" s="11">
        <f>K$43*'Shares Cordless Tools'!G17</f>
        <v>54.755088344161038</v>
      </c>
      <c r="L24" s="11">
        <f>L$43*'Shares Cordless Tools'!H17</f>
        <v>53.745162936423789</v>
      </c>
      <c r="M24" s="11">
        <f>M$43*'Shares Cordless Tools'!I17</f>
        <v>46.538665053578868</v>
      </c>
      <c r="N24" s="11">
        <f>N$43*'Shares Cordless Tools'!J17</f>
        <v>43.42041210138219</v>
      </c>
      <c r="O24" s="11">
        <f>O$43*'Shares Cordless Tools'!K17</f>
        <v>47.22480819465504</v>
      </c>
      <c r="P24" s="11">
        <f>P$43*'Shares Cordless Tools'!L17</f>
        <v>54.292435158848562</v>
      </c>
      <c r="Q24" s="11">
        <f>Q$43*'Shares Cordless Tools'!M17</f>
        <v>51.598634942007024</v>
      </c>
      <c r="R24" s="11">
        <f>R$43*'Shares Cordless Tools'!N17</f>
        <v>54.00062297833523</v>
      </c>
      <c r="S24" s="11">
        <f>S$43*'Shares Cordless Tools'!O17</f>
        <v>56.772187740386578</v>
      </c>
      <c r="T24" s="11">
        <f>T$43*'Shares Cordless Tools'!P17</f>
        <v>50.276357627020097</v>
      </c>
      <c r="U24" s="11">
        <f>U$43*'Shares Cordless Tools'!Q17</f>
        <v>43.444073517531301</v>
      </c>
      <c r="V24" s="11">
        <f>V$43*'Shares Cordless Tools'!R17</f>
        <v>24.221631051069647</v>
      </c>
      <c r="W24" s="11">
        <f>W$43*'Shares Cordless Tools'!S17</f>
        <v>22.636730448526656</v>
      </c>
      <c r="X24" s="11">
        <f>X$43*'Shares Cordless Tools'!T17</f>
        <v>12.676953588020263</v>
      </c>
      <c r="Y24" s="11">
        <f>Y$43*'Shares Cordless Tools'!U17</f>
        <v>5.293333935285685</v>
      </c>
      <c r="Z24" s="11">
        <f>Z$43*'Shares Cordless Tools'!V17</f>
        <v>4.0829315738016758</v>
      </c>
      <c r="AA24" s="11">
        <f>AA$43*'Shares Cordless Tools'!W17</f>
        <v>0</v>
      </c>
      <c r="AB24" s="11">
        <f>AB$43*'Shares Cordless Tools'!X17</f>
        <v>0</v>
      </c>
      <c r="AC24" s="10">
        <v>0</v>
      </c>
      <c r="AD24" s="10">
        <v>0</v>
      </c>
      <c r="AE24" s="10">
        <v>0</v>
      </c>
      <c r="AF24" s="10">
        <v>0</v>
      </c>
      <c r="AG24" s="10">
        <v>0</v>
      </c>
      <c r="AH24" s="10">
        <v>0</v>
      </c>
      <c r="AI24" s="10">
        <v>0</v>
      </c>
      <c r="AJ24" s="10">
        <v>0</v>
      </c>
      <c r="AK24" s="10">
        <v>0</v>
      </c>
      <c r="AL24" s="10">
        <v>0</v>
      </c>
      <c r="AM24" s="10">
        <v>0</v>
      </c>
      <c r="AN24" s="10">
        <v>0</v>
      </c>
      <c r="AO24" s="10">
        <v>0</v>
      </c>
      <c r="AP24" s="10">
        <v>0</v>
      </c>
      <c r="AQ24" s="10">
        <v>0</v>
      </c>
      <c r="AR24" s="10">
        <v>0</v>
      </c>
      <c r="AS24" s="10">
        <v>0</v>
      </c>
      <c r="AT24" s="10">
        <v>0</v>
      </c>
      <c r="AU24" s="10">
        <v>0</v>
      </c>
      <c r="AV24" s="10">
        <v>0</v>
      </c>
      <c r="AW24" s="10">
        <v>0</v>
      </c>
      <c r="AX24" s="10">
        <v>0</v>
      </c>
      <c r="AY24" s="10">
        <v>0</v>
      </c>
      <c r="AZ24" s="10">
        <v>0</v>
      </c>
      <c r="BA24" s="10">
        <v>0</v>
      </c>
      <c r="BB24" s="10">
        <v>0</v>
      </c>
      <c r="BC24" s="10">
        <v>0</v>
      </c>
      <c r="BD24" s="10">
        <v>0</v>
      </c>
      <c r="BE24" s="10">
        <v>0</v>
      </c>
    </row>
    <row r="25" spans="1:57" x14ac:dyDescent="0.35">
      <c r="A25" s="57" t="s">
        <v>616</v>
      </c>
      <c r="C25" s="86" t="s">
        <v>4</v>
      </c>
      <c r="D25" s="58" t="s">
        <v>621</v>
      </c>
      <c r="E25" s="73" t="s">
        <v>623</v>
      </c>
      <c r="F25" s="26" t="s">
        <v>52</v>
      </c>
      <c r="G25" s="11">
        <f>G$43*'Shares Cordless Tools'!C18</f>
        <v>1.311620278585099</v>
      </c>
      <c r="H25" s="11">
        <f>H$43*'Shares Cordless Tools'!D18</f>
        <v>2.1153441195153366</v>
      </c>
      <c r="I25" s="11">
        <f>I$43*'Shares Cordless Tools'!E18</f>
        <v>3.4228855840500776</v>
      </c>
      <c r="J25" s="11">
        <f>J$43*'Shares Cordless Tools'!F18</f>
        <v>4.5364317768890263</v>
      </c>
      <c r="K25" s="11">
        <f>K$43*'Shares Cordless Tools'!G18</f>
        <v>4.2563193795240757</v>
      </c>
      <c r="L25" s="11">
        <f>L$43*'Shares Cordless Tools'!H18</f>
        <v>2.2323568977284953</v>
      </c>
      <c r="M25" s="11">
        <f>M$43*'Shares Cordless Tools'!I18</f>
        <v>2.1428027435309804</v>
      </c>
      <c r="N25" s="11">
        <f>N$43*'Shares Cordless Tools'!J18</f>
        <v>1.8741714836520338</v>
      </c>
      <c r="O25" s="11">
        <f>O$43*'Shares Cordless Tools'!K18</f>
        <v>2.8525221295809975</v>
      </c>
      <c r="P25" s="11">
        <f>P$43*'Shares Cordless Tools'!L18</f>
        <v>2.3372751940165246</v>
      </c>
      <c r="Q25" s="11">
        <f>Q$43*'Shares Cordless Tools'!M18</f>
        <v>1.9913054284966212</v>
      </c>
      <c r="R25" s="11">
        <f>R$43*'Shares Cordless Tools'!N18</f>
        <v>1.8697909084155551</v>
      </c>
      <c r="S25" s="11">
        <f>S$43*'Shares Cordless Tools'!O18</f>
        <v>2.4358240013647325</v>
      </c>
      <c r="T25" s="11">
        <f>T$43*'Shares Cordless Tools'!P18</f>
        <v>1.9840131161565333</v>
      </c>
      <c r="U25" s="11">
        <f>U$43*'Shares Cordless Tools'!Q18</f>
        <v>1.4663572433411691</v>
      </c>
      <c r="V25" s="11">
        <f>V$43*'Shares Cordless Tools'!R18</f>
        <v>0.73629252215305208</v>
      </c>
      <c r="W25" s="11">
        <f>W$43*'Shares Cordless Tools'!S18</f>
        <v>0.89653415377798562</v>
      </c>
      <c r="X25" s="11">
        <f>X$43*'Shares Cordless Tools'!T18</f>
        <v>0.84101595034040122</v>
      </c>
      <c r="Y25" s="11">
        <f>Y$43*'Shares Cordless Tools'!U18</f>
        <v>0.42245727459855226</v>
      </c>
      <c r="Z25" s="11">
        <f>Z$43*'Shares Cordless Tools'!V18</f>
        <v>0.37448055692566429</v>
      </c>
      <c r="AA25" s="11">
        <f>AA$43*'Shares Cordless Tools'!W18</f>
        <v>0</v>
      </c>
      <c r="AB25" s="11">
        <f>AB$43*'Shares Cordless Tools'!X18</f>
        <v>0</v>
      </c>
      <c r="AC25" s="10">
        <v>0</v>
      </c>
      <c r="AD25" s="10">
        <v>0</v>
      </c>
      <c r="AE25" s="10">
        <v>0</v>
      </c>
      <c r="AF25" s="10">
        <v>0</v>
      </c>
      <c r="AG25" s="10">
        <v>0</v>
      </c>
      <c r="AH25" s="10">
        <v>0</v>
      </c>
      <c r="AI25" s="10">
        <v>0</v>
      </c>
      <c r="AJ25" s="10">
        <v>0</v>
      </c>
      <c r="AK25" s="10">
        <v>0</v>
      </c>
      <c r="AL25" s="10">
        <v>0</v>
      </c>
      <c r="AM25" s="10">
        <v>0</v>
      </c>
      <c r="AN25" s="10">
        <v>0</v>
      </c>
      <c r="AO25" s="10">
        <v>0</v>
      </c>
      <c r="AP25" s="10">
        <v>0</v>
      </c>
      <c r="AQ25" s="10">
        <v>0</v>
      </c>
      <c r="AR25" s="10">
        <v>0</v>
      </c>
      <c r="AS25" s="10">
        <v>0</v>
      </c>
      <c r="AT25" s="10">
        <v>0</v>
      </c>
      <c r="AU25" s="10">
        <v>0</v>
      </c>
      <c r="AV25" s="10">
        <v>0</v>
      </c>
      <c r="AW25" s="10">
        <v>0</v>
      </c>
      <c r="AX25" s="10">
        <v>0</v>
      </c>
      <c r="AY25" s="10">
        <v>0</v>
      </c>
      <c r="AZ25" s="10">
        <v>0</v>
      </c>
      <c r="BA25" s="10">
        <v>0</v>
      </c>
      <c r="BB25" s="10">
        <v>0</v>
      </c>
      <c r="BC25" s="10">
        <v>0</v>
      </c>
      <c r="BD25" s="10">
        <v>0</v>
      </c>
      <c r="BE25" s="10">
        <v>0</v>
      </c>
    </row>
    <row r="26" spans="1:57" x14ac:dyDescent="0.35">
      <c r="A26" s="57" t="s">
        <v>616</v>
      </c>
      <c r="C26" s="86" t="s">
        <v>4</v>
      </c>
      <c r="D26" s="58" t="s">
        <v>621</v>
      </c>
      <c r="E26" s="73" t="s">
        <v>623</v>
      </c>
      <c r="F26" s="26" t="s">
        <v>53</v>
      </c>
      <c r="G26" s="11">
        <f>G$43*'Shares Cordless Tools'!C19</f>
        <v>28.951035196067178</v>
      </c>
      <c r="H26" s="11">
        <f>H$43*'Shares Cordless Tools'!D19</f>
        <v>29.94810943176223</v>
      </c>
      <c r="I26" s="11">
        <f>I$43*'Shares Cordless Tools'!E19</f>
        <v>28.674474171639933</v>
      </c>
      <c r="J26" s="11">
        <f>J$43*'Shares Cordless Tools'!F19</f>
        <v>16.163231469187057</v>
      </c>
      <c r="K26" s="11">
        <f>K$43*'Shares Cordless Tools'!G19</f>
        <v>13.412919099222389</v>
      </c>
      <c r="L26" s="11">
        <f>L$43*'Shares Cordless Tools'!H19</f>
        <v>25.169256413349203</v>
      </c>
      <c r="M26" s="11">
        <f>M$43*'Shares Cordless Tools'!I19</f>
        <v>32.382417672915999</v>
      </c>
      <c r="N26" s="11">
        <f>N$43*'Shares Cordless Tools'!J19</f>
        <v>40.518802904840889</v>
      </c>
      <c r="O26" s="11">
        <f>O$43*'Shares Cordless Tools'!K19</f>
        <v>42.441348395096917</v>
      </c>
      <c r="P26" s="11">
        <f>P$43*'Shares Cordless Tools'!L19</f>
        <v>39.044555151975779</v>
      </c>
      <c r="Q26" s="11">
        <f>Q$43*'Shares Cordless Tools'!M19</f>
        <v>54.906062269549231</v>
      </c>
      <c r="R26" s="11">
        <f>R$43*'Shares Cordless Tools'!N19</f>
        <v>52.040741571218035</v>
      </c>
      <c r="S26" s="11">
        <f>S$43*'Shares Cordless Tools'!O19</f>
        <v>59.732894480867287</v>
      </c>
      <c r="T26" s="11">
        <f>T$43*'Shares Cordless Tools'!P19</f>
        <v>31.797038459106346</v>
      </c>
      <c r="U26" s="11">
        <f>U$43*'Shares Cordless Tools'!Q19</f>
        <v>24.438083242390039</v>
      </c>
      <c r="V26" s="11">
        <f>V$43*'Shares Cordless Tools'!R19</f>
        <v>11.565544829828285</v>
      </c>
      <c r="W26" s="11">
        <f>W$43*'Shares Cordless Tools'!S19</f>
        <v>8.9556495311305984</v>
      </c>
      <c r="X26" s="11">
        <f>X$43*'Shares Cordless Tools'!T19</f>
        <v>5.2390386136773275</v>
      </c>
      <c r="Y26" s="11">
        <f>Y$43*'Shares Cordless Tools'!U19</f>
        <v>2.2686052422890635</v>
      </c>
      <c r="Z26" s="11">
        <f>Z$43*'Shares Cordless Tools'!V19</f>
        <v>2.0605512373564832</v>
      </c>
      <c r="AA26" s="11">
        <f>AA$43*'Shares Cordless Tools'!W19</f>
        <v>0</v>
      </c>
      <c r="AB26" s="11">
        <f>AB$43*'Shares Cordless Tools'!X19</f>
        <v>0</v>
      </c>
      <c r="AC26" s="10">
        <v>0</v>
      </c>
      <c r="AD26" s="10">
        <v>0</v>
      </c>
      <c r="AE26" s="10">
        <v>0</v>
      </c>
      <c r="AF26" s="10">
        <v>0</v>
      </c>
      <c r="AG26" s="10">
        <v>0</v>
      </c>
      <c r="AH26" s="10">
        <v>0</v>
      </c>
      <c r="AI26" s="10">
        <v>0</v>
      </c>
      <c r="AJ26" s="10">
        <v>0</v>
      </c>
      <c r="AK26" s="10">
        <v>0</v>
      </c>
      <c r="AL26" s="10">
        <v>0</v>
      </c>
      <c r="AM26" s="10">
        <v>0</v>
      </c>
      <c r="AN26" s="10">
        <v>0</v>
      </c>
      <c r="AO26" s="10">
        <v>0</v>
      </c>
      <c r="AP26" s="10">
        <v>0</v>
      </c>
      <c r="AQ26" s="10">
        <v>0</v>
      </c>
      <c r="AR26" s="10">
        <v>0</v>
      </c>
      <c r="AS26" s="10">
        <v>0</v>
      </c>
      <c r="AT26" s="10">
        <v>0</v>
      </c>
      <c r="AU26" s="10">
        <v>0</v>
      </c>
      <c r="AV26" s="10">
        <v>0</v>
      </c>
      <c r="AW26" s="10">
        <v>0</v>
      </c>
      <c r="AX26" s="10">
        <v>0</v>
      </c>
      <c r="AY26" s="10">
        <v>0</v>
      </c>
      <c r="AZ26" s="10">
        <v>0</v>
      </c>
      <c r="BA26" s="10">
        <v>0</v>
      </c>
      <c r="BB26" s="10">
        <v>0</v>
      </c>
      <c r="BC26" s="10">
        <v>0</v>
      </c>
      <c r="BD26" s="10">
        <v>0</v>
      </c>
      <c r="BE26" s="10">
        <v>0</v>
      </c>
    </row>
    <row r="27" spans="1:57" x14ac:dyDescent="0.35">
      <c r="A27" s="57" t="s">
        <v>616</v>
      </c>
      <c r="C27" s="86" t="s">
        <v>4</v>
      </c>
      <c r="D27" s="58" t="s">
        <v>621</v>
      </c>
      <c r="E27" s="73" t="s">
        <v>623</v>
      </c>
      <c r="F27" s="26" t="s">
        <v>54</v>
      </c>
      <c r="G27" s="11">
        <f>G$43*'Shares Cordless Tools'!C20</f>
        <v>186.70103604886134</v>
      </c>
      <c r="H27" s="11">
        <f>H$43*'Shares Cordless Tools'!D20</f>
        <v>286.62601442128891</v>
      </c>
      <c r="I27" s="11">
        <f>I$43*'Shares Cordless Tools'!E20</f>
        <v>280.08057093602264</v>
      </c>
      <c r="J27" s="11">
        <f>J$43*'Shares Cordless Tools'!F20</f>
        <v>419.85845622932078</v>
      </c>
      <c r="K27" s="11">
        <f>K$43*'Shares Cordless Tools'!G20</f>
        <v>396.15942145191593</v>
      </c>
      <c r="L27" s="11">
        <f>L$43*'Shares Cordless Tools'!H20</f>
        <v>381.44221232928754</v>
      </c>
      <c r="M27" s="11">
        <f>M$43*'Shares Cordless Tools'!I20</f>
        <v>427.87310207811868</v>
      </c>
      <c r="N27" s="11">
        <f>N$43*'Shares Cordless Tools'!J20</f>
        <v>487.32831714059733</v>
      </c>
      <c r="O27" s="11">
        <f>O$43*'Shares Cordless Tools'!K20</f>
        <v>529.45301722611975</v>
      </c>
      <c r="P27" s="11">
        <f>P$43*'Shares Cordless Tools'!L20</f>
        <v>520.34371924258619</v>
      </c>
      <c r="Q27" s="11">
        <f>Q$43*'Shares Cordless Tools'!M20</f>
        <v>577.90560107389206</v>
      </c>
      <c r="R27" s="11">
        <f>R$43*'Shares Cordless Tools'!N20</f>
        <v>562.23191793178762</v>
      </c>
      <c r="S27" s="11">
        <f>S$43*'Shares Cordless Tools'!O20</f>
        <v>638.04828356466658</v>
      </c>
      <c r="T27" s="11">
        <f>T$43*'Shares Cordless Tools'!P20</f>
        <v>659.72735119183108</v>
      </c>
      <c r="U27" s="11">
        <f>U$43*'Shares Cordless Tools'!Q20</f>
        <v>497.71161864075663</v>
      </c>
      <c r="V27" s="11">
        <f>V$43*'Shares Cordless Tools'!R20</f>
        <v>226.23409204099556</v>
      </c>
      <c r="W27" s="11">
        <f>W$43*'Shares Cordless Tools'!S20</f>
        <v>193.31256312851772</v>
      </c>
      <c r="X27" s="11">
        <f>X$43*'Shares Cordless Tools'!T20</f>
        <v>99.250124189672633</v>
      </c>
      <c r="Y27" s="11">
        <f>Y$43*'Shares Cordless Tools'!U20</f>
        <v>37.947466484357307</v>
      </c>
      <c r="Z27" s="11">
        <f>Z$43*'Shares Cordless Tools'!V20</f>
        <v>31.756870511019553</v>
      </c>
      <c r="AA27" s="11">
        <f>AA$43*'Shares Cordless Tools'!W20</f>
        <v>0</v>
      </c>
      <c r="AB27" s="11">
        <f>AB$43*'Shares Cordless Tools'!X20</f>
        <v>0</v>
      </c>
      <c r="AC27" s="10">
        <v>0</v>
      </c>
      <c r="AD27" s="10">
        <v>0</v>
      </c>
      <c r="AE27" s="10">
        <v>0</v>
      </c>
      <c r="AF27" s="10">
        <v>0</v>
      </c>
      <c r="AG27" s="10">
        <v>0</v>
      </c>
      <c r="AH27" s="10">
        <v>0</v>
      </c>
      <c r="AI27" s="10">
        <v>0</v>
      </c>
      <c r="AJ27" s="10">
        <v>0</v>
      </c>
      <c r="AK27" s="10">
        <v>0</v>
      </c>
      <c r="AL27" s="10">
        <v>0</v>
      </c>
      <c r="AM27" s="10">
        <v>0</v>
      </c>
      <c r="AN27" s="10">
        <v>0</v>
      </c>
      <c r="AO27" s="10">
        <v>0</v>
      </c>
      <c r="AP27" s="10">
        <v>0</v>
      </c>
      <c r="AQ27" s="10">
        <v>0</v>
      </c>
      <c r="AR27" s="10">
        <v>0</v>
      </c>
      <c r="AS27" s="10">
        <v>0</v>
      </c>
      <c r="AT27" s="10">
        <v>0</v>
      </c>
      <c r="AU27" s="10">
        <v>0</v>
      </c>
      <c r="AV27" s="10">
        <v>0</v>
      </c>
      <c r="AW27" s="10">
        <v>0</v>
      </c>
      <c r="AX27" s="10">
        <v>0</v>
      </c>
      <c r="AY27" s="10">
        <v>0</v>
      </c>
      <c r="AZ27" s="10">
        <v>0</v>
      </c>
      <c r="BA27" s="10">
        <v>0</v>
      </c>
      <c r="BB27" s="10">
        <v>0</v>
      </c>
      <c r="BC27" s="10">
        <v>0</v>
      </c>
      <c r="BD27" s="10">
        <v>0</v>
      </c>
      <c r="BE27" s="10">
        <v>0</v>
      </c>
    </row>
    <row r="28" spans="1:57" x14ac:dyDescent="0.35">
      <c r="A28" s="57" t="s">
        <v>616</v>
      </c>
      <c r="C28" s="86" t="s">
        <v>4</v>
      </c>
      <c r="D28" s="58" t="s">
        <v>621</v>
      </c>
      <c r="E28" s="73" t="s">
        <v>623</v>
      </c>
      <c r="F28" s="26" t="s">
        <v>55</v>
      </c>
      <c r="G28" s="11">
        <f>G$43*'Shares Cordless Tools'!C21</f>
        <v>2.4119552596783089</v>
      </c>
      <c r="H28" s="11">
        <f>H$43*'Shares Cordless Tools'!D21</f>
        <v>3.2594015921926482</v>
      </c>
      <c r="I28" s="11">
        <f>I$43*'Shares Cordless Tools'!E21</f>
        <v>4.4855782699064868</v>
      </c>
      <c r="J28" s="11">
        <f>J$43*'Shares Cordless Tools'!F21</f>
        <v>5.8590241222491759</v>
      </c>
      <c r="K28" s="11">
        <f>K$43*'Shares Cordless Tools'!G21</f>
        <v>6.7020026425047128</v>
      </c>
      <c r="L28" s="11">
        <f>L$43*'Shares Cordless Tools'!H21</f>
        <v>7.7863625459428976</v>
      </c>
      <c r="M28" s="11">
        <f>M$43*'Shares Cordless Tools'!I21</f>
        <v>7.7212299082135205</v>
      </c>
      <c r="N28" s="11">
        <f>N$43*'Shares Cordless Tools'!J21</f>
        <v>8.0708569035788784</v>
      </c>
      <c r="O28" s="11">
        <f>O$43*'Shares Cordless Tools'!K21</f>
        <v>8.0699536506258056</v>
      </c>
      <c r="P28" s="11">
        <f>P$43*'Shares Cordless Tools'!L21</f>
        <v>8.4453135828419992</v>
      </c>
      <c r="Q28" s="11">
        <f>Q$43*'Shares Cordless Tools'!M21</f>
        <v>9.3826304378670713</v>
      </c>
      <c r="R28" s="11">
        <f>R$43*'Shares Cordless Tools'!N21</f>
        <v>11.125005807395079</v>
      </c>
      <c r="S28" s="11">
        <f>S$43*'Shares Cordless Tools'!O21</f>
        <v>13.093901684604461</v>
      </c>
      <c r="T28" s="11">
        <f>T$43*'Shares Cordless Tools'!P21</f>
        <v>11.774805082474058</v>
      </c>
      <c r="U28" s="11">
        <f>U$43*'Shares Cordless Tools'!Q21</f>
        <v>10.27364091640036</v>
      </c>
      <c r="V28" s="11">
        <f>V$43*'Shares Cordless Tools'!R21</f>
        <v>5.0614628302193241</v>
      </c>
      <c r="W28" s="11">
        <f>W$43*'Shares Cordless Tools'!S21</f>
        <v>4.6888933489368059</v>
      </c>
      <c r="X28" s="11">
        <f>X$43*'Shares Cordless Tools'!T21</f>
        <v>2.6031694165068306</v>
      </c>
      <c r="Y28" s="11">
        <f>Y$43*'Shares Cordless Tools'!U21</f>
        <v>1.077936272182292</v>
      </c>
      <c r="Z28" s="11">
        <f>Z$43*'Shares Cordless Tools'!V21</f>
        <v>0.78556703498936997</v>
      </c>
      <c r="AA28" s="11">
        <f>AA$43*'Shares Cordless Tools'!W21</f>
        <v>0</v>
      </c>
      <c r="AB28" s="11">
        <f>AB$43*'Shares Cordless Tools'!X21</f>
        <v>0</v>
      </c>
      <c r="AC28" s="10">
        <v>0</v>
      </c>
      <c r="AD28" s="10">
        <v>0</v>
      </c>
      <c r="AE28" s="10">
        <v>0</v>
      </c>
      <c r="AF28" s="10">
        <v>0</v>
      </c>
      <c r="AG28" s="10">
        <v>0</v>
      </c>
      <c r="AH28" s="10">
        <v>0</v>
      </c>
      <c r="AI28" s="10">
        <v>0</v>
      </c>
      <c r="AJ28" s="10">
        <v>0</v>
      </c>
      <c r="AK28" s="10">
        <v>0</v>
      </c>
      <c r="AL28" s="10">
        <v>0</v>
      </c>
      <c r="AM28" s="10">
        <v>0</v>
      </c>
      <c r="AN28" s="10">
        <v>0</v>
      </c>
      <c r="AO28" s="10">
        <v>0</v>
      </c>
      <c r="AP28" s="10">
        <v>0</v>
      </c>
      <c r="AQ28" s="10">
        <v>0</v>
      </c>
      <c r="AR28" s="10">
        <v>0</v>
      </c>
      <c r="AS28" s="10">
        <v>0</v>
      </c>
      <c r="AT28" s="10">
        <v>0</v>
      </c>
      <c r="AU28" s="10">
        <v>0</v>
      </c>
      <c r="AV28" s="10">
        <v>0</v>
      </c>
      <c r="AW28" s="10">
        <v>0</v>
      </c>
      <c r="AX28" s="10">
        <v>0</v>
      </c>
      <c r="AY28" s="10">
        <v>0</v>
      </c>
      <c r="AZ28" s="10">
        <v>0</v>
      </c>
      <c r="BA28" s="10">
        <v>0</v>
      </c>
      <c r="BB28" s="10">
        <v>0</v>
      </c>
      <c r="BC28" s="10">
        <v>0</v>
      </c>
      <c r="BD28" s="10">
        <v>0</v>
      </c>
      <c r="BE28" s="10">
        <v>0</v>
      </c>
    </row>
    <row r="29" spans="1:57" x14ac:dyDescent="0.35">
      <c r="A29" s="57" t="s">
        <v>616</v>
      </c>
      <c r="C29" s="86" t="s">
        <v>4</v>
      </c>
      <c r="D29" s="58" t="s">
        <v>621</v>
      </c>
      <c r="E29" s="73" t="s">
        <v>623</v>
      </c>
      <c r="F29" s="26" t="s">
        <v>56</v>
      </c>
      <c r="G29" s="11">
        <f>G$43*'Shares Cordless Tools'!C22</f>
        <v>7.1941288866991346</v>
      </c>
      <c r="H29" s="11">
        <f>H$43*'Shares Cordless Tools'!D22</f>
        <v>11.691091094103742</v>
      </c>
      <c r="I29" s="11">
        <f>I$43*'Shares Cordless Tools'!E22</f>
        <v>14.433572346711697</v>
      </c>
      <c r="J29" s="11">
        <f>J$43*'Shares Cordless Tools'!F22</f>
        <v>19.454956081427287</v>
      </c>
      <c r="K29" s="11">
        <f>K$43*'Shares Cordless Tools'!G22</f>
        <v>22.964293585473168</v>
      </c>
      <c r="L29" s="11">
        <f>L$43*'Shares Cordless Tools'!H22</f>
        <v>22.345648321546236</v>
      </c>
      <c r="M29" s="11">
        <f>M$43*'Shares Cordless Tools'!I22</f>
        <v>18.673044551209038</v>
      </c>
      <c r="N29" s="11">
        <f>N$43*'Shares Cordless Tools'!J22</f>
        <v>16.926947271536264</v>
      </c>
      <c r="O29" s="11">
        <f>O$43*'Shares Cordless Tools'!K22</f>
        <v>17.921952429678683</v>
      </c>
      <c r="P29" s="11">
        <f>P$43*'Shares Cordless Tools'!L22</f>
        <v>16.277187345330908</v>
      </c>
      <c r="Q29" s="11">
        <f>Q$43*'Shares Cordless Tools'!M22</f>
        <v>15.410422521786217</v>
      </c>
      <c r="R29" s="11">
        <f>R$43*'Shares Cordless Tools'!N22</f>
        <v>15.831210984241132</v>
      </c>
      <c r="S29" s="11">
        <f>S$43*'Shares Cordless Tools'!O22</f>
        <v>16.583741215969575</v>
      </c>
      <c r="T29" s="11">
        <f>T$43*'Shares Cordless Tools'!P22</f>
        <v>15.36785639925284</v>
      </c>
      <c r="U29" s="11">
        <f>U$43*'Shares Cordless Tools'!Q22</f>
        <v>13.725736051233239</v>
      </c>
      <c r="V29" s="11">
        <f>V$43*'Shares Cordless Tools'!R22</f>
        <v>6.1959342786133691</v>
      </c>
      <c r="W29" s="11">
        <f>W$43*'Shares Cordless Tools'!S22</f>
        <v>6.1230571227688868</v>
      </c>
      <c r="X29" s="11">
        <f>X$43*'Shares Cordless Tools'!T22</f>
        <v>3.5838103869982469</v>
      </c>
      <c r="Y29" s="11">
        <f>Y$43*'Shares Cordless Tools'!U22</f>
        <v>1.4730153438940139</v>
      </c>
      <c r="Z29" s="11">
        <f>Z$43*'Shares Cordless Tools'!V22</f>
        <v>1.1181691233164586</v>
      </c>
      <c r="AA29" s="11">
        <f>AA$43*'Shares Cordless Tools'!W22</f>
        <v>0</v>
      </c>
      <c r="AB29" s="11">
        <f>AB$43*'Shares Cordless Tools'!X22</f>
        <v>0</v>
      </c>
      <c r="AC29" s="10">
        <v>0</v>
      </c>
      <c r="AD29" s="10">
        <v>0</v>
      </c>
      <c r="AE29" s="10">
        <v>0</v>
      </c>
      <c r="AF29" s="10">
        <v>0</v>
      </c>
      <c r="AG29" s="10">
        <v>0</v>
      </c>
      <c r="AH29" s="10">
        <v>0</v>
      </c>
      <c r="AI29" s="10">
        <v>0</v>
      </c>
      <c r="AJ29" s="10">
        <v>0</v>
      </c>
      <c r="AK29" s="10">
        <v>0</v>
      </c>
      <c r="AL29" s="10">
        <v>0</v>
      </c>
      <c r="AM29" s="10">
        <v>0</v>
      </c>
      <c r="AN29" s="10">
        <v>0</v>
      </c>
      <c r="AO29" s="10">
        <v>0</v>
      </c>
      <c r="AP29" s="10">
        <v>0</v>
      </c>
      <c r="AQ29" s="10">
        <v>0</v>
      </c>
      <c r="AR29" s="10">
        <v>0</v>
      </c>
      <c r="AS29" s="10">
        <v>0</v>
      </c>
      <c r="AT29" s="10">
        <v>0</v>
      </c>
      <c r="AU29" s="10">
        <v>0</v>
      </c>
      <c r="AV29" s="10">
        <v>0</v>
      </c>
      <c r="AW29" s="10">
        <v>0</v>
      </c>
      <c r="AX29" s="10">
        <v>0</v>
      </c>
      <c r="AY29" s="10">
        <v>0</v>
      </c>
      <c r="AZ29" s="10">
        <v>0</v>
      </c>
      <c r="BA29" s="10">
        <v>0</v>
      </c>
      <c r="BB29" s="10">
        <v>0</v>
      </c>
      <c r="BC29" s="10">
        <v>0</v>
      </c>
      <c r="BD29" s="10">
        <v>0</v>
      </c>
      <c r="BE29" s="10">
        <v>0</v>
      </c>
    </row>
    <row r="30" spans="1:57" x14ac:dyDescent="0.35">
      <c r="A30" s="57" t="s">
        <v>616</v>
      </c>
      <c r="C30" s="86" t="s">
        <v>4</v>
      </c>
      <c r="D30" s="58" t="s">
        <v>621</v>
      </c>
      <c r="E30" s="73" t="s">
        <v>623</v>
      </c>
      <c r="F30" s="26" t="s">
        <v>57</v>
      </c>
      <c r="G30" s="11">
        <f>G$43*'Shares Cordless Tools'!C23</f>
        <v>1.594536258580157</v>
      </c>
      <c r="H30" s="11">
        <f>H$43*'Shares Cordless Tools'!D23</f>
        <v>1.3861681860820994</v>
      </c>
      <c r="I30" s="11">
        <f>I$43*'Shares Cordless Tools'!E23</f>
        <v>0.99452475210757496</v>
      </c>
      <c r="J30" s="11">
        <f>J$43*'Shares Cordless Tools'!F23</f>
        <v>1.074283190518778</v>
      </c>
      <c r="K30" s="11">
        <f>K$43*'Shares Cordless Tools'!G23</f>
        <v>1.2187624747742896</v>
      </c>
      <c r="L30" s="11">
        <f>L$43*'Shares Cordless Tools'!H23</f>
        <v>1.3892815841545125</v>
      </c>
      <c r="M30" s="11">
        <f>M$43*'Shares Cordless Tools'!I23</f>
        <v>1.3743435933181849</v>
      </c>
      <c r="N30" s="11">
        <f>N$43*'Shares Cordless Tools'!J23</f>
        <v>1.7429823219653846</v>
      </c>
      <c r="O30" s="11">
        <f>O$43*'Shares Cordless Tools'!K23</f>
        <v>2.4005390319894278</v>
      </c>
      <c r="P30" s="11">
        <f>P$43*'Shares Cordless Tools'!L23</f>
        <v>3.1748253249273888</v>
      </c>
      <c r="Q30" s="11">
        <f>Q$43*'Shares Cordless Tools'!M23</f>
        <v>3.4078513567428539</v>
      </c>
      <c r="R30" s="11">
        <f>R$43*'Shares Cordless Tools'!N23</f>
        <v>3.9911577630085437</v>
      </c>
      <c r="S30" s="11">
        <f>S$43*'Shares Cordless Tools'!O23</f>
        <v>5.2871145037095033</v>
      </c>
      <c r="T30" s="11">
        <f>T$43*'Shares Cordless Tools'!P23</f>
        <v>4.9959011378350491</v>
      </c>
      <c r="U30" s="11">
        <f>U$43*'Shares Cordless Tools'!Q23</f>
        <v>4.5652690723808522</v>
      </c>
      <c r="V30" s="11">
        <f>V$43*'Shares Cordless Tools'!R23</f>
        <v>2.2767290321269806</v>
      </c>
      <c r="W30" s="11">
        <f>W$43*'Shares Cordless Tools'!S23</f>
        <v>2.1391717971587489</v>
      </c>
      <c r="X30" s="11">
        <f>X$43*'Shares Cordless Tools'!T23</f>
        <v>1.2089669712681825</v>
      </c>
      <c r="Y30" s="11">
        <f>Y$43*'Shares Cordless Tools'!U23</f>
        <v>0.46303655630356694</v>
      </c>
      <c r="Z30" s="11">
        <f>Z$43*'Shares Cordless Tools'!V23</f>
        <v>0.3242337567297004</v>
      </c>
      <c r="AA30" s="11">
        <f>AA$43*'Shares Cordless Tools'!W23</f>
        <v>0</v>
      </c>
      <c r="AB30" s="11">
        <f>AB$43*'Shares Cordless Tools'!X23</f>
        <v>0</v>
      </c>
      <c r="AC30" s="10">
        <v>0</v>
      </c>
      <c r="AD30" s="10">
        <v>0</v>
      </c>
      <c r="AE30" s="10">
        <v>0</v>
      </c>
      <c r="AF30" s="10">
        <v>0</v>
      </c>
      <c r="AG30" s="10">
        <v>0</v>
      </c>
      <c r="AH30" s="10">
        <v>0</v>
      </c>
      <c r="AI30" s="10">
        <v>0</v>
      </c>
      <c r="AJ30" s="10">
        <v>0</v>
      </c>
      <c r="AK30" s="10">
        <v>0</v>
      </c>
      <c r="AL30" s="10">
        <v>0</v>
      </c>
      <c r="AM30" s="10">
        <v>0</v>
      </c>
      <c r="AN30" s="10">
        <v>0</v>
      </c>
      <c r="AO30" s="10">
        <v>0</v>
      </c>
      <c r="AP30" s="10">
        <v>0</v>
      </c>
      <c r="AQ30" s="10">
        <v>0</v>
      </c>
      <c r="AR30" s="10">
        <v>0</v>
      </c>
      <c r="AS30" s="10">
        <v>0</v>
      </c>
      <c r="AT30" s="10">
        <v>0</v>
      </c>
      <c r="AU30" s="10">
        <v>0</v>
      </c>
      <c r="AV30" s="10">
        <v>0</v>
      </c>
      <c r="AW30" s="10">
        <v>0</v>
      </c>
      <c r="AX30" s="10">
        <v>0</v>
      </c>
      <c r="AY30" s="10">
        <v>0</v>
      </c>
      <c r="AZ30" s="10">
        <v>0</v>
      </c>
      <c r="BA30" s="10">
        <v>0</v>
      </c>
      <c r="BB30" s="10">
        <v>0</v>
      </c>
      <c r="BC30" s="10">
        <v>0</v>
      </c>
      <c r="BD30" s="10">
        <v>0</v>
      </c>
      <c r="BE30" s="10">
        <v>0</v>
      </c>
    </row>
    <row r="31" spans="1:57" x14ac:dyDescent="0.35">
      <c r="A31" s="57" t="s">
        <v>616</v>
      </c>
      <c r="C31" s="86" t="s">
        <v>4</v>
      </c>
      <c r="D31" s="58" t="s">
        <v>621</v>
      </c>
      <c r="E31" s="73" t="s">
        <v>623</v>
      </c>
      <c r="F31" s="26" t="s">
        <v>58</v>
      </c>
      <c r="G31" s="11">
        <f>G$43*'Shares Cordless Tools'!C24</f>
        <v>1.6715505029461413</v>
      </c>
      <c r="H31" s="11">
        <f>H$43*'Shares Cordless Tools'!D24</f>
        <v>1.9668009003337921</v>
      </c>
      <c r="I31" s="11">
        <f>I$43*'Shares Cordless Tools'!E24</f>
        <v>2.000578231301116</v>
      </c>
      <c r="J31" s="11">
        <f>J$43*'Shares Cordless Tools'!F24</f>
        <v>2.1556494116785698</v>
      </c>
      <c r="K31" s="11">
        <f>K$43*'Shares Cordless Tools'!G24</f>
        <v>2.505178771737635</v>
      </c>
      <c r="L31" s="11">
        <f>L$43*'Shares Cordless Tools'!H24</f>
        <v>2.9014698530936438</v>
      </c>
      <c r="M31" s="11">
        <f>M$43*'Shares Cordless Tools'!I24</f>
        <v>2.4937929485418833</v>
      </c>
      <c r="N31" s="11">
        <f>N$43*'Shares Cordless Tools'!J24</f>
        <v>2.4783505676684618</v>
      </c>
      <c r="O31" s="11">
        <f>O$43*'Shares Cordless Tools'!K24</f>
        <v>2.9736456341148769</v>
      </c>
      <c r="P31" s="11">
        <f>P$43*'Shares Cordless Tools'!L24</f>
        <v>3.7386263553841186</v>
      </c>
      <c r="Q31" s="11">
        <f>Q$43*'Shares Cordless Tools'!M24</f>
        <v>3.5027172258536687</v>
      </c>
      <c r="R31" s="11">
        <f>R$43*'Shares Cordless Tools'!N24</f>
        <v>3.6001522174521075</v>
      </c>
      <c r="S31" s="11">
        <f>S$43*'Shares Cordless Tools'!O24</f>
        <v>3.7417100444191336</v>
      </c>
      <c r="T31" s="11">
        <f>T$43*'Shares Cordless Tools'!P24</f>
        <v>2.9059080243292912</v>
      </c>
      <c r="U31" s="11">
        <f>U$43*'Shares Cordless Tools'!Q24</f>
        <v>2.2194193683130208</v>
      </c>
      <c r="V31" s="11">
        <f>V$43*'Shares Cordless Tools'!R24</f>
        <v>1.0791938630643483</v>
      </c>
      <c r="W31" s="11">
        <f>W$43*'Shares Cordless Tools'!S24</f>
        <v>0.97660863117030594</v>
      </c>
      <c r="X31" s="11">
        <f>X$43*'Shares Cordless Tools'!T24</f>
        <v>0.53388483499058781</v>
      </c>
      <c r="Y31" s="11">
        <f>Y$43*'Shares Cordless Tools'!U24</f>
        <v>0.22026935705959116</v>
      </c>
      <c r="Z31" s="11">
        <f>Z$43*'Shares Cordless Tools'!V24</f>
        <v>0.16736607600164916</v>
      </c>
      <c r="AA31" s="11">
        <f>AA$43*'Shares Cordless Tools'!W24</f>
        <v>0</v>
      </c>
      <c r="AB31" s="11">
        <f>AB$43*'Shares Cordless Tools'!X24</f>
        <v>0</v>
      </c>
      <c r="AC31" s="10">
        <v>0</v>
      </c>
      <c r="AD31" s="10">
        <v>0</v>
      </c>
      <c r="AE31" s="10">
        <v>0</v>
      </c>
      <c r="AF31" s="10">
        <v>0</v>
      </c>
      <c r="AG31" s="10">
        <v>0</v>
      </c>
      <c r="AH31" s="10">
        <v>0</v>
      </c>
      <c r="AI31" s="10">
        <v>0</v>
      </c>
      <c r="AJ31" s="10">
        <v>0</v>
      </c>
      <c r="AK31" s="10">
        <v>0</v>
      </c>
      <c r="AL31" s="10">
        <v>0</v>
      </c>
      <c r="AM31" s="10">
        <v>0</v>
      </c>
      <c r="AN31" s="10">
        <v>0</v>
      </c>
      <c r="AO31" s="10">
        <v>0</v>
      </c>
      <c r="AP31" s="10">
        <v>0</v>
      </c>
      <c r="AQ31" s="10">
        <v>0</v>
      </c>
      <c r="AR31" s="10">
        <v>0</v>
      </c>
      <c r="AS31" s="10">
        <v>0</v>
      </c>
      <c r="AT31" s="10">
        <v>0</v>
      </c>
      <c r="AU31" s="10">
        <v>0</v>
      </c>
      <c r="AV31" s="10">
        <v>0</v>
      </c>
      <c r="AW31" s="10">
        <v>0</v>
      </c>
      <c r="AX31" s="10">
        <v>0</v>
      </c>
      <c r="AY31" s="10">
        <v>0</v>
      </c>
      <c r="AZ31" s="10">
        <v>0</v>
      </c>
      <c r="BA31" s="10">
        <v>0</v>
      </c>
      <c r="BB31" s="10">
        <v>0</v>
      </c>
      <c r="BC31" s="10">
        <v>0</v>
      </c>
      <c r="BD31" s="10">
        <v>0</v>
      </c>
      <c r="BE31" s="10">
        <v>0</v>
      </c>
    </row>
    <row r="32" spans="1:57" x14ac:dyDescent="0.35">
      <c r="A32" s="57" t="s">
        <v>616</v>
      </c>
      <c r="C32" s="86" t="s">
        <v>4</v>
      </c>
      <c r="D32" s="58" t="s">
        <v>621</v>
      </c>
      <c r="E32" s="73" t="s">
        <v>623</v>
      </c>
      <c r="F32" s="26" t="s">
        <v>59</v>
      </c>
      <c r="G32" s="11">
        <f>G$43*'Shares Cordless Tools'!C25</f>
        <v>127.25918838519803</v>
      </c>
      <c r="H32" s="11">
        <f>H$43*'Shares Cordless Tools'!D25</f>
        <v>76.341333521222253</v>
      </c>
      <c r="I32" s="11">
        <f>I$43*'Shares Cordless Tools'!E25</f>
        <v>92.344039303871156</v>
      </c>
      <c r="J32" s="11">
        <f>J$43*'Shares Cordless Tools'!F25</f>
        <v>112.66204899524382</v>
      </c>
      <c r="K32" s="11">
        <f>K$43*'Shares Cordless Tools'!G25</f>
        <v>125.74599583222088</v>
      </c>
      <c r="L32" s="11">
        <f>L$43*'Shares Cordless Tools'!H25</f>
        <v>141.23235471136181</v>
      </c>
      <c r="M32" s="11">
        <f>M$43*'Shares Cordless Tools'!I25</f>
        <v>131.82737977266146</v>
      </c>
      <c r="N32" s="11">
        <f>N$43*'Shares Cordless Tools'!J25</f>
        <v>131.48325348348419</v>
      </c>
      <c r="O32" s="11">
        <f>O$43*'Shares Cordless Tools'!K25</f>
        <v>138.56410372820503</v>
      </c>
      <c r="P32" s="11">
        <f>P$43*'Shares Cordless Tools'!L25</f>
        <v>142.36548950621611</v>
      </c>
      <c r="Q32" s="11">
        <f>Q$43*'Shares Cordless Tools'!M25</f>
        <v>200.92007662870265</v>
      </c>
      <c r="R32" s="11">
        <f>R$43*'Shares Cordless Tools'!N25</f>
        <v>189.63086797078108</v>
      </c>
      <c r="S32" s="11">
        <f>S$43*'Shares Cordless Tools'!O25</f>
        <v>217.75759757718072</v>
      </c>
      <c r="T32" s="11">
        <f>T$43*'Shares Cordless Tools'!P25</f>
        <v>172.6060566766339</v>
      </c>
      <c r="U32" s="11">
        <f>U$43*'Shares Cordless Tools'!Q25</f>
        <v>135.81968855128656</v>
      </c>
      <c r="V32" s="11">
        <f>V$43*'Shares Cordless Tools'!R25</f>
        <v>67.713292484203123</v>
      </c>
      <c r="W32" s="11">
        <f>W$43*'Shares Cordless Tools'!S25</f>
        <v>63.033890067875952</v>
      </c>
      <c r="X32" s="11">
        <f>X$43*'Shares Cordless Tools'!T25</f>
        <v>35.272241799657159</v>
      </c>
      <c r="Y32" s="11">
        <f>Y$43*'Shares Cordless Tools'!U25</f>
        <v>15.420599400733284</v>
      </c>
      <c r="Z32" s="11">
        <f>Z$43*'Shares Cordless Tools'!V25</f>
        <v>12.2855380229453</v>
      </c>
      <c r="AA32" s="11">
        <f>AA$43*'Shares Cordless Tools'!W25</f>
        <v>0</v>
      </c>
      <c r="AB32" s="11">
        <f>AB$43*'Shares Cordless Tools'!X25</f>
        <v>0</v>
      </c>
      <c r="AC32" s="10">
        <v>0</v>
      </c>
      <c r="AD32" s="10">
        <v>0</v>
      </c>
      <c r="AE32" s="10">
        <v>0</v>
      </c>
      <c r="AF32" s="10">
        <v>0</v>
      </c>
      <c r="AG32" s="10">
        <v>0</v>
      </c>
      <c r="AH32" s="10">
        <v>0</v>
      </c>
      <c r="AI32" s="10">
        <v>0</v>
      </c>
      <c r="AJ32" s="10">
        <v>0</v>
      </c>
      <c r="AK32" s="10">
        <v>0</v>
      </c>
      <c r="AL32" s="10">
        <v>0</v>
      </c>
      <c r="AM32" s="10">
        <v>0</v>
      </c>
      <c r="AN32" s="10">
        <v>0</v>
      </c>
      <c r="AO32" s="10">
        <v>0</v>
      </c>
      <c r="AP32" s="10">
        <v>0</v>
      </c>
      <c r="AQ32" s="10">
        <v>0</v>
      </c>
      <c r="AR32" s="10">
        <v>0</v>
      </c>
      <c r="AS32" s="10">
        <v>0</v>
      </c>
      <c r="AT32" s="10">
        <v>0</v>
      </c>
      <c r="AU32" s="10">
        <v>0</v>
      </c>
      <c r="AV32" s="10">
        <v>0</v>
      </c>
      <c r="AW32" s="10">
        <v>0</v>
      </c>
      <c r="AX32" s="10">
        <v>0</v>
      </c>
      <c r="AY32" s="10">
        <v>0</v>
      </c>
      <c r="AZ32" s="10">
        <v>0</v>
      </c>
      <c r="BA32" s="10">
        <v>0</v>
      </c>
      <c r="BB32" s="10">
        <v>0</v>
      </c>
      <c r="BC32" s="10">
        <v>0</v>
      </c>
      <c r="BD32" s="10">
        <v>0</v>
      </c>
      <c r="BE32" s="10">
        <v>0</v>
      </c>
    </row>
    <row r="33" spans="1:57" x14ac:dyDescent="0.35">
      <c r="A33" s="57" t="s">
        <v>616</v>
      </c>
      <c r="C33" s="86" t="s">
        <v>4</v>
      </c>
      <c r="D33" s="58" t="s">
        <v>621</v>
      </c>
      <c r="E33" s="73" t="s">
        <v>623</v>
      </c>
      <c r="F33" s="26" t="s">
        <v>60</v>
      </c>
      <c r="G33" s="11">
        <f>G$43*'Shares Cordless Tools'!C26</f>
        <v>6.5463325196004742</v>
      </c>
      <c r="H33" s="11">
        <f>H$43*'Shares Cordless Tools'!D26</f>
        <v>7.6766994636865942</v>
      </c>
      <c r="I33" s="11">
        <f>I$43*'Shares Cordless Tools'!E26</f>
        <v>28.767069394023906</v>
      </c>
      <c r="J33" s="11">
        <f>J$43*'Shares Cordless Tools'!F26</f>
        <v>32.100657957988467</v>
      </c>
      <c r="K33" s="11">
        <f>K$43*'Shares Cordless Tools'!G26</f>
        <v>33.58117313737921</v>
      </c>
      <c r="L33" s="11">
        <f>L$43*'Shares Cordless Tools'!H26</f>
        <v>34.9950869242995</v>
      </c>
      <c r="M33" s="11">
        <f>M$43*'Shares Cordless Tools'!I26</f>
        <v>80.304573863451168</v>
      </c>
      <c r="N33" s="11">
        <f>N$43*'Shares Cordless Tools'!J26</f>
        <v>66.300535553157061</v>
      </c>
      <c r="O33" s="11">
        <f>O$43*'Shares Cordless Tools'!K26</f>
        <v>63.150435139104282</v>
      </c>
      <c r="P33" s="11">
        <f>P$43*'Shares Cordless Tools'!L26</f>
        <v>58.249154552662255</v>
      </c>
      <c r="Q33" s="11">
        <f>Q$43*'Shares Cordless Tools'!M26</f>
        <v>67.134955066979188</v>
      </c>
      <c r="R33" s="11">
        <f>R$43*'Shares Cordless Tools'!N26</f>
        <v>65.486325004179719</v>
      </c>
      <c r="S33" s="11">
        <f>S$43*'Shares Cordless Tools'!O26</f>
        <v>81.298625031899149</v>
      </c>
      <c r="T33" s="11">
        <f>T$43*'Shares Cordless Tools'!P26</f>
        <v>44.834299197989523</v>
      </c>
      <c r="U33" s="11">
        <f>U$43*'Shares Cordless Tools'!Q26</f>
        <v>41.355244672829464</v>
      </c>
      <c r="V33" s="11">
        <f>V$43*'Shares Cordless Tools'!R26</f>
        <v>19.038310032868125</v>
      </c>
      <c r="W33" s="11">
        <f>W$43*'Shares Cordless Tools'!S26</f>
        <v>16.446306517773124</v>
      </c>
      <c r="X33" s="11">
        <f>X$43*'Shares Cordless Tools'!T26</f>
        <v>17.62204712440732</v>
      </c>
      <c r="Y33" s="11">
        <f>Y$43*'Shares Cordless Tools'!U26</f>
        <v>6.9176718362616247</v>
      </c>
      <c r="Z33" s="11">
        <f>Z$43*'Shares Cordless Tools'!V26</f>
        <v>5.3445576373283696</v>
      </c>
      <c r="AA33" s="11">
        <f>AA$43*'Shares Cordless Tools'!W26</f>
        <v>0</v>
      </c>
      <c r="AB33" s="11">
        <f>AB$43*'Shares Cordless Tools'!X26</f>
        <v>0</v>
      </c>
      <c r="AC33" s="10">
        <v>0</v>
      </c>
      <c r="AD33" s="10">
        <v>0</v>
      </c>
      <c r="AE33" s="10">
        <v>0</v>
      </c>
      <c r="AF33" s="10">
        <v>0</v>
      </c>
      <c r="AG33" s="10">
        <v>0</v>
      </c>
      <c r="AH33" s="10">
        <v>0</v>
      </c>
      <c r="AI33" s="10">
        <v>0</v>
      </c>
      <c r="AJ33" s="10">
        <v>0</v>
      </c>
      <c r="AK33" s="10">
        <v>0</v>
      </c>
      <c r="AL33" s="10">
        <v>0</v>
      </c>
      <c r="AM33" s="10">
        <v>0</v>
      </c>
      <c r="AN33" s="10">
        <v>0</v>
      </c>
      <c r="AO33" s="10">
        <v>0</v>
      </c>
      <c r="AP33" s="10">
        <v>0</v>
      </c>
      <c r="AQ33" s="10">
        <v>0</v>
      </c>
      <c r="AR33" s="10">
        <v>0</v>
      </c>
      <c r="AS33" s="10">
        <v>0</v>
      </c>
      <c r="AT33" s="10">
        <v>0</v>
      </c>
      <c r="AU33" s="10">
        <v>0</v>
      </c>
      <c r="AV33" s="10">
        <v>0</v>
      </c>
      <c r="AW33" s="10">
        <v>0</v>
      </c>
      <c r="AX33" s="10">
        <v>0</v>
      </c>
      <c r="AY33" s="10">
        <v>0</v>
      </c>
      <c r="AZ33" s="10">
        <v>0</v>
      </c>
      <c r="BA33" s="10">
        <v>0</v>
      </c>
      <c r="BB33" s="10">
        <v>0</v>
      </c>
      <c r="BC33" s="10">
        <v>0</v>
      </c>
      <c r="BD33" s="10">
        <v>0</v>
      </c>
      <c r="BE33" s="10">
        <v>0</v>
      </c>
    </row>
    <row r="34" spans="1:57" x14ac:dyDescent="0.35">
      <c r="A34" s="57" t="s">
        <v>616</v>
      </c>
      <c r="C34" s="86" t="s">
        <v>4</v>
      </c>
      <c r="D34" s="58" t="s">
        <v>621</v>
      </c>
      <c r="E34" s="73" t="s">
        <v>623</v>
      </c>
      <c r="F34" s="26" t="s">
        <v>61</v>
      </c>
      <c r="G34" s="11">
        <f>G$43*'Shares Cordless Tools'!C27</f>
        <v>113.94653056949946</v>
      </c>
      <c r="H34" s="11">
        <f>H$43*'Shares Cordless Tools'!D27</f>
        <v>137.24377806740821</v>
      </c>
      <c r="I34" s="11">
        <f>I$43*'Shares Cordless Tools'!E27</f>
        <v>184.31290638391843</v>
      </c>
      <c r="J34" s="11">
        <f>J$43*'Shares Cordless Tools'!F27</f>
        <v>151.61640237007285</v>
      </c>
      <c r="K34" s="11">
        <f>K$43*'Shares Cordless Tools'!G27</f>
        <v>145.59301596058111</v>
      </c>
      <c r="L34" s="11">
        <f>L$43*'Shares Cordless Tools'!H27</f>
        <v>163.72661595907994</v>
      </c>
      <c r="M34" s="11">
        <f>M$43*'Shares Cordless Tools'!I27</f>
        <v>151.0415710265996</v>
      </c>
      <c r="N34" s="11">
        <f>N$43*'Shares Cordless Tools'!J27</f>
        <v>149.09015927035375</v>
      </c>
      <c r="O34" s="11">
        <f>O$43*'Shares Cordless Tools'!K27</f>
        <v>171.01272972398871</v>
      </c>
      <c r="P34" s="11">
        <f>P$43*'Shares Cordless Tools'!L27</f>
        <v>206.53076386742003</v>
      </c>
      <c r="Q34" s="11">
        <f>Q$43*'Shares Cordless Tools'!M27</f>
        <v>204.7808148551056</v>
      </c>
      <c r="R34" s="11">
        <f>R$43*'Shares Cordless Tools'!N27</f>
        <v>224.05141006230855</v>
      </c>
      <c r="S34" s="11">
        <f>S$43*'Shares Cordless Tools'!O27</f>
        <v>245.93940386527737</v>
      </c>
      <c r="T34" s="11">
        <f>T$43*'Shares Cordless Tools'!P27</f>
        <v>200.03579613362967</v>
      </c>
      <c r="U34" s="11">
        <f>U$43*'Shares Cordless Tools'!Q27</f>
        <v>176.75267771007111</v>
      </c>
      <c r="V34" s="11">
        <f>V$43*'Shares Cordless Tools'!R27</f>
        <v>90.239702082167753</v>
      </c>
      <c r="W34" s="11">
        <f>W$43*'Shares Cordless Tools'!S27</f>
        <v>85.590806821540511</v>
      </c>
      <c r="X34" s="11">
        <f>X$43*'Shares Cordless Tools'!T27</f>
        <v>48.672738787751037</v>
      </c>
      <c r="Y34" s="11">
        <f>Y$43*'Shares Cordless Tools'!U27</f>
        <v>20.582903044601533</v>
      </c>
      <c r="Z34" s="11">
        <f>Z$43*'Shares Cordless Tools'!V27</f>
        <v>15.900475791134934</v>
      </c>
      <c r="AA34" s="11">
        <f>AA$43*'Shares Cordless Tools'!W27</f>
        <v>0</v>
      </c>
      <c r="AB34" s="11">
        <f>AB$43*'Shares Cordless Tools'!X27</f>
        <v>0</v>
      </c>
      <c r="AC34" s="10">
        <v>0</v>
      </c>
      <c r="AD34" s="10">
        <v>0</v>
      </c>
      <c r="AE34" s="10">
        <v>0</v>
      </c>
      <c r="AF34" s="10">
        <v>0</v>
      </c>
      <c r="AG34" s="10">
        <v>0</v>
      </c>
      <c r="AH34" s="10">
        <v>0</v>
      </c>
      <c r="AI34" s="10">
        <v>0</v>
      </c>
      <c r="AJ34" s="10">
        <v>0</v>
      </c>
      <c r="AK34" s="10">
        <v>0</v>
      </c>
      <c r="AL34" s="10">
        <v>0</v>
      </c>
      <c r="AM34" s="10">
        <v>0</v>
      </c>
      <c r="AN34" s="10">
        <v>0</v>
      </c>
      <c r="AO34" s="10">
        <v>0</v>
      </c>
      <c r="AP34" s="10">
        <v>0</v>
      </c>
      <c r="AQ34" s="10">
        <v>0</v>
      </c>
      <c r="AR34" s="10">
        <v>0</v>
      </c>
      <c r="AS34" s="10">
        <v>0</v>
      </c>
      <c r="AT34" s="10">
        <v>0</v>
      </c>
      <c r="AU34" s="10">
        <v>0</v>
      </c>
      <c r="AV34" s="10">
        <v>0</v>
      </c>
      <c r="AW34" s="10">
        <v>0</v>
      </c>
      <c r="AX34" s="10">
        <v>0</v>
      </c>
      <c r="AY34" s="10">
        <v>0</v>
      </c>
      <c r="AZ34" s="10">
        <v>0</v>
      </c>
      <c r="BA34" s="10">
        <v>0</v>
      </c>
      <c r="BB34" s="10">
        <v>0</v>
      </c>
      <c r="BC34" s="10">
        <v>0</v>
      </c>
      <c r="BD34" s="10">
        <v>0</v>
      </c>
      <c r="BE34" s="10">
        <v>0</v>
      </c>
    </row>
    <row r="35" spans="1:57" x14ac:dyDescent="0.35">
      <c r="A35" s="57" t="s">
        <v>616</v>
      </c>
      <c r="C35" s="86" t="s">
        <v>4</v>
      </c>
      <c r="D35" s="58" t="s">
        <v>621</v>
      </c>
      <c r="E35" s="73" t="s">
        <v>623</v>
      </c>
      <c r="F35" s="26" t="s">
        <v>62</v>
      </c>
      <c r="G35" s="11">
        <f>G$43*'Shares Cordless Tools'!C28</f>
        <v>41.375249889518358</v>
      </c>
      <c r="H35" s="11">
        <f>H$43*'Shares Cordless Tools'!D28</f>
        <v>33.854957435922316</v>
      </c>
      <c r="I35" s="11">
        <f>I$43*'Shares Cordless Tools'!E28</f>
        <v>30.460725368353081</v>
      </c>
      <c r="J35" s="11">
        <f>J$43*'Shares Cordless Tools'!F28</f>
        <v>34.577666938227424</v>
      </c>
      <c r="K35" s="11">
        <f>K$43*'Shares Cordless Tools'!G28</f>
        <v>38.894291901132505</v>
      </c>
      <c r="L35" s="11">
        <f>L$43*'Shares Cordless Tools'!H28</f>
        <v>43.427837419472191</v>
      </c>
      <c r="M35" s="11">
        <f>M$43*'Shares Cordless Tools'!I28</f>
        <v>68.187188552246326</v>
      </c>
      <c r="N35" s="11">
        <f>N$43*'Shares Cordless Tools'!J28</f>
        <v>75.975480005391361</v>
      </c>
      <c r="O35" s="11">
        <f>O$43*'Shares Cordless Tools'!K28</f>
        <v>87.745198455730346</v>
      </c>
      <c r="P35" s="11">
        <f>P$43*'Shares Cordless Tools'!L28</f>
        <v>93.922596428560794</v>
      </c>
      <c r="Q35" s="11">
        <f>Q$43*'Shares Cordless Tools'!M28</f>
        <v>88.662914226293111</v>
      </c>
      <c r="R35" s="11">
        <f>R$43*'Shares Cordless Tools'!N28</f>
        <v>84.151781878570105</v>
      </c>
      <c r="S35" s="11">
        <f>S$43*'Shares Cordless Tools'!O28</f>
        <v>99.192091602631507</v>
      </c>
      <c r="T35" s="11">
        <f>T$43*'Shares Cordless Tools'!P28</f>
        <v>85.422441165264217</v>
      </c>
      <c r="U35" s="11">
        <f>U$43*'Shares Cordless Tools'!Q28</f>
        <v>72.186632137359695</v>
      </c>
      <c r="V35" s="11">
        <f>V$43*'Shares Cordless Tools'!R28</f>
        <v>36.533432427472398</v>
      </c>
      <c r="W35" s="11">
        <f>W$43*'Shares Cordless Tools'!S28</f>
        <v>30.345281421309551</v>
      </c>
      <c r="X35" s="11">
        <f>X$43*'Shares Cordless Tools'!T28</f>
        <v>15.087276309442856</v>
      </c>
      <c r="Y35" s="11">
        <f>Y$43*'Shares Cordless Tools'!U28</f>
        <v>6.494904663970587</v>
      </c>
      <c r="Z35" s="11">
        <f>Z$43*'Shares Cordless Tools'!V28</f>
        <v>5.2779920463826659</v>
      </c>
      <c r="AA35" s="11">
        <f>AA$43*'Shares Cordless Tools'!W28</f>
        <v>0</v>
      </c>
      <c r="AB35" s="11">
        <f>AB$43*'Shares Cordless Tools'!X28</f>
        <v>0</v>
      </c>
      <c r="AC35" s="10">
        <v>0</v>
      </c>
      <c r="AD35" s="10">
        <v>0</v>
      </c>
      <c r="AE35" s="10">
        <v>0</v>
      </c>
      <c r="AF35" s="10">
        <v>0</v>
      </c>
      <c r="AG35" s="10">
        <v>0</v>
      </c>
      <c r="AH35" s="10">
        <v>0</v>
      </c>
      <c r="AI35" s="10">
        <v>0</v>
      </c>
      <c r="AJ35" s="10">
        <v>0</v>
      </c>
      <c r="AK35" s="10">
        <v>0</v>
      </c>
      <c r="AL35" s="10">
        <v>0</v>
      </c>
      <c r="AM35" s="10">
        <v>0</v>
      </c>
      <c r="AN35" s="10">
        <v>0</v>
      </c>
      <c r="AO35" s="10">
        <v>0</v>
      </c>
      <c r="AP35" s="10">
        <v>0</v>
      </c>
      <c r="AQ35" s="10">
        <v>0</v>
      </c>
      <c r="AR35" s="10">
        <v>0</v>
      </c>
      <c r="AS35" s="10">
        <v>0</v>
      </c>
      <c r="AT35" s="10">
        <v>0</v>
      </c>
      <c r="AU35" s="10">
        <v>0</v>
      </c>
      <c r="AV35" s="10">
        <v>0</v>
      </c>
      <c r="AW35" s="10">
        <v>0</v>
      </c>
      <c r="AX35" s="10">
        <v>0</v>
      </c>
      <c r="AY35" s="10">
        <v>0</v>
      </c>
      <c r="AZ35" s="10">
        <v>0</v>
      </c>
      <c r="BA35" s="10">
        <v>0</v>
      </c>
      <c r="BB35" s="10">
        <v>0</v>
      </c>
      <c r="BC35" s="10">
        <v>0</v>
      </c>
      <c r="BD35" s="10">
        <v>0</v>
      </c>
      <c r="BE35" s="10">
        <v>0</v>
      </c>
    </row>
    <row r="36" spans="1:57" x14ac:dyDescent="0.35">
      <c r="A36" s="57" t="s">
        <v>616</v>
      </c>
      <c r="C36" s="86" t="s">
        <v>4</v>
      </c>
      <c r="D36" s="58" t="s">
        <v>621</v>
      </c>
      <c r="E36" s="73" t="s">
        <v>623</v>
      </c>
      <c r="F36" s="26" t="s">
        <v>63</v>
      </c>
      <c r="G36" s="11">
        <f>G$43*'Shares Cordless Tools'!C29</f>
        <v>6.5280378608929661</v>
      </c>
      <c r="H36" s="11">
        <f>H$43*'Shares Cordless Tools'!D29</f>
        <v>5.5848883399656195</v>
      </c>
      <c r="I36" s="11">
        <f>I$43*'Shares Cordless Tools'!E29</f>
        <v>11.370275196260247</v>
      </c>
      <c r="J36" s="11">
        <f>J$43*'Shares Cordless Tools'!F29</f>
        <v>17.277164389178235</v>
      </c>
      <c r="K36" s="11">
        <f>K$43*'Shares Cordless Tools'!G29</f>
        <v>21.830240080154628</v>
      </c>
      <c r="L36" s="11">
        <f>L$43*'Shares Cordless Tools'!H29</f>
        <v>33.021636746206163</v>
      </c>
      <c r="M36" s="11">
        <f>M$43*'Shares Cordless Tools'!I29</f>
        <v>38.215046620894093</v>
      </c>
      <c r="N36" s="11">
        <f>N$43*'Shares Cordless Tools'!J29</f>
        <v>44.198682567887651</v>
      </c>
      <c r="O36" s="11">
        <f>O$43*'Shares Cordless Tools'!K29</f>
        <v>44.430280634217674</v>
      </c>
      <c r="P36" s="11">
        <f>P$43*'Shares Cordless Tools'!L29</f>
        <v>56.764396615806653</v>
      </c>
      <c r="Q36" s="11">
        <f>Q$43*'Shares Cordless Tools'!M29</f>
        <v>55.043541584382965</v>
      </c>
      <c r="R36" s="11">
        <f>R$43*'Shares Cordless Tools'!N29</f>
        <v>58.904433268904917</v>
      </c>
      <c r="S36" s="11">
        <f>S$43*'Shares Cordless Tools'!O29</f>
        <v>63.376557714667221</v>
      </c>
      <c r="T36" s="11">
        <f>T$43*'Shares Cordless Tools'!P29</f>
        <v>59.371377875266241</v>
      </c>
      <c r="U36" s="11">
        <f>U$43*'Shares Cordless Tools'!Q29</f>
        <v>53.495491252456354</v>
      </c>
      <c r="V36" s="11">
        <f>V$43*'Shares Cordless Tools'!R29</f>
        <v>28.925648223953637</v>
      </c>
      <c r="W36" s="11">
        <f>W$43*'Shares Cordless Tools'!S29</f>
        <v>28.954218206818165</v>
      </c>
      <c r="X36" s="11">
        <f>X$43*'Shares Cordless Tools'!T29</f>
        <v>18.605846987195779</v>
      </c>
      <c r="Y36" s="11">
        <f>Y$43*'Shares Cordless Tools'!U29</f>
        <v>8.145565761307596</v>
      </c>
      <c r="Z36" s="11">
        <f>Z$43*'Shares Cordless Tools'!V29</f>
        <v>6.481760842386417</v>
      </c>
      <c r="AA36" s="11">
        <f>AA$43*'Shares Cordless Tools'!W29</f>
        <v>0</v>
      </c>
      <c r="AB36" s="11">
        <f>AB$43*'Shares Cordless Tools'!X29</f>
        <v>0</v>
      </c>
      <c r="AC36" s="10">
        <v>0</v>
      </c>
      <c r="AD36" s="10">
        <v>0</v>
      </c>
      <c r="AE36" s="10">
        <v>0</v>
      </c>
      <c r="AF36" s="10">
        <v>0</v>
      </c>
      <c r="AG36" s="10">
        <v>0</v>
      </c>
      <c r="AH36" s="10">
        <v>0</v>
      </c>
      <c r="AI36" s="10">
        <v>0</v>
      </c>
      <c r="AJ36" s="10">
        <v>0</v>
      </c>
      <c r="AK36" s="10">
        <v>0</v>
      </c>
      <c r="AL36" s="10">
        <v>0</v>
      </c>
      <c r="AM36" s="10">
        <v>0</v>
      </c>
      <c r="AN36" s="10">
        <v>0</v>
      </c>
      <c r="AO36" s="10">
        <v>0</v>
      </c>
      <c r="AP36" s="10">
        <v>0</v>
      </c>
      <c r="AQ36" s="10">
        <v>0</v>
      </c>
      <c r="AR36" s="10">
        <v>0</v>
      </c>
      <c r="AS36" s="10">
        <v>0</v>
      </c>
      <c r="AT36" s="10">
        <v>0</v>
      </c>
      <c r="AU36" s="10">
        <v>0</v>
      </c>
      <c r="AV36" s="10">
        <v>0</v>
      </c>
      <c r="AW36" s="10">
        <v>0</v>
      </c>
      <c r="AX36" s="10">
        <v>0</v>
      </c>
      <c r="AY36" s="10">
        <v>0</v>
      </c>
      <c r="AZ36" s="10">
        <v>0</v>
      </c>
      <c r="BA36" s="10">
        <v>0</v>
      </c>
      <c r="BB36" s="10">
        <v>0</v>
      </c>
      <c r="BC36" s="10">
        <v>0</v>
      </c>
      <c r="BD36" s="10">
        <v>0</v>
      </c>
      <c r="BE36" s="10">
        <v>0</v>
      </c>
    </row>
    <row r="37" spans="1:57" x14ac:dyDescent="0.35">
      <c r="A37" s="57" t="s">
        <v>616</v>
      </c>
      <c r="C37" s="86" t="s">
        <v>4</v>
      </c>
      <c r="D37" s="58" t="s">
        <v>621</v>
      </c>
      <c r="E37" s="73" t="s">
        <v>623</v>
      </c>
      <c r="F37" s="26" t="s">
        <v>64</v>
      </c>
      <c r="G37" s="11">
        <f>G$43*'Shares Cordless Tools'!C30</f>
        <v>16.179211368969199</v>
      </c>
      <c r="H37" s="11">
        <f>H$43*'Shares Cordless Tools'!D30</f>
        <v>28.496817114561622</v>
      </c>
      <c r="I37" s="11">
        <f>I$43*'Shares Cordless Tools'!E30</f>
        <v>23.825452963826169</v>
      </c>
      <c r="J37" s="11">
        <f>J$43*'Shares Cordless Tools'!F30</f>
        <v>26.552493100688729</v>
      </c>
      <c r="K37" s="11">
        <f>K$43*'Shares Cordless Tools'!G30</f>
        <v>27.859661805071731</v>
      </c>
      <c r="L37" s="11">
        <f>L$43*'Shares Cordless Tools'!H30</f>
        <v>27.403071033439609</v>
      </c>
      <c r="M37" s="11">
        <f>M$43*'Shares Cordless Tools'!I30</f>
        <v>39.465934364541333</v>
      </c>
      <c r="N37" s="11">
        <f>N$43*'Shares Cordless Tools'!J30</f>
        <v>37.143932794866046</v>
      </c>
      <c r="O37" s="11">
        <f>O$43*'Shares Cordless Tools'!K30</f>
        <v>40.801148921425785</v>
      </c>
      <c r="P37" s="11">
        <f>P$43*'Shares Cordless Tools'!L30</f>
        <v>47.361721617415611</v>
      </c>
      <c r="Q37" s="11">
        <f>Q$43*'Shares Cordless Tools'!M30</f>
        <v>45.040566951648501</v>
      </c>
      <c r="R37" s="11">
        <f>R$43*'Shares Cordless Tools'!N30</f>
        <v>47.175176961427937</v>
      </c>
      <c r="S37" s="11">
        <f>S$43*'Shares Cordless Tools'!O30</f>
        <v>49.856994412663717</v>
      </c>
      <c r="T37" s="11">
        <f>T$43*'Shares Cordless Tools'!P30</f>
        <v>39.106171629942388</v>
      </c>
      <c r="U37" s="11">
        <f>U$43*'Shares Cordless Tools'!Q30</f>
        <v>40.017670096859909</v>
      </c>
      <c r="V37" s="11">
        <f>V$43*'Shares Cordless Tools'!R30</f>
        <v>19.65936906775994</v>
      </c>
      <c r="W37" s="11">
        <f>W$43*'Shares Cordless Tools'!S30</f>
        <v>18.194288521057878</v>
      </c>
      <c r="X37" s="11">
        <f>X$43*'Shares Cordless Tools'!T30</f>
        <v>10.117216952867514</v>
      </c>
      <c r="Y37" s="11">
        <f>Y$43*'Shares Cordless Tools'!U30</f>
        <v>3.8683757246764015</v>
      </c>
      <c r="Z37" s="11">
        <f>Z$43*'Shares Cordless Tools'!V30</f>
        <v>2.707393254910393</v>
      </c>
      <c r="AA37" s="11">
        <f>AA$43*'Shares Cordless Tools'!W30</f>
        <v>0</v>
      </c>
      <c r="AB37" s="11">
        <f>AB$43*'Shares Cordless Tools'!X30</f>
        <v>0</v>
      </c>
      <c r="AC37" s="10">
        <v>0</v>
      </c>
      <c r="AD37" s="10">
        <v>0</v>
      </c>
      <c r="AE37" s="10">
        <v>0</v>
      </c>
      <c r="AF37" s="10">
        <v>0</v>
      </c>
      <c r="AG37" s="10">
        <v>0</v>
      </c>
      <c r="AH37" s="10">
        <v>0</v>
      </c>
      <c r="AI37" s="10">
        <v>0</v>
      </c>
      <c r="AJ37" s="10">
        <v>0</v>
      </c>
      <c r="AK37" s="10">
        <v>0</v>
      </c>
      <c r="AL37" s="10">
        <v>0</v>
      </c>
      <c r="AM37" s="10">
        <v>0</v>
      </c>
      <c r="AN37" s="10">
        <v>0</v>
      </c>
      <c r="AO37" s="10">
        <v>0</v>
      </c>
      <c r="AP37" s="10">
        <v>0</v>
      </c>
      <c r="AQ37" s="10">
        <v>0</v>
      </c>
      <c r="AR37" s="10">
        <v>0</v>
      </c>
      <c r="AS37" s="10">
        <v>0</v>
      </c>
      <c r="AT37" s="10">
        <v>0</v>
      </c>
      <c r="AU37" s="10">
        <v>0</v>
      </c>
      <c r="AV37" s="10">
        <v>0</v>
      </c>
      <c r="AW37" s="10">
        <v>0</v>
      </c>
      <c r="AX37" s="10">
        <v>0</v>
      </c>
      <c r="AY37" s="10">
        <v>0</v>
      </c>
      <c r="AZ37" s="10">
        <v>0</v>
      </c>
      <c r="BA37" s="10">
        <v>0</v>
      </c>
      <c r="BB37" s="10">
        <v>0</v>
      </c>
      <c r="BC37" s="10">
        <v>0</v>
      </c>
      <c r="BD37" s="10">
        <v>0</v>
      </c>
      <c r="BE37" s="10">
        <v>0</v>
      </c>
    </row>
    <row r="38" spans="1:57" x14ac:dyDescent="0.35">
      <c r="A38" s="57" t="s">
        <v>616</v>
      </c>
      <c r="C38" s="86" t="s">
        <v>4</v>
      </c>
      <c r="D38" s="58" t="s">
        <v>621</v>
      </c>
      <c r="E38" s="73" t="s">
        <v>623</v>
      </c>
      <c r="F38" s="26" t="s">
        <v>65</v>
      </c>
      <c r="G38" s="11">
        <f>G$43*'Shares Cordless Tools'!C31</f>
        <v>6.0833025379239798</v>
      </c>
      <c r="H38" s="11">
        <f>H$43*'Shares Cordless Tools'!D31</f>
        <v>7.5018861219088313</v>
      </c>
      <c r="I38" s="11">
        <f>I$43*'Shares Cordless Tools'!E31</f>
        <v>7.6725300007528237</v>
      </c>
      <c r="J38" s="11">
        <f>J$43*'Shares Cordless Tools'!F31</f>
        <v>9.9942866583610144</v>
      </c>
      <c r="K38" s="11">
        <f>K$43*'Shares Cordless Tools'!G31</f>
        <v>13.564748459212939</v>
      </c>
      <c r="L38" s="11">
        <f>L$43*'Shares Cordless Tools'!H31</f>
        <v>17.18685343555741</v>
      </c>
      <c r="M38" s="11">
        <f>M$43*'Shares Cordless Tools'!I31</f>
        <v>17.117836842559608</v>
      </c>
      <c r="N38" s="11">
        <f>N$43*'Shares Cordless Tools'!J31</f>
        <v>16.454243701590077</v>
      </c>
      <c r="O38" s="11">
        <f>O$43*'Shares Cordless Tools'!K31</f>
        <v>18.364380698591475</v>
      </c>
      <c r="P38" s="11">
        <f>P$43*'Shares Cordless Tools'!L31</f>
        <v>22.686050582126338</v>
      </c>
      <c r="Q38" s="11">
        <f>Q$43*'Shares Cordless Tools'!M31</f>
        <v>22.966717203383119</v>
      </c>
      <c r="R38" s="11">
        <f>R$43*'Shares Cordless Tools'!N31</f>
        <v>25.378435400010826</v>
      </c>
      <c r="S38" s="11">
        <f>S$43*'Shares Cordless Tools'!O31</f>
        <v>28.162882578261161</v>
      </c>
      <c r="T38" s="11">
        <f>T$43*'Shares Cordless Tools'!P31</f>
        <v>23.115757143373141</v>
      </c>
      <c r="U38" s="11">
        <f>U$43*'Shares Cordless Tools'!Q31</f>
        <v>18.773096672913596</v>
      </c>
      <c r="V38" s="11">
        <f>V$43*'Shares Cordless Tools'!R31</f>
        <v>9.3360239784142394</v>
      </c>
      <c r="W38" s="11">
        <f>W$43*'Shares Cordless Tools'!S31</f>
        <v>8.7359935330399221</v>
      </c>
      <c r="X38" s="11">
        <f>X$43*'Shares Cordless Tools'!T31</f>
        <v>4.9041713170203254</v>
      </c>
      <c r="Y38" s="11">
        <f>Y$43*'Shares Cordless Tools'!U31</f>
        <v>2.0420871464922601</v>
      </c>
      <c r="Z38" s="11">
        <f>Z$43*'Shares Cordless Tools'!V31</f>
        <v>1.5779674613789338</v>
      </c>
      <c r="AA38" s="11">
        <f>AA$43*'Shares Cordless Tools'!W31</f>
        <v>0</v>
      </c>
      <c r="AB38" s="11">
        <f>AB$43*'Shares Cordless Tools'!X31</f>
        <v>0</v>
      </c>
      <c r="AC38" s="10">
        <v>0</v>
      </c>
      <c r="AD38" s="10">
        <v>0</v>
      </c>
      <c r="AE38" s="10">
        <v>0</v>
      </c>
      <c r="AF38" s="10">
        <v>0</v>
      </c>
      <c r="AG38" s="10">
        <v>0</v>
      </c>
      <c r="AH38" s="10">
        <v>0</v>
      </c>
      <c r="AI38" s="10">
        <v>0</v>
      </c>
      <c r="AJ38" s="10">
        <v>0</v>
      </c>
      <c r="AK38" s="10">
        <v>0</v>
      </c>
      <c r="AL38" s="10">
        <v>0</v>
      </c>
      <c r="AM38" s="10">
        <v>0</v>
      </c>
      <c r="AN38" s="10">
        <v>0</v>
      </c>
      <c r="AO38" s="10">
        <v>0</v>
      </c>
      <c r="AP38" s="10">
        <v>0</v>
      </c>
      <c r="AQ38" s="10">
        <v>0</v>
      </c>
      <c r="AR38" s="10">
        <v>0</v>
      </c>
      <c r="AS38" s="10">
        <v>0</v>
      </c>
      <c r="AT38" s="10">
        <v>0</v>
      </c>
      <c r="AU38" s="10">
        <v>0</v>
      </c>
      <c r="AV38" s="10">
        <v>0</v>
      </c>
      <c r="AW38" s="10">
        <v>0</v>
      </c>
      <c r="AX38" s="10">
        <v>0</v>
      </c>
      <c r="AY38" s="10">
        <v>0</v>
      </c>
      <c r="AZ38" s="10">
        <v>0</v>
      </c>
      <c r="BA38" s="10">
        <v>0</v>
      </c>
      <c r="BB38" s="10">
        <v>0</v>
      </c>
      <c r="BC38" s="10">
        <v>0</v>
      </c>
      <c r="BD38" s="10">
        <v>0</v>
      </c>
      <c r="BE38" s="10">
        <v>0</v>
      </c>
    </row>
    <row r="39" spans="1:57" x14ac:dyDescent="0.35">
      <c r="A39" s="57" t="s">
        <v>616</v>
      </c>
      <c r="C39" s="86" t="s">
        <v>4</v>
      </c>
      <c r="D39" s="58" t="s">
        <v>621</v>
      </c>
      <c r="E39" s="73" t="s">
        <v>623</v>
      </c>
      <c r="F39" s="26" t="s">
        <v>36</v>
      </c>
      <c r="G39" s="11">
        <f>G$43*'Shares Cordless Tools'!C32</f>
        <v>184.61007063474028</v>
      </c>
      <c r="H39" s="11">
        <f>H$43*'Shares Cordless Tools'!D32</f>
        <v>177.18012906473203</v>
      </c>
      <c r="I39" s="11">
        <f>I$43*'Shares Cordless Tools'!E32</f>
        <v>204.94752652402417</v>
      </c>
      <c r="J39" s="11">
        <f>J$43*'Shares Cordless Tools'!F32</f>
        <v>264.10108453107648</v>
      </c>
      <c r="K39" s="11">
        <f>K$43*'Shares Cordless Tools'!G32</f>
        <v>249.45819860610106</v>
      </c>
      <c r="L39" s="11">
        <f>L$43*'Shares Cordless Tools'!H32</f>
        <v>272.1171838564772</v>
      </c>
      <c r="M39" s="11">
        <f>M$43*'Shares Cordless Tools'!I32</f>
        <v>297.62705261261999</v>
      </c>
      <c r="N39" s="11">
        <f>N$43*'Shares Cordless Tools'!J32</f>
        <v>328.98054217395128</v>
      </c>
      <c r="O39" s="11">
        <f>O$43*'Shares Cordless Tools'!K32</f>
        <v>395.90221413655536</v>
      </c>
      <c r="P39" s="11">
        <f>P$43*'Shares Cordless Tools'!L32</f>
        <v>411.82964024625494</v>
      </c>
      <c r="Q39" s="11">
        <f>Q$43*'Shares Cordless Tools'!M32</f>
        <v>396.84711633925923</v>
      </c>
      <c r="R39" s="11">
        <f>R$43*'Shares Cordless Tools'!N32</f>
        <v>429.84264205534646</v>
      </c>
      <c r="S39" s="11">
        <f>S$43*'Shares Cordless Tools'!O32</f>
        <v>463.70911716829244</v>
      </c>
      <c r="T39" s="11">
        <f>T$43*'Shares Cordless Tools'!P32</f>
        <v>375.78428674492466</v>
      </c>
      <c r="U39" s="11">
        <f>U$43*'Shares Cordless Tools'!Q32</f>
        <v>298.50108907849801</v>
      </c>
      <c r="V39" s="11">
        <f>V$43*'Shares Cordless Tools'!R32</f>
        <v>145.91597260740917</v>
      </c>
      <c r="W39" s="11">
        <f>W$43*'Shares Cordless Tools'!S32</f>
        <v>134.56372941894037</v>
      </c>
      <c r="X39" s="11">
        <f>X$43*'Shares Cordless Tools'!T32</f>
        <v>72.137706216238726</v>
      </c>
      <c r="Y39" s="11">
        <f>Y$43*'Shares Cordless Tools'!U32</f>
        <v>30.91682103071998</v>
      </c>
      <c r="Z39" s="11">
        <f>Z$43*'Shares Cordless Tools'!V32</f>
        <v>23.425420827274262</v>
      </c>
      <c r="AA39" s="11">
        <f>AA$43*'Shares Cordless Tools'!W32</f>
        <v>0</v>
      </c>
      <c r="AB39" s="11">
        <f>AB$43*'Shares Cordless Tools'!X32</f>
        <v>0</v>
      </c>
      <c r="AC39" s="10">
        <v>0</v>
      </c>
      <c r="AD39" s="10">
        <v>0</v>
      </c>
      <c r="AE39" s="10">
        <v>0</v>
      </c>
      <c r="AF39" s="10">
        <v>0</v>
      </c>
      <c r="AG39" s="10">
        <v>0</v>
      </c>
      <c r="AH39" s="10">
        <v>0</v>
      </c>
      <c r="AI39" s="10">
        <v>0</v>
      </c>
      <c r="AJ39" s="10">
        <v>0</v>
      </c>
      <c r="AK39" s="10">
        <v>0</v>
      </c>
      <c r="AL39" s="10">
        <v>0</v>
      </c>
      <c r="AM39" s="10">
        <v>0</v>
      </c>
      <c r="AN39" s="10">
        <v>0</v>
      </c>
      <c r="AO39" s="10">
        <v>0</v>
      </c>
      <c r="AP39" s="10">
        <v>0</v>
      </c>
      <c r="AQ39" s="10">
        <v>0</v>
      </c>
      <c r="AR39" s="10">
        <v>0</v>
      </c>
      <c r="AS39" s="10">
        <v>0</v>
      </c>
      <c r="AT39" s="10">
        <v>0</v>
      </c>
      <c r="AU39" s="10">
        <v>0</v>
      </c>
      <c r="AV39" s="10">
        <v>0</v>
      </c>
      <c r="AW39" s="10">
        <v>0</v>
      </c>
      <c r="AX39" s="10">
        <v>0</v>
      </c>
      <c r="AY39" s="10">
        <v>0</v>
      </c>
      <c r="AZ39" s="10">
        <v>0</v>
      </c>
      <c r="BA39" s="10">
        <v>0</v>
      </c>
      <c r="BB39" s="10">
        <v>0</v>
      </c>
      <c r="BC39" s="10">
        <v>0</v>
      </c>
      <c r="BD39" s="10">
        <v>0</v>
      </c>
      <c r="BE39" s="10">
        <v>0</v>
      </c>
    </row>
    <row r="40" spans="1:57" x14ac:dyDescent="0.35">
      <c r="A40" s="57" t="s">
        <v>616</v>
      </c>
      <c r="C40" s="86" t="s">
        <v>4</v>
      </c>
      <c r="D40" s="58" t="s">
        <v>621</v>
      </c>
      <c r="E40" s="73" t="s">
        <v>623</v>
      </c>
      <c r="F40" s="26" t="s">
        <v>37</v>
      </c>
      <c r="G40" s="11">
        <f>G$43*'Shares Cordless Tools'!C33</f>
        <v>67.913445834378621</v>
      </c>
      <c r="H40" s="11">
        <f>H$43*'Shares Cordless Tools'!D33</f>
        <v>69.407223648085989</v>
      </c>
      <c r="I40" s="11">
        <f>I$43*'Shares Cordless Tools'!E33</f>
        <v>65.508739059506112</v>
      </c>
      <c r="J40" s="11">
        <f>J$43*'Shares Cordless Tools'!F33</f>
        <v>87.424739148768325</v>
      </c>
      <c r="K40" s="11">
        <f>K$43*'Shares Cordless Tools'!G33</f>
        <v>74.34455291251254</v>
      </c>
      <c r="L40" s="11">
        <f>L$43*'Shares Cordless Tools'!H33</f>
        <v>68.857092035018027</v>
      </c>
      <c r="M40" s="11">
        <f>M$43*'Shares Cordless Tools'!I33</f>
        <v>49.956423781613204</v>
      </c>
      <c r="N40" s="11">
        <f>N$43*'Shares Cordless Tools'!J33</f>
        <v>37.884325511806054</v>
      </c>
      <c r="O40" s="11">
        <f>O$43*'Shares Cordless Tools'!K33</f>
        <v>31.940047593575542</v>
      </c>
      <c r="P40" s="11">
        <f>P$43*'Shares Cordless Tools'!L33</f>
        <v>36.986462328529676</v>
      </c>
      <c r="Q40" s="11">
        <f>Q$43*'Shares Cordless Tools'!M33</f>
        <v>32.410512331292402</v>
      </c>
      <c r="R40" s="11">
        <f>R$43*'Shares Cordless Tools'!N33</f>
        <v>31.09531334589261</v>
      </c>
      <c r="S40" s="11">
        <f>S$43*'Shares Cordless Tools'!O33</f>
        <v>56.224049751629295</v>
      </c>
      <c r="T40" s="11">
        <f>T$43*'Shares Cordless Tools'!P33</f>
        <v>41.895086768961932</v>
      </c>
      <c r="U40" s="11">
        <f>U$43*'Shares Cordless Tools'!Q33</f>
        <v>30.990928304470607</v>
      </c>
      <c r="V40" s="11">
        <f>V$43*'Shares Cordless Tools'!R33</f>
        <v>17.235478578585376</v>
      </c>
      <c r="W40" s="11">
        <f>W$43*'Shares Cordless Tools'!S33</f>
        <v>17.526035645991019</v>
      </c>
      <c r="X40" s="11">
        <f>X$43*'Shares Cordless Tools'!T33</f>
        <v>10.613263343753662</v>
      </c>
      <c r="Y40" s="11">
        <f>Y$43*'Shares Cordless Tools'!U33</f>
        <v>4.4258643245260982</v>
      </c>
      <c r="Z40" s="11">
        <f>Z$43*'Shares Cordless Tools'!V33</f>
        <v>3.2761753252981878</v>
      </c>
      <c r="AA40" s="11">
        <f>AA$43*'Shares Cordless Tools'!W33</f>
        <v>0</v>
      </c>
      <c r="AB40" s="11">
        <f>AB$43*'Shares Cordless Tools'!X33</f>
        <v>0</v>
      </c>
      <c r="AC40" s="10">
        <v>0</v>
      </c>
      <c r="AD40" s="10">
        <v>0</v>
      </c>
      <c r="AE40" s="10">
        <v>0</v>
      </c>
      <c r="AF40" s="10">
        <v>0</v>
      </c>
      <c r="AG40" s="10">
        <v>0</v>
      </c>
      <c r="AH40" s="10">
        <v>0</v>
      </c>
      <c r="AI40" s="10">
        <v>0</v>
      </c>
      <c r="AJ40" s="10">
        <v>0</v>
      </c>
      <c r="AK40" s="10">
        <v>0</v>
      </c>
      <c r="AL40" s="10">
        <v>0</v>
      </c>
      <c r="AM40" s="10">
        <v>0</v>
      </c>
      <c r="AN40" s="10">
        <v>0</v>
      </c>
      <c r="AO40" s="10">
        <v>0</v>
      </c>
      <c r="AP40" s="10">
        <v>0</v>
      </c>
      <c r="AQ40" s="10">
        <v>0</v>
      </c>
      <c r="AR40" s="10">
        <v>0</v>
      </c>
      <c r="AS40" s="10">
        <v>0</v>
      </c>
      <c r="AT40" s="10">
        <v>0</v>
      </c>
      <c r="AU40" s="10">
        <v>0</v>
      </c>
      <c r="AV40" s="10">
        <v>0</v>
      </c>
      <c r="AW40" s="10">
        <v>0</v>
      </c>
      <c r="AX40" s="10">
        <v>0</v>
      </c>
      <c r="AY40" s="10">
        <v>0</v>
      </c>
      <c r="AZ40" s="10">
        <v>0</v>
      </c>
      <c r="BA40" s="10">
        <v>0</v>
      </c>
      <c r="BB40" s="10">
        <v>0</v>
      </c>
      <c r="BC40" s="10">
        <v>0</v>
      </c>
      <c r="BD40" s="10">
        <v>0</v>
      </c>
      <c r="BE40" s="10">
        <v>0</v>
      </c>
    </row>
    <row r="41" spans="1:57" x14ac:dyDescent="0.35">
      <c r="A41" s="57" t="s">
        <v>616</v>
      </c>
      <c r="C41" s="86" t="s">
        <v>4</v>
      </c>
      <c r="D41" s="58" t="s">
        <v>621</v>
      </c>
      <c r="E41" s="73" t="s">
        <v>623</v>
      </c>
      <c r="F41" s="26" t="s">
        <v>66</v>
      </c>
      <c r="G41" s="11">
        <f>G$43*'Shares Cordless Tools'!C34</f>
        <v>29.182885864920472</v>
      </c>
      <c r="H41" s="11">
        <f>H$43*'Shares Cordless Tools'!D34</f>
        <v>27.893442112826683</v>
      </c>
      <c r="I41" s="11">
        <f>I$43*'Shares Cordless Tools'!E34</f>
        <v>61.822902352350233</v>
      </c>
      <c r="J41" s="11">
        <f>J$43*'Shares Cordless Tools'!F34</f>
        <v>59.314211217011632</v>
      </c>
      <c r="K41" s="11">
        <f>K$43*'Shares Cordless Tools'!G34</f>
        <v>53.958970671902854</v>
      </c>
      <c r="L41" s="11">
        <f>L$43*'Shares Cordless Tools'!H34</f>
        <v>56.263982411162104</v>
      </c>
      <c r="M41" s="11">
        <f>M$43*'Shares Cordless Tools'!I34</f>
        <v>53.181324668048262</v>
      </c>
      <c r="N41" s="11">
        <f>N$43*'Shares Cordless Tools'!J34</f>
        <v>59.863585660034502</v>
      </c>
      <c r="O41" s="11">
        <f>O$43*'Shares Cordless Tools'!K34</f>
        <v>59.098940688397057</v>
      </c>
      <c r="P41" s="11">
        <f>P$43*'Shares Cordless Tools'!L34</f>
        <v>61.25132970139579</v>
      </c>
      <c r="Q41" s="11">
        <f>Q$43*'Shares Cordless Tools'!M34</f>
        <v>48.76554130056978</v>
      </c>
      <c r="R41" s="11">
        <f>R$43*'Shares Cordless Tools'!N34</f>
        <v>53.972656815335391</v>
      </c>
      <c r="S41" s="11">
        <f>S$43*'Shares Cordless Tools'!O34</f>
        <v>52.38866410866401</v>
      </c>
      <c r="T41" s="11">
        <f>T$43*'Shares Cordless Tools'!P34</f>
        <v>47.619864960404755</v>
      </c>
      <c r="U41" s="11">
        <f>U$43*'Shares Cordless Tools'!Q34</f>
        <v>35.149119869080764</v>
      </c>
      <c r="V41" s="11">
        <f>V$43*'Shares Cordless Tools'!R34</f>
        <v>24.178901158125669</v>
      </c>
      <c r="W41" s="11">
        <f>W$43*'Shares Cordless Tools'!S34</f>
        <v>28.407072962017683</v>
      </c>
      <c r="X41" s="11">
        <f>X$43*'Shares Cordless Tools'!T34</f>
        <v>18.967721258155308</v>
      </c>
      <c r="Y41" s="11">
        <f>Y$43*'Shares Cordless Tools'!U34</f>
        <v>9.0799000861571777</v>
      </c>
      <c r="Z41" s="11">
        <f>Z$43*'Shares Cordless Tools'!V34</f>
        <v>7.4122198424630588</v>
      </c>
      <c r="AA41" s="11">
        <f>AA$43*'Shares Cordless Tools'!W34</f>
        <v>0</v>
      </c>
      <c r="AB41" s="11">
        <f>AB$43*'Shares Cordless Tools'!X34</f>
        <v>0</v>
      </c>
      <c r="AC41" s="10">
        <v>0</v>
      </c>
      <c r="AD41" s="10">
        <v>0</v>
      </c>
      <c r="AE41" s="10">
        <v>0</v>
      </c>
      <c r="AF41" s="10">
        <v>0</v>
      </c>
      <c r="AG41" s="10">
        <v>0</v>
      </c>
      <c r="AH41" s="10">
        <v>0</v>
      </c>
      <c r="AI41" s="10">
        <v>0</v>
      </c>
      <c r="AJ41" s="10">
        <v>0</v>
      </c>
      <c r="AK41" s="10">
        <v>0</v>
      </c>
      <c r="AL41" s="10">
        <v>0</v>
      </c>
      <c r="AM41" s="10">
        <v>0</v>
      </c>
      <c r="AN41" s="10">
        <v>0</v>
      </c>
      <c r="AO41" s="10">
        <v>0</v>
      </c>
      <c r="AP41" s="10">
        <v>0</v>
      </c>
      <c r="AQ41" s="10">
        <v>0</v>
      </c>
      <c r="AR41" s="10">
        <v>0</v>
      </c>
      <c r="AS41" s="10">
        <v>0</v>
      </c>
      <c r="AT41" s="10">
        <v>0</v>
      </c>
      <c r="AU41" s="10">
        <v>0</v>
      </c>
      <c r="AV41" s="10">
        <v>0</v>
      </c>
      <c r="AW41" s="10">
        <v>0</v>
      </c>
      <c r="AX41" s="10">
        <v>0</v>
      </c>
      <c r="AY41" s="10">
        <v>0</v>
      </c>
      <c r="AZ41" s="10">
        <v>0</v>
      </c>
      <c r="BA41" s="10">
        <v>0</v>
      </c>
      <c r="BB41" s="10">
        <v>0</v>
      </c>
      <c r="BC41" s="10">
        <v>0</v>
      </c>
      <c r="BD41" s="10">
        <v>0</v>
      </c>
      <c r="BE41" s="10">
        <v>0</v>
      </c>
    </row>
    <row r="42" spans="1:57" x14ac:dyDescent="0.35">
      <c r="A42" s="57" t="s">
        <v>616</v>
      </c>
      <c r="C42" s="86" t="s">
        <v>4</v>
      </c>
      <c r="D42" s="58" t="s">
        <v>621</v>
      </c>
      <c r="E42" s="73" t="s">
        <v>623</v>
      </c>
      <c r="F42" s="26" t="s">
        <v>67</v>
      </c>
      <c r="G42" s="11">
        <f>G$43*'Shares Cordless Tools'!C35</f>
        <v>362.26645637066861</v>
      </c>
      <c r="H42" s="11">
        <f>H$43*'Shares Cordless Tools'!D35</f>
        <v>407.07085895961694</v>
      </c>
      <c r="I42" s="11">
        <f>I$43*'Shares Cordless Tools'!E35</f>
        <v>582.19157539539481</v>
      </c>
      <c r="J42" s="11">
        <f>J$43*'Shares Cordless Tools'!F35</f>
        <v>483.33296562368673</v>
      </c>
      <c r="K42" s="11">
        <f>K$43*'Shares Cordless Tools'!G35</f>
        <v>683.97501501860427</v>
      </c>
      <c r="L42" s="11">
        <f>L$43*'Shares Cordless Tools'!H35</f>
        <v>582.5169979238583</v>
      </c>
      <c r="M42" s="11">
        <f>M$43*'Shares Cordless Tools'!I35</f>
        <v>684.22883406911649</v>
      </c>
      <c r="N42" s="11">
        <f>N$43*'Shares Cordless Tools'!J35</f>
        <v>802.85175823411953</v>
      </c>
      <c r="O42" s="11">
        <f>O$43*'Shares Cordless Tools'!K35</f>
        <v>757.80245702030095</v>
      </c>
      <c r="P42" s="11">
        <f>P$43*'Shares Cordless Tools'!L35</f>
        <v>826.28858995125654</v>
      </c>
      <c r="Q42" s="11">
        <f>Q$43*'Shares Cordless Tools'!M35</f>
        <v>743.51038851796591</v>
      </c>
      <c r="R42" s="11">
        <f>R$43*'Shares Cordless Tools'!N35</f>
        <v>852.38834073327291</v>
      </c>
      <c r="S42" s="11">
        <f>S$43*'Shares Cordless Tools'!O35</f>
        <v>796.03839943245907</v>
      </c>
      <c r="T42" s="11">
        <f>T$43*'Shares Cordless Tools'!P35</f>
        <v>700.03155741110174</v>
      </c>
      <c r="U42" s="11">
        <f>U$43*'Shares Cordless Tools'!Q35</f>
        <v>603.56521142229406</v>
      </c>
      <c r="V42" s="11">
        <f>V$43*'Shares Cordless Tools'!R35</f>
        <v>318.99275344872831</v>
      </c>
      <c r="W42" s="11">
        <f>W$43*'Shares Cordless Tools'!S35</f>
        <v>230.15970965054794</v>
      </c>
      <c r="X42" s="11">
        <f>X$43*'Shares Cordless Tools'!T35</f>
        <v>101.30469284907738</v>
      </c>
      <c r="Y42" s="11">
        <f>Y$43*'Shares Cordless Tools'!U35</f>
        <v>43.578070750316463</v>
      </c>
      <c r="Z42" s="11">
        <f>Z$43*'Shares Cordless Tools'!V35</f>
        <v>26.979452245975541</v>
      </c>
      <c r="AA42" s="11">
        <f>AA$43*'Shares Cordless Tools'!W35</f>
        <v>0</v>
      </c>
      <c r="AB42" s="11">
        <f>AB$43*'Shares Cordless Tools'!X35</f>
        <v>0</v>
      </c>
      <c r="AC42" s="10">
        <v>0</v>
      </c>
      <c r="AD42" s="10">
        <v>0</v>
      </c>
      <c r="AE42" s="10">
        <v>0</v>
      </c>
      <c r="AF42" s="10">
        <v>0</v>
      </c>
      <c r="AG42" s="10">
        <v>0</v>
      </c>
      <c r="AH42" s="10">
        <v>0</v>
      </c>
      <c r="AI42" s="10">
        <v>0</v>
      </c>
      <c r="AJ42" s="10">
        <v>0</v>
      </c>
      <c r="AK42" s="10">
        <v>0</v>
      </c>
      <c r="AL42" s="10">
        <v>0</v>
      </c>
      <c r="AM42" s="10">
        <v>0</v>
      </c>
      <c r="AN42" s="10">
        <v>0</v>
      </c>
      <c r="AO42" s="10">
        <v>0</v>
      </c>
      <c r="AP42" s="10">
        <v>0</v>
      </c>
      <c r="AQ42" s="10">
        <v>0</v>
      </c>
      <c r="AR42" s="10">
        <v>0</v>
      </c>
      <c r="AS42" s="10">
        <v>0</v>
      </c>
      <c r="AT42" s="10">
        <v>0</v>
      </c>
      <c r="AU42" s="10">
        <v>0</v>
      </c>
      <c r="AV42" s="10">
        <v>0</v>
      </c>
      <c r="AW42" s="10">
        <v>0</v>
      </c>
      <c r="AX42" s="10">
        <v>0</v>
      </c>
      <c r="AY42" s="10">
        <v>0</v>
      </c>
      <c r="AZ42" s="10">
        <v>0</v>
      </c>
      <c r="BA42" s="10">
        <v>0</v>
      </c>
      <c r="BB42" s="10">
        <v>0</v>
      </c>
      <c r="BC42" s="10">
        <v>0</v>
      </c>
      <c r="BD42" s="10">
        <v>0</v>
      </c>
      <c r="BE42" s="10">
        <v>0</v>
      </c>
    </row>
    <row r="43" spans="1:57" x14ac:dyDescent="0.35">
      <c r="A43" s="86" t="s">
        <v>616</v>
      </c>
      <c r="B43" s="86"/>
      <c r="C43" s="86" t="s">
        <v>4</v>
      </c>
      <c r="D43" s="87" t="s">
        <v>621</v>
      </c>
      <c r="E43" s="87" t="s">
        <v>623</v>
      </c>
      <c r="F43" s="93" t="s">
        <v>630</v>
      </c>
      <c r="G43" s="2">
        <v>2811.0535707914223</v>
      </c>
      <c r="H43" s="2">
        <v>2959.003758727813</v>
      </c>
      <c r="I43" s="2">
        <v>3114.7407986608559</v>
      </c>
      <c r="J43" s="2">
        <v>3278.6745249061646</v>
      </c>
      <c r="K43" s="2">
        <v>3451.2363420064889</v>
      </c>
      <c r="L43" s="2">
        <v>3632.8803600068309</v>
      </c>
      <c r="M43" s="2">
        <v>3824.0845894808745</v>
      </c>
      <c r="N43" s="2">
        <v>4025.3521994535522</v>
      </c>
      <c r="O43" s="2">
        <v>4237.2128415300549</v>
      </c>
      <c r="P43" s="2">
        <v>4460.2240437158471</v>
      </c>
      <c r="Q43" s="2">
        <v>4694.9726775956287</v>
      </c>
      <c r="R43" s="2">
        <v>4942.0765027322404</v>
      </c>
      <c r="S43" s="2">
        <v>5202.1857923497273</v>
      </c>
      <c r="T43" s="2">
        <v>4371.5846994535523</v>
      </c>
      <c r="U43" s="2">
        <v>3666.6666666666665</v>
      </c>
      <c r="V43" s="2">
        <v>1777.7777777777776</v>
      </c>
      <c r="W43" s="2">
        <v>1466.6666666666665</v>
      </c>
      <c r="X43" s="2">
        <v>733.33333333333326</v>
      </c>
      <c r="Y43" s="2">
        <v>293.33333333333331</v>
      </c>
      <c r="Z43" s="2">
        <v>210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0</v>
      </c>
      <c r="AG43" s="2">
        <v>0</v>
      </c>
      <c r="AH43" s="2">
        <v>0</v>
      </c>
      <c r="AI43" s="2">
        <v>0</v>
      </c>
      <c r="AJ43" s="2">
        <v>0</v>
      </c>
      <c r="AK43" s="2">
        <v>0</v>
      </c>
      <c r="AL43" s="2">
        <v>0</v>
      </c>
      <c r="AM43" s="2">
        <v>0</v>
      </c>
      <c r="AN43" s="2">
        <v>0</v>
      </c>
      <c r="AO43" s="2">
        <v>0</v>
      </c>
      <c r="AP43" s="2">
        <v>0</v>
      </c>
      <c r="AQ43" s="2">
        <v>0</v>
      </c>
      <c r="AR43" s="2">
        <v>0</v>
      </c>
      <c r="AS43" s="2">
        <v>0</v>
      </c>
      <c r="AT43" s="2">
        <v>0</v>
      </c>
      <c r="AU43" s="2">
        <v>0</v>
      </c>
      <c r="AV43" s="2">
        <v>0</v>
      </c>
      <c r="AW43" s="2">
        <v>0</v>
      </c>
      <c r="AX43" s="2">
        <v>0</v>
      </c>
      <c r="AY43" s="2">
        <v>0</v>
      </c>
      <c r="AZ43" s="2">
        <v>0</v>
      </c>
      <c r="BA43" s="2">
        <v>0</v>
      </c>
      <c r="BB43" s="2">
        <v>0</v>
      </c>
      <c r="BC43" s="2">
        <v>0</v>
      </c>
      <c r="BD43" s="2">
        <v>0</v>
      </c>
      <c r="BE43" s="2">
        <v>0</v>
      </c>
    </row>
    <row r="44" spans="1:57" x14ac:dyDescent="0.35">
      <c r="F44" s="26" t="s">
        <v>69</v>
      </c>
      <c r="G44" s="5">
        <f t="shared" ref="G44:Q44" si="0">_xlfn.RRI(1,G43,H43)</f>
        <v>5.2631578947368363E-2</v>
      </c>
      <c r="H44" s="5">
        <f t="shared" si="0"/>
        <v>5.2631578947368585E-2</v>
      </c>
      <c r="I44" s="5">
        <f t="shared" si="0"/>
        <v>5.2631578947368585E-2</v>
      </c>
      <c r="J44" s="5">
        <f t="shared" si="0"/>
        <v>5.2631578947368363E-2</v>
      </c>
      <c r="K44" s="5">
        <f t="shared" si="0"/>
        <v>5.2631578947368585E-2</v>
      </c>
      <c r="L44" s="5">
        <f t="shared" si="0"/>
        <v>5.2631578947368363E-2</v>
      </c>
      <c r="M44" s="5">
        <f t="shared" si="0"/>
        <v>5.2631578947368363E-2</v>
      </c>
      <c r="N44" s="5">
        <f t="shared" si="0"/>
        <v>5.2631578947368363E-2</v>
      </c>
      <c r="O44" s="5">
        <f t="shared" si="0"/>
        <v>5.2631578947368363E-2</v>
      </c>
      <c r="P44" s="5">
        <f t="shared" si="0"/>
        <v>5.2631578947368585E-2</v>
      </c>
      <c r="Q44" s="5">
        <f t="shared" si="0"/>
        <v>5.2631578947368363E-2</v>
      </c>
      <c r="R44" s="5">
        <f>_xlfn.RRI(1,R43,S43)</f>
        <v>5.2631578947368585E-2</v>
      </c>
      <c r="S44" s="5">
        <f t="shared" ref="S44:AA44" si="1">_xlfn.RRI(1,S43,T43)</f>
        <v>-0.15966386554621848</v>
      </c>
      <c r="T44" s="5">
        <f t="shared" si="1"/>
        <v>-0.16125000000000012</v>
      </c>
      <c r="U44" s="5">
        <f t="shared" si="1"/>
        <v>-0.51515151515151514</v>
      </c>
      <c r="V44" s="5">
        <f t="shared" si="1"/>
        <v>-0.17500000000000004</v>
      </c>
      <c r="W44" s="5">
        <f t="shared" si="1"/>
        <v>-0.5</v>
      </c>
      <c r="X44" s="5">
        <f t="shared" si="1"/>
        <v>-0.6</v>
      </c>
      <c r="Y44" s="5">
        <f t="shared" si="1"/>
        <v>-0.28409090909090906</v>
      </c>
      <c r="Z44" s="5">
        <f t="shared" si="1"/>
        <v>-1</v>
      </c>
      <c r="AA44" s="5">
        <f t="shared" si="1"/>
        <v>0</v>
      </c>
      <c r="AB44" s="5">
        <v>0</v>
      </c>
      <c r="AC44" s="5">
        <v>0</v>
      </c>
      <c r="AD44" s="5">
        <v>0</v>
      </c>
      <c r="AE44" s="5">
        <v>0</v>
      </c>
      <c r="AF44" s="5">
        <v>0</v>
      </c>
      <c r="AG44" s="5">
        <v>0</v>
      </c>
      <c r="AH44" s="5">
        <v>0</v>
      </c>
      <c r="AI44" s="5">
        <v>0</v>
      </c>
      <c r="AJ44" s="5">
        <v>0</v>
      </c>
      <c r="AK44" s="5">
        <v>0</v>
      </c>
      <c r="AL44" s="5">
        <v>0</v>
      </c>
      <c r="AM44" s="5">
        <v>0</v>
      </c>
      <c r="AN44" s="5">
        <v>0</v>
      </c>
      <c r="AO44" s="5">
        <v>0</v>
      </c>
      <c r="AP44" s="5">
        <v>0</v>
      </c>
      <c r="AQ44" s="5">
        <v>0</v>
      </c>
      <c r="AR44" s="5">
        <v>0</v>
      </c>
      <c r="AS44" s="5">
        <v>0</v>
      </c>
      <c r="AT44" s="5">
        <v>0</v>
      </c>
      <c r="AU44" s="5">
        <v>0</v>
      </c>
      <c r="AV44" s="5">
        <v>0</v>
      </c>
      <c r="AW44" s="5">
        <v>0</v>
      </c>
      <c r="AX44" s="5">
        <v>0</v>
      </c>
      <c r="AY44" s="5">
        <v>0</v>
      </c>
      <c r="AZ44" s="5">
        <v>0</v>
      </c>
      <c r="BA44" s="5">
        <v>0</v>
      </c>
      <c r="BB44" s="5">
        <v>0</v>
      </c>
      <c r="BC44" s="5">
        <v>0</v>
      </c>
      <c r="BD44" s="5">
        <v>0</v>
      </c>
      <c r="BE44" s="5">
        <v>0</v>
      </c>
    </row>
    <row r="45" spans="1:57" x14ac:dyDescent="0.35">
      <c r="F45" s="30" t="s">
        <v>587</v>
      </c>
      <c r="G45" s="28">
        <f>SUM(G12:G42)</f>
        <v>2811.0535707914214</v>
      </c>
      <c r="H45" s="28">
        <f t="shared" ref="H45:BE45" si="2">SUM(H12:H42)</f>
        <v>2959.0037587278139</v>
      </c>
      <c r="I45" s="28">
        <f t="shared" si="2"/>
        <v>3114.7407986608569</v>
      </c>
      <c r="J45" s="28">
        <f t="shared" si="2"/>
        <v>3278.6745249061651</v>
      </c>
      <c r="K45" s="28">
        <f t="shared" si="2"/>
        <v>3451.2363420064889</v>
      </c>
      <c r="L45" s="28">
        <f t="shared" si="2"/>
        <v>3632.8803600068322</v>
      </c>
      <c r="M45" s="28">
        <f t="shared" si="2"/>
        <v>3824.084589480874</v>
      </c>
      <c r="N45" s="28">
        <f t="shared" si="2"/>
        <v>4025.3521994535536</v>
      </c>
      <c r="O45" s="28">
        <f t="shared" si="2"/>
        <v>4237.212841530054</v>
      </c>
      <c r="P45" s="28">
        <f t="shared" si="2"/>
        <v>4460.2240437158443</v>
      </c>
      <c r="Q45" s="28">
        <f t="shared" si="2"/>
        <v>4694.9726775956306</v>
      </c>
      <c r="R45" s="28">
        <f t="shared" si="2"/>
        <v>4942.0765027322414</v>
      </c>
      <c r="S45" s="28">
        <f t="shared" si="2"/>
        <v>5202.1857923497282</v>
      </c>
      <c r="T45" s="28">
        <f t="shared" si="2"/>
        <v>4371.5846994535532</v>
      </c>
      <c r="U45" s="28">
        <f t="shared" si="2"/>
        <v>3666.666666666667</v>
      </c>
      <c r="V45" s="28">
        <f t="shared" si="2"/>
        <v>1777.7777777777776</v>
      </c>
      <c r="W45" s="28">
        <f t="shared" si="2"/>
        <v>1466.6666666666663</v>
      </c>
      <c r="X45" s="28">
        <f t="shared" si="2"/>
        <v>733.33333333333337</v>
      </c>
      <c r="Y45" s="28">
        <f t="shared" si="2"/>
        <v>293.33333333333337</v>
      </c>
      <c r="Z45" s="28">
        <f t="shared" si="2"/>
        <v>210.00000000000009</v>
      </c>
      <c r="AA45" s="28">
        <f t="shared" si="2"/>
        <v>0</v>
      </c>
      <c r="AB45" s="28">
        <f t="shared" si="2"/>
        <v>0</v>
      </c>
      <c r="AC45" s="28">
        <f t="shared" si="2"/>
        <v>0</v>
      </c>
      <c r="AD45" s="28">
        <f t="shared" si="2"/>
        <v>0</v>
      </c>
      <c r="AE45" s="28">
        <f t="shared" si="2"/>
        <v>0</v>
      </c>
      <c r="AF45" s="28">
        <f t="shared" si="2"/>
        <v>0</v>
      </c>
      <c r="AG45" s="28">
        <f t="shared" si="2"/>
        <v>0</v>
      </c>
      <c r="AH45" s="28">
        <f t="shared" si="2"/>
        <v>0</v>
      </c>
      <c r="AI45" s="28">
        <f t="shared" si="2"/>
        <v>0</v>
      </c>
      <c r="AJ45" s="28">
        <f t="shared" si="2"/>
        <v>0</v>
      </c>
      <c r="AK45" s="28">
        <f t="shared" si="2"/>
        <v>0</v>
      </c>
      <c r="AL45" s="28">
        <f t="shared" si="2"/>
        <v>0</v>
      </c>
      <c r="AM45" s="28">
        <f t="shared" si="2"/>
        <v>0</v>
      </c>
      <c r="AN45" s="28">
        <f t="shared" si="2"/>
        <v>0</v>
      </c>
      <c r="AO45" s="28">
        <f t="shared" si="2"/>
        <v>0</v>
      </c>
      <c r="AP45" s="28">
        <f t="shared" si="2"/>
        <v>0</v>
      </c>
      <c r="AQ45" s="28">
        <f t="shared" si="2"/>
        <v>0</v>
      </c>
      <c r="AR45" s="28">
        <f t="shared" si="2"/>
        <v>0</v>
      </c>
      <c r="AS45" s="28">
        <f t="shared" si="2"/>
        <v>0</v>
      </c>
      <c r="AT45" s="28">
        <f t="shared" si="2"/>
        <v>0</v>
      </c>
      <c r="AU45" s="28">
        <f t="shared" si="2"/>
        <v>0</v>
      </c>
      <c r="AV45" s="28">
        <f t="shared" si="2"/>
        <v>0</v>
      </c>
      <c r="AW45" s="28">
        <f t="shared" si="2"/>
        <v>0</v>
      </c>
      <c r="AX45" s="28">
        <f t="shared" si="2"/>
        <v>0</v>
      </c>
      <c r="AY45" s="28">
        <f t="shared" si="2"/>
        <v>0</v>
      </c>
      <c r="AZ45" s="28">
        <f t="shared" si="2"/>
        <v>0</v>
      </c>
      <c r="BA45" s="28">
        <f t="shared" si="2"/>
        <v>0</v>
      </c>
      <c r="BB45" s="28">
        <f t="shared" si="2"/>
        <v>0</v>
      </c>
      <c r="BC45" s="28">
        <f t="shared" si="2"/>
        <v>0</v>
      </c>
      <c r="BD45" s="28">
        <f t="shared" si="2"/>
        <v>0</v>
      </c>
      <c r="BE45" s="28">
        <f t="shared" si="2"/>
        <v>0</v>
      </c>
    </row>
    <row r="46" spans="1:57" x14ac:dyDescent="0.35">
      <c r="F46" s="15" t="s">
        <v>70</v>
      </c>
      <c r="G46" s="15"/>
      <c r="H46" s="15"/>
      <c r="I46" s="15"/>
      <c r="J46" s="16"/>
      <c r="K46" s="16"/>
      <c r="L46" s="16"/>
      <c r="M46" s="16"/>
      <c r="N46" s="16"/>
      <c r="O46" s="16"/>
      <c r="P46" s="16"/>
      <c r="Q46" s="16"/>
    </row>
    <row r="47" spans="1:57" x14ac:dyDescent="0.35">
      <c r="F47" s="13" t="s">
        <v>71</v>
      </c>
      <c r="G47" s="13"/>
      <c r="H47" s="13"/>
      <c r="I47" s="13"/>
    </row>
  </sheetData>
  <mergeCells count="4">
    <mergeCell ref="H1:I1"/>
    <mergeCell ref="G10:Q10"/>
    <mergeCell ref="R10:AB10"/>
    <mergeCell ref="AC10:BE10"/>
  </mergeCells>
  <pageMargins left="0.7" right="0.7" top="0.78740157499999996" bottom="0.78740157499999996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8D79D-88C2-403C-A812-AE9F291F977B}">
  <sheetPr>
    <tabColor rgb="FF92D050"/>
  </sheetPr>
  <dimension ref="A1:BE47"/>
  <sheetViews>
    <sheetView topLeftCell="A37" zoomScale="60" zoomScaleNormal="60" workbookViewId="0">
      <selection activeCell="E12" sqref="E12"/>
    </sheetView>
  </sheetViews>
  <sheetFormatPr baseColWidth="10" defaultRowHeight="14.5" x14ac:dyDescent="0.35"/>
  <cols>
    <col min="1" max="4" width="11.54296875" style="57"/>
    <col min="5" max="5" width="11.54296875" style="72"/>
    <col min="6" max="6" width="27.26953125" customWidth="1"/>
    <col min="7" max="8" width="12.26953125" customWidth="1"/>
    <col min="9" max="9" width="12" customWidth="1"/>
    <col min="10" max="17" width="11" customWidth="1"/>
    <col min="18" max="27" width="11.26953125" bestFit="1" customWidth="1"/>
  </cols>
  <sheetData>
    <row r="1" spans="1:57" x14ac:dyDescent="0.35">
      <c r="F1" s="26" t="s">
        <v>32</v>
      </c>
      <c r="G1" s="26" t="s">
        <v>33</v>
      </c>
      <c r="H1" s="94"/>
      <c r="I1" s="94"/>
      <c r="J1" s="26"/>
      <c r="K1" s="26"/>
      <c r="L1" s="26"/>
      <c r="M1" s="26"/>
      <c r="N1" s="26"/>
      <c r="O1" s="26"/>
      <c r="P1" s="26"/>
    </row>
    <row r="2" spans="1:57" x14ac:dyDescent="0.35">
      <c r="G2" s="26" t="s">
        <v>585</v>
      </c>
      <c r="H2" s="26"/>
      <c r="I2" s="26"/>
      <c r="J2" s="26"/>
      <c r="K2" s="26"/>
      <c r="L2" s="26"/>
      <c r="M2" s="26"/>
      <c r="N2" s="26"/>
      <c r="O2" s="26"/>
      <c r="P2" s="26"/>
    </row>
    <row r="9" spans="1:57" x14ac:dyDescent="0.35">
      <c r="F9" s="26"/>
      <c r="G9" s="26"/>
      <c r="H9" s="26"/>
      <c r="I9" s="6"/>
      <c r="J9" s="6"/>
      <c r="K9" s="6"/>
      <c r="L9" s="6"/>
      <c r="M9" s="6"/>
      <c r="N9" s="6"/>
      <c r="O9" s="6"/>
      <c r="P9" s="6"/>
      <c r="Q9" s="6"/>
      <c r="R9" s="26"/>
      <c r="S9" s="26"/>
      <c r="T9" s="26"/>
      <c r="U9" s="26"/>
      <c r="V9" s="26"/>
      <c r="W9" s="26"/>
      <c r="X9" s="26"/>
      <c r="Y9" s="26"/>
      <c r="Z9" s="26"/>
      <c r="AA9" s="7"/>
    </row>
    <row r="10" spans="1:57" x14ac:dyDescent="0.35">
      <c r="F10" s="26"/>
      <c r="G10" s="96" t="s">
        <v>38</v>
      </c>
      <c r="H10" s="96"/>
      <c r="I10" s="96"/>
      <c r="J10" s="96"/>
      <c r="K10" s="96"/>
      <c r="L10" s="96"/>
      <c r="M10" s="96"/>
      <c r="N10" s="96"/>
      <c r="O10" s="96"/>
      <c r="P10" s="96"/>
      <c r="Q10" s="96"/>
      <c r="R10" s="97" t="s">
        <v>39</v>
      </c>
      <c r="S10" s="97"/>
      <c r="T10" s="97"/>
      <c r="U10" s="97"/>
      <c r="V10" s="97"/>
      <c r="W10" s="97"/>
      <c r="X10" s="97"/>
      <c r="Y10" s="97"/>
      <c r="Z10" s="97"/>
      <c r="AA10" s="97"/>
      <c r="AB10" s="97"/>
      <c r="AC10" s="98" t="s">
        <v>40</v>
      </c>
      <c r="AD10" s="98"/>
      <c r="AE10" s="98"/>
      <c r="AF10" s="98"/>
      <c r="AG10" s="98"/>
      <c r="AH10" s="98"/>
      <c r="AI10" s="98"/>
      <c r="AJ10" s="98"/>
      <c r="AK10" s="98"/>
      <c r="AL10" s="98"/>
      <c r="AM10" s="98"/>
      <c r="AN10" s="98"/>
      <c r="AO10" s="98"/>
      <c r="AP10" s="98"/>
      <c r="AQ10" s="98"/>
      <c r="AR10" s="98"/>
      <c r="AS10" s="98"/>
      <c r="AT10" s="98"/>
      <c r="AU10" s="98"/>
      <c r="AV10" s="98"/>
      <c r="AW10" s="98"/>
      <c r="AX10" s="98"/>
      <c r="AY10" s="98"/>
      <c r="AZ10" s="98"/>
      <c r="BA10" s="98"/>
      <c r="BB10" s="98"/>
      <c r="BC10" s="98"/>
      <c r="BD10" s="98"/>
      <c r="BE10" s="98"/>
    </row>
    <row r="11" spans="1:57" x14ac:dyDescent="0.35">
      <c r="A11" s="57" t="s">
        <v>615</v>
      </c>
      <c r="B11" s="57" t="s">
        <v>613</v>
      </c>
      <c r="C11" s="57" t="s">
        <v>618</v>
      </c>
      <c r="D11" s="57" t="s">
        <v>620</v>
      </c>
      <c r="E11" s="72" t="s">
        <v>619</v>
      </c>
      <c r="F11" s="27" t="s">
        <v>614</v>
      </c>
      <c r="G11" s="8">
        <v>2000</v>
      </c>
      <c r="H11" s="8">
        <v>2001</v>
      </c>
      <c r="I11" s="8">
        <v>2002</v>
      </c>
      <c r="J11" s="8">
        <v>2003</v>
      </c>
      <c r="K11" s="8">
        <v>2004</v>
      </c>
      <c r="L11" s="8">
        <v>2005</v>
      </c>
      <c r="M11" s="8">
        <v>2006</v>
      </c>
      <c r="N11" s="8">
        <v>2007</v>
      </c>
      <c r="O11" s="8">
        <v>2008</v>
      </c>
      <c r="P11" s="8">
        <v>2009</v>
      </c>
      <c r="Q11" s="8">
        <v>2010</v>
      </c>
      <c r="R11" s="9">
        <v>2011</v>
      </c>
      <c r="S11" s="9">
        <v>2012</v>
      </c>
      <c r="T11" s="9">
        <v>2013</v>
      </c>
      <c r="U11" s="9">
        <v>2014</v>
      </c>
      <c r="V11" s="9">
        <v>2015</v>
      </c>
      <c r="W11" s="9">
        <v>2016</v>
      </c>
      <c r="X11" s="9">
        <v>2017</v>
      </c>
      <c r="Y11" s="9">
        <v>2018</v>
      </c>
      <c r="Z11" s="9">
        <v>2019</v>
      </c>
      <c r="AA11" s="9">
        <v>2020</v>
      </c>
      <c r="AB11" s="9">
        <v>2021</v>
      </c>
      <c r="AC11" s="10">
        <v>2022</v>
      </c>
      <c r="AD11" s="10">
        <v>2023</v>
      </c>
      <c r="AE11" s="10">
        <v>2024</v>
      </c>
      <c r="AF11" s="10">
        <v>2025</v>
      </c>
      <c r="AG11" s="10">
        <v>2026</v>
      </c>
      <c r="AH11" s="10">
        <v>2027</v>
      </c>
      <c r="AI11" s="10">
        <v>2028</v>
      </c>
      <c r="AJ11" s="10">
        <v>2029</v>
      </c>
      <c r="AK11" s="10">
        <v>2030</v>
      </c>
      <c r="AL11" s="10">
        <v>2031</v>
      </c>
      <c r="AM11" s="10">
        <v>2032</v>
      </c>
      <c r="AN11" s="10">
        <v>2033</v>
      </c>
      <c r="AO11" s="10">
        <v>2034</v>
      </c>
      <c r="AP11" s="10">
        <v>2035</v>
      </c>
      <c r="AQ11" s="10">
        <v>2036</v>
      </c>
      <c r="AR11" s="10">
        <v>2037</v>
      </c>
      <c r="AS11" s="10">
        <v>2038</v>
      </c>
      <c r="AT11" s="10">
        <v>2039</v>
      </c>
      <c r="AU11" s="10">
        <v>2040</v>
      </c>
      <c r="AV11" s="10">
        <v>2041</v>
      </c>
      <c r="AW11" s="10">
        <v>2042</v>
      </c>
      <c r="AX11" s="10">
        <v>2043</v>
      </c>
      <c r="AY11" s="10">
        <v>2044</v>
      </c>
      <c r="AZ11" s="10">
        <v>2045</v>
      </c>
      <c r="BA11" s="10">
        <v>2046</v>
      </c>
      <c r="BB11" s="10">
        <v>2047</v>
      </c>
      <c r="BC11" s="10">
        <v>2048</v>
      </c>
      <c r="BD11" s="10">
        <v>2049</v>
      </c>
      <c r="BE11" s="10">
        <v>2050</v>
      </c>
    </row>
    <row r="12" spans="1:57" x14ac:dyDescent="0.35">
      <c r="A12" s="57" t="s">
        <v>616</v>
      </c>
      <c r="C12" s="86" t="s">
        <v>4</v>
      </c>
      <c r="D12" s="58" t="s">
        <v>621</v>
      </c>
      <c r="E12" s="75" t="s">
        <v>624</v>
      </c>
      <c r="F12" s="26" t="s">
        <v>41</v>
      </c>
      <c r="G12" s="11">
        <f>G$43*'Shares PortablePCs+Tablets'!C5</f>
        <v>0</v>
      </c>
      <c r="H12" s="11">
        <f>H$43*'Shares PortablePCs+Tablets'!D5</f>
        <v>0</v>
      </c>
      <c r="I12" s="11">
        <f>I$43*'Shares PortablePCs+Tablets'!E5</f>
        <v>0</v>
      </c>
      <c r="J12" s="11">
        <f>J$43*'Shares PortablePCs+Tablets'!F5</f>
        <v>0</v>
      </c>
      <c r="K12" s="11">
        <f>K$43*'Shares PortablePCs+Tablets'!G5</f>
        <v>0</v>
      </c>
      <c r="L12" s="11">
        <f>L$43*'Shares PortablePCs+Tablets'!H5</f>
        <v>0</v>
      </c>
      <c r="M12" s="11">
        <f>M$43*'Shares PortablePCs+Tablets'!I5</f>
        <v>0</v>
      </c>
      <c r="N12" s="11">
        <f>N$43*'Shares PortablePCs+Tablets'!J5</f>
        <v>0</v>
      </c>
      <c r="O12" s="11">
        <f>O$43*'Shares PortablePCs+Tablets'!K5</f>
        <v>0</v>
      </c>
      <c r="P12" s="11">
        <f>P$43*'Shares PortablePCs+Tablets'!L5</f>
        <v>0</v>
      </c>
      <c r="Q12" s="11">
        <f>Q$43*'Shares PortablePCs+Tablets'!M5</f>
        <v>0</v>
      </c>
      <c r="R12" s="11">
        <f>R$43*'Shares PortablePCs+Tablets'!N5</f>
        <v>0</v>
      </c>
      <c r="S12" s="11">
        <f>S$43*'Shares PortablePCs+Tablets'!O5</f>
        <v>0</v>
      </c>
      <c r="T12" s="11">
        <f>T$43*'Shares PortablePCs+Tablets'!P5</f>
        <v>0</v>
      </c>
      <c r="U12" s="11">
        <f>U$43*'Shares PortablePCs+Tablets'!Q5</f>
        <v>0</v>
      </c>
      <c r="V12" s="11">
        <f>V$43*'Shares PortablePCs+Tablets'!R5</f>
        <v>0</v>
      </c>
      <c r="W12" s="11">
        <f>W$43*'Shares PortablePCs+Tablets'!S5</f>
        <v>0</v>
      </c>
      <c r="X12" s="11">
        <f>X$43*'Shares PortablePCs+Tablets'!T5</f>
        <v>0</v>
      </c>
      <c r="Y12" s="11">
        <f>Y$43*'Shares PortablePCs+Tablets'!U5</f>
        <v>0</v>
      </c>
      <c r="Z12" s="11">
        <f>Z$43*'Shares PortablePCs+Tablets'!V5</f>
        <v>0</v>
      </c>
      <c r="AA12" s="11">
        <f>AA$43*'Shares PortablePCs+Tablets'!W5</f>
        <v>0</v>
      </c>
      <c r="AB12" s="11">
        <f>AB$43*'Shares PortablePCs+Tablets'!X5</f>
        <v>0</v>
      </c>
      <c r="AC12" s="10">
        <v>0</v>
      </c>
      <c r="AD12" s="10">
        <v>0</v>
      </c>
      <c r="AE12" s="10">
        <v>0</v>
      </c>
      <c r="AF12" s="10">
        <v>0</v>
      </c>
      <c r="AG12" s="10">
        <v>0</v>
      </c>
      <c r="AH12" s="10">
        <v>0</v>
      </c>
      <c r="AI12" s="10">
        <v>0</v>
      </c>
      <c r="AJ12" s="10">
        <v>0</v>
      </c>
      <c r="AK12" s="10">
        <v>0</v>
      </c>
      <c r="AL12" s="10">
        <v>0</v>
      </c>
      <c r="AM12" s="10">
        <v>0</v>
      </c>
      <c r="AN12" s="10">
        <v>0</v>
      </c>
      <c r="AO12" s="10">
        <v>0</v>
      </c>
      <c r="AP12" s="10">
        <v>0</v>
      </c>
      <c r="AQ12" s="10">
        <v>0</v>
      </c>
      <c r="AR12" s="10">
        <v>0</v>
      </c>
      <c r="AS12" s="10">
        <v>0</v>
      </c>
      <c r="AT12" s="10">
        <v>0</v>
      </c>
      <c r="AU12" s="10">
        <v>0</v>
      </c>
      <c r="AV12" s="10">
        <v>0</v>
      </c>
      <c r="AW12" s="10">
        <v>0</v>
      </c>
      <c r="AX12" s="10">
        <v>0</v>
      </c>
      <c r="AY12" s="10">
        <v>0</v>
      </c>
      <c r="AZ12" s="10">
        <v>0</v>
      </c>
      <c r="BA12" s="10">
        <v>0</v>
      </c>
      <c r="BB12" s="10">
        <v>0</v>
      </c>
      <c r="BC12" s="10">
        <v>0</v>
      </c>
      <c r="BD12" s="10">
        <v>0</v>
      </c>
      <c r="BE12" s="10">
        <v>0</v>
      </c>
    </row>
    <row r="13" spans="1:57" x14ac:dyDescent="0.35">
      <c r="A13" s="57" t="s">
        <v>616</v>
      </c>
      <c r="C13" s="86" t="s">
        <v>4</v>
      </c>
      <c r="D13" s="58" t="s">
        <v>621</v>
      </c>
      <c r="E13" s="75" t="s">
        <v>624</v>
      </c>
      <c r="F13" s="26" t="s">
        <v>42</v>
      </c>
      <c r="G13" s="11">
        <f>G$43*'Shares PortablePCs+Tablets'!C6</f>
        <v>0</v>
      </c>
      <c r="H13" s="11">
        <f>H$43*'Shares PortablePCs+Tablets'!D6</f>
        <v>0</v>
      </c>
      <c r="I13" s="11">
        <f>I$43*'Shares PortablePCs+Tablets'!E6</f>
        <v>0</v>
      </c>
      <c r="J13" s="11">
        <f>J$43*'Shares PortablePCs+Tablets'!F6</f>
        <v>0</v>
      </c>
      <c r="K13" s="11">
        <f>K$43*'Shares PortablePCs+Tablets'!G6</f>
        <v>0</v>
      </c>
      <c r="L13" s="11">
        <f>L$43*'Shares PortablePCs+Tablets'!H6</f>
        <v>0</v>
      </c>
      <c r="M13" s="11">
        <f>M$43*'Shares PortablePCs+Tablets'!I6</f>
        <v>0</v>
      </c>
      <c r="N13" s="11">
        <f>N$43*'Shares PortablePCs+Tablets'!J6</f>
        <v>0</v>
      </c>
      <c r="O13" s="11">
        <f>O$43*'Shares PortablePCs+Tablets'!K6</f>
        <v>0</v>
      </c>
      <c r="P13" s="11">
        <f>P$43*'Shares PortablePCs+Tablets'!L6</f>
        <v>0</v>
      </c>
      <c r="Q13" s="11">
        <f>Q$43*'Shares PortablePCs+Tablets'!M6</f>
        <v>0</v>
      </c>
      <c r="R13" s="11">
        <f>R$43*'Shares PortablePCs+Tablets'!N6</f>
        <v>0</v>
      </c>
      <c r="S13" s="11">
        <f>S$43*'Shares PortablePCs+Tablets'!O6</f>
        <v>0</v>
      </c>
      <c r="T13" s="11">
        <f>T$43*'Shares PortablePCs+Tablets'!P6</f>
        <v>0</v>
      </c>
      <c r="U13" s="11">
        <f>U$43*'Shares PortablePCs+Tablets'!Q6</f>
        <v>0</v>
      </c>
      <c r="V13" s="11">
        <f>V$43*'Shares PortablePCs+Tablets'!R6</f>
        <v>0</v>
      </c>
      <c r="W13" s="11">
        <f>W$43*'Shares PortablePCs+Tablets'!S6</f>
        <v>0</v>
      </c>
      <c r="X13" s="11">
        <f>X$43*'Shares PortablePCs+Tablets'!T6</f>
        <v>0</v>
      </c>
      <c r="Y13" s="11">
        <f>Y$43*'Shares PortablePCs+Tablets'!U6</f>
        <v>0</v>
      </c>
      <c r="Z13" s="11">
        <f>Z$43*'Shares PortablePCs+Tablets'!V6</f>
        <v>0</v>
      </c>
      <c r="AA13" s="11">
        <f>AA$43*'Shares PortablePCs+Tablets'!W6</f>
        <v>0</v>
      </c>
      <c r="AB13" s="11">
        <f>AB$43*'Shares PortablePCs+Tablets'!X6</f>
        <v>0</v>
      </c>
      <c r="AC13" s="10">
        <v>0</v>
      </c>
      <c r="AD13" s="10">
        <v>0</v>
      </c>
      <c r="AE13" s="10">
        <v>0</v>
      </c>
      <c r="AF13" s="10">
        <v>0</v>
      </c>
      <c r="AG13" s="10">
        <v>0</v>
      </c>
      <c r="AH13" s="10">
        <v>0</v>
      </c>
      <c r="AI13" s="10">
        <v>0</v>
      </c>
      <c r="AJ13" s="10">
        <v>0</v>
      </c>
      <c r="AK13" s="10">
        <v>0</v>
      </c>
      <c r="AL13" s="10">
        <v>0</v>
      </c>
      <c r="AM13" s="10">
        <v>0</v>
      </c>
      <c r="AN13" s="10">
        <v>0</v>
      </c>
      <c r="AO13" s="10">
        <v>0</v>
      </c>
      <c r="AP13" s="10">
        <v>0</v>
      </c>
      <c r="AQ13" s="10">
        <v>0</v>
      </c>
      <c r="AR13" s="10">
        <v>0</v>
      </c>
      <c r="AS13" s="10">
        <v>0</v>
      </c>
      <c r="AT13" s="10">
        <v>0</v>
      </c>
      <c r="AU13" s="10">
        <v>0</v>
      </c>
      <c r="AV13" s="10">
        <v>0</v>
      </c>
      <c r="AW13" s="10">
        <v>0</v>
      </c>
      <c r="AX13" s="10">
        <v>0</v>
      </c>
      <c r="AY13" s="10">
        <v>0</v>
      </c>
      <c r="AZ13" s="10">
        <v>0</v>
      </c>
      <c r="BA13" s="10">
        <v>0</v>
      </c>
      <c r="BB13" s="10">
        <v>0</v>
      </c>
      <c r="BC13" s="10">
        <v>0</v>
      </c>
      <c r="BD13" s="10">
        <v>0</v>
      </c>
      <c r="BE13" s="10">
        <v>0</v>
      </c>
    </row>
    <row r="14" spans="1:57" x14ac:dyDescent="0.35">
      <c r="A14" s="57" t="s">
        <v>616</v>
      </c>
      <c r="C14" s="86" t="s">
        <v>4</v>
      </c>
      <c r="D14" s="58" t="s">
        <v>621</v>
      </c>
      <c r="E14" s="75" t="s">
        <v>624</v>
      </c>
      <c r="F14" s="26" t="s">
        <v>43</v>
      </c>
      <c r="G14" s="11">
        <f>G$43*'Shares PortablePCs+Tablets'!C7</f>
        <v>0</v>
      </c>
      <c r="H14" s="11">
        <f>H$43*'Shares PortablePCs+Tablets'!D7</f>
        <v>0</v>
      </c>
      <c r="I14" s="11">
        <f>I$43*'Shares PortablePCs+Tablets'!E7</f>
        <v>0</v>
      </c>
      <c r="J14" s="11">
        <f>J$43*'Shares PortablePCs+Tablets'!F7</f>
        <v>0</v>
      </c>
      <c r="K14" s="11">
        <f>K$43*'Shares PortablePCs+Tablets'!G7</f>
        <v>0</v>
      </c>
      <c r="L14" s="11">
        <f>L$43*'Shares PortablePCs+Tablets'!H7</f>
        <v>0</v>
      </c>
      <c r="M14" s="11">
        <f>M$43*'Shares PortablePCs+Tablets'!I7</f>
        <v>0</v>
      </c>
      <c r="N14" s="11">
        <f>N$43*'Shares PortablePCs+Tablets'!J7</f>
        <v>0</v>
      </c>
      <c r="O14" s="11">
        <f>O$43*'Shares PortablePCs+Tablets'!K7</f>
        <v>0</v>
      </c>
      <c r="P14" s="11">
        <f>P$43*'Shares PortablePCs+Tablets'!L7</f>
        <v>0</v>
      </c>
      <c r="Q14" s="11">
        <f>Q$43*'Shares PortablePCs+Tablets'!M7</f>
        <v>0</v>
      </c>
      <c r="R14" s="11">
        <f>R$43*'Shares PortablePCs+Tablets'!N7</f>
        <v>0</v>
      </c>
      <c r="S14" s="11">
        <f>S$43*'Shares PortablePCs+Tablets'!O7</f>
        <v>0</v>
      </c>
      <c r="T14" s="11">
        <f>T$43*'Shares PortablePCs+Tablets'!P7</f>
        <v>0</v>
      </c>
      <c r="U14" s="11">
        <f>U$43*'Shares PortablePCs+Tablets'!Q7</f>
        <v>0</v>
      </c>
      <c r="V14" s="11">
        <f>V$43*'Shares PortablePCs+Tablets'!R7</f>
        <v>0</v>
      </c>
      <c r="W14" s="11">
        <f>W$43*'Shares PortablePCs+Tablets'!S7</f>
        <v>0</v>
      </c>
      <c r="X14" s="11">
        <f>X$43*'Shares PortablePCs+Tablets'!T7</f>
        <v>0</v>
      </c>
      <c r="Y14" s="11">
        <f>Y$43*'Shares PortablePCs+Tablets'!U7</f>
        <v>0</v>
      </c>
      <c r="Z14" s="11">
        <f>Z$43*'Shares PortablePCs+Tablets'!V7</f>
        <v>0</v>
      </c>
      <c r="AA14" s="11">
        <f>AA$43*'Shares PortablePCs+Tablets'!W7</f>
        <v>0</v>
      </c>
      <c r="AB14" s="11">
        <f>AB$43*'Shares PortablePCs+Tablets'!X7</f>
        <v>0</v>
      </c>
      <c r="AC14" s="10">
        <v>0</v>
      </c>
      <c r="AD14" s="10">
        <v>0</v>
      </c>
      <c r="AE14" s="10">
        <v>0</v>
      </c>
      <c r="AF14" s="10">
        <v>0</v>
      </c>
      <c r="AG14" s="10">
        <v>0</v>
      </c>
      <c r="AH14" s="10">
        <v>0</v>
      </c>
      <c r="AI14" s="10">
        <v>0</v>
      </c>
      <c r="AJ14" s="10">
        <v>0</v>
      </c>
      <c r="AK14" s="10">
        <v>0</v>
      </c>
      <c r="AL14" s="10">
        <v>0</v>
      </c>
      <c r="AM14" s="10">
        <v>0</v>
      </c>
      <c r="AN14" s="10">
        <v>0</v>
      </c>
      <c r="AO14" s="10">
        <v>0</v>
      </c>
      <c r="AP14" s="10">
        <v>0</v>
      </c>
      <c r="AQ14" s="10">
        <v>0</v>
      </c>
      <c r="AR14" s="10">
        <v>0</v>
      </c>
      <c r="AS14" s="10">
        <v>0</v>
      </c>
      <c r="AT14" s="10">
        <v>0</v>
      </c>
      <c r="AU14" s="10">
        <v>0</v>
      </c>
      <c r="AV14" s="10">
        <v>0</v>
      </c>
      <c r="AW14" s="10">
        <v>0</v>
      </c>
      <c r="AX14" s="10">
        <v>0</v>
      </c>
      <c r="AY14" s="10">
        <v>0</v>
      </c>
      <c r="AZ14" s="10">
        <v>0</v>
      </c>
      <c r="BA14" s="10">
        <v>0</v>
      </c>
      <c r="BB14" s="10">
        <v>0</v>
      </c>
      <c r="BC14" s="10">
        <v>0</v>
      </c>
      <c r="BD14" s="10">
        <v>0</v>
      </c>
      <c r="BE14" s="10">
        <v>0</v>
      </c>
    </row>
    <row r="15" spans="1:57" x14ac:dyDescent="0.35">
      <c r="A15" s="57" t="s">
        <v>616</v>
      </c>
      <c r="C15" s="86" t="s">
        <v>4</v>
      </c>
      <c r="D15" s="58" t="s">
        <v>621</v>
      </c>
      <c r="E15" s="75" t="s">
        <v>624</v>
      </c>
      <c r="F15" s="26" t="s">
        <v>44</v>
      </c>
      <c r="G15" s="11">
        <f>G$43*'Shares PortablePCs+Tablets'!C8</f>
        <v>0</v>
      </c>
      <c r="H15" s="11">
        <f>H$43*'Shares PortablePCs+Tablets'!D8</f>
        <v>0</v>
      </c>
      <c r="I15" s="11">
        <f>I$43*'Shares PortablePCs+Tablets'!E8</f>
        <v>0</v>
      </c>
      <c r="J15" s="11">
        <f>J$43*'Shares PortablePCs+Tablets'!F8</f>
        <v>0</v>
      </c>
      <c r="K15" s="11">
        <f>K$43*'Shares PortablePCs+Tablets'!G8</f>
        <v>0</v>
      </c>
      <c r="L15" s="11">
        <f>L$43*'Shares PortablePCs+Tablets'!H8</f>
        <v>0</v>
      </c>
      <c r="M15" s="11">
        <f>M$43*'Shares PortablePCs+Tablets'!I8</f>
        <v>0</v>
      </c>
      <c r="N15" s="11">
        <f>N$43*'Shares PortablePCs+Tablets'!J8</f>
        <v>0</v>
      </c>
      <c r="O15" s="11">
        <f>O$43*'Shares PortablePCs+Tablets'!K8</f>
        <v>0</v>
      </c>
      <c r="P15" s="11">
        <f>P$43*'Shares PortablePCs+Tablets'!L8</f>
        <v>0</v>
      </c>
      <c r="Q15" s="11">
        <f>Q$43*'Shares PortablePCs+Tablets'!M8</f>
        <v>0</v>
      </c>
      <c r="R15" s="11">
        <f>R$43*'Shares PortablePCs+Tablets'!N8</f>
        <v>0</v>
      </c>
      <c r="S15" s="11">
        <f>S$43*'Shares PortablePCs+Tablets'!O8</f>
        <v>0</v>
      </c>
      <c r="T15" s="11">
        <f>T$43*'Shares PortablePCs+Tablets'!P8</f>
        <v>0</v>
      </c>
      <c r="U15" s="11">
        <f>U$43*'Shares PortablePCs+Tablets'!Q8</f>
        <v>0</v>
      </c>
      <c r="V15" s="11">
        <f>V$43*'Shares PortablePCs+Tablets'!R8</f>
        <v>0</v>
      </c>
      <c r="W15" s="11">
        <f>W$43*'Shares PortablePCs+Tablets'!S8</f>
        <v>0</v>
      </c>
      <c r="X15" s="11">
        <f>X$43*'Shares PortablePCs+Tablets'!T8</f>
        <v>0</v>
      </c>
      <c r="Y15" s="11">
        <f>Y$43*'Shares PortablePCs+Tablets'!U8</f>
        <v>0</v>
      </c>
      <c r="Z15" s="11">
        <f>Z$43*'Shares PortablePCs+Tablets'!V8</f>
        <v>0</v>
      </c>
      <c r="AA15" s="11">
        <f>AA$43*'Shares PortablePCs+Tablets'!W8</f>
        <v>0</v>
      </c>
      <c r="AB15" s="11">
        <f>AB$43*'Shares PortablePCs+Tablets'!X8</f>
        <v>0</v>
      </c>
      <c r="AC15" s="10">
        <v>0</v>
      </c>
      <c r="AD15" s="10">
        <v>0</v>
      </c>
      <c r="AE15" s="10">
        <v>0</v>
      </c>
      <c r="AF15" s="10">
        <v>0</v>
      </c>
      <c r="AG15" s="10">
        <v>0</v>
      </c>
      <c r="AH15" s="10">
        <v>0</v>
      </c>
      <c r="AI15" s="10">
        <v>0</v>
      </c>
      <c r="AJ15" s="10">
        <v>0</v>
      </c>
      <c r="AK15" s="10">
        <v>0</v>
      </c>
      <c r="AL15" s="10">
        <v>0</v>
      </c>
      <c r="AM15" s="10">
        <v>0</v>
      </c>
      <c r="AN15" s="10">
        <v>0</v>
      </c>
      <c r="AO15" s="10">
        <v>0</v>
      </c>
      <c r="AP15" s="10">
        <v>0</v>
      </c>
      <c r="AQ15" s="10">
        <v>0</v>
      </c>
      <c r="AR15" s="10">
        <v>0</v>
      </c>
      <c r="AS15" s="10">
        <v>0</v>
      </c>
      <c r="AT15" s="10">
        <v>0</v>
      </c>
      <c r="AU15" s="10">
        <v>0</v>
      </c>
      <c r="AV15" s="10">
        <v>0</v>
      </c>
      <c r="AW15" s="10">
        <v>0</v>
      </c>
      <c r="AX15" s="10">
        <v>0</v>
      </c>
      <c r="AY15" s="10">
        <v>0</v>
      </c>
      <c r="AZ15" s="10">
        <v>0</v>
      </c>
      <c r="BA15" s="10">
        <v>0</v>
      </c>
      <c r="BB15" s="10">
        <v>0</v>
      </c>
      <c r="BC15" s="10">
        <v>0</v>
      </c>
      <c r="BD15" s="10">
        <v>0</v>
      </c>
      <c r="BE15" s="10">
        <v>0</v>
      </c>
    </row>
    <row r="16" spans="1:57" x14ac:dyDescent="0.35">
      <c r="A16" s="57" t="s">
        <v>616</v>
      </c>
      <c r="C16" s="86" t="s">
        <v>4</v>
      </c>
      <c r="D16" s="58" t="s">
        <v>621</v>
      </c>
      <c r="E16" s="75" t="s">
        <v>624</v>
      </c>
      <c r="F16" s="26" t="s">
        <v>45</v>
      </c>
      <c r="G16" s="11">
        <f>G$43*'Shares PortablePCs+Tablets'!C9</f>
        <v>0</v>
      </c>
      <c r="H16" s="11">
        <f>H$43*'Shares PortablePCs+Tablets'!D9</f>
        <v>0</v>
      </c>
      <c r="I16" s="11">
        <f>I$43*'Shares PortablePCs+Tablets'!E9</f>
        <v>0</v>
      </c>
      <c r="J16" s="11">
        <f>J$43*'Shares PortablePCs+Tablets'!F9</f>
        <v>0</v>
      </c>
      <c r="K16" s="11">
        <f>K$43*'Shares PortablePCs+Tablets'!G9</f>
        <v>0</v>
      </c>
      <c r="L16" s="11">
        <f>L$43*'Shares PortablePCs+Tablets'!H9</f>
        <v>0</v>
      </c>
      <c r="M16" s="11">
        <f>M$43*'Shares PortablePCs+Tablets'!I9</f>
        <v>0</v>
      </c>
      <c r="N16" s="11">
        <f>N$43*'Shares PortablePCs+Tablets'!J9</f>
        <v>0</v>
      </c>
      <c r="O16" s="11">
        <f>O$43*'Shares PortablePCs+Tablets'!K9</f>
        <v>0</v>
      </c>
      <c r="P16" s="11">
        <f>P$43*'Shares PortablePCs+Tablets'!L9</f>
        <v>0</v>
      </c>
      <c r="Q16" s="11">
        <f>Q$43*'Shares PortablePCs+Tablets'!M9</f>
        <v>0</v>
      </c>
      <c r="R16" s="11">
        <f>R$43*'Shares PortablePCs+Tablets'!N9</f>
        <v>0</v>
      </c>
      <c r="S16" s="11">
        <f>S$43*'Shares PortablePCs+Tablets'!O9</f>
        <v>0</v>
      </c>
      <c r="T16" s="11">
        <f>T$43*'Shares PortablePCs+Tablets'!P9</f>
        <v>0</v>
      </c>
      <c r="U16" s="11">
        <f>U$43*'Shares PortablePCs+Tablets'!Q9</f>
        <v>0</v>
      </c>
      <c r="V16" s="11">
        <f>V$43*'Shares PortablePCs+Tablets'!R9</f>
        <v>0</v>
      </c>
      <c r="W16" s="11">
        <f>W$43*'Shares PortablePCs+Tablets'!S9</f>
        <v>0</v>
      </c>
      <c r="X16" s="11">
        <f>X$43*'Shares PortablePCs+Tablets'!T9</f>
        <v>0</v>
      </c>
      <c r="Y16" s="11">
        <f>Y$43*'Shares PortablePCs+Tablets'!U9</f>
        <v>0</v>
      </c>
      <c r="Z16" s="11">
        <f>Z$43*'Shares PortablePCs+Tablets'!V9</f>
        <v>0</v>
      </c>
      <c r="AA16" s="11">
        <f>AA$43*'Shares PortablePCs+Tablets'!W9</f>
        <v>0</v>
      </c>
      <c r="AB16" s="11">
        <f>AB$43*'Shares PortablePCs+Tablets'!X9</f>
        <v>0</v>
      </c>
      <c r="AC16" s="10">
        <v>0</v>
      </c>
      <c r="AD16" s="10">
        <v>0</v>
      </c>
      <c r="AE16" s="10">
        <v>0</v>
      </c>
      <c r="AF16" s="10">
        <v>0</v>
      </c>
      <c r="AG16" s="10">
        <v>0</v>
      </c>
      <c r="AH16" s="10">
        <v>0</v>
      </c>
      <c r="AI16" s="10">
        <v>0</v>
      </c>
      <c r="AJ16" s="10">
        <v>0</v>
      </c>
      <c r="AK16" s="10">
        <v>0</v>
      </c>
      <c r="AL16" s="10">
        <v>0</v>
      </c>
      <c r="AM16" s="10">
        <v>0</v>
      </c>
      <c r="AN16" s="10">
        <v>0</v>
      </c>
      <c r="AO16" s="10">
        <v>0</v>
      </c>
      <c r="AP16" s="10">
        <v>0</v>
      </c>
      <c r="AQ16" s="10">
        <v>0</v>
      </c>
      <c r="AR16" s="10">
        <v>0</v>
      </c>
      <c r="AS16" s="10">
        <v>0</v>
      </c>
      <c r="AT16" s="10">
        <v>0</v>
      </c>
      <c r="AU16" s="10">
        <v>0</v>
      </c>
      <c r="AV16" s="10">
        <v>0</v>
      </c>
      <c r="AW16" s="10">
        <v>0</v>
      </c>
      <c r="AX16" s="10">
        <v>0</v>
      </c>
      <c r="AY16" s="10">
        <v>0</v>
      </c>
      <c r="AZ16" s="10">
        <v>0</v>
      </c>
      <c r="BA16" s="10">
        <v>0</v>
      </c>
      <c r="BB16" s="10">
        <v>0</v>
      </c>
      <c r="BC16" s="10">
        <v>0</v>
      </c>
      <c r="BD16" s="10">
        <v>0</v>
      </c>
      <c r="BE16" s="10">
        <v>0</v>
      </c>
    </row>
    <row r="17" spans="1:57" x14ac:dyDescent="0.35">
      <c r="A17" s="57" t="s">
        <v>616</v>
      </c>
      <c r="C17" s="86" t="s">
        <v>4</v>
      </c>
      <c r="D17" s="58" t="s">
        <v>621</v>
      </c>
      <c r="E17" s="75" t="s">
        <v>624</v>
      </c>
      <c r="F17" s="26" t="s">
        <v>46</v>
      </c>
      <c r="G17" s="11">
        <f>G$43*'Shares PortablePCs+Tablets'!C10</f>
        <v>0</v>
      </c>
      <c r="H17" s="11">
        <f>H$43*'Shares PortablePCs+Tablets'!D10</f>
        <v>0</v>
      </c>
      <c r="I17" s="11">
        <f>I$43*'Shares PortablePCs+Tablets'!E10</f>
        <v>0</v>
      </c>
      <c r="J17" s="11">
        <f>J$43*'Shares PortablePCs+Tablets'!F10</f>
        <v>0</v>
      </c>
      <c r="K17" s="11">
        <f>K$43*'Shares PortablePCs+Tablets'!G10</f>
        <v>0</v>
      </c>
      <c r="L17" s="11">
        <f>L$43*'Shares PortablePCs+Tablets'!H10</f>
        <v>0</v>
      </c>
      <c r="M17" s="11">
        <f>M$43*'Shares PortablePCs+Tablets'!I10</f>
        <v>0</v>
      </c>
      <c r="N17" s="11">
        <f>N$43*'Shares PortablePCs+Tablets'!J10</f>
        <v>0</v>
      </c>
      <c r="O17" s="11">
        <f>O$43*'Shares PortablePCs+Tablets'!K10</f>
        <v>0</v>
      </c>
      <c r="P17" s="11">
        <f>P$43*'Shares PortablePCs+Tablets'!L10</f>
        <v>0</v>
      </c>
      <c r="Q17" s="11">
        <f>Q$43*'Shares PortablePCs+Tablets'!M10</f>
        <v>0</v>
      </c>
      <c r="R17" s="11">
        <f>R$43*'Shares PortablePCs+Tablets'!N10</f>
        <v>0</v>
      </c>
      <c r="S17" s="11">
        <f>S$43*'Shares PortablePCs+Tablets'!O10</f>
        <v>0</v>
      </c>
      <c r="T17" s="11">
        <f>T$43*'Shares PortablePCs+Tablets'!P10</f>
        <v>0</v>
      </c>
      <c r="U17" s="11">
        <f>U$43*'Shares PortablePCs+Tablets'!Q10</f>
        <v>0</v>
      </c>
      <c r="V17" s="11">
        <f>V$43*'Shares PortablePCs+Tablets'!R10</f>
        <v>0</v>
      </c>
      <c r="W17" s="11">
        <f>W$43*'Shares PortablePCs+Tablets'!S10</f>
        <v>0</v>
      </c>
      <c r="X17" s="11">
        <f>X$43*'Shares PortablePCs+Tablets'!T10</f>
        <v>0</v>
      </c>
      <c r="Y17" s="11">
        <f>Y$43*'Shares PortablePCs+Tablets'!U10</f>
        <v>0</v>
      </c>
      <c r="Z17" s="11">
        <f>Z$43*'Shares PortablePCs+Tablets'!V10</f>
        <v>0</v>
      </c>
      <c r="AA17" s="11">
        <f>AA$43*'Shares PortablePCs+Tablets'!W10</f>
        <v>0</v>
      </c>
      <c r="AB17" s="11">
        <f>AB$43*'Shares PortablePCs+Tablets'!X10</f>
        <v>0</v>
      </c>
      <c r="AC17" s="10">
        <v>0</v>
      </c>
      <c r="AD17" s="10">
        <v>0</v>
      </c>
      <c r="AE17" s="10">
        <v>0</v>
      </c>
      <c r="AF17" s="10">
        <v>0</v>
      </c>
      <c r="AG17" s="10">
        <v>0</v>
      </c>
      <c r="AH17" s="10">
        <v>0</v>
      </c>
      <c r="AI17" s="10">
        <v>0</v>
      </c>
      <c r="AJ17" s="10">
        <v>0</v>
      </c>
      <c r="AK17" s="10">
        <v>0</v>
      </c>
      <c r="AL17" s="10">
        <v>0</v>
      </c>
      <c r="AM17" s="10">
        <v>0</v>
      </c>
      <c r="AN17" s="10">
        <v>0</v>
      </c>
      <c r="AO17" s="10">
        <v>0</v>
      </c>
      <c r="AP17" s="10">
        <v>0</v>
      </c>
      <c r="AQ17" s="10">
        <v>0</v>
      </c>
      <c r="AR17" s="10">
        <v>0</v>
      </c>
      <c r="AS17" s="10">
        <v>0</v>
      </c>
      <c r="AT17" s="10">
        <v>0</v>
      </c>
      <c r="AU17" s="10">
        <v>0</v>
      </c>
      <c r="AV17" s="10">
        <v>0</v>
      </c>
      <c r="AW17" s="10">
        <v>0</v>
      </c>
      <c r="AX17" s="10">
        <v>0</v>
      </c>
      <c r="AY17" s="10">
        <v>0</v>
      </c>
      <c r="AZ17" s="10">
        <v>0</v>
      </c>
      <c r="BA17" s="10">
        <v>0</v>
      </c>
      <c r="BB17" s="10">
        <v>0</v>
      </c>
      <c r="BC17" s="10">
        <v>0</v>
      </c>
      <c r="BD17" s="10">
        <v>0</v>
      </c>
      <c r="BE17" s="10">
        <v>0</v>
      </c>
    </row>
    <row r="18" spans="1:57" x14ac:dyDescent="0.35">
      <c r="A18" s="57" t="s">
        <v>616</v>
      </c>
      <c r="C18" s="86" t="s">
        <v>4</v>
      </c>
      <c r="D18" s="58" t="s">
        <v>621</v>
      </c>
      <c r="E18" s="75" t="s">
        <v>624</v>
      </c>
      <c r="F18" s="26" t="s">
        <v>47</v>
      </c>
      <c r="G18" s="11">
        <f>G$43*'Shares PortablePCs+Tablets'!C11</f>
        <v>0</v>
      </c>
      <c r="H18" s="11">
        <f>H$43*'Shares PortablePCs+Tablets'!D11</f>
        <v>0</v>
      </c>
      <c r="I18" s="11">
        <f>I$43*'Shares PortablePCs+Tablets'!E11</f>
        <v>0</v>
      </c>
      <c r="J18" s="11">
        <f>J$43*'Shares PortablePCs+Tablets'!F11</f>
        <v>0</v>
      </c>
      <c r="K18" s="11">
        <f>K$43*'Shares PortablePCs+Tablets'!G11</f>
        <v>0</v>
      </c>
      <c r="L18" s="11">
        <f>L$43*'Shares PortablePCs+Tablets'!H11</f>
        <v>0</v>
      </c>
      <c r="M18" s="11">
        <f>M$43*'Shares PortablePCs+Tablets'!I11</f>
        <v>0</v>
      </c>
      <c r="N18" s="11">
        <f>N$43*'Shares PortablePCs+Tablets'!J11</f>
        <v>0</v>
      </c>
      <c r="O18" s="11">
        <f>O$43*'Shares PortablePCs+Tablets'!K11</f>
        <v>0</v>
      </c>
      <c r="P18" s="11">
        <f>P$43*'Shares PortablePCs+Tablets'!L11</f>
        <v>0</v>
      </c>
      <c r="Q18" s="11">
        <f>Q$43*'Shares PortablePCs+Tablets'!M11</f>
        <v>0</v>
      </c>
      <c r="R18" s="11">
        <f>R$43*'Shares PortablePCs+Tablets'!N11</f>
        <v>0</v>
      </c>
      <c r="S18" s="11">
        <f>S$43*'Shares PortablePCs+Tablets'!O11</f>
        <v>0</v>
      </c>
      <c r="T18" s="11">
        <f>T$43*'Shares PortablePCs+Tablets'!P11</f>
        <v>0</v>
      </c>
      <c r="U18" s="11">
        <f>U$43*'Shares PortablePCs+Tablets'!Q11</f>
        <v>0</v>
      </c>
      <c r="V18" s="11">
        <f>V$43*'Shares PortablePCs+Tablets'!R11</f>
        <v>0</v>
      </c>
      <c r="W18" s="11">
        <f>W$43*'Shares PortablePCs+Tablets'!S11</f>
        <v>0</v>
      </c>
      <c r="X18" s="11">
        <f>X$43*'Shares PortablePCs+Tablets'!T11</f>
        <v>0</v>
      </c>
      <c r="Y18" s="11">
        <f>Y$43*'Shares PortablePCs+Tablets'!U11</f>
        <v>0</v>
      </c>
      <c r="Z18" s="11">
        <f>Z$43*'Shares PortablePCs+Tablets'!V11</f>
        <v>0</v>
      </c>
      <c r="AA18" s="11">
        <f>AA$43*'Shares PortablePCs+Tablets'!W11</f>
        <v>0</v>
      </c>
      <c r="AB18" s="11">
        <f>AB$43*'Shares PortablePCs+Tablets'!X11</f>
        <v>0</v>
      </c>
      <c r="AC18" s="10">
        <v>0</v>
      </c>
      <c r="AD18" s="10">
        <v>0</v>
      </c>
      <c r="AE18" s="10">
        <v>0</v>
      </c>
      <c r="AF18" s="10">
        <v>0</v>
      </c>
      <c r="AG18" s="10">
        <v>0</v>
      </c>
      <c r="AH18" s="10">
        <v>0</v>
      </c>
      <c r="AI18" s="10">
        <v>0</v>
      </c>
      <c r="AJ18" s="10">
        <v>0</v>
      </c>
      <c r="AK18" s="10">
        <v>0</v>
      </c>
      <c r="AL18" s="10">
        <v>0</v>
      </c>
      <c r="AM18" s="10">
        <v>0</v>
      </c>
      <c r="AN18" s="10">
        <v>0</v>
      </c>
      <c r="AO18" s="10">
        <v>0</v>
      </c>
      <c r="AP18" s="10">
        <v>0</v>
      </c>
      <c r="AQ18" s="10">
        <v>0</v>
      </c>
      <c r="AR18" s="10">
        <v>0</v>
      </c>
      <c r="AS18" s="10">
        <v>0</v>
      </c>
      <c r="AT18" s="10">
        <v>0</v>
      </c>
      <c r="AU18" s="10">
        <v>0</v>
      </c>
      <c r="AV18" s="10">
        <v>0</v>
      </c>
      <c r="AW18" s="10">
        <v>0</v>
      </c>
      <c r="AX18" s="10">
        <v>0</v>
      </c>
      <c r="AY18" s="10">
        <v>0</v>
      </c>
      <c r="AZ18" s="10">
        <v>0</v>
      </c>
      <c r="BA18" s="10">
        <v>0</v>
      </c>
      <c r="BB18" s="10">
        <v>0</v>
      </c>
      <c r="BC18" s="10">
        <v>0</v>
      </c>
      <c r="BD18" s="10">
        <v>0</v>
      </c>
      <c r="BE18" s="10">
        <v>0</v>
      </c>
    </row>
    <row r="19" spans="1:57" x14ac:dyDescent="0.35">
      <c r="A19" s="57" t="s">
        <v>616</v>
      </c>
      <c r="C19" s="86" t="s">
        <v>4</v>
      </c>
      <c r="D19" s="58" t="s">
        <v>621</v>
      </c>
      <c r="E19" s="75" t="s">
        <v>624</v>
      </c>
      <c r="F19" s="26" t="s">
        <v>48</v>
      </c>
      <c r="G19" s="11">
        <f>G$43*'Shares PortablePCs+Tablets'!C12</f>
        <v>0</v>
      </c>
      <c r="H19" s="11">
        <f>H$43*'Shares PortablePCs+Tablets'!D12</f>
        <v>0</v>
      </c>
      <c r="I19" s="11">
        <f>I$43*'Shares PortablePCs+Tablets'!E12</f>
        <v>0</v>
      </c>
      <c r="J19" s="11">
        <f>J$43*'Shares PortablePCs+Tablets'!F12</f>
        <v>0</v>
      </c>
      <c r="K19" s="11">
        <f>K$43*'Shares PortablePCs+Tablets'!G12</f>
        <v>0</v>
      </c>
      <c r="L19" s="11">
        <f>L$43*'Shares PortablePCs+Tablets'!H12</f>
        <v>0</v>
      </c>
      <c r="M19" s="11">
        <f>M$43*'Shares PortablePCs+Tablets'!I12</f>
        <v>0</v>
      </c>
      <c r="N19" s="11">
        <f>N$43*'Shares PortablePCs+Tablets'!J12</f>
        <v>0</v>
      </c>
      <c r="O19" s="11">
        <f>O$43*'Shares PortablePCs+Tablets'!K12</f>
        <v>0</v>
      </c>
      <c r="P19" s="11">
        <f>P$43*'Shares PortablePCs+Tablets'!L12</f>
        <v>0</v>
      </c>
      <c r="Q19" s="11">
        <f>Q$43*'Shares PortablePCs+Tablets'!M12</f>
        <v>0</v>
      </c>
      <c r="R19" s="11">
        <f>R$43*'Shares PortablePCs+Tablets'!N12</f>
        <v>0</v>
      </c>
      <c r="S19" s="11">
        <f>S$43*'Shares PortablePCs+Tablets'!O12</f>
        <v>0</v>
      </c>
      <c r="T19" s="11">
        <f>T$43*'Shares PortablePCs+Tablets'!P12</f>
        <v>0</v>
      </c>
      <c r="U19" s="11">
        <f>U$43*'Shares PortablePCs+Tablets'!Q12</f>
        <v>0</v>
      </c>
      <c r="V19" s="11">
        <f>V$43*'Shares PortablePCs+Tablets'!R12</f>
        <v>0</v>
      </c>
      <c r="W19" s="11">
        <f>W$43*'Shares PortablePCs+Tablets'!S12</f>
        <v>0</v>
      </c>
      <c r="X19" s="11">
        <f>X$43*'Shares PortablePCs+Tablets'!T12</f>
        <v>0</v>
      </c>
      <c r="Y19" s="11">
        <f>Y$43*'Shares PortablePCs+Tablets'!U12</f>
        <v>0</v>
      </c>
      <c r="Z19" s="11">
        <f>Z$43*'Shares PortablePCs+Tablets'!V12</f>
        <v>0</v>
      </c>
      <c r="AA19" s="11">
        <f>AA$43*'Shares PortablePCs+Tablets'!W12</f>
        <v>0</v>
      </c>
      <c r="AB19" s="11">
        <f>AB$43*'Shares PortablePCs+Tablets'!X12</f>
        <v>0</v>
      </c>
      <c r="AC19" s="10">
        <v>0</v>
      </c>
      <c r="AD19" s="10">
        <v>0</v>
      </c>
      <c r="AE19" s="10">
        <v>0</v>
      </c>
      <c r="AF19" s="10">
        <v>0</v>
      </c>
      <c r="AG19" s="10">
        <v>0</v>
      </c>
      <c r="AH19" s="10">
        <v>0</v>
      </c>
      <c r="AI19" s="10">
        <v>0</v>
      </c>
      <c r="AJ19" s="10">
        <v>0</v>
      </c>
      <c r="AK19" s="10">
        <v>0</v>
      </c>
      <c r="AL19" s="10">
        <v>0</v>
      </c>
      <c r="AM19" s="10">
        <v>0</v>
      </c>
      <c r="AN19" s="10">
        <v>0</v>
      </c>
      <c r="AO19" s="10">
        <v>0</v>
      </c>
      <c r="AP19" s="10">
        <v>0</v>
      </c>
      <c r="AQ19" s="10">
        <v>0</v>
      </c>
      <c r="AR19" s="10">
        <v>0</v>
      </c>
      <c r="AS19" s="10">
        <v>0</v>
      </c>
      <c r="AT19" s="10">
        <v>0</v>
      </c>
      <c r="AU19" s="10">
        <v>0</v>
      </c>
      <c r="AV19" s="10">
        <v>0</v>
      </c>
      <c r="AW19" s="10">
        <v>0</v>
      </c>
      <c r="AX19" s="10">
        <v>0</v>
      </c>
      <c r="AY19" s="10">
        <v>0</v>
      </c>
      <c r="AZ19" s="10">
        <v>0</v>
      </c>
      <c r="BA19" s="10">
        <v>0</v>
      </c>
      <c r="BB19" s="10">
        <v>0</v>
      </c>
      <c r="BC19" s="10">
        <v>0</v>
      </c>
      <c r="BD19" s="10">
        <v>0</v>
      </c>
      <c r="BE19" s="10">
        <v>0</v>
      </c>
    </row>
    <row r="20" spans="1:57" x14ac:dyDescent="0.35">
      <c r="A20" s="57" t="s">
        <v>616</v>
      </c>
      <c r="C20" s="86" t="s">
        <v>4</v>
      </c>
      <c r="D20" s="58" t="s">
        <v>621</v>
      </c>
      <c r="E20" s="75" t="s">
        <v>624</v>
      </c>
      <c r="F20" s="26" t="s">
        <v>49</v>
      </c>
      <c r="G20" s="11">
        <f>G$43*'Shares PortablePCs+Tablets'!C13</f>
        <v>0</v>
      </c>
      <c r="H20" s="11">
        <f>H$43*'Shares PortablePCs+Tablets'!D13</f>
        <v>0</v>
      </c>
      <c r="I20" s="11">
        <f>I$43*'Shares PortablePCs+Tablets'!E13</f>
        <v>0</v>
      </c>
      <c r="J20" s="11">
        <f>J$43*'Shares PortablePCs+Tablets'!F13</f>
        <v>0</v>
      </c>
      <c r="K20" s="11">
        <f>K$43*'Shares PortablePCs+Tablets'!G13</f>
        <v>0</v>
      </c>
      <c r="L20" s="11">
        <f>L$43*'Shares PortablePCs+Tablets'!H13</f>
        <v>0</v>
      </c>
      <c r="M20" s="11">
        <f>M$43*'Shares PortablePCs+Tablets'!I13</f>
        <v>0</v>
      </c>
      <c r="N20" s="11">
        <f>N$43*'Shares PortablePCs+Tablets'!J13</f>
        <v>0</v>
      </c>
      <c r="O20" s="11">
        <f>O$43*'Shares PortablePCs+Tablets'!K13</f>
        <v>0</v>
      </c>
      <c r="P20" s="11">
        <f>P$43*'Shares PortablePCs+Tablets'!L13</f>
        <v>0</v>
      </c>
      <c r="Q20" s="11">
        <f>Q$43*'Shares PortablePCs+Tablets'!M13</f>
        <v>0</v>
      </c>
      <c r="R20" s="11">
        <f>R$43*'Shares PortablePCs+Tablets'!N13</f>
        <v>0</v>
      </c>
      <c r="S20" s="11">
        <f>S$43*'Shares PortablePCs+Tablets'!O13</f>
        <v>0</v>
      </c>
      <c r="T20" s="11">
        <f>T$43*'Shares PortablePCs+Tablets'!P13</f>
        <v>0</v>
      </c>
      <c r="U20" s="11">
        <f>U$43*'Shares PortablePCs+Tablets'!Q13</f>
        <v>0</v>
      </c>
      <c r="V20" s="11">
        <f>V$43*'Shares PortablePCs+Tablets'!R13</f>
        <v>0</v>
      </c>
      <c r="W20" s="11">
        <f>W$43*'Shares PortablePCs+Tablets'!S13</f>
        <v>0</v>
      </c>
      <c r="X20" s="11">
        <f>X$43*'Shares PortablePCs+Tablets'!T13</f>
        <v>0</v>
      </c>
      <c r="Y20" s="11">
        <f>Y$43*'Shares PortablePCs+Tablets'!U13</f>
        <v>0</v>
      </c>
      <c r="Z20" s="11">
        <f>Z$43*'Shares PortablePCs+Tablets'!V13</f>
        <v>0</v>
      </c>
      <c r="AA20" s="11">
        <f>AA$43*'Shares PortablePCs+Tablets'!W13</f>
        <v>0</v>
      </c>
      <c r="AB20" s="11">
        <f>AB$43*'Shares PortablePCs+Tablets'!X13</f>
        <v>0</v>
      </c>
      <c r="AC20" s="10">
        <v>0</v>
      </c>
      <c r="AD20" s="10">
        <v>0</v>
      </c>
      <c r="AE20" s="10">
        <v>0</v>
      </c>
      <c r="AF20" s="10">
        <v>0</v>
      </c>
      <c r="AG20" s="10">
        <v>0</v>
      </c>
      <c r="AH20" s="10">
        <v>0</v>
      </c>
      <c r="AI20" s="10">
        <v>0</v>
      </c>
      <c r="AJ20" s="10">
        <v>0</v>
      </c>
      <c r="AK20" s="10">
        <v>0</v>
      </c>
      <c r="AL20" s="10">
        <v>0</v>
      </c>
      <c r="AM20" s="10">
        <v>0</v>
      </c>
      <c r="AN20" s="10">
        <v>0</v>
      </c>
      <c r="AO20" s="10">
        <v>0</v>
      </c>
      <c r="AP20" s="10">
        <v>0</v>
      </c>
      <c r="AQ20" s="10">
        <v>0</v>
      </c>
      <c r="AR20" s="10">
        <v>0</v>
      </c>
      <c r="AS20" s="10">
        <v>0</v>
      </c>
      <c r="AT20" s="10">
        <v>0</v>
      </c>
      <c r="AU20" s="10">
        <v>0</v>
      </c>
      <c r="AV20" s="10">
        <v>0</v>
      </c>
      <c r="AW20" s="10">
        <v>0</v>
      </c>
      <c r="AX20" s="10">
        <v>0</v>
      </c>
      <c r="AY20" s="10">
        <v>0</v>
      </c>
      <c r="AZ20" s="10">
        <v>0</v>
      </c>
      <c r="BA20" s="10">
        <v>0</v>
      </c>
      <c r="BB20" s="10">
        <v>0</v>
      </c>
      <c r="BC20" s="10">
        <v>0</v>
      </c>
      <c r="BD20" s="10">
        <v>0</v>
      </c>
      <c r="BE20" s="10">
        <v>0</v>
      </c>
    </row>
    <row r="21" spans="1:57" x14ac:dyDescent="0.35">
      <c r="A21" s="57" t="s">
        <v>616</v>
      </c>
      <c r="C21" s="86" t="s">
        <v>4</v>
      </c>
      <c r="D21" s="58" t="s">
        <v>621</v>
      </c>
      <c r="E21" s="75" t="s">
        <v>624</v>
      </c>
      <c r="F21" s="26" t="s">
        <v>35</v>
      </c>
      <c r="G21" s="11">
        <f>G$43*'Shares PortablePCs+Tablets'!C14</f>
        <v>0</v>
      </c>
      <c r="H21" s="11">
        <f>H$43*'Shares PortablePCs+Tablets'!D14</f>
        <v>0</v>
      </c>
      <c r="I21" s="11">
        <f>I$43*'Shares PortablePCs+Tablets'!E14</f>
        <v>0</v>
      </c>
      <c r="J21" s="11">
        <f>J$43*'Shares PortablePCs+Tablets'!F14</f>
        <v>0</v>
      </c>
      <c r="K21" s="11">
        <f>K$43*'Shares PortablePCs+Tablets'!G14</f>
        <v>0</v>
      </c>
      <c r="L21" s="11">
        <f>L$43*'Shares PortablePCs+Tablets'!H14</f>
        <v>0</v>
      </c>
      <c r="M21" s="11">
        <f>M$43*'Shares PortablePCs+Tablets'!I14</f>
        <v>0</v>
      </c>
      <c r="N21" s="11">
        <f>N$43*'Shares PortablePCs+Tablets'!J14</f>
        <v>0</v>
      </c>
      <c r="O21" s="11">
        <f>O$43*'Shares PortablePCs+Tablets'!K14</f>
        <v>0</v>
      </c>
      <c r="P21" s="11">
        <f>P$43*'Shares PortablePCs+Tablets'!L14</f>
        <v>0</v>
      </c>
      <c r="Q21" s="11">
        <f>Q$43*'Shares PortablePCs+Tablets'!M14</f>
        <v>0</v>
      </c>
      <c r="R21" s="11">
        <f>R$43*'Shares PortablePCs+Tablets'!N14</f>
        <v>0</v>
      </c>
      <c r="S21" s="11">
        <f>S$43*'Shares PortablePCs+Tablets'!O14</f>
        <v>0</v>
      </c>
      <c r="T21" s="11">
        <f>T$43*'Shares PortablePCs+Tablets'!P14</f>
        <v>0</v>
      </c>
      <c r="U21" s="11">
        <f>U$43*'Shares PortablePCs+Tablets'!Q14</f>
        <v>0</v>
      </c>
      <c r="V21" s="11">
        <f>V$43*'Shares PortablePCs+Tablets'!R14</f>
        <v>0</v>
      </c>
      <c r="W21" s="11">
        <f>W$43*'Shares PortablePCs+Tablets'!S14</f>
        <v>0</v>
      </c>
      <c r="X21" s="11">
        <f>X$43*'Shares PortablePCs+Tablets'!T14</f>
        <v>0</v>
      </c>
      <c r="Y21" s="11">
        <f>Y$43*'Shares PortablePCs+Tablets'!U14</f>
        <v>0</v>
      </c>
      <c r="Z21" s="11">
        <f>Z$43*'Shares PortablePCs+Tablets'!V14</f>
        <v>0</v>
      </c>
      <c r="AA21" s="11">
        <f>AA$43*'Shares PortablePCs+Tablets'!W14</f>
        <v>0</v>
      </c>
      <c r="AB21" s="11">
        <f>AB$43*'Shares PortablePCs+Tablets'!X14</f>
        <v>0</v>
      </c>
      <c r="AC21" s="10">
        <v>0</v>
      </c>
      <c r="AD21" s="10">
        <v>0</v>
      </c>
      <c r="AE21" s="10">
        <v>0</v>
      </c>
      <c r="AF21" s="10">
        <v>0</v>
      </c>
      <c r="AG21" s="10">
        <v>0</v>
      </c>
      <c r="AH21" s="10">
        <v>0</v>
      </c>
      <c r="AI21" s="10">
        <v>0</v>
      </c>
      <c r="AJ21" s="10">
        <v>0</v>
      </c>
      <c r="AK21" s="10">
        <v>0</v>
      </c>
      <c r="AL21" s="10">
        <v>0</v>
      </c>
      <c r="AM21" s="10">
        <v>0</v>
      </c>
      <c r="AN21" s="10">
        <v>0</v>
      </c>
      <c r="AO21" s="10">
        <v>0</v>
      </c>
      <c r="AP21" s="10">
        <v>0</v>
      </c>
      <c r="AQ21" s="10">
        <v>0</v>
      </c>
      <c r="AR21" s="10">
        <v>0</v>
      </c>
      <c r="AS21" s="10">
        <v>0</v>
      </c>
      <c r="AT21" s="10">
        <v>0</v>
      </c>
      <c r="AU21" s="10">
        <v>0</v>
      </c>
      <c r="AV21" s="10">
        <v>0</v>
      </c>
      <c r="AW21" s="10">
        <v>0</v>
      </c>
      <c r="AX21" s="10">
        <v>0</v>
      </c>
      <c r="AY21" s="10">
        <v>0</v>
      </c>
      <c r="AZ21" s="10">
        <v>0</v>
      </c>
      <c r="BA21" s="10">
        <v>0</v>
      </c>
      <c r="BB21" s="10">
        <v>0</v>
      </c>
      <c r="BC21" s="10">
        <v>0</v>
      </c>
      <c r="BD21" s="10">
        <v>0</v>
      </c>
      <c r="BE21" s="10">
        <v>0</v>
      </c>
    </row>
    <row r="22" spans="1:57" x14ac:dyDescent="0.35">
      <c r="A22" s="57" t="s">
        <v>616</v>
      </c>
      <c r="C22" s="86" t="s">
        <v>4</v>
      </c>
      <c r="D22" s="58" t="s">
        <v>621</v>
      </c>
      <c r="E22" s="75" t="s">
        <v>624</v>
      </c>
      <c r="F22" s="26" t="s">
        <v>34</v>
      </c>
      <c r="G22" s="11">
        <f>G$43*'Shares PortablePCs+Tablets'!C15</f>
        <v>0</v>
      </c>
      <c r="H22" s="11">
        <f>H$43*'Shares PortablePCs+Tablets'!D15</f>
        <v>0</v>
      </c>
      <c r="I22" s="11">
        <f>I$43*'Shares PortablePCs+Tablets'!E15</f>
        <v>0</v>
      </c>
      <c r="J22" s="11">
        <f>J$43*'Shares PortablePCs+Tablets'!F15</f>
        <v>0</v>
      </c>
      <c r="K22" s="11">
        <f>K$43*'Shares PortablePCs+Tablets'!G15</f>
        <v>0</v>
      </c>
      <c r="L22" s="11">
        <f>L$43*'Shares PortablePCs+Tablets'!H15</f>
        <v>0</v>
      </c>
      <c r="M22" s="11">
        <f>M$43*'Shares PortablePCs+Tablets'!I15</f>
        <v>0</v>
      </c>
      <c r="N22" s="11">
        <f>N$43*'Shares PortablePCs+Tablets'!J15</f>
        <v>0</v>
      </c>
      <c r="O22" s="11">
        <f>O$43*'Shares PortablePCs+Tablets'!K15</f>
        <v>0</v>
      </c>
      <c r="P22" s="11">
        <f>P$43*'Shares PortablePCs+Tablets'!L15</f>
        <v>0</v>
      </c>
      <c r="Q22" s="11">
        <f>Q$43*'Shares PortablePCs+Tablets'!M15</f>
        <v>0</v>
      </c>
      <c r="R22" s="11">
        <f>R$43*'Shares PortablePCs+Tablets'!N15</f>
        <v>0</v>
      </c>
      <c r="S22" s="11">
        <f>S$43*'Shares PortablePCs+Tablets'!O15</f>
        <v>0</v>
      </c>
      <c r="T22" s="11">
        <f>T$43*'Shares PortablePCs+Tablets'!P15</f>
        <v>0</v>
      </c>
      <c r="U22" s="11">
        <f>U$43*'Shares PortablePCs+Tablets'!Q15</f>
        <v>0</v>
      </c>
      <c r="V22" s="11">
        <f>V$43*'Shares PortablePCs+Tablets'!R15</f>
        <v>0</v>
      </c>
      <c r="W22" s="11">
        <f>W$43*'Shares PortablePCs+Tablets'!S15</f>
        <v>0</v>
      </c>
      <c r="X22" s="11">
        <f>X$43*'Shares PortablePCs+Tablets'!T15</f>
        <v>0</v>
      </c>
      <c r="Y22" s="11">
        <f>Y$43*'Shares PortablePCs+Tablets'!U15</f>
        <v>0</v>
      </c>
      <c r="Z22" s="11">
        <f>Z$43*'Shares PortablePCs+Tablets'!V15</f>
        <v>0</v>
      </c>
      <c r="AA22" s="11">
        <f>AA$43*'Shares PortablePCs+Tablets'!W15</f>
        <v>0</v>
      </c>
      <c r="AB22" s="11">
        <f>AB$43*'Shares PortablePCs+Tablets'!X15</f>
        <v>0</v>
      </c>
      <c r="AC22" s="10">
        <v>0</v>
      </c>
      <c r="AD22" s="10">
        <v>0</v>
      </c>
      <c r="AE22" s="10">
        <v>0</v>
      </c>
      <c r="AF22" s="10">
        <v>0</v>
      </c>
      <c r="AG22" s="10">
        <v>0</v>
      </c>
      <c r="AH22" s="10">
        <v>0</v>
      </c>
      <c r="AI22" s="10">
        <v>0</v>
      </c>
      <c r="AJ22" s="10">
        <v>0</v>
      </c>
      <c r="AK22" s="10">
        <v>0</v>
      </c>
      <c r="AL22" s="10">
        <v>0</v>
      </c>
      <c r="AM22" s="10">
        <v>0</v>
      </c>
      <c r="AN22" s="10">
        <v>0</v>
      </c>
      <c r="AO22" s="10">
        <v>0</v>
      </c>
      <c r="AP22" s="10">
        <v>0</v>
      </c>
      <c r="AQ22" s="10">
        <v>0</v>
      </c>
      <c r="AR22" s="10">
        <v>0</v>
      </c>
      <c r="AS22" s="10">
        <v>0</v>
      </c>
      <c r="AT22" s="10">
        <v>0</v>
      </c>
      <c r="AU22" s="10">
        <v>0</v>
      </c>
      <c r="AV22" s="10">
        <v>0</v>
      </c>
      <c r="AW22" s="10">
        <v>0</v>
      </c>
      <c r="AX22" s="10">
        <v>0</v>
      </c>
      <c r="AY22" s="10">
        <v>0</v>
      </c>
      <c r="AZ22" s="10">
        <v>0</v>
      </c>
      <c r="BA22" s="10">
        <v>0</v>
      </c>
      <c r="BB22" s="10">
        <v>0</v>
      </c>
      <c r="BC22" s="10">
        <v>0</v>
      </c>
      <c r="BD22" s="10">
        <v>0</v>
      </c>
      <c r="BE22" s="10">
        <v>0</v>
      </c>
    </row>
    <row r="23" spans="1:57" x14ac:dyDescent="0.35">
      <c r="A23" s="57" t="s">
        <v>616</v>
      </c>
      <c r="C23" s="86" t="s">
        <v>4</v>
      </c>
      <c r="D23" s="58" t="s">
        <v>621</v>
      </c>
      <c r="E23" s="75" t="s">
        <v>624</v>
      </c>
      <c r="F23" s="26" t="s">
        <v>50</v>
      </c>
      <c r="G23" s="11">
        <f>G$43*'Shares PortablePCs+Tablets'!C16</f>
        <v>0</v>
      </c>
      <c r="H23" s="11">
        <f>H$43*'Shares PortablePCs+Tablets'!D16</f>
        <v>0</v>
      </c>
      <c r="I23" s="11">
        <f>I$43*'Shares PortablePCs+Tablets'!E16</f>
        <v>0</v>
      </c>
      <c r="J23" s="11">
        <f>J$43*'Shares PortablePCs+Tablets'!F16</f>
        <v>0</v>
      </c>
      <c r="K23" s="11">
        <f>K$43*'Shares PortablePCs+Tablets'!G16</f>
        <v>0</v>
      </c>
      <c r="L23" s="11">
        <f>L$43*'Shares PortablePCs+Tablets'!H16</f>
        <v>0</v>
      </c>
      <c r="M23" s="11">
        <f>M$43*'Shares PortablePCs+Tablets'!I16</f>
        <v>0</v>
      </c>
      <c r="N23" s="11">
        <f>N$43*'Shares PortablePCs+Tablets'!J16</f>
        <v>0</v>
      </c>
      <c r="O23" s="11">
        <f>O$43*'Shares PortablePCs+Tablets'!K16</f>
        <v>0</v>
      </c>
      <c r="P23" s="11">
        <f>P$43*'Shares PortablePCs+Tablets'!L16</f>
        <v>0</v>
      </c>
      <c r="Q23" s="11">
        <f>Q$43*'Shares PortablePCs+Tablets'!M16</f>
        <v>0</v>
      </c>
      <c r="R23" s="11">
        <f>R$43*'Shares PortablePCs+Tablets'!N16</f>
        <v>0</v>
      </c>
      <c r="S23" s="11">
        <f>S$43*'Shares PortablePCs+Tablets'!O16</f>
        <v>0</v>
      </c>
      <c r="T23" s="11">
        <f>T$43*'Shares PortablePCs+Tablets'!P16</f>
        <v>0</v>
      </c>
      <c r="U23" s="11">
        <f>U$43*'Shares PortablePCs+Tablets'!Q16</f>
        <v>0</v>
      </c>
      <c r="V23" s="11">
        <f>V$43*'Shares PortablePCs+Tablets'!R16</f>
        <v>0</v>
      </c>
      <c r="W23" s="11">
        <f>W$43*'Shares PortablePCs+Tablets'!S16</f>
        <v>0</v>
      </c>
      <c r="X23" s="11">
        <f>X$43*'Shares PortablePCs+Tablets'!T16</f>
        <v>0</v>
      </c>
      <c r="Y23" s="11">
        <f>Y$43*'Shares PortablePCs+Tablets'!U16</f>
        <v>0</v>
      </c>
      <c r="Z23" s="11">
        <f>Z$43*'Shares PortablePCs+Tablets'!V16</f>
        <v>0</v>
      </c>
      <c r="AA23" s="11">
        <f>AA$43*'Shares PortablePCs+Tablets'!W16</f>
        <v>0</v>
      </c>
      <c r="AB23" s="11">
        <f>AB$43*'Shares PortablePCs+Tablets'!X16</f>
        <v>0</v>
      </c>
      <c r="AC23" s="10">
        <v>0</v>
      </c>
      <c r="AD23" s="10">
        <v>0</v>
      </c>
      <c r="AE23" s="10">
        <v>0</v>
      </c>
      <c r="AF23" s="10">
        <v>0</v>
      </c>
      <c r="AG23" s="10">
        <v>0</v>
      </c>
      <c r="AH23" s="10">
        <v>0</v>
      </c>
      <c r="AI23" s="10">
        <v>0</v>
      </c>
      <c r="AJ23" s="10">
        <v>0</v>
      </c>
      <c r="AK23" s="10">
        <v>0</v>
      </c>
      <c r="AL23" s="10">
        <v>0</v>
      </c>
      <c r="AM23" s="10">
        <v>0</v>
      </c>
      <c r="AN23" s="10">
        <v>0</v>
      </c>
      <c r="AO23" s="10">
        <v>0</v>
      </c>
      <c r="AP23" s="10">
        <v>0</v>
      </c>
      <c r="AQ23" s="10">
        <v>0</v>
      </c>
      <c r="AR23" s="10">
        <v>0</v>
      </c>
      <c r="AS23" s="10">
        <v>0</v>
      </c>
      <c r="AT23" s="10">
        <v>0</v>
      </c>
      <c r="AU23" s="10">
        <v>0</v>
      </c>
      <c r="AV23" s="10">
        <v>0</v>
      </c>
      <c r="AW23" s="10">
        <v>0</v>
      </c>
      <c r="AX23" s="10">
        <v>0</v>
      </c>
      <c r="AY23" s="10">
        <v>0</v>
      </c>
      <c r="AZ23" s="10">
        <v>0</v>
      </c>
      <c r="BA23" s="10">
        <v>0</v>
      </c>
      <c r="BB23" s="10">
        <v>0</v>
      </c>
      <c r="BC23" s="10">
        <v>0</v>
      </c>
      <c r="BD23" s="10">
        <v>0</v>
      </c>
      <c r="BE23" s="10">
        <v>0</v>
      </c>
    </row>
    <row r="24" spans="1:57" x14ac:dyDescent="0.35">
      <c r="A24" s="57" t="s">
        <v>616</v>
      </c>
      <c r="C24" s="86" t="s">
        <v>4</v>
      </c>
      <c r="D24" s="58" t="s">
        <v>621</v>
      </c>
      <c r="E24" s="75" t="s">
        <v>624</v>
      </c>
      <c r="F24" s="26" t="s">
        <v>51</v>
      </c>
      <c r="G24" s="11">
        <f>G$43*'Shares PortablePCs+Tablets'!C17</f>
        <v>0</v>
      </c>
      <c r="H24" s="11">
        <f>H$43*'Shares PortablePCs+Tablets'!D17</f>
        <v>0</v>
      </c>
      <c r="I24" s="11">
        <f>I$43*'Shares PortablePCs+Tablets'!E17</f>
        <v>0</v>
      </c>
      <c r="J24" s="11">
        <f>J$43*'Shares PortablePCs+Tablets'!F17</f>
        <v>0</v>
      </c>
      <c r="K24" s="11">
        <f>K$43*'Shares PortablePCs+Tablets'!G17</f>
        <v>0</v>
      </c>
      <c r="L24" s="11">
        <f>L$43*'Shares PortablePCs+Tablets'!H17</f>
        <v>0</v>
      </c>
      <c r="M24" s="11">
        <f>M$43*'Shares PortablePCs+Tablets'!I17</f>
        <v>0</v>
      </c>
      <c r="N24" s="11">
        <f>N$43*'Shares PortablePCs+Tablets'!J17</f>
        <v>0</v>
      </c>
      <c r="O24" s="11">
        <f>O$43*'Shares PortablePCs+Tablets'!K17</f>
        <v>0</v>
      </c>
      <c r="P24" s="11">
        <f>P$43*'Shares PortablePCs+Tablets'!L17</f>
        <v>0</v>
      </c>
      <c r="Q24" s="11">
        <f>Q$43*'Shares PortablePCs+Tablets'!M17</f>
        <v>0</v>
      </c>
      <c r="R24" s="11">
        <f>R$43*'Shares PortablePCs+Tablets'!N17</f>
        <v>0</v>
      </c>
      <c r="S24" s="11">
        <f>S$43*'Shares PortablePCs+Tablets'!O17</f>
        <v>0</v>
      </c>
      <c r="T24" s="11">
        <f>T$43*'Shares PortablePCs+Tablets'!P17</f>
        <v>0</v>
      </c>
      <c r="U24" s="11">
        <f>U$43*'Shares PortablePCs+Tablets'!Q17</f>
        <v>0</v>
      </c>
      <c r="V24" s="11">
        <f>V$43*'Shares PortablePCs+Tablets'!R17</f>
        <v>0</v>
      </c>
      <c r="W24" s="11">
        <f>W$43*'Shares PortablePCs+Tablets'!S17</f>
        <v>0</v>
      </c>
      <c r="X24" s="11">
        <f>X$43*'Shares PortablePCs+Tablets'!T17</f>
        <v>0</v>
      </c>
      <c r="Y24" s="11">
        <f>Y$43*'Shares PortablePCs+Tablets'!U17</f>
        <v>0</v>
      </c>
      <c r="Z24" s="11">
        <f>Z$43*'Shares PortablePCs+Tablets'!V17</f>
        <v>0</v>
      </c>
      <c r="AA24" s="11">
        <f>AA$43*'Shares PortablePCs+Tablets'!W17</f>
        <v>0</v>
      </c>
      <c r="AB24" s="11">
        <f>AB$43*'Shares PortablePCs+Tablets'!X17</f>
        <v>0</v>
      </c>
      <c r="AC24" s="10">
        <v>0</v>
      </c>
      <c r="AD24" s="10">
        <v>0</v>
      </c>
      <c r="AE24" s="10">
        <v>0</v>
      </c>
      <c r="AF24" s="10">
        <v>0</v>
      </c>
      <c r="AG24" s="10">
        <v>0</v>
      </c>
      <c r="AH24" s="10">
        <v>0</v>
      </c>
      <c r="AI24" s="10">
        <v>0</v>
      </c>
      <c r="AJ24" s="10">
        <v>0</v>
      </c>
      <c r="AK24" s="10">
        <v>0</v>
      </c>
      <c r="AL24" s="10">
        <v>0</v>
      </c>
      <c r="AM24" s="10">
        <v>0</v>
      </c>
      <c r="AN24" s="10">
        <v>0</v>
      </c>
      <c r="AO24" s="10">
        <v>0</v>
      </c>
      <c r="AP24" s="10">
        <v>0</v>
      </c>
      <c r="AQ24" s="10">
        <v>0</v>
      </c>
      <c r="AR24" s="10">
        <v>0</v>
      </c>
      <c r="AS24" s="10">
        <v>0</v>
      </c>
      <c r="AT24" s="10">
        <v>0</v>
      </c>
      <c r="AU24" s="10">
        <v>0</v>
      </c>
      <c r="AV24" s="10">
        <v>0</v>
      </c>
      <c r="AW24" s="10">
        <v>0</v>
      </c>
      <c r="AX24" s="10">
        <v>0</v>
      </c>
      <c r="AY24" s="10">
        <v>0</v>
      </c>
      <c r="AZ24" s="10">
        <v>0</v>
      </c>
      <c r="BA24" s="10">
        <v>0</v>
      </c>
      <c r="BB24" s="10">
        <v>0</v>
      </c>
      <c r="BC24" s="10">
        <v>0</v>
      </c>
      <c r="BD24" s="10">
        <v>0</v>
      </c>
      <c r="BE24" s="10">
        <v>0</v>
      </c>
    </row>
    <row r="25" spans="1:57" x14ac:dyDescent="0.35">
      <c r="A25" s="57" t="s">
        <v>616</v>
      </c>
      <c r="C25" s="86" t="s">
        <v>4</v>
      </c>
      <c r="D25" s="58" t="s">
        <v>621</v>
      </c>
      <c r="E25" s="75" t="s">
        <v>624</v>
      </c>
      <c r="F25" s="26" t="s">
        <v>52</v>
      </c>
      <c r="G25" s="11">
        <f>G$43*'Shares PortablePCs+Tablets'!C18</f>
        <v>0</v>
      </c>
      <c r="H25" s="11">
        <f>H$43*'Shares PortablePCs+Tablets'!D18</f>
        <v>0</v>
      </c>
      <c r="I25" s="11">
        <f>I$43*'Shares PortablePCs+Tablets'!E18</f>
        <v>0</v>
      </c>
      <c r="J25" s="11">
        <f>J$43*'Shares PortablePCs+Tablets'!F18</f>
        <v>0</v>
      </c>
      <c r="K25" s="11">
        <f>K$43*'Shares PortablePCs+Tablets'!G18</f>
        <v>0</v>
      </c>
      <c r="L25" s="11">
        <f>L$43*'Shares PortablePCs+Tablets'!H18</f>
        <v>0</v>
      </c>
      <c r="M25" s="11">
        <f>M$43*'Shares PortablePCs+Tablets'!I18</f>
        <v>0</v>
      </c>
      <c r="N25" s="11">
        <f>N$43*'Shares PortablePCs+Tablets'!J18</f>
        <v>0</v>
      </c>
      <c r="O25" s="11">
        <f>O$43*'Shares PortablePCs+Tablets'!K18</f>
        <v>0</v>
      </c>
      <c r="P25" s="11">
        <f>P$43*'Shares PortablePCs+Tablets'!L18</f>
        <v>0</v>
      </c>
      <c r="Q25" s="11">
        <f>Q$43*'Shares PortablePCs+Tablets'!M18</f>
        <v>0</v>
      </c>
      <c r="R25" s="11">
        <f>R$43*'Shares PortablePCs+Tablets'!N18</f>
        <v>0</v>
      </c>
      <c r="S25" s="11">
        <f>S$43*'Shares PortablePCs+Tablets'!O18</f>
        <v>0</v>
      </c>
      <c r="T25" s="11">
        <f>T$43*'Shares PortablePCs+Tablets'!P18</f>
        <v>0</v>
      </c>
      <c r="U25" s="11">
        <f>U$43*'Shares PortablePCs+Tablets'!Q18</f>
        <v>0</v>
      </c>
      <c r="V25" s="11">
        <f>V$43*'Shares PortablePCs+Tablets'!R18</f>
        <v>0</v>
      </c>
      <c r="W25" s="11">
        <f>W$43*'Shares PortablePCs+Tablets'!S18</f>
        <v>0</v>
      </c>
      <c r="X25" s="11">
        <f>X$43*'Shares PortablePCs+Tablets'!T18</f>
        <v>0</v>
      </c>
      <c r="Y25" s="11">
        <f>Y$43*'Shares PortablePCs+Tablets'!U18</f>
        <v>0</v>
      </c>
      <c r="Z25" s="11">
        <f>Z$43*'Shares PortablePCs+Tablets'!V18</f>
        <v>0</v>
      </c>
      <c r="AA25" s="11">
        <f>AA$43*'Shares PortablePCs+Tablets'!W18</f>
        <v>0</v>
      </c>
      <c r="AB25" s="11">
        <f>AB$43*'Shares PortablePCs+Tablets'!X18</f>
        <v>0</v>
      </c>
      <c r="AC25" s="10">
        <v>0</v>
      </c>
      <c r="AD25" s="10">
        <v>0</v>
      </c>
      <c r="AE25" s="10">
        <v>0</v>
      </c>
      <c r="AF25" s="10">
        <v>0</v>
      </c>
      <c r="AG25" s="10">
        <v>0</v>
      </c>
      <c r="AH25" s="10">
        <v>0</v>
      </c>
      <c r="AI25" s="10">
        <v>0</v>
      </c>
      <c r="AJ25" s="10">
        <v>0</v>
      </c>
      <c r="AK25" s="10">
        <v>0</v>
      </c>
      <c r="AL25" s="10">
        <v>0</v>
      </c>
      <c r="AM25" s="10">
        <v>0</v>
      </c>
      <c r="AN25" s="10">
        <v>0</v>
      </c>
      <c r="AO25" s="10">
        <v>0</v>
      </c>
      <c r="AP25" s="10">
        <v>0</v>
      </c>
      <c r="AQ25" s="10">
        <v>0</v>
      </c>
      <c r="AR25" s="10">
        <v>0</v>
      </c>
      <c r="AS25" s="10">
        <v>0</v>
      </c>
      <c r="AT25" s="10">
        <v>0</v>
      </c>
      <c r="AU25" s="10">
        <v>0</v>
      </c>
      <c r="AV25" s="10">
        <v>0</v>
      </c>
      <c r="AW25" s="10">
        <v>0</v>
      </c>
      <c r="AX25" s="10">
        <v>0</v>
      </c>
      <c r="AY25" s="10">
        <v>0</v>
      </c>
      <c r="AZ25" s="10">
        <v>0</v>
      </c>
      <c r="BA25" s="10">
        <v>0</v>
      </c>
      <c r="BB25" s="10">
        <v>0</v>
      </c>
      <c r="BC25" s="10">
        <v>0</v>
      </c>
      <c r="BD25" s="10">
        <v>0</v>
      </c>
      <c r="BE25" s="10">
        <v>0</v>
      </c>
    </row>
    <row r="26" spans="1:57" x14ac:dyDescent="0.35">
      <c r="A26" s="57" t="s">
        <v>616</v>
      </c>
      <c r="C26" s="86" t="s">
        <v>4</v>
      </c>
      <c r="D26" s="58" t="s">
        <v>621</v>
      </c>
      <c r="E26" s="75" t="s">
        <v>624</v>
      </c>
      <c r="F26" s="26" t="s">
        <v>53</v>
      </c>
      <c r="G26" s="11">
        <f>G$43*'Shares PortablePCs+Tablets'!C19</f>
        <v>0</v>
      </c>
      <c r="H26" s="11">
        <f>H$43*'Shares PortablePCs+Tablets'!D19</f>
        <v>0</v>
      </c>
      <c r="I26" s="11">
        <f>I$43*'Shares PortablePCs+Tablets'!E19</f>
        <v>0</v>
      </c>
      <c r="J26" s="11">
        <f>J$43*'Shares PortablePCs+Tablets'!F19</f>
        <v>0</v>
      </c>
      <c r="K26" s="11">
        <f>K$43*'Shares PortablePCs+Tablets'!G19</f>
        <v>0</v>
      </c>
      <c r="L26" s="11">
        <f>L$43*'Shares PortablePCs+Tablets'!H19</f>
        <v>0</v>
      </c>
      <c r="M26" s="11">
        <f>M$43*'Shares PortablePCs+Tablets'!I19</f>
        <v>0</v>
      </c>
      <c r="N26" s="11">
        <f>N$43*'Shares PortablePCs+Tablets'!J19</f>
        <v>0</v>
      </c>
      <c r="O26" s="11">
        <f>O$43*'Shares PortablePCs+Tablets'!K19</f>
        <v>0</v>
      </c>
      <c r="P26" s="11">
        <f>P$43*'Shares PortablePCs+Tablets'!L19</f>
        <v>0</v>
      </c>
      <c r="Q26" s="11">
        <f>Q$43*'Shares PortablePCs+Tablets'!M19</f>
        <v>0</v>
      </c>
      <c r="R26" s="11">
        <f>R$43*'Shares PortablePCs+Tablets'!N19</f>
        <v>0</v>
      </c>
      <c r="S26" s="11">
        <f>S$43*'Shares PortablePCs+Tablets'!O19</f>
        <v>0</v>
      </c>
      <c r="T26" s="11">
        <f>T$43*'Shares PortablePCs+Tablets'!P19</f>
        <v>0</v>
      </c>
      <c r="U26" s="11">
        <f>U$43*'Shares PortablePCs+Tablets'!Q19</f>
        <v>0</v>
      </c>
      <c r="V26" s="11">
        <f>V$43*'Shares PortablePCs+Tablets'!R19</f>
        <v>0</v>
      </c>
      <c r="W26" s="11">
        <f>W$43*'Shares PortablePCs+Tablets'!S19</f>
        <v>0</v>
      </c>
      <c r="X26" s="11">
        <f>X$43*'Shares PortablePCs+Tablets'!T19</f>
        <v>0</v>
      </c>
      <c r="Y26" s="11">
        <f>Y$43*'Shares PortablePCs+Tablets'!U19</f>
        <v>0</v>
      </c>
      <c r="Z26" s="11">
        <f>Z$43*'Shares PortablePCs+Tablets'!V19</f>
        <v>0</v>
      </c>
      <c r="AA26" s="11">
        <f>AA$43*'Shares PortablePCs+Tablets'!W19</f>
        <v>0</v>
      </c>
      <c r="AB26" s="11">
        <f>AB$43*'Shares PortablePCs+Tablets'!X19</f>
        <v>0</v>
      </c>
      <c r="AC26" s="10">
        <v>0</v>
      </c>
      <c r="AD26" s="10">
        <v>0</v>
      </c>
      <c r="AE26" s="10">
        <v>0</v>
      </c>
      <c r="AF26" s="10">
        <v>0</v>
      </c>
      <c r="AG26" s="10">
        <v>0</v>
      </c>
      <c r="AH26" s="10">
        <v>0</v>
      </c>
      <c r="AI26" s="10">
        <v>0</v>
      </c>
      <c r="AJ26" s="10">
        <v>0</v>
      </c>
      <c r="AK26" s="10">
        <v>0</v>
      </c>
      <c r="AL26" s="10">
        <v>0</v>
      </c>
      <c r="AM26" s="10">
        <v>0</v>
      </c>
      <c r="AN26" s="10">
        <v>0</v>
      </c>
      <c r="AO26" s="10">
        <v>0</v>
      </c>
      <c r="AP26" s="10">
        <v>0</v>
      </c>
      <c r="AQ26" s="10">
        <v>0</v>
      </c>
      <c r="AR26" s="10">
        <v>0</v>
      </c>
      <c r="AS26" s="10">
        <v>0</v>
      </c>
      <c r="AT26" s="10">
        <v>0</v>
      </c>
      <c r="AU26" s="10">
        <v>0</v>
      </c>
      <c r="AV26" s="10">
        <v>0</v>
      </c>
      <c r="AW26" s="10">
        <v>0</v>
      </c>
      <c r="AX26" s="10">
        <v>0</v>
      </c>
      <c r="AY26" s="10">
        <v>0</v>
      </c>
      <c r="AZ26" s="10">
        <v>0</v>
      </c>
      <c r="BA26" s="10">
        <v>0</v>
      </c>
      <c r="BB26" s="10">
        <v>0</v>
      </c>
      <c r="BC26" s="10">
        <v>0</v>
      </c>
      <c r="BD26" s="10">
        <v>0</v>
      </c>
      <c r="BE26" s="10">
        <v>0</v>
      </c>
    </row>
    <row r="27" spans="1:57" x14ac:dyDescent="0.35">
      <c r="A27" s="57" t="s">
        <v>616</v>
      </c>
      <c r="C27" s="86" t="s">
        <v>4</v>
      </c>
      <c r="D27" s="58" t="s">
        <v>621</v>
      </c>
      <c r="E27" s="75" t="s">
        <v>624</v>
      </c>
      <c r="F27" s="26" t="s">
        <v>54</v>
      </c>
      <c r="G27" s="11">
        <f>G$43*'Shares PortablePCs+Tablets'!C20</f>
        <v>0</v>
      </c>
      <c r="H27" s="11">
        <f>H$43*'Shares PortablePCs+Tablets'!D20</f>
        <v>0</v>
      </c>
      <c r="I27" s="11">
        <f>I$43*'Shares PortablePCs+Tablets'!E20</f>
        <v>0</v>
      </c>
      <c r="J27" s="11">
        <f>J$43*'Shares PortablePCs+Tablets'!F20</f>
        <v>0</v>
      </c>
      <c r="K27" s="11">
        <f>K$43*'Shares PortablePCs+Tablets'!G20</f>
        <v>0</v>
      </c>
      <c r="L27" s="11">
        <f>L$43*'Shares PortablePCs+Tablets'!H20</f>
        <v>0</v>
      </c>
      <c r="M27" s="11">
        <f>M$43*'Shares PortablePCs+Tablets'!I20</f>
        <v>0</v>
      </c>
      <c r="N27" s="11">
        <f>N$43*'Shares PortablePCs+Tablets'!J20</f>
        <v>0</v>
      </c>
      <c r="O27" s="11">
        <f>O$43*'Shares PortablePCs+Tablets'!K20</f>
        <v>0</v>
      </c>
      <c r="P27" s="11">
        <f>P$43*'Shares PortablePCs+Tablets'!L20</f>
        <v>0</v>
      </c>
      <c r="Q27" s="11">
        <f>Q$43*'Shares PortablePCs+Tablets'!M20</f>
        <v>0</v>
      </c>
      <c r="R27" s="11">
        <f>R$43*'Shares PortablePCs+Tablets'!N20</f>
        <v>0</v>
      </c>
      <c r="S27" s="11">
        <f>S$43*'Shares PortablePCs+Tablets'!O20</f>
        <v>0</v>
      </c>
      <c r="T27" s="11">
        <f>T$43*'Shares PortablePCs+Tablets'!P20</f>
        <v>0</v>
      </c>
      <c r="U27" s="11">
        <f>U$43*'Shares PortablePCs+Tablets'!Q20</f>
        <v>0</v>
      </c>
      <c r="V27" s="11">
        <f>V$43*'Shares PortablePCs+Tablets'!R20</f>
        <v>0</v>
      </c>
      <c r="W27" s="11">
        <f>W$43*'Shares PortablePCs+Tablets'!S20</f>
        <v>0</v>
      </c>
      <c r="X27" s="11">
        <f>X$43*'Shares PortablePCs+Tablets'!T20</f>
        <v>0</v>
      </c>
      <c r="Y27" s="11">
        <f>Y$43*'Shares PortablePCs+Tablets'!U20</f>
        <v>0</v>
      </c>
      <c r="Z27" s="11">
        <f>Z$43*'Shares PortablePCs+Tablets'!V20</f>
        <v>0</v>
      </c>
      <c r="AA27" s="11">
        <f>AA$43*'Shares PortablePCs+Tablets'!W20</f>
        <v>0</v>
      </c>
      <c r="AB27" s="11">
        <f>AB$43*'Shares PortablePCs+Tablets'!X20</f>
        <v>0</v>
      </c>
      <c r="AC27" s="10">
        <v>0</v>
      </c>
      <c r="AD27" s="10">
        <v>0</v>
      </c>
      <c r="AE27" s="10">
        <v>0</v>
      </c>
      <c r="AF27" s="10">
        <v>0</v>
      </c>
      <c r="AG27" s="10">
        <v>0</v>
      </c>
      <c r="AH27" s="10">
        <v>0</v>
      </c>
      <c r="AI27" s="10">
        <v>0</v>
      </c>
      <c r="AJ27" s="10">
        <v>0</v>
      </c>
      <c r="AK27" s="10">
        <v>0</v>
      </c>
      <c r="AL27" s="10">
        <v>0</v>
      </c>
      <c r="AM27" s="10">
        <v>0</v>
      </c>
      <c r="AN27" s="10">
        <v>0</v>
      </c>
      <c r="AO27" s="10">
        <v>0</v>
      </c>
      <c r="AP27" s="10">
        <v>0</v>
      </c>
      <c r="AQ27" s="10">
        <v>0</v>
      </c>
      <c r="AR27" s="10">
        <v>0</v>
      </c>
      <c r="AS27" s="10">
        <v>0</v>
      </c>
      <c r="AT27" s="10">
        <v>0</v>
      </c>
      <c r="AU27" s="10">
        <v>0</v>
      </c>
      <c r="AV27" s="10">
        <v>0</v>
      </c>
      <c r="AW27" s="10">
        <v>0</v>
      </c>
      <c r="AX27" s="10">
        <v>0</v>
      </c>
      <c r="AY27" s="10">
        <v>0</v>
      </c>
      <c r="AZ27" s="10">
        <v>0</v>
      </c>
      <c r="BA27" s="10">
        <v>0</v>
      </c>
      <c r="BB27" s="10">
        <v>0</v>
      </c>
      <c r="BC27" s="10">
        <v>0</v>
      </c>
      <c r="BD27" s="10">
        <v>0</v>
      </c>
      <c r="BE27" s="10">
        <v>0</v>
      </c>
    </row>
    <row r="28" spans="1:57" x14ac:dyDescent="0.35">
      <c r="A28" s="57" t="s">
        <v>616</v>
      </c>
      <c r="C28" s="86" t="s">
        <v>4</v>
      </c>
      <c r="D28" s="58" t="s">
        <v>621</v>
      </c>
      <c r="E28" s="75" t="s">
        <v>624</v>
      </c>
      <c r="F28" s="26" t="s">
        <v>55</v>
      </c>
      <c r="G28" s="11">
        <f>G$43*'Shares PortablePCs+Tablets'!C21</f>
        <v>0</v>
      </c>
      <c r="H28" s="11">
        <f>H$43*'Shares PortablePCs+Tablets'!D21</f>
        <v>0</v>
      </c>
      <c r="I28" s="11">
        <f>I$43*'Shares PortablePCs+Tablets'!E21</f>
        <v>0</v>
      </c>
      <c r="J28" s="11">
        <f>J$43*'Shares PortablePCs+Tablets'!F21</f>
        <v>0</v>
      </c>
      <c r="K28" s="11">
        <f>K$43*'Shares PortablePCs+Tablets'!G21</f>
        <v>0</v>
      </c>
      <c r="L28" s="11">
        <f>L$43*'Shares PortablePCs+Tablets'!H21</f>
        <v>0</v>
      </c>
      <c r="M28" s="11">
        <f>M$43*'Shares PortablePCs+Tablets'!I21</f>
        <v>0</v>
      </c>
      <c r="N28" s="11">
        <f>N$43*'Shares PortablePCs+Tablets'!J21</f>
        <v>0</v>
      </c>
      <c r="O28" s="11">
        <f>O$43*'Shares PortablePCs+Tablets'!K21</f>
        <v>0</v>
      </c>
      <c r="P28" s="11">
        <f>P$43*'Shares PortablePCs+Tablets'!L21</f>
        <v>0</v>
      </c>
      <c r="Q28" s="11">
        <f>Q$43*'Shares PortablePCs+Tablets'!M21</f>
        <v>0</v>
      </c>
      <c r="R28" s="11">
        <f>R$43*'Shares PortablePCs+Tablets'!N21</f>
        <v>0</v>
      </c>
      <c r="S28" s="11">
        <f>S$43*'Shares PortablePCs+Tablets'!O21</f>
        <v>0</v>
      </c>
      <c r="T28" s="11">
        <f>T$43*'Shares PortablePCs+Tablets'!P21</f>
        <v>0</v>
      </c>
      <c r="U28" s="11">
        <f>U$43*'Shares PortablePCs+Tablets'!Q21</f>
        <v>0</v>
      </c>
      <c r="V28" s="11">
        <f>V$43*'Shares PortablePCs+Tablets'!R21</f>
        <v>0</v>
      </c>
      <c r="W28" s="11">
        <f>W$43*'Shares PortablePCs+Tablets'!S21</f>
        <v>0</v>
      </c>
      <c r="X28" s="11">
        <f>X$43*'Shares PortablePCs+Tablets'!T21</f>
        <v>0</v>
      </c>
      <c r="Y28" s="11">
        <f>Y$43*'Shares PortablePCs+Tablets'!U21</f>
        <v>0</v>
      </c>
      <c r="Z28" s="11">
        <f>Z$43*'Shares PortablePCs+Tablets'!V21</f>
        <v>0</v>
      </c>
      <c r="AA28" s="11">
        <f>AA$43*'Shares PortablePCs+Tablets'!W21</f>
        <v>0</v>
      </c>
      <c r="AB28" s="11">
        <f>AB$43*'Shares PortablePCs+Tablets'!X21</f>
        <v>0</v>
      </c>
      <c r="AC28" s="10">
        <v>0</v>
      </c>
      <c r="AD28" s="10">
        <v>0</v>
      </c>
      <c r="AE28" s="10">
        <v>0</v>
      </c>
      <c r="AF28" s="10">
        <v>0</v>
      </c>
      <c r="AG28" s="10">
        <v>0</v>
      </c>
      <c r="AH28" s="10">
        <v>0</v>
      </c>
      <c r="AI28" s="10">
        <v>0</v>
      </c>
      <c r="AJ28" s="10">
        <v>0</v>
      </c>
      <c r="AK28" s="10">
        <v>0</v>
      </c>
      <c r="AL28" s="10">
        <v>0</v>
      </c>
      <c r="AM28" s="10">
        <v>0</v>
      </c>
      <c r="AN28" s="10">
        <v>0</v>
      </c>
      <c r="AO28" s="10">
        <v>0</v>
      </c>
      <c r="AP28" s="10">
        <v>0</v>
      </c>
      <c r="AQ28" s="10">
        <v>0</v>
      </c>
      <c r="AR28" s="10">
        <v>0</v>
      </c>
      <c r="AS28" s="10">
        <v>0</v>
      </c>
      <c r="AT28" s="10">
        <v>0</v>
      </c>
      <c r="AU28" s="10">
        <v>0</v>
      </c>
      <c r="AV28" s="10">
        <v>0</v>
      </c>
      <c r="AW28" s="10">
        <v>0</v>
      </c>
      <c r="AX28" s="10">
        <v>0</v>
      </c>
      <c r="AY28" s="10">
        <v>0</v>
      </c>
      <c r="AZ28" s="10">
        <v>0</v>
      </c>
      <c r="BA28" s="10">
        <v>0</v>
      </c>
      <c r="BB28" s="10">
        <v>0</v>
      </c>
      <c r="BC28" s="10">
        <v>0</v>
      </c>
      <c r="BD28" s="10">
        <v>0</v>
      </c>
      <c r="BE28" s="10">
        <v>0</v>
      </c>
    </row>
    <row r="29" spans="1:57" x14ac:dyDescent="0.35">
      <c r="A29" s="57" t="s">
        <v>616</v>
      </c>
      <c r="C29" s="86" t="s">
        <v>4</v>
      </c>
      <c r="D29" s="58" t="s">
        <v>621</v>
      </c>
      <c r="E29" s="75" t="s">
        <v>624</v>
      </c>
      <c r="F29" s="26" t="s">
        <v>56</v>
      </c>
      <c r="G29" s="11">
        <f>G$43*'Shares PortablePCs+Tablets'!C22</f>
        <v>0</v>
      </c>
      <c r="H29" s="11">
        <f>H$43*'Shares PortablePCs+Tablets'!D22</f>
        <v>0</v>
      </c>
      <c r="I29" s="11">
        <f>I$43*'Shares PortablePCs+Tablets'!E22</f>
        <v>0</v>
      </c>
      <c r="J29" s="11">
        <f>J$43*'Shares PortablePCs+Tablets'!F22</f>
        <v>0</v>
      </c>
      <c r="K29" s="11">
        <f>K$43*'Shares PortablePCs+Tablets'!G22</f>
        <v>0</v>
      </c>
      <c r="L29" s="11">
        <f>L$43*'Shares PortablePCs+Tablets'!H22</f>
        <v>0</v>
      </c>
      <c r="M29" s="11">
        <f>M$43*'Shares PortablePCs+Tablets'!I22</f>
        <v>0</v>
      </c>
      <c r="N29" s="11">
        <f>N$43*'Shares PortablePCs+Tablets'!J22</f>
        <v>0</v>
      </c>
      <c r="O29" s="11">
        <f>O$43*'Shares PortablePCs+Tablets'!K22</f>
        <v>0</v>
      </c>
      <c r="P29" s="11">
        <f>P$43*'Shares PortablePCs+Tablets'!L22</f>
        <v>0</v>
      </c>
      <c r="Q29" s="11">
        <f>Q$43*'Shares PortablePCs+Tablets'!M22</f>
        <v>0</v>
      </c>
      <c r="R29" s="11">
        <f>R$43*'Shares PortablePCs+Tablets'!N22</f>
        <v>0</v>
      </c>
      <c r="S29" s="11">
        <f>S$43*'Shares PortablePCs+Tablets'!O22</f>
        <v>0</v>
      </c>
      <c r="T29" s="11">
        <f>T$43*'Shares PortablePCs+Tablets'!P22</f>
        <v>0</v>
      </c>
      <c r="U29" s="11">
        <f>U$43*'Shares PortablePCs+Tablets'!Q22</f>
        <v>0</v>
      </c>
      <c r="V29" s="11">
        <f>V$43*'Shares PortablePCs+Tablets'!R22</f>
        <v>0</v>
      </c>
      <c r="W29" s="11">
        <f>W$43*'Shares PortablePCs+Tablets'!S22</f>
        <v>0</v>
      </c>
      <c r="X29" s="11">
        <f>X$43*'Shares PortablePCs+Tablets'!T22</f>
        <v>0</v>
      </c>
      <c r="Y29" s="11">
        <f>Y$43*'Shares PortablePCs+Tablets'!U22</f>
        <v>0</v>
      </c>
      <c r="Z29" s="11">
        <f>Z$43*'Shares PortablePCs+Tablets'!V22</f>
        <v>0</v>
      </c>
      <c r="AA29" s="11">
        <f>AA$43*'Shares PortablePCs+Tablets'!W22</f>
        <v>0</v>
      </c>
      <c r="AB29" s="11">
        <f>AB$43*'Shares PortablePCs+Tablets'!X22</f>
        <v>0</v>
      </c>
      <c r="AC29" s="10">
        <v>0</v>
      </c>
      <c r="AD29" s="10">
        <v>0</v>
      </c>
      <c r="AE29" s="10">
        <v>0</v>
      </c>
      <c r="AF29" s="10">
        <v>0</v>
      </c>
      <c r="AG29" s="10">
        <v>0</v>
      </c>
      <c r="AH29" s="10">
        <v>0</v>
      </c>
      <c r="AI29" s="10">
        <v>0</v>
      </c>
      <c r="AJ29" s="10">
        <v>0</v>
      </c>
      <c r="AK29" s="10">
        <v>0</v>
      </c>
      <c r="AL29" s="10">
        <v>0</v>
      </c>
      <c r="AM29" s="10">
        <v>0</v>
      </c>
      <c r="AN29" s="10">
        <v>0</v>
      </c>
      <c r="AO29" s="10">
        <v>0</v>
      </c>
      <c r="AP29" s="10">
        <v>0</v>
      </c>
      <c r="AQ29" s="10">
        <v>0</v>
      </c>
      <c r="AR29" s="10">
        <v>0</v>
      </c>
      <c r="AS29" s="10">
        <v>0</v>
      </c>
      <c r="AT29" s="10">
        <v>0</v>
      </c>
      <c r="AU29" s="10">
        <v>0</v>
      </c>
      <c r="AV29" s="10">
        <v>0</v>
      </c>
      <c r="AW29" s="10">
        <v>0</v>
      </c>
      <c r="AX29" s="10">
        <v>0</v>
      </c>
      <c r="AY29" s="10">
        <v>0</v>
      </c>
      <c r="AZ29" s="10">
        <v>0</v>
      </c>
      <c r="BA29" s="10">
        <v>0</v>
      </c>
      <c r="BB29" s="10">
        <v>0</v>
      </c>
      <c r="BC29" s="10">
        <v>0</v>
      </c>
      <c r="BD29" s="10">
        <v>0</v>
      </c>
      <c r="BE29" s="10">
        <v>0</v>
      </c>
    </row>
    <row r="30" spans="1:57" x14ac:dyDescent="0.35">
      <c r="A30" s="57" t="s">
        <v>616</v>
      </c>
      <c r="C30" s="86" t="s">
        <v>4</v>
      </c>
      <c r="D30" s="58" t="s">
        <v>621</v>
      </c>
      <c r="E30" s="75" t="s">
        <v>624</v>
      </c>
      <c r="F30" s="26" t="s">
        <v>57</v>
      </c>
      <c r="G30" s="11">
        <f>G$43*'Shares PortablePCs+Tablets'!C23</f>
        <v>0</v>
      </c>
      <c r="H30" s="11">
        <f>H$43*'Shares PortablePCs+Tablets'!D23</f>
        <v>0</v>
      </c>
      <c r="I30" s="11">
        <f>I$43*'Shares PortablePCs+Tablets'!E23</f>
        <v>0</v>
      </c>
      <c r="J30" s="11">
        <f>J$43*'Shares PortablePCs+Tablets'!F23</f>
        <v>0</v>
      </c>
      <c r="K30" s="11">
        <f>K$43*'Shares PortablePCs+Tablets'!G23</f>
        <v>0</v>
      </c>
      <c r="L30" s="11">
        <f>L$43*'Shares PortablePCs+Tablets'!H23</f>
        <v>0</v>
      </c>
      <c r="M30" s="11">
        <f>M$43*'Shares PortablePCs+Tablets'!I23</f>
        <v>0</v>
      </c>
      <c r="N30" s="11">
        <f>N$43*'Shares PortablePCs+Tablets'!J23</f>
        <v>0</v>
      </c>
      <c r="O30" s="11">
        <f>O$43*'Shares PortablePCs+Tablets'!K23</f>
        <v>0</v>
      </c>
      <c r="P30" s="11">
        <f>P$43*'Shares PortablePCs+Tablets'!L23</f>
        <v>0</v>
      </c>
      <c r="Q30" s="11">
        <f>Q$43*'Shares PortablePCs+Tablets'!M23</f>
        <v>0</v>
      </c>
      <c r="R30" s="11">
        <f>R$43*'Shares PortablePCs+Tablets'!N23</f>
        <v>0</v>
      </c>
      <c r="S30" s="11">
        <f>S$43*'Shares PortablePCs+Tablets'!O23</f>
        <v>0</v>
      </c>
      <c r="T30" s="11">
        <f>T$43*'Shares PortablePCs+Tablets'!P23</f>
        <v>0</v>
      </c>
      <c r="U30" s="11">
        <f>U$43*'Shares PortablePCs+Tablets'!Q23</f>
        <v>0</v>
      </c>
      <c r="V30" s="11">
        <f>V$43*'Shares PortablePCs+Tablets'!R23</f>
        <v>0</v>
      </c>
      <c r="W30" s="11">
        <f>W$43*'Shares PortablePCs+Tablets'!S23</f>
        <v>0</v>
      </c>
      <c r="X30" s="11">
        <f>X$43*'Shares PortablePCs+Tablets'!T23</f>
        <v>0</v>
      </c>
      <c r="Y30" s="11">
        <f>Y$43*'Shares PortablePCs+Tablets'!U23</f>
        <v>0</v>
      </c>
      <c r="Z30" s="11">
        <f>Z$43*'Shares PortablePCs+Tablets'!V23</f>
        <v>0</v>
      </c>
      <c r="AA30" s="11">
        <f>AA$43*'Shares PortablePCs+Tablets'!W23</f>
        <v>0</v>
      </c>
      <c r="AB30" s="11">
        <f>AB$43*'Shares PortablePCs+Tablets'!X23</f>
        <v>0</v>
      </c>
      <c r="AC30" s="10">
        <v>0</v>
      </c>
      <c r="AD30" s="10">
        <v>0</v>
      </c>
      <c r="AE30" s="10">
        <v>0</v>
      </c>
      <c r="AF30" s="10">
        <v>0</v>
      </c>
      <c r="AG30" s="10">
        <v>0</v>
      </c>
      <c r="AH30" s="10">
        <v>0</v>
      </c>
      <c r="AI30" s="10">
        <v>0</v>
      </c>
      <c r="AJ30" s="10">
        <v>0</v>
      </c>
      <c r="AK30" s="10">
        <v>0</v>
      </c>
      <c r="AL30" s="10">
        <v>0</v>
      </c>
      <c r="AM30" s="10">
        <v>0</v>
      </c>
      <c r="AN30" s="10">
        <v>0</v>
      </c>
      <c r="AO30" s="10">
        <v>0</v>
      </c>
      <c r="AP30" s="10">
        <v>0</v>
      </c>
      <c r="AQ30" s="10">
        <v>0</v>
      </c>
      <c r="AR30" s="10">
        <v>0</v>
      </c>
      <c r="AS30" s="10">
        <v>0</v>
      </c>
      <c r="AT30" s="10">
        <v>0</v>
      </c>
      <c r="AU30" s="10">
        <v>0</v>
      </c>
      <c r="AV30" s="10">
        <v>0</v>
      </c>
      <c r="AW30" s="10">
        <v>0</v>
      </c>
      <c r="AX30" s="10">
        <v>0</v>
      </c>
      <c r="AY30" s="10">
        <v>0</v>
      </c>
      <c r="AZ30" s="10">
        <v>0</v>
      </c>
      <c r="BA30" s="10">
        <v>0</v>
      </c>
      <c r="BB30" s="10">
        <v>0</v>
      </c>
      <c r="BC30" s="10">
        <v>0</v>
      </c>
      <c r="BD30" s="10">
        <v>0</v>
      </c>
      <c r="BE30" s="10">
        <v>0</v>
      </c>
    </row>
    <row r="31" spans="1:57" x14ac:dyDescent="0.35">
      <c r="A31" s="57" t="s">
        <v>616</v>
      </c>
      <c r="C31" s="86" t="s">
        <v>4</v>
      </c>
      <c r="D31" s="58" t="s">
        <v>621</v>
      </c>
      <c r="E31" s="75" t="s">
        <v>624</v>
      </c>
      <c r="F31" s="26" t="s">
        <v>58</v>
      </c>
      <c r="G31" s="11">
        <f>G$43*'Shares PortablePCs+Tablets'!C24</f>
        <v>0</v>
      </c>
      <c r="H31" s="11">
        <f>H$43*'Shares PortablePCs+Tablets'!D24</f>
        <v>0</v>
      </c>
      <c r="I31" s="11">
        <f>I$43*'Shares PortablePCs+Tablets'!E24</f>
        <v>0</v>
      </c>
      <c r="J31" s="11">
        <f>J$43*'Shares PortablePCs+Tablets'!F24</f>
        <v>0</v>
      </c>
      <c r="K31" s="11">
        <f>K$43*'Shares PortablePCs+Tablets'!G24</f>
        <v>0</v>
      </c>
      <c r="L31" s="11">
        <f>L$43*'Shares PortablePCs+Tablets'!H24</f>
        <v>0</v>
      </c>
      <c r="M31" s="11">
        <f>M$43*'Shares PortablePCs+Tablets'!I24</f>
        <v>0</v>
      </c>
      <c r="N31" s="11">
        <f>N$43*'Shares PortablePCs+Tablets'!J24</f>
        <v>0</v>
      </c>
      <c r="O31" s="11">
        <f>O$43*'Shares PortablePCs+Tablets'!K24</f>
        <v>0</v>
      </c>
      <c r="P31" s="11">
        <f>P$43*'Shares PortablePCs+Tablets'!L24</f>
        <v>0</v>
      </c>
      <c r="Q31" s="11">
        <f>Q$43*'Shares PortablePCs+Tablets'!M24</f>
        <v>0</v>
      </c>
      <c r="R31" s="11">
        <f>R$43*'Shares PortablePCs+Tablets'!N24</f>
        <v>0</v>
      </c>
      <c r="S31" s="11">
        <f>S$43*'Shares PortablePCs+Tablets'!O24</f>
        <v>0</v>
      </c>
      <c r="T31" s="11">
        <f>T$43*'Shares PortablePCs+Tablets'!P24</f>
        <v>0</v>
      </c>
      <c r="U31" s="11">
        <f>U$43*'Shares PortablePCs+Tablets'!Q24</f>
        <v>0</v>
      </c>
      <c r="V31" s="11">
        <f>V$43*'Shares PortablePCs+Tablets'!R24</f>
        <v>0</v>
      </c>
      <c r="W31" s="11">
        <f>W$43*'Shares PortablePCs+Tablets'!S24</f>
        <v>0</v>
      </c>
      <c r="X31" s="11">
        <f>X$43*'Shares PortablePCs+Tablets'!T24</f>
        <v>0</v>
      </c>
      <c r="Y31" s="11">
        <f>Y$43*'Shares PortablePCs+Tablets'!U24</f>
        <v>0</v>
      </c>
      <c r="Z31" s="11">
        <f>Z$43*'Shares PortablePCs+Tablets'!V24</f>
        <v>0</v>
      </c>
      <c r="AA31" s="11">
        <f>AA$43*'Shares PortablePCs+Tablets'!W24</f>
        <v>0</v>
      </c>
      <c r="AB31" s="11">
        <f>AB$43*'Shares PortablePCs+Tablets'!X24</f>
        <v>0</v>
      </c>
      <c r="AC31" s="10">
        <v>0</v>
      </c>
      <c r="AD31" s="10">
        <v>0</v>
      </c>
      <c r="AE31" s="10">
        <v>0</v>
      </c>
      <c r="AF31" s="10">
        <v>0</v>
      </c>
      <c r="AG31" s="10">
        <v>0</v>
      </c>
      <c r="AH31" s="10">
        <v>0</v>
      </c>
      <c r="AI31" s="10">
        <v>0</v>
      </c>
      <c r="AJ31" s="10">
        <v>0</v>
      </c>
      <c r="AK31" s="10">
        <v>0</v>
      </c>
      <c r="AL31" s="10">
        <v>0</v>
      </c>
      <c r="AM31" s="10">
        <v>0</v>
      </c>
      <c r="AN31" s="10">
        <v>0</v>
      </c>
      <c r="AO31" s="10">
        <v>0</v>
      </c>
      <c r="AP31" s="10">
        <v>0</v>
      </c>
      <c r="AQ31" s="10">
        <v>0</v>
      </c>
      <c r="AR31" s="10">
        <v>0</v>
      </c>
      <c r="AS31" s="10">
        <v>0</v>
      </c>
      <c r="AT31" s="10">
        <v>0</v>
      </c>
      <c r="AU31" s="10">
        <v>0</v>
      </c>
      <c r="AV31" s="10">
        <v>0</v>
      </c>
      <c r="AW31" s="10">
        <v>0</v>
      </c>
      <c r="AX31" s="10">
        <v>0</v>
      </c>
      <c r="AY31" s="10">
        <v>0</v>
      </c>
      <c r="AZ31" s="10">
        <v>0</v>
      </c>
      <c r="BA31" s="10">
        <v>0</v>
      </c>
      <c r="BB31" s="10">
        <v>0</v>
      </c>
      <c r="BC31" s="10">
        <v>0</v>
      </c>
      <c r="BD31" s="10">
        <v>0</v>
      </c>
      <c r="BE31" s="10">
        <v>0</v>
      </c>
    </row>
    <row r="32" spans="1:57" x14ac:dyDescent="0.35">
      <c r="A32" s="57" t="s">
        <v>616</v>
      </c>
      <c r="C32" s="86" t="s">
        <v>4</v>
      </c>
      <c r="D32" s="58" t="s">
        <v>621</v>
      </c>
      <c r="E32" s="75" t="s">
        <v>624</v>
      </c>
      <c r="F32" s="26" t="s">
        <v>59</v>
      </c>
      <c r="G32" s="11">
        <f>G$43*'Shares PortablePCs+Tablets'!C25</f>
        <v>0</v>
      </c>
      <c r="H32" s="11">
        <f>H$43*'Shares PortablePCs+Tablets'!D25</f>
        <v>0</v>
      </c>
      <c r="I32" s="11">
        <f>I$43*'Shares PortablePCs+Tablets'!E25</f>
        <v>0</v>
      </c>
      <c r="J32" s="11">
        <f>J$43*'Shares PortablePCs+Tablets'!F25</f>
        <v>0</v>
      </c>
      <c r="K32" s="11">
        <f>K$43*'Shares PortablePCs+Tablets'!G25</f>
        <v>0</v>
      </c>
      <c r="L32" s="11">
        <f>L$43*'Shares PortablePCs+Tablets'!H25</f>
        <v>0</v>
      </c>
      <c r="M32" s="11">
        <f>M$43*'Shares PortablePCs+Tablets'!I25</f>
        <v>0</v>
      </c>
      <c r="N32" s="11">
        <f>N$43*'Shares PortablePCs+Tablets'!J25</f>
        <v>0</v>
      </c>
      <c r="O32" s="11">
        <f>O$43*'Shares PortablePCs+Tablets'!K25</f>
        <v>0</v>
      </c>
      <c r="P32" s="11">
        <f>P$43*'Shares PortablePCs+Tablets'!L25</f>
        <v>0</v>
      </c>
      <c r="Q32" s="11">
        <f>Q$43*'Shares PortablePCs+Tablets'!M25</f>
        <v>0</v>
      </c>
      <c r="R32" s="11">
        <f>R$43*'Shares PortablePCs+Tablets'!N25</f>
        <v>0</v>
      </c>
      <c r="S32" s="11">
        <f>S$43*'Shares PortablePCs+Tablets'!O25</f>
        <v>0</v>
      </c>
      <c r="T32" s="11">
        <f>T$43*'Shares PortablePCs+Tablets'!P25</f>
        <v>0</v>
      </c>
      <c r="U32" s="11">
        <f>U$43*'Shares PortablePCs+Tablets'!Q25</f>
        <v>0</v>
      </c>
      <c r="V32" s="11">
        <f>V$43*'Shares PortablePCs+Tablets'!R25</f>
        <v>0</v>
      </c>
      <c r="W32" s="11">
        <f>W$43*'Shares PortablePCs+Tablets'!S25</f>
        <v>0</v>
      </c>
      <c r="X32" s="11">
        <f>X$43*'Shares PortablePCs+Tablets'!T25</f>
        <v>0</v>
      </c>
      <c r="Y32" s="11">
        <f>Y$43*'Shares PortablePCs+Tablets'!U25</f>
        <v>0</v>
      </c>
      <c r="Z32" s="11">
        <f>Z$43*'Shares PortablePCs+Tablets'!V25</f>
        <v>0</v>
      </c>
      <c r="AA32" s="11">
        <f>AA$43*'Shares PortablePCs+Tablets'!W25</f>
        <v>0</v>
      </c>
      <c r="AB32" s="11">
        <f>AB$43*'Shares PortablePCs+Tablets'!X25</f>
        <v>0</v>
      </c>
      <c r="AC32" s="10">
        <v>0</v>
      </c>
      <c r="AD32" s="10">
        <v>0</v>
      </c>
      <c r="AE32" s="10">
        <v>0</v>
      </c>
      <c r="AF32" s="10">
        <v>0</v>
      </c>
      <c r="AG32" s="10">
        <v>0</v>
      </c>
      <c r="AH32" s="10">
        <v>0</v>
      </c>
      <c r="AI32" s="10">
        <v>0</v>
      </c>
      <c r="AJ32" s="10">
        <v>0</v>
      </c>
      <c r="AK32" s="10">
        <v>0</v>
      </c>
      <c r="AL32" s="10">
        <v>0</v>
      </c>
      <c r="AM32" s="10">
        <v>0</v>
      </c>
      <c r="AN32" s="10">
        <v>0</v>
      </c>
      <c r="AO32" s="10">
        <v>0</v>
      </c>
      <c r="AP32" s="10">
        <v>0</v>
      </c>
      <c r="AQ32" s="10">
        <v>0</v>
      </c>
      <c r="AR32" s="10">
        <v>0</v>
      </c>
      <c r="AS32" s="10">
        <v>0</v>
      </c>
      <c r="AT32" s="10">
        <v>0</v>
      </c>
      <c r="AU32" s="10">
        <v>0</v>
      </c>
      <c r="AV32" s="10">
        <v>0</v>
      </c>
      <c r="AW32" s="10">
        <v>0</v>
      </c>
      <c r="AX32" s="10">
        <v>0</v>
      </c>
      <c r="AY32" s="10">
        <v>0</v>
      </c>
      <c r="AZ32" s="10">
        <v>0</v>
      </c>
      <c r="BA32" s="10">
        <v>0</v>
      </c>
      <c r="BB32" s="10">
        <v>0</v>
      </c>
      <c r="BC32" s="10">
        <v>0</v>
      </c>
      <c r="BD32" s="10">
        <v>0</v>
      </c>
      <c r="BE32" s="10">
        <v>0</v>
      </c>
    </row>
    <row r="33" spans="1:57" x14ac:dyDescent="0.35">
      <c r="A33" s="57" t="s">
        <v>616</v>
      </c>
      <c r="C33" s="86" t="s">
        <v>4</v>
      </c>
      <c r="D33" s="58" t="s">
        <v>621</v>
      </c>
      <c r="E33" s="75" t="s">
        <v>624</v>
      </c>
      <c r="F33" s="26" t="s">
        <v>60</v>
      </c>
      <c r="G33" s="11">
        <f>G$43*'Shares PortablePCs+Tablets'!C26</f>
        <v>0</v>
      </c>
      <c r="H33" s="11">
        <f>H$43*'Shares PortablePCs+Tablets'!D26</f>
        <v>0</v>
      </c>
      <c r="I33" s="11">
        <f>I$43*'Shares PortablePCs+Tablets'!E26</f>
        <v>0</v>
      </c>
      <c r="J33" s="11">
        <f>J$43*'Shares PortablePCs+Tablets'!F26</f>
        <v>0</v>
      </c>
      <c r="K33" s="11">
        <f>K$43*'Shares PortablePCs+Tablets'!G26</f>
        <v>0</v>
      </c>
      <c r="L33" s="11">
        <f>L$43*'Shares PortablePCs+Tablets'!H26</f>
        <v>0</v>
      </c>
      <c r="M33" s="11">
        <f>M$43*'Shares PortablePCs+Tablets'!I26</f>
        <v>0</v>
      </c>
      <c r="N33" s="11">
        <f>N$43*'Shares PortablePCs+Tablets'!J26</f>
        <v>0</v>
      </c>
      <c r="O33" s="11">
        <f>O$43*'Shares PortablePCs+Tablets'!K26</f>
        <v>0</v>
      </c>
      <c r="P33" s="11">
        <f>P$43*'Shares PortablePCs+Tablets'!L26</f>
        <v>0</v>
      </c>
      <c r="Q33" s="11">
        <f>Q$43*'Shares PortablePCs+Tablets'!M26</f>
        <v>0</v>
      </c>
      <c r="R33" s="11">
        <f>R$43*'Shares PortablePCs+Tablets'!N26</f>
        <v>0</v>
      </c>
      <c r="S33" s="11">
        <f>S$43*'Shares PortablePCs+Tablets'!O26</f>
        <v>0</v>
      </c>
      <c r="T33" s="11">
        <f>T$43*'Shares PortablePCs+Tablets'!P26</f>
        <v>0</v>
      </c>
      <c r="U33" s="11">
        <f>U$43*'Shares PortablePCs+Tablets'!Q26</f>
        <v>0</v>
      </c>
      <c r="V33" s="11">
        <f>V$43*'Shares PortablePCs+Tablets'!R26</f>
        <v>0</v>
      </c>
      <c r="W33" s="11">
        <f>W$43*'Shares PortablePCs+Tablets'!S26</f>
        <v>0</v>
      </c>
      <c r="X33" s="11">
        <f>X$43*'Shares PortablePCs+Tablets'!T26</f>
        <v>0</v>
      </c>
      <c r="Y33" s="11">
        <f>Y$43*'Shares PortablePCs+Tablets'!U26</f>
        <v>0</v>
      </c>
      <c r="Z33" s="11">
        <f>Z$43*'Shares PortablePCs+Tablets'!V26</f>
        <v>0</v>
      </c>
      <c r="AA33" s="11">
        <f>AA$43*'Shares PortablePCs+Tablets'!W26</f>
        <v>0</v>
      </c>
      <c r="AB33" s="11">
        <f>AB$43*'Shares PortablePCs+Tablets'!X26</f>
        <v>0</v>
      </c>
      <c r="AC33" s="10">
        <v>0</v>
      </c>
      <c r="AD33" s="10">
        <v>0</v>
      </c>
      <c r="AE33" s="10">
        <v>0</v>
      </c>
      <c r="AF33" s="10">
        <v>0</v>
      </c>
      <c r="AG33" s="10">
        <v>0</v>
      </c>
      <c r="AH33" s="10">
        <v>0</v>
      </c>
      <c r="AI33" s="10">
        <v>0</v>
      </c>
      <c r="AJ33" s="10">
        <v>0</v>
      </c>
      <c r="AK33" s="10">
        <v>0</v>
      </c>
      <c r="AL33" s="10">
        <v>0</v>
      </c>
      <c r="AM33" s="10">
        <v>0</v>
      </c>
      <c r="AN33" s="10">
        <v>0</v>
      </c>
      <c r="AO33" s="10">
        <v>0</v>
      </c>
      <c r="AP33" s="10">
        <v>0</v>
      </c>
      <c r="AQ33" s="10">
        <v>0</v>
      </c>
      <c r="AR33" s="10">
        <v>0</v>
      </c>
      <c r="AS33" s="10">
        <v>0</v>
      </c>
      <c r="AT33" s="10">
        <v>0</v>
      </c>
      <c r="AU33" s="10">
        <v>0</v>
      </c>
      <c r="AV33" s="10">
        <v>0</v>
      </c>
      <c r="AW33" s="10">
        <v>0</v>
      </c>
      <c r="AX33" s="10">
        <v>0</v>
      </c>
      <c r="AY33" s="10">
        <v>0</v>
      </c>
      <c r="AZ33" s="10">
        <v>0</v>
      </c>
      <c r="BA33" s="10">
        <v>0</v>
      </c>
      <c r="BB33" s="10">
        <v>0</v>
      </c>
      <c r="BC33" s="10">
        <v>0</v>
      </c>
      <c r="BD33" s="10">
        <v>0</v>
      </c>
      <c r="BE33" s="10">
        <v>0</v>
      </c>
    </row>
    <row r="34" spans="1:57" x14ac:dyDescent="0.35">
      <c r="A34" s="57" t="s">
        <v>616</v>
      </c>
      <c r="C34" s="86" t="s">
        <v>4</v>
      </c>
      <c r="D34" s="58" t="s">
        <v>621</v>
      </c>
      <c r="E34" s="75" t="s">
        <v>624</v>
      </c>
      <c r="F34" s="26" t="s">
        <v>61</v>
      </c>
      <c r="G34" s="11">
        <f>G$43*'Shares PortablePCs+Tablets'!C27</f>
        <v>0</v>
      </c>
      <c r="H34" s="11">
        <f>H$43*'Shares PortablePCs+Tablets'!D27</f>
        <v>0</v>
      </c>
      <c r="I34" s="11">
        <f>I$43*'Shares PortablePCs+Tablets'!E27</f>
        <v>0</v>
      </c>
      <c r="J34" s="11">
        <f>J$43*'Shares PortablePCs+Tablets'!F27</f>
        <v>0</v>
      </c>
      <c r="K34" s="11">
        <f>K$43*'Shares PortablePCs+Tablets'!G27</f>
        <v>0</v>
      </c>
      <c r="L34" s="11">
        <f>L$43*'Shares PortablePCs+Tablets'!H27</f>
        <v>0</v>
      </c>
      <c r="M34" s="11">
        <f>M$43*'Shares PortablePCs+Tablets'!I27</f>
        <v>0</v>
      </c>
      <c r="N34" s="11">
        <f>N$43*'Shares PortablePCs+Tablets'!J27</f>
        <v>0</v>
      </c>
      <c r="O34" s="11">
        <f>O$43*'Shares PortablePCs+Tablets'!K27</f>
        <v>0</v>
      </c>
      <c r="P34" s="11">
        <f>P$43*'Shares PortablePCs+Tablets'!L27</f>
        <v>0</v>
      </c>
      <c r="Q34" s="11">
        <f>Q$43*'Shares PortablePCs+Tablets'!M27</f>
        <v>0</v>
      </c>
      <c r="R34" s="11">
        <f>R$43*'Shares PortablePCs+Tablets'!N27</f>
        <v>0</v>
      </c>
      <c r="S34" s="11">
        <f>S$43*'Shares PortablePCs+Tablets'!O27</f>
        <v>0</v>
      </c>
      <c r="T34" s="11">
        <f>T$43*'Shares PortablePCs+Tablets'!P27</f>
        <v>0</v>
      </c>
      <c r="U34" s="11">
        <f>U$43*'Shares PortablePCs+Tablets'!Q27</f>
        <v>0</v>
      </c>
      <c r="V34" s="11">
        <f>V$43*'Shares PortablePCs+Tablets'!R27</f>
        <v>0</v>
      </c>
      <c r="W34" s="11">
        <f>W$43*'Shares PortablePCs+Tablets'!S27</f>
        <v>0</v>
      </c>
      <c r="X34" s="11">
        <f>X$43*'Shares PortablePCs+Tablets'!T27</f>
        <v>0</v>
      </c>
      <c r="Y34" s="11">
        <f>Y$43*'Shares PortablePCs+Tablets'!U27</f>
        <v>0</v>
      </c>
      <c r="Z34" s="11">
        <f>Z$43*'Shares PortablePCs+Tablets'!V27</f>
        <v>0</v>
      </c>
      <c r="AA34" s="11">
        <f>AA$43*'Shares PortablePCs+Tablets'!W27</f>
        <v>0</v>
      </c>
      <c r="AB34" s="11">
        <f>AB$43*'Shares PortablePCs+Tablets'!X27</f>
        <v>0</v>
      </c>
      <c r="AC34" s="10">
        <v>0</v>
      </c>
      <c r="AD34" s="10">
        <v>0</v>
      </c>
      <c r="AE34" s="10">
        <v>0</v>
      </c>
      <c r="AF34" s="10">
        <v>0</v>
      </c>
      <c r="AG34" s="10">
        <v>0</v>
      </c>
      <c r="AH34" s="10">
        <v>0</v>
      </c>
      <c r="AI34" s="10">
        <v>0</v>
      </c>
      <c r="AJ34" s="10">
        <v>0</v>
      </c>
      <c r="AK34" s="10">
        <v>0</v>
      </c>
      <c r="AL34" s="10">
        <v>0</v>
      </c>
      <c r="AM34" s="10">
        <v>0</v>
      </c>
      <c r="AN34" s="10">
        <v>0</v>
      </c>
      <c r="AO34" s="10">
        <v>0</v>
      </c>
      <c r="AP34" s="10">
        <v>0</v>
      </c>
      <c r="AQ34" s="10">
        <v>0</v>
      </c>
      <c r="AR34" s="10">
        <v>0</v>
      </c>
      <c r="AS34" s="10">
        <v>0</v>
      </c>
      <c r="AT34" s="10">
        <v>0</v>
      </c>
      <c r="AU34" s="10">
        <v>0</v>
      </c>
      <c r="AV34" s="10">
        <v>0</v>
      </c>
      <c r="AW34" s="10">
        <v>0</v>
      </c>
      <c r="AX34" s="10">
        <v>0</v>
      </c>
      <c r="AY34" s="10">
        <v>0</v>
      </c>
      <c r="AZ34" s="10">
        <v>0</v>
      </c>
      <c r="BA34" s="10">
        <v>0</v>
      </c>
      <c r="BB34" s="10">
        <v>0</v>
      </c>
      <c r="BC34" s="10">
        <v>0</v>
      </c>
      <c r="BD34" s="10">
        <v>0</v>
      </c>
      <c r="BE34" s="10">
        <v>0</v>
      </c>
    </row>
    <row r="35" spans="1:57" x14ac:dyDescent="0.35">
      <c r="A35" s="57" t="s">
        <v>616</v>
      </c>
      <c r="C35" s="86" t="s">
        <v>4</v>
      </c>
      <c r="D35" s="58" t="s">
        <v>621</v>
      </c>
      <c r="E35" s="75" t="s">
        <v>624</v>
      </c>
      <c r="F35" s="26" t="s">
        <v>62</v>
      </c>
      <c r="G35" s="11">
        <f>G$43*'Shares PortablePCs+Tablets'!C28</f>
        <v>0</v>
      </c>
      <c r="H35" s="11">
        <f>H$43*'Shares PortablePCs+Tablets'!D28</f>
        <v>0</v>
      </c>
      <c r="I35" s="11">
        <f>I$43*'Shares PortablePCs+Tablets'!E28</f>
        <v>0</v>
      </c>
      <c r="J35" s="11">
        <f>J$43*'Shares PortablePCs+Tablets'!F28</f>
        <v>0</v>
      </c>
      <c r="K35" s="11">
        <f>K$43*'Shares PortablePCs+Tablets'!G28</f>
        <v>0</v>
      </c>
      <c r="L35" s="11">
        <f>L$43*'Shares PortablePCs+Tablets'!H28</f>
        <v>0</v>
      </c>
      <c r="M35" s="11">
        <f>M$43*'Shares PortablePCs+Tablets'!I28</f>
        <v>0</v>
      </c>
      <c r="N35" s="11">
        <f>N$43*'Shares PortablePCs+Tablets'!J28</f>
        <v>0</v>
      </c>
      <c r="O35" s="11">
        <f>O$43*'Shares PortablePCs+Tablets'!K28</f>
        <v>0</v>
      </c>
      <c r="P35" s="11">
        <f>P$43*'Shares PortablePCs+Tablets'!L28</f>
        <v>0</v>
      </c>
      <c r="Q35" s="11">
        <f>Q$43*'Shares PortablePCs+Tablets'!M28</f>
        <v>0</v>
      </c>
      <c r="R35" s="11">
        <f>R$43*'Shares PortablePCs+Tablets'!N28</f>
        <v>0</v>
      </c>
      <c r="S35" s="11">
        <f>S$43*'Shares PortablePCs+Tablets'!O28</f>
        <v>0</v>
      </c>
      <c r="T35" s="11">
        <f>T$43*'Shares PortablePCs+Tablets'!P28</f>
        <v>0</v>
      </c>
      <c r="U35" s="11">
        <f>U$43*'Shares PortablePCs+Tablets'!Q28</f>
        <v>0</v>
      </c>
      <c r="V35" s="11">
        <f>V$43*'Shares PortablePCs+Tablets'!R28</f>
        <v>0</v>
      </c>
      <c r="W35" s="11">
        <f>W$43*'Shares PortablePCs+Tablets'!S28</f>
        <v>0</v>
      </c>
      <c r="X35" s="11">
        <f>X$43*'Shares PortablePCs+Tablets'!T28</f>
        <v>0</v>
      </c>
      <c r="Y35" s="11">
        <f>Y$43*'Shares PortablePCs+Tablets'!U28</f>
        <v>0</v>
      </c>
      <c r="Z35" s="11">
        <f>Z$43*'Shares PortablePCs+Tablets'!V28</f>
        <v>0</v>
      </c>
      <c r="AA35" s="11">
        <f>AA$43*'Shares PortablePCs+Tablets'!W28</f>
        <v>0</v>
      </c>
      <c r="AB35" s="11">
        <f>AB$43*'Shares PortablePCs+Tablets'!X28</f>
        <v>0</v>
      </c>
      <c r="AC35" s="10">
        <v>0</v>
      </c>
      <c r="AD35" s="10">
        <v>0</v>
      </c>
      <c r="AE35" s="10">
        <v>0</v>
      </c>
      <c r="AF35" s="10">
        <v>0</v>
      </c>
      <c r="AG35" s="10">
        <v>0</v>
      </c>
      <c r="AH35" s="10">
        <v>0</v>
      </c>
      <c r="AI35" s="10">
        <v>0</v>
      </c>
      <c r="AJ35" s="10">
        <v>0</v>
      </c>
      <c r="AK35" s="10">
        <v>0</v>
      </c>
      <c r="AL35" s="10">
        <v>0</v>
      </c>
      <c r="AM35" s="10">
        <v>0</v>
      </c>
      <c r="AN35" s="10">
        <v>0</v>
      </c>
      <c r="AO35" s="10">
        <v>0</v>
      </c>
      <c r="AP35" s="10">
        <v>0</v>
      </c>
      <c r="AQ35" s="10">
        <v>0</v>
      </c>
      <c r="AR35" s="10">
        <v>0</v>
      </c>
      <c r="AS35" s="10">
        <v>0</v>
      </c>
      <c r="AT35" s="10">
        <v>0</v>
      </c>
      <c r="AU35" s="10">
        <v>0</v>
      </c>
      <c r="AV35" s="10">
        <v>0</v>
      </c>
      <c r="AW35" s="10">
        <v>0</v>
      </c>
      <c r="AX35" s="10">
        <v>0</v>
      </c>
      <c r="AY35" s="10">
        <v>0</v>
      </c>
      <c r="AZ35" s="10">
        <v>0</v>
      </c>
      <c r="BA35" s="10">
        <v>0</v>
      </c>
      <c r="BB35" s="10">
        <v>0</v>
      </c>
      <c r="BC35" s="10">
        <v>0</v>
      </c>
      <c r="BD35" s="10">
        <v>0</v>
      </c>
      <c r="BE35" s="10">
        <v>0</v>
      </c>
    </row>
    <row r="36" spans="1:57" x14ac:dyDescent="0.35">
      <c r="A36" s="57" t="s">
        <v>616</v>
      </c>
      <c r="C36" s="86" t="s">
        <v>4</v>
      </c>
      <c r="D36" s="58" t="s">
        <v>621</v>
      </c>
      <c r="E36" s="75" t="s">
        <v>624</v>
      </c>
      <c r="F36" s="26" t="s">
        <v>63</v>
      </c>
      <c r="G36" s="11">
        <f>G$43*'Shares PortablePCs+Tablets'!C29</f>
        <v>0</v>
      </c>
      <c r="H36" s="11">
        <f>H$43*'Shares PortablePCs+Tablets'!D29</f>
        <v>0</v>
      </c>
      <c r="I36" s="11">
        <f>I$43*'Shares PortablePCs+Tablets'!E29</f>
        <v>0</v>
      </c>
      <c r="J36" s="11">
        <f>J$43*'Shares PortablePCs+Tablets'!F29</f>
        <v>0</v>
      </c>
      <c r="K36" s="11">
        <f>K$43*'Shares PortablePCs+Tablets'!G29</f>
        <v>0</v>
      </c>
      <c r="L36" s="11">
        <f>L$43*'Shares PortablePCs+Tablets'!H29</f>
        <v>0</v>
      </c>
      <c r="M36" s="11">
        <f>M$43*'Shares PortablePCs+Tablets'!I29</f>
        <v>0</v>
      </c>
      <c r="N36" s="11">
        <f>N$43*'Shares PortablePCs+Tablets'!J29</f>
        <v>0</v>
      </c>
      <c r="O36" s="11">
        <f>O$43*'Shares PortablePCs+Tablets'!K29</f>
        <v>0</v>
      </c>
      <c r="P36" s="11">
        <f>P$43*'Shares PortablePCs+Tablets'!L29</f>
        <v>0</v>
      </c>
      <c r="Q36" s="11">
        <f>Q$43*'Shares PortablePCs+Tablets'!M29</f>
        <v>0</v>
      </c>
      <c r="R36" s="11">
        <f>R$43*'Shares PortablePCs+Tablets'!N29</f>
        <v>0</v>
      </c>
      <c r="S36" s="11">
        <f>S$43*'Shares PortablePCs+Tablets'!O29</f>
        <v>0</v>
      </c>
      <c r="T36" s="11">
        <f>T$43*'Shares PortablePCs+Tablets'!P29</f>
        <v>0</v>
      </c>
      <c r="U36" s="11">
        <f>U$43*'Shares PortablePCs+Tablets'!Q29</f>
        <v>0</v>
      </c>
      <c r="V36" s="11">
        <f>V$43*'Shares PortablePCs+Tablets'!R29</f>
        <v>0</v>
      </c>
      <c r="W36" s="11">
        <f>W$43*'Shares PortablePCs+Tablets'!S29</f>
        <v>0</v>
      </c>
      <c r="X36" s="11">
        <f>X$43*'Shares PortablePCs+Tablets'!T29</f>
        <v>0</v>
      </c>
      <c r="Y36" s="11">
        <f>Y$43*'Shares PortablePCs+Tablets'!U29</f>
        <v>0</v>
      </c>
      <c r="Z36" s="11">
        <f>Z$43*'Shares PortablePCs+Tablets'!V29</f>
        <v>0</v>
      </c>
      <c r="AA36" s="11">
        <f>AA$43*'Shares PortablePCs+Tablets'!W29</f>
        <v>0</v>
      </c>
      <c r="AB36" s="11">
        <f>AB$43*'Shares PortablePCs+Tablets'!X29</f>
        <v>0</v>
      </c>
      <c r="AC36" s="10">
        <v>0</v>
      </c>
      <c r="AD36" s="10">
        <v>0</v>
      </c>
      <c r="AE36" s="10">
        <v>0</v>
      </c>
      <c r="AF36" s="10">
        <v>0</v>
      </c>
      <c r="AG36" s="10">
        <v>0</v>
      </c>
      <c r="AH36" s="10">
        <v>0</v>
      </c>
      <c r="AI36" s="10">
        <v>0</v>
      </c>
      <c r="AJ36" s="10">
        <v>0</v>
      </c>
      <c r="AK36" s="10">
        <v>0</v>
      </c>
      <c r="AL36" s="10">
        <v>0</v>
      </c>
      <c r="AM36" s="10">
        <v>0</v>
      </c>
      <c r="AN36" s="10">
        <v>0</v>
      </c>
      <c r="AO36" s="10">
        <v>0</v>
      </c>
      <c r="AP36" s="10">
        <v>0</v>
      </c>
      <c r="AQ36" s="10">
        <v>0</v>
      </c>
      <c r="AR36" s="10">
        <v>0</v>
      </c>
      <c r="AS36" s="10">
        <v>0</v>
      </c>
      <c r="AT36" s="10">
        <v>0</v>
      </c>
      <c r="AU36" s="10">
        <v>0</v>
      </c>
      <c r="AV36" s="10">
        <v>0</v>
      </c>
      <c r="AW36" s="10">
        <v>0</v>
      </c>
      <c r="AX36" s="10">
        <v>0</v>
      </c>
      <c r="AY36" s="10">
        <v>0</v>
      </c>
      <c r="AZ36" s="10">
        <v>0</v>
      </c>
      <c r="BA36" s="10">
        <v>0</v>
      </c>
      <c r="BB36" s="10">
        <v>0</v>
      </c>
      <c r="BC36" s="10">
        <v>0</v>
      </c>
      <c r="BD36" s="10">
        <v>0</v>
      </c>
      <c r="BE36" s="10">
        <v>0</v>
      </c>
    </row>
    <row r="37" spans="1:57" x14ac:dyDescent="0.35">
      <c r="A37" s="57" t="s">
        <v>616</v>
      </c>
      <c r="C37" s="86" t="s">
        <v>4</v>
      </c>
      <c r="D37" s="58" t="s">
        <v>621</v>
      </c>
      <c r="E37" s="75" t="s">
        <v>624</v>
      </c>
      <c r="F37" s="26" t="s">
        <v>64</v>
      </c>
      <c r="G37" s="11">
        <f>G$43*'Shares PortablePCs+Tablets'!C30</f>
        <v>0</v>
      </c>
      <c r="H37" s="11">
        <f>H$43*'Shares PortablePCs+Tablets'!D30</f>
        <v>0</v>
      </c>
      <c r="I37" s="11">
        <f>I$43*'Shares PortablePCs+Tablets'!E30</f>
        <v>0</v>
      </c>
      <c r="J37" s="11">
        <f>J$43*'Shares PortablePCs+Tablets'!F30</f>
        <v>0</v>
      </c>
      <c r="K37" s="11">
        <f>K$43*'Shares PortablePCs+Tablets'!G30</f>
        <v>0</v>
      </c>
      <c r="L37" s="11">
        <f>L$43*'Shares PortablePCs+Tablets'!H30</f>
        <v>0</v>
      </c>
      <c r="M37" s="11">
        <f>M$43*'Shares PortablePCs+Tablets'!I30</f>
        <v>0</v>
      </c>
      <c r="N37" s="11">
        <f>N$43*'Shares PortablePCs+Tablets'!J30</f>
        <v>0</v>
      </c>
      <c r="O37" s="11">
        <f>O$43*'Shares PortablePCs+Tablets'!K30</f>
        <v>0</v>
      </c>
      <c r="P37" s="11">
        <f>P$43*'Shares PortablePCs+Tablets'!L30</f>
        <v>0</v>
      </c>
      <c r="Q37" s="11">
        <f>Q$43*'Shares PortablePCs+Tablets'!M30</f>
        <v>0</v>
      </c>
      <c r="R37" s="11">
        <f>R$43*'Shares PortablePCs+Tablets'!N30</f>
        <v>0</v>
      </c>
      <c r="S37" s="11">
        <f>S$43*'Shares PortablePCs+Tablets'!O30</f>
        <v>0</v>
      </c>
      <c r="T37" s="11">
        <f>T$43*'Shares PortablePCs+Tablets'!P30</f>
        <v>0</v>
      </c>
      <c r="U37" s="11">
        <f>U$43*'Shares PortablePCs+Tablets'!Q30</f>
        <v>0</v>
      </c>
      <c r="V37" s="11">
        <f>V$43*'Shares PortablePCs+Tablets'!R30</f>
        <v>0</v>
      </c>
      <c r="W37" s="11">
        <f>W$43*'Shares PortablePCs+Tablets'!S30</f>
        <v>0</v>
      </c>
      <c r="X37" s="11">
        <f>X$43*'Shares PortablePCs+Tablets'!T30</f>
        <v>0</v>
      </c>
      <c r="Y37" s="11">
        <f>Y$43*'Shares PortablePCs+Tablets'!U30</f>
        <v>0</v>
      </c>
      <c r="Z37" s="11">
        <f>Z$43*'Shares PortablePCs+Tablets'!V30</f>
        <v>0</v>
      </c>
      <c r="AA37" s="11">
        <f>AA$43*'Shares PortablePCs+Tablets'!W30</f>
        <v>0</v>
      </c>
      <c r="AB37" s="11">
        <f>AB$43*'Shares PortablePCs+Tablets'!X30</f>
        <v>0</v>
      </c>
      <c r="AC37" s="10">
        <v>0</v>
      </c>
      <c r="AD37" s="10">
        <v>0</v>
      </c>
      <c r="AE37" s="10">
        <v>0</v>
      </c>
      <c r="AF37" s="10">
        <v>0</v>
      </c>
      <c r="AG37" s="10">
        <v>0</v>
      </c>
      <c r="AH37" s="10">
        <v>0</v>
      </c>
      <c r="AI37" s="10">
        <v>0</v>
      </c>
      <c r="AJ37" s="10">
        <v>0</v>
      </c>
      <c r="AK37" s="10">
        <v>0</v>
      </c>
      <c r="AL37" s="10">
        <v>0</v>
      </c>
      <c r="AM37" s="10">
        <v>0</v>
      </c>
      <c r="AN37" s="10">
        <v>0</v>
      </c>
      <c r="AO37" s="10">
        <v>0</v>
      </c>
      <c r="AP37" s="10">
        <v>0</v>
      </c>
      <c r="AQ37" s="10">
        <v>0</v>
      </c>
      <c r="AR37" s="10">
        <v>0</v>
      </c>
      <c r="AS37" s="10">
        <v>0</v>
      </c>
      <c r="AT37" s="10">
        <v>0</v>
      </c>
      <c r="AU37" s="10">
        <v>0</v>
      </c>
      <c r="AV37" s="10">
        <v>0</v>
      </c>
      <c r="AW37" s="10">
        <v>0</v>
      </c>
      <c r="AX37" s="10">
        <v>0</v>
      </c>
      <c r="AY37" s="10">
        <v>0</v>
      </c>
      <c r="AZ37" s="10">
        <v>0</v>
      </c>
      <c r="BA37" s="10">
        <v>0</v>
      </c>
      <c r="BB37" s="10">
        <v>0</v>
      </c>
      <c r="BC37" s="10">
        <v>0</v>
      </c>
      <c r="BD37" s="10">
        <v>0</v>
      </c>
      <c r="BE37" s="10">
        <v>0</v>
      </c>
    </row>
    <row r="38" spans="1:57" x14ac:dyDescent="0.35">
      <c r="A38" s="57" t="s">
        <v>616</v>
      </c>
      <c r="C38" s="86" t="s">
        <v>4</v>
      </c>
      <c r="D38" s="58" t="s">
        <v>621</v>
      </c>
      <c r="E38" s="75" t="s">
        <v>624</v>
      </c>
      <c r="F38" s="26" t="s">
        <v>65</v>
      </c>
      <c r="G38" s="11">
        <f>G$43*'Shares PortablePCs+Tablets'!C31</f>
        <v>0</v>
      </c>
      <c r="H38" s="11">
        <f>H$43*'Shares PortablePCs+Tablets'!D31</f>
        <v>0</v>
      </c>
      <c r="I38" s="11">
        <f>I$43*'Shares PortablePCs+Tablets'!E31</f>
        <v>0</v>
      </c>
      <c r="J38" s="11">
        <f>J$43*'Shares PortablePCs+Tablets'!F31</f>
        <v>0</v>
      </c>
      <c r="K38" s="11">
        <f>K$43*'Shares PortablePCs+Tablets'!G31</f>
        <v>0</v>
      </c>
      <c r="L38" s="11">
        <f>L$43*'Shares PortablePCs+Tablets'!H31</f>
        <v>0</v>
      </c>
      <c r="M38" s="11">
        <f>M$43*'Shares PortablePCs+Tablets'!I31</f>
        <v>0</v>
      </c>
      <c r="N38" s="11">
        <f>N$43*'Shares PortablePCs+Tablets'!J31</f>
        <v>0</v>
      </c>
      <c r="O38" s="11">
        <f>O$43*'Shares PortablePCs+Tablets'!K31</f>
        <v>0</v>
      </c>
      <c r="P38" s="11">
        <f>P$43*'Shares PortablePCs+Tablets'!L31</f>
        <v>0</v>
      </c>
      <c r="Q38" s="11">
        <f>Q$43*'Shares PortablePCs+Tablets'!M31</f>
        <v>0</v>
      </c>
      <c r="R38" s="11">
        <f>R$43*'Shares PortablePCs+Tablets'!N31</f>
        <v>0</v>
      </c>
      <c r="S38" s="11">
        <f>S$43*'Shares PortablePCs+Tablets'!O31</f>
        <v>0</v>
      </c>
      <c r="T38" s="11">
        <f>T$43*'Shares PortablePCs+Tablets'!P31</f>
        <v>0</v>
      </c>
      <c r="U38" s="11">
        <f>U$43*'Shares PortablePCs+Tablets'!Q31</f>
        <v>0</v>
      </c>
      <c r="V38" s="11">
        <f>V$43*'Shares PortablePCs+Tablets'!R31</f>
        <v>0</v>
      </c>
      <c r="W38" s="11">
        <f>W$43*'Shares PortablePCs+Tablets'!S31</f>
        <v>0</v>
      </c>
      <c r="X38" s="11">
        <f>X$43*'Shares PortablePCs+Tablets'!T31</f>
        <v>0</v>
      </c>
      <c r="Y38" s="11">
        <f>Y$43*'Shares PortablePCs+Tablets'!U31</f>
        <v>0</v>
      </c>
      <c r="Z38" s="11">
        <f>Z$43*'Shares PortablePCs+Tablets'!V31</f>
        <v>0</v>
      </c>
      <c r="AA38" s="11">
        <f>AA$43*'Shares PortablePCs+Tablets'!W31</f>
        <v>0</v>
      </c>
      <c r="AB38" s="11">
        <f>AB$43*'Shares PortablePCs+Tablets'!X31</f>
        <v>0</v>
      </c>
      <c r="AC38" s="10">
        <v>0</v>
      </c>
      <c r="AD38" s="10">
        <v>0</v>
      </c>
      <c r="AE38" s="10">
        <v>0</v>
      </c>
      <c r="AF38" s="10">
        <v>0</v>
      </c>
      <c r="AG38" s="10">
        <v>0</v>
      </c>
      <c r="AH38" s="10">
        <v>0</v>
      </c>
      <c r="AI38" s="10">
        <v>0</v>
      </c>
      <c r="AJ38" s="10">
        <v>0</v>
      </c>
      <c r="AK38" s="10">
        <v>0</v>
      </c>
      <c r="AL38" s="10">
        <v>0</v>
      </c>
      <c r="AM38" s="10">
        <v>0</v>
      </c>
      <c r="AN38" s="10">
        <v>0</v>
      </c>
      <c r="AO38" s="10">
        <v>0</v>
      </c>
      <c r="AP38" s="10">
        <v>0</v>
      </c>
      <c r="AQ38" s="10">
        <v>0</v>
      </c>
      <c r="AR38" s="10">
        <v>0</v>
      </c>
      <c r="AS38" s="10">
        <v>0</v>
      </c>
      <c r="AT38" s="10">
        <v>0</v>
      </c>
      <c r="AU38" s="10">
        <v>0</v>
      </c>
      <c r="AV38" s="10">
        <v>0</v>
      </c>
      <c r="AW38" s="10">
        <v>0</v>
      </c>
      <c r="AX38" s="10">
        <v>0</v>
      </c>
      <c r="AY38" s="10">
        <v>0</v>
      </c>
      <c r="AZ38" s="10">
        <v>0</v>
      </c>
      <c r="BA38" s="10">
        <v>0</v>
      </c>
      <c r="BB38" s="10">
        <v>0</v>
      </c>
      <c r="BC38" s="10">
        <v>0</v>
      </c>
      <c r="BD38" s="10">
        <v>0</v>
      </c>
      <c r="BE38" s="10">
        <v>0</v>
      </c>
    </row>
    <row r="39" spans="1:57" x14ac:dyDescent="0.35">
      <c r="A39" s="57" t="s">
        <v>616</v>
      </c>
      <c r="C39" s="86" t="s">
        <v>4</v>
      </c>
      <c r="D39" s="58" t="s">
        <v>621</v>
      </c>
      <c r="E39" s="75" t="s">
        <v>624</v>
      </c>
      <c r="F39" s="26" t="s">
        <v>36</v>
      </c>
      <c r="G39" s="11">
        <f>G$43*'Shares PortablePCs+Tablets'!C32</f>
        <v>0</v>
      </c>
      <c r="H39" s="11">
        <f>H$43*'Shares PortablePCs+Tablets'!D32</f>
        <v>0</v>
      </c>
      <c r="I39" s="11">
        <f>I$43*'Shares PortablePCs+Tablets'!E32</f>
        <v>0</v>
      </c>
      <c r="J39" s="11">
        <f>J$43*'Shares PortablePCs+Tablets'!F32</f>
        <v>0</v>
      </c>
      <c r="K39" s="11">
        <f>K$43*'Shares PortablePCs+Tablets'!G32</f>
        <v>0</v>
      </c>
      <c r="L39" s="11">
        <f>L$43*'Shares PortablePCs+Tablets'!H32</f>
        <v>0</v>
      </c>
      <c r="M39" s="11">
        <f>M$43*'Shares PortablePCs+Tablets'!I32</f>
        <v>0</v>
      </c>
      <c r="N39" s="11">
        <f>N$43*'Shares PortablePCs+Tablets'!J32</f>
        <v>0</v>
      </c>
      <c r="O39" s="11">
        <f>O$43*'Shares PortablePCs+Tablets'!K32</f>
        <v>0</v>
      </c>
      <c r="P39" s="11">
        <f>P$43*'Shares PortablePCs+Tablets'!L32</f>
        <v>0</v>
      </c>
      <c r="Q39" s="11">
        <f>Q$43*'Shares PortablePCs+Tablets'!M32</f>
        <v>0</v>
      </c>
      <c r="R39" s="11">
        <f>R$43*'Shares PortablePCs+Tablets'!N32</f>
        <v>0</v>
      </c>
      <c r="S39" s="11">
        <f>S$43*'Shares PortablePCs+Tablets'!O32</f>
        <v>0</v>
      </c>
      <c r="T39" s="11">
        <f>T$43*'Shares PortablePCs+Tablets'!P32</f>
        <v>0</v>
      </c>
      <c r="U39" s="11">
        <f>U$43*'Shares PortablePCs+Tablets'!Q32</f>
        <v>0</v>
      </c>
      <c r="V39" s="11">
        <f>V$43*'Shares PortablePCs+Tablets'!R32</f>
        <v>0</v>
      </c>
      <c r="W39" s="11">
        <f>W$43*'Shares PortablePCs+Tablets'!S32</f>
        <v>0</v>
      </c>
      <c r="X39" s="11">
        <f>X$43*'Shares PortablePCs+Tablets'!T32</f>
        <v>0</v>
      </c>
      <c r="Y39" s="11">
        <f>Y$43*'Shares PortablePCs+Tablets'!U32</f>
        <v>0</v>
      </c>
      <c r="Z39" s="11">
        <f>Z$43*'Shares PortablePCs+Tablets'!V32</f>
        <v>0</v>
      </c>
      <c r="AA39" s="11">
        <f>AA$43*'Shares PortablePCs+Tablets'!W32</f>
        <v>0</v>
      </c>
      <c r="AB39" s="11">
        <f>AB$43*'Shares PortablePCs+Tablets'!X32</f>
        <v>0</v>
      </c>
      <c r="AC39" s="10">
        <v>0</v>
      </c>
      <c r="AD39" s="10">
        <v>0</v>
      </c>
      <c r="AE39" s="10">
        <v>0</v>
      </c>
      <c r="AF39" s="10">
        <v>0</v>
      </c>
      <c r="AG39" s="10">
        <v>0</v>
      </c>
      <c r="AH39" s="10">
        <v>0</v>
      </c>
      <c r="AI39" s="10">
        <v>0</v>
      </c>
      <c r="AJ39" s="10">
        <v>0</v>
      </c>
      <c r="AK39" s="10">
        <v>0</v>
      </c>
      <c r="AL39" s="10">
        <v>0</v>
      </c>
      <c r="AM39" s="10">
        <v>0</v>
      </c>
      <c r="AN39" s="10">
        <v>0</v>
      </c>
      <c r="AO39" s="10">
        <v>0</v>
      </c>
      <c r="AP39" s="10">
        <v>0</v>
      </c>
      <c r="AQ39" s="10">
        <v>0</v>
      </c>
      <c r="AR39" s="10">
        <v>0</v>
      </c>
      <c r="AS39" s="10">
        <v>0</v>
      </c>
      <c r="AT39" s="10">
        <v>0</v>
      </c>
      <c r="AU39" s="10">
        <v>0</v>
      </c>
      <c r="AV39" s="10">
        <v>0</v>
      </c>
      <c r="AW39" s="10">
        <v>0</v>
      </c>
      <c r="AX39" s="10">
        <v>0</v>
      </c>
      <c r="AY39" s="10">
        <v>0</v>
      </c>
      <c r="AZ39" s="10">
        <v>0</v>
      </c>
      <c r="BA39" s="10">
        <v>0</v>
      </c>
      <c r="BB39" s="10">
        <v>0</v>
      </c>
      <c r="BC39" s="10">
        <v>0</v>
      </c>
      <c r="BD39" s="10">
        <v>0</v>
      </c>
      <c r="BE39" s="10">
        <v>0</v>
      </c>
    </row>
    <row r="40" spans="1:57" x14ac:dyDescent="0.35">
      <c r="A40" s="57" t="s">
        <v>616</v>
      </c>
      <c r="C40" s="86" t="s">
        <v>4</v>
      </c>
      <c r="D40" s="58" t="s">
        <v>621</v>
      </c>
      <c r="E40" s="75" t="s">
        <v>624</v>
      </c>
      <c r="F40" s="26" t="s">
        <v>37</v>
      </c>
      <c r="G40" s="11">
        <f>G$43*'Shares PortablePCs+Tablets'!C33</f>
        <v>0</v>
      </c>
      <c r="H40" s="11">
        <f>H$43*'Shares PortablePCs+Tablets'!D33</f>
        <v>0</v>
      </c>
      <c r="I40" s="11">
        <f>I$43*'Shares PortablePCs+Tablets'!E33</f>
        <v>0</v>
      </c>
      <c r="J40" s="11">
        <f>J$43*'Shares PortablePCs+Tablets'!F33</f>
        <v>0</v>
      </c>
      <c r="K40" s="11">
        <f>K$43*'Shares PortablePCs+Tablets'!G33</f>
        <v>0</v>
      </c>
      <c r="L40" s="11">
        <f>L$43*'Shares PortablePCs+Tablets'!H33</f>
        <v>0</v>
      </c>
      <c r="M40" s="11">
        <f>M$43*'Shares PortablePCs+Tablets'!I33</f>
        <v>0</v>
      </c>
      <c r="N40" s="11">
        <f>N$43*'Shares PortablePCs+Tablets'!J33</f>
        <v>0</v>
      </c>
      <c r="O40" s="11">
        <f>O$43*'Shares PortablePCs+Tablets'!K33</f>
        <v>0</v>
      </c>
      <c r="P40" s="11">
        <f>P$43*'Shares PortablePCs+Tablets'!L33</f>
        <v>0</v>
      </c>
      <c r="Q40" s="11">
        <f>Q$43*'Shares PortablePCs+Tablets'!M33</f>
        <v>0</v>
      </c>
      <c r="R40" s="11">
        <f>R$43*'Shares PortablePCs+Tablets'!N33</f>
        <v>0</v>
      </c>
      <c r="S40" s="11">
        <f>S$43*'Shares PortablePCs+Tablets'!O33</f>
        <v>0</v>
      </c>
      <c r="T40" s="11">
        <f>T$43*'Shares PortablePCs+Tablets'!P33</f>
        <v>0</v>
      </c>
      <c r="U40" s="11">
        <f>U$43*'Shares PortablePCs+Tablets'!Q33</f>
        <v>0</v>
      </c>
      <c r="V40" s="11">
        <f>V$43*'Shares PortablePCs+Tablets'!R33</f>
        <v>0</v>
      </c>
      <c r="W40" s="11">
        <f>W$43*'Shares PortablePCs+Tablets'!S33</f>
        <v>0</v>
      </c>
      <c r="X40" s="11">
        <f>X$43*'Shares PortablePCs+Tablets'!T33</f>
        <v>0</v>
      </c>
      <c r="Y40" s="11">
        <f>Y$43*'Shares PortablePCs+Tablets'!U33</f>
        <v>0</v>
      </c>
      <c r="Z40" s="11">
        <f>Z$43*'Shares PortablePCs+Tablets'!V33</f>
        <v>0</v>
      </c>
      <c r="AA40" s="11">
        <f>AA$43*'Shares PortablePCs+Tablets'!W33</f>
        <v>0</v>
      </c>
      <c r="AB40" s="11">
        <f>AB$43*'Shares PortablePCs+Tablets'!X33</f>
        <v>0</v>
      </c>
      <c r="AC40" s="10">
        <v>0</v>
      </c>
      <c r="AD40" s="10">
        <v>0</v>
      </c>
      <c r="AE40" s="10">
        <v>0</v>
      </c>
      <c r="AF40" s="10">
        <v>0</v>
      </c>
      <c r="AG40" s="10">
        <v>0</v>
      </c>
      <c r="AH40" s="10">
        <v>0</v>
      </c>
      <c r="AI40" s="10">
        <v>0</v>
      </c>
      <c r="AJ40" s="10">
        <v>0</v>
      </c>
      <c r="AK40" s="10">
        <v>0</v>
      </c>
      <c r="AL40" s="10">
        <v>0</v>
      </c>
      <c r="AM40" s="10">
        <v>0</v>
      </c>
      <c r="AN40" s="10">
        <v>0</v>
      </c>
      <c r="AO40" s="10">
        <v>0</v>
      </c>
      <c r="AP40" s="10">
        <v>0</v>
      </c>
      <c r="AQ40" s="10">
        <v>0</v>
      </c>
      <c r="AR40" s="10">
        <v>0</v>
      </c>
      <c r="AS40" s="10">
        <v>0</v>
      </c>
      <c r="AT40" s="10">
        <v>0</v>
      </c>
      <c r="AU40" s="10">
        <v>0</v>
      </c>
      <c r="AV40" s="10">
        <v>0</v>
      </c>
      <c r="AW40" s="10">
        <v>0</v>
      </c>
      <c r="AX40" s="10">
        <v>0</v>
      </c>
      <c r="AY40" s="10">
        <v>0</v>
      </c>
      <c r="AZ40" s="10">
        <v>0</v>
      </c>
      <c r="BA40" s="10">
        <v>0</v>
      </c>
      <c r="BB40" s="10">
        <v>0</v>
      </c>
      <c r="BC40" s="10">
        <v>0</v>
      </c>
      <c r="BD40" s="10">
        <v>0</v>
      </c>
      <c r="BE40" s="10">
        <v>0</v>
      </c>
    </row>
    <row r="41" spans="1:57" x14ac:dyDescent="0.35">
      <c r="A41" s="57" t="s">
        <v>616</v>
      </c>
      <c r="C41" s="86" t="s">
        <v>4</v>
      </c>
      <c r="D41" s="58" t="s">
        <v>621</v>
      </c>
      <c r="E41" s="75" t="s">
        <v>624</v>
      </c>
      <c r="F41" s="26" t="s">
        <v>66</v>
      </c>
      <c r="G41" s="11">
        <f>G$43*'Shares PortablePCs+Tablets'!C34</f>
        <v>0</v>
      </c>
      <c r="H41" s="11">
        <f>H$43*'Shares PortablePCs+Tablets'!D34</f>
        <v>0</v>
      </c>
      <c r="I41" s="11">
        <f>I$43*'Shares PortablePCs+Tablets'!E34</f>
        <v>0</v>
      </c>
      <c r="J41" s="11">
        <f>J$43*'Shares PortablePCs+Tablets'!F34</f>
        <v>0</v>
      </c>
      <c r="K41" s="11">
        <f>K$43*'Shares PortablePCs+Tablets'!G34</f>
        <v>0</v>
      </c>
      <c r="L41" s="11">
        <f>L$43*'Shares PortablePCs+Tablets'!H34</f>
        <v>0</v>
      </c>
      <c r="M41" s="11">
        <f>M$43*'Shares PortablePCs+Tablets'!I34</f>
        <v>0</v>
      </c>
      <c r="N41" s="11">
        <f>N$43*'Shares PortablePCs+Tablets'!J34</f>
        <v>0</v>
      </c>
      <c r="O41" s="11">
        <f>O$43*'Shares PortablePCs+Tablets'!K34</f>
        <v>0</v>
      </c>
      <c r="P41" s="11">
        <f>P$43*'Shares PortablePCs+Tablets'!L34</f>
        <v>0</v>
      </c>
      <c r="Q41" s="11">
        <f>Q$43*'Shares PortablePCs+Tablets'!M34</f>
        <v>0</v>
      </c>
      <c r="R41" s="11">
        <f>R$43*'Shares PortablePCs+Tablets'!N34</f>
        <v>0</v>
      </c>
      <c r="S41" s="11">
        <f>S$43*'Shares PortablePCs+Tablets'!O34</f>
        <v>0</v>
      </c>
      <c r="T41" s="11">
        <f>T$43*'Shares PortablePCs+Tablets'!P34</f>
        <v>0</v>
      </c>
      <c r="U41" s="11">
        <f>U$43*'Shares PortablePCs+Tablets'!Q34</f>
        <v>0</v>
      </c>
      <c r="V41" s="11">
        <f>V$43*'Shares PortablePCs+Tablets'!R34</f>
        <v>0</v>
      </c>
      <c r="W41" s="11">
        <f>W$43*'Shares PortablePCs+Tablets'!S34</f>
        <v>0</v>
      </c>
      <c r="X41" s="11">
        <f>X$43*'Shares PortablePCs+Tablets'!T34</f>
        <v>0</v>
      </c>
      <c r="Y41" s="11">
        <f>Y$43*'Shares PortablePCs+Tablets'!U34</f>
        <v>0</v>
      </c>
      <c r="Z41" s="11">
        <f>Z$43*'Shares PortablePCs+Tablets'!V34</f>
        <v>0</v>
      </c>
      <c r="AA41" s="11">
        <f>AA$43*'Shares PortablePCs+Tablets'!W34</f>
        <v>0</v>
      </c>
      <c r="AB41" s="11">
        <f>AB$43*'Shares PortablePCs+Tablets'!X34</f>
        <v>0</v>
      </c>
      <c r="AC41" s="10">
        <v>0</v>
      </c>
      <c r="AD41" s="10">
        <v>0</v>
      </c>
      <c r="AE41" s="10">
        <v>0</v>
      </c>
      <c r="AF41" s="10">
        <v>0</v>
      </c>
      <c r="AG41" s="10">
        <v>0</v>
      </c>
      <c r="AH41" s="10">
        <v>0</v>
      </c>
      <c r="AI41" s="10">
        <v>0</v>
      </c>
      <c r="AJ41" s="10">
        <v>0</v>
      </c>
      <c r="AK41" s="10">
        <v>0</v>
      </c>
      <c r="AL41" s="10">
        <v>0</v>
      </c>
      <c r="AM41" s="10">
        <v>0</v>
      </c>
      <c r="AN41" s="10">
        <v>0</v>
      </c>
      <c r="AO41" s="10">
        <v>0</v>
      </c>
      <c r="AP41" s="10">
        <v>0</v>
      </c>
      <c r="AQ41" s="10">
        <v>0</v>
      </c>
      <c r="AR41" s="10">
        <v>0</v>
      </c>
      <c r="AS41" s="10">
        <v>0</v>
      </c>
      <c r="AT41" s="10">
        <v>0</v>
      </c>
      <c r="AU41" s="10">
        <v>0</v>
      </c>
      <c r="AV41" s="10">
        <v>0</v>
      </c>
      <c r="AW41" s="10">
        <v>0</v>
      </c>
      <c r="AX41" s="10">
        <v>0</v>
      </c>
      <c r="AY41" s="10">
        <v>0</v>
      </c>
      <c r="AZ41" s="10">
        <v>0</v>
      </c>
      <c r="BA41" s="10">
        <v>0</v>
      </c>
      <c r="BB41" s="10">
        <v>0</v>
      </c>
      <c r="BC41" s="10">
        <v>0</v>
      </c>
      <c r="BD41" s="10">
        <v>0</v>
      </c>
      <c r="BE41" s="10">
        <v>0</v>
      </c>
    </row>
    <row r="42" spans="1:57" x14ac:dyDescent="0.35">
      <c r="A42" s="57" t="s">
        <v>616</v>
      </c>
      <c r="C42" s="86" t="s">
        <v>4</v>
      </c>
      <c r="D42" s="58" t="s">
        <v>621</v>
      </c>
      <c r="E42" s="78" t="s">
        <v>624</v>
      </c>
      <c r="F42" s="26" t="s">
        <v>67</v>
      </c>
      <c r="G42" s="11">
        <f>G$43*'Shares PortablePCs+Tablets'!C35</f>
        <v>0</v>
      </c>
      <c r="H42" s="11">
        <f>H$43*'Shares PortablePCs+Tablets'!D35</f>
        <v>0</v>
      </c>
      <c r="I42" s="11">
        <f>I$43*'Shares PortablePCs+Tablets'!E35</f>
        <v>0</v>
      </c>
      <c r="J42" s="11">
        <f>J$43*'Shares PortablePCs+Tablets'!F35</f>
        <v>0</v>
      </c>
      <c r="K42" s="11">
        <f>K$43*'Shares PortablePCs+Tablets'!G35</f>
        <v>0</v>
      </c>
      <c r="L42" s="11">
        <f>L$43*'Shares PortablePCs+Tablets'!H35</f>
        <v>0</v>
      </c>
      <c r="M42" s="11">
        <f>M$43*'Shares PortablePCs+Tablets'!I35</f>
        <v>0</v>
      </c>
      <c r="N42" s="11">
        <f>N$43*'Shares PortablePCs+Tablets'!J35</f>
        <v>0</v>
      </c>
      <c r="O42" s="11">
        <f>O$43*'Shares PortablePCs+Tablets'!K35</f>
        <v>0</v>
      </c>
      <c r="P42" s="11">
        <f>P$43*'Shares PortablePCs+Tablets'!L35</f>
        <v>0</v>
      </c>
      <c r="Q42" s="11">
        <f>Q$43*'Shares PortablePCs+Tablets'!M35</f>
        <v>0</v>
      </c>
      <c r="R42" s="11">
        <f>R$43*'Shares PortablePCs+Tablets'!N35</f>
        <v>0</v>
      </c>
      <c r="S42" s="11">
        <f>S$43*'Shares PortablePCs+Tablets'!O35</f>
        <v>0</v>
      </c>
      <c r="T42" s="11">
        <f>T$43*'Shares PortablePCs+Tablets'!P35</f>
        <v>0</v>
      </c>
      <c r="U42" s="11">
        <f>U$43*'Shares PortablePCs+Tablets'!Q35</f>
        <v>0</v>
      </c>
      <c r="V42" s="11">
        <f>V$43*'Shares PortablePCs+Tablets'!R35</f>
        <v>0</v>
      </c>
      <c r="W42" s="11">
        <f>W$43*'Shares PortablePCs+Tablets'!S35</f>
        <v>0</v>
      </c>
      <c r="X42" s="11">
        <f>X$43*'Shares PortablePCs+Tablets'!T35</f>
        <v>0</v>
      </c>
      <c r="Y42" s="11">
        <f>Y$43*'Shares PortablePCs+Tablets'!U35</f>
        <v>0</v>
      </c>
      <c r="Z42" s="11">
        <f>Z$43*'Shares PortablePCs+Tablets'!V35</f>
        <v>0</v>
      </c>
      <c r="AA42" s="11">
        <f>AA$43*'Shares PortablePCs+Tablets'!W35</f>
        <v>0</v>
      </c>
      <c r="AB42" s="11">
        <f>AB$43*'Shares PortablePCs+Tablets'!X35</f>
        <v>0</v>
      </c>
      <c r="AC42" s="10">
        <v>0</v>
      </c>
      <c r="AD42" s="10">
        <v>0</v>
      </c>
      <c r="AE42" s="10">
        <v>0</v>
      </c>
      <c r="AF42" s="10">
        <v>0</v>
      </c>
      <c r="AG42" s="10">
        <v>0</v>
      </c>
      <c r="AH42" s="10">
        <v>0</v>
      </c>
      <c r="AI42" s="10">
        <v>0</v>
      </c>
      <c r="AJ42" s="10">
        <v>0</v>
      </c>
      <c r="AK42" s="10">
        <v>0</v>
      </c>
      <c r="AL42" s="10">
        <v>0</v>
      </c>
      <c r="AM42" s="10">
        <v>0</v>
      </c>
      <c r="AN42" s="10">
        <v>0</v>
      </c>
      <c r="AO42" s="10">
        <v>0</v>
      </c>
      <c r="AP42" s="10">
        <v>0</v>
      </c>
      <c r="AQ42" s="10">
        <v>0</v>
      </c>
      <c r="AR42" s="10">
        <v>0</v>
      </c>
      <c r="AS42" s="10">
        <v>0</v>
      </c>
      <c r="AT42" s="10">
        <v>0</v>
      </c>
      <c r="AU42" s="10">
        <v>0</v>
      </c>
      <c r="AV42" s="10">
        <v>0</v>
      </c>
      <c r="AW42" s="10">
        <v>0</v>
      </c>
      <c r="AX42" s="10">
        <v>0</v>
      </c>
      <c r="AY42" s="10">
        <v>0</v>
      </c>
      <c r="AZ42" s="10">
        <v>0</v>
      </c>
      <c r="BA42" s="10">
        <v>0</v>
      </c>
      <c r="BB42" s="10">
        <v>0</v>
      </c>
      <c r="BC42" s="10">
        <v>0</v>
      </c>
      <c r="BD42" s="10">
        <v>0</v>
      </c>
      <c r="BE42" s="10">
        <v>0</v>
      </c>
    </row>
    <row r="43" spans="1:57" x14ac:dyDescent="0.35">
      <c r="A43" s="86" t="s">
        <v>616</v>
      </c>
      <c r="B43" s="86"/>
      <c r="C43" s="86" t="s">
        <v>4</v>
      </c>
      <c r="D43" s="87" t="s">
        <v>621</v>
      </c>
      <c r="E43" s="78" t="s">
        <v>624</v>
      </c>
      <c r="F43" s="93" t="s">
        <v>630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0</v>
      </c>
      <c r="AG43" s="2">
        <v>0</v>
      </c>
      <c r="AH43" s="2">
        <v>0</v>
      </c>
      <c r="AI43" s="2">
        <v>0</v>
      </c>
      <c r="AJ43" s="2">
        <v>0</v>
      </c>
      <c r="AK43" s="2">
        <v>0</v>
      </c>
      <c r="AL43" s="2">
        <v>0</v>
      </c>
      <c r="AM43" s="2">
        <v>0</v>
      </c>
      <c r="AN43" s="2">
        <v>0</v>
      </c>
      <c r="AO43" s="2">
        <v>0</v>
      </c>
      <c r="AP43" s="2">
        <v>0</v>
      </c>
      <c r="AQ43" s="2">
        <v>0</v>
      </c>
      <c r="AR43" s="2">
        <v>0</v>
      </c>
      <c r="AS43" s="2">
        <v>0</v>
      </c>
      <c r="AT43" s="2">
        <v>0</v>
      </c>
      <c r="AU43" s="2">
        <v>0</v>
      </c>
      <c r="AV43" s="2">
        <v>0</v>
      </c>
      <c r="AW43" s="2">
        <v>0</v>
      </c>
      <c r="AX43" s="2">
        <v>0</v>
      </c>
      <c r="AY43" s="2">
        <v>0</v>
      </c>
      <c r="AZ43" s="2">
        <v>0</v>
      </c>
      <c r="BA43" s="2">
        <v>0</v>
      </c>
      <c r="BB43" s="2">
        <v>0</v>
      </c>
      <c r="BC43" s="2">
        <v>0</v>
      </c>
      <c r="BD43" s="2">
        <v>0</v>
      </c>
      <c r="BE43" s="2">
        <v>0</v>
      </c>
    </row>
    <row r="44" spans="1:57" x14ac:dyDescent="0.35">
      <c r="F44" s="26" t="s">
        <v>69</v>
      </c>
      <c r="G44" s="5">
        <f t="shared" ref="G44:Q44" si="0">_xlfn.RRI(1,G43,H43)</f>
        <v>0</v>
      </c>
      <c r="H44" s="5">
        <f t="shared" si="0"/>
        <v>0</v>
      </c>
      <c r="I44" s="5">
        <f t="shared" si="0"/>
        <v>0</v>
      </c>
      <c r="J44" s="5">
        <f t="shared" si="0"/>
        <v>0</v>
      </c>
      <c r="K44" s="5">
        <f t="shared" si="0"/>
        <v>0</v>
      </c>
      <c r="L44" s="5">
        <f t="shared" si="0"/>
        <v>0</v>
      </c>
      <c r="M44" s="5">
        <f t="shared" si="0"/>
        <v>0</v>
      </c>
      <c r="N44" s="5">
        <f t="shared" si="0"/>
        <v>0</v>
      </c>
      <c r="O44" s="5">
        <f t="shared" si="0"/>
        <v>0</v>
      </c>
      <c r="P44" s="5">
        <f t="shared" si="0"/>
        <v>0</v>
      </c>
      <c r="Q44" s="5">
        <f t="shared" si="0"/>
        <v>0</v>
      </c>
      <c r="R44" s="5">
        <f>_xlfn.RRI(1,R43,S43)</f>
        <v>0</v>
      </c>
      <c r="S44" s="5">
        <f t="shared" ref="S44:AB44" si="1">_xlfn.RRI(1,S43,T43)</f>
        <v>0</v>
      </c>
      <c r="T44" s="5">
        <f t="shared" si="1"/>
        <v>0</v>
      </c>
      <c r="U44" s="5">
        <f t="shared" si="1"/>
        <v>0</v>
      </c>
      <c r="V44" s="5">
        <f t="shared" si="1"/>
        <v>0</v>
      </c>
      <c r="W44" s="5">
        <f t="shared" si="1"/>
        <v>0</v>
      </c>
      <c r="X44" s="5">
        <f t="shared" si="1"/>
        <v>0</v>
      </c>
      <c r="Y44" s="5">
        <f t="shared" si="1"/>
        <v>0</v>
      </c>
      <c r="Z44" s="5">
        <f t="shared" si="1"/>
        <v>0</v>
      </c>
      <c r="AA44" s="5">
        <f t="shared" si="1"/>
        <v>0</v>
      </c>
      <c r="AB44" s="5">
        <f t="shared" si="1"/>
        <v>0</v>
      </c>
    </row>
    <row r="45" spans="1:57" x14ac:dyDescent="0.35">
      <c r="F45" s="30" t="s">
        <v>587</v>
      </c>
      <c r="G45" s="28">
        <f>SUM(G12:G42)</f>
        <v>0</v>
      </c>
      <c r="H45" s="28">
        <f t="shared" ref="H45:BE45" si="2">SUM(H12:H42)</f>
        <v>0</v>
      </c>
      <c r="I45" s="28">
        <f t="shared" si="2"/>
        <v>0</v>
      </c>
      <c r="J45" s="28">
        <f t="shared" si="2"/>
        <v>0</v>
      </c>
      <c r="K45" s="28">
        <f t="shared" si="2"/>
        <v>0</v>
      </c>
      <c r="L45" s="28">
        <f t="shared" si="2"/>
        <v>0</v>
      </c>
      <c r="M45" s="28">
        <f t="shared" si="2"/>
        <v>0</v>
      </c>
      <c r="N45" s="28">
        <f t="shared" si="2"/>
        <v>0</v>
      </c>
      <c r="O45" s="28">
        <f t="shared" si="2"/>
        <v>0</v>
      </c>
      <c r="P45" s="28">
        <f t="shared" si="2"/>
        <v>0</v>
      </c>
      <c r="Q45" s="28">
        <f t="shared" si="2"/>
        <v>0</v>
      </c>
      <c r="R45" s="28">
        <f t="shared" si="2"/>
        <v>0</v>
      </c>
      <c r="S45" s="28">
        <f t="shared" si="2"/>
        <v>0</v>
      </c>
      <c r="T45" s="28">
        <f t="shared" si="2"/>
        <v>0</v>
      </c>
      <c r="U45" s="28">
        <f t="shared" si="2"/>
        <v>0</v>
      </c>
      <c r="V45" s="28">
        <f t="shared" si="2"/>
        <v>0</v>
      </c>
      <c r="W45" s="28">
        <f t="shared" si="2"/>
        <v>0</v>
      </c>
      <c r="X45" s="28">
        <f t="shared" si="2"/>
        <v>0</v>
      </c>
      <c r="Y45" s="28">
        <f t="shared" si="2"/>
        <v>0</v>
      </c>
      <c r="Z45" s="28">
        <f t="shared" si="2"/>
        <v>0</v>
      </c>
      <c r="AA45" s="28">
        <f t="shared" si="2"/>
        <v>0</v>
      </c>
      <c r="AB45" s="28">
        <f t="shared" si="2"/>
        <v>0</v>
      </c>
      <c r="AC45" s="28">
        <f t="shared" si="2"/>
        <v>0</v>
      </c>
      <c r="AD45" s="28">
        <f t="shared" si="2"/>
        <v>0</v>
      </c>
      <c r="AE45" s="28">
        <f t="shared" si="2"/>
        <v>0</v>
      </c>
      <c r="AF45" s="28">
        <f t="shared" si="2"/>
        <v>0</v>
      </c>
      <c r="AG45" s="28">
        <f t="shared" si="2"/>
        <v>0</v>
      </c>
      <c r="AH45" s="28">
        <f t="shared" si="2"/>
        <v>0</v>
      </c>
      <c r="AI45" s="28">
        <f t="shared" si="2"/>
        <v>0</v>
      </c>
      <c r="AJ45" s="28">
        <f t="shared" si="2"/>
        <v>0</v>
      </c>
      <c r="AK45" s="28">
        <f t="shared" si="2"/>
        <v>0</v>
      </c>
      <c r="AL45" s="28">
        <f t="shared" si="2"/>
        <v>0</v>
      </c>
      <c r="AM45" s="28">
        <f t="shared" si="2"/>
        <v>0</v>
      </c>
      <c r="AN45" s="28">
        <f t="shared" si="2"/>
        <v>0</v>
      </c>
      <c r="AO45" s="28">
        <f t="shared" si="2"/>
        <v>0</v>
      </c>
      <c r="AP45" s="28">
        <f t="shared" si="2"/>
        <v>0</v>
      </c>
      <c r="AQ45" s="28">
        <f t="shared" si="2"/>
        <v>0</v>
      </c>
      <c r="AR45" s="28">
        <f t="shared" si="2"/>
        <v>0</v>
      </c>
      <c r="AS45" s="28">
        <f t="shared" si="2"/>
        <v>0</v>
      </c>
      <c r="AT45" s="28">
        <f t="shared" si="2"/>
        <v>0</v>
      </c>
      <c r="AU45" s="28">
        <f t="shared" si="2"/>
        <v>0</v>
      </c>
      <c r="AV45" s="28">
        <f t="shared" si="2"/>
        <v>0</v>
      </c>
      <c r="AW45" s="28">
        <f t="shared" si="2"/>
        <v>0</v>
      </c>
      <c r="AX45" s="28">
        <f t="shared" si="2"/>
        <v>0</v>
      </c>
      <c r="AY45" s="28">
        <f t="shared" si="2"/>
        <v>0</v>
      </c>
      <c r="AZ45" s="28">
        <f t="shared" si="2"/>
        <v>0</v>
      </c>
      <c r="BA45" s="28">
        <f t="shared" si="2"/>
        <v>0</v>
      </c>
      <c r="BB45" s="28">
        <f t="shared" si="2"/>
        <v>0</v>
      </c>
      <c r="BC45" s="28">
        <f t="shared" si="2"/>
        <v>0</v>
      </c>
      <c r="BD45" s="28">
        <f t="shared" si="2"/>
        <v>0</v>
      </c>
      <c r="BE45" s="28">
        <f t="shared" si="2"/>
        <v>0</v>
      </c>
    </row>
    <row r="46" spans="1:57" x14ac:dyDescent="0.35">
      <c r="F46" s="15" t="s">
        <v>70</v>
      </c>
      <c r="G46" s="15"/>
      <c r="H46" s="15"/>
      <c r="I46" s="15"/>
      <c r="J46" s="16"/>
      <c r="K46" s="16"/>
      <c r="L46" s="16"/>
      <c r="M46" s="16"/>
      <c r="N46" s="16"/>
      <c r="O46" s="16"/>
      <c r="P46" s="16"/>
      <c r="Q46" s="16"/>
    </row>
    <row r="47" spans="1:57" x14ac:dyDescent="0.35">
      <c r="F47" s="13" t="s">
        <v>71</v>
      </c>
      <c r="G47" s="13"/>
      <c r="H47" s="13"/>
      <c r="I47" s="13"/>
    </row>
  </sheetData>
  <mergeCells count="4">
    <mergeCell ref="H1:I1"/>
    <mergeCell ref="G10:Q10"/>
    <mergeCell ref="R10:AB10"/>
    <mergeCell ref="AC10:BE10"/>
  </mergeCells>
  <pageMargins left="0.7" right="0.7" top="0.78740157499999996" bottom="0.78740157499999996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FC9FE6-7848-491D-87FE-720B34A35DF9}">
  <sheetPr>
    <tabColor rgb="FF92D050"/>
  </sheetPr>
  <dimension ref="A1:BE47"/>
  <sheetViews>
    <sheetView topLeftCell="A31" zoomScale="57" zoomScaleNormal="57" workbookViewId="0">
      <selection activeCell="F43" sqref="F43"/>
    </sheetView>
  </sheetViews>
  <sheetFormatPr baseColWidth="10" defaultRowHeight="14.5" x14ac:dyDescent="0.35"/>
  <cols>
    <col min="1" max="4" width="11.54296875" style="57"/>
    <col min="5" max="5" width="11.54296875" style="74"/>
    <col min="6" max="6" width="27.26953125" customWidth="1"/>
    <col min="7" max="8" width="12.26953125" customWidth="1"/>
    <col min="9" max="9" width="12" customWidth="1"/>
    <col min="10" max="17" width="11" customWidth="1"/>
    <col min="18" max="27" width="11.26953125" bestFit="1" customWidth="1"/>
  </cols>
  <sheetData>
    <row r="1" spans="1:57" x14ac:dyDescent="0.35">
      <c r="F1" s="26" t="s">
        <v>32</v>
      </c>
      <c r="G1" s="26" t="s">
        <v>33</v>
      </c>
      <c r="H1" s="94"/>
      <c r="I1" s="94"/>
      <c r="J1" s="26"/>
      <c r="K1" s="26"/>
      <c r="L1" s="26"/>
      <c r="M1" s="26"/>
      <c r="N1" s="26"/>
      <c r="O1" s="26"/>
      <c r="P1" s="26"/>
    </row>
    <row r="2" spans="1:57" x14ac:dyDescent="0.35">
      <c r="G2" s="26" t="s">
        <v>585</v>
      </c>
      <c r="H2" s="26"/>
      <c r="I2" s="26"/>
      <c r="J2" s="26"/>
      <c r="K2" s="26"/>
      <c r="L2" s="26"/>
      <c r="M2" s="26"/>
      <c r="N2" s="26"/>
      <c r="O2" s="26"/>
      <c r="P2" s="26"/>
    </row>
    <row r="9" spans="1:57" x14ac:dyDescent="0.35">
      <c r="F9" s="26"/>
      <c r="G9" s="26"/>
      <c r="H9" s="26"/>
      <c r="I9" s="6"/>
      <c r="J9" s="6"/>
      <c r="K9" s="6"/>
      <c r="L9" s="6"/>
      <c r="M9" s="6"/>
      <c r="N9" s="6"/>
      <c r="O9" s="6"/>
      <c r="P9" s="6"/>
      <c r="Q9" s="6"/>
      <c r="R9" s="26"/>
      <c r="S9" s="26"/>
      <c r="T9" s="26"/>
      <c r="U9" s="26"/>
      <c r="V9" s="26"/>
      <c r="W9" s="26"/>
      <c r="X9" s="26"/>
      <c r="Y9" s="26"/>
      <c r="Z9" s="26"/>
      <c r="AA9" s="7"/>
    </row>
    <row r="10" spans="1:57" x14ac:dyDescent="0.35">
      <c r="F10" s="26"/>
      <c r="G10" s="96" t="s">
        <v>38</v>
      </c>
      <c r="H10" s="96"/>
      <c r="I10" s="96"/>
      <c r="J10" s="96"/>
      <c r="K10" s="96"/>
      <c r="L10" s="96"/>
      <c r="M10" s="96"/>
      <c r="N10" s="96"/>
      <c r="O10" s="96"/>
      <c r="P10" s="96"/>
      <c r="Q10" s="96"/>
      <c r="R10" s="97" t="s">
        <v>39</v>
      </c>
      <c r="S10" s="97"/>
      <c r="T10" s="97"/>
      <c r="U10" s="97"/>
      <c r="V10" s="97"/>
      <c r="W10" s="97"/>
      <c r="X10" s="97"/>
      <c r="Y10" s="97"/>
      <c r="Z10" s="97"/>
      <c r="AA10" s="97"/>
      <c r="AB10" s="97"/>
      <c r="AC10" s="98" t="s">
        <v>40</v>
      </c>
      <c r="AD10" s="98"/>
      <c r="AE10" s="98"/>
      <c r="AF10" s="98"/>
      <c r="AG10" s="98"/>
      <c r="AH10" s="98"/>
      <c r="AI10" s="98"/>
      <c r="AJ10" s="98"/>
      <c r="AK10" s="98"/>
      <c r="AL10" s="98"/>
      <c r="AM10" s="98"/>
      <c r="AN10" s="98"/>
      <c r="AO10" s="98"/>
      <c r="AP10" s="98"/>
      <c r="AQ10" s="98"/>
      <c r="AR10" s="98"/>
      <c r="AS10" s="98"/>
      <c r="AT10" s="98"/>
      <c r="AU10" s="98"/>
      <c r="AV10" s="98"/>
      <c r="AW10" s="98"/>
      <c r="AX10" s="98"/>
      <c r="AY10" s="98"/>
      <c r="AZ10" s="98"/>
      <c r="BA10" s="98"/>
      <c r="BB10" s="98"/>
      <c r="BC10" s="98"/>
      <c r="BD10" s="98"/>
      <c r="BE10" s="98"/>
    </row>
    <row r="11" spans="1:57" x14ac:dyDescent="0.35">
      <c r="A11" s="57" t="s">
        <v>615</v>
      </c>
      <c r="B11" s="57" t="s">
        <v>613</v>
      </c>
      <c r="C11" s="57" t="s">
        <v>618</v>
      </c>
      <c r="D11" s="57" t="s">
        <v>620</v>
      </c>
      <c r="E11" s="74" t="s">
        <v>619</v>
      </c>
      <c r="F11" s="27" t="s">
        <v>614</v>
      </c>
      <c r="G11" s="8">
        <v>2000</v>
      </c>
      <c r="H11" s="8">
        <v>2001</v>
      </c>
      <c r="I11" s="8">
        <v>2002</v>
      </c>
      <c r="J11" s="8">
        <v>2003</v>
      </c>
      <c r="K11" s="8">
        <v>2004</v>
      </c>
      <c r="L11" s="8">
        <v>2005</v>
      </c>
      <c r="M11" s="8">
        <v>2006</v>
      </c>
      <c r="N11" s="8">
        <v>2007</v>
      </c>
      <c r="O11" s="8">
        <v>2008</v>
      </c>
      <c r="P11" s="8">
        <v>2009</v>
      </c>
      <c r="Q11" s="8">
        <v>2010</v>
      </c>
      <c r="R11" s="9">
        <v>2011</v>
      </c>
      <c r="S11" s="9">
        <v>2012</v>
      </c>
      <c r="T11" s="9">
        <v>2013</v>
      </c>
      <c r="U11" s="9">
        <v>2014</v>
      </c>
      <c r="V11" s="9">
        <v>2015</v>
      </c>
      <c r="W11" s="9">
        <v>2016</v>
      </c>
      <c r="X11" s="9">
        <v>2017</v>
      </c>
      <c r="Y11" s="9">
        <v>2018</v>
      </c>
      <c r="Z11" s="9">
        <v>2019</v>
      </c>
      <c r="AA11" s="9">
        <v>2020</v>
      </c>
      <c r="AB11" s="9">
        <v>2021</v>
      </c>
      <c r="AC11" s="10">
        <v>2022</v>
      </c>
      <c r="AD11" s="10">
        <v>2023</v>
      </c>
      <c r="AE11" s="10">
        <v>2024</v>
      </c>
      <c r="AF11" s="10">
        <v>2025</v>
      </c>
      <c r="AG11" s="10">
        <v>2026</v>
      </c>
      <c r="AH11" s="10">
        <v>2027</v>
      </c>
      <c r="AI11" s="10">
        <v>2028</v>
      </c>
      <c r="AJ11" s="10">
        <v>2029</v>
      </c>
      <c r="AK11" s="10">
        <v>2030</v>
      </c>
      <c r="AL11" s="10">
        <v>2031</v>
      </c>
      <c r="AM11" s="10">
        <v>2032</v>
      </c>
      <c r="AN11" s="10">
        <v>2033</v>
      </c>
      <c r="AO11" s="10">
        <v>2034</v>
      </c>
      <c r="AP11" s="10">
        <v>2035</v>
      </c>
      <c r="AQ11" s="10">
        <v>2036</v>
      </c>
      <c r="AR11" s="10">
        <v>2037</v>
      </c>
      <c r="AS11" s="10">
        <v>2038</v>
      </c>
      <c r="AT11" s="10">
        <v>2039</v>
      </c>
      <c r="AU11" s="10">
        <v>2040</v>
      </c>
      <c r="AV11" s="10">
        <v>2041</v>
      </c>
      <c r="AW11" s="10">
        <v>2042</v>
      </c>
      <c r="AX11" s="10">
        <v>2043</v>
      </c>
      <c r="AY11" s="10">
        <v>2044</v>
      </c>
      <c r="AZ11" s="10">
        <v>2045</v>
      </c>
      <c r="BA11" s="10">
        <v>2046</v>
      </c>
      <c r="BB11" s="10">
        <v>2047</v>
      </c>
      <c r="BC11" s="10">
        <v>2048</v>
      </c>
      <c r="BD11" s="10">
        <v>2049</v>
      </c>
      <c r="BE11" s="10">
        <v>2050</v>
      </c>
    </row>
    <row r="12" spans="1:57" x14ac:dyDescent="0.35">
      <c r="A12" s="57" t="s">
        <v>616</v>
      </c>
      <c r="C12" s="86" t="s">
        <v>4</v>
      </c>
      <c r="D12" s="58" t="s">
        <v>621</v>
      </c>
      <c r="E12" s="77" t="s">
        <v>83</v>
      </c>
      <c r="F12" s="26" t="s">
        <v>41</v>
      </c>
      <c r="G12" s="11">
        <f>G$43*'Shares PortablePCs+Tablets'!C5</f>
        <v>0</v>
      </c>
      <c r="H12" s="11">
        <f>H$43*'Shares PortablePCs+Tablets'!D5</f>
        <v>0</v>
      </c>
      <c r="I12" s="11">
        <f>I$43*'Shares PortablePCs+Tablets'!E5</f>
        <v>0</v>
      </c>
      <c r="J12" s="11">
        <f>J$43*'Shares PortablePCs+Tablets'!F5</f>
        <v>0</v>
      </c>
      <c r="K12" s="11">
        <f>K$43*'Shares PortablePCs+Tablets'!G5</f>
        <v>0</v>
      </c>
      <c r="L12" s="11">
        <f>L$43*'Shares PortablePCs+Tablets'!H5</f>
        <v>0</v>
      </c>
      <c r="M12" s="11">
        <f>M$43*'Shares PortablePCs+Tablets'!I5</f>
        <v>0</v>
      </c>
      <c r="N12" s="11">
        <f>N$43*'Shares PortablePCs+Tablets'!J5</f>
        <v>0</v>
      </c>
      <c r="O12" s="11">
        <f>O$43*'Shares PortablePCs+Tablets'!K5</f>
        <v>0</v>
      </c>
      <c r="P12" s="11">
        <f>P$43*'Shares PortablePCs+Tablets'!L5</f>
        <v>0</v>
      </c>
      <c r="Q12" s="11">
        <f>Q$43*'Shares PortablePCs+Tablets'!M5</f>
        <v>0</v>
      </c>
      <c r="R12" s="11">
        <f>R$43*'Shares PortablePCs+Tablets'!N5</f>
        <v>0</v>
      </c>
      <c r="S12" s="11">
        <f>S$43*'Shares PortablePCs+Tablets'!O5</f>
        <v>0</v>
      </c>
      <c r="T12" s="11">
        <f>T$43*'Shares PortablePCs+Tablets'!P5</f>
        <v>0</v>
      </c>
      <c r="U12" s="11">
        <f>U$43*'Shares PortablePCs+Tablets'!Q5</f>
        <v>0</v>
      </c>
      <c r="V12" s="11">
        <f>V$43*'Shares PortablePCs+Tablets'!R5</f>
        <v>0</v>
      </c>
      <c r="W12" s="11">
        <f>W$43*'Shares PortablePCs+Tablets'!S5</f>
        <v>0</v>
      </c>
      <c r="X12" s="11">
        <f>X$43*'Shares PortablePCs+Tablets'!T5</f>
        <v>0</v>
      </c>
      <c r="Y12" s="11">
        <f>Y$43*'Shares PortablePCs+Tablets'!U5</f>
        <v>0</v>
      </c>
      <c r="Z12" s="11">
        <f>Z$43*'Shares PortablePCs+Tablets'!V5</f>
        <v>0</v>
      </c>
      <c r="AA12" s="11">
        <f>AA$43*'Shares PortablePCs+Tablets'!W5</f>
        <v>0</v>
      </c>
      <c r="AB12" s="11">
        <f>AB$43*'Shares PortablePCs+Tablets'!X5</f>
        <v>0</v>
      </c>
      <c r="AC12" s="10">
        <v>0</v>
      </c>
      <c r="AD12" s="10">
        <v>0</v>
      </c>
      <c r="AE12" s="10">
        <v>0</v>
      </c>
      <c r="AF12" s="10">
        <v>0</v>
      </c>
      <c r="AG12" s="10">
        <v>0</v>
      </c>
      <c r="AH12" s="10">
        <v>0</v>
      </c>
      <c r="AI12" s="10">
        <v>0</v>
      </c>
      <c r="AJ12" s="10">
        <v>0</v>
      </c>
      <c r="AK12" s="10">
        <v>0</v>
      </c>
      <c r="AL12" s="10">
        <v>0</v>
      </c>
      <c r="AM12" s="10">
        <v>0</v>
      </c>
      <c r="AN12" s="10">
        <v>0</v>
      </c>
      <c r="AO12" s="10">
        <v>0</v>
      </c>
      <c r="AP12" s="10">
        <v>0</v>
      </c>
      <c r="AQ12" s="10">
        <v>0</v>
      </c>
      <c r="AR12" s="10">
        <v>0</v>
      </c>
      <c r="AS12" s="10">
        <v>0</v>
      </c>
      <c r="AT12" s="10">
        <v>0</v>
      </c>
      <c r="AU12" s="10">
        <v>0</v>
      </c>
      <c r="AV12" s="10">
        <v>0</v>
      </c>
      <c r="AW12" s="10">
        <v>0</v>
      </c>
      <c r="AX12" s="10">
        <v>0</v>
      </c>
      <c r="AY12" s="10">
        <v>0</v>
      </c>
      <c r="AZ12" s="10">
        <v>0</v>
      </c>
      <c r="BA12" s="10">
        <v>0</v>
      </c>
      <c r="BB12" s="10">
        <v>0</v>
      </c>
      <c r="BC12" s="10">
        <v>0</v>
      </c>
      <c r="BD12" s="10">
        <v>0</v>
      </c>
      <c r="BE12" s="10">
        <v>0</v>
      </c>
    </row>
    <row r="13" spans="1:57" x14ac:dyDescent="0.35">
      <c r="A13" s="57" t="s">
        <v>616</v>
      </c>
      <c r="C13" s="86" t="s">
        <v>4</v>
      </c>
      <c r="D13" s="58" t="s">
        <v>621</v>
      </c>
      <c r="E13" s="77" t="s">
        <v>83</v>
      </c>
      <c r="F13" s="26" t="s">
        <v>42</v>
      </c>
      <c r="G13" s="11">
        <f>G$43*'Shares PortablePCs+Tablets'!C6</f>
        <v>0</v>
      </c>
      <c r="H13" s="11">
        <f>H$43*'Shares PortablePCs+Tablets'!D6</f>
        <v>0</v>
      </c>
      <c r="I13" s="11">
        <f>I$43*'Shares PortablePCs+Tablets'!E6</f>
        <v>0</v>
      </c>
      <c r="J13" s="11">
        <f>J$43*'Shares PortablePCs+Tablets'!F6</f>
        <v>0</v>
      </c>
      <c r="K13" s="11">
        <f>K$43*'Shares PortablePCs+Tablets'!G6</f>
        <v>0</v>
      </c>
      <c r="L13" s="11">
        <f>L$43*'Shares PortablePCs+Tablets'!H6</f>
        <v>0</v>
      </c>
      <c r="M13" s="11">
        <f>M$43*'Shares PortablePCs+Tablets'!I6</f>
        <v>0</v>
      </c>
      <c r="N13" s="11">
        <f>N$43*'Shares PortablePCs+Tablets'!J6</f>
        <v>0</v>
      </c>
      <c r="O13" s="11">
        <f>O$43*'Shares PortablePCs+Tablets'!K6</f>
        <v>0</v>
      </c>
      <c r="P13" s="11">
        <f>P$43*'Shares PortablePCs+Tablets'!L6</f>
        <v>0</v>
      </c>
      <c r="Q13" s="11">
        <f>Q$43*'Shares PortablePCs+Tablets'!M6</f>
        <v>0</v>
      </c>
      <c r="R13" s="11">
        <f>R$43*'Shares PortablePCs+Tablets'!N6</f>
        <v>0</v>
      </c>
      <c r="S13" s="11">
        <f>S$43*'Shares PortablePCs+Tablets'!O6</f>
        <v>0</v>
      </c>
      <c r="T13" s="11">
        <f>T$43*'Shares PortablePCs+Tablets'!P6</f>
        <v>0</v>
      </c>
      <c r="U13" s="11">
        <f>U$43*'Shares PortablePCs+Tablets'!Q6</f>
        <v>0</v>
      </c>
      <c r="V13" s="11">
        <f>V$43*'Shares PortablePCs+Tablets'!R6</f>
        <v>0</v>
      </c>
      <c r="W13" s="11">
        <f>W$43*'Shares PortablePCs+Tablets'!S6</f>
        <v>0</v>
      </c>
      <c r="X13" s="11">
        <f>X$43*'Shares PortablePCs+Tablets'!T6</f>
        <v>0</v>
      </c>
      <c r="Y13" s="11">
        <f>Y$43*'Shares PortablePCs+Tablets'!U6</f>
        <v>0</v>
      </c>
      <c r="Z13" s="11">
        <f>Z$43*'Shares PortablePCs+Tablets'!V6</f>
        <v>0</v>
      </c>
      <c r="AA13" s="11">
        <f>AA$43*'Shares PortablePCs+Tablets'!W6</f>
        <v>0</v>
      </c>
      <c r="AB13" s="11">
        <f>AB$43*'Shares PortablePCs+Tablets'!X6</f>
        <v>0</v>
      </c>
      <c r="AC13" s="10">
        <v>0</v>
      </c>
      <c r="AD13" s="10">
        <v>0</v>
      </c>
      <c r="AE13" s="10">
        <v>0</v>
      </c>
      <c r="AF13" s="10">
        <v>0</v>
      </c>
      <c r="AG13" s="10">
        <v>0</v>
      </c>
      <c r="AH13" s="10">
        <v>0</v>
      </c>
      <c r="AI13" s="10">
        <v>0</v>
      </c>
      <c r="AJ13" s="10">
        <v>0</v>
      </c>
      <c r="AK13" s="10">
        <v>0</v>
      </c>
      <c r="AL13" s="10">
        <v>0</v>
      </c>
      <c r="AM13" s="10">
        <v>0</v>
      </c>
      <c r="AN13" s="10">
        <v>0</v>
      </c>
      <c r="AO13" s="10">
        <v>0</v>
      </c>
      <c r="AP13" s="10">
        <v>0</v>
      </c>
      <c r="AQ13" s="10">
        <v>0</v>
      </c>
      <c r="AR13" s="10">
        <v>0</v>
      </c>
      <c r="AS13" s="10">
        <v>0</v>
      </c>
      <c r="AT13" s="10">
        <v>0</v>
      </c>
      <c r="AU13" s="10">
        <v>0</v>
      </c>
      <c r="AV13" s="10">
        <v>0</v>
      </c>
      <c r="AW13" s="10">
        <v>0</v>
      </c>
      <c r="AX13" s="10">
        <v>0</v>
      </c>
      <c r="AY13" s="10">
        <v>0</v>
      </c>
      <c r="AZ13" s="10">
        <v>0</v>
      </c>
      <c r="BA13" s="10">
        <v>0</v>
      </c>
      <c r="BB13" s="10">
        <v>0</v>
      </c>
      <c r="BC13" s="10">
        <v>0</v>
      </c>
      <c r="BD13" s="10">
        <v>0</v>
      </c>
      <c r="BE13" s="10">
        <v>0</v>
      </c>
    </row>
    <row r="14" spans="1:57" x14ac:dyDescent="0.35">
      <c r="A14" s="57" t="s">
        <v>616</v>
      </c>
      <c r="C14" s="86" t="s">
        <v>4</v>
      </c>
      <c r="D14" s="58" t="s">
        <v>621</v>
      </c>
      <c r="E14" s="77" t="s">
        <v>83</v>
      </c>
      <c r="F14" s="26" t="s">
        <v>43</v>
      </c>
      <c r="G14" s="11">
        <f>G$43*'Shares PortablePCs+Tablets'!C7</f>
        <v>0</v>
      </c>
      <c r="H14" s="11">
        <f>H$43*'Shares PortablePCs+Tablets'!D7</f>
        <v>0</v>
      </c>
      <c r="I14" s="11">
        <f>I$43*'Shares PortablePCs+Tablets'!E7</f>
        <v>0</v>
      </c>
      <c r="J14" s="11">
        <f>J$43*'Shares PortablePCs+Tablets'!F7</f>
        <v>0</v>
      </c>
      <c r="K14" s="11">
        <f>K$43*'Shares PortablePCs+Tablets'!G7</f>
        <v>0</v>
      </c>
      <c r="L14" s="11">
        <f>L$43*'Shares PortablePCs+Tablets'!H7</f>
        <v>0</v>
      </c>
      <c r="M14" s="11">
        <f>M$43*'Shares PortablePCs+Tablets'!I7</f>
        <v>0</v>
      </c>
      <c r="N14" s="11">
        <f>N$43*'Shares PortablePCs+Tablets'!J7</f>
        <v>0</v>
      </c>
      <c r="O14" s="11">
        <f>O$43*'Shares PortablePCs+Tablets'!K7</f>
        <v>0</v>
      </c>
      <c r="P14" s="11">
        <f>P$43*'Shares PortablePCs+Tablets'!L7</f>
        <v>0</v>
      </c>
      <c r="Q14" s="11">
        <f>Q$43*'Shares PortablePCs+Tablets'!M7</f>
        <v>0</v>
      </c>
      <c r="R14" s="11">
        <f>R$43*'Shares PortablePCs+Tablets'!N7</f>
        <v>0</v>
      </c>
      <c r="S14" s="11">
        <f>S$43*'Shares PortablePCs+Tablets'!O7</f>
        <v>0</v>
      </c>
      <c r="T14" s="11">
        <f>T$43*'Shares PortablePCs+Tablets'!P7</f>
        <v>0</v>
      </c>
      <c r="U14" s="11">
        <f>U$43*'Shares PortablePCs+Tablets'!Q7</f>
        <v>0</v>
      </c>
      <c r="V14" s="11">
        <f>V$43*'Shares PortablePCs+Tablets'!R7</f>
        <v>0</v>
      </c>
      <c r="W14" s="11">
        <f>W$43*'Shares PortablePCs+Tablets'!S7</f>
        <v>0</v>
      </c>
      <c r="X14" s="11">
        <f>X$43*'Shares PortablePCs+Tablets'!T7</f>
        <v>0</v>
      </c>
      <c r="Y14" s="11">
        <f>Y$43*'Shares PortablePCs+Tablets'!U7</f>
        <v>0</v>
      </c>
      <c r="Z14" s="11">
        <f>Z$43*'Shares PortablePCs+Tablets'!V7</f>
        <v>0</v>
      </c>
      <c r="AA14" s="11">
        <f>AA$43*'Shares PortablePCs+Tablets'!W7</f>
        <v>0</v>
      </c>
      <c r="AB14" s="11">
        <f>AB$43*'Shares PortablePCs+Tablets'!X7</f>
        <v>0</v>
      </c>
      <c r="AC14" s="10">
        <v>0</v>
      </c>
      <c r="AD14" s="10">
        <v>0</v>
      </c>
      <c r="AE14" s="10">
        <v>0</v>
      </c>
      <c r="AF14" s="10">
        <v>0</v>
      </c>
      <c r="AG14" s="10">
        <v>0</v>
      </c>
      <c r="AH14" s="10">
        <v>0</v>
      </c>
      <c r="AI14" s="10">
        <v>0</v>
      </c>
      <c r="AJ14" s="10">
        <v>0</v>
      </c>
      <c r="AK14" s="10">
        <v>0</v>
      </c>
      <c r="AL14" s="10">
        <v>0</v>
      </c>
      <c r="AM14" s="10">
        <v>0</v>
      </c>
      <c r="AN14" s="10">
        <v>0</v>
      </c>
      <c r="AO14" s="10">
        <v>0</v>
      </c>
      <c r="AP14" s="10">
        <v>0</v>
      </c>
      <c r="AQ14" s="10">
        <v>0</v>
      </c>
      <c r="AR14" s="10">
        <v>0</v>
      </c>
      <c r="AS14" s="10">
        <v>0</v>
      </c>
      <c r="AT14" s="10">
        <v>0</v>
      </c>
      <c r="AU14" s="10">
        <v>0</v>
      </c>
      <c r="AV14" s="10">
        <v>0</v>
      </c>
      <c r="AW14" s="10">
        <v>0</v>
      </c>
      <c r="AX14" s="10">
        <v>0</v>
      </c>
      <c r="AY14" s="10">
        <v>0</v>
      </c>
      <c r="AZ14" s="10">
        <v>0</v>
      </c>
      <c r="BA14" s="10">
        <v>0</v>
      </c>
      <c r="BB14" s="10">
        <v>0</v>
      </c>
      <c r="BC14" s="10">
        <v>0</v>
      </c>
      <c r="BD14" s="10">
        <v>0</v>
      </c>
      <c r="BE14" s="10">
        <v>0</v>
      </c>
    </row>
    <row r="15" spans="1:57" x14ac:dyDescent="0.35">
      <c r="A15" s="57" t="s">
        <v>616</v>
      </c>
      <c r="C15" s="86" t="s">
        <v>4</v>
      </c>
      <c r="D15" s="58" t="s">
        <v>621</v>
      </c>
      <c r="E15" s="77" t="s">
        <v>83</v>
      </c>
      <c r="F15" s="26" t="s">
        <v>44</v>
      </c>
      <c r="G15" s="11">
        <f>G$43*'Shares PortablePCs+Tablets'!C8</f>
        <v>0</v>
      </c>
      <c r="H15" s="11">
        <f>H$43*'Shares PortablePCs+Tablets'!D8</f>
        <v>0</v>
      </c>
      <c r="I15" s="11">
        <f>I$43*'Shares PortablePCs+Tablets'!E8</f>
        <v>0</v>
      </c>
      <c r="J15" s="11">
        <f>J$43*'Shares PortablePCs+Tablets'!F8</f>
        <v>0</v>
      </c>
      <c r="K15" s="11">
        <f>K$43*'Shares PortablePCs+Tablets'!G8</f>
        <v>0</v>
      </c>
      <c r="L15" s="11">
        <f>L$43*'Shares PortablePCs+Tablets'!H8</f>
        <v>0</v>
      </c>
      <c r="M15" s="11">
        <f>M$43*'Shares PortablePCs+Tablets'!I8</f>
        <v>0</v>
      </c>
      <c r="N15" s="11">
        <f>N$43*'Shares PortablePCs+Tablets'!J8</f>
        <v>0</v>
      </c>
      <c r="O15" s="11">
        <f>O$43*'Shares PortablePCs+Tablets'!K8</f>
        <v>0</v>
      </c>
      <c r="P15" s="11">
        <f>P$43*'Shares PortablePCs+Tablets'!L8</f>
        <v>0</v>
      </c>
      <c r="Q15" s="11">
        <f>Q$43*'Shares PortablePCs+Tablets'!M8</f>
        <v>0</v>
      </c>
      <c r="R15" s="11">
        <f>R$43*'Shares PortablePCs+Tablets'!N8</f>
        <v>0</v>
      </c>
      <c r="S15" s="11">
        <f>S$43*'Shares PortablePCs+Tablets'!O8</f>
        <v>0</v>
      </c>
      <c r="T15" s="11">
        <f>T$43*'Shares PortablePCs+Tablets'!P8</f>
        <v>0</v>
      </c>
      <c r="U15" s="11">
        <f>U$43*'Shares PortablePCs+Tablets'!Q8</f>
        <v>0</v>
      </c>
      <c r="V15" s="11">
        <f>V$43*'Shares PortablePCs+Tablets'!R8</f>
        <v>0</v>
      </c>
      <c r="W15" s="11">
        <f>W$43*'Shares PortablePCs+Tablets'!S8</f>
        <v>0</v>
      </c>
      <c r="X15" s="11">
        <f>X$43*'Shares PortablePCs+Tablets'!T8</f>
        <v>0</v>
      </c>
      <c r="Y15" s="11">
        <f>Y$43*'Shares PortablePCs+Tablets'!U8</f>
        <v>0</v>
      </c>
      <c r="Z15" s="11">
        <f>Z$43*'Shares PortablePCs+Tablets'!V8</f>
        <v>0</v>
      </c>
      <c r="AA15" s="11">
        <f>AA$43*'Shares PortablePCs+Tablets'!W8</f>
        <v>0</v>
      </c>
      <c r="AB15" s="11">
        <f>AB$43*'Shares PortablePCs+Tablets'!X8</f>
        <v>0</v>
      </c>
      <c r="AC15" s="10">
        <v>0</v>
      </c>
      <c r="AD15" s="10">
        <v>0</v>
      </c>
      <c r="AE15" s="10">
        <v>0</v>
      </c>
      <c r="AF15" s="10">
        <v>0</v>
      </c>
      <c r="AG15" s="10">
        <v>0</v>
      </c>
      <c r="AH15" s="10">
        <v>0</v>
      </c>
      <c r="AI15" s="10">
        <v>0</v>
      </c>
      <c r="AJ15" s="10">
        <v>0</v>
      </c>
      <c r="AK15" s="10">
        <v>0</v>
      </c>
      <c r="AL15" s="10">
        <v>0</v>
      </c>
      <c r="AM15" s="10">
        <v>0</v>
      </c>
      <c r="AN15" s="10">
        <v>0</v>
      </c>
      <c r="AO15" s="10">
        <v>0</v>
      </c>
      <c r="AP15" s="10">
        <v>0</v>
      </c>
      <c r="AQ15" s="10">
        <v>0</v>
      </c>
      <c r="AR15" s="10">
        <v>0</v>
      </c>
      <c r="AS15" s="10">
        <v>0</v>
      </c>
      <c r="AT15" s="10">
        <v>0</v>
      </c>
      <c r="AU15" s="10">
        <v>0</v>
      </c>
      <c r="AV15" s="10">
        <v>0</v>
      </c>
      <c r="AW15" s="10">
        <v>0</v>
      </c>
      <c r="AX15" s="10">
        <v>0</v>
      </c>
      <c r="AY15" s="10">
        <v>0</v>
      </c>
      <c r="AZ15" s="10">
        <v>0</v>
      </c>
      <c r="BA15" s="10">
        <v>0</v>
      </c>
      <c r="BB15" s="10">
        <v>0</v>
      </c>
      <c r="BC15" s="10">
        <v>0</v>
      </c>
      <c r="BD15" s="10">
        <v>0</v>
      </c>
      <c r="BE15" s="10">
        <v>0</v>
      </c>
    </row>
    <row r="16" spans="1:57" x14ac:dyDescent="0.35">
      <c r="A16" s="57" t="s">
        <v>616</v>
      </c>
      <c r="C16" s="86" t="s">
        <v>4</v>
      </c>
      <c r="D16" s="58" t="s">
        <v>621</v>
      </c>
      <c r="E16" s="77" t="s">
        <v>83</v>
      </c>
      <c r="F16" s="26" t="s">
        <v>45</v>
      </c>
      <c r="G16" s="11">
        <f>G$43*'Shares PortablePCs+Tablets'!C9</f>
        <v>0</v>
      </c>
      <c r="H16" s="11">
        <f>H$43*'Shares PortablePCs+Tablets'!D9</f>
        <v>0</v>
      </c>
      <c r="I16" s="11">
        <f>I$43*'Shares PortablePCs+Tablets'!E9</f>
        <v>0</v>
      </c>
      <c r="J16" s="11">
        <f>J$43*'Shares PortablePCs+Tablets'!F9</f>
        <v>0</v>
      </c>
      <c r="K16" s="11">
        <f>K$43*'Shares PortablePCs+Tablets'!G9</f>
        <v>0</v>
      </c>
      <c r="L16" s="11">
        <f>L$43*'Shares PortablePCs+Tablets'!H9</f>
        <v>0</v>
      </c>
      <c r="M16" s="11">
        <f>M$43*'Shares PortablePCs+Tablets'!I9</f>
        <v>0</v>
      </c>
      <c r="N16" s="11">
        <f>N$43*'Shares PortablePCs+Tablets'!J9</f>
        <v>0</v>
      </c>
      <c r="O16" s="11">
        <f>O$43*'Shares PortablePCs+Tablets'!K9</f>
        <v>0</v>
      </c>
      <c r="P16" s="11">
        <f>P$43*'Shares PortablePCs+Tablets'!L9</f>
        <v>0</v>
      </c>
      <c r="Q16" s="11">
        <f>Q$43*'Shares PortablePCs+Tablets'!M9</f>
        <v>0</v>
      </c>
      <c r="R16" s="11">
        <f>R$43*'Shares PortablePCs+Tablets'!N9</f>
        <v>0</v>
      </c>
      <c r="S16" s="11">
        <f>S$43*'Shares PortablePCs+Tablets'!O9</f>
        <v>0</v>
      </c>
      <c r="T16" s="11">
        <f>T$43*'Shares PortablePCs+Tablets'!P9</f>
        <v>0</v>
      </c>
      <c r="U16" s="11">
        <f>U$43*'Shares PortablePCs+Tablets'!Q9</f>
        <v>0</v>
      </c>
      <c r="V16" s="11">
        <f>V$43*'Shares PortablePCs+Tablets'!R9</f>
        <v>0</v>
      </c>
      <c r="W16" s="11">
        <f>W$43*'Shares PortablePCs+Tablets'!S9</f>
        <v>0</v>
      </c>
      <c r="X16" s="11">
        <f>X$43*'Shares PortablePCs+Tablets'!T9</f>
        <v>0</v>
      </c>
      <c r="Y16" s="11">
        <f>Y$43*'Shares PortablePCs+Tablets'!U9</f>
        <v>0</v>
      </c>
      <c r="Z16" s="11">
        <f>Z$43*'Shares PortablePCs+Tablets'!V9</f>
        <v>0</v>
      </c>
      <c r="AA16" s="11">
        <f>AA$43*'Shares PortablePCs+Tablets'!W9</f>
        <v>0</v>
      </c>
      <c r="AB16" s="11">
        <f>AB$43*'Shares PortablePCs+Tablets'!X9</f>
        <v>0</v>
      </c>
      <c r="AC16" s="10">
        <v>0</v>
      </c>
      <c r="AD16" s="10">
        <v>0</v>
      </c>
      <c r="AE16" s="10">
        <v>0</v>
      </c>
      <c r="AF16" s="10">
        <v>0</v>
      </c>
      <c r="AG16" s="10">
        <v>0</v>
      </c>
      <c r="AH16" s="10">
        <v>0</v>
      </c>
      <c r="AI16" s="10">
        <v>0</v>
      </c>
      <c r="AJ16" s="10">
        <v>0</v>
      </c>
      <c r="AK16" s="10">
        <v>0</v>
      </c>
      <c r="AL16" s="10">
        <v>0</v>
      </c>
      <c r="AM16" s="10">
        <v>0</v>
      </c>
      <c r="AN16" s="10">
        <v>0</v>
      </c>
      <c r="AO16" s="10">
        <v>0</v>
      </c>
      <c r="AP16" s="10">
        <v>0</v>
      </c>
      <c r="AQ16" s="10">
        <v>0</v>
      </c>
      <c r="AR16" s="10">
        <v>0</v>
      </c>
      <c r="AS16" s="10">
        <v>0</v>
      </c>
      <c r="AT16" s="10">
        <v>0</v>
      </c>
      <c r="AU16" s="10">
        <v>0</v>
      </c>
      <c r="AV16" s="10">
        <v>0</v>
      </c>
      <c r="AW16" s="10">
        <v>0</v>
      </c>
      <c r="AX16" s="10">
        <v>0</v>
      </c>
      <c r="AY16" s="10">
        <v>0</v>
      </c>
      <c r="AZ16" s="10">
        <v>0</v>
      </c>
      <c r="BA16" s="10">
        <v>0</v>
      </c>
      <c r="BB16" s="10">
        <v>0</v>
      </c>
      <c r="BC16" s="10">
        <v>0</v>
      </c>
      <c r="BD16" s="10">
        <v>0</v>
      </c>
      <c r="BE16" s="10">
        <v>0</v>
      </c>
    </row>
    <row r="17" spans="1:57" x14ac:dyDescent="0.35">
      <c r="A17" s="57" t="s">
        <v>616</v>
      </c>
      <c r="C17" s="86" t="s">
        <v>4</v>
      </c>
      <c r="D17" s="58" t="s">
        <v>621</v>
      </c>
      <c r="E17" s="77" t="s">
        <v>83</v>
      </c>
      <c r="F17" s="26" t="s">
        <v>46</v>
      </c>
      <c r="G17" s="11">
        <f>G$43*'Shares PortablePCs+Tablets'!C10</f>
        <v>0</v>
      </c>
      <c r="H17" s="11">
        <f>H$43*'Shares PortablePCs+Tablets'!D10</f>
        <v>0</v>
      </c>
      <c r="I17" s="11">
        <f>I$43*'Shares PortablePCs+Tablets'!E10</f>
        <v>0</v>
      </c>
      <c r="J17" s="11">
        <f>J$43*'Shares PortablePCs+Tablets'!F10</f>
        <v>0</v>
      </c>
      <c r="K17" s="11">
        <f>K$43*'Shares PortablePCs+Tablets'!G10</f>
        <v>0</v>
      </c>
      <c r="L17" s="11">
        <f>L$43*'Shares PortablePCs+Tablets'!H10</f>
        <v>0</v>
      </c>
      <c r="M17" s="11">
        <f>M$43*'Shares PortablePCs+Tablets'!I10</f>
        <v>0</v>
      </c>
      <c r="N17" s="11">
        <f>N$43*'Shares PortablePCs+Tablets'!J10</f>
        <v>0</v>
      </c>
      <c r="O17" s="11">
        <f>O$43*'Shares PortablePCs+Tablets'!K10</f>
        <v>0</v>
      </c>
      <c r="P17" s="11">
        <f>P$43*'Shares PortablePCs+Tablets'!L10</f>
        <v>0</v>
      </c>
      <c r="Q17" s="11">
        <f>Q$43*'Shares PortablePCs+Tablets'!M10</f>
        <v>0</v>
      </c>
      <c r="R17" s="11">
        <f>R$43*'Shares PortablePCs+Tablets'!N10</f>
        <v>0</v>
      </c>
      <c r="S17" s="11">
        <f>S$43*'Shares PortablePCs+Tablets'!O10</f>
        <v>0</v>
      </c>
      <c r="T17" s="11">
        <f>T$43*'Shares PortablePCs+Tablets'!P10</f>
        <v>0</v>
      </c>
      <c r="U17" s="11">
        <f>U$43*'Shares PortablePCs+Tablets'!Q10</f>
        <v>0</v>
      </c>
      <c r="V17" s="11">
        <f>V$43*'Shares PortablePCs+Tablets'!R10</f>
        <v>0</v>
      </c>
      <c r="W17" s="11">
        <f>W$43*'Shares PortablePCs+Tablets'!S10</f>
        <v>0</v>
      </c>
      <c r="X17" s="11">
        <f>X$43*'Shares PortablePCs+Tablets'!T10</f>
        <v>0</v>
      </c>
      <c r="Y17" s="11">
        <f>Y$43*'Shares PortablePCs+Tablets'!U10</f>
        <v>0</v>
      </c>
      <c r="Z17" s="11">
        <f>Z$43*'Shares PortablePCs+Tablets'!V10</f>
        <v>0</v>
      </c>
      <c r="AA17" s="11">
        <f>AA$43*'Shares PortablePCs+Tablets'!W10</f>
        <v>0</v>
      </c>
      <c r="AB17" s="11">
        <f>AB$43*'Shares PortablePCs+Tablets'!X10</f>
        <v>0</v>
      </c>
      <c r="AC17" s="10">
        <v>0</v>
      </c>
      <c r="AD17" s="10">
        <v>0</v>
      </c>
      <c r="AE17" s="10">
        <v>0</v>
      </c>
      <c r="AF17" s="10">
        <v>0</v>
      </c>
      <c r="AG17" s="10">
        <v>0</v>
      </c>
      <c r="AH17" s="10">
        <v>0</v>
      </c>
      <c r="AI17" s="10">
        <v>0</v>
      </c>
      <c r="AJ17" s="10">
        <v>0</v>
      </c>
      <c r="AK17" s="10">
        <v>0</v>
      </c>
      <c r="AL17" s="10">
        <v>0</v>
      </c>
      <c r="AM17" s="10">
        <v>0</v>
      </c>
      <c r="AN17" s="10">
        <v>0</v>
      </c>
      <c r="AO17" s="10">
        <v>0</v>
      </c>
      <c r="AP17" s="10">
        <v>0</v>
      </c>
      <c r="AQ17" s="10">
        <v>0</v>
      </c>
      <c r="AR17" s="10">
        <v>0</v>
      </c>
      <c r="AS17" s="10">
        <v>0</v>
      </c>
      <c r="AT17" s="10">
        <v>0</v>
      </c>
      <c r="AU17" s="10">
        <v>0</v>
      </c>
      <c r="AV17" s="10">
        <v>0</v>
      </c>
      <c r="AW17" s="10">
        <v>0</v>
      </c>
      <c r="AX17" s="10">
        <v>0</v>
      </c>
      <c r="AY17" s="10">
        <v>0</v>
      </c>
      <c r="AZ17" s="10">
        <v>0</v>
      </c>
      <c r="BA17" s="10">
        <v>0</v>
      </c>
      <c r="BB17" s="10">
        <v>0</v>
      </c>
      <c r="BC17" s="10">
        <v>0</v>
      </c>
      <c r="BD17" s="10">
        <v>0</v>
      </c>
      <c r="BE17" s="10">
        <v>0</v>
      </c>
    </row>
    <row r="18" spans="1:57" x14ac:dyDescent="0.35">
      <c r="A18" s="57" t="s">
        <v>616</v>
      </c>
      <c r="C18" s="86" t="s">
        <v>4</v>
      </c>
      <c r="D18" s="58" t="s">
        <v>621</v>
      </c>
      <c r="E18" s="77" t="s">
        <v>83</v>
      </c>
      <c r="F18" s="26" t="s">
        <v>47</v>
      </c>
      <c r="G18" s="11">
        <f>G$43*'Shares PortablePCs+Tablets'!C11</f>
        <v>0</v>
      </c>
      <c r="H18" s="11">
        <f>H$43*'Shares PortablePCs+Tablets'!D11</f>
        <v>0</v>
      </c>
      <c r="I18" s="11">
        <f>I$43*'Shares PortablePCs+Tablets'!E11</f>
        <v>0</v>
      </c>
      <c r="J18" s="11">
        <f>J$43*'Shares PortablePCs+Tablets'!F11</f>
        <v>0</v>
      </c>
      <c r="K18" s="11">
        <f>K$43*'Shares PortablePCs+Tablets'!G11</f>
        <v>0</v>
      </c>
      <c r="L18" s="11">
        <f>L$43*'Shares PortablePCs+Tablets'!H11</f>
        <v>0</v>
      </c>
      <c r="M18" s="11">
        <f>M$43*'Shares PortablePCs+Tablets'!I11</f>
        <v>0</v>
      </c>
      <c r="N18" s="11">
        <f>N$43*'Shares PortablePCs+Tablets'!J11</f>
        <v>0</v>
      </c>
      <c r="O18" s="11">
        <f>O$43*'Shares PortablePCs+Tablets'!K11</f>
        <v>0</v>
      </c>
      <c r="P18" s="11">
        <f>P$43*'Shares PortablePCs+Tablets'!L11</f>
        <v>0</v>
      </c>
      <c r="Q18" s="11">
        <f>Q$43*'Shares PortablePCs+Tablets'!M11</f>
        <v>0</v>
      </c>
      <c r="R18" s="11">
        <f>R$43*'Shares PortablePCs+Tablets'!N11</f>
        <v>0</v>
      </c>
      <c r="S18" s="11">
        <f>S$43*'Shares PortablePCs+Tablets'!O11</f>
        <v>0</v>
      </c>
      <c r="T18" s="11">
        <f>T$43*'Shares PortablePCs+Tablets'!P11</f>
        <v>0</v>
      </c>
      <c r="U18" s="11">
        <f>U$43*'Shares PortablePCs+Tablets'!Q11</f>
        <v>0</v>
      </c>
      <c r="V18" s="11">
        <f>V$43*'Shares PortablePCs+Tablets'!R11</f>
        <v>0</v>
      </c>
      <c r="W18" s="11">
        <f>W$43*'Shares PortablePCs+Tablets'!S11</f>
        <v>0</v>
      </c>
      <c r="X18" s="11">
        <f>X$43*'Shares PortablePCs+Tablets'!T11</f>
        <v>0</v>
      </c>
      <c r="Y18" s="11">
        <f>Y$43*'Shares PortablePCs+Tablets'!U11</f>
        <v>0</v>
      </c>
      <c r="Z18" s="11">
        <f>Z$43*'Shares PortablePCs+Tablets'!V11</f>
        <v>0</v>
      </c>
      <c r="AA18" s="11">
        <f>AA$43*'Shares PortablePCs+Tablets'!W11</f>
        <v>0</v>
      </c>
      <c r="AB18" s="11">
        <f>AB$43*'Shares PortablePCs+Tablets'!X11</f>
        <v>0</v>
      </c>
      <c r="AC18" s="10">
        <v>0</v>
      </c>
      <c r="AD18" s="10">
        <v>0</v>
      </c>
      <c r="AE18" s="10">
        <v>0</v>
      </c>
      <c r="AF18" s="10">
        <v>0</v>
      </c>
      <c r="AG18" s="10">
        <v>0</v>
      </c>
      <c r="AH18" s="10">
        <v>0</v>
      </c>
      <c r="AI18" s="10">
        <v>0</v>
      </c>
      <c r="AJ18" s="10">
        <v>0</v>
      </c>
      <c r="AK18" s="10">
        <v>0</v>
      </c>
      <c r="AL18" s="10">
        <v>0</v>
      </c>
      <c r="AM18" s="10">
        <v>0</v>
      </c>
      <c r="AN18" s="10">
        <v>0</v>
      </c>
      <c r="AO18" s="10">
        <v>0</v>
      </c>
      <c r="AP18" s="10">
        <v>0</v>
      </c>
      <c r="AQ18" s="10">
        <v>0</v>
      </c>
      <c r="AR18" s="10">
        <v>0</v>
      </c>
      <c r="AS18" s="10">
        <v>0</v>
      </c>
      <c r="AT18" s="10">
        <v>0</v>
      </c>
      <c r="AU18" s="10">
        <v>0</v>
      </c>
      <c r="AV18" s="10">
        <v>0</v>
      </c>
      <c r="AW18" s="10">
        <v>0</v>
      </c>
      <c r="AX18" s="10">
        <v>0</v>
      </c>
      <c r="AY18" s="10">
        <v>0</v>
      </c>
      <c r="AZ18" s="10">
        <v>0</v>
      </c>
      <c r="BA18" s="10">
        <v>0</v>
      </c>
      <c r="BB18" s="10">
        <v>0</v>
      </c>
      <c r="BC18" s="10">
        <v>0</v>
      </c>
      <c r="BD18" s="10">
        <v>0</v>
      </c>
      <c r="BE18" s="10">
        <v>0</v>
      </c>
    </row>
    <row r="19" spans="1:57" x14ac:dyDescent="0.35">
      <c r="A19" s="57" t="s">
        <v>616</v>
      </c>
      <c r="C19" s="86" t="s">
        <v>4</v>
      </c>
      <c r="D19" s="58" t="s">
        <v>621</v>
      </c>
      <c r="E19" s="77" t="s">
        <v>83</v>
      </c>
      <c r="F19" s="26" t="s">
        <v>48</v>
      </c>
      <c r="G19" s="11">
        <f>G$43*'Shares PortablePCs+Tablets'!C12</f>
        <v>0</v>
      </c>
      <c r="H19" s="11">
        <f>H$43*'Shares PortablePCs+Tablets'!D12</f>
        <v>0</v>
      </c>
      <c r="I19" s="11">
        <f>I$43*'Shares PortablePCs+Tablets'!E12</f>
        <v>0</v>
      </c>
      <c r="J19" s="11">
        <f>J$43*'Shares PortablePCs+Tablets'!F12</f>
        <v>0</v>
      </c>
      <c r="K19" s="11">
        <f>K$43*'Shares PortablePCs+Tablets'!G12</f>
        <v>0</v>
      </c>
      <c r="L19" s="11">
        <f>L$43*'Shares PortablePCs+Tablets'!H12</f>
        <v>0</v>
      </c>
      <c r="M19" s="11">
        <f>M$43*'Shares PortablePCs+Tablets'!I12</f>
        <v>0</v>
      </c>
      <c r="N19" s="11">
        <f>N$43*'Shares PortablePCs+Tablets'!J12</f>
        <v>0</v>
      </c>
      <c r="O19" s="11">
        <f>O$43*'Shares PortablePCs+Tablets'!K12</f>
        <v>0</v>
      </c>
      <c r="P19" s="11">
        <f>P$43*'Shares PortablePCs+Tablets'!L12</f>
        <v>0</v>
      </c>
      <c r="Q19" s="11">
        <f>Q$43*'Shares PortablePCs+Tablets'!M12</f>
        <v>0</v>
      </c>
      <c r="R19" s="11">
        <f>R$43*'Shares PortablePCs+Tablets'!N12</f>
        <v>0</v>
      </c>
      <c r="S19" s="11">
        <f>S$43*'Shares PortablePCs+Tablets'!O12</f>
        <v>0</v>
      </c>
      <c r="T19" s="11">
        <f>T$43*'Shares PortablePCs+Tablets'!P12</f>
        <v>0</v>
      </c>
      <c r="U19" s="11">
        <f>U$43*'Shares PortablePCs+Tablets'!Q12</f>
        <v>0</v>
      </c>
      <c r="V19" s="11">
        <f>V$43*'Shares PortablePCs+Tablets'!R12</f>
        <v>0</v>
      </c>
      <c r="W19" s="11">
        <f>W$43*'Shares PortablePCs+Tablets'!S12</f>
        <v>0</v>
      </c>
      <c r="X19" s="11">
        <f>X$43*'Shares PortablePCs+Tablets'!T12</f>
        <v>0</v>
      </c>
      <c r="Y19" s="11">
        <f>Y$43*'Shares PortablePCs+Tablets'!U12</f>
        <v>0</v>
      </c>
      <c r="Z19" s="11">
        <f>Z$43*'Shares PortablePCs+Tablets'!V12</f>
        <v>0</v>
      </c>
      <c r="AA19" s="11">
        <f>AA$43*'Shares PortablePCs+Tablets'!W12</f>
        <v>0</v>
      </c>
      <c r="AB19" s="11">
        <f>AB$43*'Shares PortablePCs+Tablets'!X12</f>
        <v>0</v>
      </c>
      <c r="AC19" s="10">
        <v>0</v>
      </c>
      <c r="AD19" s="10">
        <v>0</v>
      </c>
      <c r="AE19" s="10">
        <v>0</v>
      </c>
      <c r="AF19" s="10">
        <v>0</v>
      </c>
      <c r="AG19" s="10">
        <v>0</v>
      </c>
      <c r="AH19" s="10">
        <v>0</v>
      </c>
      <c r="AI19" s="10">
        <v>0</v>
      </c>
      <c r="AJ19" s="10">
        <v>0</v>
      </c>
      <c r="AK19" s="10">
        <v>0</v>
      </c>
      <c r="AL19" s="10">
        <v>0</v>
      </c>
      <c r="AM19" s="10">
        <v>0</v>
      </c>
      <c r="AN19" s="10">
        <v>0</v>
      </c>
      <c r="AO19" s="10">
        <v>0</v>
      </c>
      <c r="AP19" s="10">
        <v>0</v>
      </c>
      <c r="AQ19" s="10">
        <v>0</v>
      </c>
      <c r="AR19" s="10">
        <v>0</v>
      </c>
      <c r="AS19" s="10">
        <v>0</v>
      </c>
      <c r="AT19" s="10">
        <v>0</v>
      </c>
      <c r="AU19" s="10">
        <v>0</v>
      </c>
      <c r="AV19" s="10">
        <v>0</v>
      </c>
      <c r="AW19" s="10">
        <v>0</v>
      </c>
      <c r="AX19" s="10">
        <v>0</v>
      </c>
      <c r="AY19" s="10">
        <v>0</v>
      </c>
      <c r="AZ19" s="10">
        <v>0</v>
      </c>
      <c r="BA19" s="10">
        <v>0</v>
      </c>
      <c r="BB19" s="10">
        <v>0</v>
      </c>
      <c r="BC19" s="10">
        <v>0</v>
      </c>
      <c r="BD19" s="10">
        <v>0</v>
      </c>
      <c r="BE19" s="10">
        <v>0</v>
      </c>
    </row>
    <row r="20" spans="1:57" x14ac:dyDescent="0.35">
      <c r="A20" s="57" t="s">
        <v>616</v>
      </c>
      <c r="C20" s="86" t="s">
        <v>4</v>
      </c>
      <c r="D20" s="58" t="s">
        <v>621</v>
      </c>
      <c r="E20" s="77" t="s">
        <v>83</v>
      </c>
      <c r="F20" s="26" t="s">
        <v>49</v>
      </c>
      <c r="G20" s="11">
        <f>G$43*'Shares PortablePCs+Tablets'!C13</f>
        <v>0</v>
      </c>
      <c r="H20" s="11">
        <f>H$43*'Shares PortablePCs+Tablets'!D13</f>
        <v>0</v>
      </c>
      <c r="I20" s="11">
        <f>I$43*'Shares PortablePCs+Tablets'!E13</f>
        <v>0</v>
      </c>
      <c r="J20" s="11">
        <f>J$43*'Shares PortablePCs+Tablets'!F13</f>
        <v>0</v>
      </c>
      <c r="K20" s="11">
        <f>K$43*'Shares PortablePCs+Tablets'!G13</f>
        <v>0</v>
      </c>
      <c r="L20" s="11">
        <f>L$43*'Shares PortablePCs+Tablets'!H13</f>
        <v>0</v>
      </c>
      <c r="M20" s="11">
        <f>M$43*'Shares PortablePCs+Tablets'!I13</f>
        <v>0</v>
      </c>
      <c r="N20" s="11">
        <f>N$43*'Shares PortablePCs+Tablets'!J13</f>
        <v>0</v>
      </c>
      <c r="O20" s="11">
        <f>O$43*'Shares PortablePCs+Tablets'!K13</f>
        <v>0</v>
      </c>
      <c r="P20" s="11">
        <f>P$43*'Shares PortablePCs+Tablets'!L13</f>
        <v>0</v>
      </c>
      <c r="Q20" s="11">
        <f>Q$43*'Shares PortablePCs+Tablets'!M13</f>
        <v>0</v>
      </c>
      <c r="R20" s="11">
        <f>R$43*'Shares PortablePCs+Tablets'!N13</f>
        <v>0</v>
      </c>
      <c r="S20" s="11">
        <f>S$43*'Shares PortablePCs+Tablets'!O13</f>
        <v>0</v>
      </c>
      <c r="T20" s="11">
        <f>T$43*'Shares PortablePCs+Tablets'!P13</f>
        <v>0</v>
      </c>
      <c r="U20" s="11">
        <f>U$43*'Shares PortablePCs+Tablets'!Q13</f>
        <v>0</v>
      </c>
      <c r="V20" s="11">
        <f>V$43*'Shares PortablePCs+Tablets'!R13</f>
        <v>0</v>
      </c>
      <c r="W20" s="11">
        <f>W$43*'Shares PortablePCs+Tablets'!S13</f>
        <v>0</v>
      </c>
      <c r="X20" s="11">
        <f>X$43*'Shares PortablePCs+Tablets'!T13</f>
        <v>0</v>
      </c>
      <c r="Y20" s="11">
        <f>Y$43*'Shares PortablePCs+Tablets'!U13</f>
        <v>0</v>
      </c>
      <c r="Z20" s="11">
        <f>Z$43*'Shares PortablePCs+Tablets'!V13</f>
        <v>0</v>
      </c>
      <c r="AA20" s="11">
        <f>AA$43*'Shares PortablePCs+Tablets'!W13</f>
        <v>0</v>
      </c>
      <c r="AB20" s="11">
        <f>AB$43*'Shares PortablePCs+Tablets'!X13</f>
        <v>0</v>
      </c>
      <c r="AC20" s="10">
        <v>0</v>
      </c>
      <c r="AD20" s="10">
        <v>0</v>
      </c>
      <c r="AE20" s="10">
        <v>0</v>
      </c>
      <c r="AF20" s="10">
        <v>0</v>
      </c>
      <c r="AG20" s="10">
        <v>0</v>
      </c>
      <c r="AH20" s="10">
        <v>0</v>
      </c>
      <c r="AI20" s="10">
        <v>0</v>
      </c>
      <c r="AJ20" s="10">
        <v>0</v>
      </c>
      <c r="AK20" s="10">
        <v>0</v>
      </c>
      <c r="AL20" s="10">
        <v>0</v>
      </c>
      <c r="AM20" s="10">
        <v>0</v>
      </c>
      <c r="AN20" s="10">
        <v>0</v>
      </c>
      <c r="AO20" s="10">
        <v>0</v>
      </c>
      <c r="AP20" s="10">
        <v>0</v>
      </c>
      <c r="AQ20" s="10">
        <v>0</v>
      </c>
      <c r="AR20" s="10">
        <v>0</v>
      </c>
      <c r="AS20" s="10">
        <v>0</v>
      </c>
      <c r="AT20" s="10">
        <v>0</v>
      </c>
      <c r="AU20" s="10">
        <v>0</v>
      </c>
      <c r="AV20" s="10">
        <v>0</v>
      </c>
      <c r="AW20" s="10">
        <v>0</v>
      </c>
      <c r="AX20" s="10">
        <v>0</v>
      </c>
      <c r="AY20" s="10">
        <v>0</v>
      </c>
      <c r="AZ20" s="10">
        <v>0</v>
      </c>
      <c r="BA20" s="10">
        <v>0</v>
      </c>
      <c r="BB20" s="10">
        <v>0</v>
      </c>
      <c r="BC20" s="10">
        <v>0</v>
      </c>
      <c r="BD20" s="10">
        <v>0</v>
      </c>
      <c r="BE20" s="10">
        <v>0</v>
      </c>
    </row>
    <row r="21" spans="1:57" x14ac:dyDescent="0.35">
      <c r="A21" s="57" t="s">
        <v>616</v>
      </c>
      <c r="C21" s="86" t="s">
        <v>4</v>
      </c>
      <c r="D21" s="58" t="s">
        <v>621</v>
      </c>
      <c r="E21" s="77" t="s">
        <v>83</v>
      </c>
      <c r="F21" s="26" t="s">
        <v>35</v>
      </c>
      <c r="G21" s="11">
        <f>G$43*'Shares PortablePCs+Tablets'!C14</f>
        <v>0</v>
      </c>
      <c r="H21" s="11">
        <f>H$43*'Shares PortablePCs+Tablets'!D14</f>
        <v>0</v>
      </c>
      <c r="I21" s="11">
        <f>I$43*'Shares PortablePCs+Tablets'!E14</f>
        <v>0</v>
      </c>
      <c r="J21" s="11">
        <f>J$43*'Shares PortablePCs+Tablets'!F14</f>
        <v>0</v>
      </c>
      <c r="K21" s="11">
        <f>K$43*'Shares PortablePCs+Tablets'!G14</f>
        <v>0</v>
      </c>
      <c r="L21" s="11">
        <f>L$43*'Shares PortablePCs+Tablets'!H14</f>
        <v>0</v>
      </c>
      <c r="M21" s="11">
        <f>M$43*'Shares PortablePCs+Tablets'!I14</f>
        <v>0</v>
      </c>
      <c r="N21" s="11">
        <f>N$43*'Shares PortablePCs+Tablets'!J14</f>
        <v>0</v>
      </c>
      <c r="O21" s="11">
        <f>O$43*'Shares PortablePCs+Tablets'!K14</f>
        <v>0</v>
      </c>
      <c r="P21" s="11">
        <f>P$43*'Shares PortablePCs+Tablets'!L14</f>
        <v>0</v>
      </c>
      <c r="Q21" s="11">
        <f>Q$43*'Shares PortablePCs+Tablets'!M14</f>
        <v>0</v>
      </c>
      <c r="R21" s="11">
        <f>R$43*'Shares PortablePCs+Tablets'!N14</f>
        <v>0</v>
      </c>
      <c r="S21" s="11">
        <f>S$43*'Shares PortablePCs+Tablets'!O14</f>
        <v>0</v>
      </c>
      <c r="T21" s="11">
        <f>T$43*'Shares PortablePCs+Tablets'!P14</f>
        <v>0</v>
      </c>
      <c r="U21" s="11">
        <f>U$43*'Shares PortablePCs+Tablets'!Q14</f>
        <v>0</v>
      </c>
      <c r="V21" s="11">
        <f>V$43*'Shares PortablePCs+Tablets'!R14</f>
        <v>0</v>
      </c>
      <c r="W21" s="11">
        <f>W$43*'Shares PortablePCs+Tablets'!S14</f>
        <v>0</v>
      </c>
      <c r="X21" s="11">
        <f>X$43*'Shares PortablePCs+Tablets'!T14</f>
        <v>0</v>
      </c>
      <c r="Y21" s="11">
        <f>Y$43*'Shares PortablePCs+Tablets'!U14</f>
        <v>0</v>
      </c>
      <c r="Z21" s="11">
        <f>Z$43*'Shares PortablePCs+Tablets'!V14</f>
        <v>0</v>
      </c>
      <c r="AA21" s="11">
        <f>AA$43*'Shares PortablePCs+Tablets'!W14</f>
        <v>0</v>
      </c>
      <c r="AB21" s="11">
        <f>AB$43*'Shares PortablePCs+Tablets'!X14</f>
        <v>0</v>
      </c>
      <c r="AC21" s="10">
        <v>0</v>
      </c>
      <c r="AD21" s="10">
        <v>0</v>
      </c>
      <c r="AE21" s="10">
        <v>0</v>
      </c>
      <c r="AF21" s="10">
        <v>0</v>
      </c>
      <c r="AG21" s="10">
        <v>0</v>
      </c>
      <c r="AH21" s="10">
        <v>0</v>
      </c>
      <c r="AI21" s="10">
        <v>0</v>
      </c>
      <c r="AJ21" s="10">
        <v>0</v>
      </c>
      <c r="AK21" s="10">
        <v>0</v>
      </c>
      <c r="AL21" s="10">
        <v>0</v>
      </c>
      <c r="AM21" s="10">
        <v>0</v>
      </c>
      <c r="AN21" s="10">
        <v>0</v>
      </c>
      <c r="AO21" s="10">
        <v>0</v>
      </c>
      <c r="AP21" s="10">
        <v>0</v>
      </c>
      <c r="AQ21" s="10">
        <v>0</v>
      </c>
      <c r="AR21" s="10">
        <v>0</v>
      </c>
      <c r="AS21" s="10">
        <v>0</v>
      </c>
      <c r="AT21" s="10">
        <v>0</v>
      </c>
      <c r="AU21" s="10">
        <v>0</v>
      </c>
      <c r="AV21" s="10">
        <v>0</v>
      </c>
      <c r="AW21" s="10">
        <v>0</v>
      </c>
      <c r="AX21" s="10">
        <v>0</v>
      </c>
      <c r="AY21" s="10">
        <v>0</v>
      </c>
      <c r="AZ21" s="10">
        <v>0</v>
      </c>
      <c r="BA21" s="10">
        <v>0</v>
      </c>
      <c r="BB21" s="10">
        <v>0</v>
      </c>
      <c r="BC21" s="10">
        <v>0</v>
      </c>
      <c r="BD21" s="10">
        <v>0</v>
      </c>
      <c r="BE21" s="10">
        <v>0</v>
      </c>
    </row>
    <row r="22" spans="1:57" x14ac:dyDescent="0.35">
      <c r="A22" s="57" t="s">
        <v>616</v>
      </c>
      <c r="C22" s="86" t="s">
        <v>4</v>
      </c>
      <c r="D22" s="58" t="s">
        <v>621</v>
      </c>
      <c r="E22" s="77" t="s">
        <v>83</v>
      </c>
      <c r="F22" s="26" t="s">
        <v>34</v>
      </c>
      <c r="G22" s="11">
        <f>G$43*'Shares PortablePCs+Tablets'!C15</f>
        <v>0</v>
      </c>
      <c r="H22" s="11">
        <f>H$43*'Shares PortablePCs+Tablets'!D15</f>
        <v>0</v>
      </c>
      <c r="I22" s="11">
        <f>I$43*'Shares PortablePCs+Tablets'!E15</f>
        <v>0</v>
      </c>
      <c r="J22" s="11">
        <f>J$43*'Shares PortablePCs+Tablets'!F15</f>
        <v>0</v>
      </c>
      <c r="K22" s="11">
        <f>K$43*'Shares PortablePCs+Tablets'!G15</f>
        <v>0</v>
      </c>
      <c r="L22" s="11">
        <f>L$43*'Shares PortablePCs+Tablets'!H15</f>
        <v>0</v>
      </c>
      <c r="M22" s="11">
        <f>M$43*'Shares PortablePCs+Tablets'!I15</f>
        <v>0</v>
      </c>
      <c r="N22" s="11">
        <f>N$43*'Shares PortablePCs+Tablets'!J15</f>
        <v>0</v>
      </c>
      <c r="O22" s="11">
        <f>O$43*'Shares PortablePCs+Tablets'!K15</f>
        <v>0</v>
      </c>
      <c r="P22" s="11">
        <f>P$43*'Shares PortablePCs+Tablets'!L15</f>
        <v>0</v>
      </c>
      <c r="Q22" s="11">
        <f>Q$43*'Shares PortablePCs+Tablets'!M15</f>
        <v>0</v>
      </c>
      <c r="R22" s="11">
        <f>R$43*'Shares PortablePCs+Tablets'!N15</f>
        <v>0</v>
      </c>
      <c r="S22" s="11">
        <f>S$43*'Shares PortablePCs+Tablets'!O15</f>
        <v>0</v>
      </c>
      <c r="T22" s="11">
        <f>T$43*'Shares PortablePCs+Tablets'!P15</f>
        <v>0</v>
      </c>
      <c r="U22" s="11">
        <f>U$43*'Shares PortablePCs+Tablets'!Q15</f>
        <v>0</v>
      </c>
      <c r="V22" s="11">
        <f>V$43*'Shares PortablePCs+Tablets'!R15</f>
        <v>0</v>
      </c>
      <c r="W22" s="11">
        <f>W$43*'Shares PortablePCs+Tablets'!S15</f>
        <v>0</v>
      </c>
      <c r="X22" s="11">
        <f>X$43*'Shares PortablePCs+Tablets'!T15</f>
        <v>0</v>
      </c>
      <c r="Y22" s="11">
        <f>Y$43*'Shares PortablePCs+Tablets'!U15</f>
        <v>0</v>
      </c>
      <c r="Z22" s="11">
        <f>Z$43*'Shares PortablePCs+Tablets'!V15</f>
        <v>0</v>
      </c>
      <c r="AA22" s="11">
        <f>AA$43*'Shares PortablePCs+Tablets'!W15</f>
        <v>0</v>
      </c>
      <c r="AB22" s="11">
        <f>AB$43*'Shares PortablePCs+Tablets'!X15</f>
        <v>0</v>
      </c>
      <c r="AC22" s="10">
        <v>0</v>
      </c>
      <c r="AD22" s="10">
        <v>0</v>
      </c>
      <c r="AE22" s="10">
        <v>0</v>
      </c>
      <c r="AF22" s="10">
        <v>0</v>
      </c>
      <c r="AG22" s="10">
        <v>0</v>
      </c>
      <c r="AH22" s="10">
        <v>0</v>
      </c>
      <c r="AI22" s="10">
        <v>0</v>
      </c>
      <c r="AJ22" s="10">
        <v>0</v>
      </c>
      <c r="AK22" s="10">
        <v>0</v>
      </c>
      <c r="AL22" s="10">
        <v>0</v>
      </c>
      <c r="AM22" s="10">
        <v>0</v>
      </c>
      <c r="AN22" s="10">
        <v>0</v>
      </c>
      <c r="AO22" s="10">
        <v>0</v>
      </c>
      <c r="AP22" s="10">
        <v>0</v>
      </c>
      <c r="AQ22" s="10">
        <v>0</v>
      </c>
      <c r="AR22" s="10">
        <v>0</v>
      </c>
      <c r="AS22" s="10">
        <v>0</v>
      </c>
      <c r="AT22" s="10">
        <v>0</v>
      </c>
      <c r="AU22" s="10">
        <v>0</v>
      </c>
      <c r="AV22" s="10">
        <v>0</v>
      </c>
      <c r="AW22" s="10">
        <v>0</v>
      </c>
      <c r="AX22" s="10">
        <v>0</v>
      </c>
      <c r="AY22" s="10">
        <v>0</v>
      </c>
      <c r="AZ22" s="10">
        <v>0</v>
      </c>
      <c r="BA22" s="10">
        <v>0</v>
      </c>
      <c r="BB22" s="10">
        <v>0</v>
      </c>
      <c r="BC22" s="10">
        <v>0</v>
      </c>
      <c r="BD22" s="10">
        <v>0</v>
      </c>
      <c r="BE22" s="10">
        <v>0</v>
      </c>
    </row>
    <row r="23" spans="1:57" x14ac:dyDescent="0.35">
      <c r="A23" s="57" t="s">
        <v>616</v>
      </c>
      <c r="C23" s="86" t="s">
        <v>4</v>
      </c>
      <c r="D23" s="58" t="s">
        <v>621</v>
      </c>
      <c r="E23" s="77" t="s">
        <v>83</v>
      </c>
      <c r="F23" s="26" t="s">
        <v>50</v>
      </c>
      <c r="G23" s="11">
        <f>G$43*'Shares PortablePCs+Tablets'!C16</f>
        <v>0</v>
      </c>
      <c r="H23" s="11">
        <f>H$43*'Shares PortablePCs+Tablets'!D16</f>
        <v>0</v>
      </c>
      <c r="I23" s="11">
        <f>I$43*'Shares PortablePCs+Tablets'!E16</f>
        <v>0</v>
      </c>
      <c r="J23" s="11">
        <f>J$43*'Shares PortablePCs+Tablets'!F16</f>
        <v>0</v>
      </c>
      <c r="K23" s="11">
        <f>K$43*'Shares PortablePCs+Tablets'!G16</f>
        <v>0</v>
      </c>
      <c r="L23" s="11">
        <f>L$43*'Shares PortablePCs+Tablets'!H16</f>
        <v>0</v>
      </c>
      <c r="M23" s="11">
        <f>M$43*'Shares PortablePCs+Tablets'!I16</f>
        <v>0</v>
      </c>
      <c r="N23" s="11">
        <f>N$43*'Shares PortablePCs+Tablets'!J16</f>
        <v>0</v>
      </c>
      <c r="O23" s="11">
        <f>O$43*'Shares PortablePCs+Tablets'!K16</f>
        <v>0</v>
      </c>
      <c r="P23" s="11">
        <f>P$43*'Shares PortablePCs+Tablets'!L16</f>
        <v>0</v>
      </c>
      <c r="Q23" s="11">
        <f>Q$43*'Shares PortablePCs+Tablets'!M16</f>
        <v>0</v>
      </c>
      <c r="R23" s="11">
        <f>R$43*'Shares PortablePCs+Tablets'!N16</f>
        <v>0</v>
      </c>
      <c r="S23" s="11">
        <f>S$43*'Shares PortablePCs+Tablets'!O16</f>
        <v>0</v>
      </c>
      <c r="T23" s="11">
        <f>T$43*'Shares PortablePCs+Tablets'!P16</f>
        <v>0</v>
      </c>
      <c r="U23" s="11">
        <f>U$43*'Shares PortablePCs+Tablets'!Q16</f>
        <v>0</v>
      </c>
      <c r="V23" s="11">
        <f>V$43*'Shares PortablePCs+Tablets'!R16</f>
        <v>0</v>
      </c>
      <c r="W23" s="11">
        <f>W$43*'Shares PortablePCs+Tablets'!S16</f>
        <v>0</v>
      </c>
      <c r="X23" s="11">
        <f>X$43*'Shares PortablePCs+Tablets'!T16</f>
        <v>0</v>
      </c>
      <c r="Y23" s="11">
        <f>Y$43*'Shares PortablePCs+Tablets'!U16</f>
        <v>0</v>
      </c>
      <c r="Z23" s="11">
        <f>Z$43*'Shares PortablePCs+Tablets'!V16</f>
        <v>0</v>
      </c>
      <c r="AA23" s="11">
        <f>AA$43*'Shares PortablePCs+Tablets'!W16</f>
        <v>0</v>
      </c>
      <c r="AB23" s="11">
        <f>AB$43*'Shares PortablePCs+Tablets'!X16</f>
        <v>0</v>
      </c>
      <c r="AC23" s="10">
        <v>0</v>
      </c>
      <c r="AD23" s="10">
        <v>0</v>
      </c>
      <c r="AE23" s="10">
        <v>0</v>
      </c>
      <c r="AF23" s="10">
        <v>0</v>
      </c>
      <c r="AG23" s="10">
        <v>0</v>
      </c>
      <c r="AH23" s="10">
        <v>0</v>
      </c>
      <c r="AI23" s="10">
        <v>0</v>
      </c>
      <c r="AJ23" s="10">
        <v>0</v>
      </c>
      <c r="AK23" s="10">
        <v>0</v>
      </c>
      <c r="AL23" s="10">
        <v>0</v>
      </c>
      <c r="AM23" s="10">
        <v>0</v>
      </c>
      <c r="AN23" s="10">
        <v>0</v>
      </c>
      <c r="AO23" s="10">
        <v>0</v>
      </c>
      <c r="AP23" s="10">
        <v>0</v>
      </c>
      <c r="AQ23" s="10">
        <v>0</v>
      </c>
      <c r="AR23" s="10">
        <v>0</v>
      </c>
      <c r="AS23" s="10">
        <v>0</v>
      </c>
      <c r="AT23" s="10">
        <v>0</v>
      </c>
      <c r="AU23" s="10">
        <v>0</v>
      </c>
      <c r="AV23" s="10">
        <v>0</v>
      </c>
      <c r="AW23" s="10">
        <v>0</v>
      </c>
      <c r="AX23" s="10">
        <v>0</v>
      </c>
      <c r="AY23" s="10">
        <v>0</v>
      </c>
      <c r="AZ23" s="10">
        <v>0</v>
      </c>
      <c r="BA23" s="10">
        <v>0</v>
      </c>
      <c r="BB23" s="10">
        <v>0</v>
      </c>
      <c r="BC23" s="10">
        <v>0</v>
      </c>
      <c r="BD23" s="10">
        <v>0</v>
      </c>
      <c r="BE23" s="10">
        <v>0</v>
      </c>
    </row>
    <row r="24" spans="1:57" x14ac:dyDescent="0.35">
      <c r="A24" s="57" t="s">
        <v>616</v>
      </c>
      <c r="C24" s="86" t="s">
        <v>4</v>
      </c>
      <c r="D24" s="58" t="s">
        <v>621</v>
      </c>
      <c r="E24" s="77" t="s">
        <v>83</v>
      </c>
      <c r="F24" s="26" t="s">
        <v>51</v>
      </c>
      <c r="G24" s="11">
        <f>G$43*'Shares PortablePCs+Tablets'!C17</f>
        <v>0</v>
      </c>
      <c r="H24" s="11">
        <f>H$43*'Shares PortablePCs+Tablets'!D17</f>
        <v>0</v>
      </c>
      <c r="I24" s="11">
        <f>I$43*'Shares PortablePCs+Tablets'!E17</f>
        <v>0</v>
      </c>
      <c r="J24" s="11">
        <f>J$43*'Shares PortablePCs+Tablets'!F17</f>
        <v>0</v>
      </c>
      <c r="K24" s="11">
        <f>K$43*'Shares PortablePCs+Tablets'!G17</f>
        <v>0</v>
      </c>
      <c r="L24" s="11">
        <f>L$43*'Shares PortablePCs+Tablets'!H17</f>
        <v>0</v>
      </c>
      <c r="M24" s="11">
        <f>M$43*'Shares PortablePCs+Tablets'!I17</f>
        <v>0</v>
      </c>
      <c r="N24" s="11">
        <f>N$43*'Shares PortablePCs+Tablets'!J17</f>
        <v>0</v>
      </c>
      <c r="O24" s="11">
        <f>O$43*'Shares PortablePCs+Tablets'!K17</f>
        <v>0</v>
      </c>
      <c r="P24" s="11">
        <f>P$43*'Shares PortablePCs+Tablets'!L17</f>
        <v>0</v>
      </c>
      <c r="Q24" s="11">
        <f>Q$43*'Shares PortablePCs+Tablets'!M17</f>
        <v>0</v>
      </c>
      <c r="R24" s="11">
        <f>R$43*'Shares PortablePCs+Tablets'!N17</f>
        <v>0</v>
      </c>
      <c r="S24" s="11">
        <f>S$43*'Shares PortablePCs+Tablets'!O17</f>
        <v>0</v>
      </c>
      <c r="T24" s="11">
        <f>T$43*'Shares PortablePCs+Tablets'!P17</f>
        <v>0</v>
      </c>
      <c r="U24" s="11">
        <f>U$43*'Shares PortablePCs+Tablets'!Q17</f>
        <v>0</v>
      </c>
      <c r="V24" s="11">
        <f>V$43*'Shares PortablePCs+Tablets'!R17</f>
        <v>0</v>
      </c>
      <c r="W24" s="11">
        <f>W$43*'Shares PortablePCs+Tablets'!S17</f>
        <v>0</v>
      </c>
      <c r="X24" s="11">
        <f>X$43*'Shares PortablePCs+Tablets'!T17</f>
        <v>0</v>
      </c>
      <c r="Y24" s="11">
        <f>Y$43*'Shares PortablePCs+Tablets'!U17</f>
        <v>0</v>
      </c>
      <c r="Z24" s="11">
        <f>Z$43*'Shares PortablePCs+Tablets'!V17</f>
        <v>0</v>
      </c>
      <c r="AA24" s="11">
        <f>AA$43*'Shares PortablePCs+Tablets'!W17</f>
        <v>0</v>
      </c>
      <c r="AB24" s="11">
        <f>AB$43*'Shares PortablePCs+Tablets'!X17</f>
        <v>0</v>
      </c>
      <c r="AC24" s="10">
        <v>0</v>
      </c>
      <c r="AD24" s="10">
        <v>0</v>
      </c>
      <c r="AE24" s="10">
        <v>0</v>
      </c>
      <c r="AF24" s="10">
        <v>0</v>
      </c>
      <c r="AG24" s="10">
        <v>0</v>
      </c>
      <c r="AH24" s="10">
        <v>0</v>
      </c>
      <c r="AI24" s="10">
        <v>0</v>
      </c>
      <c r="AJ24" s="10">
        <v>0</v>
      </c>
      <c r="AK24" s="10">
        <v>0</v>
      </c>
      <c r="AL24" s="10">
        <v>0</v>
      </c>
      <c r="AM24" s="10">
        <v>0</v>
      </c>
      <c r="AN24" s="10">
        <v>0</v>
      </c>
      <c r="AO24" s="10">
        <v>0</v>
      </c>
      <c r="AP24" s="10">
        <v>0</v>
      </c>
      <c r="AQ24" s="10">
        <v>0</v>
      </c>
      <c r="AR24" s="10">
        <v>0</v>
      </c>
      <c r="AS24" s="10">
        <v>0</v>
      </c>
      <c r="AT24" s="10">
        <v>0</v>
      </c>
      <c r="AU24" s="10">
        <v>0</v>
      </c>
      <c r="AV24" s="10">
        <v>0</v>
      </c>
      <c r="AW24" s="10">
        <v>0</v>
      </c>
      <c r="AX24" s="10">
        <v>0</v>
      </c>
      <c r="AY24" s="10">
        <v>0</v>
      </c>
      <c r="AZ24" s="10">
        <v>0</v>
      </c>
      <c r="BA24" s="10">
        <v>0</v>
      </c>
      <c r="BB24" s="10">
        <v>0</v>
      </c>
      <c r="BC24" s="10">
        <v>0</v>
      </c>
      <c r="BD24" s="10">
        <v>0</v>
      </c>
      <c r="BE24" s="10">
        <v>0</v>
      </c>
    </row>
    <row r="25" spans="1:57" x14ac:dyDescent="0.35">
      <c r="A25" s="57" t="s">
        <v>616</v>
      </c>
      <c r="C25" s="86" t="s">
        <v>4</v>
      </c>
      <c r="D25" s="58" t="s">
        <v>621</v>
      </c>
      <c r="E25" s="77" t="s">
        <v>83</v>
      </c>
      <c r="F25" s="26" t="s">
        <v>52</v>
      </c>
      <c r="G25" s="11">
        <f>G$43*'Shares PortablePCs+Tablets'!C18</f>
        <v>0</v>
      </c>
      <c r="H25" s="11">
        <f>H$43*'Shares PortablePCs+Tablets'!D18</f>
        <v>0</v>
      </c>
      <c r="I25" s="11">
        <f>I$43*'Shares PortablePCs+Tablets'!E18</f>
        <v>0</v>
      </c>
      <c r="J25" s="11">
        <f>J$43*'Shares PortablePCs+Tablets'!F18</f>
        <v>0</v>
      </c>
      <c r="K25" s="11">
        <f>K$43*'Shares PortablePCs+Tablets'!G18</f>
        <v>0</v>
      </c>
      <c r="L25" s="11">
        <f>L$43*'Shares PortablePCs+Tablets'!H18</f>
        <v>0</v>
      </c>
      <c r="M25" s="11">
        <f>M$43*'Shares PortablePCs+Tablets'!I18</f>
        <v>0</v>
      </c>
      <c r="N25" s="11">
        <f>N$43*'Shares PortablePCs+Tablets'!J18</f>
        <v>0</v>
      </c>
      <c r="O25" s="11">
        <f>O$43*'Shares PortablePCs+Tablets'!K18</f>
        <v>0</v>
      </c>
      <c r="P25" s="11">
        <f>P$43*'Shares PortablePCs+Tablets'!L18</f>
        <v>0</v>
      </c>
      <c r="Q25" s="11">
        <f>Q$43*'Shares PortablePCs+Tablets'!M18</f>
        <v>0</v>
      </c>
      <c r="R25" s="11">
        <f>R$43*'Shares PortablePCs+Tablets'!N18</f>
        <v>0</v>
      </c>
      <c r="S25" s="11">
        <f>S$43*'Shares PortablePCs+Tablets'!O18</f>
        <v>0</v>
      </c>
      <c r="T25" s="11">
        <f>T$43*'Shares PortablePCs+Tablets'!P18</f>
        <v>0</v>
      </c>
      <c r="U25" s="11">
        <f>U$43*'Shares PortablePCs+Tablets'!Q18</f>
        <v>0</v>
      </c>
      <c r="V25" s="11">
        <f>V$43*'Shares PortablePCs+Tablets'!R18</f>
        <v>0</v>
      </c>
      <c r="W25" s="11">
        <f>W$43*'Shares PortablePCs+Tablets'!S18</f>
        <v>0</v>
      </c>
      <c r="X25" s="11">
        <f>X$43*'Shares PortablePCs+Tablets'!T18</f>
        <v>0</v>
      </c>
      <c r="Y25" s="11">
        <f>Y$43*'Shares PortablePCs+Tablets'!U18</f>
        <v>0</v>
      </c>
      <c r="Z25" s="11">
        <f>Z$43*'Shares PortablePCs+Tablets'!V18</f>
        <v>0</v>
      </c>
      <c r="AA25" s="11">
        <f>AA$43*'Shares PortablePCs+Tablets'!W18</f>
        <v>0</v>
      </c>
      <c r="AB25" s="11">
        <f>AB$43*'Shares PortablePCs+Tablets'!X18</f>
        <v>0</v>
      </c>
      <c r="AC25" s="10">
        <v>0</v>
      </c>
      <c r="AD25" s="10">
        <v>0</v>
      </c>
      <c r="AE25" s="10">
        <v>0</v>
      </c>
      <c r="AF25" s="10">
        <v>0</v>
      </c>
      <c r="AG25" s="10">
        <v>0</v>
      </c>
      <c r="AH25" s="10">
        <v>0</v>
      </c>
      <c r="AI25" s="10">
        <v>0</v>
      </c>
      <c r="AJ25" s="10">
        <v>0</v>
      </c>
      <c r="AK25" s="10">
        <v>0</v>
      </c>
      <c r="AL25" s="10">
        <v>0</v>
      </c>
      <c r="AM25" s="10">
        <v>0</v>
      </c>
      <c r="AN25" s="10">
        <v>0</v>
      </c>
      <c r="AO25" s="10">
        <v>0</v>
      </c>
      <c r="AP25" s="10">
        <v>0</v>
      </c>
      <c r="AQ25" s="10">
        <v>0</v>
      </c>
      <c r="AR25" s="10">
        <v>0</v>
      </c>
      <c r="AS25" s="10">
        <v>0</v>
      </c>
      <c r="AT25" s="10">
        <v>0</v>
      </c>
      <c r="AU25" s="10">
        <v>0</v>
      </c>
      <c r="AV25" s="10">
        <v>0</v>
      </c>
      <c r="AW25" s="10">
        <v>0</v>
      </c>
      <c r="AX25" s="10">
        <v>0</v>
      </c>
      <c r="AY25" s="10">
        <v>0</v>
      </c>
      <c r="AZ25" s="10">
        <v>0</v>
      </c>
      <c r="BA25" s="10">
        <v>0</v>
      </c>
      <c r="BB25" s="10">
        <v>0</v>
      </c>
      <c r="BC25" s="10">
        <v>0</v>
      </c>
      <c r="BD25" s="10">
        <v>0</v>
      </c>
      <c r="BE25" s="10">
        <v>0</v>
      </c>
    </row>
    <row r="26" spans="1:57" x14ac:dyDescent="0.35">
      <c r="A26" s="57" t="s">
        <v>616</v>
      </c>
      <c r="C26" s="86" t="s">
        <v>4</v>
      </c>
      <c r="D26" s="58" t="s">
        <v>621</v>
      </c>
      <c r="E26" s="77" t="s">
        <v>83</v>
      </c>
      <c r="F26" s="26" t="s">
        <v>53</v>
      </c>
      <c r="G26" s="11">
        <f>G$43*'Shares PortablePCs+Tablets'!C19</f>
        <v>0</v>
      </c>
      <c r="H26" s="11">
        <f>H$43*'Shares PortablePCs+Tablets'!D19</f>
        <v>0</v>
      </c>
      <c r="I26" s="11">
        <f>I$43*'Shares PortablePCs+Tablets'!E19</f>
        <v>0</v>
      </c>
      <c r="J26" s="11">
        <f>J$43*'Shares PortablePCs+Tablets'!F19</f>
        <v>0</v>
      </c>
      <c r="K26" s="11">
        <f>K$43*'Shares PortablePCs+Tablets'!G19</f>
        <v>0</v>
      </c>
      <c r="L26" s="11">
        <f>L$43*'Shares PortablePCs+Tablets'!H19</f>
        <v>0</v>
      </c>
      <c r="M26" s="11">
        <f>M$43*'Shares PortablePCs+Tablets'!I19</f>
        <v>0</v>
      </c>
      <c r="N26" s="11">
        <f>N$43*'Shares PortablePCs+Tablets'!J19</f>
        <v>0</v>
      </c>
      <c r="O26" s="11">
        <f>O$43*'Shares PortablePCs+Tablets'!K19</f>
        <v>0</v>
      </c>
      <c r="P26" s="11">
        <f>P$43*'Shares PortablePCs+Tablets'!L19</f>
        <v>0</v>
      </c>
      <c r="Q26" s="11">
        <f>Q$43*'Shares PortablePCs+Tablets'!M19</f>
        <v>0</v>
      </c>
      <c r="R26" s="11">
        <f>R$43*'Shares PortablePCs+Tablets'!N19</f>
        <v>0</v>
      </c>
      <c r="S26" s="11">
        <f>S$43*'Shares PortablePCs+Tablets'!O19</f>
        <v>0</v>
      </c>
      <c r="T26" s="11">
        <f>T$43*'Shares PortablePCs+Tablets'!P19</f>
        <v>0</v>
      </c>
      <c r="U26" s="11">
        <f>U$43*'Shares PortablePCs+Tablets'!Q19</f>
        <v>0</v>
      </c>
      <c r="V26" s="11">
        <f>V$43*'Shares PortablePCs+Tablets'!R19</f>
        <v>0</v>
      </c>
      <c r="W26" s="11">
        <f>W$43*'Shares PortablePCs+Tablets'!S19</f>
        <v>0</v>
      </c>
      <c r="X26" s="11">
        <f>X$43*'Shares PortablePCs+Tablets'!T19</f>
        <v>0</v>
      </c>
      <c r="Y26" s="11">
        <f>Y$43*'Shares PortablePCs+Tablets'!U19</f>
        <v>0</v>
      </c>
      <c r="Z26" s="11">
        <f>Z$43*'Shares PortablePCs+Tablets'!V19</f>
        <v>0</v>
      </c>
      <c r="AA26" s="11">
        <f>AA$43*'Shares PortablePCs+Tablets'!W19</f>
        <v>0</v>
      </c>
      <c r="AB26" s="11">
        <f>AB$43*'Shares PortablePCs+Tablets'!X19</f>
        <v>0</v>
      </c>
      <c r="AC26" s="10">
        <v>0</v>
      </c>
      <c r="AD26" s="10">
        <v>0</v>
      </c>
      <c r="AE26" s="10">
        <v>0</v>
      </c>
      <c r="AF26" s="10">
        <v>0</v>
      </c>
      <c r="AG26" s="10">
        <v>0</v>
      </c>
      <c r="AH26" s="10">
        <v>0</v>
      </c>
      <c r="AI26" s="10">
        <v>0</v>
      </c>
      <c r="AJ26" s="10">
        <v>0</v>
      </c>
      <c r="AK26" s="10">
        <v>0</v>
      </c>
      <c r="AL26" s="10">
        <v>0</v>
      </c>
      <c r="AM26" s="10">
        <v>0</v>
      </c>
      <c r="AN26" s="10">
        <v>0</v>
      </c>
      <c r="AO26" s="10">
        <v>0</v>
      </c>
      <c r="AP26" s="10">
        <v>0</v>
      </c>
      <c r="AQ26" s="10">
        <v>0</v>
      </c>
      <c r="AR26" s="10">
        <v>0</v>
      </c>
      <c r="AS26" s="10">
        <v>0</v>
      </c>
      <c r="AT26" s="10">
        <v>0</v>
      </c>
      <c r="AU26" s="10">
        <v>0</v>
      </c>
      <c r="AV26" s="10">
        <v>0</v>
      </c>
      <c r="AW26" s="10">
        <v>0</v>
      </c>
      <c r="AX26" s="10">
        <v>0</v>
      </c>
      <c r="AY26" s="10">
        <v>0</v>
      </c>
      <c r="AZ26" s="10">
        <v>0</v>
      </c>
      <c r="BA26" s="10">
        <v>0</v>
      </c>
      <c r="BB26" s="10">
        <v>0</v>
      </c>
      <c r="BC26" s="10">
        <v>0</v>
      </c>
      <c r="BD26" s="10">
        <v>0</v>
      </c>
      <c r="BE26" s="10">
        <v>0</v>
      </c>
    </row>
    <row r="27" spans="1:57" x14ac:dyDescent="0.35">
      <c r="A27" s="57" t="s">
        <v>616</v>
      </c>
      <c r="C27" s="86" t="s">
        <v>4</v>
      </c>
      <c r="D27" s="58" t="s">
        <v>621</v>
      </c>
      <c r="E27" s="77" t="s">
        <v>83</v>
      </c>
      <c r="F27" s="26" t="s">
        <v>54</v>
      </c>
      <c r="G27" s="11">
        <f>G$43*'Shares PortablePCs+Tablets'!C20</f>
        <v>0</v>
      </c>
      <c r="H27" s="11">
        <f>H$43*'Shares PortablePCs+Tablets'!D20</f>
        <v>0</v>
      </c>
      <c r="I27" s="11">
        <f>I$43*'Shares PortablePCs+Tablets'!E20</f>
        <v>0</v>
      </c>
      <c r="J27" s="11">
        <f>J$43*'Shares PortablePCs+Tablets'!F20</f>
        <v>0</v>
      </c>
      <c r="K27" s="11">
        <f>K$43*'Shares PortablePCs+Tablets'!G20</f>
        <v>0</v>
      </c>
      <c r="L27" s="11">
        <f>L$43*'Shares PortablePCs+Tablets'!H20</f>
        <v>0</v>
      </c>
      <c r="M27" s="11">
        <f>M$43*'Shares PortablePCs+Tablets'!I20</f>
        <v>0</v>
      </c>
      <c r="N27" s="11">
        <f>N$43*'Shares PortablePCs+Tablets'!J20</f>
        <v>0</v>
      </c>
      <c r="O27" s="11">
        <f>O$43*'Shares PortablePCs+Tablets'!K20</f>
        <v>0</v>
      </c>
      <c r="P27" s="11">
        <f>P$43*'Shares PortablePCs+Tablets'!L20</f>
        <v>0</v>
      </c>
      <c r="Q27" s="11">
        <f>Q$43*'Shares PortablePCs+Tablets'!M20</f>
        <v>0</v>
      </c>
      <c r="R27" s="11">
        <f>R$43*'Shares PortablePCs+Tablets'!N20</f>
        <v>0</v>
      </c>
      <c r="S27" s="11">
        <f>S$43*'Shares PortablePCs+Tablets'!O20</f>
        <v>0</v>
      </c>
      <c r="T27" s="11">
        <f>T$43*'Shares PortablePCs+Tablets'!P20</f>
        <v>0</v>
      </c>
      <c r="U27" s="11">
        <f>U$43*'Shares PortablePCs+Tablets'!Q20</f>
        <v>0</v>
      </c>
      <c r="V27" s="11">
        <f>V$43*'Shares PortablePCs+Tablets'!R20</f>
        <v>0</v>
      </c>
      <c r="W27" s="11">
        <f>W$43*'Shares PortablePCs+Tablets'!S20</f>
        <v>0</v>
      </c>
      <c r="X27" s="11">
        <f>X$43*'Shares PortablePCs+Tablets'!T20</f>
        <v>0</v>
      </c>
      <c r="Y27" s="11">
        <f>Y$43*'Shares PortablePCs+Tablets'!U20</f>
        <v>0</v>
      </c>
      <c r="Z27" s="11">
        <f>Z$43*'Shares PortablePCs+Tablets'!V20</f>
        <v>0</v>
      </c>
      <c r="AA27" s="11">
        <f>AA$43*'Shares PortablePCs+Tablets'!W20</f>
        <v>0</v>
      </c>
      <c r="AB27" s="11">
        <f>AB$43*'Shares PortablePCs+Tablets'!X20</f>
        <v>0</v>
      </c>
      <c r="AC27" s="10">
        <v>0</v>
      </c>
      <c r="AD27" s="10">
        <v>0</v>
      </c>
      <c r="AE27" s="10">
        <v>0</v>
      </c>
      <c r="AF27" s="10">
        <v>0</v>
      </c>
      <c r="AG27" s="10">
        <v>0</v>
      </c>
      <c r="AH27" s="10">
        <v>0</v>
      </c>
      <c r="AI27" s="10">
        <v>0</v>
      </c>
      <c r="AJ27" s="10">
        <v>0</v>
      </c>
      <c r="AK27" s="10">
        <v>0</v>
      </c>
      <c r="AL27" s="10">
        <v>0</v>
      </c>
      <c r="AM27" s="10">
        <v>0</v>
      </c>
      <c r="AN27" s="10">
        <v>0</v>
      </c>
      <c r="AO27" s="10">
        <v>0</v>
      </c>
      <c r="AP27" s="10">
        <v>0</v>
      </c>
      <c r="AQ27" s="10">
        <v>0</v>
      </c>
      <c r="AR27" s="10">
        <v>0</v>
      </c>
      <c r="AS27" s="10">
        <v>0</v>
      </c>
      <c r="AT27" s="10">
        <v>0</v>
      </c>
      <c r="AU27" s="10">
        <v>0</v>
      </c>
      <c r="AV27" s="10">
        <v>0</v>
      </c>
      <c r="AW27" s="10">
        <v>0</v>
      </c>
      <c r="AX27" s="10">
        <v>0</v>
      </c>
      <c r="AY27" s="10">
        <v>0</v>
      </c>
      <c r="AZ27" s="10">
        <v>0</v>
      </c>
      <c r="BA27" s="10">
        <v>0</v>
      </c>
      <c r="BB27" s="10">
        <v>0</v>
      </c>
      <c r="BC27" s="10">
        <v>0</v>
      </c>
      <c r="BD27" s="10">
        <v>0</v>
      </c>
      <c r="BE27" s="10">
        <v>0</v>
      </c>
    </row>
    <row r="28" spans="1:57" x14ac:dyDescent="0.35">
      <c r="A28" s="57" t="s">
        <v>616</v>
      </c>
      <c r="C28" s="86" t="s">
        <v>4</v>
      </c>
      <c r="D28" s="58" t="s">
        <v>621</v>
      </c>
      <c r="E28" s="77" t="s">
        <v>83</v>
      </c>
      <c r="F28" s="26" t="s">
        <v>55</v>
      </c>
      <c r="G28" s="11">
        <f>G$43*'Shares PortablePCs+Tablets'!C21</f>
        <v>0</v>
      </c>
      <c r="H28" s="11">
        <f>H$43*'Shares PortablePCs+Tablets'!D21</f>
        <v>0</v>
      </c>
      <c r="I28" s="11">
        <f>I$43*'Shares PortablePCs+Tablets'!E21</f>
        <v>0</v>
      </c>
      <c r="J28" s="11">
        <f>J$43*'Shares PortablePCs+Tablets'!F21</f>
        <v>0</v>
      </c>
      <c r="K28" s="11">
        <f>K$43*'Shares PortablePCs+Tablets'!G21</f>
        <v>0</v>
      </c>
      <c r="L28" s="11">
        <f>L$43*'Shares PortablePCs+Tablets'!H21</f>
        <v>0</v>
      </c>
      <c r="M28" s="11">
        <f>M$43*'Shares PortablePCs+Tablets'!I21</f>
        <v>0</v>
      </c>
      <c r="N28" s="11">
        <f>N$43*'Shares PortablePCs+Tablets'!J21</f>
        <v>0</v>
      </c>
      <c r="O28" s="11">
        <f>O$43*'Shares PortablePCs+Tablets'!K21</f>
        <v>0</v>
      </c>
      <c r="P28" s="11">
        <f>P$43*'Shares PortablePCs+Tablets'!L21</f>
        <v>0</v>
      </c>
      <c r="Q28" s="11">
        <f>Q$43*'Shares PortablePCs+Tablets'!M21</f>
        <v>0</v>
      </c>
      <c r="R28" s="11">
        <f>R$43*'Shares PortablePCs+Tablets'!N21</f>
        <v>0</v>
      </c>
      <c r="S28" s="11">
        <f>S$43*'Shares PortablePCs+Tablets'!O21</f>
        <v>0</v>
      </c>
      <c r="T28" s="11">
        <f>T$43*'Shares PortablePCs+Tablets'!P21</f>
        <v>0</v>
      </c>
      <c r="U28" s="11">
        <f>U$43*'Shares PortablePCs+Tablets'!Q21</f>
        <v>0</v>
      </c>
      <c r="V28" s="11">
        <f>V$43*'Shares PortablePCs+Tablets'!R21</f>
        <v>0</v>
      </c>
      <c r="W28" s="11">
        <f>W$43*'Shares PortablePCs+Tablets'!S21</f>
        <v>0</v>
      </c>
      <c r="X28" s="11">
        <f>X$43*'Shares PortablePCs+Tablets'!T21</f>
        <v>0</v>
      </c>
      <c r="Y28" s="11">
        <f>Y$43*'Shares PortablePCs+Tablets'!U21</f>
        <v>0</v>
      </c>
      <c r="Z28" s="11">
        <f>Z$43*'Shares PortablePCs+Tablets'!V21</f>
        <v>0</v>
      </c>
      <c r="AA28" s="11">
        <f>AA$43*'Shares PortablePCs+Tablets'!W21</f>
        <v>0</v>
      </c>
      <c r="AB28" s="11">
        <f>AB$43*'Shares PortablePCs+Tablets'!X21</f>
        <v>0</v>
      </c>
      <c r="AC28" s="10">
        <v>0</v>
      </c>
      <c r="AD28" s="10">
        <v>0</v>
      </c>
      <c r="AE28" s="10">
        <v>0</v>
      </c>
      <c r="AF28" s="10">
        <v>0</v>
      </c>
      <c r="AG28" s="10">
        <v>0</v>
      </c>
      <c r="AH28" s="10">
        <v>0</v>
      </c>
      <c r="AI28" s="10">
        <v>0</v>
      </c>
      <c r="AJ28" s="10">
        <v>0</v>
      </c>
      <c r="AK28" s="10">
        <v>0</v>
      </c>
      <c r="AL28" s="10">
        <v>0</v>
      </c>
      <c r="AM28" s="10">
        <v>0</v>
      </c>
      <c r="AN28" s="10">
        <v>0</v>
      </c>
      <c r="AO28" s="10">
        <v>0</v>
      </c>
      <c r="AP28" s="10">
        <v>0</v>
      </c>
      <c r="AQ28" s="10">
        <v>0</v>
      </c>
      <c r="AR28" s="10">
        <v>0</v>
      </c>
      <c r="AS28" s="10">
        <v>0</v>
      </c>
      <c r="AT28" s="10">
        <v>0</v>
      </c>
      <c r="AU28" s="10">
        <v>0</v>
      </c>
      <c r="AV28" s="10">
        <v>0</v>
      </c>
      <c r="AW28" s="10">
        <v>0</v>
      </c>
      <c r="AX28" s="10">
        <v>0</v>
      </c>
      <c r="AY28" s="10">
        <v>0</v>
      </c>
      <c r="AZ28" s="10">
        <v>0</v>
      </c>
      <c r="BA28" s="10">
        <v>0</v>
      </c>
      <c r="BB28" s="10">
        <v>0</v>
      </c>
      <c r="BC28" s="10">
        <v>0</v>
      </c>
      <c r="BD28" s="10">
        <v>0</v>
      </c>
      <c r="BE28" s="10">
        <v>0</v>
      </c>
    </row>
    <row r="29" spans="1:57" x14ac:dyDescent="0.35">
      <c r="A29" s="57" t="s">
        <v>616</v>
      </c>
      <c r="C29" s="86" t="s">
        <v>4</v>
      </c>
      <c r="D29" s="58" t="s">
        <v>621</v>
      </c>
      <c r="E29" s="77" t="s">
        <v>83</v>
      </c>
      <c r="F29" s="26" t="s">
        <v>56</v>
      </c>
      <c r="G29" s="11">
        <f>G$43*'Shares PortablePCs+Tablets'!C22</f>
        <v>0</v>
      </c>
      <c r="H29" s="11">
        <f>H$43*'Shares PortablePCs+Tablets'!D22</f>
        <v>0</v>
      </c>
      <c r="I29" s="11">
        <f>I$43*'Shares PortablePCs+Tablets'!E22</f>
        <v>0</v>
      </c>
      <c r="J29" s="11">
        <f>J$43*'Shares PortablePCs+Tablets'!F22</f>
        <v>0</v>
      </c>
      <c r="K29" s="11">
        <f>K$43*'Shares PortablePCs+Tablets'!G22</f>
        <v>0</v>
      </c>
      <c r="L29" s="11">
        <f>L$43*'Shares PortablePCs+Tablets'!H22</f>
        <v>0</v>
      </c>
      <c r="M29" s="11">
        <f>M$43*'Shares PortablePCs+Tablets'!I22</f>
        <v>0</v>
      </c>
      <c r="N29" s="11">
        <f>N$43*'Shares PortablePCs+Tablets'!J22</f>
        <v>0</v>
      </c>
      <c r="O29" s="11">
        <f>O$43*'Shares PortablePCs+Tablets'!K22</f>
        <v>0</v>
      </c>
      <c r="P29" s="11">
        <f>P$43*'Shares PortablePCs+Tablets'!L22</f>
        <v>0</v>
      </c>
      <c r="Q29" s="11">
        <f>Q$43*'Shares PortablePCs+Tablets'!M22</f>
        <v>0</v>
      </c>
      <c r="R29" s="11">
        <f>R$43*'Shares PortablePCs+Tablets'!N22</f>
        <v>0</v>
      </c>
      <c r="S29" s="11">
        <f>S$43*'Shares PortablePCs+Tablets'!O22</f>
        <v>0</v>
      </c>
      <c r="T29" s="11">
        <f>T$43*'Shares PortablePCs+Tablets'!P22</f>
        <v>0</v>
      </c>
      <c r="U29" s="11">
        <f>U$43*'Shares PortablePCs+Tablets'!Q22</f>
        <v>0</v>
      </c>
      <c r="V29" s="11">
        <f>V$43*'Shares PortablePCs+Tablets'!R22</f>
        <v>0</v>
      </c>
      <c r="W29" s="11">
        <f>W$43*'Shares PortablePCs+Tablets'!S22</f>
        <v>0</v>
      </c>
      <c r="X29" s="11">
        <f>X$43*'Shares PortablePCs+Tablets'!T22</f>
        <v>0</v>
      </c>
      <c r="Y29" s="11">
        <f>Y$43*'Shares PortablePCs+Tablets'!U22</f>
        <v>0</v>
      </c>
      <c r="Z29" s="11">
        <f>Z$43*'Shares PortablePCs+Tablets'!V22</f>
        <v>0</v>
      </c>
      <c r="AA29" s="11">
        <f>AA$43*'Shares PortablePCs+Tablets'!W22</f>
        <v>0</v>
      </c>
      <c r="AB29" s="11">
        <f>AB$43*'Shares PortablePCs+Tablets'!X22</f>
        <v>0</v>
      </c>
      <c r="AC29" s="10">
        <v>0</v>
      </c>
      <c r="AD29" s="10">
        <v>0</v>
      </c>
      <c r="AE29" s="10">
        <v>0</v>
      </c>
      <c r="AF29" s="10">
        <v>0</v>
      </c>
      <c r="AG29" s="10">
        <v>0</v>
      </c>
      <c r="AH29" s="10">
        <v>0</v>
      </c>
      <c r="AI29" s="10">
        <v>0</v>
      </c>
      <c r="AJ29" s="10">
        <v>0</v>
      </c>
      <c r="AK29" s="10">
        <v>0</v>
      </c>
      <c r="AL29" s="10">
        <v>0</v>
      </c>
      <c r="AM29" s="10">
        <v>0</v>
      </c>
      <c r="AN29" s="10">
        <v>0</v>
      </c>
      <c r="AO29" s="10">
        <v>0</v>
      </c>
      <c r="AP29" s="10">
        <v>0</v>
      </c>
      <c r="AQ29" s="10">
        <v>0</v>
      </c>
      <c r="AR29" s="10">
        <v>0</v>
      </c>
      <c r="AS29" s="10">
        <v>0</v>
      </c>
      <c r="AT29" s="10">
        <v>0</v>
      </c>
      <c r="AU29" s="10">
        <v>0</v>
      </c>
      <c r="AV29" s="10">
        <v>0</v>
      </c>
      <c r="AW29" s="10">
        <v>0</v>
      </c>
      <c r="AX29" s="10">
        <v>0</v>
      </c>
      <c r="AY29" s="10">
        <v>0</v>
      </c>
      <c r="AZ29" s="10">
        <v>0</v>
      </c>
      <c r="BA29" s="10">
        <v>0</v>
      </c>
      <c r="BB29" s="10">
        <v>0</v>
      </c>
      <c r="BC29" s="10">
        <v>0</v>
      </c>
      <c r="BD29" s="10">
        <v>0</v>
      </c>
      <c r="BE29" s="10">
        <v>0</v>
      </c>
    </row>
    <row r="30" spans="1:57" x14ac:dyDescent="0.35">
      <c r="A30" s="57" t="s">
        <v>616</v>
      </c>
      <c r="C30" s="86" t="s">
        <v>4</v>
      </c>
      <c r="D30" s="58" t="s">
        <v>621</v>
      </c>
      <c r="E30" s="77" t="s">
        <v>83</v>
      </c>
      <c r="F30" s="26" t="s">
        <v>57</v>
      </c>
      <c r="G30" s="11">
        <f>G$43*'Shares PortablePCs+Tablets'!C23</f>
        <v>0</v>
      </c>
      <c r="H30" s="11">
        <f>H$43*'Shares PortablePCs+Tablets'!D23</f>
        <v>0</v>
      </c>
      <c r="I30" s="11">
        <f>I$43*'Shares PortablePCs+Tablets'!E23</f>
        <v>0</v>
      </c>
      <c r="J30" s="11">
        <f>J$43*'Shares PortablePCs+Tablets'!F23</f>
        <v>0</v>
      </c>
      <c r="K30" s="11">
        <f>K$43*'Shares PortablePCs+Tablets'!G23</f>
        <v>0</v>
      </c>
      <c r="L30" s="11">
        <f>L$43*'Shares PortablePCs+Tablets'!H23</f>
        <v>0</v>
      </c>
      <c r="M30" s="11">
        <f>M$43*'Shares PortablePCs+Tablets'!I23</f>
        <v>0</v>
      </c>
      <c r="N30" s="11">
        <f>N$43*'Shares PortablePCs+Tablets'!J23</f>
        <v>0</v>
      </c>
      <c r="O30" s="11">
        <f>O$43*'Shares PortablePCs+Tablets'!K23</f>
        <v>0</v>
      </c>
      <c r="P30" s="11">
        <f>P$43*'Shares PortablePCs+Tablets'!L23</f>
        <v>0</v>
      </c>
      <c r="Q30" s="11">
        <f>Q$43*'Shares PortablePCs+Tablets'!M23</f>
        <v>0</v>
      </c>
      <c r="R30" s="11">
        <f>R$43*'Shares PortablePCs+Tablets'!N23</f>
        <v>0</v>
      </c>
      <c r="S30" s="11">
        <f>S$43*'Shares PortablePCs+Tablets'!O23</f>
        <v>0</v>
      </c>
      <c r="T30" s="11">
        <f>T$43*'Shares PortablePCs+Tablets'!P23</f>
        <v>0</v>
      </c>
      <c r="U30" s="11">
        <f>U$43*'Shares PortablePCs+Tablets'!Q23</f>
        <v>0</v>
      </c>
      <c r="V30" s="11">
        <f>V$43*'Shares PortablePCs+Tablets'!R23</f>
        <v>0</v>
      </c>
      <c r="W30" s="11">
        <f>W$43*'Shares PortablePCs+Tablets'!S23</f>
        <v>0</v>
      </c>
      <c r="X30" s="11">
        <f>X$43*'Shares PortablePCs+Tablets'!T23</f>
        <v>0</v>
      </c>
      <c r="Y30" s="11">
        <f>Y$43*'Shares PortablePCs+Tablets'!U23</f>
        <v>0</v>
      </c>
      <c r="Z30" s="11">
        <f>Z$43*'Shares PortablePCs+Tablets'!V23</f>
        <v>0</v>
      </c>
      <c r="AA30" s="11">
        <f>AA$43*'Shares PortablePCs+Tablets'!W23</f>
        <v>0</v>
      </c>
      <c r="AB30" s="11">
        <f>AB$43*'Shares PortablePCs+Tablets'!X23</f>
        <v>0</v>
      </c>
      <c r="AC30" s="10">
        <v>0</v>
      </c>
      <c r="AD30" s="10">
        <v>0</v>
      </c>
      <c r="AE30" s="10">
        <v>0</v>
      </c>
      <c r="AF30" s="10">
        <v>0</v>
      </c>
      <c r="AG30" s="10">
        <v>0</v>
      </c>
      <c r="AH30" s="10">
        <v>0</v>
      </c>
      <c r="AI30" s="10">
        <v>0</v>
      </c>
      <c r="AJ30" s="10">
        <v>0</v>
      </c>
      <c r="AK30" s="10">
        <v>0</v>
      </c>
      <c r="AL30" s="10">
        <v>0</v>
      </c>
      <c r="AM30" s="10">
        <v>0</v>
      </c>
      <c r="AN30" s="10">
        <v>0</v>
      </c>
      <c r="AO30" s="10">
        <v>0</v>
      </c>
      <c r="AP30" s="10">
        <v>0</v>
      </c>
      <c r="AQ30" s="10">
        <v>0</v>
      </c>
      <c r="AR30" s="10">
        <v>0</v>
      </c>
      <c r="AS30" s="10">
        <v>0</v>
      </c>
      <c r="AT30" s="10">
        <v>0</v>
      </c>
      <c r="AU30" s="10">
        <v>0</v>
      </c>
      <c r="AV30" s="10">
        <v>0</v>
      </c>
      <c r="AW30" s="10">
        <v>0</v>
      </c>
      <c r="AX30" s="10">
        <v>0</v>
      </c>
      <c r="AY30" s="10">
        <v>0</v>
      </c>
      <c r="AZ30" s="10">
        <v>0</v>
      </c>
      <c r="BA30" s="10">
        <v>0</v>
      </c>
      <c r="BB30" s="10">
        <v>0</v>
      </c>
      <c r="BC30" s="10">
        <v>0</v>
      </c>
      <c r="BD30" s="10">
        <v>0</v>
      </c>
      <c r="BE30" s="10">
        <v>0</v>
      </c>
    </row>
    <row r="31" spans="1:57" x14ac:dyDescent="0.35">
      <c r="A31" s="57" t="s">
        <v>616</v>
      </c>
      <c r="C31" s="86" t="s">
        <v>4</v>
      </c>
      <c r="D31" s="58" t="s">
        <v>621</v>
      </c>
      <c r="E31" s="77" t="s">
        <v>83</v>
      </c>
      <c r="F31" s="26" t="s">
        <v>58</v>
      </c>
      <c r="G31" s="11">
        <f>G$43*'Shares PortablePCs+Tablets'!C24</f>
        <v>0</v>
      </c>
      <c r="H31" s="11">
        <f>H$43*'Shares PortablePCs+Tablets'!D24</f>
        <v>0</v>
      </c>
      <c r="I31" s="11">
        <f>I$43*'Shares PortablePCs+Tablets'!E24</f>
        <v>0</v>
      </c>
      <c r="J31" s="11">
        <f>J$43*'Shares PortablePCs+Tablets'!F24</f>
        <v>0</v>
      </c>
      <c r="K31" s="11">
        <f>K$43*'Shares PortablePCs+Tablets'!G24</f>
        <v>0</v>
      </c>
      <c r="L31" s="11">
        <f>L$43*'Shares PortablePCs+Tablets'!H24</f>
        <v>0</v>
      </c>
      <c r="M31" s="11">
        <f>M$43*'Shares PortablePCs+Tablets'!I24</f>
        <v>0</v>
      </c>
      <c r="N31" s="11">
        <f>N$43*'Shares PortablePCs+Tablets'!J24</f>
        <v>0</v>
      </c>
      <c r="O31" s="11">
        <f>O$43*'Shares PortablePCs+Tablets'!K24</f>
        <v>0</v>
      </c>
      <c r="P31" s="11">
        <f>P$43*'Shares PortablePCs+Tablets'!L24</f>
        <v>0</v>
      </c>
      <c r="Q31" s="11">
        <f>Q$43*'Shares PortablePCs+Tablets'!M24</f>
        <v>0</v>
      </c>
      <c r="R31" s="11">
        <f>R$43*'Shares PortablePCs+Tablets'!N24</f>
        <v>0</v>
      </c>
      <c r="S31" s="11">
        <f>S$43*'Shares PortablePCs+Tablets'!O24</f>
        <v>0</v>
      </c>
      <c r="T31" s="11">
        <f>T$43*'Shares PortablePCs+Tablets'!P24</f>
        <v>0</v>
      </c>
      <c r="U31" s="11">
        <f>U$43*'Shares PortablePCs+Tablets'!Q24</f>
        <v>0</v>
      </c>
      <c r="V31" s="11">
        <f>V$43*'Shares PortablePCs+Tablets'!R24</f>
        <v>0</v>
      </c>
      <c r="W31" s="11">
        <f>W$43*'Shares PortablePCs+Tablets'!S24</f>
        <v>0</v>
      </c>
      <c r="X31" s="11">
        <f>X$43*'Shares PortablePCs+Tablets'!T24</f>
        <v>0</v>
      </c>
      <c r="Y31" s="11">
        <f>Y$43*'Shares PortablePCs+Tablets'!U24</f>
        <v>0</v>
      </c>
      <c r="Z31" s="11">
        <f>Z$43*'Shares PortablePCs+Tablets'!V24</f>
        <v>0</v>
      </c>
      <c r="AA31" s="11">
        <f>AA$43*'Shares PortablePCs+Tablets'!W24</f>
        <v>0</v>
      </c>
      <c r="AB31" s="11">
        <f>AB$43*'Shares PortablePCs+Tablets'!X24</f>
        <v>0</v>
      </c>
      <c r="AC31" s="10">
        <v>0</v>
      </c>
      <c r="AD31" s="10">
        <v>0</v>
      </c>
      <c r="AE31" s="10">
        <v>0</v>
      </c>
      <c r="AF31" s="10">
        <v>0</v>
      </c>
      <c r="AG31" s="10">
        <v>0</v>
      </c>
      <c r="AH31" s="10">
        <v>0</v>
      </c>
      <c r="AI31" s="10">
        <v>0</v>
      </c>
      <c r="AJ31" s="10">
        <v>0</v>
      </c>
      <c r="AK31" s="10">
        <v>0</v>
      </c>
      <c r="AL31" s="10">
        <v>0</v>
      </c>
      <c r="AM31" s="10">
        <v>0</v>
      </c>
      <c r="AN31" s="10">
        <v>0</v>
      </c>
      <c r="AO31" s="10">
        <v>0</v>
      </c>
      <c r="AP31" s="10">
        <v>0</v>
      </c>
      <c r="AQ31" s="10">
        <v>0</v>
      </c>
      <c r="AR31" s="10">
        <v>0</v>
      </c>
      <c r="AS31" s="10">
        <v>0</v>
      </c>
      <c r="AT31" s="10">
        <v>0</v>
      </c>
      <c r="AU31" s="10">
        <v>0</v>
      </c>
      <c r="AV31" s="10">
        <v>0</v>
      </c>
      <c r="AW31" s="10">
        <v>0</v>
      </c>
      <c r="AX31" s="10">
        <v>0</v>
      </c>
      <c r="AY31" s="10">
        <v>0</v>
      </c>
      <c r="AZ31" s="10">
        <v>0</v>
      </c>
      <c r="BA31" s="10">
        <v>0</v>
      </c>
      <c r="BB31" s="10">
        <v>0</v>
      </c>
      <c r="BC31" s="10">
        <v>0</v>
      </c>
      <c r="BD31" s="10">
        <v>0</v>
      </c>
      <c r="BE31" s="10">
        <v>0</v>
      </c>
    </row>
    <row r="32" spans="1:57" x14ac:dyDescent="0.35">
      <c r="A32" s="57" t="s">
        <v>616</v>
      </c>
      <c r="C32" s="86" t="s">
        <v>4</v>
      </c>
      <c r="D32" s="58" t="s">
        <v>621</v>
      </c>
      <c r="E32" s="77" t="s">
        <v>83</v>
      </c>
      <c r="F32" s="26" t="s">
        <v>59</v>
      </c>
      <c r="G32" s="11">
        <f>G$43*'Shares PortablePCs+Tablets'!C25</f>
        <v>0</v>
      </c>
      <c r="H32" s="11">
        <f>H$43*'Shares PortablePCs+Tablets'!D25</f>
        <v>0</v>
      </c>
      <c r="I32" s="11">
        <f>I$43*'Shares PortablePCs+Tablets'!E25</f>
        <v>0</v>
      </c>
      <c r="J32" s="11">
        <f>J$43*'Shares PortablePCs+Tablets'!F25</f>
        <v>0</v>
      </c>
      <c r="K32" s="11">
        <f>K$43*'Shares PortablePCs+Tablets'!G25</f>
        <v>0</v>
      </c>
      <c r="L32" s="11">
        <f>L$43*'Shares PortablePCs+Tablets'!H25</f>
        <v>0</v>
      </c>
      <c r="M32" s="11">
        <f>M$43*'Shares PortablePCs+Tablets'!I25</f>
        <v>0</v>
      </c>
      <c r="N32" s="11">
        <f>N$43*'Shares PortablePCs+Tablets'!J25</f>
        <v>0</v>
      </c>
      <c r="O32" s="11">
        <f>O$43*'Shares PortablePCs+Tablets'!K25</f>
        <v>0</v>
      </c>
      <c r="P32" s="11">
        <f>P$43*'Shares PortablePCs+Tablets'!L25</f>
        <v>0</v>
      </c>
      <c r="Q32" s="11">
        <f>Q$43*'Shares PortablePCs+Tablets'!M25</f>
        <v>0</v>
      </c>
      <c r="R32" s="11">
        <f>R$43*'Shares PortablePCs+Tablets'!N25</f>
        <v>0</v>
      </c>
      <c r="S32" s="11">
        <f>S$43*'Shares PortablePCs+Tablets'!O25</f>
        <v>0</v>
      </c>
      <c r="T32" s="11">
        <f>T$43*'Shares PortablePCs+Tablets'!P25</f>
        <v>0</v>
      </c>
      <c r="U32" s="11">
        <f>U$43*'Shares PortablePCs+Tablets'!Q25</f>
        <v>0</v>
      </c>
      <c r="V32" s="11">
        <f>V$43*'Shares PortablePCs+Tablets'!R25</f>
        <v>0</v>
      </c>
      <c r="W32" s="11">
        <f>W$43*'Shares PortablePCs+Tablets'!S25</f>
        <v>0</v>
      </c>
      <c r="X32" s="11">
        <f>X$43*'Shares PortablePCs+Tablets'!T25</f>
        <v>0</v>
      </c>
      <c r="Y32" s="11">
        <f>Y$43*'Shares PortablePCs+Tablets'!U25</f>
        <v>0</v>
      </c>
      <c r="Z32" s="11">
        <f>Z$43*'Shares PortablePCs+Tablets'!V25</f>
        <v>0</v>
      </c>
      <c r="AA32" s="11">
        <f>AA$43*'Shares PortablePCs+Tablets'!W25</f>
        <v>0</v>
      </c>
      <c r="AB32" s="11">
        <f>AB$43*'Shares PortablePCs+Tablets'!X25</f>
        <v>0</v>
      </c>
      <c r="AC32" s="10">
        <v>0</v>
      </c>
      <c r="AD32" s="10">
        <v>0</v>
      </c>
      <c r="AE32" s="10">
        <v>0</v>
      </c>
      <c r="AF32" s="10">
        <v>0</v>
      </c>
      <c r="AG32" s="10">
        <v>0</v>
      </c>
      <c r="AH32" s="10">
        <v>0</v>
      </c>
      <c r="AI32" s="10">
        <v>0</v>
      </c>
      <c r="AJ32" s="10">
        <v>0</v>
      </c>
      <c r="AK32" s="10">
        <v>0</v>
      </c>
      <c r="AL32" s="10">
        <v>0</v>
      </c>
      <c r="AM32" s="10">
        <v>0</v>
      </c>
      <c r="AN32" s="10">
        <v>0</v>
      </c>
      <c r="AO32" s="10">
        <v>0</v>
      </c>
      <c r="AP32" s="10">
        <v>0</v>
      </c>
      <c r="AQ32" s="10">
        <v>0</v>
      </c>
      <c r="AR32" s="10">
        <v>0</v>
      </c>
      <c r="AS32" s="10">
        <v>0</v>
      </c>
      <c r="AT32" s="10">
        <v>0</v>
      </c>
      <c r="AU32" s="10">
        <v>0</v>
      </c>
      <c r="AV32" s="10">
        <v>0</v>
      </c>
      <c r="AW32" s="10">
        <v>0</v>
      </c>
      <c r="AX32" s="10">
        <v>0</v>
      </c>
      <c r="AY32" s="10">
        <v>0</v>
      </c>
      <c r="AZ32" s="10">
        <v>0</v>
      </c>
      <c r="BA32" s="10">
        <v>0</v>
      </c>
      <c r="BB32" s="10">
        <v>0</v>
      </c>
      <c r="BC32" s="10">
        <v>0</v>
      </c>
      <c r="BD32" s="10">
        <v>0</v>
      </c>
      <c r="BE32" s="10">
        <v>0</v>
      </c>
    </row>
    <row r="33" spans="1:57" x14ac:dyDescent="0.35">
      <c r="A33" s="57" t="s">
        <v>616</v>
      </c>
      <c r="C33" s="86" t="s">
        <v>4</v>
      </c>
      <c r="D33" s="58" t="s">
        <v>621</v>
      </c>
      <c r="E33" s="77" t="s">
        <v>83</v>
      </c>
      <c r="F33" s="26" t="s">
        <v>60</v>
      </c>
      <c r="G33" s="11">
        <f>G$43*'Shares PortablePCs+Tablets'!C26</f>
        <v>0</v>
      </c>
      <c r="H33" s="11">
        <f>H$43*'Shares PortablePCs+Tablets'!D26</f>
        <v>0</v>
      </c>
      <c r="I33" s="11">
        <f>I$43*'Shares PortablePCs+Tablets'!E26</f>
        <v>0</v>
      </c>
      <c r="J33" s="11">
        <f>J$43*'Shares PortablePCs+Tablets'!F26</f>
        <v>0</v>
      </c>
      <c r="K33" s="11">
        <f>K$43*'Shares PortablePCs+Tablets'!G26</f>
        <v>0</v>
      </c>
      <c r="L33" s="11">
        <f>L$43*'Shares PortablePCs+Tablets'!H26</f>
        <v>0</v>
      </c>
      <c r="M33" s="11">
        <f>M$43*'Shares PortablePCs+Tablets'!I26</f>
        <v>0</v>
      </c>
      <c r="N33" s="11">
        <f>N$43*'Shares PortablePCs+Tablets'!J26</f>
        <v>0</v>
      </c>
      <c r="O33" s="11">
        <f>O$43*'Shares PortablePCs+Tablets'!K26</f>
        <v>0</v>
      </c>
      <c r="P33" s="11">
        <f>P$43*'Shares PortablePCs+Tablets'!L26</f>
        <v>0</v>
      </c>
      <c r="Q33" s="11">
        <f>Q$43*'Shares PortablePCs+Tablets'!M26</f>
        <v>0</v>
      </c>
      <c r="R33" s="11">
        <f>R$43*'Shares PortablePCs+Tablets'!N26</f>
        <v>0</v>
      </c>
      <c r="S33" s="11">
        <f>S$43*'Shares PortablePCs+Tablets'!O26</f>
        <v>0</v>
      </c>
      <c r="T33" s="11">
        <f>T$43*'Shares PortablePCs+Tablets'!P26</f>
        <v>0</v>
      </c>
      <c r="U33" s="11">
        <f>U$43*'Shares PortablePCs+Tablets'!Q26</f>
        <v>0</v>
      </c>
      <c r="V33" s="11">
        <f>V$43*'Shares PortablePCs+Tablets'!R26</f>
        <v>0</v>
      </c>
      <c r="W33" s="11">
        <f>W$43*'Shares PortablePCs+Tablets'!S26</f>
        <v>0</v>
      </c>
      <c r="X33" s="11">
        <f>X$43*'Shares PortablePCs+Tablets'!T26</f>
        <v>0</v>
      </c>
      <c r="Y33" s="11">
        <f>Y$43*'Shares PortablePCs+Tablets'!U26</f>
        <v>0</v>
      </c>
      <c r="Z33" s="11">
        <f>Z$43*'Shares PortablePCs+Tablets'!V26</f>
        <v>0</v>
      </c>
      <c r="AA33" s="11">
        <f>AA$43*'Shares PortablePCs+Tablets'!W26</f>
        <v>0</v>
      </c>
      <c r="AB33" s="11">
        <f>AB$43*'Shares PortablePCs+Tablets'!X26</f>
        <v>0</v>
      </c>
      <c r="AC33" s="10">
        <v>0</v>
      </c>
      <c r="AD33" s="10">
        <v>0</v>
      </c>
      <c r="AE33" s="10">
        <v>0</v>
      </c>
      <c r="AF33" s="10">
        <v>0</v>
      </c>
      <c r="AG33" s="10">
        <v>0</v>
      </c>
      <c r="AH33" s="10">
        <v>0</v>
      </c>
      <c r="AI33" s="10">
        <v>0</v>
      </c>
      <c r="AJ33" s="10">
        <v>0</v>
      </c>
      <c r="AK33" s="10">
        <v>0</v>
      </c>
      <c r="AL33" s="10">
        <v>0</v>
      </c>
      <c r="AM33" s="10">
        <v>0</v>
      </c>
      <c r="AN33" s="10">
        <v>0</v>
      </c>
      <c r="AO33" s="10">
        <v>0</v>
      </c>
      <c r="AP33" s="10">
        <v>0</v>
      </c>
      <c r="AQ33" s="10">
        <v>0</v>
      </c>
      <c r="AR33" s="10">
        <v>0</v>
      </c>
      <c r="AS33" s="10">
        <v>0</v>
      </c>
      <c r="AT33" s="10">
        <v>0</v>
      </c>
      <c r="AU33" s="10">
        <v>0</v>
      </c>
      <c r="AV33" s="10">
        <v>0</v>
      </c>
      <c r="AW33" s="10">
        <v>0</v>
      </c>
      <c r="AX33" s="10">
        <v>0</v>
      </c>
      <c r="AY33" s="10">
        <v>0</v>
      </c>
      <c r="AZ33" s="10">
        <v>0</v>
      </c>
      <c r="BA33" s="10">
        <v>0</v>
      </c>
      <c r="BB33" s="10">
        <v>0</v>
      </c>
      <c r="BC33" s="10">
        <v>0</v>
      </c>
      <c r="BD33" s="10">
        <v>0</v>
      </c>
      <c r="BE33" s="10">
        <v>0</v>
      </c>
    </row>
    <row r="34" spans="1:57" x14ac:dyDescent="0.35">
      <c r="A34" s="57" t="s">
        <v>616</v>
      </c>
      <c r="C34" s="86" t="s">
        <v>4</v>
      </c>
      <c r="D34" s="58" t="s">
        <v>621</v>
      </c>
      <c r="E34" s="77" t="s">
        <v>83</v>
      </c>
      <c r="F34" s="26" t="s">
        <v>61</v>
      </c>
      <c r="G34" s="11">
        <f>G$43*'Shares PortablePCs+Tablets'!C27</f>
        <v>0</v>
      </c>
      <c r="H34" s="11">
        <f>H$43*'Shares PortablePCs+Tablets'!D27</f>
        <v>0</v>
      </c>
      <c r="I34" s="11">
        <f>I$43*'Shares PortablePCs+Tablets'!E27</f>
        <v>0</v>
      </c>
      <c r="J34" s="11">
        <f>J$43*'Shares PortablePCs+Tablets'!F27</f>
        <v>0</v>
      </c>
      <c r="K34" s="11">
        <f>K$43*'Shares PortablePCs+Tablets'!G27</f>
        <v>0</v>
      </c>
      <c r="L34" s="11">
        <f>L$43*'Shares PortablePCs+Tablets'!H27</f>
        <v>0</v>
      </c>
      <c r="M34" s="11">
        <f>M$43*'Shares PortablePCs+Tablets'!I27</f>
        <v>0</v>
      </c>
      <c r="N34" s="11">
        <f>N$43*'Shares PortablePCs+Tablets'!J27</f>
        <v>0</v>
      </c>
      <c r="O34" s="11">
        <f>O$43*'Shares PortablePCs+Tablets'!K27</f>
        <v>0</v>
      </c>
      <c r="P34" s="11">
        <f>P$43*'Shares PortablePCs+Tablets'!L27</f>
        <v>0</v>
      </c>
      <c r="Q34" s="11">
        <f>Q$43*'Shares PortablePCs+Tablets'!M27</f>
        <v>0</v>
      </c>
      <c r="R34" s="11">
        <f>R$43*'Shares PortablePCs+Tablets'!N27</f>
        <v>0</v>
      </c>
      <c r="S34" s="11">
        <f>S$43*'Shares PortablePCs+Tablets'!O27</f>
        <v>0</v>
      </c>
      <c r="T34" s="11">
        <f>T$43*'Shares PortablePCs+Tablets'!P27</f>
        <v>0</v>
      </c>
      <c r="U34" s="11">
        <f>U$43*'Shares PortablePCs+Tablets'!Q27</f>
        <v>0</v>
      </c>
      <c r="V34" s="11">
        <f>V$43*'Shares PortablePCs+Tablets'!R27</f>
        <v>0</v>
      </c>
      <c r="W34" s="11">
        <f>W$43*'Shares PortablePCs+Tablets'!S27</f>
        <v>0</v>
      </c>
      <c r="X34" s="11">
        <f>X$43*'Shares PortablePCs+Tablets'!T27</f>
        <v>0</v>
      </c>
      <c r="Y34" s="11">
        <f>Y$43*'Shares PortablePCs+Tablets'!U27</f>
        <v>0</v>
      </c>
      <c r="Z34" s="11">
        <f>Z$43*'Shares PortablePCs+Tablets'!V27</f>
        <v>0</v>
      </c>
      <c r="AA34" s="11">
        <f>AA$43*'Shares PortablePCs+Tablets'!W27</f>
        <v>0</v>
      </c>
      <c r="AB34" s="11">
        <f>AB$43*'Shares PortablePCs+Tablets'!X27</f>
        <v>0</v>
      </c>
      <c r="AC34" s="10">
        <v>0</v>
      </c>
      <c r="AD34" s="10">
        <v>0</v>
      </c>
      <c r="AE34" s="10">
        <v>0</v>
      </c>
      <c r="AF34" s="10">
        <v>0</v>
      </c>
      <c r="AG34" s="10">
        <v>0</v>
      </c>
      <c r="AH34" s="10">
        <v>0</v>
      </c>
      <c r="AI34" s="10">
        <v>0</v>
      </c>
      <c r="AJ34" s="10">
        <v>0</v>
      </c>
      <c r="AK34" s="10">
        <v>0</v>
      </c>
      <c r="AL34" s="10">
        <v>0</v>
      </c>
      <c r="AM34" s="10">
        <v>0</v>
      </c>
      <c r="AN34" s="10">
        <v>0</v>
      </c>
      <c r="AO34" s="10">
        <v>0</v>
      </c>
      <c r="AP34" s="10">
        <v>0</v>
      </c>
      <c r="AQ34" s="10">
        <v>0</v>
      </c>
      <c r="AR34" s="10">
        <v>0</v>
      </c>
      <c r="AS34" s="10">
        <v>0</v>
      </c>
      <c r="AT34" s="10">
        <v>0</v>
      </c>
      <c r="AU34" s="10">
        <v>0</v>
      </c>
      <c r="AV34" s="10">
        <v>0</v>
      </c>
      <c r="AW34" s="10">
        <v>0</v>
      </c>
      <c r="AX34" s="10">
        <v>0</v>
      </c>
      <c r="AY34" s="10">
        <v>0</v>
      </c>
      <c r="AZ34" s="10">
        <v>0</v>
      </c>
      <c r="BA34" s="10">
        <v>0</v>
      </c>
      <c r="BB34" s="10">
        <v>0</v>
      </c>
      <c r="BC34" s="10">
        <v>0</v>
      </c>
      <c r="BD34" s="10">
        <v>0</v>
      </c>
      <c r="BE34" s="10">
        <v>0</v>
      </c>
    </row>
    <row r="35" spans="1:57" x14ac:dyDescent="0.35">
      <c r="A35" s="57" t="s">
        <v>616</v>
      </c>
      <c r="C35" s="86" t="s">
        <v>4</v>
      </c>
      <c r="D35" s="58" t="s">
        <v>621</v>
      </c>
      <c r="E35" s="77" t="s">
        <v>83</v>
      </c>
      <c r="F35" s="26" t="s">
        <v>62</v>
      </c>
      <c r="G35" s="11">
        <f>G$43*'Shares PortablePCs+Tablets'!C28</f>
        <v>0</v>
      </c>
      <c r="H35" s="11">
        <f>H$43*'Shares PortablePCs+Tablets'!D28</f>
        <v>0</v>
      </c>
      <c r="I35" s="11">
        <f>I$43*'Shares PortablePCs+Tablets'!E28</f>
        <v>0</v>
      </c>
      <c r="J35" s="11">
        <f>J$43*'Shares PortablePCs+Tablets'!F28</f>
        <v>0</v>
      </c>
      <c r="K35" s="11">
        <f>K$43*'Shares PortablePCs+Tablets'!G28</f>
        <v>0</v>
      </c>
      <c r="L35" s="11">
        <f>L$43*'Shares PortablePCs+Tablets'!H28</f>
        <v>0</v>
      </c>
      <c r="M35" s="11">
        <f>M$43*'Shares PortablePCs+Tablets'!I28</f>
        <v>0</v>
      </c>
      <c r="N35" s="11">
        <f>N$43*'Shares PortablePCs+Tablets'!J28</f>
        <v>0</v>
      </c>
      <c r="O35" s="11">
        <f>O$43*'Shares PortablePCs+Tablets'!K28</f>
        <v>0</v>
      </c>
      <c r="P35" s="11">
        <f>P$43*'Shares PortablePCs+Tablets'!L28</f>
        <v>0</v>
      </c>
      <c r="Q35" s="11">
        <f>Q$43*'Shares PortablePCs+Tablets'!M28</f>
        <v>0</v>
      </c>
      <c r="R35" s="11">
        <f>R$43*'Shares PortablePCs+Tablets'!N28</f>
        <v>0</v>
      </c>
      <c r="S35" s="11">
        <f>S$43*'Shares PortablePCs+Tablets'!O28</f>
        <v>0</v>
      </c>
      <c r="T35" s="11">
        <f>T$43*'Shares PortablePCs+Tablets'!P28</f>
        <v>0</v>
      </c>
      <c r="U35" s="11">
        <f>U$43*'Shares PortablePCs+Tablets'!Q28</f>
        <v>0</v>
      </c>
      <c r="V35" s="11">
        <f>V$43*'Shares PortablePCs+Tablets'!R28</f>
        <v>0</v>
      </c>
      <c r="W35" s="11">
        <f>W$43*'Shares PortablePCs+Tablets'!S28</f>
        <v>0</v>
      </c>
      <c r="X35" s="11">
        <f>X$43*'Shares PortablePCs+Tablets'!T28</f>
        <v>0</v>
      </c>
      <c r="Y35" s="11">
        <f>Y$43*'Shares PortablePCs+Tablets'!U28</f>
        <v>0</v>
      </c>
      <c r="Z35" s="11">
        <f>Z$43*'Shares PortablePCs+Tablets'!V28</f>
        <v>0</v>
      </c>
      <c r="AA35" s="11">
        <f>AA$43*'Shares PortablePCs+Tablets'!W28</f>
        <v>0</v>
      </c>
      <c r="AB35" s="11">
        <f>AB$43*'Shares PortablePCs+Tablets'!X28</f>
        <v>0</v>
      </c>
      <c r="AC35" s="10">
        <v>0</v>
      </c>
      <c r="AD35" s="10">
        <v>0</v>
      </c>
      <c r="AE35" s="10">
        <v>0</v>
      </c>
      <c r="AF35" s="10">
        <v>0</v>
      </c>
      <c r="AG35" s="10">
        <v>0</v>
      </c>
      <c r="AH35" s="10">
        <v>0</v>
      </c>
      <c r="AI35" s="10">
        <v>0</v>
      </c>
      <c r="AJ35" s="10">
        <v>0</v>
      </c>
      <c r="AK35" s="10">
        <v>0</v>
      </c>
      <c r="AL35" s="10">
        <v>0</v>
      </c>
      <c r="AM35" s="10">
        <v>0</v>
      </c>
      <c r="AN35" s="10">
        <v>0</v>
      </c>
      <c r="AO35" s="10">
        <v>0</v>
      </c>
      <c r="AP35" s="10">
        <v>0</v>
      </c>
      <c r="AQ35" s="10">
        <v>0</v>
      </c>
      <c r="AR35" s="10">
        <v>0</v>
      </c>
      <c r="AS35" s="10">
        <v>0</v>
      </c>
      <c r="AT35" s="10">
        <v>0</v>
      </c>
      <c r="AU35" s="10">
        <v>0</v>
      </c>
      <c r="AV35" s="10">
        <v>0</v>
      </c>
      <c r="AW35" s="10">
        <v>0</v>
      </c>
      <c r="AX35" s="10">
        <v>0</v>
      </c>
      <c r="AY35" s="10">
        <v>0</v>
      </c>
      <c r="AZ35" s="10">
        <v>0</v>
      </c>
      <c r="BA35" s="10">
        <v>0</v>
      </c>
      <c r="BB35" s="10">
        <v>0</v>
      </c>
      <c r="BC35" s="10">
        <v>0</v>
      </c>
      <c r="BD35" s="10">
        <v>0</v>
      </c>
      <c r="BE35" s="10">
        <v>0</v>
      </c>
    </row>
    <row r="36" spans="1:57" x14ac:dyDescent="0.35">
      <c r="A36" s="57" t="s">
        <v>616</v>
      </c>
      <c r="C36" s="86" t="s">
        <v>4</v>
      </c>
      <c r="D36" s="58" t="s">
        <v>621</v>
      </c>
      <c r="E36" s="77" t="s">
        <v>83</v>
      </c>
      <c r="F36" s="26" t="s">
        <v>63</v>
      </c>
      <c r="G36" s="11">
        <f>G$43*'Shares PortablePCs+Tablets'!C29</f>
        <v>0</v>
      </c>
      <c r="H36" s="11">
        <f>H$43*'Shares PortablePCs+Tablets'!D29</f>
        <v>0</v>
      </c>
      <c r="I36" s="11">
        <f>I$43*'Shares PortablePCs+Tablets'!E29</f>
        <v>0</v>
      </c>
      <c r="J36" s="11">
        <f>J$43*'Shares PortablePCs+Tablets'!F29</f>
        <v>0</v>
      </c>
      <c r="K36" s="11">
        <f>K$43*'Shares PortablePCs+Tablets'!G29</f>
        <v>0</v>
      </c>
      <c r="L36" s="11">
        <f>L$43*'Shares PortablePCs+Tablets'!H29</f>
        <v>0</v>
      </c>
      <c r="M36" s="11">
        <f>M$43*'Shares PortablePCs+Tablets'!I29</f>
        <v>0</v>
      </c>
      <c r="N36" s="11">
        <f>N$43*'Shares PortablePCs+Tablets'!J29</f>
        <v>0</v>
      </c>
      <c r="O36" s="11">
        <f>O$43*'Shares PortablePCs+Tablets'!K29</f>
        <v>0</v>
      </c>
      <c r="P36" s="11">
        <f>P$43*'Shares PortablePCs+Tablets'!L29</f>
        <v>0</v>
      </c>
      <c r="Q36" s="11">
        <f>Q$43*'Shares PortablePCs+Tablets'!M29</f>
        <v>0</v>
      </c>
      <c r="R36" s="11">
        <f>R$43*'Shares PortablePCs+Tablets'!N29</f>
        <v>0</v>
      </c>
      <c r="S36" s="11">
        <f>S$43*'Shares PortablePCs+Tablets'!O29</f>
        <v>0</v>
      </c>
      <c r="T36" s="11">
        <f>T$43*'Shares PortablePCs+Tablets'!P29</f>
        <v>0</v>
      </c>
      <c r="U36" s="11">
        <f>U$43*'Shares PortablePCs+Tablets'!Q29</f>
        <v>0</v>
      </c>
      <c r="V36" s="11">
        <f>V$43*'Shares PortablePCs+Tablets'!R29</f>
        <v>0</v>
      </c>
      <c r="W36" s="11">
        <f>W$43*'Shares PortablePCs+Tablets'!S29</f>
        <v>0</v>
      </c>
      <c r="X36" s="11">
        <f>X$43*'Shares PortablePCs+Tablets'!T29</f>
        <v>0</v>
      </c>
      <c r="Y36" s="11">
        <f>Y$43*'Shares PortablePCs+Tablets'!U29</f>
        <v>0</v>
      </c>
      <c r="Z36" s="11">
        <f>Z$43*'Shares PortablePCs+Tablets'!V29</f>
        <v>0</v>
      </c>
      <c r="AA36" s="11">
        <f>AA$43*'Shares PortablePCs+Tablets'!W29</f>
        <v>0</v>
      </c>
      <c r="AB36" s="11">
        <f>AB$43*'Shares PortablePCs+Tablets'!X29</f>
        <v>0</v>
      </c>
      <c r="AC36" s="10">
        <v>0</v>
      </c>
      <c r="AD36" s="10">
        <v>0</v>
      </c>
      <c r="AE36" s="10">
        <v>0</v>
      </c>
      <c r="AF36" s="10">
        <v>0</v>
      </c>
      <c r="AG36" s="10">
        <v>0</v>
      </c>
      <c r="AH36" s="10">
        <v>0</v>
      </c>
      <c r="AI36" s="10">
        <v>0</v>
      </c>
      <c r="AJ36" s="10">
        <v>0</v>
      </c>
      <c r="AK36" s="10">
        <v>0</v>
      </c>
      <c r="AL36" s="10">
        <v>0</v>
      </c>
      <c r="AM36" s="10">
        <v>0</v>
      </c>
      <c r="AN36" s="10">
        <v>0</v>
      </c>
      <c r="AO36" s="10">
        <v>0</v>
      </c>
      <c r="AP36" s="10">
        <v>0</v>
      </c>
      <c r="AQ36" s="10">
        <v>0</v>
      </c>
      <c r="AR36" s="10">
        <v>0</v>
      </c>
      <c r="AS36" s="10">
        <v>0</v>
      </c>
      <c r="AT36" s="10">
        <v>0</v>
      </c>
      <c r="AU36" s="10">
        <v>0</v>
      </c>
      <c r="AV36" s="10">
        <v>0</v>
      </c>
      <c r="AW36" s="10">
        <v>0</v>
      </c>
      <c r="AX36" s="10">
        <v>0</v>
      </c>
      <c r="AY36" s="10">
        <v>0</v>
      </c>
      <c r="AZ36" s="10">
        <v>0</v>
      </c>
      <c r="BA36" s="10">
        <v>0</v>
      </c>
      <c r="BB36" s="10">
        <v>0</v>
      </c>
      <c r="BC36" s="10">
        <v>0</v>
      </c>
      <c r="BD36" s="10">
        <v>0</v>
      </c>
      <c r="BE36" s="10">
        <v>0</v>
      </c>
    </row>
    <row r="37" spans="1:57" x14ac:dyDescent="0.35">
      <c r="A37" s="57" t="s">
        <v>616</v>
      </c>
      <c r="C37" s="86" t="s">
        <v>4</v>
      </c>
      <c r="D37" s="58" t="s">
        <v>621</v>
      </c>
      <c r="E37" s="77" t="s">
        <v>83</v>
      </c>
      <c r="F37" s="26" t="s">
        <v>64</v>
      </c>
      <c r="G37" s="11">
        <f>G$43*'Shares PortablePCs+Tablets'!C30</f>
        <v>0</v>
      </c>
      <c r="H37" s="11">
        <f>H$43*'Shares PortablePCs+Tablets'!D30</f>
        <v>0</v>
      </c>
      <c r="I37" s="11">
        <f>I$43*'Shares PortablePCs+Tablets'!E30</f>
        <v>0</v>
      </c>
      <c r="J37" s="11">
        <f>J$43*'Shares PortablePCs+Tablets'!F30</f>
        <v>0</v>
      </c>
      <c r="K37" s="11">
        <f>K$43*'Shares PortablePCs+Tablets'!G30</f>
        <v>0</v>
      </c>
      <c r="L37" s="11">
        <f>L$43*'Shares PortablePCs+Tablets'!H30</f>
        <v>0</v>
      </c>
      <c r="M37" s="11">
        <f>M$43*'Shares PortablePCs+Tablets'!I30</f>
        <v>0</v>
      </c>
      <c r="N37" s="11">
        <f>N$43*'Shares PortablePCs+Tablets'!J30</f>
        <v>0</v>
      </c>
      <c r="O37" s="11">
        <f>O$43*'Shares PortablePCs+Tablets'!K30</f>
        <v>0</v>
      </c>
      <c r="P37" s="11">
        <f>P$43*'Shares PortablePCs+Tablets'!L30</f>
        <v>0</v>
      </c>
      <c r="Q37" s="11">
        <f>Q$43*'Shares PortablePCs+Tablets'!M30</f>
        <v>0</v>
      </c>
      <c r="R37" s="11">
        <f>R$43*'Shares PortablePCs+Tablets'!N30</f>
        <v>0</v>
      </c>
      <c r="S37" s="11">
        <f>S$43*'Shares PortablePCs+Tablets'!O30</f>
        <v>0</v>
      </c>
      <c r="T37" s="11">
        <f>T$43*'Shares PortablePCs+Tablets'!P30</f>
        <v>0</v>
      </c>
      <c r="U37" s="11">
        <f>U$43*'Shares PortablePCs+Tablets'!Q30</f>
        <v>0</v>
      </c>
      <c r="V37" s="11">
        <f>V$43*'Shares PortablePCs+Tablets'!R30</f>
        <v>0</v>
      </c>
      <c r="W37" s="11">
        <f>W$43*'Shares PortablePCs+Tablets'!S30</f>
        <v>0</v>
      </c>
      <c r="X37" s="11">
        <f>X$43*'Shares PortablePCs+Tablets'!T30</f>
        <v>0</v>
      </c>
      <c r="Y37" s="11">
        <f>Y$43*'Shares PortablePCs+Tablets'!U30</f>
        <v>0</v>
      </c>
      <c r="Z37" s="11">
        <f>Z$43*'Shares PortablePCs+Tablets'!V30</f>
        <v>0</v>
      </c>
      <c r="AA37" s="11">
        <f>AA$43*'Shares PortablePCs+Tablets'!W30</f>
        <v>0</v>
      </c>
      <c r="AB37" s="11">
        <f>AB$43*'Shares PortablePCs+Tablets'!X30</f>
        <v>0</v>
      </c>
      <c r="AC37" s="10">
        <v>0</v>
      </c>
      <c r="AD37" s="10">
        <v>0</v>
      </c>
      <c r="AE37" s="10">
        <v>0</v>
      </c>
      <c r="AF37" s="10">
        <v>0</v>
      </c>
      <c r="AG37" s="10">
        <v>0</v>
      </c>
      <c r="AH37" s="10">
        <v>0</v>
      </c>
      <c r="AI37" s="10">
        <v>0</v>
      </c>
      <c r="AJ37" s="10">
        <v>0</v>
      </c>
      <c r="AK37" s="10">
        <v>0</v>
      </c>
      <c r="AL37" s="10">
        <v>0</v>
      </c>
      <c r="AM37" s="10">
        <v>0</v>
      </c>
      <c r="AN37" s="10">
        <v>0</v>
      </c>
      <c r="AO37" s="10">
        <v>0</v>
      </c>
      <c r="AP37" s="10">
        <v>0</v>
      </c>
      <c r="AQ37" s="10">
        <v>0</v>
      </c>
      <c r="AR37" s="10">
        <v>0</v>
      </c>
      <c r="AS37" s="10">
        <v>0</v>
      </c>
      <c r="AT37" s="10">
        <v>0</v>
      </c>
      <c r="AU37" s="10">
        <v>0</v>
      </c>
      <c r="AV37" s="10">
        <v>0</v>
      </c>
      <c r="AW37" s="10">
        <v>0</v>
      </c>
      <c r="AX37" s="10">
        <v>0</v>
      </c>
      <c r="AY37" s="10">
        <v>0</v>
      </c>
      <c r="AZ37" s="10">
        <v>0</v>
      </c>
      <c r="BA37" s="10">
        <v>0</v>
      </c>
      <c r="BB37" s="10">
        <v>0</v>
      </c>
      <c r="BC37" s="10">
        <v>0</v>
      </c>
      <c r="BD37" s="10">
        <v>0</v>
      </c>
      <c r="BE37" s="10">
        <v>0</v>
      </c>
    </row>
    <row r="38" spans="1:57" x14ac:dyDescent="0.35">
      <c r="A38" s="57" t="s">
        <v>616</v>
      </c>
      <c r="C38" s="86" t="s">
        <v>4</v>
      </c>
      <c r="D38" s="58" t="s">
        <v>621</v>
      </c>
      <c r="E38" s="77" t="s">
        <v>83</v>
      </c>
      <c r="F38" s="26" t="s">
        <v>65</v>
      </c>
      <c r="G38" s="11">
        <f>G$43*'Shares PortablePCs+Tablets'!C31</f>
        <v>0</v>
      </c>
      <c r="H38" s="11">
        <f>H$43*'Shares PortablePCs+Tablets'!D31</f>
        <v>0</v>
      </c>
      <c r="I38" s="11">
        <f>I$43*'Shares PortablePCs+Tablets'!E31</f>
        <v>0</v>
      </c>
      <c r="J38" s="11">
        <f>J$43*'Shares PortablePCs+Tablets'!F31</f>
        <v>0</v>
      </c>
      <c r="K38" s="11">
        <f>K$43*'Shares PortablePCs+Tablets'!G31</f>
        <v>0</v>
      </c>
      <c r="L38" s="11">
        <f>L$43*'Shares PortablePCs+Tablets'!H31</f>
        <v>0</v>
      </c>
      <c r="M38" s="11">
        <f>M$43*'Shares PortablePCs+Tablets'!I31</f>
        <v>0</v>
      </c>
      <c r="N38" s="11">
        <f>N$43*'Shares PortablePCs+Tablets'!J31</f>
        <v>0</v>
      </c>
      <c r="O38" s="11">
        <f>O$43*'Shares PortablePCs+Tablets'!K31</f>
        <v>0</v>
      </c>
      <c r="P38" s="11">
        <f>P$43*'Shares PortablePCs+Tablets'!L31</f>
        <v>0</v>
      </c>
      <c r="Q38" s="11">
        <f>Q$43*'Shares PortablePCs+Tablets'!M31</f>
        <v>0</v>
      </c>
      <c r="R38" s="11">
        <f>R$43*'Shares PortablePCs+Tablets'!N31</f>
        <v>0</v>
      </c>
      <c r="S38" s="11">
        <f>S$43*'Shares PortablePCs+Tablets'!O31</f>
        <v>0</v>
      </c>
      <c r="T38" s="11">
        <f>T$43*'Shares PortablePCs+Tablets'!P31</f>
        <v>0</v>
      </c>
      <c r="U38" s="11">
        <f>U$43*'Shares PortablePCs+Tablets'!Q31</f>
        <v>0</v>
      </c>
      <c r="V38" s="11">
        <f>V$43*'Shares PortablePCs+Tablets'!R31</f>
        <v>0</v>
      </c>
      <c r="W38" s="11">
        <f>W$43*'Shares PortablePCs+Tablets'!S31</f>
        <v>0</v>
      </c>
      <c r="X38" s="11">
        <f>X$43*'Shares PortablePCs+Tablets'!T31</f>
        <v>0</v>
      </c>
      <c r="Y38" s="11">
        <f>Y$43*'Shares PortablePCs+Tablets'!U31</f>
        <v>0</v>
      </c>
      <c r="Z38" s="11">
        <f>Z$43*'Shares PortablePCs+Tablets'!V31</f>
        <v>0</v>
      </c>
      <c r="AA38" s="11">
        <f>AA$43*'Shares PortablePCs+Tablets'!W31</f>
        <v>0</v>
      </c>
      <c r="AB38" s="11">
        <f>AB$43*'Shares PortablePCs+Tablets'!X31</f>
        <v>0</v>
      </c>
      <c r="AC38" s="10">
        <v>0</v>
      </c>
      <c r="AD38" s="10">
        <v>0</v>
      </c>
      <c r="AE38" s="10">
        <v>0</v>
      </c>
      <c r="AF38" s="10">
        <v>0</v>
      </c>
      <c r="AG38" s="10">
        <v>0</v>
      </c>
      <c r="AH38" s="10">
        <v>0</v>
      </c>
      <c r="AI38" s="10">
        <v>0</v>
      </c>
      <c r="AJ38" s="10">
        <v>0</v>
      </c>
      <c r="AK38" s="10">
        <v>0</v>
      </c>
      <c r="AL38" s="10">
        <v>0</v>
      </c>
      <c r="AM38" s="10">
        <v>0</v>
      </c>
      <c r="AN38" s="10">
        <v>0</v>
      </c>
      <c r="AO38" s="10">
        <v>0</v>
      </c>
      <c r="AP38" s="10">
        <v>0</v>
      </c>
      <c r="AQ38" s="10">
        <v>0</v>
      </c>
      <c r="AR38" s="10">
        <v>0</v>
      </c>
      <c r="AS38" s="10">
        <v>0</v>
      </c>
      <c r="AT38" s="10">
        <v>0</v>
      </c>
      <c r="AU38" s="10">
        <v>0</v>
      </c>
      <c r="AV38" s="10">
        <v>0</v>
      </c>
      <c r="AW38" s="10">
        <v>0</v>
      </c>
      <c r="AX38" s="10">
        <v>0</v>
      </c>
      <c r="AY38" s="10">
        <v>0</v>
      </c>
      <c r="AZ38" s="10">
        <v>0</v>
      </c>
      <c r="BA38" s="10">
        <v>0</v>
      </c>
      <c r="BB38" s="10">
        <v>0</v>
      </c>
      <c r="BC38" s="10">
        <v>0</v>
      </c>
      <c r="BD38" s="10">
        <v>0</v>
      </c>
      <c r="BE38" s="10">
        <v>0</v>
      </c>
    </row>
    <row r="39" spans="1:57" x14ac:dyDescent="0.35">
      <c r="A39" s="57" t="s">
        <v>616</v>
      </c>
      <c r="C39" s="86" t="s">
        <v>4</v>
      </c>
      <c r="D39" s="58" t="s">
        <v>621</v>
      </c>
      <c r="E39" s="77" t="s">
        <v>83</v>
      </c>
      <c r="F39" s="26" t="s">
        <v>36</v>
      </c>
      <c r="G39" s="11">
        <f>G$43*'Shares PortablePCs+Tablets'!C32</f>
        <v>0</v>
      </c>
      <c r="H39" s="11">
        <f>H$43*'Shares PortablePCs+Tablets'!D32</f>
        <v>0</v>
      </c>
      <c r="I39" s="11">
        <f>I$43*'Shares PortablePCs+Tablets'!E32</f>
        <v>0</v>
      </c>
      <c r="J39" s="11">
        <f>J$43*'Shares PortablePCs+Tablets'!F32</f>
        <v>0</v>
      </c>
      <c r="K39" s="11">
        <f>K$43*'Shares PortablePCs+Tablets'!G32</f>
        <v>0</v>
      </c>
      <c r="L39" s="11">
        <f>L$43*'Shares PortablePCs+Tablets'!H32</f>
        <v>0</v>
      </c>
      <c r="M39" s="11">
        <f>M$43*'Shares PortablePCs+Tablets'!I32</f>
        <v>0</v>
      </c>
      <c r="N39" s="11">
        <f>N$43*'Shares PortablePCs+Tablets'!J32</f>
        <v>0</v>
      </c>
      <c r="O39" s="11">
        <f>O$43*'Shares PortablePCs+Tablets'!K32</f>
        <v>0</v>
      </c>
      <c r="P39" s="11">
        <f>P$43*'Shares PortablePCs+Tablets'!L32</f>
        <v>0</v>
      </c>
      <c r="Q39" s="11">
        <f>Q$43*'Shares PortablePCs+Tablets'!M32</f>
        <v>0</v>
      </c>
      <c r="R39" s="11">
        <f>R$43*'Shares PortablePCs+Tablets'!N32</f>
        <v>0</v>
      </c>
      <c r="S39" s="11">
        <f>S$43*'Shares PortablePCs+Tablets'!O32</f>
        <v>0</v>
      </c>
      <c r="T39" s="11">
        <f>T$43*'Shares PortablePCs+Tablets'!P32</f>
        <v>0</v>
      </c>
      <c r="U39" s="11">
        <f>U$43*'Shares PortablePCs+Tablets'!Q32</f>
        <v>0</v>
      </c>
      <c r="V39" s="11">
        <f>V$43*'Shares PortablePCs+Tablets'!R32</f>
        <v>0</v>
      </c>
      <c r="W39" s="11">
        <f>W$43*'Shares PortablePCs+Tablets'!S32</f>
        <v>0</v>
      </c>
      <c r="X39" s="11">
        <f>X$43*'Shares PortablePCs+Tablets'!T32</f>
        <v>0</v>
      </c>
      <c r="Y39" s="11">
        <f>Y$43*'Shares PortablePCs+Tablets'!U32</f>
        <v>0</v>
      </c>
      <c r="Z39" s="11">
        <f>Z$43*'Shares PortablePCs+Tablets'!V32</f>
        <v>0</v>
      </c>
      <c r="AA39" s="11">
        <f>AA$43*'Shares PortablePCs+Tablets'!W32</f>
        <v>0</v>
      </c>
      <c r="AB39" s="11">
        <f>AB$43*'Shares PortablePCs+Tablets'!X32</f>
        <v>0</v>
      </c>
      <c r="AC39" s="10">
        <v>0</v>
      </c>
      <c r="AD39" s="10">
        <v>0</v>
      </c>
      <c r="AE39" s="10">
        <v>0</v>
      </c>
      <c r="AF39" s="10">
        <v>0</v>
      </c>
      <c r="AG39" s="10">
        <v>0</v>
      </c>
      <c r="AH39" s="10">
        <v>0</v>
      </c>
      <c r="AI39" s="10">
        <v>0</v>
      </c>
      <c r="AJ39" s="10">
        <v>0</v>
      </c>
      <c r="AK39" s="10">
        <v>0</v>
      </c>
      <c r="AL39" s="10">
        <v>0</v>
      </c>
      <c r="AM39" s="10">
        <v>0</v>
      </c>
      <c r="AN39" s="10">
        <v>0</v>
      </c>
      <c r="AO39" s="10">
        <v>0</v>
      </c>
      <c r="AP39" s="10">
        <v>0</v>
      </c>
      <c r="AQ39" s="10">
        <v>0</v>
      </c>
      <c r="AR39" s="10">
        <v>0</v>
      </c>
      <c r="AS39" s="10">
        <v>0</v>
      </c>
      <c r="AT39" s="10">
        <v>0</v>
      </c>
      <c r="AU39" s="10">
        <v>0</v>
      </c>
      <c r="AV39" s="10">
        <v>0</v>
      </c>
      <c r="AW39" s="10">
        <v>0</v>
      </c>
      <c r="AX39" s="10">
        <v>0</v>
      </c>
      <c r="AY39" s="10">
        <v>0</v>
      </c>
      <c r="AZ39" s="10">
        <v>0</v>
      </c>
      <c r="BA39" s="10">
        <v>0</v>
      </c>
      <c r="BB39" s="10">
        <v>0</v>
      </c>
      <c r="BC39" s="10">
        <v>0</v>
      </c>
      <c r="BD39" s="10">
        <v>0</v>
      </c>
      <c r="BE39" s="10">
        <v>0</v>
      </c>
    </row>
    <row r="40" spans="1:57" x14ac:dyDescent="0.35">
      <c r="A40" s="57" t="s">
        <v>616</v>
      </c>
      <c r="C40" s="86" t="s">
        <v>4</v>
      </c>
      <c r="D40" s="58" t="s">
        <v>621</v>
      </c>
      <c r="E40" s="77" t="s">
        <v>83</v>
      </c>
      <c r="F40" s="26" t="s">
        <v>37</v>
      </c>
      <c r="G40" s="11">
        <f>G$43*'Shares PortablePCs+Tablets'!C33</f>
        <v>0</v>
      </c>
      <c r="H40" s="11">
        <f>H$43*'Shares PortablePCs+Tablets'!D33</f>
        <v>0</v>
      </c>
      <c r="I40" s="11">
        <f>I$43*'Shares PortablePCs+Tablets'!E33</f>
        <v>0</v>
      </c>
      <c r="J40" s="11">
        <f>J$43*'Shares PortablePCs+Tablets'!F33</f>
        <v>0</v>
      </c>
      <c r="K40" s="11">
        <f>K$43*'Shares PortablePCs+Tablets'!G33</f>
        <v>0</v>
      </c>
      <c r="L40" s="11">
        <f>L$43*'Shares PortablePCs+Tablets'!H33</f>
        <v>0</v>
      </c>
      <c r="M40" s="11">
        <f>M$43*'Shares PortablePCs+Tablets'!I33</f>
        <v>0</v>
      </c>
      <c r="N40" s="11">
        <f>N$43*'Shares PortablePCs+Tablets'!J33</f>
        <v>0</v>
      </c>
      <c r="O40" s="11">
        <f>O$43*'Shares PortablePCs+Tablets'!K33</f>
        <v>0</v>
      </c>
      <c r="P40" s="11">
        <f>P$43*'Shares PortablePCs+Tablets'!L33</f>
        <v>0</v>
      </c>
      <c r="Q40" s="11">
        <f>Q$43*'Shares PortablePCs+Tablets'!M33</f>
        <v>0</v>
      </c>
      <c r="R40" s="11">
        <f>R$43*'Shares PortablePCs+Tablets'!N33</f>
        <v>0</v>
      </c>
      <c r="S40" s="11">
        <f>S$43*'Shares PortablePCs+Tablets'!O33</f>
        <v>0</v>
      </c>
      <c r="T40" s="11">
        <f>T$43*'Shares PortablePCs+Tablets'!P33</f>
        <v>0</v>
      </c>
      <c r="U40" s="11">
        <f>U$43*'Shares PortablePCs+Tablets'!Q33</f>
        <v>0</v>
      </c>
      <c r="V40" s="11">
        <f>V$43*'Shares PortablePCs+Tablets'!R33</f>
        <v>0</v>
      </c>
      <c r="W40" s="11">
        <f>W$43*'Shares PortablePCs+Tablets'!S33</f>
        <v>0</v>
      </c>
      <c r="X40" s="11">
        <f>X$43*'Shares PortablePCs+Tablets'!T33</f>
        <v>0</v>
      </c>
      <c r="Y40" s="11">
        <f>Y$43*'Shares PortablePCs+Tablets'!U33</f>
        <v>0</v>
      </c>
      <c r="Z40" s="11">
        <f>Z$43*'Shares PortablePCs+Tablets'!V33</f>
        <v>0</v>
      </c>
      <c r="AA40" s="11">
        <f>AA$43*'Shares PortablePCs+Tablets'!W33</f>
        <v>0</v>
      </c>
      <c r="AB40" s="11">
        <f>AB$43*'Shares PortablePCs+Tablets'!X33</f>
        <v>0</v>
      </c>
      <c r="AC40" s="10">
        <v>0</v>
      </c>
      <c r="AD40" s="10">
        <v>0</v>
      </c>
      <c r="AE40" s="10">
        <v>0</v>
      </c>
      <c r="AF40" s="10">
        <v>0</v>
      </c>
      <c r="AG40" s="10">
        <v>0</v>
      </c>
      <c r="AH40" s="10">
        <v>0</v>
      </c>
      <c r="AI40" s="10">
        <v>0</v>
      </c>
      <c r="AJ40" s="10">
        <v>0</v>
      </c>
      <c r="AK40" s="10">
        <v>0</v>
      </c>
      <c r="AL40" s="10">
        <v>0</v>
      </c>
      <c r="AM40" s="10">
        <v>0</v>
      </c>
      <c r="AN40" s="10">
        <v>0</v>
      </c>
      <c r="AO40" s="10">
        <v>0</v>
      </c>
      <c r="AP40" s="10">
        <v>0</v>
      </c>
      <c r="AQ40" s="10">
        <v>0</v>
      </c>
      <c r="AR40" s="10">
        <v>0</v>
      </c>
      <c r="AS40" s="10">
        <v>0</v>
      </c>
      <c r="AT40" s="10">
        <v>0</v>
      </c>
      <c r="AU40" s="10">
        <v>0</v>
      </c>
      <c r="AV40" s="10">
        <v>0</v>
      </c>
      <c r="AW40" s="10">
        <v>0</v>
      </c>
      <c r="AX40" s="10">
        <v>0</v>
      </c>
      <c r="AY40" s="10">
        <v>0</v>
      </c>
      <c r="AZ40" s="10">
        <v>0</v>
      </c>
      <c r="BA40" s="10">
        <v>0</v>
      </c>
      <c r="BB40" s="10">
        <v>0</v>
      </c>
      <c r="BC40" s="10">
        <v>0</v>
      </c>
      <c r="BD40" s="10">
        <v>0</v>
      </c>
      <c r="BE40" s="10">
        <v>0</v>
      </c>
    </row>
    <row r="41" spans="1:57" x14ac:dyDescent="0.35">
      <c r="A41" s="57" t="s">
        <v>616</v>
      </c>
      <c r="C41" s="86" t="s">
        <v>4</v>
      </c>
      <c r="D41" s="58" t="s">
        <v>621</v>
      </c>
      <c r="E41" s="77" t="s">
        <v>83</v>
      </c>
      <c r="F41" s="26" t="s">
        <v>66</v>
      </c>
      <c r="G41" s="11">
        <f>G$43*'Shares PortablePCs+Tablets'!C34</f>
        <v>0</v>
      </c>
      <c r="H41" s="11">
        <f>H$43*'Shares PortablePCs+Tablets'!D34</f>
        <v>0</v>
      </c>
      <c r="I41" s="11">
        <f>I$43*'Shares PortablePCs+Tablets'!E34</f>
        <v>0</v>
      </c>
      <c r="J41" s="11">
        <f>J$43*'Shares PortablePCs+Tablets'!F34</f>
        <v>0</v>
      </c>
      <c r="K41" s="11">
        <f>K$43*'Shares PortablePCs+Tablets'!G34</f>
        <v>0</v>
      </c>
      <c r="L41" s="11">
        <f>L$43*'Shares PortablePCs+Tablets'!H34</f>
        <v>0</v>
      </c>
      <c r="M41" s="11">
        <f>M$43*'Shares PortablePCs+Tablets'!I34</f>
        <v>0</v>
      </c>
      <c r="N41" s="11">
        <f>N$43*'Shares PortablePCs+Tablets'!J34</f>
        <v>0</v>
      </c>
      <c r="O41" s="11">
        <f>O$43*'Shares PortablePCs+Tablets'!K34</f>
        <v>0</v>
      </c>
      <c r="P41" s="11">
        <f>P$43*'Shares PortablePCs+Tablets'!L34</f>
        <v>0</v>
      </c>
      <c r="Q41" s="11">
        <f>Q$43*'Shares PortablePCs+Tablets'!M34</f>
        <v>0</v>
      </c>
      <c r="R41" s="11">
        <f>R$43*'Shares PortablePCs+Tablets'!N34</f>
        <v>0</v>
      </c>
      <c r="S41" s="11">
        <f>S$43*'Shares PortablePCs+Tablets'!O34</f>
        <v>0</v>
      </c>
      <c r="T41" s="11">
        <f>T$43*'Shares PortablePCs+Tablets'!P34</f>
        <v>0</v>
      </c>
      <c r="U41" s="11">
        <f>U$43*'Shares PortablePCs+Tablets'!Q34</f>
        <v>0</v>
      </c>
      <c r="V41" s="11">
        <f>V$43*'Shares PortablePCs+Tablets'!R34</f>
        <v>0</v>
      </c>
      <c r="W41" s="11">
        <f>W$43*'Shares PortablePCs+Tablets'!S34</f>
        <v>0</v>
      </c>
      <c r="X41" s="11">
        <f>X$43*'Shares PortablePCs+Tablets'!T34</f>
        <v>0</v>
      </c>
      <c r="Y41" s="11">
        <f>Y$43*'Shares PortablePCs+Tablets'!U34</f>
        <v>0</v>
      </c>
      <c r="Z41" s="11">
        <f>Z$43*'Shares PortablePCs+Tablets'!V34</f>
        <v>0</v>
      </c>
      <c r="AA41" s="11">
        <f>AA$43*'Shares PortablePCs+Tablets'!W34</f>
        <v>0</v>
      </c>
      <c r="AB41" s="11">
        <f>AB$43*'Shares PortablePCs+Tablets'!X34</f>
        <v>0</v>
      </c>
      <c r="AC41" s="10">
        <v>0</v>
      </c>
      <c r="AD41" s="10">
        <v>0</v>
      </c>
      <c r="AE41" s="10">
        <v>0</v>
      </c>
      <c r="AF41" s="10">
        <v>0</v>
      </c>
      <c r="AG41" s="10">
        <v>0</v>
      </c>
      <c r="AH41" s="10">
        <v>0</v>
      </c>
      <c r="AI41" s="10">
        <v>0</v>
      </c>
      <c r="AJ41" s="10">
        <v>0</v>
      </c>
      <c r="AK41" s="10">
        <v>0</v>
      </c>
      <c r="AL41" s="10">
        <v>0</v>
      </c>
      <c r="AM41" s="10">
        <v>0</v>
      </c>
      <c r="AN41" s="10">
        <v>0</v>
      </c>
      <c r="AO41" s="10">
        <v>0</v>
      </c>
      <c r="AP41" s="10">
        <v>0</v>
      </c>
      <c r="AQ41" s="10">
        <v>0</v>
      </c>
      <c r="AR41" s="10">
        <v>0</v>
      </c>
      <c r="AS41" s="10">
        <v>0</v>
      </c>
      <c r="AT41" s="10">
        <v>0</v>
      </c>
      <c r="AU41" s="10">
        <v>0</v>
      </c>
      <c r="AV41" s="10">
        <v>0</v>
      </c>
      <c r="AW41" s="10">
        <v>0</v>
      </c>
      <c r="AX41" s="10">
        <v>0</v>
      </c>
      <c r="AY41" s="10">
        <v>0</v>
      </c>
      <c r="AZ41" s="10">
        <v>0</v>
      </c>
      <c r="BA41" s="10">
        <v>0</v>
      </c>
      <c r="BB41" s="10">
        <v>0</v>
      </c>
      <c r="BC41" s="10">
        <v>0</v>
      </c>
      <c r="BD41" s="10">
        <v>0</v>
      </c>
      <c r="BE41" s="10">
        <v>0</v>
      </c>
    </row>
    <row r="42" spans="1:57" x14ac:dyDescent="0.35">
      <c r="A42" s="57" t="s">
        <v>616</v>
      </c>
      <c r="C42" s="86" t="s">
        <v>4</v>
      </c>
      <c r="D42" s="58" t="s">
        <v>621</v>
      </c>
      <c r="E42" s="77" t="s">
        <v>83</v>
      </c>
      <c r="F42" s="26" t="s">
        <v>67</v>
      </c>
      <c r="G42" s="11">
        <f>G$43*'Shares PortablePCs+Tablets'!C35</f>
        <v>0</v>
      </c>
      <c r="H42" s="11">
        <f>H$43*'Shares PortablePCs+Tablets'!D35</f>
        <v>0</v>
      </c>
      <c r="I42" s="11">
        <f>I$43*'Shares PortablePCs+Tablets'!E35</f>
        <v>0</v>
      </c>
      <c r="J42" s="11">
        <f>J$43*'Shares PortablePCs+Tablets'!F35</f>
        <v>0</v>
      </c>
      <c r="K42" s="11">
        <f>K$43*'Shares PortablePCs+Tablets'!G35</f>
        <v>0</v>
      </c>
      <c r="L42" s="11">
        <f>L$43*'Shares PortablePCs+Tablets'!H35</f>
        <v>0</v>
      </c>
      <c r="M42" s="11">
        <f>M$43*'Shares PortablePCs+Tablets'!I35</f>
        <v>0</v>
      </c>
      <c r="N42" s="11">
        <f>N$43*'Shares PortablePCs+Tablets'!J35</f>
        <v>0</v>
      </c>
      <c r="O42" s="11">
        <f>O$43*'Shares PortablePCs+Tablets'!K35</f>
        <v>0</v>
      </c>
      <c r="P42" s="11">
        <f>P$43*'Shares PortablePCs+Tablets'!L35</f>
        <v>0</v>
      </c>
      <c r="Q42" s="11">
        <f>Q$43*'Shares PortablePCs+Tablets'!M35</f>
        <v>0</v>
      </c>
      <c r="R42" s="11">
        <f>R$43*'Shares PortablePCs+Tablets'!N35</f>
        <v>0</v>
      </c>
      <c r="S42" s="11">
        <f>S$43*'Shares PortablePCs+Tablets'!O35</f>
        <v>0</v>
      </c>
      <c r="T42" s="11">
        <f>T$43*'Shares PortablePCs+Tablets'!P35</f>
        <v>0</v>
      </c>
      <c r="U42" s="11">
        <f>U$43*'Shares PortablePCs+Tablets'!Q35</f>
        <v>0</v>
      </c>
      <c r="V42" s="11">
        <f>V$43*'Shares PortablePCs+Tablets'!R35</f>
        <v>0</v>
      </c>
      <c r="W42" s="11">
        <f>W$43*'Shares PortablePCs+Tablets'!S35</f>
        <v>0</v>
      </c>
      <c r="X42" s="11">
        <f>X$43*'Shares PortablePCs+Tablets'!T35</f>
        <v>0</v>
      </c>
      <c r="Y42" s="11">
        <f>Y$43*'Shares PortablePCs+Tablets'!U35</f>
        <v>0</v>
      </c>
      <c r="Z42" s="11">
        <f>Z$43*'Shares PortablePCs+Tablets'!V35</f>
        <v>0</v>
      </c>
      <c r="AA42" s="11">
        <f>AA$43*'Shares PortablePCs+Tablets'!W35</f>
        <v>0</v>
      </c>
      <c r="AB42" s="11">
        <f>AB$43*'Shares PortablePCs+Tablets'!X35</f>
        <v>0</v>
      </c>
      <c r="AC42" s="10">
        <v>0</v>
      </c>
      <c r="AD42" s="10">
        <v>0</v>
      </c>
      <c r="AE42" s="10">
        <v>0</v>
      </c>
      <c r="AF42" s="10">
        <v>0</v>
      </c>
      <c r="AG42" s="10">
        <v>0</v>
      </c>
      <c r="AH42" s="10">
        <v>0</v>
      </c>
      <c r="AI42" s="10">
        <v>0</v>
      </c>
      <c r="AJ42" s="10">
        <v>0</v>
      </c>
      <c r="AK42" s="10">
        <v>0</v>
      </c>
      <c r="AL42" s="10">
        <v>0</v>
      </c>
      <c r="AM42" s="10">
        <v>0</v>
      </c>
      <c r="AN42" s="10">
        <v>0</v>
      </c>
      <c r="AO42" s="10">
        <v>0</v>
      </c>
      <c r="AP42" s="10">
        <v>0</v>
      </c>
      <c r="AQ42" s="10">
        <v>0</v>
      </c>
      <c r="AR42" s="10">
        <v>0</v>
      </c>
      <c r="AS42" s="10">
        <v>0</v>
      </c>
      <c r="AT42" s="10">
        <v>0</v>
      </c>
      <c r="AU42" s="10">
        <v>0</v>
      </c>
      <c r="AV42" s="10">
        <v>0</v>
      </c>
      <c r="AW42" s="10">
        <v>0</v>
      </c>
      <c r="AX42" s="10">
        <v>0</v>
      </c>
      <c r="AY42" s="10">
        <v>0</v>
      </c>
      <c r="AZ42" s="10">
        <v>0</v>
      </c>
      <c r="BA42" s="10">
        <v>0</v>
      </c>
      <c r="BB42" s="10">
        <v>0</v>
      </c>
      <c r="BC42" s="10">
        <v>0</v>
      </c>
      <c r="BD42" s="10">
        <v>0</v>
      </c>
      <c r="BE42" s="10">
        <v>0</v>
      </c>
    </row>
    <row r="43" spans="1:57" x14ac:dyDescent="0.35">
      <c r="A43" s="86" t="s">
        <v>616</v>
      </c>
      <c r="B43" s="86"/>
      <c r="C43" s="86" t="s">
        <v>4</v>
      </c>
      <c r="D43" s="87" t="s">
        <v>621</v>
      </c>
      <c r="E43" s="87" t="s">
        <v>83</v>
      </c>
      <c r="F43" s="93" t="s">
        <v>630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0</v>
      </c>
      <c r="AG43" s="2">
        <v>0</v>
      </c>
      <c r="AH43" s="2">
        <v>0</v>
      </c>
      <c r="AI43" s="2">
        <v>0</v>
      </c>
      <c r="AJ43" s="2">
        <v>0</v>
      </c>
      <c r="AK43" s="2">
        <v>0</v>
      </c>
      <c r="AL43" s="2">
        <v>0</v>
      </c>
      <c r="AM43" s="2">
        <v>0</v>
      </c>
      <c r="AN43" s="2">
        <v>0</v>
      </c>
      <c r="AO43" s="2">
        <v>0</v>
      </c>
      <c r="AP43" s="2">
        <v>0</v>
      </c>
      <c r="AQ43" s="2">
        <v>0</v>
      </c>
      <c r="AR43" s="2">
        <v>0</v>
      </c>
      <c r="AS43" s="2">
        <v>0</v>
      </c>
      <c r="AT43" s="2">
        <v>0</v>
      </c>
      <c r="AU43" s="2">
        <v>0</v>
      </c>
      <c r="AV43" s="2">
        <v>0</v>
      </c>
      <c r="AW43" s="2">
        <v>0</v>
      </c>
      <c r="AX43" s="2">
        <v>0</v>
      </c>
      <c r="AY43" s="2">
        <v>0</v>
      </c>
      <c r="AZ43" s="2">
        <v>0</v>
      </c>
      <c r="BA43" s="2">
        <v>0</v>
      </c>
      <c r="BB43" s="2">
        <v>0</v>
      </c>
      <c r="BC43" s="2">
        <v>0</v>
      </c>
      <c r="BD43" s="2">
        <v>0</v>
      </c>
      <c r="BE43" s="2">
        <v>0</v>
      </c>
    </row>
    <row r="44" spans="1:57" x14ac:dyDescent="0.35">
      <c r="F44" s="26" t="s">
        <v>69</v>
      </c>
      <c r="G44" s="5">
        <f t="shared" ref="G44:Q44" si="0">_xlfn.RRI(1,G43,H43)</f>
        <v>0</v>
      </c>
      <c r="H44" s="5">
        <f t="shared" si="0"/>
        <v>0</v>
      </c>
      <c r="I44" s="5">
        <f t="shared" si="0"/>
        <v>0</v>
      </c>
      <c r="J44" s="5">
        <f t="shared" si="0"/>
        <v>0</v>
      </c>
      <c r="K44" s="5">
        <f t="shared" si="0"/>
        <v>0</v>
      </c>
      <c r="L44" s="5">
        <f t="shared" si="0"/>
        <v>0</v>
      </c>
      <c r="M44" s="5">
        <f t="shared" si="0"/>
        <v>0</v>
      </c>
      <c r="N44" s="5">
        <f t="shared" si="0"/>
        <v>0</v>
      </c>
      <c r="O44" s="5">
        <f t="shared" si="0"/>
        <v>0</v>
      </c>
      <c r="P44" s="5">
        <f t="shared" si="0"/>
        <v>0</v>
      </c>
      <c r="Q44" s="5">
        <f t="shared" si="0"/>
        <v>0</v>
      </c>
      <c r="R44" s="5">
        <f>_xlfn.RRI(1,R43,S43)</f>
        <v>0</v>
      </c>
      <c r="S44" s="5">
        <f t="shared" ref="S44:AB44" si="1">_xlfn.RRI(1,S43,T43)</f>
        <v>0</v>
      </c>
      <c r="T44" s="5">
        <f t="shared" si="1"/>
        <v>0</v>
      </c>
      <c r="U44" s="5">
        <f t="shared" si="1"/>
        <v>0</v>
      </c>
      <c r="V44" s="5">
        <f t="shared" si="1"/>
        <v>0</v>
      </c>
      <c r="W44" s="5">
        <f t="shared" si="1"/>
        <v>0</v>
      </c>
      <c r="X44" s="5">
        <f t="shared" si="1"/>
        <v>0</v>
      </c>
      <c r="Y44" s="5">
        <f t="shared" si="1"/>
        <v>0</v>
      </c>
      <c r="Z44" s="5">
        <f t="shared" si="1"/>
        <v>0</v>
      </c>
      <c r="AA44" s="5">
        <f t="shared" si="1"/>
        <v>0</v>
      </c>
      <c r="AB44" s="5">
        <f t="shared" si="1"/>
        <v>0</v>
      </c>
    </row>
    <row r="45" spans="1:57" x14ac:dyDescent="0.35">
      <c r="F45" s="30" t="s">
        <v>587</v>
      </c>
      <c r="G45" s="28">
        <f>SUM(G12:G42)</f>
        <v>0</v>
      </c>
      <c r="H45" s="28">
        <f t="shared" ref="H45:BE45" si="2">SUM(H12:H42)</f>
        <v>0</v>
      </c>
      <c r="I45" s="28">
        <f t="shared" si="2"/>
        <v>0</v>
      </c>
      <c r="J45" s="28">
        <f t="shared" si="2"/>
        <v>0</v>
      </c>
      <c r="K45" s="28">
        <f t="shared" si="2"/>
        <v>0</v>
      </c>
      <c r="L45" s="28">
        <f t="shared" si="2"/>
        <v>0</v>
      </c>
      <c r="M45" s="28">
        <f t="shared" si="2"/>
        <v>0</v>
      </c>
      <c r="N45" s="28">
        <f t="shared" si="2"/>
        <v>0</v>
      </c>
      <c r="O45" s="28">
        <f t="shared" si="2"/>
        <v>0</v>
      </c>
      <c r="P45" s="28">
        <f t="shared" si="2"/>
        <v>0</v>
      </c>
      <c r="Q45" s="28">
        <f t="shared" si="2"/>
        <v>0</v>
      </c>
      <c r="R45" s="28">
        <f t="shared" si="2"/>
        <v>0</v>
      </c>
      <c r="S45" s="28">
        <f t="shared" si="2"/>
        <v>0</v>
      </c>
      <c r="T45" s="28">
        <f t="shared" si="2"/>
        <v>0</v>
      </c>
      <c r="U45" s="28">
        <f t="shared" si="2"/>
        <v>0</v>
      </c>
      <c r="V45" s="28">
        <f t="shared" si="2"/>
        <v>0</v>
      </c>
      <c r="W45" s="28">
        <f t="shared" si="2"/>
        <v>0</v>
      </c>
      <c r="X45" s="28">
        <f t="shared" si="2"/>
        <v>0</v>
      </c>
      <c r="Y45" s="28">
        <f t="shared" si="2"/>
        <v>0</v>
      </c>
      <c r="Z45" s="28">
        <f t="shared" si="2"/>
        <v>0</v>
      </c>
      <c r="AA45" s="28">
        <f t="shared" si="2"/>
        <v>0</v>
      </c>
      <c r="AB45" s="28">
        <f t="shared" si="2"/>
        <v>0</v>
      </c>
      <c r="AC45" s="28">
        <f t="shared" si="2"/>
        <v>0</v>
      </c>
      <c r="AD45" s="28">
        <f t="shared" si="2"/>
        <v>0</v>
      </c>
      <c r="AE45" s="28">
        <f t="shared" si="2"/>
        <v>0</v>
      </c>
      <c r="AF45" s="28">
        <f t="shared" si="2"/>
        <v>0</v>
      </c>
      <c r="AG45" s="28">
        <f t="shared" si="2"/>
        <v>0</v>
      </c>
      <c r="AH45" s="28">
        <f t="shared" si="2"/>
        <v>0</v>
      </c>
      <c r="AI45" s="28">
        <f t="shared" si="2"/>
        <v>0</v>
      </c>
      <c r="AJ45" s="28">
        <f t="shared" si="2"/>
        <v>0</v>
      </c>
      <c r="AK45" s="28">
        <f t="shared" si="2"/>
        <v>0</v>
      </c>
      <c r="AL45" s="28">
        <f t="shared" si="2"/>
        <v>0</v>
      </c>
      <c r="AM45" s="28">
        <f t="shared" si="2"/>
        <v>0</v>
      </c>
      <c r="AN45" s="28">
        <f t="shared" si="2"/>
        <v>0</v>
      </c>
      <c r="AO45" s="28">
        <f t="shared" si="2"/>
        <v>0</v>
      </c>
      <c r="AP45" s="28">
        <f t="shared" si="2"/>
        <v>0</v>
      </c>
      <c r="AQ45" s="28">
        <f t="shared" si="2"/>
        <v>0</v>
      </c>
      <c r="AR45" s="28">
        <f t="shared" si="2"/>
        <v>0</v>
      </c>
      <c r="AS45" s="28">
        <f t="shared" si="2"/>
        <v>0</v>
      </c>
      <c r="AT45" s="28">
        <f t="shared" si="2"/>
        <v>0</v>
      </c>
      <c r="AU45" s="28">
        <f t="shared" si="2"/>
        <v>0</v>
      </c>
      <c r="AV45" s="28">
        <f t="shared" si="2"/>
        <v>0</v>
      </c>
      <c r="AW45" s="28">
        <f t="shared" si="2"/>
        <v>0</v>
      </c>
      <c r="AX45" s="28">
        <f t="shared" si="2"/>
        <v>0</v>
      </c>
      <c r="AY45" s="28">
        <f t="shared" si="2"/>
        <v>0</v>
      </c>
      <c r="AZ45" s="28">
        <f t="shared" si="2"/>
        <v>0</v>
      </c>
      <c r="BA45" s="28">
        <f t="shared" si="2"/>
        <v>0</v>
      </c>
      <c r="BB45" s="28">
        <f t="shared" si="2"/>
        <v>0</v>
      </c>
      <c r="BC45" s="28">
        <f t="shared" si="2"/>
        <v>0</v>
      </c>
      <c r="BD45" s="28">
        <f t="shared" si="2"/>
        <v>0</v>
      </c>
      <c r="BE45" s="28">
        <f t="shared" si="2"/>
        <v>0</v>
      </c>
    </row>
    <row r="46" spans="1:57" x14ac:dyDescent="0.35">
      <c r="F46" s="15" t="s">
        <v>70</v>
      </c>
      <c r="G46" s="15"/>
      <c r="H46" s="15"/>
      <c r="I46" s="15"/>
      <c r="J46" s="16"/>
      <c r="K46" s="16"/>
      <c r="L46" s="16"/>
      <c r="M46" s="16"/>
      <c r="N46" s="16"/>
      <c r="O46" s="16"/>
      <c r="P46" s="16"/>
      <c r="Q46" s="16"/>
    </row>
    <row r="47" spans="1:57" x14ac:dyDescent="0.35">
      <c r="F47" s="13" t="s">
        <v>71</v>
      </c>
      <c r="G47" s="13"/>
      <c r="H47" s="13"/>
      <c r="I47" s="13"/>
    </row>
  </sheetData>
  <mergeCells count="4">
    <mergeCell ref="H1:I1"/>
    <mergeCell ref="G10:Q10"/>
    <mergeCell ref="R10:AB10"/>
    <mergeCell ref="AC10:BE10"/>
  </mergeCells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351527-D734-48AF-9AD7-88F1BAC0F1DD}">
  <sheetPr>
    <tabColor rgb="FF92D050"/>
  </sheetPr>
  <dimension ref="A1:BE35"/>
  <sheetViews>
    <sheetView topLeftCell="A7" zoomScale="69" zoomScaleNormal="69" workbookViewId="0">
      <selection activeCell="E39" sqref="E39"/>
    </sheetView>
  </sheetViews>
  <sheetFormatPr baseColWidth="10" defaultColWidth="11.453125" defaultRowHeight="14.5" x14ac:dyDescent="0.35"/>
  <cols>
    <col min="1" max="1" width="40.26953125" style="86" bestFit="1" customWidth="1"/>
    <col min="2" max="2" width="11.453125" style="86"/>
    <col min="3" max="3" width="22.54296875" style="86" bestFit="1" customWidth="1"/>
    <col min="4" max="4" width="11.453125" style="86"/>
    <col min="5" max="5" width="21.7265625" style="86" bestFit="1" customWidth="1"/>
    <col min="6" max="6" width="21.1796875" style="86" customWidth="1"/>
    <col min="7" max="16384" width="11.453125" style="86"/>
  </cols>
  <sheetData>
    <row r="1" spans="1:57" x14ac:dyDescent="0.35">
      <c r="F1" s="86" t="s">
        <v>634</v>
      </c>
    </row>
    <row r="2" spans="1:57" x14ac:dyDescent="0.35">
      <c r="F2" s="86" t="s">
        <v>627</v>
      </c>
    </row>
    <row r="3" spans="1:57" x14ac:dyDescent="0.35">
      <c r="A3" s="86" t="s">
        <v>615</v>
      </c>
      <c r="B3" s="86" t="s">
        <v>613</v>
      </c>
      <c r="C3" s="86" t="s">
        <v>618</v>
      </c>
      <c r="D3" s="86" t="s">
        <v>620</v>
      </c>
      <c r="E3" s="86" t="s">
        <v>619</v>
      </c>
      <c r="F3" s="86" t="s">
        <v>614</v>
      </c>
      <c r="G3" s="86">
        <v>2000</v>
      </c>
      <c r="H3" s="86">
        <v>2001</v>
      </c>
      <c r="I3" s="86">
        <v>2002</v>
      </c>
      <c r="J3" s="86">
        <v>2003</v>
      </c>
      <c r="K3" s="86">
        <v>2004</v>
      </c>
      <c r="L3" s="86">
        <v>2005</v>
      </c>
      <c r="M3" s="86">
        <v>2006</v>
      </c>
      <c r="N3" s="86">
        <v>2007</v>
      </c>
      <c r="O3" s="86">
        <v>2008</v>
      </c>
      <c r="P3" s="86">
        <v>2009</v>
      </c>
      <c r="Q3" s="86">
        <v>2010</v>
      </c>
      <c r="R3" s="86">
        <v>2011</v>
      </c>
      <c r="S3" s="86">
        <v>2012</v>
      </c>
      <c r="T3" s="86">
        <v>2013</v>
      </c>
      <c r="U3" s="86">
        <v>2014</v>
      </c>
      <c r="V3" s="86">
        <v>2015</v>
      </c>
      <c r="W3" s="86">
        <v>2016</v>
      </c>
      <c r="X3" s="86">
        <v>2017</v>
      </c>
      <c r="Y3" s="86">
        <v>2018</v>
      </c>
      <c r="Z3" s="86">
        <v>2019</v>
      </c>
      <c r="AA3" s="86">
        <v>2020</v>
      </c>
      <c r="AB3" s="86">
        <v>2021</v>
      </c>
      <c r="AC3" s="86">
        <v>2022</v>
      </c>
      <c r="AD3" s="86">
        <v>2023</v>
      </c>
      <c r="AE3" s="86">
        <v>2024</v>
      </c>
      <c r="AF3" s="86">
        <v>2025</v>
      </c>
      <c r="AG3" s="86">
        <v>2026</v>
      </c>
      <c r="AH3" s="86">
        <v>2027</v>
      </c>
      <c r="AI3" s="86">
        <v>2028</v>
      </c>
      <c r="AJ3" s="86">
        <v>2029</v>
      </c>
      <c r="AK3" s="86">
        <v>2030</v>
      </c>
      <c r="AL3" s="86">
        <v>2031</v>
      </c>
      <c r="AM3" s="86">
        <v>2032</v>
      </c>
      <c r="AN3" s="86">
        <v>2033</v>
      </c>
      <c r="AO3" s="86">
        <v>2034</v>
      </c>
      <c r="AP3" s="86">
        <v>2035</v>
      </c>
      <c r="AQ3" s="86">
        <v>2036</v>
      </c>
      <c r="AR3" s="86">
        <v>2037</v>
      </c>
      <c r="AS3" s="86">
        <v>2038</v>
      </c>
      <c r="AT3" s="86">
        <v>2039</v>
      </c>
      <c r="AU3" s="86">
        <v>2040</v>
      </c>
      <c r="AV3" s="86">
        <v>2041</v>
      </c>
      <c r="AW3" s="86">
        <v>2042</v>
      </c>
      <c r="AX3" s="86">
        <v>2043</v>
      </c>
      <c r="AY3" s="86">
        <v>2044</v>
      </c>
      <c r="AZ3" s="86">
        <v>2045</v>
      </c>
      <c r="BA3" s="86">
        <v>2046</v>
      </c>
      <c r="BB3" s="86">
        <v>2047</v>
      </c>
      <c r="BC3" s="86">
        <v>2048</v>
      </c>
      <c r="BD3" s="86">
        <v>2049</v>
      </c>
      <c r="BE3" s="86">
        <v>2050</v>
      </c>
    </row>
    <row r="4" spans="1:57" x14ac:dyDescent="0.35">
      <c r="A4" s="86" t="s">
        <v>636</v>
      </c>
      <c r="C4" s="86" t="s">
        <v>7</v>
      </c>
      <c r="D4" s="87" t="s">
        <v>621</v>
      </c>
      <c r="E4" s="87"/>
      <c r="F4" s="90" t="s">
        <v>42</v>
      </c>
      <c r="G4" s="91">
        <f>'[2]EU Inhabitants'!B12*([2]Sources!$C$3/1000)*('[2]Waste Bin detailed'!$F$22/100)</f>
        <v>0.7943195882440699</v>
      </c>
      <c r="H4" s="91">
        <f>'[2]EU Inhabitants'!C12*([2]Sources!$C$3/1000)*('[2]Waste Bin detailed'!$F$22/100)</f>
        <v>0.79620696404594959</v>
      </c>
      <c r="I4" s="91">
        <f>'[2]EU Inhabitants'!D12*([2]Sources!$C$3/1000)*('[2]Waste Bin detailed'!$F$22/100)</f>
        <v>0.7997996419513651</v>
      </c>
      <c r="J4" s="91">
        <f>'[2]EU Inhabitants'!E12*([2]Sources!$C$3/1000)*('[2]Waste Bin detailed'!$F$22/100)</f>
        <v>0.80337742503356713</v>
      </c>
      <c r="K4" s="91">
        <f>'[2]EU Inhabitants'!F12*([2]Sources!$C$3/1000)*('[2]Waste Bin detailed'!$F$22/100)</f>
        <v>0.80652527524988815</v>
      </c>
      <c r="L4" s="91">
        <f>'[2]EU Inhabitants'!G12*([2]Sources!$C$3/1000)*('[2]Waste Bin detailed'!$F$22/100)</f>
        <v>0.81035999403252279</v>
      </c>
      <c r="M4" s="91">
        <f>'[2]EU Inhabitants'!H12*([2]Sources!$C$3/1000)*('[2]Waste Bin detailed'!$F$22/100)</f>
        <v>0.81544362822616745</v>
      </c>
      <c r="N4" s="91">
        <f>'[2]EU Inhabitants'!I12*([2]Sources!$C$3/1000)*('[2]Waste Bin detailed'!$F$22/100)</f>
        <v>0.82111855587050575</v>
      </c>
      <c r="O4" s="91">
        <f>'[2]EU Inhabitants'!J12*([2]Sources!$C$3/1000)*('[2]Waste Bin detailed'!$F$22/100)</f>
        <v>0.82750564224973888</v>
      </c>
      <c r="P4" s="91">
        <f>'[2]EU Inhabitants'!K12*([2]Sources!$C$3/1000)*('[2]Waste Bin detailed'!$F$22/100)</f>
        <v>0.8341938833358199</v>
      </c>
      <c r="Q4" s="91">
        <f>'[2]EU Inhabitants'!L12*([2]Sources!$C$3/1000)*('[2]Waste Bin detailed'!$F$22/100)</f>
        <v>0.84092952409368937</v>
      </c>
      <c r="R4" s="91">
        <f>'[2]EU Inhabitants'!M12*([2]Sources!$C$3/1000)*('[2]Waste Bin detailed'!$F$22/100)</f>
        <v>0.8533987408623005</v>
      </c>
      <c r="S4" s="91">
        <f>'[2]EU Inhabitants'!N12*([2]Sources!$C$3/1000)*('[2]Waste Bin detailed'!$F$22/100)</f>
        <v>0.8592365030583321</v>
      </c>
      <c r="T4" s="91">
        <f>'[2]EU Inhabitants'!O12*([2]Sources!$C$3/1000)*('[2]Waste Bin detailed'!$F$22/100)</f>
        <v>0.86405288378338063</v>
      </c>
      <c r="U4" s="91">
        <f>'[2]EU Inhabitants'!P12*([2]Sources!$C$3/1000)*('[2]Waste Bin detailed'!$F$22/100)</f>
        <v>0.8673783082201999</v>
      </c>
      <c r="V4" s="91">
        <f>'[2]EU Inhabitants'!Q12*([2]Sources!$C$3/1000)*('[2]Waste Bin detailed'!$F$22/100)</f>
        <v>0.87175630016410566</v>
      </c>
      <c r="W4" s="91">
        <f>'[2]EU Inhabitants'!R12*([2]Sources!$C$3/1000)*('[2]Waste Bin detailed'!$F$22/100)</f>
        <v>0.87748483365657182</v>
      </c>
      <c r="X4" s="91">
        <f>'[2]EU Inhabitants'!S12*([2]Sources!$C$3/1000)*('[2]Waste Bin detailed'!$F$22/100)</f>
        <v>0.88063524392063264</v>
      </c>
      <c r="Y4" s="91">
        <f>'[2]EU Inhabitants'!T12*([2]Sources!$C$3/1000)*('[2]Waste Bin detailed'!$F$22/100)</f>
        <v>0.88427066686558264</v>
      </c>
      <c r="Z4" s="91">
        <f>'[2]EU Inhabitants'!U12*([2]Sources!$C$3/1000)*('[2]Waste Bin detailed'!$F$22/100)</f>
        <v>0.8886871371027899</v>
      </c>
      <c r="AA4" s="91">
        <f>'[2]EU Inhabitants'!V12*([2]Sources!$C$3/1000)*('[2]Waste Bin detailed'!$F$22/100)</f>
        <v>0.893878681187528</v>
      </c>
      <c r="AB4" s="91">
        <f>'[2]EU Inhabitants'!W12*([2]Sources!$C$3/1000)*('[2]Waste Bin detailed'!$F$22/100)</f>
        <v>0.89638651946889458</v>
      </c>
      <c r="AC4" s="91">
        <f>'[2]EU Inhabitants'!X12*([2]Sources!$C$3/1000)*('[2]Waste Bin detailed'!$F$22/100)</f>
        <v>0.9012627122184097</v>
      </c>
      <c r="AD4" s="91">
        <f>'[2]EU Inhabitants'!Y12*([2]Sources!$C$3/1000)*('[2]Waste Bin detailed'!$F$22/100)</f>
        <v>0.91097328360435637</v>
      </c>
      <c r="AE4" s="91">
        <f>'[2]EU Inhabitants'!Z12*([2]Sources!$C$3/1000)*('[2]Waste Bin detailed'!$F$22/100)</f>
        <v>0.91461297329553937</v>
      </c>
      <c r="AF4" s="91">
        <f>'[2]EU Inhabitants'!AA12*([2]Sources!$C$3/1000)*('[2]Waste Bin detailed'!$F$22/100)</f>
        <v>0.91769263314933613</v>
      </c>
      <c r="AG4" s="91">
        <f>'[2]EU Inhabitants'!AB12*([2]Sources!$C$3/1000)*('[2]Waste Bin detailed'!$F$22/100)</f>
        <v>0.92065453080710136</v>
      </c>
      <c r="AH4" s="91">
        <f>'[2]EU Inhabitants'!AC12*([2]Sources!$C$3/1000)*('[2]Waste Bin detailed'!$F$22/100)</f>
        <v>0.92349401163658063</v>
      </c>
      <c r="AI4" s="91">
        <f>'[2]EU Inhabitants'!AD12*([2]Sources!$C$3/1000)*('[2]Waste Bin detailed'!$F$22/100)</f>
        <v>0.92620417126659704</v>
      </c>
      <c r="AJ4" s="91">
        <f>'[2]EU Inhabitants'!AE12*([2]Sources!$C$3/1000)*('[2]Waste Bin detailed'!$F$22/100)</f>
        <v>0.92891471878263476</v>
      </c>
      <c r="AK4" s="91">
        <f>'[2]EU Inhabitants'!AF12*([2]Sources!$C$3/1000)*('[2]Waste Bin detailed'!$F$22/100)</f>
        <v>0.93162813665522903</v>
      </c>
      <c r="AL4" s="91">
        <f>'[2]EU Inhabitants'!AG12*([2]Sources!$C$3/1000)*('[2]Waste Bin detailed'!$F$22/100)</f>
        <v>0.93431036849172022</v>
      </c>
      <c r="AM4" s="91">
        <f>'[2]EU Inhabitants'!AH12*([2]Sources!$C$3/1000)*('[2]Waste Bin detailed'!$F$22/100)</f>
        <v>0.9369477607041623</v>
      </c>
      <c r="AN4" s="91">
        <f>'[2]EU Inhabitants'!AI12*([2]Sources!$C$3/1000)*('[2]Waste Bin detailed'!$F$22/100)</f>
        <v>0.93955233775921232</v>
      </c>
      <c r="AO4" s="91">
        <f>'[2]EU Inhabitants'!AJ12*([2]Sources!$C$3/1000)*('[2]Waste Bin detailed'!$F$22/100)</f>
        <v>0.94212572877815914</v>
      </c>
      <c r="AP4" s="91">
        <f>'[2]EU Inhabitants'!AK12*([2]Sources!$C$3/1000)*('[2]Waste Bin detailed'!$F$22/100)</f>
        <v>0.94487715948082951</v>
      </c>
      <c r="AQ4" s="91">
        <f>'[2]EU Inhabitants'!AL12*([2]Sources!$C$3/1000)*('[2]Waste Bin detailed'!$F$22/100)</f>
        <v>0.94760019692674935</v>
      </c>
      <c r="AR4" s="91">
        <f>'[2]EU Inhabitants'!AM12*([2]Sources!$C$3/1000)*('[2]Waste Bin detailed'!$F$22/100)</f>
        <v>0.95022028942264669</v>
      </c>
      <c r="AS4" s="91">
        <f>'[2]EU Inhabitants'!AN12*([2]Sources!$C$3/1000)*('[2]Waste Bin detailed'!$F$22/100)</f>
        <v>0.95277839773235873</v>
      </c>
      <c r="AT4" s="91">
        <f>'[2]EU Inhabitants'!AO12*([2]Sources!$C$3/1000)*('[2]Waste Bin detailed'!$F$22/100)</f>
        <v>0.95523681933462634</v>
      </c>
      <c r="AU4" s="91">
        <f>'[2]EU Inhabitants'!AP12*([2]Sources!$C$3/1000)*('[2]Waste Bin detailed'!$F$22/100)</f>
        <v>0.95759904520364025</v>
      </c>
      <c r="AV4" s="91">
        <f>'[2]EU Inhabitants'!AQ12*([2]Sources!$C$3/1000)*('[2]Waste Bin detailed'!$F$22/100)</f>
        <v>0.95985677457854701</v>
      </c>
      <c r="AW4" s="91">
        <f>'[2]EU Inhabitants'!AR12*([2]Sources!$C$3/1000)*('[2]Waste Bin detailed'!$F$22/100)</f>
        <v>0.96199767268387304</v>
      </c>
      <c r="AX4" s="91">
        <f>'[2]EU Inhabitants'!AS12*([2]Sources!$C$3/1000)*('[2]Waste Bin detailed'!$F$22/100)</f>
        <v>0.96401072355661654</v>
      </c>
      <c r="AY4" s="91">
        <f>'[2]EU Inhabitants'!AT12*([2]Sources!$C$3/1000)*('[2]Waste Bin detailed'!$F$22/100)</f>
        <v>0.96589685812322845</v>
      </c>
      <c r="AZ4" s="91">
        <f>'[2]EU Inhabitants'!AU12*([2]Sources!$C$3/1000)*('[2]Waste Bin detailed'!$F$22/100)</f>
        <v>0.96765809339101905</v>
      </c>
      <c r="BA4" s="91">
        <f>'[2]EU Inhabitants'!AV12*([2]Sources!$C$3/1000)*('[2]Waste Bin detailed'!$F$22/100)</f>
        <v>0.96929923914665084</v>
      </c>
      <c r="BB4" s="91">
        <f>'[2]EU Inhabitants'!AW12*([2]Sources!$C$3/1000)*('[2]Waste Bin detailed'!$F$22/100)</f>
        <v>0.97078189467402665</v>
      </c>
      <c r="BC4" s="91">
        <f>'[2]EU Inhabitants'!AX12*([2]Sources!$C$3/1000)*('[2]Waste Bin detailed'!$F$22/100)</f>
        <v>0.97211149037744304</v>
      </c>
      <c r="BD4" s="91">
        <f>'[2]EU Inhabitants'!AY12*([2]Sources!$C$3/1000)*('[2]Waste Bin detailed'!$F$22/100)</f>
        <v>0.97327693271669402</v>
      </c>
      <c r="BE4" s="91">
        <f>'[2]EU Inhabitants'!AZ12*([2]Sources!$C$3/1000)*('[2]Waste Bin detailed'!$F$22/100)</f>
        <v>0.97430739072057293</v>
      </c>
    </row>
    <row r="5" spans="1:57" x14ac:dyDescent="0.35">
      <c r="A5" s="86" t="s">
        <v>636</v>
      </c>
      <c r="C5" s="86" t="s">
        <v>7</v>
      </c>
      <c r="D5" s="87" t="s">
        <v>621</v>
      </c>
      <c r="E5" s="87"/>
      <c r="F5" s="90" t="s">
        <v>43</v>
      </c>
      <c r="G5" s="91">
        <f>'[2]EU Inhabitants'!B13*('[2]Weighted Average'!B11/1000)*('[2]Waste Bin detailed'!$F$22/100)</f>
        <v>1.0623780982002999</v>
      </c>
      <c r="H5" s="91">
        <f>'[2]EU Inhabitants'!C13*('[2]Weighted Average'!C11/1000)*('[2]Waste Bin detailed'!$F$22/100)</f>
        <v>1.057004127307547</v>
      </c>
      <c r="I5" s="91">
        <f>'[2]EU Inhabitants'!D13*('[2]Weighted Average'!D11/1000)*('[2]Waste Bin detailed'!$F$22/100)</f>
        <v>1.0206318481892709</v>
      </c>
      <c r="J5" s="91">
        <f>'[2]EU Inhabitants'!E13*('[2]Weighted Average'!E11/1000)*('[2]Waste Bin detailed'!$F$22/100)</f>
        <v>1.012418117505119</v>
      </c>
      <c r="K5" s="91">
        <f>'[2]EU Inhabitants'!F13*('[2]Weighted Average'!F11/1000)*('[2]Waste Bin detailed'!$F$22/100)</f>
        <v>1.0046352582130063</v>
      </c>
      <c r="L5" s="91">
        <f>'[2]EU Inhabitants'!G13*('[2]Weighted Average'!G11/1000)*('[2]Waste Bin detailed'!$F$22/100)</f>
        <v>0.99738754443749578</v>
      </c>
      <c r="M5" s="91">
        <f>'[2]EU Inhabitants'!H13*('[2]Weighted Average'!H11/1000)*('[2]Waste Bin detailed'!$F$22/100)</f>
        <v>0.98970531404166262</v>
      </c>
      <c r="N5" s="91">
        <f>'[2]EU Inhabitants'!I13*('[2]Weighted Average'!I11/1000)*('[2]Waste Bin detailed'!$F$22/100)</f>
        <v>0.9822006460766981</v>
      </c>
      <c r="O5" s="91">
        <f>'[2]EU Inhabitants'!J13*('[2]Weighted Average'!J11/1000)*('[2]Waste Bin detailed'!$F$22/100)</f>
        <v>0.97490841326815192</v>
      </c>
      <c r="P5" s="91">
        <f>'[2]EU Inhabitants'!K13*('[2]Weighted Average'!K11/1000)*('[2]Waste Bin detailed'!$F$22/100)</f>
        <v>0.96810231574954497</v>
      </c>
      <c r="Q5" s="91">
        <f>'[2]EU Inhabitants'!L13*('[2]Weighted Average'!L11/1000)*('[2]Waste Bin detailed'!$F$22/100)</f>
        <v>0.96196442461744491</v>
      </c>
      <c r="R5" s="91">
        <f>'[2]EU Inhabitants'!M13*('[2]Weighted Average'!M11/1000)*('[2]Waste Bin detailed'!$F$22/100)</f>
        <v>0.95463583035679278</v>
      </c>
      <c r="S5" s="91">
        <f>'[2]EU Inhabitants'!N13*('[2]Weighted Average'!N11/1000)*('[2]Waste Bin detailed'!$F$22/100)</f>
        <v>0.94904022223789142</v>
      </c>
      <c r="T5" s="91">
        <f>'[2]EU Inhabitants'!O13*('[2]Weighted Average'!O11/1000)*('[2]Waste Bin detailed'!$F$22/100)</f>
        <v>0.94348957596367511</v>
      </c>
      <c r="U5" s="91">
        <f>'[2]EU Inhabitants'!P13*('[2]Weighted Average'!P11/1000)*('[2]Waste Bin detailed'!$F$22/100)</f>
        <v>0.93856122234068606</v>
      </c>
      <c r="V5" s="91">
        <f>'[2]EU Inhabitants'!Q13*('[2]Weighted Average'!Q11/1000)*('[2]Waste Bin detailed'!$F$22/100)</f>
        <v>0.93308690529443905</v>
      </c>
      <c r="W5" s="91">
        <f>'[2]EU Inhabitants'!R13*('[2]Weighted Average'!R11/1000)*('[2]Waste Bin detailed'!$F$22/100)</f>
        <v>0.92709313641668645</v>
      </c>
      <c r="X5" s="91">
        <f>'[2]EU Inhabitants'!S13*('[2]Weighted Average'!S11/1000)*('[2]Waste Bin detailed'!$F$22/100)</f>
        <v>0.92054838494199032</v>
      </c>
      <c r="Y5" s="91">
        <f>'[2]EU Inhabitants'!T13*('[2]Weighted Average'!T11/1000)*('[2]Waste Bin detailed'!$F$22/100)</f>
        <v>0.91388729764956778</v>
      </c>
      <c r="Z5" s="91">
        <f>'[2]EU Inhabitants'!U13*('[2]Weighted Average'!U11/1000)*('[2]Waste Bin detailed'!$F$22/100)</f>
        <v>0.922420040304755</v>
      </c>
      <c r="AA5" s="91">
        <f>'[2]EU Inhabitants'!V13*('[2]Weighted Average'!V11/1000)*('[2]Waste Bin detailed'!$F$22/100)</f>
        <v>0.91602351933888493</v>
      </c>
      <c r="AB5" s="91">
        <f>'[2]EU Inhabitants'!W13*('[2]Weighted Average'!W11/1000)*('[2]Waste Bin detailed'!$F$22/100)</f>
        <v>0.91147758292440795</v>
      </c>
      <c r="AC5" s="91">
        <f>'[2]EU Inhabitants'!X13*('[2]Weighted Average'!X11/1000)*('[2]Waste Bin detailed'!$F$22/100)</f>
        <v>0.9012851900173221</v>
      </c>
      <c r="AD5" s="91">
        <f>'[2]EU Inhabitants'!Y13*('[2]Weighted Average'!Y11/1000)*('[2]Waste Bin detailed'!$F$22/100)</f>
        <v>0.84981184727294001</v>
      </c>
      <c r="AE5" s="91">
        <f>'[2]EU Inhabitants'!Z13*('[2]Weighted Average'!Z11/1000)*('[2]Waste Bin detailed'!$F$22/100)</f>
        <v>0.9116799581380598</v>
      </c>
      <c r="AF5" s="91">
        <f>'[2]EU Inhabitants'!AA13*('[2]Weighted Average'!AA11/1000)*('[2]Waste Bin detailed'!$F$22/100)</f>
        <v>0.90392696968842268</v>
      </c>
      <c r="AG5" s="91">
        <f>'[2]EU Inhabitants'!AB13*('[2]Weighted Average'!AB11/1000)*('[2]Waste Bin detailed'!$F$22/100)</f>
        <v>0.89625790124335758</v>
      </c>
      <c r="AH5" s="91">
        <f>'[2]EU Inhabitants'!AC13*('[2]Weighted Average'!AC11/1000)*('[2]Waste Bin detailed'!$F$22/100)</f>
        <v>0.88859387957878566</v>
      </c>
      <c r="AI5" s="91">
        <f>'[2]EU Inhabitants'!AD13*('[2]Weighted Average'!AD11/1000)*('[2]Waste Bin detailed'!$F$22/100)</f>
        <v>0.88089392665158139</v>
      </c>
      <c r="AJ5" s="91">
        <f>'[2]EU Inhabitants'!AE13*('[2]Weighted Average'!AE11/1000)*('[2]Waste Bin detailed'!$F$22/100)</f>
        <v>0.87345860560724975</v>
      </c>
      <c r="AK5" s="91">
        <f>'[2]EU Inhabitants'!AF13*('[2]Weighted Average'!AF11/1000)*('[2]Waste Bin detailed'!$F$22/100)</f>
        <v>0.86622016356114195</v>
      </c>
      <c r="AL5" s="91">
        <f>'[2]EU Inhabitants'!AG13*('[2]Weighted Average'!AG11/1000)*('[2]Waste Bin detailed'!$F$22/100)</f>
        <v>0.8592011810282485</v>
      </c>
      <c r="AM5" s="91">
        <f>'[2]EU Inhabitants'!AH13*('[2]Weighted Average'!AH11/1000)*('[2]Waste Bin detailed'!$F$22/100)</f>
        <v>0.85239664746676347</v>
      </c>
      <c r="AN5" s="91">
        <f>'[2]EU Inhabitants'!AI13*('[2]Weighted Average'!AI11/1000)*('[2]Waste Bin detailed'!$F$22/100)</f>
        <v>0.84585204533449487</v>
      </c>
      <c r="AO5" s="91">
        <f>'[2]EU Inhabitants'!AJ13*('[2]Weighted Average'!AJ11/1000)*('[2]Waste Bin detailed'!$F$22/100)</f>
        <v>0.83969670225758308</v>
      </c>
      <c r="AP5" s="91">
        <f>'[2]EU Inhabitants'!AK13*('[2]Weighted Average'!AK11/1000)*('[2]Waste Bin detailed'!$F$22/100)</f>
        <v>0.83457625373547006</v>
      </c>
      <c r="AQ5" s="91">
        <f>'[2]EU Inhabitants'!AL13*('[2]Weighted Average'!AL11/1000)*('[2]Waste Bin detailed'!$F$22/100)</f>
        <v>0.82958665364561734</v>
      </c>
      <c r="AR5" s="91">
        <f>'[2]EU Inhabitants'!AM13*('[2]Weighted Average'!AM11/1000)*('[2]Waste Bin detailed'!$F$22/100)</f>
        <v>0.82470199502534702</v>
      </c>
      <c r="AS5" s="91">
        <f>'[2]EU Inhabitants'!AN13*('[2]Weighted Average'!AN11/1000)*('[2]Waste Bin detailed'!$F$22/100)</f>
        <v>0.81993156405392909</v>
      </c>
      <c r="AT5" s="91">
        <f>'[2]EU Inhabitants'!AO13*('[2]Weighted Average'!AO11/1000)*('[2]Waste Bin detailed'!$F$22/100)</f>
        <v>0.81539685305994536</v>
      </c>
      <c r="AU5" s="91">
        <f>'[2]EU Inhabitants'!AP13*('[2]Weighted Average'!AP11/1000)*('[2]Waste Bin detailed'!$F$22/100)</f>
        <v>0.81106572090401996</v>
      </c>
      <c r="AV5" s="91">
        <f>'[2]EU Inhabitants'!AQ13*('[2]Weighted Average'!AQ11/1000)*('[2]Waste Bin detailed'!$F$22/100)</f>
        <v>0.80682602076637444</v>
      </c>
      <c r="AW5" s="91">
        <f>'[2]EU Inhabitants'!AR13*('[2]Weighted Average'!AR11/1000)*('[2]Waste Bin detailed'!$F$22/100)</f>
        <v>0.80270574687396667</v>
      </c>
      <c r="AX5" s="91">
        <f>'[2]EU Inhabitants'!AS13*('[2]Weighted Average'!AS11/1000)*('[2]Waste Bin detailed'!$F$22/100)</f>
        <v>0.79867051293947744</v>
      </c>
      <c r="AY5" s="91">
        <f>'[2]EU Inhabitants'!AT13*('[2]Weighted Average'!AT11/1000)*('[2]Waste Bin detailed'!$F$22/100)</f>
        <v>0.79469289702947676</v>
      </c>
      <c r="AZ5" s="91">
        <f>'[2]EU Inhabitants'!AU13*('[2]Weighted Average'!AU11/1000)*('[2]Waste Bin detailed'!$F$22/100)</f>
        <v>0.79080284311790405</v>
      </c>
      <c r="BA5" s="91">
        <f>'[2]EU Inhabitants'!AV13*('[2]Weighted Average'!AV11/1000)*('[2]Waste Bin detailed'!$F$22/100)</f>
        <v>0.78692567846373518</v>
      </c>
      <c r="BB5" s="91">
        <f>'[2]EU Inhabitants'!AW13*('[2]Weighted Average'!AW11/1000)*('[2]Waste Bin detailed'!$F$22/100)</f>
        <v>0.78309982889866414</v>
      </c>
      <c r="BC5" s="91">
        <f>'[2]EU Inhabitants'!AX13*('[2]Weighted Average'!AX11/1000)*('[2]Waste Bin detailed'!$F$22/100)</f>
        <v>0.77931163255046587</v>
      </c>
      <c r="BD5" s="91">
        <f>'[2]EU Inhabitants'!AY13*('[2]Weighted Average'!AY11/1000)*('[2]Waste Bin detailed'!$F$22/100)</f>
        <v>0.77557251786674086</v>
      </c>
      <c r="BE5" s="91">
        <f>'[2]EU Inhabitants'!AZ13*('[2]Weighted Average'!AZ11/1000)*('[2]Waste Bin detailed'!$F$22/100)</f>
        <v>0.77187132916694612</v>
      </c>
    </row>
    <row r="6" spans="1:57" x14ac:dyDescent="0.35">
      <c r="A6" s="86" t="s">
        <v>636</v>
      </c>
      <c r="C6" s="86" t="s">
        <v>7</v>
      </c>
      <c r="D6" s="87" t="s">
        <v>621</v>
      </c>
      <c r="E6" s="87"/>
      <c r="F6" s="90" t="s">
        <v>46</v>
      </c>
      <c r="G6" s="91">
        <f>'[2]EU Inhabitants'!B14*('[2]Weighted Average'!B11/1000)*('[2]Waste Bin detailed'!$F$22/100)</f>
        <v>1.3330962654490564</v>
      </c>
      <c r="H6" s="91">
        <f>'[2]EU Inhabitants'!C14*('[2]Weighted Average'!C11/1000)*('[2]Waste Bin detailed'!$F$22/100)</f>
        <v>1.3271166620596901</v>
      </c>
      <c r="I6" s="91">
        <f>'[2]EU Inhabitants'!D14*('[2]Weighted Average'!D11/1000)*('[2]Waste Bin detailed'!$F$22/100)</f>
        <v>1.3231536436394962</v>
      </c>
      <c r="J6" s="91">
        <f>'[2]EU Inhabitants'!E14*('[2]Weighted Average'!E11/1000)*('[2]Waste Bin detailed'!$F$22/100)</f>
        <v>1.3220440177703323</v>
      </c>
      <c r="K6" s="91">
        <f>'[2]EU Inhabitants'!F14*('[2]Weighted Average'!F11/1000)*('[2]Waste Bin detailed'!$F$22/100)</f>
        <v>1.3224545726396413</v>
      </c>
      <c r="L6" s="91">
        <f>'[2]EU Inhabitants'!G14*('[2]Weighted Average'!G11/1000)*('[2]Waste Bin detailed'!$F$22/100)</f>
        <v>1.3230297669702915</v>
      </c>
      <c r="M6" s="91">
        <f>'[2]EU Inhabitants'!H14*('[2]Weighted Average'!H11/1000)*('[2]Waste Bin detailed'!$F$22/100)</f>
        <v>1.3262336417267058</v>
      </c>
      <c r="N6" s="91">
        <f>'[2]EU Inhabitants'!I14*('[2]Weighted Average'!I11/1000)*('[2]Waste Bin detailed'!$F$22/100)</f>
        <v>1.3300078159483446</v>
      </c>
      <c r="O6" s="91">
        <f>'[2]EU Inhabitants'!J14*('[2]Weighted Average'!J11/1000)*('[2]Waste Bin detailed'!$F$22/100)</f>
        <v>1.34129907517754</v>
      </c>
      <c r="P6" s="91">
        <f>'[2]EU Inhabitants'!K14*('[2]Weighted Average'!K11/1000)*('[2]Waste Bin detailed'!$F$22/100)</f>
        <v>1.3516892747795017</v>
      </c>
      <c r="Q6" s="91">
        <f>'[2]EU Inhabitants'!L14*('[2]Weighted Average'!L11/1000)*('[2]Waste Bin detailed'!$F$22/100)</f>
        <v>1.3560325754297664</v>
      </c>
      <c r="R6" s="91">
        <f>'[2]EU Inhabitants'!M14*('[2]Weighted Average'!M11/1000)*('[2]Waste Bin detailed'!$F$22/100)</f>
        <v>1.3584507617906079</v>
      </c>
      <c r="S6" s="91">
        <f>'[2]EU Inhabitants'!N14*('[2]Weighted Average'!N11/1000)*('[2]Waste Bin detailed'!$F$22/100)</f>
        <v>1.360691287383591</v>
      </c>
      <c r="T6" s="91">
        <f>'[2]EU Inhabitants'!O14*('[2]Weighted Average'!O11/1000)*('[2]Waste Bin detailed'!$F$22/100)</f>
        <v>1.3620404270614037</v>
      </c>
      <c r="U6" s="91">
        <f>'[2]EU Inhabitants'!P14*('[2]Weighted Average'!P11/1000)*('[2]Waste Bin detailed'!$F$22/100)</f>
        <v>1.3617152443308544</v>
      </c>
      <c r="V6" s="91">
        <f>'[2]EU Inhabitants'!Q14*('[2]Weighted Average'!Q11/1000)*('[2]Waste Bin detailed'!$F$22/100)</f>
        <v>1.3652952066704851</v>
      </c>
      <c r="W6" s="91">
        <f>'[2]EU Inhabitants'!R14*('[2]Weighted Average'!R11/1000)*('[2]Waste Bin detailed'!$F$22/100)</f>
        <v>1.3677230690945228</v>
      </c>
      <c r="X6" s="91">
        <f>'[2]EU Inhabitants'!S14*('[2]Weighted Average'!S11/1000)*('[2]Waste Bin detailed'!$F$22/100)</f>
        <v>1.3712347239774862</v>
      </c>
      <c r="Y6" s="91">
        <f>'[2]EU Inhabitants'!T14*('[2]Weighted Average'!T11/1000)*('[2]Waste Bin detailed'!$F$22/100)</f>
        <v>1.3753684722461317</v>
      </c>
      <c r="Z6" s="91">
        <f>'[2]EU Inhabitants'!U14*('[2]Weighted Average'!U11/1000)*('[2]Waste Bin detailed'!$F$22/100)</f>
        <v>1.403362030588341</v>
      </c>
      <c r="AA6" s="91">
        <f>'[2]EU Inhabitants'!V14*('[2]Weighted Average'!V11/1000)*('[2]Waste Bin detailed'!$F$22/100)</f>
        <v>1.4091814721487239</v>
      </c>
      <c r="AB6" s="91">
        <f>'[2]EU Inhabitants'!W14*('[2]Weighted Average'!W11/1000)*('[2]Waste Bin detailed'!$F$22/100)</f>
        <v>1.3830320776300637</v>
      </c>
      <c r="AC6" s="91">
        <f>'[2]EU Inhabitants'!X14*('[2]Weighted Average'!X11/1000)*('[2]Waste Bin detailed'!$F$22/100)</f>
        <v>1.3859686478836553</v>
      </c>
      <c r="AD6" s="91">
        <f>'[2]EU Inhabitants'!Y14*('[2]Weighted Average'!Y11/1000)*('[2]Waste Bin detailed'!$F$22/100)</f>
        <v>1.4270744839472198</v>
      </c>
      <c r="AE6" s="91">
        <f>'[2]EU Inhabitants'!Z14*('[2]Weighted Average'!Z11/1000)*('[2]Waste Bin detailed'!$F$22/100)</f>
        <v>1.4559983298771786</v>
      </c>
      <c r="AF6" s="91">
        <f>'[2]EU Inhabitants'!AA14*('[2]Weighted Average'!AA11/1000)*('[2]Waste Bin detailed'!$F$22/100)</f>
        <v>1.4516567107816261</v>
      </c>
      <c r="AG6" s="91">
        <f>'[2]EU Inhabitants'!AB14*('[2]Weighted Average'!AB11/1000)*('[2]Waste Bin detailed'!$F$22/100)</f>
        <v>1.4472095521495114</v>
      </c>
      <c r="AH6" s="91">
        <f>'[2]EU Inhabitants'!AC14*('[2]Weighted Average'!AC11/1000)*('[2]Waste Bin detailed'!$F$22/100)</f>
        <v>1.4427311942429504</v>
      </c>
      <c r="AI6" s="91">
        <f>'[2]EU Inhabitants'!AD14*('[2]Weighted Average'!AD11/1000)*('[2]Waste Bin detailed'!$F$22/100)</f>
        <v>1.4381237943455889</v>
      </c>
      <c r="AJ6" s="91">
        <f>'[2]EU Inhabitants'!AE14*('[2]Weighted Average'!AE11/1000)*('[2]Waste Bin detailed'!$F$22/100)</f>
        <v>1.4338658803314841</v>
      </c>
      <c r="AK6" s="91">
        <f>'[2]EU Inhabitants'!AF14*('[2]Weighted Average'!AF11/1000)*('[2]Waste Bin detailed'!$F$22/100)</f>
        <v>1.4297835366884803</v>
      </c>
      <c r="AL6" s="91">
        <f>'[2]EU Inhabitants'!AG14*('[2]Weighted Average'!AG11/1000)*('[2]Waste Bin detailed'!$F$22/100)</f>
        <v>1.4257850743274507</v>
      </c>
      <c r="AM6" s="91">
        <f>'[2]EU Inhabitants'!AH14*('[2]Weighted Average'!AH11/1000)*('[2]Waste Bin detailed'!$F$22/100)</f>
        <v>1.4218716432711158</v>
      </c>
      <c r="AN6" s="91">
        <f>'[2]EU Inhabitants'!AI14*('[2]Weighted Average'!AI11/1000)*('[2]Waste Bin detailed'!$F$22/100)</f>
        <v>1.4181354556849024</v>
      </c>
      <c r="AO6" s="91">
        <f>'[2]EU Inhabitants'!AJ14*('[2]Weighted Average'!AJ11/1000)*('[2]Waste Bin detailed'!$F$22/100)</f>
        <v>1.4146219209839364</v>
      </c>
      <c r="AP6" s="91">
        <f>'[2]EU Inhabitants'!AK14*('[2]Weighted Average'!AK11/1000)*('[2]Waste Bin detailed'!$F$22/100)</f>
        <v>1.4137290638844349</v>
      </c>
      <c r="AQ6" s="91">
        <f>'[2]EU Inhabitants'!AL14*('[2]Weighted Average'!AL11/1000)*('[2]Waste Bin detailed'!$F$22/100)</f>
        <v>1.4129808153160137</v>
      </c>
      <c r="AR6" s="91">
        <f>'[2]EU Inhabitants'!AM14*('[2]Weighted Average'!AM11/1000)*('[2]Waste Bin detailed'!$F$22/100)</f>
        <v>1.4123055677682752</v>
      </c>
      <c r="AS6" s="91">
        <f>'[2]EU Inhabitants'!AN14*('[2]Weighted Average'!AN11/1000)*('[2]Waste Bin detailed'!$F$22/100)</f>
        <v>1.4119932934370829</v>
      </c>
      <c r="AT6" s="91">
        <f>'[2]EU Inhabitants'!AO14*('[2]Weighted Average'!AO11/1000)*('[2]Waste Bin detailed'!$F$22/100)</f>
        <v>1.411919119217993</v>
      </c>
      <c r="AU6" s="91">
        <f>'[2]EU Inhabitants'!AP14*('[2]Weighted Average'!AP11/1000)*('[2]Waste Bin detailed'!$F$22/100)</f>
        <v>1.4121016407890004</v>
      </c>
      <c r="AV6" s="91">
        <f>'[2]EU Inhabitants'!AQ14*('[2]Weighted Average'!AQ11/1000)*('[2]Waste Bin detailed'!$F$22/100)</f>
        <v>1.4123998783499097</v>
      </c>
      <c r="AW6" s="91">
        <f>'[2]EU Inhabitants'!AR14*('[2]Weighted Average'!AR11/1000)*('[2]Waste Bin detailed'!$F$22/100)</f>
        <v>1.4127906400279833</v>
      </c>
      <c r="AX6" s="91">
        <f>'[2]EU Inhabitants'!AS14*('[2]Weighted Average'!AS11/1000)*('[2]Waste Bin detailed'!$F$22/100)</f>
        <v>1.4132432373622164</v>
      </c>
      <c r="AY6" s="91">
        <f>'[2]EU Inhabitants'!AT14*('[2]Weighted Average'!AT11/1000)*('[2]Waste Bin detailed'!$F$22/100)</f>
        <v>1.4137718414833294</v>
      </c>
      <c r="AZ6" s="91">
        <f>'[2]EU Inhabitants'!AU14*('[2]Weighted Average'!AU11/1000)*('[2]Waste Bin detailed'!$F$22/100)</f>
        <v>1.4143187918862623</v>
      </c>
      <c r="BA6" s="91">
        <f>'[2]EU Inhabitants'!AV14*('[2]Weighted Average'!AV11/1000)*('[2]Waste Bin detailed'!$F$22/100)</f>
        <v>1.4147540216532433</v>
      </c>
      <c r="BB6" s="91">
        <f>'[2]EU Inhabitants'!AW14*('[2]Weighted Average'!AW11/1000)*('[2]Waste Bin detailed'!$F$22/100)</f>
        <v>1.4151355267715446</v>
      </c>
      <c r="BC6" s="91">
        <f>'[2]EU Inhabitants'!AX14*('[2]Weighted Average'!AX11/1000)*('[2]Waste Bin detailed'!$F$22/100)</f>
        <v>1.4155292821862726</v>
      </c>
      <c r="BD6" s="91">
        <f>'[2]EU Inhabitants'!AY14*('[2]Weighted Average'!AY11/1000)*('[2]Waste Bin detailed'!$F$22/100)</f>
        <v>1.4158831551135334</v>
      </c>
      <c r="BE6" s="91">
        <f>'[2]EU Inhabitants'!AZ14*('[2]Weighted Average'!AZ11/1000)*('[2]Waste Bin detailed'!$F$22/100)</f>
        <v>1.4161994257337536</v>
      </c>
    </row>
    <row r="7" spans="1:57" x14ac:dyDescent="0.35">
      <c r="A7" s="86" t="s">
        <v>636</v>
      </c>
      <c r="C7" s="86" t="s">
        <v>7</v>
      </c>
      <c r="D7" s="87" t="s">
        <v>621</v>
      </c>
      <c r="E7" s="87"/>
      <c r="F7" s="90" t="s">
        <v>47</v>
      </c>
      <c r="G7" s="91">
        <f>'[2]EU Inhabitants'!B15*('[2]Weighted Average'!B11/1000)*('[2]Waste Bin detailed'!$F$22/100)</f>
        <v>0.69131757225595447</v>
      </c>
      <c r="H7" s="91">
        <f>'[2]EU Inhabitants'!C15*('[2]Weighted Average'!C11/1000)*('[2]Waste Bin detailed'!$F$22/100)</f>
        <v>0.69380469520747345</v>
      </c>
      <c r="I7" s="91">
        <f>'[2]EU Inhabitants'!D15*('[2]Weighted Average'!D11/1000)*('[2]Waste Bin detailed'!$F$22/100)</f>
        <v>0.69630726669190524</v>
      </c>
      <c r="J7" s="91">
        <f>'[2]EU Inhabitants'!E15*('[2]Weighted Average'!E11/1000)*('[2]Waste Bin detailed'!$F$22/100)</f>
        <v>0.69827119760277312</v>
      </c>
      <c r="K7" s="91">
        <f>'[2]EU Inhabitants'!F15*('[2]Weighted Average'!F11/1000)*('[2]Waste Bin detailed'!$F$22/100)</f>
        <v>0.70013641511786051</v>
      </c>
      <c r="L7" s="91">
        <f>'[2]EU Inhabitants'!G15*('[2]Weighted Average'!G11/1000)*('[2]Waste Bin detailed'!$F$22/100)</f>
        <v>0.70198565389270373</v>
      </c>
      <c r="M7" s="91">
        <f>'[2]EU Inhabitants'!H15*('[2]Weighted Average'!H11/1000)*('[2]Waste Bin detailed'!$F$22/100)</f>
        <v>0.70406656250472655</v>
      </c>
      <c r="N7" s="91">
        <f>'[2]EU Inhabitants'!I15*('[2]Weighted Average'!I11/1000)*('[2]Waste Bin detailed'!$F$22/100)</f>
        <v>0.70650474727141199</v>
      </c>
      <c r="O7" s="91">
        <f>'[2]EU Inhabitants'!J15*('[2]Weighted Average'!J11/1000)*('[2]Waste Bin detailed'!$F$22/100)</f>
        <v>0.71008157688678819</v>
      </c>
      <c r="P7" s="91">
        <f>'[2]EU Inhabitants'!K15*('[2]Weighted Average'!K11/1000)*('[2]Waste Bin detailed'!$F$22/100)</f>
        <v>0.71455249022282152</v>
      </c>
      <c r="Q7" s="91">
        <f>'[2]EU Inhabitants'!L15*('[2]Weighted Average'!L11/1000)*('[2]Waste Bin detailed'!$F$22/100)</f>
        <v>0.71737926735743318</v>
      </c>
      <c r="R7" s="91">
        <f>'[2]EU Inhabitants'!M15*('[2]Weighted Average'!M11/1000)*('[2]Waste Bin detailed'!$F$22/100)</f>
        <v>0.7203235538924555</v>
      </c>
      <c r="S7" s="91">
        <f>'[2]EU Inhabitants'!N15*('[2]Weighted Average'!N11/1000)*('[2]Waste Bin detailed'!$F$22/100)</f>
        <v>0.72280227066104552</v>
      </c>
      <c r="T7" s="91">
        <f>'[2]EU Inhabitants'!O15*('[2]Weighted Average'!O11/1000)*('[2]Waste Bin detailed'!$F$22/100)</f>
        <v>0.72564807224963368</v>
      </c>
      <c r="U7" s="91">
        <f>'[2]EU Inhabitants'!P15*('[2]Weighted Average'!P11/1000)*('[2]Waste Bin detailed'!$F$22/100)</f>
        <v>0.72891802380899551</v>
      </c>
      <c r="V7" s="91">
        <f>'[2]EU Inhabitants'!Q15*('[2]Weighted Average'!Q11/1000)*('[2]Waste Bin detailed'!$F$22/100)</f>
        <v>0.73324920450652931</v>
      </c>
      <c r="W7" s="91">
        <f>'[2]EU Inhabitants'!R15*('[2]Weighted Average'!R11/1000)*('[2]Waste Bin detailed'!$F$22/100)</f>
        <v>0.73962999580463573</v>
      </c>
      <c r="X7" s="91">
        <f>'[2]EU Inhabitants'!S15*('[2]Weighted Average'!S11/1000)*('[2]Waste Bin detailed'!$F$22/100)</f>
        <v>0.74515982623065047</v>
      </c>
      <c r="Y7" s="91">
        <f>'[2]EU Inhabitants'!T15*('[2]Weighted Average'!T11/1000)*('[2]Waste Bin detailed'!$F$22/100)</f>
        <v>0.74940859949025851</v>
      </c>
      <c r="Z7" s="91">
        <f>'[2]EU Inhabitants'!U15*('[2]Weighted Average'!U11/1000)*('[2]Waste Bin detailed'!$F$22/100)</f>
        <v>0.76508794737181773</v>
      </c>
      <c r="AA7" s="91">
        <f>'[2]EU Inhabitants'!V15*('[2]Weighted Average'!V11/1000)*('[2]Waste Bin detailed'!$F$22/100)</f>
        <v>0.7672878755258582</v>
      </c>
      <c r="AB7" s="91">
        <f>'[2]EU Inhabitants'!W15*('[2]Weighted Average'!W11/1000)*('[2]Waste Bin detailed'!$F$22/100)</f>
        <v>0.76961370047164779</v>
      </c>
      <c r="AC7" s="91">
        <f>'[2]EU Inhabitants'!X15*('[2]Weighted Average'!X11/1000)*('[2]Waste Bin detailed'!$F$22/100)</f>
        <v>0.7740422906003579</v>
      </c>
      <c r="AD7" s="91">
        <f>'[2]EU Inhabitants'!Y15*('[2]Weighted Average'!Y11/1000)*('[2]Waste Bin detailed'!$F$22/100)</f>
        <v>0.78192717336406192</v>
      </c>
      <c r="AE7" s="91">
        <f>'[2]EU Inhabitants'!Z15*('[2]Weighted Average'!Z11/1000)*('[2]Waste Bin detailed'!$F$22/100)</f>
        <v>0.78526576413091065</v>
      </c>
      <c r="AF7" s="91">
        <f>'[2]EU Inhabitants'!AA15*('[2]Weighted Average'!AA11/1000)*('[2]Waste Bin detailed'!$F$22/100)</f>
        <v>0.78792122387462671</v>
      </c>
      <c r="AG7" s="91">
        <f>'[2]EU Inhabitants'!AB15*('[2]Weighted Average'!AB11/1000)*('[2]Waste Bin detailed'!$F$22/100)</f>
        <v>0.79036477324890919</v>
      </c>
      <c r="AH7" s="91">
        <f>'[2]EU Inhabitants'!AC15*('[2]Weighted Average'!AC11/1000)*('[2]Waste Bin detailed'!$F$22/100)</f>
        <v>0.79260302776961666</v>
      </c>
      <c r="AI7" s="91">
        <f>'[2]EU Inhabitants'!AD15*('[2]Weighted Average'!AD11/1000)*('[2]Waste Bin detailed'!$F$22/100)</f>
        <v>0.7945992339167226</v>
      </c>
      <c r="AJ7" s="91">
        <f>'[2]EU Inhabitants'!AE15*('[2]Weighted Average'!AE11/1000)*('[2]Waste Bin detailed'!$F$22/100)</f>
        <v>0.79657328486034917</v>
      </c>
      <c r="AK7" s="91">
        <f>'[2]EU Inhabitants'!AF15*('[2]Weighted Average'!AF11/1000)*('[2]Waste Bin detailed'!$F$22/100)</f>
        <v>0.79843494042674212</v>
      </c>
      <c r="AL7" s="91">
        <f>'[2]EU Inhabitants'!AG15*('[2]Weighted Average'!AG11/1000)*('[2]Waste Bin detailed'!$F$22/100)</f>
        <v>0.80016969738416932</v>
      </c>
      <c r="AM7" s="91">
        <f>'[2]EU Inhabitants'!AH15*('[2]Weighted Average'!AH11/1000)*('[2]Waste Bin detailed'!$F$22/100)</f>
        <v>0.8017482277063489</v>
      </c>
      <c r="AN7" s="91">
        <f>'[2]EU Inhabitants'!AI15*('[2]Weighted Average'!AI11/1000)*('[2]Waste Bin detailed'!$F$22/100)</f>
        <v>0.80310979966624341</v>
      </c>
      <c r="AO7" s="91">
        <f>'[2]EU Inhabitants'!AJ15*('[2]Weighted Average'!AJ11/1000)*('[2]Waste Bin detailed'!$F$22/100)</f>
        <v>0.80425821484780124</v>
      </c>
      <c r="AP7" s="91">
        <f>'[2]EU Inhabitants'!AK15*('[2]Weighted Average'!AK11/1000)*('[2]Waste Bin detailed'!$F$22/100)</f>
        <v>0.80540180908132564</v>
      </c>
      <c r="AQ7" s="91">
        <f>'[2]EU Inhabitants'!AL15*('[2]Weighted Average'!AL11/1000)*('[2]Waste Bin detailed'!$F$22/100)</f>
        <v>0.80640199397236167</v>
      </c>
      <c r="AR7" s="91">
        <f>'[2]EU Inhabitants'!AM15*('[2]Weighted Average'!AM11/1000)*('[2]Waste Bin detailed'!$F$22/100)</f>
        <v>0.80727317264655829</v>
      </c>
      <c r="AS7" s="91">
        <f>'[2]EU Inhabitants'!AN15*('[2]Weighted Average'!AN11/1000)*('[2]Waste Bin detailed'!$F$22/100)</f>
        <v>0.80809604561845627</v>
      </c>
      <c r="AT7" s="91">
        <f>'[2]EU Inhabitants'!AO15*('[2]Weighted Average'!AO11/1000)*('[2]Waste Bin detailed'!$F$22/100)</f>
        <v>0.80869110586785908</v>
      </c>
      <c r="AU7" s="91">
        <f>'[2]EU Inhabitants'!AP15*('[2]Weighted Average'!AP11/1000)*('[2]Waste Bin detailed'!$F$22/100)</f>
        <v>0.80917654018933405</v>
      </c>
      <c r="AV7" s="91">
        <f>'[2]EU Inhabitants'!AQ15*('[2]Weighted Average'!AQ11/1000)*('[2]Waste Bin detailed'!$F$22/100)</f>
        <v>0.80957565959951705</v>
      </c>
      <c r="AW7" s="91">
        <f>'[2]EU Inhabitants'!AR15*('[2]Weighted Average'!AR11/1000)*('[2]Waste Bin detailed'!$F$22/100)</f>
        <v>0.8098503063060466</v>
      </c>
      <c r="AX7" s="91">
        <f>'[2]EU Inhabitants'!AS15*('[2]Weighted Average'!AS11/1000)*('[2]Waste Bin detailed'!$F$22/100)</f>
        <v>0.81004700425864673</v>
      </c>
      <c r="AY7" s="91">
        <f>'[2]EU Inhabitants'!AT15*('[2]Weighted Average'!AT11/1000)*('[2]Waste Bin detailed'!$F$22/100)</f>
        <v>0.81018642425842924</v>
      </c>
      <c r="AZ7" s="91">
        <f>'[2]EU Inhabitants'!AU15*('[2]Weighted Average'!AU11/1000)*('[2]Waste Bin detailed'!$F$22/100)</f>
        <v>0.81028006149124165</v>
      </c>
      <c r="BA7" s="91">
        <f>'[2]EU Inhabitants'!AV15*('[2]Weighted Average'!AV11/1000)*('[2]Waste Bin detailed'!$F$22/100)</f>
        <v>0.81034077003284</v>
      </c>
      <c r="BB7" s="91">
        <f>'[2]EU Inhabitants'!AW15*('[2]Weighted Average'!AW11/1000)*('[2]Waste Bin detailed'!$F$22/100)</f>
        <v>0.81037879991323281</v>
      </c>
      <c r="BC7" s="91">
        <f>'[2]EU Inhabitants'!AX15*('[2]Weighted Average'!AX11/1000)*('[2]Waste Bin detailed'!$F$22/100)</f>
        <v>0.81039785076019255</v>
      </c>
      <c r="BD7" s="91">
        <f>'[2]EU Inhabitants'!AY15*('[2]Weighted Average'!AY11/1000)*('[2]Waste Bin detailed'!$F$22/100)</f>
        <v>0.81040576124826147</v>
      </c>
      <c r="BE7" s="91">
        <f>'[2]EU Inhabitants'!AZ15*('[2]Weighted Average'!AZ11/1000)*('[2]Waste Bin detailed'!$F$22/100)</f>
        <v>0.81040534118052376</v>
      </c>
    </row>
    <row r="8" spans="1:57" x14ac:dyDescent="0.35">
      <c r="A8" s="86" t="s">
        <v>636</v>
      </c>
      <c r="C8" s="86" t="s">
        <v>7</v>
      </c>
      <c r="D8" s="87" t="s">
        <v>621</v>
      </c>
      <c r="E8" s="87"/>
      <c r="F8" s="90" t="s">
        <v>629</v>
      </c>
      <c r="G8" s="91">
        <f>'[2]EU Inhabitants'!B16*([2]Sources!$C$8/1000)*('[2]Waste Bin detailed'!$F$22/100)</f>
        <v>10.676471240489333</v>
      </c>
      <c r="H8" s="91">
        <f>'[2]EU Inhabitants'!C16*([2]Sources!$C$8/1000)*('[2]Waste Bin detailed'!$F$22/100)</f>
        <v>10.68895410114874</v>
      </c>
      <c r="I8" s="91">
        <f>'[2]EU Inhabitants'!D16*([2]Sources!$C$8/1000)*('[2]Waste Bin detailed'!$F$22/100)</f>
        <v>10.712443553483515</v>
      </c>
      <c r="J8" s="91">
        <f>'[2]EU Inhabitants'!E16*([2]Sources!$C$8/1000)*('[2]Waste Bin detailed'!$F$22/100)</f>
        <v>10.724966176338953</v>
      </c>
      <c r="K8" s="91">
        <f>'[2]EU Inhabitants'!F16*([2]Sources!$C$8/1000)*('[2]Waste Bin detailed'!$F$22/100)</f>
        <v>10.724315297777116</v>
      </c>
      <c r="L8" s="91">
        <f>'[2]EU Inhabitants'!G16*([2]Sources!$C$8/1000)*('[2]Waste Bin detailed'!$F$22/100)</f>
        <v>10.720310231090556</v>
      </c>
      <c r="M8" s="91">
        <f>'[2]EU Inhabitants'!H16*([2]Sources!$C$8/1000)*('[2]Waste Bin detailed'!$F$22/100)</f>
        <v>10.712142868118752</v>
      </c>
      <c r="N8" s="91">
        <f>'[2]EU Inhabitants'!I16*([2]Sources!$C$8/1000)*('[2]Waste Bin detailed'!$F$22/100)</f>
        <v>10.696148459794122</v>
      </c>
      <c r="O8" s="91">
        <f>'[2]EU Inhabitants'!J16*([2]Sources!$C$8/1000)*('[2]Waste Bin detailed'!$F$22/100)</f>
        <v>10.683535137550352</v>
      </c>
      <c r="P8" s="91">
        <f>'[2]EU Inhabitants'!K16*([2]Sources!$C$8/1000)*('[2]Waste Bin detailed'!$F$22/100)</f>
        <v>10.65553514486051</v>
      </c>
      <c r="Q8" s="91">
        <f>'[2]EU Inhabitants'!L16*([2]Sources!$C$8/1000)*('[2]Waste Bin detailed'!$F$22/100)</f>
        <v>10.629533917201252</v>
      </c>
      <c r="R8" s="91">
        <f>'[2]EU Inhabitants'!M16*([2]Sources!$C$8/1000)*('[2]Waste Bin detailed'!$F$22/100)</f>
        <v>10.424200897359391</v>
      </c>
      <c r="S8" s="91">
        <f>'[2]EU Inhabitants'!N16*([2]Sources!$C$8/1000)*('[2]Waste Bin detailed'!$F$22/100)</f>
        <v>10.437953289571833</v>
      </c>
      <c r="T8" s="91">
        <f>'[2]EU Inhabitants'!O16*([2]Sources!$C$8/1000)*('[2]Waste Bin detailed'!$F$22/100)</f>
        <v>10.46340187468298</v>
      </c>
      <c r="U8" s="91">
        <f>'[2]EU Inhabitants'!P16*([2]Sources!$C$8/1000)*('[2]Waste Bin detailed'!$F$22/100)</f>
        <v>10.495070904520365</v>
      </c>
      <c r="V8" s="91">
        <f>'[2]EU Inhabitants'!Q16*([2]Sources!$C$8/1000)*('[2]Waste Bin detailed'!$F$22/100)</f>
        <v>10.550955501566463</v>
      </c>
      <c r="W8" s="91">
        <f>'[2]EU Inhabitants'!R16*([2]Sources!$C$8/1000)*('[2]Waste Bin detailed'!$F$22/100)</f>
        <v>10.67805770013427</v>
      </c>
      <c r="X8" s="91">
        <f>'[2]EU Inhabitants'!S16*([2]Sources!$C$8/1000)*('[2]Waste Bin detailed'!$F$22/100)</f>
        <v>10.723013540653438</v>
      </c>
      <c r="Y8" s="91">
        <f>'[2]EU Inhabitants'!T16*([2]Sources!$C$8/1000)*('[2]Waste Bin detailed'!$F$22/100)</f>
        <v>10.758188530657915</v>
      </c>
      <c r="Z8" s="91">
        <f>'[2]EU Inhabitants'!U16*([2]Sources!$C$8/1000)*('[2]Waste Bin detailed'!$F$22/100)</f>
        <v>10.787667391168133</v>
      </c>
      <c r="AA8" s="91">
        <f>'[2]EU Inhabitants'!V16*([2]Sources!$C$8/1000)*('[2]Waste Bin detailed'!$F$22/100)</f>
        <v>10.80683354930628</v>
      </c>
      <c r="AB8" s="91">
        <f>'[2]EU Inhabitants'!W16*([2]Sources!$C$8/1000)*('[2]Waste Bin detailed'!$F$22/100)</f>
        <v>10.805315828882589</v>
      </c>
      <c r="AC8" s="91">
        <f>'[2]EU Inhabitants'!X16*([2]Sources!$C$8/1000)*('[2]Waste Bin detailed'!$F$22/100)</f>
        <v>10.81598314247352</v>
      </c>
      <c r="AD8" s="91">
        <f>'[2]EU Inhabitants'!Y16*([2]Sources!$C$8/1000)*('[2]Waste Bin detailed'!$F$22/100)</f>
        <v>10.961741607489184</v>
      </c>
      <c r="AE8" s="91">
        <f>'[2]EU Inhabitants'!Z16*([2]Sources!$C$8/1000)*('[2]Waste Bin detailed'!$F$22/100)</f>
        <v>11.050504342980755</v>
      </c>
      <c r="AF8" s="91">
        <f>'[2]EU Inhabitants'!AA16*([2]Sources!$C$8/1000)*('[2]Waste Bin detailed'!$F$22/100)</f>
        <v>11.072019199462927</v>
      </c>
      <c r="AG8" s="91">
        <f>'[2]EU Inhabitants'!AB16*([2]Sources!$C$8/1000)*('[2]Waste Bin detailed'!$F$22/100)</f>
        <v>11.085303541250186</v>
      </c>
      <c r="AH8" s="91">
        <f>'[2]EU Inhabitants'!AC16*([2]Sources!$C$8/1000)*('[2]Waste Bin detailed'!$F$22/100)</f>
        <v>11.090668968819932</v>
      </c>
      <c r="AI8" s="91">
        <f>'[2]EU Inhabitants'!AD16*([2]Sources!$C$8/1000)*('[2]Waste Bin detailed'!$F$22/100)</f>
        <v>11.087274888557364</v>
      </c>
      <c r="AJ8" s="91">
        <f>'[2]EU Inhabitants'!AE16*([2]Sources!$C$8/1000)*('[2]Waste Bin detailed'!$F$22/100)</f>
        <v>11.084590810383411</v>
      </c>
      <c r="AK8" s="91">
        <f>'[2]EU Inhabitants'!AF16*([2]Sources!$C$8/1000)*('[2]Waste Bin detailed'!$F$22/100)</f>
        <v>11.081991194390572</v>
      </c>
      <c r="AL8" s="91">
        <f>'[2]EU Inhabitants'!AG16*([2]Sources!$C$8/1000)*('[2]Waste Bin detailed'!$F$22/100)</f>
        <v>11.079278269133225</v>
      </c>
      <c r="AM8" s="91">
        <f>'[2]EU Inhabitants'!AH16*([2]Sources!$C$8/1000)*('[2]Waste Bin detailed'!$F$22/100)</f>
        <v>11.076521033716247</v>
      </c>
      <c r="AN8" s="91">
        <f>'[2]EU Inhabitants'!AI16*([2]Sources!$C$8/1000)*('[2]Waste Bin detailed'!$F$22/100)</f>
        <v>11.073789786662688</v>
      </c>
      <c r="AO8" s="91">
        <f>'[2]EU Inhabitants'!AJ16*([2]Sources!$C$8/1000)*('[2]Waste Bin detailed'!$F$22/100)</f>
        <v>11.071082968670744</v>
      </c>
      <c r="AP8" s="91">
        <f>'[2]EU Inhabitants'!AK16*([2]Sources!$C$8/1000)*('[2]Waste Bin detailed'!$F$22/100)</f>
        <v>11.073151642398924</v>
      </c>
      <c r="AQ8" s="91">
        <f>'[2]EU Inhabitants'!AL16*([2]Sources!$C$8/1000)*('[2]Waste Bin detailed'!$F$22/100)</f>
        <v>11.074025761002536</v>
      </c>
      <c r="AR8" s="91">
        <f>'[2]EU Inhabitants'!AM16*([2]Sources!$C$8/1000)*('[2]Waste Bin detailed'!$F$22/100)</f>
        <v>11.073918948828883</v>
      </c>
      <c r="AS8" s="91">
        <f>'[2]EU Inhabitants'!AN16*([2]Sources!$C$8/1000)*('[2]Waste Bin detailed'!$F$22/100)</f>
        <v>11.072965435775027</v>
      </c>
      <c r="AT8" s="91">
        <f>'[2]EU Inhabitants'!AO16*([2]Sources!$C$8/1000)*('[2]Waste Bin detailed'!$F$22/100)</f>
        <v>11.071227463971356</v>
      </c>
      <c r="AU8" s="91">
        <f>'[2]EU Inhabitants'!AP16*([2]Sources!$C$8/1000)*('[2]Waste Bin detailed'!$F$22/100)</f>
        <v>11.068956600775772</v>
      </c>
      <c r="AV8" s="91">
        <f>'[2]EU Inhabitants'!AQ16*([2]Sources!$C$8/1000)*('[2]Waste Bin detailed'!$F$22/100)</f>
        <v>11.066100479635985</v>
      </c>
      <c r="AW8" s="91">
        <f>'[2]EU Inhabitants'!AR16*([2]Sources!$C$8/1000)*('[2]Waste Bin detailed'!$F$22/100)</f>
        <v>11.062625055795911</v>
      </c>
      <c r="AX8" s="91">
        <f>'[2]EU Inhabitants'!AS16*([2]Sources!$C$8/1000)*('[2]Waste Bin detailed'!$F$22/100)</f>
        <v>11.058593480978667</v>
      </c>
      <c r="AY8" s="91">
        <f>'[2]EU Inhabitants'!AT16*([2]Sources!$C$8/1000)*('[2]Waste Bin detailed'!$F$22/100)</f>
        <v>11.054070856034611</v>
      </c>
      <c r="AZ8" s="91">
        <f>'[2]EU Inhabitants'!AU16*([2]Sources!$C$8/1000)*('[2]Waste Bin detailed'!$F$22/100)</f>
        <v>11.049104479785171</v>
      </c>
      <c r="BA8" s="91">
        <f>'[2]EU Inhabitants'!AV16*([2]Sources!$C$8/1000)*('[2]Waste Bin detailed'!$F$22/100)</f>
        <v>11.044282338952708</v>
      </c>
      <c r="BB8" s="91">
        <f>'[2]EU Inhabitants'!AW16*([2]Sources!$C$8/1000)*('[2]Waste Bin detailed'!$F$22/100)</f>
        <v>11.039004881993138</v>
      </c>
      <c r="BC8" s="91">
        <f>'[2]EU Inhabitants'!AX16*([2]Sources!$C$8/1000)*('[2]Waste Bin detailed'!$F$22/100)</f>
        <v>11.033465722213935</v>
      </c>
      <c r="BD8" s="91">
        <f>'[2]EU Inhabitants'!AY16*([2]Sources!$C$8/1000)*('[2]Waste Bin detailed'!$F$22/100)</f>
        <v>11.027330649261526</v>
      </c>
      <c r="BE8" s="91">
        <f>'[2]EU Inhabitants'!AZ16*([2]Sources!$C$8/1000)*('[2]Waste Bin detailed'!$F$22/100)</f>
        <v>11.020867863046398</v>
      </c>
    </row>
    <row r="9" spans="1:57" x14ac:dyDescent="0.35">
      <c r="A9" s="86" t="s">
        <v>636</v>
      </c>
      <c r="C9" s="86" t="s">
        <v>7</v>
      </c>
      <c r="D9" s="87" t="s">
        <v>621</v>
      </c>
      <c r="E9" s="87"/>
      <c r="F9" s="90" t="s">
        <v>48</v>
      </c>
      <c r="G9" s="91">
        <f>'[2]EU Inhabitants'!B17*('[2]Weighted Average'!B11/1000)*('[2]Waste Bin detailed'!$F$22/100)</f>
        <v>0.18174579985134315</v>
      </c>
      <c r="H9" s="91">
        <f>'[2]EU Inhabitants'!C17*('[2]Weighted Average'!C11/1000)*('[2]Waste Bin detailed'!$F$22/100)</f>
        <v>0.18063888197165351</v>
      </c>
      <c r="I9" s="91">
        <f>'[2]EU Inhabitants'!D17*('[2]Weighted Average'!D11/1000)*('[2]Waste Bin detailed'!$F$22/100)</f>
        <v>0.17944943022403476</v>
      </c>
      <c r="J9" s="91">
        <f>'[2]EU Inhabitants'!E17*('[2]Weighted Average'!E11/1000)*('[2]Waste Bin detailed'!$F$22/100)</f>
        <v>0.17836989312568136</v>
      </c>
      <c r="K9" s="91">
        <f>'[2]EU Inhabitants'!F17*('[2]Weighted Average'!F11/1000)*('[2]Waste Bin detailed'!$F$22/100)</f>
        <v>0.17721844679429841</v>
      </c>
      <c r="L9" s="91">
        <f>'[2]EU Inhabitants'!G17*('[2]Weighted Average'!G11/1000)*('[2]Waste Bin detailed'!$F$22/100)</f>
        <v>0.17627459149557287</v>
      </c>
      <c r="M9" s="91">
        <f>'[2]EU Inhabitants'!H17*('[2]Weighted Average'!H11/1000)*('[2]Waste Bin detailed'!$F$22/100)</f>
        <v>0.17521693042271425</v>
      </c>
      <c r="N9" s="91">
        <f>'[2]EU Inhabitants'!I17*('[2]Weighted Average'!I11/1000)*('[2]Waste Bin detailed'!$F$22/100)</f>
        <v>0.17418114998882422</v>
      </c>
      <c r="O9" s="91">
        <f>'[2]EU Inhabitants'!J17*('[2]Weighted Average'!J11/1000)*('[2]Waste Bin detailed'!$F$22/100)</f>
        <v>0.17356425505800949</v>
      </c>
      <c r="P9" s="91">
        <f>'[2]EU Inhabitants'!K17*('[2]Weighted Average'!K11/1000)*('[2]Waste Bin detailed'!$F$22/100)</f>
        <v>0.17317696252588144</v>
      </c>
      <c r="Q9" s="91">
        <f>'[2]EU Inhabitants'!L17*('[2]Weighted Average'!L11/1000)*('[2]Waste Bin detailed'!$F$22/100)</f>
        <v>0.1728129865180596</v>
      </c>
      <c r="R9" s="91">
        <f>'[2]EU Inhabitants'!M17*('[2]Weighted Average'!M11/1000)*('[2]Waste Bin detailed'!$F$22/100)</f>
        <v>0.17224410923885619</v>
      </c>
      <c r="S9" s="91">
        <f>'[2]EU Inhabitants'!N17*('[2]Weighted Average'!N11/1000)*('[2]Waste Bin detailed'!$F$22/100)</f>
        <v>0.17164539206027163</v>
      </c>
      <c r="T9" s="91">
        <f>'[2]EU Inhabitants'!O17*('[2]Weighted Average'!O11/1000)*('[2]Waste Bin detailed'!$F$22/100)</f>
        <v>0.17098792176351668</v>
      </c>
      <c r="U9" s="91">
        <f>'[2]EU Inhabitants'!P17*('[2]Weighted Average'!P11/1000)*('[2]Waste Bin detailed'!$F$22/100)</f>
        <v>0.17044324347043061</v>
      </c>
      <c r="V9" s="91">
        <f>'[2]EU Inhabitants'!Q17*('[2]Weighted Average'!Q11/1000)*('[2]Waste Bin detailed'!$F$22/100)</f>
        <v>0.1703491044212474</v>
      </c>
      <c r="W9" s="91">
        <f>'[2]EU Inhabitants'!R17*('[2]Weighted Average'!R11/1000)*('[2]Waste Bin detailed'!$F$22/100)</f>
        <v>0.17053948655826343</v>
      </c>
      <c r="X9" s="91">
        <f>'[2]EU Inhabitants'!S17*('[2]Weighted Average'!S11/1000)*('[2]Waste Bin detailed'!$F$22/100)</f>
        <v>0.17053361301923275</v>
      </c>
      <c r="Y9" s="91">
        <f>'[2]EU Inhabitants'!T17*('[2]Weighted Average'!T11/1000)*('[2]Waste Bin detailed'!$F$22/100)</f>
        <v>0.17099759981446436</v>
      </c>
      <c r="Z9" s="91">
        <f>'[2]EU Inhabitants'!U17*('[2]Weighted Average'!U11/1000)*('[2]Waste Bin detailed'!$F$22/100)</f>
        <v>0.17457624418900314</v>
      </c>
      <c r="AA9" s="91">
        <f>'[2]EU Inhabitants'!V17*('[2]Weighted Average'!V11/1000)*('[2]Waste Bin detailed'!$F$22/100)</f>
        <v>0.17512427891446947</v>
      </c>
      <c r="AB9" s="91">
        <f>'[2]EU Inhabitants'!W17*('[2]Weighted Average'!W11/1000)*('[2]Waste Bin detailed'!$F$22/100)</f>
        <v>0.17527922393730247</v>
      </c>
      <c r="AC9" s="91">
        <f>'[2]EU Inhabitants'!X17*('[2]Weighted Average'!X11/1000)*('[2]Waste Bin detailed'!$F$22/100)</f>
        <v>0.17551382779579774</v>
      </c>
      <c r="AD9" s="91">
        <f>'[2]EU Inhabitants'!Y17*('[2]Weighted Average'!Y11/1000)*('[2]Waste Bin detailed'!$F$22/100)</f>
        <v>0.18002428849941332</v>
      </c>
      <c r="AE9" s="91">
        <f>'[2]EU Inhabitants'!Z17*('[2]Weighted Average'!Z11/1000)*('[2]Waste Bin detailed'!$F$22/100)</f>
        <v>0.18186472601445891</v>
      </c>
      <c r="AF9" s="91">
        <f>'[2]EU Inhabitants'!AA17*('[2]Weighted Average'!AA11/1000)*('[2]Waste Bin detailed'!$F$22/100)</f>
        <v>0.18150338639597291</v>
      </c>
      <c r="AG9" s="91">
        <f>'[2]EU Inhabitants'!AB17*('[2]Weighted Average'!AB11/1000)*('[2]Waste Bin detailed'!$F$22/100)</f>
        <v>0.18107855324891067</v>
      </c>
      <c r="AH9" s="91">
        <f>'[2]EU Inhabitants'!AC17*('[2]Weighted Average'!AC11/1000)*('[2]Waste Bin detailed'!$F$22/100)</f>
        <v>0.18059341181164343</v>
      </c>
      <c r="AI9" s="91">
        <f>'[2]EU Inhabitants'!AD17*('[2]Weighted Average'!AD11/1000)*('[2]Waste Bin detailed'!$F$22/100)</f>
        <v>0.18004405773715235</v>
      </c>
      <c r="AJ9" s="91">
        <f>'[2]EU Inhabitants'!AE17*('[2]Weighted Average'!AE11/1000)*('[2]Waste Bin detailed'!$F$22/100)</f>
        <v>0.17951432733032041</v>
      </c>
      <c r="AK9" s="91">
        <f>'[2]EU Inhabitants'!AF17*('[2]Weighted Average'!AF11/1000)*('[2]Waste Bin detailed'!$F$22/100)</f>
        <v>0.17901260324120333</v>
      </c>
      <c r="AL9" s="91">
        <f>'[2]EU Inhabitants'!AG17*('[2]Weighted Average'!AG11/1000)*('[2]Waste Bin detailed'!$F$22/100)</f>
        <v>0.178528429567851</v>
      </c>
      <c r="AM9" s="91">
        <f>'[2]EU Inhabitants'!AH17*('[2]Weighted Average'!AH11/1000)*('[2]Waste Bin detailed'!$F$22/100)</f>
        <v>0.17807494540146848</v>
      </c>
      <c r="AN9" s="91">
        <f>'[2]EU Inhabitants'!AI17*('[2]Weighted Average'!AI11/1000)*('[2]Waste Bin detailed'!$F$22/100)</f>
        <v>0.17765779803783111</v>
      </c>
      <c r="AO9" s="91">
        <f>'[2]EU Inhabitants'!AJ17*('[2]Weighted Average'!AJ11/1000)*('[2]Waste Bin detailed'!$F$22/100)</f>
        <v>0.17728006181839129</v>
      </c>
      <c r="AP9" s="91">
        <f>'[2]EU Inhabitants'!AK17*('[2]Weighted Average'!AK11/1000)*('[2]Waste Bin detailed'!$F$22/100)</f>
        <v>0.17715389855297844</v>
      </c>
      <c r="AQ9" s="91">
        <f>'[2]EU Inhabitants'!AL17*('[2]Weighted Average'!AL11/1000)*('[2]Waste Bin detailed'!$F$22/100)</f>
        <v>0.17706280738084687</v>
      </c>
      <c r="AR9" s="91">
        <f>'[2]EU Inhabitants'!AM17*('[2]Weighted Average'!AM11/1000)*('[2]Waste Bin detailed'!$F$22/100)</f>
        <v>0.17699146486736786</v>
      </c>
      <c r="AS9" s="91">
        <f>'[2]EU Inhabitants'!AN17*('[2]Weighted Average'!AN11/1000)*('[2]Waste Bin detailed'!$F$22/100)</f>
        <v>0.1769552316946095</v>
      </c>
      <c r="AT9" s="91">
        <f>'[2]EU Inhabitants'!AO17*('[2]Weighted Average'!AO11/1000)*('[2]Waste Bin detailed'!$F$22/100)</f>
        <v>0.17691313336817527</v>
      </c>
      <c r="AU9" s="91">
        <f>'[2]EU Inhabitants'!AP17*('[2]Weighted Average'!AP11/1000)*('[2]Waste Bin detailed'!$F$22/100)</f>
        <v>0.17688289531068621</v>
      </c>
      <c r="AV9" s="91">
        <f>'[2]EU Inhabitants'!AQ17*('[2]Weighted Average'!AQ11/1000)*('[2]Waste Bin detailed'!$F$22/100)</f>
        <v>0.17686040132132655</v>
      </c>
      <c r="AW9" s="91">
        <f>'[2]EU Inhabitants'!AR17*('[2]Weighted Average'!AR11/1000)*('[2]Waste Bin detailed'!$F$22/100)</f>
        <v>0.17684497602008079</v>
      </c>
      <c r="AX9" s="91">
        <f>'[2]EU Inhabitants'!AS17*('[2]Weighted Average'!AS11/1000)*('[2]Waste Bin detailed'!$F$22/100)</f>
        <v>0.17683304704842354</v>
      </c>
      <c r="AY9" s="91">
        <f>'[2]EU Inhabitants'!AT17*('[2]Weighted Average'!AT11/1000)*('[2]Waste Bin detailed'!$F$22/100)</f>
        <v>0.17681556402996007</v>
      </c>
      <c r="AZ9" s="91">
        <f>'[2]EU Inhabitants'!AU17*('[2]Weighted Average'!AU11/1000)*('[2]Waste Bin detailed'!$F$22/100)</f>
        <v>0.17679582805909005</v>
      </c>
      <c r="BA9" s="91">
        <f>'[2]EU Inhabitants'!AV17*('[2]Weighted Average'!AV11/1000)*('[2]Waste Bin detailed'!$F$22/100)</f>
        <v>0.17677276720795967</v>
      </c>
      <c r="BB9" s="91">
        <f>'[2]EU Inhabitants'!AW17*('[2]Weighted Average'!AW11/1000)*('[2]Waste Bin detailed'!$F$22/100)</f>
        <v>0.17674353374606938</v>
      </c>
      <c r="BC9" s="91">
        <f>'[2]EU Inhabitants'!AX17*('[2]Weighted Average'!AX11/1000)*('[2]Waste Bin detailed'!$F$22/100)</f>
        <v>0.17670573398949385</v>
      </c>
      <c r="BD9" s="91">
        <f>'[2]EU Inhabitants'!AY17*('[2]Weighted Average'!AY11/1000)*('[2]Waste Bin detailed'!$F$22/100)</f>
        <v>0.17666632520046888</v>
      </c>
      <c r="BE9" s="91">
        <f>'[2]EU Inhabitants'!AZ17*('[2]Weighted Average'!AZ11/1000)*('[2]Waste Bin detailed'!$F$22/100)</f>
        <v>0.17661322245639816</v>
      </c>
    </row>
    <row r="10" spans="1:57" x14ac:dyDescent="0.35">
      <c r="A10" s="86" t="s">
        <v>636</v>
      </c>
      <c r="C10" s="86" t="s">
        <v>7</v>
      </c>
      <c r="D10" s="87" t="s">
        <v>621</v>
      </c>
      <c r="E10" s="87"/>
      <c r="F10" s="90" t="s">
        <v>53</v>
      </c>
      <c r="G10" s="91">
        <f>'[2]EU Inhabitants'!B18*('[2]Weighted Average'!B11/1000)*('[2]Waste Bin detailed'!$F$22/100)</f>
        <v>0.48996008736159796</v>
      </c>
      <c r="H10" s="91">
        <f>'[2]EU Inhabitants'!C18*('[2]Weighted Average'!C11/1000)*('[2]Waste Bin detailed'!$F$22/100)</f>
        <v>0.4971204807570509</v>
      </c>
      <c r="I10" s="91">
        <f>'[2]EU Inhabitants'!D18*('[2]Weighted Average'!D11/1000)*('[2]Waste Bin detailed'!$F$22/100)</f>
        <v>0.50581441546756345</v>
      </c>
      <c r="J10" s="91">
        <f>'[2]EU Inhabitants'!E18*('[2]Weighted Average'!E11/1000)*('[2]Waste Bin detailed'!$F$22/100)</f>
        <v>0.51417791359723963</v>
      </c>
      <c r="K10" s="91">
        <f>'[2]EU Inhabitants'!F18*('[2]Weighted Average'!F11/1000)*('[2]Waste Bin detailed'!$F$22/100)</f>
        <v>0.52258863062079119</v>
      </c>
      <c r="L10" s="91">
        <f>'[2]EU Inhabitants'!G18*('[2]Weighted Average'!G11/1000)*('[2]Waste Bin detailed'!$F$22/100)</f>
        <v>0.53337991843381172</v>
      </c>
      <c r="M10" s="91">
        <f>'[2]EU Inhabitants'!H18*('[2]Weighted Average'!H11/1000)*('[2]Waste Bin detailed'!$F$22/100)</f>
        <v>0.5458948523431757</v>
      </c>
      <c r="N10" s="91">
        <f>'[2]EU Inhabitants'!I18*('[2]Weighted Average'!I11/1000)*('[2]Waste Bin detailed'!$F$22/100)</f>
        <v>0.56292760873856651</v>
      </c>
      <c r="O10" s="91">
        <f>'[2]EU Inhabitants'!J18*('[2]Weighted Average'!J11/1000)*('[2]Waste Bin detailed'!$F$22/100)</f>
        <v>0.57806749757080444</v>
      </c>
      <c r="P10" s="91">
        <f>'[2]EU Inhabitants'!K18*('[2]Weighted Average'!K11/1000)*('[2]Waste Bin detailed'!$F$22/100)</f>
        <v>0.58618354661943428</v>
      </c>
      <c r="Q10" s="91">
        <f>'[2]EU Inhabitants'!L18*('[2]Weighted Average'!L11/1000)*('[2]Waste Bin detailed'!$F$22/100)</f>
        <v>0.58966934397534132</v>
      </c>
      <c r="R10" s="91">
        <f>'[2]EU Inhabitants'!M18*('[2]Weighted Average'!M11/1000)*('[2]Waste Bin detailed'!$F$22/100)</f>
        <v>0.59211176261737009</v>
      </c>
      <c r="S10" s="91">
        <f>'[2]EU Inhabitants'!N18*('[2]Weighted Average'!N11/1000)*('[2]Waste Bin detailed'!$F$22/100)</f>
        <v>0.59441583257089803</v>
      </c>
      <c r="T10" s="91">
        <f>'[2]EU Inhabitants'!O18*('[2]Weighted Average'!O11/1000)*('[2]Waste Bin detailed'!$F$22/100)</f>
        <v>0.59705503289649864</v>
      </c>
      <c r="U10" s="91">
        <f>'[2]EU Inhabitants'!P18*('[2]Weighted Average'!P11/1000)*('[2]Waste Bin detailed'!$F$22/100)</f>
        <v>0.60075932754871564</v>
      </c>
      <c r="V10" s="91">
        <f>'[2]EU Inhabitants'!Q18*('[2]Weighted Average'!Q11/1000)*('[2]Waste Bin detailed'!$F$22/100)</f>
        <v>0.60601395595507246</v>
      </c>
      <c r="W10" s="91">
        <f>'[2]EU Inhabitants'!R18*('[2]Weighted Average'!R11/1000)*('[2]Waste Bin detailed'!$F$22/100)</f>
        <v>0.61250204246343964</v>
      </c>
      <c r="X10" s="91">
        <f>'[2]EU Inhabitants'!S18*('[2]Weighted Average'!S11/1000)*('[2]Waste Bin detailed'!$F$22/100)</f>
        <v>0.62015537672515242</v>
      </c>
      <c r="Y10" s="91">
        <f>'[2]EU Inhabitants'!T18*('[2]Weighted Average'!T11/1000)*('[2]Waste Bin detailed'!$F$22/100)</f>
        <v>0.62615781590104258</v>
      </c>
      <c r="Z10" s="91">
        <f>'[2]EU Inhabitants'!U18*('[2]Weighted Average'!U11/1000)*('[2]Waste Bin detailed'!$F$22/100)</f>
        <v>0.64624915067818789</v>
      </c>
      <c r="AA10" s="91">
        <f>'[2]EU Inhabitants'!V18*('[2]Weighted Average'!V11/1000)*('[2]Waste Bin detailed'!$F$22/100)</f>
        <v>0.65418335260693095</v>
      </c>
      <c r="AB10" s="91">
        <f>'[2]EU Inhabitants'!W18*('[2]Weighted Average'!W11/1000)*('[2]Waste Bin detailed'!$F$22/100)</f>
        <v>0.65974415255362273</v>
      </c>
      <c r="AC10" s="91">
        <f>'[2]EU Inhabitants'!X18*('[2]Weighted Average'!X11/1000)*('[2]Waste Bin detailed'!$F$22/100)</f>
        <v>0.66684437459043855</v>
      </c>
      <c r="AD10" s="91">
        <f>'[2]EU Inhabitants'!Y18*('[2]Weighted Average'!Y11/1000)*('[2]Waste Bin detailed'!$F$22/100)</f>
        <v>0.69477286085375112</v>
      </c>
      <c r="AE10" s="91">
        <f>'[2]EU Inhabitants'!Z18*('[2]Weighted Average'!Z11/1000)*('[2]Waste Bin detailed'!$F$22/100)</f>
        <v>0.68861809986003952</v>
      </c>
      <c r="AF10" s="91">
        <f>'[2]EU Inhabitants'!AA18*('[2]Weighted Average'!AA11/1000)*('[2]Waste Bin detailed'!$F$22/100)</f>
        <v>0.69271844386946335</v>
      </c>
      <c r="AG10" s="91">
        <f>'[2]EU Inhabitants'!AB18*('[2]Weighted Average'!AB11/1000)*('[2]Waste Bin detailed'!$F$22/100)</f>
        <v>0.69685783812207502</v>
      </c>
      <c r="AH10" s="91">
        <f>'[2]EU Inhabitants'!AC18*('[2]Weighted Average'!AC11/1000)*('[2]Waste Bin detailed'!$F$22/100)</f>
        <v>0.70104767556330261</v>
      </c>
      <c r="AI10" s="91">
        <f>'[2]EU Inhabitants'!AD18*('[2]Weighted Average'!AD11/1000)*('[2]Waste Bin detailed'!$F$22/100)</f>
        <v>0.70529468711450172</v>
      </c>
      <c r="AJ10" s="91">
        <f>'[2]EU Inhabitants'!AE18*('[2]Weighted Average'!AE11/1000)*('[2]Waste Bin detailed'!$F$22/100)</f>
        <v>0.70952285530923931</v>
      </c>
      <c r="AK10" s="91">
        <f>'[2]EU Inhabitants'!AF18*('[2]Weighted Average'!AF11/1000)*('[2]Waste Bin detailed'!$F$22/100)</f>
        <v>0.71374234702763473</v>
      </c>
      <c r="AL10" s="91">
        <f>'[2]EU Inhabitants'!AG18*('[2]Weighted Average'!AG11/1000)*('[2]Waste Bin detailed'!$F$22/100)</f>
        <v>0.71795632774952578</v>
      </c>
      <c r="AM10" s="91">
        <f>'[2]EU Inhabitants'!AH18*('[2]Weighted Average'!AH11/1000)*('[2]Waste Bin detailed'!$F$22/100)</f>
        <v>0.72216841377867946</v>
      </c>
      <c r="AN10" s="91">
        <f>'[2]EU Inhabitants'!AI18*('[2]Weighted Average'!AI11/1000)*('[2]Waste Bin detailed'!$F$22/100)</f>
        <v>0.7263773089078599</v>
      </c>
      <c r="AO10" s="91">
        <f>'[2]EU Inhabitants'!AJ18*('[2]Weighted Average'!AJ11/1000)*('[2]Waste Bin detailed'!$F$22/100)</f>
        <v>0.73058106863535177</v>
      </c>
      <c r="AP10" s="91">
        <f>'[2]EU Inhabitants'!AK18*('[2]Weighted Average'!AK11/1000)*('[2]Waste Bin detailed'!$F$22/100)</f>
        <v>0.73517207625229286</v>
      </c>
      <c r="AQ10" s="91">
        <f>'[2]EU Inhabitants'!AL18*('[2]Weighted Average'!AL11/1000)*('[2]Waste Bin detailed'!$F$22/100)</f>
        <v>0.73970067023685881</v>
      </c>
      <c r="AR10" s="91">
        <f>'[2]EU Inhabitants'!AM18*('[2]Weighted Average'!AM11/1000)*('[2]Waste Bin detailed'!$F$22/100)</f>
        <v>0.7441603007540456</v>
      </c>
      <c r="AS10" s="91">
        <f>'[2]EU Inhabitants'!AN18*('[2]Weighted Average'!AN11/1000)*('[2]Waste Bin detailed'!$F$22/100)</f>
        <v>0.74854132970737686</v>
      </c>
      <c r="AT10" s="91">
        <f>'[2]EU Inhabitants'!AO18*('[2]Weighted Average'!AO11/1000)*('[2]Waste Bin detailed'!$F$22/100)</f>
        <v>0.75289359678956069</v>
      </c>
      <c r="AU10" s="91">
        <f>'[2]EU Inhabitants'!AP18*('[2]Weighted Average'!AP11/1000)*('[2]Waste Bin detailed'!$F$22/100)</f>
        <v>0.75717933475723176</v>
      </c>
      <c r="AV10" s="91">
        <f>'[2]EU Inhabitants'!AQ18*('[2]Weighted Average'!AQ11/1000)*('[2]Waste Bin detailed'!$F$22/100)</f>
        <v>0.76137877468825887</v>
      </c>
      <c r="AW10" s="91">
        <f>'[2]EU Inhabitants'!AR18*('[2]Weighted Average'!AR11/1000)*('[2]Waste Bin detailed'!$F$22/100)</f>
        <v>0.76546641089940548</v>
      </c>
      <c r="AX10" s="91">
        <f>'[2]EU Inhabitants'!AS18*('[2]Weighted Average'!AS11/1000)*('[2]Waste Bin detailed'!$F$22/100)</f>
        <v>0.76943299876959192</v>
      </c>
      <c r="AY10" s="91">
        <f>'[2]EU Inhabitants'!AT18*('[2]Weighted Average'!AT11/1000)*('[2]Waste Bin detailed'!$F$22/100)</f>
        <v>0.77326115067675538</v>
      </c>
      <c r="AZ10" s="91">
        <f>'[2]EU Inhabitants'!AU18*('[2]Weighted Average'!AU11/1000)*('[2]Waste Bin detailed'!$F$22/100)</f>
        <v>0.77696670746154894</v>
      </c>
      <c r="BA10" s="91">
        <f>'[2]EU Inhabitants'!AV18*('[2]Weighted Average'!AV11/1000)*('[2]Waste Bin detailed'!$F$22/100)</f>
        <v>0.780476434661586</v>
      </c>
      <c r="BB10" s="91">
        <f>'[2]EU Inhabitants'!AW18*('[2]Weighted Average'!AW11/1000)*('[2]Waste Bin detailed'!$F$22/100)</f>
        <v>0.78372798130486288</v>
      </c>
      <c r="BC10" s="91">
        <f>'[2]EU Inhabitants'!AX18*('[2]Weighted Average'!AX11/1000)*('[2]Waste Bin detailed'!$F$22/100)</f>
        <v>0.78671337034478817</v>
      </c>
      <c r="BD10" s="91">
        <f>'[2]EU Inhabitants'!AY18*('[2]Weighted Average'!AY11/1000)*('[2]Waste Bin detailed'!$F$22/100)</f>
        <v>0.78941660564182992</v>
      </c>
      <c r="BE10" s="91">
        <f>'[2]EU Inhabitants'!AZ18*('[2]Weighted Average'!AZ11/1000)*('[2]Waste Bin detailed'!$F$22/100)</f>
        <v>0.79182480243787334</v>
      </c>
    </row>
    <row r="11" spans="1:57" x14ac:dyDescent="0.35">
      <c r="A11" s="86" t="s">
        <v>636</v>
      </c>
      <c r="C11" s="86" t="s">
        <v>7</v>
      </c>
      <c r="D11" s="87" t="s">
        <v>621</v>
      </c>
      <c r="E11" s="87"/>
      <c r="F11" s="90" t="s">
        <v>50</v>
      </c>
      <c r="G11" s="91">
        <f>'[2]EU Inhabitants'!B19*('[2]Weighted Average'!B11/1000)*('[2]Waste Bin detailed'!$F$22/100)</f>
        <v>1.3976270815448559</v>
      </c>
      <c r="H11" s="91">
        <f>'[2]EU Inhabitants'!C19*('[2]Weighted Average'!C11/1000)*('[2]Waste Bin detailed'!$F$22/100)</f>
        <v>1.405451876915055</v>
      </c>
      <c r="I11" s="91">
        <f>'[2]EU Inhabitants'!D19*('[2]Weighted Average'!D11/1000)*('[2]Waste Bin detailed'!$F$22/100)</f>
        <v>1.4122735400706694</v>
      </c>
      <c r="J11" s="91">
        <f>'[2]EU Inhabitants'!E19*('[2]Weighted Average'!E11/1000)*('[2]Waste Bin detailed'!$F$22/100)</f>
        <v>1.4158368867462088</v>
      </c>
      <c r="K11" s="91">
        <f>'[2]EU Inhabitants'!F19*('[2]Weighted Average'!F11/1000)*('[2]Waste Bin detailed'!$F$22/100)</f>
        <v>1.4190925537321073</v>
      </c>
      <c r="L11" s="91">
        <f>'[2]EU Inhabitants'!G19*('[2]Weighted Average'!G11/1000)*('[2]Waste Bin detailed'!$F$22/100)</f>
        <v>1.4230538738951191</v>
      </c>
      <c r="M11" s="91">
        <f>'[2]EU Inhabitants'!H19*('[2]Weighted Average'!H11/1000)*('[2]Waste Bin detailed'!$F$22/100)</f>
        <v>1.4275653792061378</v>
      </c>
      <c r="N11" s="91">
        <f>'[2]EU Inhabitants'!I19*('[2]Weighted Average'!I11/1000)*('[2]Waste Bin detailed'!$F$22/100)</f>
        <v>1.431406610018366</v>
      </c>
      <c r="O11" s="91">
        <f>'[2]EU Inhabitants'!J19*('[2]Weighted Average'!J11/1000)*('[2]Waste Bin detailed'!$F$22/100)</f>
        <v>1.4343439307317281</v>
      </c>
      <c r="P11" s="91">
        <f>'[2]EU Inhabitants'!K19*('[2]Weighted Average'!K11/1000)*('[2]Waste Bin detailed'!$F$22/100)</f>
        <v>1.4384193324293726</v>
      </c>
      <c r="Q11" s="91">
        <f>'[2]EU Inhabitants'!L19*('[2]Weighted Average'!L11/1000)*('[2]Waste Bin detailed'!$F$22/100)</f>
        <v>1.4412149945228785</v>
      </c>
      <c r="R11" s="91">
        <f>'[2]EU Inhabitants'!M19*('[2]Weighted Average'!M11/1000)*('[2]Waste Bin detailed'!$F$22/100)</f>
        <v>1.4409238051491502</v>
      </c>
      <c r="S11" s="91">
        <f>'[2]EU Inhabitants'!N19*('[2]Weighted Average'!N11/1000)*('[2]Waste Bin detailed'!$F$22/100)</f>
        <v>1.4359387967475119</v>
      </c>
      <c r="T11" s="91">
        <f>'[2]EU Inhabitants'!O19*('[2]Weighted Average'!O11/1000)*('[2]Waste Bin detailed'!$F$22/100)</f>
        <v>1.4251797571652363</v>
      </c>
      <c r="U11" s="91">
        <f>'[2]EU Inhabitants'!P19*('[2]Weighted Average'!P11/1000)*('[2]Waste Bin detailed'!$F$22/100)</f>
        <v>1.4153925622410115</v>
      </c>
      <c r="V11" s="91">
        <f>'[2]EU Inhabitants'!Q19*('[2]Weighted Average'!Q11/1000)*('[2]Waste Bin detailed'!$F$22/100)</f>
        <v>1.4067197837731362</v>
      </c>
      <c r="W11" s="91">
        <f>'[2]EU Inhabitants'!R19*('[2]Weighted Average'!R11/1000)*('[2]Waste Bin detailed'!$F$22/100)</f>
        <v>1.3975175593290445</v>
      </c>
      <c r="X11" s="91">
        <f>'[2]EU Inhabitants'!S19*('[2]Weighted Average'!S11/1000)*('[2]Waste Bin detailed'!$F$22/100)</f>
        <v>1.3957813967995769</v>
      </c>
      <c r="Y11" s="91">
        <f>'[2]EU Inhabitants'!T19*('[2]Weighted Average'!T11/1000)*('[2]Waste Bin detailed'!$F$22/100)</f>
        <v>1.3923641014295989</v>
      </c>
      <c r="Z11" s="91">
        <f>'[2]EU Inhabitants'!U19*('[2]Weighted Average'!U11/1000)*('[2]Waste Bin detailed'!$F$22/100)</f>
        <v>1.4132185609012085</v>
      </c>
      <c r="AA11" s="91">
        <f>'[2]EU Inhabitants'!V19*('[2]Weighted Average'!V11/1000)*('[2]Waste Bin detailed'!$F$22/100)</f>
        <v>1.4124265348831508</v>
      </c>
      <c r="AB11" s="91">
        <f>'[2]EU Inhabitants'!W19*('[2]Weighted Average'!W11/1000)*('[2]Waste Bin detailed'!$F$22/100)</f>
        <v>1.4072531101207186</v>
      </c>
      <c r="AC11" s="91">
        <f>'[2]EU Inhabitants'!X19*('[2]Weighted Average'!X11/1000)*('[2]Waste Bin detailed'!$F$22/100)</f>
        <v>1.3784666545999422</v>
      </c>
      <c r="AD11" s="91">
        <f>'[2]EU Inhabitants'!Y19*('[2]Weighted Average'!Y11/1000)*('[2]Waste Bin detailed'!$F$22/100)</f>
        <v>1.3725687540052431</v>
      </c>
      <c r="AE11" s="91">
        <f>'[2]EU Inhabitants'!Z19*('[2]Weighted Average'!Z11/1000)*('[2]Waste Bin detailed'!$F$22/100)</f>
        <v>1.3666718593952529</v>
      </c>
      <c r="AF11" s="91">
        <f>'[2]EU Inhabitants'!AA19*('[2]Weighted Average'!AA11/1000)*('[2]Waste Bin detailed'!$F$22/100)</f>
        <v>1.3598222709371621</v>
      </c>
      <c r="AG11" s="91">
        <f>'[2]EU Inhabitants'!AB19*('[2]Weighted Average'!AB11/1000)*('[2]Waste Bin detailed'!$F$22/100)</f>
        <v>1.3526363206161884</v>
      </c>
      <c r="AH11" s="91">
        <f>'[2]EU Inhabitants'!AC19*('[2]Weighted Average'!AC11/1000)*('[2]Waste Bin detailed'!$F$22/100)</f>
        <v>1.3450847212245289</v>
      </c>
      <c r="AI11" s="91">
        <f>'[2]EU Inhabitants'!AD19*('[2]Weighted Average'!AD11/1000)*('[2]Waste Bin detailed'!$F$22/100)</f>
        <v>1.3372375546599296</v>
      </c>
      <c r="AJ11" s="91">
        <f>'[2]EU Inhabitants'!AE19*('[2]Weighted Average'!AE11/1000)*('[2]Waste Bin detailed'!$F$22/100)</f>
        <v>1.3295129332745095</v>
      </c>
      <c r="AK11" s="91">
        <f>'[2]EU Inhabitants'!AF19*('[2]Weighted Average'!AF11/1000)*('[2]Waste Bin detailed'!$F$22/100)</f>
        <v>1.3219030300685908</v>
      </c>
      <c r="AL11" s="91">
        <f>'[2]EU Inhabitants'!AG19*('[2]Weighted Average'!AG11/1000)*('[2]Waste Bin detailed'!$F$22/100)</f>
        <v>1.3144080340748805</v>
      </c>
      <c r="AM11" s="91">
        <f>'[2]EU Inhabitants'!AH19*('[2]Weighted Average'!AH11/1000)*('[2]Waste Bin detailed'!$F$22/100)</f>
        <v>1.3070601167700988</v>
      </c>
      <c r="AN11" s="91">
        <f>'[2]EU Inhabitants'!AI19*('[2]Weighted Average'!AI11/1000)*('[2]Waste Bin detailed'!$F$22/100)</f>
        <v>1.2998956261313668</v>
      </c>
      <c r="AO11" s="91">
        <f>'[2]EU Inhabitants'!AJ19*('[2]Weighted Average'!AJ11/1000)*('[2]Waste Bin detailed'!$F$22/100)</f>
        <v>1.2928308703314453</v>
      </c>
      <c r="AP11" s="91">
        <f>'[2]EU Inhabitants'!AK19*('[2]Weighted Average'!AK11/1000)*('[2]Waste Bin detailed'!$F$22/100)</f>
        <v>1.2859078430509143</v>
      </c>
      <c r="AQ11" s="91">
        <f>'[2]EU Inhabitants'!AL19*('[2]Weighted Average'!AL11/1000)*('[2]Waste Bin detailed'!$F$22/100)</f>
        <v>1.2789858686393742</v>
      </c>
      <c r="AR11" s="91">
        <f>'[2]EU Inhabitants'!AM19*('[2]Weighted Average'!AM11/1000)*('[2]Waste Bin detailed'!$F$22/100)</f>
        <v>1.2720908314060628</v>
      </c>
      <c r="AS11" s="91">
        <f>'[2]EU Inhabitants'!AN19*('[2]Weighted Average'!AN11/1000)*('[2]Waste Bin detailed'!$F$22/100)</f>
        <v>1.2653310329649694</v>
      </c>
      <c r="AT11" s="91">
        <f>'[2]EU Inhabitants'!AO19*('[2]Weighted Average'!AO11/1000)*('[2]Waste Bin detailed'!$F$22/100)</f>
        <v>1.2585672854799099</v>
      </c>
      <c r="AU11" s="91">
        <f>'[2]EU Inhabitants'!AP19*('[2]Weighted Average'!AP11/1000)*('[2]Waste Bin detailed'!$F$22/100)</f>
        <v>1.2518837782025267</v>
      </c>
      <c r="AV11" s="91">
        <f>'[2]EU Inhabitants'!AQ19*('[2]Weighted Average'!AQ11/1000)*('[2]Waste Bin detailed'!$F$22/100)</f>
        <v>1.2452014920494381</v>
      </c>
      <c r="AW11" s="91">
        <f>'[2]EU Inhabitants'!AR19*('[2]Weighted Average'!AR11/1000)*('[2]Waste Bin detailed'!$F$22/100)</f>
        <v>1.2385134624153709</v>
      </c>
      <c r="AX11" s="91">
        <f>'[2]EU Inhabitants'!AS19*('[2]Weighted Average'!AS11/1000)*('[2]Waste Bin detailed'!$F$22/100)</f>
        <v>1.2317558117651493</v>
      </c>
      <c r="AY11" s="91">
        <f>'[2]EU Inhabitants'!AT19*('[2]Weighted Average'!AT11/1000)*('[2]Waste Bin detailed'!$F$22/100)</f>
        <v>1.2249380545885638</v>
      </c>
      <c r="AZ11" s="91">
        <f>'[2]EU Inhabitants'!AU19*('[2]Weighted Average'!AU11/1000)*('[2]Waste Bin detailed'!$F$22/100)</f>
        <v>1.2180324366625614</v>
      </c>
      <c r="BA11" s="91">
        <f>'[2]EU Inhabitants'!AV19*('[2]Weighted Average'!AV11/1000)*('[2]Waste Bin detailed'!$F$22/100)</f>
        <v>1.2110290472236629</v>
      </c>
      <c r="BB11" s="91">
        <f>'[2]EU Inhabitants'!AW19*('[2]Weighted Average'!AW11/1000)*('[2]Waste Bin detailed'!$F$22/100)</f>
        <v>1.2038291158734098</v>
      </c>
      <c r="BC11" s="91">
        <f>'[2]EU Inhabitants'!AX19*('[2]Weighted Average'!AX11/1000)*('[2]Waste Bin detailed'!$F$22/100)</f>
        <v>1.1964914217725175</v>
      </c>
      <c r="BD11" s="91">
        <f>'[2]EU Inhabitants'!AY19*('[2]Weighted Average'!AY11/1000)*('[2]Waste Bin detailed'!$F$22/100)</f>
        <v>1.1890077821699228</v>
      </c>
      <c r="BE11" s="91">
        <f>'[2]EU Inhabitants'!AZ19*('[2]Weighted Average'!AZ11/1000)*('[2]Waste Bin detailed'!$F$22/100)</f>
        <v>1.1813373574429615</v>
      </c>
    </row>
    <row r="12" spans="1:57" x14ac:dyDescent="0.35">
      <c r="A12" s="86" t="s">
        <v>636</v>
      </c>
      <c r="C12" s="86" t="s">
        <v>7</v>
      </c>
      <c r="D12" s="87" t="s">
        <v>621</v>
      </c>
      <c r="E12" s="87"/>
      <c r="F12" s="90" t="s">
        <v>36</v>
      </c>
      <c r="G12" s="91">
        <f>'[2]EU Inhabitants'!B20*('[2]Weighted Average'!B11/1000)*('[2]Waste Bin detailed'!$F$22/100)</f>
        <v>5.2490887405669451</v>
      </c>
      <c r="H12" s="91">
        <f>'[2]EU Inhabitants'!C20*('[2]Weighted Average'!C11/1000)*('[2]Waste Bin detailed'!$F$22/100)</f>
        <v>5.2744116430926278</v>
      </c>
      <c r="I12" s="91">
        <f>'[2]EU Inhabitants'!D20*('[2]Weighted Average'!D11/1000)*('[2]Waste Bin detailed'!$F$22/100)</f>
        <v>5.3225182732216378</v>
      </c>
      <c r="J12" s="91">
        <f>'[2]EU Inhabitants'!E20*('[2]Weighted Average'!E11/1000)*('[2]Waste Bin detailed'!$F$22/100)</f>
        <v>5.4253063167550035</v>
      </c>
      <c r="K12" s="91">
        <f>'[2]EU Inhabitants'!F20*('[2]Weighted Average'!F11/1000)*('[2]Waste Bin detailed'!$F$22/100)</f>
        <v>5.5188971134686327</v>
      </c>
      <c r="L12" s="91">
        <f>'[2]EU Inhabitants'!G20*('[2]Weighted Average'!G11/1000)*('[2]Waste Bin detailed'!$F$22/100)</f>
        <v>5.6165465608450145</v>
      </c>
      <c r="M12" s="91">
        <f>'[2]EU Inhabitants'!H20*('[2]Weighted Average'!H11/1000)*('[2]Waste Bin detailed'!$F$22/100)</f>
        <v>5.7091078896962104</v>
      </c>
      <c r="N12" s="91">
        <f>'[2]EU Inhabitants'!I20*('[2]Weighted Average'!I11/1000)*('[2]Waste Bin detailed'!$F$22/100)</f>
        <v>5.808718781271704</v>
      </c>
      <c r="O12" s="91">
        <f>'[2]EU Inhabitants'!J20*('[2]Weighted Average'!J11/1000)*('[2]Waste Bin detailed'!$F$22/100)</f>
        <v>5.9221895466548187</v>
      </c>
      <c r="P12" s="91">
        <f>'[2]EU Inhabitants'!K20*('[2]Weighted Average'!K11/1000)*('[2]Waste Bin detailed'!$F$22/100)</f>
        <v>5.9948619099113607</v>
      </c>
      <c r="Q12" s="91">
        <f>'[2]EU Inhabitants'!L20*('[2]Weighted Average'!L11/1000)*('[2]Waste Bin detailed'!$F$22/100)</f>
        <v>6.0253144196065174</v>
      </c>
      <c r="R12" s="91">
        <f>'[2]EU Inhabitants'!M20*('[2]Weighted Average'!M11/1000)*('[2]Waste Bin detailed'!$F$22/100)</f>
        <v>6.0452640647418958</v>
      </c>
      <c r="S12" s="91">
        <f>'[2]EU Inhabitants'!N20*('[2]Weighted Average'!N11/1000)*('[2]Waste Bin detailed'!$F$22/100)</f>
        <v>6.0640118228325308</v>
      </c>
      <c r="T12" s="91">
        <f>'[2]EU Inhabitants'!O20*('[2]Weighted Average'!O11/1000)*('[2]Waste Bin detailed'!$F$22/100)</f>
        <v>6.0521603966554514</v>
      </c>
      <c r="U12" s="91">
        <f>'[2]EU Inhabitants'!P20*('[2]Weighted Average'!P11/1000)*('[2]Waste Bin detailed'!$F$22/100)</f>
        <v>6.024909245498141</v>
      </c>
      <c r="V12" s="91">
        <f>'[2]EU Inhabitants'!Q20*('[2]Weighted Average'!Q11/1000)*('[2]Waste Bin detailed'!$F$22/100)</f>
        <v>6.0178130145995556</v>
      </c>
      <c r="W12" s="91">
        <f>'[2]EU Inhabitants'!R20*('[2]Weighted Average'!R11/1000)*('[2]Waste Bin detailed'!$F$22/100)</f>
        <v>6.0183948854775906</v>
      </c>
      <c r="X12" s="91">
        <f>'[2]EU Inhabitants'!S20*('[2]Weighted Average'!S11/1000)*('[2]Waste Bin detailed'!$F$22/100)</f>
        <v>6.0309979890817544</v>
      </c>
      <c r="Y12" s="91">
        <f>'[2]EU Inhabitants'!T20*('[2]Weighted Average'!T11/1000)*('[2]Waste Bin detailed'!$F$22/100)</f>
        <v>6.0482775035348171</v>
      </c>
      <c r="Z12" s="91">
        <f>'[2]EU Inhabitants'!U20*('[2]Weighted Average'!U11/1000)*('[2]Waste Bin detailed'!$F$22/100)</f>
        <v>6.1850633656450631</v>
      </c>
      <c r="AA12" s="91">
        <f>'[2]EU Inhabitants'!V20*('[2]Weighted Average'!V11/1000)*('[2]Waste Bin detailed'!$F$22/100)</f>
        <v>6.2372005934546007</v>
      </c>
      <c r="AB12" s="91">
        <f>'[2]EU Inhabitants'!W20*('[2]Weighted Average'!W11/1000)*('[2]Waste Bin detailed'!$F$22/100)</f>
        <v>6.2463020501514954</v>
      </c>
      <c r="AC12" s="91">
        <f>'[2]EU Inhabitants'!X20*('[2]Weighted Average'!X11/1000)*('[2]Waste Bin detailed'!$F$22/100)</f>
        <v>6.2510539255700577</v>
      </c>
      <c r="AD12" s="91">
        <f>'[2]EU Inhabitants'!Y20*('[2]Weighted Average'!Y11/1000)*('[2]Waste Bin detailed'!$F$22/100)</f>
        <v>6.3376779442928086</v>
      </c>
      <c r="AE12" s="91">
        <f>'[2]EU Inhabitants'!Z20*('[2]Weighted Average'!Z11/1000)*('[2]Waste Bin detailed'!$F$22/100)</f>
        <v>6.3706402156438813</v>
      </c>
      <c r="AF12" s="91">
        <f>'[2]EU Inhabitants'!AA20*('[2]Weighted Average'!AA11/1000)*('[2]Waste Bin detailed'!$F$22/100)</f>
        <v>6.4054408806390413</v>
      </c>
      <c r="AG12" s="91">
        <f>'[2]EU Inhabitants'!AB20*('[2]Weighted Average'!AB11/1000)*('[2]Waste Bin detailed'!$F$22/100)</f>
        <v>6.4326905880616208</v>
      </c>
      <c r="AH12" s="91">
        <f>'[2]EU Inhabitants'!AC20*('[2]Weighted Average'!AC11/1000)*('[2]Waste Bin detailed'!$F$22/100)</f>
        <v>6.4524271366407104</v>
      </c>
      <c r="AI12" s="91">
        <f>'[2]EU Inhabitants'!AD20*('[2]Weighted Average'!AD11/1000)*('[2]Waste Bin detailed'!$F$22/100)</f>
        <v>6.4652633779975108</v>
      </c>
      <c r="AJ12" s="91">
        <f>'[2]EU Inhabitants'!AE20*('[2]Weighted Average'!AE11/1000)*('[2]Waste Bin detailed'!$F$22/100)</f>
        <v>6.4783386429200203</v>
      </c>
      <c r="AK12" s="91">
        <f>'[2]EU Inhabitants'!AF20*('[2]Weighted Average'!AF11/1000)*('[2]Waste Bin detailed'!$F$22/100)</f>
        <v>6.4914838706606508</v>
      </c>
      <c r="AL12" s="91">
        <f>'[2]EU Inhabitants'!AG20*('[2]Weighted Average'!AG11/1000)*('[2]Waste Bin detailed'!$F$22/100)</f>
        <v>6.5043356392496667</v>
      </c>
      <c r="AM12" s="91">
        <f>'[2]EU Inhabitants'!AH20*('[2]Weighted Average'!AH11/1000)*('[2]Waste Bin detailed'!$F$22/100)</f>
        <v>6.517123806190722</v>
      </c>
      <c r="AN12" s="91">
        <f>'[2]EU Inhabitants'!AI20*('[2]Weighted Average'!AI11/1000)*('[2]Waste Bin detailed'!$F$22/100)</f>
        <v>6.5301432717197931</v>
      </c>
      <c r="AO12" s="91">
        <f>'[2]EU Inhabitants'!AJ20*('[2]Weighted Average'!AJ11/1000)*('[2]Waste Bin detailed'!$F$22/100)</f>
        <v>6.5431202127158592</v>
      </c>
      <c r="AP12" s="91">
        <f>'[2]EU Inhabitants'!AK20*('[2]Weighted Average'!AK11/1000)*('[2]Waste Bin detailed'!$F$22/100)</f>
        <v>6.5568868626215195</v>
      </c>
      <c r="AQ12" s="91">
        <f>'[2]EU Inhabitants'!AL20*('[2]Weighted Average'!AL11/1000)*('[2]Waste Bin detailed'!$F$22/100)</f>
        <v>6.570457048075907</v>
      </c>
      <c r="AR12" s="91">
        <f>'[2]EU Inhabitants'!AM20*('[2]Weighted Average'!AM11/1000)*('[2]Waste Bin detailed'!$F$22/100)</f>
        <v>6.5836216968655021</v>
      </c>
      <c r="AS12" s="91">
        <f>'[2]EU Inhabitants'!AN20*('[2]Weighted Average'!AN11/1000)*('[2]Waste Bin detailed'!$F$22/100)</f>
        <v>6.5963599071554366</v>
      </c>
      <c r="AT12" s="91">
        <f>'[2]EU Inhabitants'!AO20*('[2]Weighted Average'!AO11/1000)*('[2]Waste Bin detailed'!$F$22/100)</f>
        <v>6.608378530578392</v>
      </c>
      <c r="AU12" s="91">
        <f>'[2]EU Inhabitants'!AP20*('[2]Weighted Average'!AP11/1000)*('[2]Waste Bin detailed'!$F$22/100)</f>
        <v>6.6197346847703393</v>
      </c>
      <c r="AV12" s="91">
        <f>'[2]EU Inhabitants'!AQ20*('[2]Weighted Average'!AQ11/1000)*('[2]Waste Bin detailed'!$F$22/100)</f>
        <v>6.6301266245819184</v>
      </c>
      <c r="AW12" s="91">
        <f>'[2]EU Inhabitants'!AR20*('[2]Weighted Average'!AR11/1000)*('[2]Waste Bin detailed'!$F$22/100)</f>
        <v>6.6394446145642325</v>
      </c>
      <c r="AX12" s="91">
        <f>'[2]EU Inhabitants'!AS20*('[2]Weighted Average'!AS11/1000)*('[2]Waste Bin detailed'!$F$22/100)</f>
        <v>6.6473015613193001</v>
      </c>
      <c r="AY12" s="91">
        <f>'[2]EU Inhabitants'!AT20*('[2]Weighted Average'!AT11/1000)*('[2]Waste Bin detailed'!$F$22/100)</f>
        <v>6.6536210819127639</v>
      </c>
      <c r="AZ12" s="91">
        <f>'[2]EU Inhabitants'!AU20*('[2]Weighted Average'!AU11/1000)*('[2]Waste Bin detailed'!$F$22/100)</f>
        <v>6.6580094347375995</v>
      </c>
      <c r="BA12" s="91">
        <f>'[2]EU Inhabitants'!AV20*('[2]Weighted Average'!AV11/1000)*('[2]Waste Bin detailed'!$F$22/100)</f>
        <v>6.6605275280288714</v>
      </c>
      <c r="BB12" s="91">
        <f>'[2]EU Inhabitants'!AW20*('[2]Weighted Average'!AW11/1000)*('[2]Waste Bin detailed'!$F$22/100)</f>
        <v>6.6609490669219715</v>
      </c>
      <c r="BC12" s="91">
        <f>'[2]EU Inhabitants'!AX20*('[2]Weighted Average'!AX11/1000)*('[2]Waste Bin detailed'!$F$22/100)</f>
        <v>6.659245099761093</v>
      </c>
      <c r="BD12" s="91">
        <f>'[2]EU Inhabitants'!AY20*('[2]Weighted Average'!AY11/1000)*('[2]Waste Bin detailed'!$F$22/100)</f>
        <v>6.655281423469674</v>
      </c>
      <c r="BE12" s="91">
        <f>'[2]EU Inhabitants'!AZ20*('[2]Weighted Average'!AZ11/1000)*('[2]Waste Bin detailed'!$F$22/100)</f>
        <v>6.6492463133993676</v>
      </c>
    </row>
    <row r="13" spans="1:57" x14ac:dyDescent="0.35">
      <c r="A13" s="86" t="s">
        <v>636</v>
      </c>
      <c r="C13" s="86" t="s">
        <v>7</v>
      </c>
      <c r="D13" s="87" t="s">
        <v>621</v>
      </c>
      <c r="E13" s="87"/>
      <c r="F13" s="90" t="s">
        <v>35</v>
      </c>
      <c r="G13" s="91">
        <f>'[2]EU Inhabitants'!B21*('[2]Weighted Average'!B11/1000)*('[2]Waste Bin detailed'!$F$22/100)</f>
        <v>7.8528481358837947</v>
      </c>
      <c r="H13" s="91">
        <f>'[2]EU Inhabitants'!C21*('[2]Weighted Average'!C11/1000)*('[2]Waste Bin detailed'!$F$22/100)</f>
        <v>7.9091527981197078</v>
      </c>
      <c r="I13" s="91">
        <f>'[2]EU Inhabitants'!D21*('[2]Weighted Average'!D11/1000)*('[2]Waste Bin detailed'!$F$22/100)</f>
        <v>7.9670607818234771</v>
      </c>
      <c r="J13" s="91">
        <f>'[2]EU Inhabitants'!E21*('[2]Weighted Average'!E11/1000)*('[2]Waste Bin detailed'!$F$22/100)</f>
        <v>8.0241208595741291</v>
      </c>
      <c r="K13" s="91">
        <f>'[2]EU Inhabitants'!F21*('[2]Weighted Average'!F11/1000)*('[2]Waste Bin detailed'!$F$22/100)</f>
        <v>8.0800250300868175</v>
      </c>
      <c r="L13" s="91">
        <f>'[2]EU Inhabitants'!G21*('[2]Weighted Average'!G11/1000)*('[2]Waste Bin detailed'!$F$22/100)</f>
        <v>8.1431077869188648</v>
      </c>
      <c r="M13" s="91">
        <f>'[2]EU Inhabitants'!H21*('[2]Weighted Average'!H11/1000)*('[2]Waste Bin detailed'!$F$22/100)</f>
        <v>8.2023414203365785</v>
      </c>
      <c r="N13" s="91">
        <f>'[2]EU Inhabitants'!I21*('[2]Weighted Average'!I11/1000)*('[2]Waste Bin detailed'!$F$22/100)</f>
        <v>8.2549746915776563</v>
      </c>
      <c r="O13" s="91">
        <f>'[2]EU Inhabitants'!J21*('[2]Weighted Average'!J11/1000)*('[2]Waste Bin detailed'!$F$22/100)</f>
        <v>8.3002306949876257</v>
      </c>
      <c r="P13" s="91">
        <f>'[2]EU Inhabitants'!K21*('[2]Weighted Average'!K11/1000)*('[2]Waste Bin detailed'!$F$22/100)</f>
        <v>8.3429235304280773</v>
      </c>
      <c r="Q13" s="91">
        <f>'[2]EU Inhabitants'!L21*('[2]Weighted Average'!L11/1000)*('[2]Waste Bin detailed'!$F$22/100)</f>
        <v>8.3806898800719711</v>
      </c>
      <c r="R13" s="91">
        <f>'[2]EU Inhabitants'!M21*('[2]Weighted Average'!M11/1000)*('[2]Waste Bin detailed'!$F$22/100)</f>
        <v>8.4173412136374406</v>
      </c>
      <c r="S13" s="91">
        <f>'[2]EU Inhabitants'!N21*('[2]Weighted Average'!N11/1000)*('[2]Waste Bin detailed'!$F$22/100)</f>
        <v>8.4548367094194266</v>
      </c>
      <c r="T13" s="91">
        <f>'[2]EU Inhabitants'!O21*('[2]Weighted Average'!O11/1000)*('[2]Waste Bin detailed'!$F$22/100)</f>
        <v>8.4965069100431538</v>
      </c>
      <c r="U13" s="91">
        <f>'[2]EU Inhabitants'!P21*('[2]Weighted Average'!P11/1000)*('[2]Waste Bin detailed'!$F$22/100)</f>
        <v>8.5707412939010919</v>
      </c>
      <c r="V13" s="91">
        <f>'[2]EU Inhabitants'!Q21*('[2]Weighted Average'!Q11/1000)*('[2]Waste Bin detailed'!$F$22/100)</f>
        <v>8.6100427000693873</v>
      </c>
      <c r="W13" s="91">
        <f>'[2]EU Inhabitants'!R21*('[2]Weighted Average'!R11/1000)*('[2]Waste Bin detailed'!$F$22/100)</f>
        <v>8.6359882990528494</v>
      </c>
      <c r="X13" s="91">
        <f>'[2]EU Inhabitants'!S21*('[2]Weighted Average'!S11/1000)*('[2]Waste Bin detailed'!$F$22/100)</f>
        <v>8.6599393506786786</v>
      </c>
      <c r="Y13" s="91">
        <f>'[2]EU Inhabitants'!T21*('[2]Weighted Average'!T11/1000)*('[2]Waste Bin detailed'!$F$22/100)</f>
        <v>8.6885275621386509</v>
      </c>
      <c r="Z13" s="91">
        <f>'[2]EU Inhabitants'!U21*('[2]Weighted Average'!U11/1000)*('[2]Waste Bin detailed'!$F$22/100)</f>
        <v>8.8671047364087467</v>
      </c>
      <c r="AA13" s="91">
        <f>'[2]EU Inhabitants'!V21*('[2]Weighted Average'!V11/1000)*('[2]Waste Bin detailed'!$F$22/100)</f>
        <v>8.892827976980076</v>
      </c>
      <c r="AB13" s="91">
        <f>'[2]EU Inhabitants'!W21*('[2]Weighted Average'!W11/1000)*('[2]Waste Bin detailed'!$F$22/100)</f>
        <v>8.9159431812004062</v>
      </c>
      <c r="AC13" s="91">
        <f>'[2]EU Inhabitants'!X21*('[2]Weighted Average'!X11/1000)*('[2]Waste Bin detailed'!$F$22/100)</f>
        <v>8.9446592095330661</v>
      </c>
      <c r="AD13" s="91">
        <f>'[2]EU Inhabitants'!Y21*('[2]Weighted Average'!Y11/1000)*('[2]Waste Bin detailed'!$F$22/100)</f>
        <v>8.9852371645848912</v>
      </c>
      <c r="AE13" s="91">
        <f>'[2]EU Inhabitants'!Z21*('[2]Weighted Average'!Z11/1000)*('[2]Waste Bin detailed'!$F$22/100)</f>
        <v>9.0220666807336869</v>
      </c>
      <c r="AF13" s="91">
        <f>'[2]EU Inhabitants'!AA21*('[2]Weighted Average'!AA11/1000)*('[2]Waste Bin detailed'!$F$22/100)</f>
        <v>9.0464813758865574</v>
      </c>
      <c r="AG13" s="91">
        <f>'[2]EU Inhabitants'!AB21*('[2]Weighted Average'!AB11/1000)*('[2]Waste Bin detailed'!$F$22/100)</f>
        <v>9.0685365688158619</v>
      </c>
      <c r="AH13" s="91">
        <f>'[2]EU Inhabitants'!AC21*('[2]Weighted Average'!AC11/1000)*('[2]Waste Bin detailed'!$F$22/100)</f>
        <v>9.0885434320210603</v>
      </c>
      <c r="AI13" s="91">
        <f>'[2]EU Inhabitants'!AD21*('[2]Weighted Average'!AD11/1000)*('[2]Waste Bin detailed'!$F$22/100)</f>
        <v>9.1065021566501283</v>
      </c>
      <c r="AJ13" s="91">
        <f>'[2]EU Inhabitants'!AE21*('[2]Weighted Average'!AE11/1000)*('[2]Waste Bin detailed'!$F$22/100)</f>
        <v>9.1245729080479059</v>
      </c>
      <c r="AK13" s="91">
        <f>'[2]EU Inhabitants'!AF21*('[2]Weighted Average'!AF11/1000)*('[2]Waste Bin detailed'!$F$22/100)</f>
        <v>9.1424302174451846</v>
      </c>
      <c r="AL13" s="91">
        <f>'[2]EU Inhabitants'!AG21*('[2]Weighted Average'!AG11/1000)*('[2]Waste Bin detailed'!$F$22/100)</f>
        <v>9.1600628865374478</v>
      </c>
      <c r="AM13" s="91">
        <f>'[2]EU Inhabitants'!AH21*('[2]Weighted Average'!AH11/1000)*('[2]Waste Bin detailed'!$F$22/100)</f>
        <v>9.1774332861043426</v>
      </c>
      <c r="AN13" s="91">
        <f>'[2]EU Inhabitants'!AI21*('[2]Weighted Average'!AI11/1000)*('[2]Waste Bin detailed'!$F$22/100)</f>
        <v>9.1942521949930924</v>
      </c>
      <c r="AO13" s="91">
        <f>'[2]EU Inhabitants'!AJ21*('[2]Weighted Average'!AJ11/1000)*('[2]Waste Bin detailed'!$F$22/100)</f>
        <v>9.2106772488360775</v>
      </c>
      <c r="AP13" s="91">
        <f>'[2]EU Inhabitants'!AK21*('[2]Weighted Average'!AK11/1000)*('[2]Waste Bin detailed'!$F$22/100)</f>
        <v>9.2272121546248425</v>
      </c>
      <c r="AQ13" s="91">
        <f>'[2]EU Inhabitants'!AL21*('[2]Weighted Average'!AL11/1000)*('[2]Waste Bin detailed'!$F$22/100)</f>
        <v>9.2431294042261456</v>
      </c>
      <c r="AR13" s="91">
        <f>'[2]EU Inhabitants'!AM21*('[2]Weighted Average'!AM11/1000)*('[2]Waste Bin detailed'!$F$22/100)</f>
        <v>9.258178641109934</v>
      </c>
      <c r="AS13" s="91">
        <f>'[2]EU Inhabitants'!AN21*('[2]Weighted Average'!AN11/1000)*('[2]Waste Bin detailed'!$F$22/100)</f>
        <v>9.2714417836272407</v>
      </c>
      <c r="AT13" s="91">
        <f>'[2]EU Inhabitants'!AO21*('[2]Weighted Average'!AO11/1000)*('[2]Waste Bin detailed'!$F$22/100)</f>
        <v>9.283337058560873</v>
      </c>
      <c r="AU13" s="91">
        <f>'[2]EU Inhabitants'!AP21*('[2]Weighted Average'!AP11/1000)*('[2]Waste Bin detailed'!$F$22/100)</f>
        <v>9.2933222860775455</v>
      </c>
      <c r="AV13" s="91">
        <f>'[2]EU Inhabitants'!AQ21*('[2]Weighted Average'!AQ11/1000)*('[2]Waste Bin detailed'!$F$22/100)</f>
        <v>9.3013043614267303</v>
      </c>
      <c r="AW13" s="91">
        <f>'[2]EU Inhabitants'!AR21*('[2]Weighted Average'!AR11/1000)*('[2]Waste Bin detailed'!$F$22/100)</f>
        <v>9.3074294580350116</v>
      </c>
      <c r="AX13" s="91">
        <f>'[2]EU Inhabitants'!AS21*('[2]Weighted Average'!AS11/1000)*('[2]Waste Bin detailed'!$F$22/100)</f>
        <v>9.3122579616007162</v>
      </c>
      <c r="AY13" s="91">
        <f>'[2]EU Inhabitants'!AT21*('[2]Weighted Average'!AT11/1000)*('[2]Waste Bin detailed'!$F$22/100)</f>
        <v>9.3155082827248759</v>
      </c>
      <c r="AZ13" s="91">
        <f>'[2]EU Inhabitants'!AU21*('[2]Weighted Average'!AU11/1000)*('[2]Waste Bin detailed'!$F$22/100)</f>
        <v>9.3174397051108873</v>
      </c>
      <c r="BA13" s="91">
        <f>'[2]EU Inhabitants'!AV21*('[2]Weighted Average'!AV11/1000)*('[2]Waste Bin detailed'!$F$22/100)</f>
        <v>9.3185384998163965</v>
      </c>
      <c r="BB13" s="91">
        <f>'[2]EU Inhabitants'!AW21*('[2]Weighted Average'!AW11/1000)*('[2]Waste Bin detailed'!$F$22/100)</f>
        <v>9.318099498876748</v>
      </c>
      <c r="BC13" s="91">
        <f>'[2]EU Inhabitants'!AX21*('[2]Weighted Average'!AX11/1000)*('[2]Waste Bin detailed'!$F$22/100)</f>
        <v>9.3163651319685865</v>
      </c>
      <c r="BD13" s="91">
        <f>'[2]EU Inhabitants'!AY21*('[2]Weighted Average'!AY11/1000)*('[2]Waste Bin detailed'!$F$22/100)</f>
        <v>9.3128956163826313</v>
      </c>
      <c r="BE13" s="91">
        <f>'[2]EU Inhabitants'!AZ21*('[2]Weighted Average'!AZ11/1000)*('[2]Waste Bin detailed'!$F$22/100)</f>
        <v>9.3086202311271968</v>
      </c>
    </row>
    <row r="14" spans="1:57" x14ac:dyDescent="0.35">
      <c r="A14" s="86" t="s">
        <v>636</v>
      </c>
      <c r="C14" s="86" t="s">
        <v>7</v>
      </c>
      <c r="D14" s="87" t="s">
        <v>621</v>
      </c>
      <c r="E14" s="87"/>
      <c r="F14" s="90" t="s">
        <v>44</v>
      </c>
      <c r="G14" s="91">
        <f>'[2]EU Inhabitants'!B22*('[2]Weighted Average'!B11/1000)*('[2]Waste Bin detailed'!$F$22/100)</f>
        <v>0.58336802504505325</v>
      </c>
      <c r="H14" s="91">
        <f>'[2]EU Inhabitants'!C22*('[2]Weighted Average'!C11/1000)*('[2]Waste Bin detailed'!$F$22/100)</f>
        <v>0.55712371291740781</v>
      </c>
      <c r="I14" s="91">
        <f>'[2]EU Inhabitants'!D22*('[2]Weighted Average'!D11/1000)*('[2]Waste Bin detailed'!$F$22/100)</f>
        <v>0.55844803805754939</v>
      </c>
      <c r="J14" s="91">
        <f>'[2]EU Inhabitants'!E22*('[2]Weighted Average'!E11/1000)*('[2]Waste Bin detailed'!$F$22/100)</f>
        <v>0.55843256855054102</v>
      </c>
      <c r="K14" s="91">
        <f>'[2]EU Inhabitants'!F22*('[2]Weighted Average'!F11/1000)*('[2]Waste Bin detailed'!$F$22/100)</f>
        <v>0.55850239474721364</v>
      </c>
      <c r="L14" s="91">
        <f>'[2]EU Inhabitants'!G22*('[2]Weighted Average'!G11/1000)*('[2]Waste Bin detailed'!$F$22/100)</f>
        <v>0.55921938533995419</v>
      </c>
      <c r="M14" s="91">
        <f>'[2]EU Inhabitants'!H22*('[2]Weighted Average'!H11/1000)*('[2]Waste Bin detailed'!$F$22/100)</f>
        <v>0.55942898839702349</v>
      </c>
      <c r="N14" s="91">
        <f>'[2]EU Inhabitants'!I22*('[2]Weighted Average'!I11/1000)*('[2]Waste Bin detailed'!$F$22/100)</f>
        <v>0.55947905750997295</v>
      </c>
      <c r="O14" s="91">
        <f>'[2]EU Inhabitants'!J22*('[2]Weighted Average'!J11/1000)*('[2]Waste Bin detailed'!$F$22/100)</f>
        <v>0.55916091882319707</v>
      </c>
      <c r="P14" s="91">
        <f>'[2]EU Inhabitants'!K22*('[2]Weighted Average'!K11/1000)*('[2]Waste Bin detailed'!$F$22/100)</f>
        <v>0.55875947443828411</v>
      </c>
      <c r="Q14" s="91">
        <f>'[2]EU Inhabitants'!L22*('[2]Weighted Average'!L11/1000)*('[2]Waste Bin detailed'!$F$22/100)</f>
        <v>0.55770900599289963</v>
      </c>
      <c r="R14" s="91">
        <f>'[2]EU Inhabitants'!M22*('[2]Weighted Average'!M11/1000)*('[2]Waste Bin detailed'!$F$22/100)</f>
        <v>0.55570792362489052</v>
      </c>
      <c r="S14" s="91">
        <f>'[2]EU Inhabitants'!N22*('[2]Weighted Average'!N11/1000)*('[2]Waste Bin detailed'!$F$22/100)</f>
        <v>0.55383605109461198</v>
      </c>
      <c r="T14" s="91">
        <f>'[2]EU Inhabitants'!O22*('[2]Weighted Average'!O11/1000)*('[2]Waste Bin detailed'!$F$22/100)</f>
        <v>0.55202909681993051</v>
      </c>
      <c r="U14" s="91">
        <f>'[2]EU Inhabitants'!P22*('[2]Weighted Average'!P11/1000)*('[2]Waste Bin detailed'!$F$22/100)</f>
        <v>0.55010597989496723</v>
      </c>
      <c r="V14" s="91">
        <f>'[2]EU Inhabitants'!Q22*('[2]Weighted Average'!Q11/1000)*('[2]Waste Bin detailed'!$F$22/100)</f>
        <v>0.54741441853321415</v>
      </c>
      <c r="W14" s="91">
        <f>'[2]EU Inhabitants'!R22*('[2]Weighted Average'!R11/1000)*('[2]Waste Bin detailed'!$F$22/100)</f>
        <v>0.54308886973581805</v>
      </c>
      <c r="X14" s="91">
        <f>'[2]EU Inhabitants'!S22*('[2]Weighted Average'!S11/1000)*('[2]Waste Bin detailed'!$F$22/100)</f>
        <v>0.53847226027086992</v>
      </c>
      <c r="Y14" s="91">
        <f>'[2]EU Inhabitants'!T22*('[2]Weighted Average'!T11/1000)*('[2]Waste Bin detailed'!$F$22/100)</f>
        <v>0.5321900438053514</v>
      </c>
      <c r="Z14" s="91">
        <f>'[2]EU Inhabitants'!U22*('[2]Weighted Average'!U11/1000)*('[2]Waste Bin detailed'!$F$22/100)</f>
        <v>0.53714143587087104</v>
      </c>
      <c r="AA14" s="91">
        <f>'[2]EU Inhabitants'!V22*('[2]Weighted Average'!V11/1000)*('[2]Waste Bin detailed'!$F$22/100)</f>
        <v>0.53476001021909947</v>
      </c>
      <c r="AB14" s="91">
        <f>'[2]EU Inhabitants'!W22*('[2]Weighted Average'!W11/1000)*('[2]Waste Bin detailed'!$F$22/100)</f>
        <v>0.53191954992936485</v>
      </c>
      <c r="AC14" s="91">
        <f>'[2]EU Inhabitants'!X22*('[2]Weighted Average'!X11/1000)*('[2]Waste Bin detailed'!$F$22/100)</f>
        <v>0.50900283126308277</v>
      </c>
      <c r="AD14" s="91">
        <f>'[2]EU Inhabitants'!Y22*('[2]Weighted Average'!Y11/1000)*('[2]Waste Bin detailed'!$F$22/100)</f>
        <v>0.50755002067280952</v>
      </c>
      <c r="AE14" s="91">
        <f>'[2]EU Inhabitants'!Z22*('[2]Weighted Average'!Z11/1000)*('[2]Waste Bin detailed'!$F$22/100)</f>
        <v>0.50521086314555541</v>
      </c>
      <c r="AF14" s="91">
        <f>'[2]EU Inhabitants'!AA22*('[2]Weighted Average'!AA11/1000)*('[2]Waste Bin detailed'!$F$22/100)</f>
        <v>0.50209244757808313</v>
      </c>
      <c r="AG14" s="91">
        <f>'[2]EU Inhabitants'!AB22*('[2]Weighted Average'!AB11/1000)*('[2]Waste Bin detailed'!$F$22/100)</f>
        <v>0.49910432216400635</v>
      </c>
      <c r="AH14" s="91">
        <f>'[2]EU Inhabitants'!AC22*('[2]Weighted Average'!AC11/1000)*('[2]Waste Bin detailed'!$F$22/100)</f>
        <v>0.49625565883384026</v>
      </c>
      <c r="AI14" s="91">
        <f>'[2]EU Inhabitants'!AD22*('[2]Weighted Average'!AD11/1000)*('[2]Waste Bin detailed'!$F$22/100)</f>
        <v>0.49205303523155031</v>
      </c>
      <c r="AJ14" s="91">
        <f>'[2]EU Inhabitants'!AE22*('[2]Weighted Average'!AE11/1000)*('[2]Waste Bin detailed'!$F$22/100)</f>
        <v>0.48932477134173485</v>
      </c>
      <c r="AK14" s="91">
        <f>'[2]EU Inhabitants'!AF22*('[2]Weighted Average'!AF11/1000)*('[2]Waste Bin detailed'!$F$22/100)</f>
        <v>0.48662230790567101</v>
      </c>
      <c r="AL14" s="91">
        <f>'[2]EU Inhabitants'!AG22*('[2]Weighted Average'!AG11/1000)*('[2]Waste Bin detailed'!$F$22/100)</f>
        <v>0.48398169053456763</v>
      </c>
      <c r="AM14" s="91">
        <f>'[2]EU Inhabitants'!AH22*('[2]Weighted Average'!AH11/1000)*('[2]Waste Bin detailed'!$F$22/100)</f>
        <v>0.4813495968044853</v>
      </c>
      <c r="AN14" s="91">
        <f>'[2]EU Inhabitants'!AI22*('[2]Weighted Average'!AI11/1000)*('[2]Waste Bin detailed'!$F$22/100)</f>
        <v>0.47870772274314699</v>
      </c>
      <c r="AO14" s="91">
        <f>'[2]EU Inhabitants'!AJ22*('[2]Weighted Average'!AJ11/1000)*('[2]Waste Bin detailed'!$F$22/100)</f>
        <v>0.47604323581366437</v>
      </c>
      <c r="AP14" s="91">
        <f>'[2]EU Inhabitants'!AK22*('[2]Weighted Average'!AK11/1000)*('[2]Waste Bin detailed'!$F$22/100)</f>
        <v>0.47348017497190575</v>
      </c>
      <c r="AQ14" s="91">
        <f>'[2]EU Inhabitants'!AL22*('[2]Weighted Average'!AL11/1000)*('[2]Waste Bin detailed'!$F$22/100)</f>
        <v>0.47088498397552458</v>
      </c>
      <c r="AR14" s="91">
        <f>'[2]EU Inhabitants'!AM22*('[2]Weighted Average'!AM11/1000)*('[2]Waste Bin detailed'!$F$22/100)</f>
        <v>0.46829925933479372</v>
      </c>
      <c r="AS14" s="91">
        <f>'[2]EU Inhabitants'!AN22*('[2]Weighted Average'!AN11/1000)*('[2]Waste Bin detailed'!$F$22/100)</f>
        <v>0.46569892472867436</v>
      </c>
      <c r="AT14" s="91">
        <f>'[2]EU Inhabitants'!AO22*('[2]Weighted Average'!AO11/1000)*('[2]Waste Bin detailed'!$F$22/100)</f>
        <v>0.4631536644679401</v>
      </c>
      <c r="AU14" s="91">
        <f>'[2]EU Inhabitants'!AP22*('[2]Weighted Average'!AP11/1000)*('[2]Waste Bin detailed'!$F$22/100)</f>
        <v>0.46061077318124544</v>
      </c>
      <c r="AV14" s="91">
        <f>'[2]EU Inhabitants'!AQ22*('[2]Weighted Average'!AQ11/1000)*('[2]Waste Bin detailed'!$F$22/100)</f>
        <v>0.45807741689353987</v>
      </c>
      <c r="AW14" s="91">
        <f>'[2]EU Inhabitants'!AR22*('[2]Weighted Average'!AR11/1000)*('[2]Waste Bin detailed'!$F$22/100)</f>
        <v>0.45555803443622739</v>
      </c>
      <c r="AX14" s="91">
        <f>'[2]EU Inhabitants'!AS22*('[2]Weighted Average'!AS11/1000)*('[2]Waste Bin detailed'!$F$22/100)</f>
        <v>0.45305398219633458</v>
      </c>
      <c r="AY14" s="91">
        <f>'[2]EU Inhabitants'!AT22*('[2]Weighted Average'!AT11/1000)*('[2]Waste Bin detailed'!$F$22/100)</f>
        <v>0.45056581850957556</v>
      </c>
      <c r="AZ14" s="91">
        <f>'[2]EU Inhabitants'!AU22*('[2]Weighted Average'!AU11/1000)*('[2]Waste Bin detailed'!$F$22/100)</f>
        <v>0.44810845164844432</v>
      </c>
      <c r="BA14" s="91">
        <f>'[2]EU Inhabitants'!AV22*('[2]Weighted Average'!AV11/1000)*('[2]Waste Bin detailed'!$F$22/100)</f>
        <v>0.4456676118227092</v>
      </c>
      <c r="BB14" s="91">
        <f>'[2]EU Inhabitants'!AW22*('[2]Weighted Average'!AW11/1000)*('[2]Waste Bin detailed'!$F$22/100)</f>
        <v>0.44324289117207688</v>
      </c>
      <c r="BC14" s="91">
        <f>'[2]EU Inhabitants'!AX22*('[2]Weighted Average'!AX11/1000)*('[2]Waste Bin detailed'!$F$22/100)</f>
        <v>0.44084885237014815</v>
      </c>
      <c r="BD14" s="91">
        <f>'[2]EU Inhabitants'!AY22*('[2]Weighted Average'!AY11/1000)*('[2]Waste Bin detailed'!$F$22/100)</f>
        <v>0.43848536637930918</v>
      </c>
      <c r="BE14" s="91">
        <f>'[2]EU Inhabitants'!AZ22*('[2]Weighted Average'!AZ11/1000)*('[2]Waste Bin detailed'!$F$22/100)</f>
        <v>0.43616636984354545</v>
      </c>
    </row>
    <row r="15" spans="1:57" x14ac:dyDescent="0.35">
      <c r="A15" s="86" t="s">
        <v>636</v>
      </c>
      <c r="C15" s="86" t="s">
        <v>7</v>
      </c>
      <c r="D15" s="87" t="s">
        <v>621</v>
      </c>
      <c r="E15" s="87"/>
      <c r="F15" s="90" t="s">
        <v>320</v>
      </c>
      <c r="G15" s="91">
        <f>'[2]EU Inhabitants'!B23*('[2]Weighted Average'!B11/1000)*('[2]Waste Bin detailed'!$F$22/100)</f>
        <v>7.3831303477160599</v>
      </c>
      <c r="H15" s="91">
        <f>'[2]EU Inhabitants'!C23*('[2]Weighted Average'!C11/1000)*('[2]Waste Bin detailed'!$F$22/100)</f>
        <v>7.3879284559794547</v>
      </c>
      <c r="I15" s="91">
        <f>'[2]EU Inhabitants'!D23*('[2]Weighted Average'!D11/1000)*('[2]Waste Bin detailed'!$F$22/100)</f>
        <v>7.3916167292164072</v>
      </c>
      <c r="J15" s="91">
        <f>'[2]EU Inhabitants'!E23*('[2]Weighted Average'!E11/1000)*('[2]Waste Bin detailed'!$F$22/100)</f>
        <v>7.4101485972382708</v>
      </c>
      <c r="K15" s="91">
        <f>'[2]EU Inhabitants'!F23*('[2]Weighted Average'!F11/1000)*('[2]Waste Bin detailed'!$F$22/100)</f>
        <v>7.457884058583935</v>
      </c>
      <c r="L15" s="91">
        <f>'[2]EU Inhabitants'!G23*('[2]Weighted Average'!G11/1000)*('[2]Waste Bin detailed'!$F$22/100)</f>
        <v>7.5077075784539717</v>
      </c>
      <c r="M15" s="91">
        <f>'[2]EU Inhabitants'!H23*('[2]Weighted Average'!H11/1000)*('[2]Waste Bin detailed'!$F$22/100)</f>
        <v>7.5322672277245797</v>
      </c>
      <c r="N15" s="91">
        <f>'[2]EU Inhabitants'!I23*('[2]Weighted Average'!I11/1000)*('[2]Waste Bin detailed'!$F$22/100)</f>
        <v>7.5518114903158073</v>
      </c>
      <c r="O15" s="91">
        <f>'[2]EU Inhabitants'!J23*('[2]Weighted Average'!J11/1000)*('[2]Waste Bin detailed'!$F$22/100)</f>
        <v>7.6059013152517467</v>
      </c>
      <c r="P15" s="91">
        <f>'[2]EU Inhabitants'!K23*('[2]Weighted Average'!K11/1000)*('[2]Waste Bin detailed'!$F$22/100)</f>
        <v>7.6493496269686041</v>
      </c>
      <c r="Q15" s="91">
        <f>'[2]EU Inhabitants'!L23*('[2]Weighted Average'!L11/1000)*('[2]Waste Bin detailed'!$F$22/100)</f>
        <v>7.6718683739179179</v>
      </c>
      <c r="R15" s="91">
        <f>'[2]EU Inhabitants'!M23*('[2]Weighted Average'!M11/1000)*('[2]Waste Bin detailed'!$F$22/100)</f>
        <v>7.6900998370191127</v>
      </c>
      <c r="S15" s="91">
        <f>'[2]EU Inhabitants'!N23*('[2]Weighted Average'!N11/1000)*('[2]Waste Bin detailed'!$F$22/100)</f>
        <v>7.6928849740260867</v>
      </c>
      <c r="T15" s="91">
        <f>'[2]EU Inhabitants'!O23*('[2]Weighted Average'!O11/1000)*('[2]Waste Bin detailed'!$F$22/100)</f>
        <v>7.7303847255844556</v>
      </c>
      <c r="U15" s="91">
        <f>'[2]EU Inhabitants'!P23*('[2]Weighted Average'!P11/1000)*('[2]Waste Bin detailed'!$F$22/100)</f>
        <v>7.8734195818014108</v>
      </c>
      <c r="V15" s="91">
        <f>'[2]EU Inhabitants'!Q23*('[2]Weighted Average'!Q11/1000)*('[2]Waste Bin detailed'!$F$22/100)</f>
        <v>7.8764273707223076</v>
      </c>
      <c r="W15" s="91">
        <f>'[2]EU Inhabitants'!R23*('[2]Weighted Average'!R11/1000)*('[2]Waste Bin detailed'!$F$22/100)</f>
        <v>7.8619393525211896</v>
      </c>
      <c r="X15" s="91">
        <f>'[2]EU Inhabitants'!S23*('[2]Weighted Average'!S11/1000)*('[2]Waste Bin detailed'!$F$22/100)</f>
        <v>7.8536501132001559</v>
      </c>
      <c r="Y15" s="91">
        <f>'[2]EU Inhabitants'!T23*('[2]Weighted Average'!T11/1000)*('[2]Waste Bin detailed'!$F$22/100)</f>
        <v>7.8404635546551154</v>
      </c>
      <c r="Z15" s="91">
        <f>'[2]EU Inhabitants'!U23*('[2]Weighted Average'!U11/1000)*('[2]Waste Bin detailed'!$F$22/100)</f>
        <v>7.8822557873686625</v>
      </c>
      <c r="AA15" s="91">
        <f>'[2]EU Inhabitants'!V23*('[2]Weighted Average'!V11/1000)*('[2]Waste Bin detailed'!$F$22/100)</f>
        <v>7.8591882617789812</v>
      </c>
      <c r="AB15" s="91">
        <f>'[2]EU Inhabitants'!W23*('[2]Weighted Average'!W11/1000)*('[2]Waste Bin detailed'!$F$22/100)</f>
        <v>7.806275651789794</v>
      </c>
      <c r="AC15" s="91">
        <f>'[2]EU Inhabitants'!X23*('[2]Weighted Average'!X11/1000)*('[2]Waste Bin detailed'!$F$22/100)</f>
        <v>7.7794231234551212</v>
      </c>
      <c r="AD15" s="91">
        <f>'[2]EU Inhabitants'!Y23*('[2]Weighted Average'!Y11/1000)*('[2]Waste Bin detailed'!$F$22/100)</f>
        <v>7.7758646660198645</v>
      </c>
      <c r="AE15" s="91">
        <f>'[2]EU Inhabitants'!Z23*('[2]Weighted Average'!Z11/1000)*('[2]Waste Bin detailed'!$F$22/100)</f>
        <v>7.776039160910079</v>
      </c>
      <c r="AF15" s="91">
        <f>'[2]EU Inhabitants'!AA23*('[2]Weighted Average'!AA11/1000)*('[2]Waste Bin detailed'!$F$22/100)</f>
        <v>7.7674564464563085</v>
      </c>
      <c r="AG15" s="91">
        <f>'[2]EU Inhabitants'!AB23*('[2]Weighted Average'!AB11/1000)*('[2]Waste Bin detailed'!$F$22/100)</f>
        <v>7.7602430531903339</v>
      </c>
      <c r="AH15" s="91">
        <f>'[2]EU Inhabitants'!AC23*('[2]Weighted Average'!AC11/1000)*('[2]Waste Bin detailed'!$F$22/100)</f>
        <v>7.7547010191319652</v>
      </c>
      <c r="AI15" s="91">
        <f>'[2]EU Inhabitants'!AD23*('[2]Weighted Average'!AD11/1000)*('[2]Waste Bin detailed'!$F$22/100)</f>
        <v>7.7507221933661397</v>
      </c>
      <c r="AJ15" s="91">
        <f>'[2]EU Inhabitants'!AE23*('[2]Weighted Average'!AE11/1000)*('[2]Waste Bin detailed'!$F$22/100)</f>
        <v>7.7471219388139483</v>
      </c>
      <c r="AK15" s="91">
        <f>'[2]EU Inhabitants'!AF23*('[2]Weighted Average'!AF11/1000)*('[2]Waste Bin detailed'!$F$22/100)</f>
        <v>7.7441209420235682</v>
      </c>
      <c r="AL15" s="91">
        <f>'[2]EU Inhabitants'!AG23*('[2]Weighted Average'!AG11/1000)*('[2]Waste Bin detailed'!$F$22/100)</f>
        <v>7.7409438430061321</v>
      </c>
      <c r="AM15" s="91">
        <f>'[2]EU Inhabitants'!AH23*('[2]Weighted Average'!AH11/1000)*('[2]Waste Bin detailed'!$F$22/100)</f>
        <v>7.73776619156616</v>
      </c>
      <c r="AN15" s="91">
        <f>'[2]EU Inhabitants'!AI23*('[2]Weighted Average'!AI11/1000)*('[2]Waste Bin detailed'!$F$22/100)</f>
        <v>7.7344909432703028</v>
      </c>
      <c r="AO15" s="91">
        <f>'[2]EU Inhabitants'!AJ23*('[2]Weighted Average'!AJ11/1000)*('[2]Waste Bin detailed'!$F$22/100)</f>
        <v>7.731252001340124</v>
      </c>
      <c r="AP15" s="91">
        <f>'[2]EU Inhabitants'!AK23*('[2]Weighted Average'!AK11/1000)*('[2]Waste Bin detailed'!$F$22/100)</f>
        <v>7.7289404761400649</v>
      </c>
      <c r="AQ15" s="91">
        <f>'[2]EU Inhabitants'!AL23*('[2]Weighted Average'!AL11/1000)*('[2]Waste Bin detailed'!$F$22/100)</f>
        <v>7.7261842002225434</v>
      </c>
      <c r="AR15" s="91">
        <f>'[2]EU Inhabitants'!AM23*('[2]Weighted Average'!AM11/1000)*('[2]Waste Bin detailed'!$F$22/100)</f>
        <v>7.7232302604945895</v>
      </c>
      <c r="AS15" s="91">
        <f>'[2]EU Inhabitants'!AN23*('[2]Weighted Average'!AN11/1000)*('[2]Waste Bin detailed'!$F$22/100)</f>
        <v>7.7197920080375582</v>
      </c>
      <c r="AT15" s="91">
        <f>'[2]EU Inhabitants'!AO23*('[2]Weighted Average'!AO11/1000)*('[2]Waste Bin detailed'!$F$22/100)</f>
        <v>7.7157455138618261</v>
      </c>
      <c r="AU15" s="91">
        <f>'[2]EU Inhabitants'!AP23*('[2]Weighted Average'!AP11/1000)*('[2]Waste Bin detailed'!$F$22/100)</f>
        <v>7.7111037234839603</v>
      </c>
      <c r="AV15" s="91">
        <f>'[2]EU Inhabitants'!AQ23*('[2]Weighted Average'!AQ11/1000)*('[2]Waste Bin detailed'!$F$22/100)</f>
        <v>7.7052203865921127</v>
      </c>
      <c r="AW15" s="91">
        <f>'[2]EU Inhabitants'!AR23*('[2]Weighted Average'!AR11/1000)*('[2]Waste Bin detailed'!$F$22/100)</f>
        <v>7.6978973903660064</v>
      </c>
      <c r="AX15" s="91">
        <f>'[2]EU Inhabitants'!AS23*('[2]Weighted Average'!AS11/1000)*('[2]Waste Bin detailed'!$F$22/100)</f>
        <v>7.6890565538723337</v>
      </c>
      <c r="AY15" s="91">
        <f>'[2]EU Inhabitants'!AT23*('[2]Weighted Average'!AT11/1000)*('[2]Waste Bin detailed'!$F$22/100)</f>
        <v>7.6786786676182581</v>
      </c>
      <c r="AZ15" s="91">
        <f>'[2]EU Inhabitants'!AU23*('[2]Weighted Average'!AU11/1000)*('[2]Waste Bin detailed'!$F$22/100)</f>
        <v>7.6664649091921042</v>
      </c>
      <c r="BA15" s="91">
        <f>'[2]EU Inhabitants'!AV23*('[2]Weighted Average'!AV11/1000)*('[2]Waste Bin detailed'!$F$22/100)</f>
        <v>7.6525402926272887</v>
      </c>
      <c r="BB15" s="91">
        <f>'[2]EU Inhabitants'!AW23*('[2]Weighted Average'!AW11/1000)*('[2]Waste Bin detailed'!$F$22/100)</f>
        <v>7.6368645396955195</v>
      </c>
      <c r="BC15" s="91">
        <f>'[2]EU Inhabitants'!AX23*('[2]Weighted Average'!AX11/1000)*('[2]Waste Bin detailed'!$F$22/100)</f>
        <v>7.6195609849065358</v>
      </c>
      <c r="BD15" s="91">
        <f>'[2]EU Inhabitants'!AY23*('[2]Weighted Average'!AY11/1000)*('[2]Waste Bin detailed'!$F$22/100)</f>
        <v>7.6003389614325467</v>
      </c>
      <c r="BE15" s="91">
        <f>'[2]EU Inhabitants'!AZ23*('[2]Weighted Average'!AZ11/1000)*('[2]Waste Bin detailed'!$F$22/100)</f>
        <v>7.5793391558394267</v>
      </c>
    </row>
    <row r="16" spans="1:57" x14ac:dyDescent="0.35">
      <c r="A16" s="86" t="s">
        <v>636</v>
      </c>
      <c r="C16" s="86" t="s">
        <v>7</v>
      </c>
      <c r="D16" s="87" t="s">
        <v>621</v>
      </c>
      <c r="E16" s="87"/>
      <c r="F16" s="90" t="s">
        <v>45</v>
      </c>
      <c r="G16" s="91">
        <f>'[2]EU Inhabitants'!B24*('[2]Weighted Average'!B11/1000)*('[2]Waste Bin detailed'!$F$22/100)</f>
        <v>8.9559271764462378E-2</v>
      </c>
      <c r="H16" s="91">
        <f>'[2]EU Inhabitants'!C24*('[2]Weighted Average'!C11/1000)*('[2]Waste Bin detailed'!$F$22/100)</f>
        <v>9.0473656930642854E-2</v>
      </c>
      <c r="I16" s="91">
        <f>'[2]EU Inhabitants'!D24*('[2]Weighted Average'!D11/1000)*('[2]Waste Bin detailed'!$F$22/100)</f>
        <v>9.1512581442010008E-2</v>
      </c>
      <c r="J16" s="91">
        <f>'[2]EU Inhabitants'!E24*('[2]Weighted Average'!E11/1000)*('[2]Waste Bin detailed'!$F$22/100)</f>
        <v>9.2573506294883839E-2</v>
      </c>
      <c r="K16" s="91">
        <f>'[2]EU Inhabitants'!F24*('[2]Weighted Average'!F11/1000)*('[2]Waste Bin detailed'!$F$22/100)</f>
        <v>9.3767593528615384E-2</v>
      </c>
      <c r="L16" s="91">
        <f>'[2]EU Inhabitants'!G24*('[2]Weighted Average'!G11/1000)*('[2]Waste Bin detailed'!$F$22/100)</f>
        <v>9.5095916373319433E-2</v>
      </c>
      <c r="M16" s="91">
        <f>'[2]EU Inhabitants'!H24*('[2]Weighted Average'!H11/1000)*('[2]Waste Bin detailed'!$F$22/100)</f>
        <v>9.6515639338561401E-2</v>
      </c>
      <c r="N16" s="91">
        <f>'[2]EU Inhabitants'!I24*('[2]Weighted Average'!I11/1000)*('[2]Waste Bin detailed'!$F$22/100)</f>
        <v>9.8304203135651941E-2</v>
      </c>
      <c r="O16" s="91">
        <f>'[2]EU Inhabitants'!J24*('[2]Weighted Average'!J11/1000)*('[2]Waste Bin detailed'!$F$22/100)</f>
        <v>0.10067216970648642</v>
      </c>
      <c r="P16" s="91">
        <f>'[2]EU Inhabitants'!K24*('[2]Weighted Average'!K11/1000)*('[2]Waste Bin detailed'!$F$22/100)</f>
        <v>0.1033209432567346</v>
      </c>
      <c r="Q16" s="91">
        <f>'[2]EU Inhabitants'!L24*('[2]Weighted Average'!L11/1000)*('[2]Waste Bin detailed'!$F$22/100)</f>
        <v>0.10617197292142244</v>
      </c>
      <c r="R16" s="91">
        <f>'[2]EU Inhabitants'!M24*('[2]Weighted Average'!M11/1000)*('[2]Waste Bin detailed'!$F$22/100)</f>
        <v>0.1087813147552297</v>
      </c>
      <c r="S16" s="91">
        <f>'[2]EU Inhabitants'!N24*('[2]Weighted Average'!N11/1000)*('[2]Waste Bin detailed'!$F$22/100)</f>
        <v>0.11164980230050385</v>
      </c>
      <c r="T16" s="91">
        <f>'[2]EU Inhabitants'!O24*('[2]Weighted Average'!O11/1000)*('[2]Waste Bin detailed'!$F$22/100)</f>
        <v>0.11214785302600284</v>
      </c>
      <c r="U16" s="91">
        <f>'[2]EU Inhabitants'!P24*('[2]Weighted Average'!P11/1000)*('[2]Waste Bin detailed'!$F$22/100)</f>
        <v>0.11114013621754167</v>
      </c>
      <c r="V16" s="91">
        <f>'[2]EU Inhabitants'!Q24*('[2]Weighted Average'!Q11/1000)*('[2]Waste Bin detailed'!$F$22/100)</f>
        <v>0.10973484392953821</v>
      </c>
      <c r="W16" s="91">
        <f>'[2]EU Inhabitants'!R24*('[2]Weighted Average'!R11/1000)*('[2]Waste Bin detailed'!$F$22/100)</f>
        <v>0.1099377228040247</v>
      </c>
      <c r="X16" s="91">
        <f>'[2]EU Inhabitants'!S24*('[2]Weighted Average'!S11/1000)*('[2]Waste Bin detailed'!$F$22/100)</f>
        <v>0.11080008777211475</v>
      </c>
      <c r="Y16" s="91">
        <f>'[2]EU Inhabitants'!T24*('[2]Weighted Average'!T11/1000)*('[2]Waste Bin detailed'!$F$22/100)</f>
        <v>0.112029857242032</v>
      </c>
      <c r="Z16" s="91">
        <f>'[2]EU Inhabitants'!U24*('[2]Weighted Average'!U11/1000)*('[2]Waste Bin detailed'!$F$22/100)</f>
        <v>0.11542032707001984</v>
      </c>
      <c r="AA16" s="91">
        <f>'[2]EU Inhabitants'!V24*('[2]Weighted Average'!V11/1000)*('[2]Waste Bin detailed'!$F$22/100)</f>
        <v>0.1170158342193113</v>
      </c>
      <c r="AB16" s="91">
        <f>'[2]EU Inhabitants'!W24*('[2]Weighted Average'!W11/1000)*('[2]Waste Bin detailed'!$F$22/100)</f>
        <v>0.11807773106517154</v>
      </c>
      <c r="AC16" s="91">
        <f>'[2]EU Inhabitants'!X24*('[2]Weighted Average'!X11/1000)*('[2]Waste Bin detailed'!$F$22/100)</f>
        <v>0.11922864881408052</v>
      </c>
      <c r="AD16" s="91">
        <f>'[2]EU Inhabitants'!Y24*('[2]Weighted Average'!Y11/1000)*('[2]Waste Bin detailed'!$F$22/100)</f>
        <v>0.12134891575397204</v>
      </c>
      <c r="AE16" s="91">
        <f>'[2]EU Inhabitants'!Z24*('[2]Weighted Average'!Z11/1000)*('[2]Waste Bin detailed'!$F$22/100)</f>
        <v>0.12334854293623826</v>
      </c>
      <c r="AF16" s="91">
        <f>'[2]EU Inhabitants'!AA24*('[2]Weighted Average'!AA11/1000)*('[2]Waste Bin detailed'!$F$22/100)</f>
        <v>0.12408797024883392</v>
      </c>
      <c r="AG16" s="91">
        <f>'[2]EU Inhabitants'!AB24*('[2]Weighted Average'!AB11/1000)*('[2]Waste Bin detailed'!$F$22/100)</f>
        <v>0.12469870718566851</v>
      </c>
      <c r="AH16" s="91">
        <f>'[2]EU Inhabitants'!AC24*('[2]Weighted Average'!AC11/1000)*('[2]Waste Bin detailed'!$F$22/100)</f>
        <v>0.12518636027482344</v>
      </c>
      <c r="AI16" s="91">
        <f>'[2]EU Inhabitants'!AD24*('[2]Weighted Average'!AD11/1000)*('[2]Waste Bin detailed'!$F$22/100)</f>
        <v>0.12554098152802529</v>
      </c>
      <c r="AJ16" s="91">
        <f>'[2]EU Inhabitants'!AE24*('[2]Weighted Average'!AE11/1000)*('[2]Waste Bin detailed'!$F$22/100)</f>
        <v>0.12588006739099472</v>
      </c>
      <c r="AK16" s="91">
        <f>'[2]EU Inhabitants'!AF24*('[2]Weighted Average'!AF11/1000)*('[2]Waste Bin detailed'!$F$22/100)</f>
        <v>0.12619377193224773</v>
      </c>
      <c r="AL16" s="91">
        <f>'[2]EU Inhabitants'!AG24*('[2]Weighted Average'!AG11/1000)*('[2]Waste Bin detailed'!$F$22/100)</f>
        <v>0.12648184360387035</v>
      </c>
      <c r="AM16" s="91">
        <f>'[2]EU Inhabitants'!AH24*('[2]Weighted Average'!AH11/1000)*('[2]Waste Bin detailed'!$F$22/100)</f>
        <v>0.1267437221279227</v>
      </c>
      <c r="AN16" s="91">
        <f>'[2]EU Inhabitants'!AI24*('[2]Weighted Average'!AI11/1000)*('[2]Waste Bin detailed'!$F$22/100)</f>
        <v>0.12698234301099084</v>
      </c>
      <c r="AO16" s="91">
        <f>'[2]EU Inhabitants'!AJ24*('[2]Weighted Average'!AJ11/1000)*('[2]Waste Bin detailed'!$F$22/100)</f>
        <v>0.12719492948142364</v>
      </c>
      <c r="AP16" s="91">
        <f>'[2]EU Inhabitants'!AK24*('[2]Weighted Average'!AK11/1000)*('[2]Waste Bin detailed'!$F$22/100)</f>
        <v>0.12744673675116078</v>
      </c>
      <c r="AQ16" s="91">
        <f>'[2]EU Inhabitants'!AL24*('[2]Weighted Average'!AL11/1000)*('[2]Waste Bin detailed'!$F$22/100)</f>
        <v>0.12767006083227314</v>
      </c>
      <c r="AR16" s="91">
        <f>'[2]EU Inhabitants'!AM24*('[2]Weighted Average'!AM11/1000)*('[2]Waste Bin detailed'!$F$22/100)</f>
        <v>0.1278636324819768</v>
      </c>
      <c r="AS16" s="91">
        <f>'[2]EU Inhabitants'!AN24*('[2]Weighted Average'!AN11/1000)*('[2]Waste Bin detailed'!$F$22/100)</f>
        <v>0.12803522059728759</v>
      </c>
      <c r="AT16" s="91">
        <f>'[2]EU Inhabitants'!AO24*('[2]Weighted Average'!AO11/1000)*('[2]Waste Bin detailed'!$F$22/100)</f>
        <v>0.12819006239655276</v>
      </c>
      <c r="AU16" s="91">
        <f>'[2]EU Inhabitants'!AP24*('[2]Weighted Average'!AP11/1000)*('[2]Waste Bin detailed'!$F$22/100)</f>
        <v>0.12832724821757854</v>
      </c>
      <c r="AV16" s="91">
        <f>'[2]EU Inhabitants'!AQ24*('[2]Weighted Average'!AQ11/1000)*('[2]Waste Bin detailed'!$F$22/100)</f>
        <v>0.12845149892396465</v>
      </c>
      <c r="AW16" s="91">
        <f>'[2]EU Inhabitants'!AR24*('[2]Weighted Average'!AR11/1000)*('[2]Waste Bin detailed'!$F$22/100)</f>
        <v>0.12857532050476017</v>
      </c>
      <c r="AX16" s="91">
        <f>'[2]EU Inhabitants'!AS24*('[2]Weighted Average'!AS11/1000)*('[2]Waste Bin detailed'!$F$22/100)</f>
        <v>0.12868667530105632</v>
      </c>
      <c r="AY16" s="91">
        <f>'[2]EU Inhabitants'!AT24*('[2]Weighted Average'!AT11/1000)*('[2]Waste Bin detailed'!$F$22/100)</f>
        <v>0.12879814777879503</v>
      </c>
      <c r="AZ16" s="91">
        <f>'[2]EU Inhabitants'!AU24*('[2]Weighted Average'!AU11/1000)*('[2]Waste Bin detailed'!$F$22/100)</f>
        <v>0.12890644864036604</v>
      </c>
      <c r="BA16" s="91">
        <f>'[2]EU Inhabitants'!AV24*('[2]Weighted Average'!AV11/1000)*('[2]Waste Bin detailed'!$F$22/100)</f>
        <v>0.12901650096406561</v>
      </c>
      <c r="BB16" s="91">
        <f>'[2]EU Inhabitants'!AW24*('[2]Weighted Average'!AW11/1000)*('[2]Waste Bin detailed'!$F$22/100)</f>
        <v>0.12912267655526488</v>
      </c>
      <c r="BC16" s="91">
        <f>'[2]EU Inhabitants'!AX24*('[2]Weighted Average'!AX11/1000)*('[2]Waste Bin detailed'!$F$22/100)</f>
        <v>0.12922845697298554</v>
      </c>
      <c r="BD16" s="91">
        <f>'[2]EU Inhabitants'!AY24*('[2]Weighted Average'!AY11/1000)*('[2]Waste Bin detailed'!$F$22/100)</f>
        <v>0.12934097375633485</v>
      </c>
      <c r="BE16" s="91">
        <f>'[2]EU Inhabitants'!AZ24*('[2]Weighted Average'!AZ11/1000)*('[2]Waste Bin detailed'!$F$22/100)</f>
        <v>0.12945564250597233</v>
      </c>
    </row>
    <row r="17" spans="1:57" x14ac:dyDescent="0.35">
      <c r="A17" s="86" t="s">
        <v>636</v>
      </c>
      <c r="C17" s="86" t="s">
        <v>7</v>
      </c>
      <c r="D17" s="87" t="s">
        <v>621</v>
      </c>
      <c r="E17" s="87"/>
      <c r="F17" s="90" t="s">
        <v>55</v>
      </c>
      <c r="G17" s="91">
        <f>'[2]EU Inhabitants'!B25*('[2]Weighted Average'!B11/1000)*('[2]Waste Bin detailed'!$F$22/100)</f>
        <v>0.30891468167203695</v>
      </c>
      <c r="H17" s="91">
        <f>'[2]EU Inhabitants'!C25*('[2]Weighted Average'!C11/1000)*('[2]Waste Bin detailed'!$F$22/100)</f>
        <v>0.3052391396763009</v>
      </c>
      <c r="I17" s="91">
        <f>'[2]EU Inhabitants'!D25*('[2]Weighted Average'!D11/1000)*('[2]Waste Bin detailed'!$F$22/100)</f>
        <v>0.30104172125612016</v>
      </c>
      <c r="J17" s="91">
        <f>'[2]EU Inhabitants'!E25*('[2]Weighted Average'!E11/1000)*('[2]Waste Bin detailed'!$F$22/100)</f>
        <v>0.29824384161771139</v>
      </c>
      <c r="K17" s="91">
        <f>'[2]EU Inhabitants'!F25*('[2]Weighted Average'!F11/1000)*('[2]Waste Bin detailed'!$F$22/100)</f>
        <v>0.29529100713350864</v>
      </c>
      <c r="L17" s="91">
        <f>'[2]EU Inhabitants'!G25*('[2]Weighted Average'!G11/1000)*('[2]Waste Bin detailed'!$F$22/100)</f>
        <v>0.29184176257702188</v>
      </c>
      <c r="M17" s="91">
        <f>'[2]EU Inhabitants'!H25*('[2]Weighted Average'!H11/1000)*('[2]Waste Bin detailed'!$F$22/100)</f>
        <v>0.28900662149150369</v>
      </c>
      <c r="N17" s="91">
        <f>'[2]EU Inhabitants'!I25*('[2]Weighted Average'!I11/1000)*('[2]Waste Bin detailed'!$F$22/100)</f>
        <v>0.28649382788350347</v>
      </c>
      <c r="O17" s="91">
        <f>'[2]EU Inhabitants'!J25*('[2]Weighted Average'!J11/1000)*('[2]Waste Bin detailed'!$F$22/100)</f>
        <v>0.28422631562019646</v>
      </c>
      <c r="P17" s="91">
        <f>'[2]EU Inhabitants'!K25*('[2]Weighted Average'!K11/1000)*('[2]Waste Bin detailed'!$F$22/100)</f>
        <v>0.28040862934980026</v>
      </c>
      <c r="Q17" s="91">
        <f>'[2]EU Inhabitants'!L25*('[2]Weighted Average'!L11/1000)*('[2]Waste Bin detailed'!$F$22/100)</f>
        <v>0.27484690439701148</v>
      </c>
      <c r="R17" s="91">
        <f>'[2]EU Inhabitants'!M25*('[2]Weighted Average'!M11/1000)*('[2]Waste Bin detailed'!$F$22/100)</f>
        <v>0.26874425811671948</v>
      </c>
      <c r="S17" s="91">
        <f>'[2]EU Inhabitants'!N25*('[2]Weighted Average'!N11/1000)*('[2]Waste Bin detailed'!$F$22/100)</f>
        <v>0.26484925040573748</v>
      </c>
      <c r="T17" s="91">
        <f>'[2]EU Inhabitants'!O25*('[2]Weighted Average'!O11/1000)*('[2]Waste Bin detailed'!$F$22/100)</f>
        <v>0.26212425844096998</v>
      </c>
      <c r="U17" s="91">
        <f>'[2]EU Inhabitants'!P25*('[2]Weighted Average'!P11/1000)*('[2]Waste Bin detailed'!$F$22/100)</f>
        <v>0.25925807244178406</v>
      </c>
      <c r="V17" s="91">
        <f>'[2]EU Inhabitants'!Q25*('[2]Weighted Average'!Q11/1000)*('[2]Waste Bin detailed'!$F$22/100)</f>
        <v>0.25731036140045921</v>
      </c>
      <c r="W17" s="91">
        <f>'[2]EU Inhabitants'!R25*('[2]Weighted Average'!R11/1000)*('[2]Waste Bin detailed'!$F$22/100)</f>
        <v>0.25516656927293158</v>
      </c>
      <c r="X17" s="91">
        <f>'[2]EU Inhabitants'!S25*('[2]Weighted Average'!S11/1000)*('[2]Waste Bin detailed'!$F$22/100)</f>
        <v>0.25277552458441299</v>
      </c>
      <c r="Y17" s="91">
        <f>'[2]EU Inhabitants'!T25*('[2]Weighted Average'!T11/1000)*('[2]Waste Bin detailed'!$F$22/100)</f>
        <v>0.25075118743258162</v>
      </c>
      <c r="Z17" s="91">
        <f>'[2]EU Inhabitants'!U25*('[2]Weighted Average'!U11/1000)*('[2]Waste Bin detailed'!$F$22/100)</f>
        <v>0.25300101327204605</v>
      </c>
      <c r="AA17" s="91">
        <f>'[2]EU Inhabitants'!V25*('[2]Weighted Average'!V11/1000)*('[2]Waste Bin detailed'!$F$22/100)</f>
        <v>0.25138167188734828</v>
      </c>
      <c r="AB17" s="91">
        <f>'[2]EU Inhabitants'!W25*('[2]Weighted Average'!W11/1000)*('[2]Waste Bin detailed'!$F$22/100)</f>
        <v>0.24949300199707955</v>
      </c>
      <c r="AC17" s="91">
        <f>'[2]EU Inhabitants'!X25*('[2]Weighted Average'!X11/1000)*('[2]Waste Bin detailed'!$F$22/100)</f>
        <v>0.24720099105625951</v>
      </c>
      <c r="AD17" s="91">
        <f>'[2]EU Inhabitants'!Y25*('[2]Weighted Average'!Y11/1000)*('[2]Waste Bin detailed'!$F$22/100)</f>
        <v>0.24818152598515195</v>
      </c>
      <c r="AE17" s="91">
        <f>'[2]EU Inhabitants'!Z25*('[2]Weighted Average'!Z11/1000)*('[2]Waste Bin detailed'!$F$22/100)</f>
        <v>0.24817805954047434</v>
      </c>
      <c r="AF17" s="91">
        <f>'[2]EU Inhabitants'!AA25*('[2]Weighted Average'!AA11/1000)*('[2]Waste Bin detailed'!$F$22/100)</f>
        <v>0.24548261233208893</v>
      </c>
      <c r="AG17" s="91">
        <f>'[2]EU Inhabitants'!AB25*('[2]Weighted Average'!AB11/1000)*('[2]Waste Bin detailed'!$F$22/100)</f>
        <v>0.24274732435222096</v>
      </c>
      <c r="AH17" s="91">
        <f>'[2]EU Inhabitants'!AC25*('[2]Weighted Average'!AC11/1000)*('[2]Waste Bin detailed'!$F$22/100)</f>
        <v>0.23994926354442864</v>
      </c>
      <c r="AI17" s="91">
        <f>'[2]EU Inhabitants'!AD25*('[2]Weighted Average'!AD11/1000)*('[2]Waste Bin detailed'!$F$22/100)</f>
        <v>0.2370597375649362</v>
      </c>
      <c r="AJ17" s="91">
        <f>'[2]EU Inhabitants'!AE25*('[2]Weighted Average'!AE11/1000)*('[2]Waste Bin detailed'!$F$22/100)</f>
        <v>0.23421544343094022</v>
      </c>
      <c r="AK17" s="91">
        <f>'[2]EU Inhabitants'!AF25*('[2]Weighted Average'!AF11/1000)*('[2]Waste Bin detailed'!$F$22/100)</f>
        <v>0.23141717644052318</v>
      </c>
      <c r="AL17" s="91">
        <f>'[2]EU Inhabitants'!AG25*('[2]Weighted Average'!AG11/1000)*('[2]Waste Bin detailed'!$F$22/100)</f>
        <v>0.22867419996651317</v>
      </c>
      <c r="AM17" s="91">
        <f>'[2]EU Inhabitants'!AH25*('[2]Weighted Average'!AH11/1000)*('[2]Waste Bin detailed'!$F$22/100)</f>
        <v>0.22601705459526727</v>
      </c>
      <c r="AN17" s="91">
        <f>'[2]EU Inhabitants'!AI25*('[2]Weighted Average'!AI11/1000)*('[2]Waste Bin detailed'!$F$22/100)</f>
        <v>0.22345753187119116</v>
      </c>
      <c r="AO17" s="91">
        <f>'[2]EU Inhabitants'!AJ25*('[2]Weighted Average'!AJ11/1000)*('[2]Waste Bin detailed'!$F$22/100)</f>
        <v>0.22100350412437064</v>
      </c>
      <c r="AP17" s="91">
        <f>'[2]EU Inhabitants'!AK25*('[2]Weighted Average'!AK11/1000)*('[2]Waste Bin detailed'!$F$22/100)</f>
        <v>0.21883482023351211</v>
      </c>
      <c r="AQ17" s="91">
        <f>'[2]EU Inhabitants'!AL25*('[2]Weighted Average'!AL11/1000)*('[2]Waste Bin detailed'!$F$22/100)</f>
        <v>0.2167526519703421</v>
      </c>
      <c r="AR17" s="91">
        <f>'[2]EU Inhabitants'!AM25*('[2]Weighted Average'!AM11/1000)*('[2]Waste Bin detailed'!$F$22/100)</f>
        <v>0.21474209806754885</v>
      </c>
      <c r="AS17" s="91">
        <f>'[2]EU Inhabitants'!AN25*('[2]Weighted Average'!AN11/1000)*('[2]Waste Bin detailed'!$F$22/100)</f>
        <v>0.21280978971966608</v>
      </c>
      <c r="AT17" s="91">
        <f>'[2]EU Inhabitants'!AO25*('[2]Weighted Average'!AO11/1000)*('[2]Waste Bin detailed'!$F$22/100)</f>
        <v>0.21092915274610258</v>
      </c>
      <c r="AU17" s="91">
        <f>'[2]EU Inhabitants'!AP25*('[2]Weighted Average'!AP11/1000)*('[2]Waste Bin detailed'!$F$22/100)</f>
        <v>0.20910991746116675</v>
      </c>
      <c r="AV17" s="91">
        <f>'[2]EU Inhabitants'!AQ25*('[2]Weighted Average'!AQ11/1000)*('[2]Waste Bin detailed'!$F$22/100)</f>
        <v>0.20734980716633825</v>
      </c>
      <c r="AW17" s="91">
        <f>'[2]EU Inhabitants'!AR25*('[2]Weighted Average'!AR11/1000)*('[2]Waste Bin detailed'!$F$22/100)</f>
        <v>0.20563733969965742</v>
      </c>
      <c r="AX17" s="91">
        <f>'[2]EU Inhabitants'!AS25*('[2]Weighted Average'!AS11/1000)*('[2]Waste Bin detailed'!$F$22/100)</f>
        <v>0.20396698556714121</v>
      </c>
      <c r="AY17" s="91">
        <f>'[2]EU Inhabitants'!AT25*('[2]Weighted Average'!AT11/1000)*('[2]Waste Bin detailed'!$F$22/100)</f>
        <v>0.20233244672518857</v>
      </c>
      <c r="AZ17" s="91">
        <f>'[2]EU Inhabitants'!AU25*('[2]Weighted Average'!AU11/1000)*('[2]Waste Bin detailed'!$F$22/100)</f>
        <v>0.20073518107492164</v>
      </c>
      <c r="BA17" s="91">
        <f>'[2]EU Inhabitants'!AV25*('[2]Weighted Average'!AV11/1000)*('[2]Waste Bin detailed'!$F$22/100)</f>
        <v>0.19917045871175607</v>
      </c>
      <c r="BB17" s="91">
        <f>'[2]EU Inhabitants'!AW25*('[2]Weighted Average'!AW11/1000)*('[2]Waste Bin detailed'!$F$22/100)</f>
        <v>0.19763398263827034</v>
      </c>
      <c r="BC17" s="91">
        <f>'[2]EU Inhabitants'!AX25*('[2]Weighted Average'!AX11/1000)*('[2]Waste Bin detailed'!$F$22/100)</f>
        <v>0.19612516576433942</v>
      </c>
      <c r="BD17" s="91">
        <f>'[2]EU Inhabitants'!AY25*('[2]Weighted Average'!AY11/1000)*('[2]Waste Bin detailed'!$F$22/100)</f>
        <v>0.19464989549872694</v>
      </c>
      <c r="BE17" s="91">
        <f>'[2]EU Inhabitants'!AZ25*('[2]Weighted Average'!AZ11/1000)*('[2]Waste Bin detailed'!$F$22/100)</f>
        <v>0.19318054556194197</v>
      </c>
    </row>
    <row r="18" spans="1:57" x14ac:dyDescent="0.35">
      <c r="A18" s="86" t="s">
        <v>636</v>
      </c>
      <c r="C18" s="86" t="s">
        <v>7</v>
      </c>
      <c r="D18" s="87" t="s">
        <v>621</v>
      </c>
      <c r="E18" s="87"/>
      <c r="F18" s="90" t="s">
        <v>56</v>
      </c>
      <c r="G18" s="91">
        <f>'[2]EU Inhabitants'!B26*('[2]Weighted Average'!B11/1000)*('[2]Waste Bin detailed'!$F$22/100)</f>
        <v>0.45552520839757804</v>
      </c>
      <c r="H18" s="91">
        <f>'[2]EU Inhabitants'!C26*('[2]Weighted Average'!C11/1000)*('[2]Waste Bin detailed'!$F$22/100)</f>
        <v>0.45227139709158465</v>
      </c>
      <c r="I18" s="91">
        <f>'[2]EU Inhabitants'!D26*('[2]Weighted Average'!D11/1000)*('[2]Waste Bin detailed'!$F$22/100)</f>
        <v>0.44808685248452756</v>
      </c>
      <c r="J18" s="91">
        <f>'[2]EU Inhabitants'!E26*('[2]Weighted Average'!E11/1000)*('[2]Waste Bin detailed'!$F$22/100)</f>
        <v>0.44508449970629238</v>
      </c>
      <c r="K18" s="91">
        <f>'[2]EU Inhabitants'!F26*('[2]Weighted Average'!F11/1000)*('[2]Waste Bin detailed'!$F$22/100)</f>
        <v>0.44088045243849799</v>
      </c>
      <c r="L18" s="91">
        <f>'[2]EU Inhabitants'!G26*('[2]Weighted Average'!G11/1000)*('[2]Waste Bin detailed'!$F$22/100)</f>
        <v>0.43525042122219226</v>
      </c>
      <c r="M18" s="91">
        <f>'[2]EU Inhabitants'!H26*('[2]Weighted Average'!H11/1000)*('[2]Waste Bin detailed'!$F$22/100)</f>
        <v>0.42676744672925898</v>
      </c>
      <c r="N18" s="91">
        <f>'[2]EU Inhabitants'!I26*('[2]Weighted Average'!I11/1000)*('[2]Waste Bin detailed'!$F$22/100)</f>
        <v>0.42153350637724429</v>
      </c>
      <c r="O18" s="91">
        <f>'[2]EU Inhabitants'!J26*('[2]Weighted Average'!J11/1000)*('[2]Waste Bin detailed'!$F$22/100)</f>
        <v>0.41659946924825658</v>
      </c>
      <c r="P18" s="91">
        <f>'[2]EU Inhabitants'!K26*('[2]Weighted Average'!K11/1000)*('[2]Waste Bin detailed'!$F$22/100)</f>
        <v>0.41278281042703124</v>
      </c>
      <c r="Q18" s="91">
        <f>'[2]EU Inhabitants'!L26*('[2]Weighted Average'!L11/1000)*('[2]Waste Bin detailed'!$F$22/100)</f>
        <v>0.40724392752369465</v>
      </c>
      <c r="R18" s="91">
        <f>'[2]EU Inhabitants'!M26*('[2]Weighted Average'!M11/1000)*('[2]Waste Bin detailed'!$F$22/100)</f>
        <v>0.39543214124905729</v>
      </c>
      <c r="S18" s="91">
        <f>'[2]EU Inhabitants'!N26*('[2]Weighted Average'!N11/1000)*('[2]Waste Bin detailed'!$F$22/100)</f>
        <v>0.38903903062917722</v>
      </c>
      <c r="T18" s="91">
        <f>'[2]EU Inhabitants'!O26*('[2]Weighted Average'!O11/1000)*('[2]Waste Bin detailed'!$F$22/100)</f>
        <v>0.38491885132460119</v>
      </c>
      <c r="U18" s="91">
        <f>'[2]EU Inhabitants'!P26*('[2]Weighted Average'!P11/1000)*('[2]Waste Bin detailed'!$F$22/100)</f>
        <v>0.38127957929198114</v>
      </c>
      <c r="V18" s="91">
        <f>'[2]EU Inhabitants'!Q26*('[2]Weighted Average'!Q11/1000)*('[2]Waste Bin detailed'!$F$22/100)</f>
        <v>0.37846659021790896</v>
      </c>
      <c r="W18" s="91">
        <f>'[2]EU Inhabitants'!R26*('[2]Weighted Average'!R11/1000)*('[2]Waste Bin detailed'!$F$22/100)</f>
        <v>0.37434206791000552</v>
      </c>
      <c r="X18" s="91">
        <f>'[2]EU Inhabitants'!S26*('[2]Weighted Average'!S11/1000)*('[2]Waste Bin detailed'!$F$22/100)</f>
        <v>0.36914749049084672</v>
      </c>
      <c r="Y18" s="91">
        <f>'[2]EU Inhabitants'!T26*('[2]Weighted Average'!T11/1000)*('[2]Waste Bin detailed'!$F$22/100)</f>
        <v>0.3641144062929581</v>
      </c>
      <c r="Z18" s="91">
        <f>'[2]EU Inhabitants'!U26*('[2]Weighted Average'!U11/1000)*('[2]Waste Bin detailed'!$F$22/100)</f>
        <v>0.36819956544512134</v>
      </c>
      <c r="AA18" s="91">
        <f>'[2]EU Inhabitants'!V26*('[2]Weighted Average'!V11/1000)*('[2]Waste Bin detailed'!$F$22/100)</f>
        <v>0.36818798569133682</v>
      </c>
      <c r="AB18" s="91">
        <f>'[2]EU Inhabitants'!W26*('[2]Weighted Average'!W11/1000)*('[2]Waste Bin detailed'!$F$22/100)</f>
        <v>0.36842072794551695</v>
      </c>
      <c r="AC18" s="91">
        <f>'[2]EU Inhabitants'!X26*('[2]Weighted Average'!X11/1000)*('[2]Waste Bin detailed'!$F$22/100)</f>
        <v>0.36979496091545011</v>
      </c>
      <c r="AD18" s="91">
        <f>'[2]EU Inhabitants'!Y26*('[2]Weighted Average'!Y11/1000)*('[2]Waste Bin detailed'!$F$22/100)</f>
        <v>0.37659099822482378</v>
      </c>
      <c r="AE18" s="91">
        <f>'[2]EU Inhabitants'!Z26*('[2]Weighted Average'!Z11/1000)*('[2]Waste Bin detailed'!$F$22/100)</f>
        <v>0.37887019732656729</v>
      </c>
      <c r="AF18" s="91">
        <f>'[2]EU Inhabitants'!AA26*('[2]Weighted Average'!AA11/1000)*('[2]Waste Bin detailed'!$F$22/100)</f>
        <v>0.37689887013599194</v>
      </c>
      <c r="AG18" s="91">
        <f>'[2]EU Inhabitants'!AB26*('[2]Weighted Average'!AB11/1000)*('[2]Waste Bin detailed'!$F$22/100)</f>
        <v>0.37445950293462765</v>
      </c>
      <c r="AH18" s="91">
        <f>'[2]EU Inhabitants'!AC26*('[2]Weighted Average'!AC11/1000)*('[2]Waste Bin detailed'!$F$22/100)</f>
        <v>0.37154255905429251</v>
      </c>
      <c r="AI18" s="91">
        <f>'[2]EU Inhabitants'!AD26*('[2]Weighted Average'!AD11/1000)*('[2]Waste Bin detailed'!$F$22/100)</f>
        <v>0.36808048755126965</v>
      </c>
      <c r="AJ18" s="91">
        <f>'[2]EU Inhabitants'!AE26*('[2]Weighted Average'!AE11/1000)*('[2]Waste Bin detailed'!$F$22/100)</f>
        <v>0.36466268818625991</v>
      </c>
      <c r="AK18" s="91">
        <f>'[2]EU Inhabitants'!AF26*('[2]Weighted Average'!AF11/1000)*('[2]Waste Bin detailed'!$F$22/100)</f>
        <v>0.3612803739755846</v>
      </c>
      <c r="AL18" s="91">
        <f>'[2]EU Inhabitants'!AG26*('[2]Weighted Average'!AG11/1000)*('[2]Waste Bin detailed'!$F$22/100)</f>
        <v>0.35792386082846483</v>
      </c>
      <c r="AM18" s="91">
        <f>'[2]EU Inhabitants'!AH26*('[2]Weighted Average'!AH11/1000)*('[2]Waste Bin detailed'!$F$22/100)</f>
        <v>0.35462247700050209</v>
      </c>
      <c r="AN18" s="91">
        <f>'[2]EU Inhabitants'!AI26*('[2]Weighted Average'!AI11/1000)*('[2]Waste Bin detailed'!$F$22/100)</f>
        <v>0.35139267168109173</v>
      </c>
      <c r="AO18" s="91">
        <f>'[2]EU Inhabitants'!AJ26*('[2]Weighted Average'!AJ11/1000)*('[2]Waste Bin detailed'!$F$22/100)</f>
        <v>0.34823770004384802</v>
      </c>
      <c r="AP18" s="91">
        <f>'[2]EU Inhabitants'!AK26*('[2]Weighted Average'!AK11/1000)*('[2]Waste Bin detailed'!$F$22/100)</f>
        <v>0.34550821177729479</v>
      </c>
      <c r="AQ18" s="91">
        <f>'[2]EU Inhabitants'!AL26*('[2]Weighted Average'!AL11/1000)*('[2]Waste Bin detailed'!$F$22/100)</f>
        <v>0.34283885597242181</v>
      </c>
      <c r="AR18" s="91">
        <f>'[2]EU Inhabitants'!AM26*('[2]Weighted Average'!AM11/1000)*('[2]Waste Bin detailed'!$F$22/100)</f>
        <v>0.34020437225401162</v>
      </c>
      <c r="AS18" s="91">
        <f>'[2]EU Inhabitants'!AN26*('[2]Weighted Average'!AN11/1000)*('[2]Waste Bin detailed'!$F$22/100)</f>
        <v>0.33760546210123227</v>
      </c>
      <c r="AT18" s="91">
        <f>'[2]EU Inhabitants'!AO26*('[2]Weighted Average'!AO11/1000)*('[2]Waste Bin detailed'!$F$22/100)</f>
        <v>0.33498415810522436</v>
      </c>
      <c r="AU18" s="91">
        <f>'[2]EU Inhabitants'!AP26*('[2]Weighted Average'!AP11/1000)*('[2]Waste Bin detailed'!$F$22/100)</f>
        <v>0.33239342080771012</v>
      </c>
      <c r="AV18" s="91">
        <f>'[2]EU Inhabitants'!AQ26*('[2]Weighted Average'!AQ11/1000)*('[2]Waste Bin detailed'!$F$22/100)</f>
        <v>0.32983688129788591</v>
      </c>
      <c r="AW18" s="91">
        <f>'[2]EU Inhabitants'!AR26*('[2]Weighted Average'!AR11/1000)*('[2]Waste Bin detailed'!$F$22/100)</f>
        <v>0.32731793634377288</v>
      </c>
      <c r="AX18" s="91">
        <f>'[2]EU Inhabitants'!AS26*('[2]Weighted Average'!AS11/1000)*('[2]Waste Bin detailed'!$F$22/100)</f>
        <v>0.32482731582776553</v>
      </c>
      <c r="AY18" s="91">
        <f>'[2]EU Inhabitants'!AT26*('[2]Weighted Average'!AT11/1000)*('[2]Waste Bin detailed'!$F$22/100)</f>
        <v>0.3223663022514569</v>
      </c>
      <c r="AZ18" s="91">
        <f>'[2]EU Inhabitants'!AU26*('[2]Weighted Average'!AU11/1000)*('[2]Waste Bin detailed'!$F$22/100)</f>
        <v>0.31992489438358318</v>
      </c>
      <c r="BA18" s="91">
        <f>'[2]EU Inhabitants'!AV26*('[2]Weighted Average'!AV11/1000)*('[2]Waste Bin detailed'!$F$22/100)</f>
        <v>0.31750023998969501</v>
      </c>
      <c r="BB18" s="91">
        <f>'[2]EU Inhabitants'!AW26*('[2]Weighted Average'!AW11/1000)*('[2]Waste Bin detailed'!$F$22/100)</f>
        <v>0.31509400238308188</v>
      </c>
      <c r="BC18" s="91">
        <f>'[2]EU Inhabitants'!AX26*('[2]Weighted Average'!AX11/1000)*('[2]Waste Bin detailed'!$F$22/100)</f>
        <v>0.31270013119475704</v>
      </c>
      <c r="BD18" s="91">
        <f>'[2]EU Inhabitants'!AY26*('[2]Weighted Average'!AY11/1000)*('[2]Waste Bin detailed'!$F$22/100)</f>
        <v>0.31034206743844134</v>
      </c>
      <c r="BE18" s="91">
        <f>'[2]EU Inhabitants'!AZ26*('[2]Weighted Average'!AZ11/1000)*('[2]Waste Bin detailed'!$F$22/100)</f>
        <v>0.30799642867094457</v>
      </c>
    </row>
    <row r="19" spans="1:57" x14ac:dyDescent="0.35">
      <c r="A19" s="86" t="s">
        <v>636</v>
      </c>
      <c r="C19" s="86" t="s">
        <v>7</v>
      </c>
      <c r="D19" s="87" t="s">
        <v>621</v>
      </c>
      <c r="E19" s="87"/>
      <c r="F19" s="90" t="s">
        <v>57</v>
      </c>
      <c r="G19" s="91">
        <f>'[2]EU Inhabitants'!B27*('[2]Weighted Average'!B11/1000)*('[2]Waste Bin detailed'!$F$22/100)</f>
        <v>5.6239057138656484E-2</v>
      </c>
      <c r="H19" s="91">
        <f>'[2]EU Inhabitants'!C27*('[2]Weighted Average'!C11/1000)*('[2]Waste Bin detailed'!$F$22/100)</f>
        <v>5.6939276513266038E-2</v>
      </c>
      <c r="I19" s="91">
        <f>'[2]EU Inhabitants'!D27*('[2]Weighted Average'!D11/1000)*('[2]Waste Bin detailed'!$F$22/100)</f>
        <v>5.7595911479485243E-2</v>
      </c>
      <c r="J19" s="91">
        <f>'[2]EU Inhabitants'!E27*('[2]Weighted Average'!E11/1000)*('[2]Waste Bin detailed'!$F$22/100)</f>
        <v>5.8147036473682148E-2</v>
      </c>
      <c r="K19" s="91">
        <f>'[2]EU Inhabitants'!F27*('[2]Weighted Average'!F11/1000)*('[2]Waste Bin detailed'!$F$22/100)</f>
        <v>5.9013580643025802E-2</v>
      </c>
      <c r="L19" s="91">
        <f>'[2]EU Inhabitants'!G27*('[2]Weighted Average'!G11/1000)*('[2]Waste Bin detailed'!$F$22/100)</f>
        <v>5.9832306608899488E-2</v>
      </c>
      <c r="M19" s="91">
        <f>'[2]EU Inhabitants'!H27*('[2]Weighted Average'!H11/1000)*('[2]Waste Bin detailed'!$F$22/100)</f>
        <v>6.0851268989612295E-2</v>
      </c>
      <c r="N19" s="91">
        <f>'[2]EU Inhabitants'!I27*('[2]Weighted Average'!I11/1000)*('[2]Waste Bin detailed'!$F$22/100)</f>
        <v>6.1763023314663747E-2</v>
      </c>
      <c r="O19" s="91">
        <f>'[2]EU Inhabitants'!J27*('[2]Weighted Average'!J11/1000)*('[2]Waste Bin detailed'!$F$22/100)</f>
        <v>6.2737375625960032E-2</v>
      </c>
      <c r="P19" s="91">
        <f>'[2]EU Inhabitants'!K27*('[2]Weighted Average'!K11/1000)*('[2]Waste Bin detailed'!$F$22/100)</f>
        <v>6.3981636401187716E-2</v>
      </c>
      <c r="Q19" s="91">
        <f>'[2]EU Inhabitants'!L27*('[2]Weighted Average'!L11/1000)*('[2]Waste Bin detailed'!$F$22/100)</f>
        <v>6.5074758596536469E-2</v>
      </c>
      <c r="R19" s="91">
        <f>'[2]EU Inhabitants'!M27*('[2]Weighted Average'!M11/1000)*('[2]Waste Bin detailed'!$F$22/100)</f>
        <v>6.6303735445765191E-2</v>
      </c>
      <c r="S19" s="91">
        <f>'[2]EU Inhabitants'!N27*('[2]Weighted Average'!N11/1000)*('[2]Waste Bin detailed'!$F$22/100)</f>
        <v>6.7980262069540109E-2</v>
      </c>
      <c r="T19" s="91">
        <f>'[2]EU Inhabitants'!O27*('[2]Weighted Average'!O11/1000)*('[2]Waste Bin detailed'!$F$22/100)</f>
        <v>6.9556878499316938E-2</v>
      </c>
      <c r="U19" s="91">
        <f>'[2]EU Inhabitants'!P27*('[2]Weighted Average'!P11/1000)*('[2]Waste Bin detailed'!$F$22/100)</f>
        <v>7.1202226195872159E-2</v>
      </c>
      <c r="V19" s="91">
        <f>'[2]EU Inhabitants'!Q27*('[2]Weighted Average'!Q11/1000)*('[2]Waste Bin detailed'!$F$22/100)</f>
        <v>7.2934503887666896E-2</v>
      </c>
      <c r="W19" s="91">
        <f>'[2]EU Inhabitants'!R27*('[2]Weighted Average'!R11/1000)*('[2]Waste Bin detailed'!$F$22/100)</f>
        <v>7.467886824189536E-2</v>
      </c>
      <c r="X19" s="91">
        <f>'[2]EU Inhabitants'!S27*('[2]Weighted Average'!S11/1000)*('[2]Waste Bin detailed'!$F$22/100)</f>
        <v>7.6562707438788985E-2</v>
      </c>
      <c r="Y19" s="91">
        <f>'[2]EU Inhabitants'!T27*('[2]Weighted Average'!T11/1000)*('[2]Waste Bin detailed'!$F$22/100)</f>
        <v>7.8037172958531562E-2</v>
      </c>
      <c r="Z19" s="91">
        <f>'[2]EU Inhabitants'!U27*('[2]Weighted Average'!U11/1000)*('[2]Waste Bin detailed'!$F$22/100)</f>
        <v>8.089499618828512E-2</v>
      </c>
      <c r="AA19" s="91">
        <f>'[2]EU Inhabitants'!V27*('[2]Weighted Average'!V11/1000)*('[2]Waste Bin detailed'!$F$22/100)</f>
        <v>8.2504659243342729E-2</v>
      </c>
      <c r="AB19" s="91">
        <f>'[2]EU Inhabitants'!W27*('[2]Weighted Average'!W11/1000)*('[2]Waste Bin detailed'!$F$22/100)</f>
        <v>8.3646085620978777E-2</v>
      </c>
      <c r="AC19" s="91">
        <f>'[2]EU Inhabitants'!X27*('[2]Weighted Average'!X11/1000)*('[2]Waste Bin detailed'!$F$22/100)</f>
        <v>8.5055142017189167E-2</v>
      </c>
      <c r="AD19" s="91">
        <f>'[2]EU Inhabitants'!Y27*('[2]Weighted Average'!Y11/1000)*('[2]Waste Bin detailed'!$F$22/100)</f>
        <v>8.709500225422423E-2</v>
      </c>
      <c r="AE19" s="91">
        <f>'[2]EU Inhabitants'!Z27*('[2]Weighted Average'!Z11/1000)*('[2]Waste Bin detailed'!$F$22/100)</f>
        <v>8.9025900952901485E-2</v>
      </c>
      <c r="AF19" s="91">
        <f>'[2]EU Inhabitants'!AA27*('[2]Weighted Average'!AA11/1000)*('[2]Waste Bin detailed'!$F$22/100)</f>
        <v>9.053053223101204E-2</v>
      </c>
      <c r="AG19" s="91">
        <f>'[2]EU Inhabitants'!AB27*('[2]Weighted Average'!AB11/1000)*('[2]Waste Bin detailed'!$F$22/100)</f>
        <v>9.200189325715416E-2</v>
      </c>
      <c r="AH19" s="91">
        <f>'[2]EU Inhabitants'!AC27*('[2]Weighted Average'!AC11/1000)*('[2]Waste Bin detailed'!$F$22/100)</f>
        <v>9.3438644388794664E-2</v>
      </c>
      <c r="AI19" s="91">
        <f>'[2]EU Inhabitants'!AD27*('[2]Weighted Average'!AD11/1000)*('[2]Waste Bin detailed'!$F$22/100)</f>
        <v>9.4835568685157107E-2</v>
      </c>
      <c r="AJ19" s="91">
        <f>'[2]EU Inhabitants'!AE27*('[2]Weighted Average'!AE11/1000)*('[2]Waste Bin detailed'!$F$22/100)</f>
        <v>9.620942329447657E-2</v>
      </c>
      <c r="AK19" s="91">
        <f>'[2]EU Inhabitants'!AF27*('[2]Weighted Average'!AF11/1000)*('[2]Waste Bin detailed'!$F$22/100)</f>
        <v>9.7558838911102425E-2</v>
      </c>
      <c r="AL19" s="91">
        <f>'[2]EU Inhabitants'!AG27*('[2]Weighted Average'!AG11/1000)*('[2]Waste Bin detailed'!$F$22/100)</f>
        <v>9.8879566611967742E-2</v>
      </c>
      <c r="AM19" s="91">
        <f>'[2]EU Inhabitants'!AH27*('[2]Weighted Average'!AH11/1000)*('[2]Waste Bin detailed'!$F$22/100)</f>
        <v>0.10017236148511659</v>
      </c>
      <c r="AN19" s="91">
        <f>'[2]EU Inhabitants'!AI27*('[2]Weighted Average'!AI11/1000)*('[2]Waste Bin detailed'!$F$22/100)</f>
        <v>0.10143418589062024</v>
      </c>
      <c r="AO19" s="91">
        <f>'[2]EU Inhabitants'!AJ27*('[2]Weighted Average'!AJ11/1000)*('[2]Waste Bin detailed'!$F$22/100)</f>
        <v>0.10266341995720636</v>
      </c>
      <c r="AP19" s="91">
        <f>'[2]EU Inhabitants'!AK27*('[2]Weighted Average'!AK11/1000)*('[2]Waste Bin detailed'!$F$22/100)</f>
        <v>0.10388678620864941</v>
      </c>
      <c r="AQ19" s="91">
        <f>'[2]EU Inhabitants'!AL27*('[2]Weighted Average'!AL11/1000)*('[2]Waste Bin detailed'!$F$22/100)</f>
        <v>0.10507466969018421</v>
      </c>
      <c r="AR19" s="91">
        <f>'[2]EU Inhabitants'!AM27*('[2]Weighted Average'!AM11/1000)*('[2]Waste Bin detailed'!$F$22/100)</f>
        <v>0.10622531755992158</v>
      </c>
      <c r="AS19" s="91">
        <f>'[2]EU Inhabitants'!AN27*('[2]Weighted Average'!AN11/1000)*('[2]Waste Bin detailed'!$F$22/100)</f>
        <v>0.10733979803618218</v>
      </c>
      <c r="AT19" s="91">
        <f>'[2]EU Inhabitants'!AO27*('[2]Weighted Average'!AO11/1000)*('[2]Waste Bin detailed'!$F$22/100)</f>
        <v>0.10842029685380764</v>
      </c>
      <c r="AU19" s="91">
        <f>'[2]EU Inhabitants'!AP27*('[2]Weighted Average'!AP11/1000)*('[2]Waste Bin detailed'!$F$22/100)</f>
        <v>0.10946587984766699</v>
      </c>
      <c r="AV19" s="91">
        <f>'[2]EU Inhabitants'!AQ27*('[2]Weighted Average'!AQ11/1000)*('[2]Waste Bin detailed'!$F$22/100)</f>
        <v>0.11048113925810546</v>
      </c>
      <c r="AW19" s="91">
        <f>'[2]EU Inhabitants'!AR27*('[2]Weighted Average'!AR11/1000)*('[2]Waste Bin detailed'!$F$22/100)</f>
        <v>0.1114622427105207</v>
      </c>
      <c r="AX19" s="91">
        <f>'[2]EU Inhabitants'!AS27*('[2]Weighted Average'!AS11/1000)*('[2]Waste Bin detailed'!$F$22/100)</f>
        <v>0.11241031799662822</v>
      </c>
      <c r="AY19" s="91">
        <f>'[2]EU Inhabitants'!AT27*('[2]Weighted Average'!AT11/1000)*('[2]Waste Bin detailed'!$F$22/100)</f>
        <v>0.1133282073960237</v>
      </c>
      <c r="AZ19" s="91">
        <f>'[2]EU Inhabitants'!AU27*('[2]Weighted Average'!AU11/1000)*('[2]Waste Bin detailed'!$F$22/100)</f>
        <v>0.11421604670850981</v>
      </c>
      <c r="BA19" s="91">
        <f>'[2]EU Inhabitants'!AV27*('[2]Weighted Average'!AV11/1000)*('[2]Waste Bin detailed'!$F$22/100)</f>
        <v>0.11507241440649399</v>
      </c>
      <c r="BB19" s="91">
        <f>'[2]EU Inhabitants'!AW27*('[2]Weighted Average'!AW11/1000)*('[2]Waste Bin detailed'!$F$22/100)</f>
        <v>0.1159005098376662</v>
      </c>
      <c r="BC19" s="91">
        <f>'[2]EU Inhabitants'!AX27*('[2]Weighted Average'!AX11/1000)*('[2]Waste Bin detailed'!$F$22/100)</f>
        <v>0.11669790825433214</v>
      </c>
      <c r="BD19" s="91">
        <f>'[2]EU Inhabitants'!AY27*('[2]Weighted Average'!AY11/1000)*('[2]Waste Bin detailed'!$F$22/100)</f>
        <v>0.11746740300077421</v>
      </c>
      <c r="BE19" s="91">
        <f>'[2]EU Inhabitants'!AZ27*('[2]Weighted Average'!AZ11/1000)*('[2]Waste Bin detailed'!$F$22/100)</f>
        <v>0.11820914897306407</v>
      </c>
    </row>
    <row r="20" spans="1:57" x14ac:dyDescent="0.35">
      <c r="A20" s="86" t="s">
        <v>636</v>
      </c>
      <c r="C20" s="86" t="s">
        <v>7</v>
      </c>
      <c r="D20" s="87" t="s">
        <v>621</v>
      </c>
      <c r="E20" s="87"/>
      <c r="F20" s="90" t="s">
        <v>51</v>
      </c>
      <c r="G20" s="91">
        <f>'[2]EU Inhabitants'!B28*('[2]Weighted Average'!B11/1000)*('[2]Waste Bin detailed'!$F$22/100)</f>
        <v>1.3257740335954915</v>
      </c>
      <c r="H20" s="91">
        <f>'[2]EU Inhabitants'!C28*('[2]Weighted Average'!C11/1000)*('[2]Waste Bin detailed'!$F$22/100)</f>
        <v>1.3230013401815823</v>
      </c>
      <c r="I20" s="91">
        <f>'[2]EU Inhabitants'!D28*('[2]Weighted Average'!D11/1000)*('[2]Waste Bin detailed'!$F$22/100)</f>
        <v>1.319738616607983</v>
      </c>
      <c r="J20" s="91">
        <f>'[2]EU Inhabitants'!E28*('[2]Weighted Average'!E11/1000)*('[2]Waste Bin detailed'!$F$22/100)</f>
        <v>1.3155215104690785</v>
      </c>
      <c r="K20" s="91">
        <f>'[2]EU Inhabitants'!F28*('[2]Weighted Average'!F11/1000)*('[2]Waste Bin detailed'!$F$22/100)</f>
        <v>1.3122585938581111</v>
      </c>
      <c r="L20" s="91">
        <f>'[2]EU Inhabitants'!G28*('[2]Weighted Average'!G11/1000)*('[2]Waste Bin detailed'!$F$22/100)</f>
        <v>1.309888011981845</v>
      </c>
      <c r="M20" s="91">
        <f>'[2]EU Inhabitants'!H28*('[2]Weighted Average'!H11/1000)*('[2]Waste Bin detailed'!$F$22/100)</f>
        <v>1.3071648715302022</v>
      </c>
      <c r="N20" s="91">
        <f>'[2]EU Inhabitants'!I28*('[2]Weighted Average'!I11/1000)*('[2]Waste Bin detailed'!$F$22/100)</f>
        <v>1.3056138685917276</v>
      </c>
      <c r="O20" s="91">
        <f>'[2]EU Inhabitants'!J28*('[2]Weighted Average'!J11/1000)*('[2]Waste Bin detailed'!$F$22/100)</f>
        <v>1.3026527459758999</v>
      </c>
      <c r="P20" s="91">
        <f>'[2]EU Inhabitants'!K28*('[2]Weighted Average'!K11/1000)*('[2]Waste Bin detailed'!$F$22/100)</f>
        <v>1.3005029284689036</v>
      </c>
      <c r="Q20" s="91">
        <f>'[2]EU Inhabitants'!L28*('[2]Weighted Average'!L11/1000)*('[2]Waste Bin detailed'!$F$22/100)</f>
        <v>1.2979961136733049</v>
      </c>
      <c r="R20" s="91">
        <f>'[2]EU Inhabitants'!M28*('[2]Weighted Average'!M11/1000)*('[2]Waste Bin detailed'!$F$22/100)</f>
        <v>1.2935500737006824</v>
      </c>
      <c r="S20" s="91">
        <f>'[2]EU Inhabitants'!N28*('[2]Weighted Average'!N11/1000)*('[2]Waste Bin detailed'!$F$22/100)</f>
        <v>1.286407554791565</v>
      </c>
      <c r="T20" s="91">
        <f>'[2]EU Inhabitants'!O28*('[2]Weighted Average'!O11/1000)*('[2]Waste Bin detailed'!$F$22/100)</f>
        <v>1.2833799008270808</v>
      </c>
      <c r="U20" s="91">
        <f>'[2]EU Inhabitants'!P28*('[2]Weighted Average'!P11/1000)*('[2]Waste Bin detailed'!$F$22/100)</f>
        <v>1.2794541859794621</v>
      </c>
      <c r="V20" s="91">
        <f>'[2]EU Inhabitants'!Q28*('[2]Weighted Average'!Q11/1000)*('[2]Waste Bin detailed'!$F$22/100)</f>
        <v>1.2768469076106517</v>
      </c>
      <c r="W20" s="91">
        <f>'[2]EU Inhabitants'!R28*('[2]Weighted Average'!R11/1000)*('[2]Waste Bin detailed'!$F$22/100)</f>
        <v>1.2739796408651967</v>
      </c>
      <c r="X20" s="91">
        <f>'[2]EU Inhabitants'!S28*('[2]Weighted Average'!S11/1000)*('[2]Waste Bin detailed'!$F$22/100)</f>
        <v>1.2699673360060557</v>
      </c>
      <c r="Y20" s="91">
        <f>'[2]EU Inhabitants'!T28*('[2]Weighted Average'!T11/1000)*('[2]Waste Bin detailed'!$F$22/100)</f>
        <v>1.2675582910103556</v>
      </c>
      <c r="Z20" s="91">
        <f>'[2]EU Inhabitants'!U28*('[2]Weighted Average'!U11/1000)*('[2]Waste Bin detailed'!$F$22/100)</f>
        <v>1.2877908227952066</v>
      </c>
      <c r="AA20" s="91">
        <f>'[2]EU Inhabitants'!V28*('[2]Weighted Average'!V11/1000)*('[2]Waste Bin detailed'!$F$22/100)</f>
        <v>1.2873680157400595</v>
      </c>
      <c r="AB20" s="91">
        <f>'[2]EU Inhabitants'!W28*('[2]Weighted Average'!W11/1000)*('[2]Waste Bin detailed'!$F$22/100)</f>
        <v>1.2823420791048521</v>
      </c>
      <c r="AC20" s="91">
        <f>'[2]EU Inhabitants'!X28*('[2]Weighted Average'!X11/1000)*('[2]Waste Bin detailed'!$F$22/100)</f>
        <v>1.2768886771335566</v>
      </c>
      <c r="AD20" s="91">
        <f>'[2]EU Inhabitants'!Y28*('[2]Weighted Average'!Y11/1000)*('[2]Waste Bin detailed'!$F$22/100)</f>
        <v>1.2652517222374022</v>
      </c>
      <c r="AE20" s="91">
        <f>'[2]EU Inhabitants'!Z28*('[2]Weighted Average'!Z11/1000)*('[2]Waste Bin detailed'!$F$22/100)</f>
        <v>1.2742396794746726</v>
      </c>
      <c r="AF20" s="91">
        <f>'[2]EU Inhabitants'!AA28*('[2]Weighted Average'!AA11/1000)*('[2]Waste Bin detailed'!$F$22/100)</f>
        <v>1.2708154237952727</v>
      </c>
      <c r="AG20" s="91">
        <f>'[2]EU Inhabitants'!AB28*('[2]Weighted Average'!AB11/1000)*('[2]Waste Bin detailed'!$F$22/100)</f>
        <v>1.2676177267704658</v>
      </c>
      <c r="AH20" s="91">
        <f>'[2]EU Inhabitants'!AC28*('[2]Weighted Average'!AC11/1000)*('[2]Waste Bin detailed'!$F$22/100)</f>
        <v>1.2645027673673308</v>
      </c>
      <c r="AI20" s="91">
        <f>'[2]EU Inhabitants'!AD28*('[2]Weighted Average'!AD11/1000)*('[2]Waste Bin detailed'!$F$22/100)</f>
        <v>1.2613538949683538</v>
      </c>
      <c r="AJ20" s="91">
        <f>'[2]EU Inhabitants'!AE28*('[2]Weighted Average'!AE11/1000)*('[2]Waste Bin detailed'!$F$22/100)</f>
        <v>1.2583057854646191</v>
      </c>
      <c r="AK20" s="91">
        <f>'[2]EU Inhabitants'!AF28*('[2]Weighted Average'!AF11/1000)*('[2]Waste Bin detailed'!$F$22/100)</f>
        <v>1.2552597837268797</v>
      </c>
      <c r="AL20" s="91">
        <f>'[2]EU Inhabitants'!AG28*('[2]Weighted Average'!AG11/1000)*('[2]Waste Bin detailed'!$F$22/100)</f>
        <v>1.2522751088131343</v>
      </c>
      <c r="AM20" s="91">
        <f>'[2]EU Inhabitants'!AH28*('[2]Weighted Average'!AH11/1000)*('[2]Waste Bin detailed'!$F$22/100)</f>
        <v>1.249329224675775</v>
      </c>
      <c r="AN20" s="91">
        <f>'[2]EU Inhabitants'!AI28*('[2]Weighted Average'!AI11/1000)*('[2]Waste Bin detailed'!$F$22/100)</f>
        <v>1.246571551486924</v>
      </c>
      <c r="AO20" s="91">
        <f>'[2]EU Inhabitants'!AJ28*('[2]Weighted Average'!AJ11/1000)*('[2]Waste Bin detailed'!$F$22/100)</f>
        <v>1.2439506115165024</v>
      </c>
      <c r="AP20" s="91">
        <f>'[2]EU Inhabitants'!AK28*('[2]Weighted Average'!AK11/1000)*('[2]Waste Bin detailed'!$F$22/100)</f>
        <v>1.2415471596592802</v>
      </c>
      <c r="AQ20" s="91">
        <f>'[2]EU Inhabitants'!AL28*('[2]Weighted Average'!AL11/1000)*('[2]Waste Bin detailed'!$F$22/100)</f>
        <v>1.2391747970711953</v>
      </c>
      <c r="AR20" s="91">
        <f>'[2]EU Inhabitants'!AM28*('[2]Weighted Average'!AM11/1000)*('[2]Waste Bin detailed'!$F$22/100)</f>
        <v>1.2368386702559937</v>
      </c>
      <c r="AS20" s="91">
        <f>'[2]EU Inhabitants'!AN28*('[2]Weighted Average'!AN11/1000)*('[2]Waste Bin detailed'!$F$22/100)</f>
        <v>1.2346631780868409</v>
      </c>
      <c r="AT20" s="91">
        <f>'[2]EU Inhabitants'!AO28*('[2]Weighted Average'!AO11/1000)*('[2]Waste Bin detailed'!$F$22/100)</f>
        <v>1.2325191010638825</v>
      </c>
      <c r="AU20" s="91">
        <f>'[2]EU Inhabitants'!AP28*('[2]Weighted Average'!AP11/1000)*('[2]Waste Bin detailed'!$F$22/100)</f>
        <v>1.2307590034619549</v>
      </c>
      <c r="AV20" s="91">
        <f>'[2]EU Inhabitants'!AQ28*('[2]Weighted Average'!AQ11/1000)*('[2]Waste Bin detailed'!$F$22/100)</f>
        <v>1.2291825102280225</v>
      </c>
      <c r="AW20" s="91">
        <f>'[2]EU Inhabitants'!AR28*('[2]Weighted Average'!AR11/1000)*('[2]Waste Bin detailed'!$F$22/100)</f>
        <v>1.2276254542760618</v>
      </c>
      <c r="AX20" s="91">
        <f>'[2]EU Inhabitants'!AS28*('[2]Weighted Average'!AS11/1000)*('[2]Waste Bin detailed'!$F$22/100)</f>
        <v>1.2260977414265442</v>
      </c>
      <c r="AY20" s="91">
        <f>'[2]EU Inhabitants'!AT28*('[2]Weighted Average'!AT11/1000)*('[2]Waste Bin detailed'!$F$22/100)</f>
        <v>1.2245963747441626</v>
      </c>
      <c r="AZ20" s="91">
        <f>'[2]EU Inhabitants'!AU28*('[2]Weighted Average'!AU11/1000)*('[2]Waste Bin detailed'!$F$22/100)</f>
        <v>1.2231398500265005</v>
      </c>
      <c r="BA20" s="91">
        <f>'[2]EU Inhabitants'!AV28*('[2]Weighted Average'!AV11/1000)*('[2]Waste Bin detailed'!$F$22/100)</f>
        <v>1.2217012721542937</v>
      </c>
      <c r="BB20" s="91">
        <f>'[2]EU Inhabitants'!AW28*('[2]Weighted Average'!AW11/1000)*('[2]Waste Bin detailed'!$F$22/100)</f>
        <v>1.2203156458296829</v>
      </c>
      <c r="BC20" s="91">
        <f>'[2]EU Inhabitants'!AX28*('[2]Weighted Average'!AX11/1000)*('[2]Waste Bin detailed'!$F$22/100)</f>
        <v>1.2189513494948483</v>
      </c>
      <c r="BD20" s="91">
        <f>'[2]EU Inhabitants'!AY28*('[2]Weighted Average'!AY11/1000)*('[2]Waste Bin detailed'!$F$22/100)</f>
        <v>1.2176161209103757</v>
      </c>
      <c r="BE20" s="91">
        <f>'[2]EU Inhabitants'!AZ28*('[2]Weighted Average'!AZ11/1000)*('[2]Waste Bin detailed'!$F$22/100)</f>
        <v>1.2163543694987977</v>
      </c>
    </row>
    <row r="21" spans="1:57" x14ac:dyDescent="0.35">
      <c r="A21" s="86" t="s">
        <v>636</v>
      </c>
      <c r="C21" s="86" t="s">
        <v>7</v>
      </c>
      <c r="D21" s="87" t="s">
        <v>621</v>
      </c>
      <c r="E21" s="87"/>
      <c r="F21" s="90" t="s">
        <v>58</v>
      </c>
      <c r="G21" s="91">
        <f>'[2]EU Inhabitants'!B29*('[2]Weighted Average'!B11/1000)*('[2]Waste Bin detailed'!$F$22/100)</f>
        <v>5.0423061840790949E-2</v>
      </c>
      <c r="H21" s="91">
        <f>'[2]EU Inhabitants'!C29*('[2]Weighted Average'!C11/1000)*('[2]Waste Bin detailed'!$F$22/100)</f>
        <v>5.0767396165011455E-2</v>
      </c>
      <c r="I21" s="91">
        <f>'[2]EU Inhabitants'!D29*('[2]Weighted Average'!D11/1000)*('[2]Waste Bin detailed'!$F$22/100)</f>
        <v>5.1187271933736143E-2</v>
      </c>
      <c r="J21" s="91">
        <f>'[2]EU Inhabitants'!E29*('[2]Weighted Average'!E11/1000)*('[2]Waste Bin detailed'!$F$22/100)</f>
        <v>5.1531530231648498E-2</v>
      </c>
      <c r="K21" s="91">
        <f>'[2]EU Inhabitants'!F29*('[2]Weighted Average'!F11/1000)*('[2]Waste Bin detailed'!$F$22/100)</f>
        <v>5.1867380541113062E-2</v>
      </c>
      <c r="L21" s="91">
        <f>'[2]EU Inhabitants'!G29*('[2]Weighted Average'!G11/1000)*('[2]Waste Bin detailed'!$F$22/100)</f>
        <v>5.2235447038554164E-2</v>
      </c>
      <c r="M21" s="91">
        <f>'[2]EU Inhabitants'!H29*('[2]Weighted Average'!H11/1000)*('[2]Waste Bin detailed'!$F$22/100)</f>
        <v>5.2537707562203925E-2</v>
      </c>
      <c r="N21" s="91">
        <f>'[2]EU Inhabitants'!I29*('[2]Weighted Average'!I11/1000)*('[2]Waste Bin detailed'!$F$22/100)</f>
        <v>5.2609732027125163E-2</v>
      </c>
      <c r="O21" s="91">
        <f>'[2]EU Inhabitants'!J29*('[2]Weighted Average'!J11/1000)*('[2]Waste Bin detailed'!$F$22/100)</f>
        <v>5.2886238657555151E-2</v>
      </c>
      <c r="P21" s="91">
        <f>'[2]EU Inhabitants'!K29*('[2]Weighted Average'!K11/1000)*('[2]Waste Bin detailed'!$F$22/100)</f>
        <v>5.3276024153585538E-2</v>
      </c>
      <c r="Q21" s="91">
        <f>'[2]EU Inhabitants'!L29*('[2]Weighted Average'!L11/1000)*('[2]Waste Bin detailed'!$F$22/100)</f>
        <v>5.3663675846299497E-2</v>
      </c>
      <c r="R21" s="91">
        <f>'[2]EU Inhabitants'!M29*('[2]Weighted Average'!M11/1000)*('[2]Waste Bin detailed'!$F$22/100)</f>
        <v>5.3757660340932031E-2</v>
      </c>
      <c r="S21" s="91">
        <f>'[2]EU Inhabitants'!N29*('[2]Weighted Average'!N11/1000)*('[2]Waste Bin detailed'!$F$22/100)</f>
        <v>5.4081593333920541E-2</v>
      </c>
      <c r="T21" s="91">
        <f>'[2]EU Inhabitants'!O29*('[2]Weighted Average'!O11/1000)*('[2]Waste Bin detailed'!$F$22/100)</f>
        <v>5.4723040929742346E-2</v>
      </c>
      <c r="U21" s="91">
        <f>'[2]EU Inhabitants'!P29*('[2]Weighted Average'!P11/1000)*('[2]Waste Bin detailed'!$F$22/100)</f>
        <v>5.5624990507088128E-2</v>
      </c>
      <c r="V21" s="91">
        <f>'[2]EU Inhabitants'!Q29*('[2]Weighted Average'!Q11/1000)*('[2]Waste Bin detailed'!$F$22/100)</f>
        <v>5.6964542557121758E-2</v>
      </c>
      <c r="W21" s="91">
        <f>'[2]EU Inhabitants'!R29*('[2]Weighted Average'!R11/1000)*('[2]Waste Bin detailed'!$F$22/100)</f>
        <v>5.8371437415376509E-2</v>
      </c>
      <c r="X21" s="91">
        <f>'[2]EU Inhabitants'!S29*('[2]Weighted Average'!S11/1000)*('[2]Waste Bin detailed'!$F$22/100)</f>
        <v>5.9664048517950485E-2</v>
      </c>
      <c r="Y21" s="91">
        <f>'[2]EU Inhabitants'!T29*('[2]Weighted Average'!T11/1000)*('[2]Waste Bin detailed'!$F$22/100)</f>
        <v>6.1664539685794002E-2</v>
      </c>
      <c r="Z21" s="91">
        <f>'[2]EU Inhabitants'!U29*('[2]Weighted Average'!U11/1000)*('[2]Waste Bin detailed'!$F$22/100)</f>
        <v>6.5038025169970412E-2</v>
      </c>
      <c r="AA21" s="91">
        <f>'[2]EU Inhabitants'!V29*('[2]Weighted Average'!V11/1000)*('[2]Waste Bin detailed'!$F$22/100)</f>
        <v>6.7806077352296101E-2</v>
      </c>
      <c r="AB21" s="91">
        <f>'[2]EU Inhabitants'!W29*('[2]Weighted Average'!W11/1000)*('[2]Waste Bin detailed'!$F$22/100)</f>
        <v>6.8012768876509935E-2</v>
      </c>
      <c r="AC21" s="91">
        <f>'[2]EU Inhabitants'!X29*('[2]Weighted Average'!X11/1000)*('[2]Waste Bin detailed'!$F$22/100)</f>
        <v>6.8657372736218275E-2</v>
      </c>
      <c r="AD21" s="91">
        <f>'[2]EU Inhabitants'!Y29*('[2]Weighted Average'!Y11/1000)*('[2]Waste Bin detailed'!$F$22/100)</f>
        <v>7.1442630271234958E-2</v>
      </c>
      <c r="AE21" s="91">
        <f>'[2]EU Inhabitants'!Z29*('[2]Weighted Average'!Z11/1000)*('[2]Waste Bin detailed'!$F$22/100)</f>
        <v>7.1591155247193089E-2</v>
      </c>
      <c r="AF21" s="91">
        <f>'[2]EU Inhabitants'!AA29*('[2]Weighted Average'!AA11/1000)*('[2]Waste Bin detailed'!$F$22/100)</f>
        <v>7.2945962477975052E-2</v>
      </c>
      <c r="AG21" s="91">
        <f>'[2]EU Inhabitants'!AB29*('[2]Weighted Average'!AB11/1000)*('[2]Waste Bin detailed'!$F$22/100)</f>
        <v>7.4308724860445804E-2</v>
      </c>
      <c r="AH21" s="91">
        <f>'[2]EU Inhabitants'!AC29*('[2]Weighted Average'!AC11/1000)*('[2]Waste Bin detailed'!$F$22/100)</f>
        <v>7.5677805150307545E-2</v>
      </c>
      <c r="AI21" s="91">
        <f>'[2]EU Inhabitants'!AD29*('[2]Weighted Average'!AD11/1000)*('[2]Waste Bin detailed'!$F$22/100)</f>
        <v>7.7051684394218292E-2</v>
      </c>
      <c r="AJ21" s="91">
        <f>'[2]EU Inhabitants'!AE29*('[2]Weighted Average'!AE11/1000)*('[2]Waste Bin detailed'!$F$22/100)</f>
        <v>7.8385533696449183E-2</v>
      </c>
      <c r="AK21" s="91">
        <f>'[2]EU Inhabitants'!AF29*('[2]Weighted Average'!AF11/1000)*('[2]Waste Bin detailed'!$F$22/100)</f>
        <v>7.9679727692653135E-2</v>
      </c>
      <c r="AL21" s="91">
        <f>'[2]EU Inhabitants'!AG29*('[2]Weighted Average'!AG11/1000)*('[2]Waste Bin detailed'!$F$22/100)</f>
        <v>8.0929996308274244E-2</v>
      </c>
      <c r="AM21" s="91">
        <f>'[2]EU Inhabitants'!AH29*('[2]Weighted Average'!AH11/1000)*('[2]Waste Bin detailed'!$F$22/100)</f>
        <v>8.2139734161770964E-2</v>
      </c>
      <c r="AN21" s="91">
        <f>'[2]EU Inhabitants'!AI29*('[2]Weighted Average'!AI11/1000)*('[2]Waste Bin detailed'!$F$22/100)</f>
        <v>8.3304825363945206E-2</v>
      </c>
      <c r="AO21" s="91">
        <f>'[2]EU Inhabitants'!AJ29*('[2]Weighted Average'!AJ11/1000)*('[2]Waste Bin detailed'!$F$22/100)</f>
        <v>8.4427190112369682E-2</v>
      </c>
      <c r="AP21" s="91">
        <f>'[2]EU Inhabitants'!AK29*('[2]Weighted Average'!AK11/1000)*('[2]Waste Bin detailed'!$F$22/100)</f>
        <v>8.55188822168826E-2</v>
      </c>
      <c r="AQ21" s="91">
        <f>'[2]EU Inhabitants'!AL29*('[2]Weighted Average'!AL11/1000)*('[2]Waste Bin detailed'!$F$22/100)</f>
        <v>8.6568449014933282E-2</v>
      </c>
      <c r="AR21" s="91">
        <f>'[2]EU Inhabitants'!AM29*('[2]Weighted Average'!AM11/1000)*('[2]Waste Bin detailed'!$F$22/100)</f>
        <v>8.7578686063094074E-2</v>
      </c>
      <c r="AS21" s="91">
        <f>'[2]EU Inhabitants'!AN29*('[2]Weighted Average'!AN11/1000)*('[2]Waste Bin detailed'!$F$22/100)</f>
        <v>8.8550023077100914E-2</v>
      </c>
      <c r="AT21" s="91">
        <f>'[2]EU Inhabitants'!AO29*('[2]Weighted Average'!AO11/1000)*('[2]Waste Bin detailed'!$F$22/100)</f>
        <v>8.9489770923292772E-2</v>
      </c>
      <c r="AU21" s="91">
        <f>'[2]EU Inhabitants'!AP29*('[2]Weighted Average'!AP11/1000)*('[2]Waste Bin detailed'!$F$22/100)</f>
        <v>9.0395393127040063E-2</v>
      </c>
      <c r="AV21" s="91">
        <f>'[2]EU Inhabitants'!AQ29*('[2]Weighted Average'!AQ11/1000)*('[2]Waste Bin detailed'!$F$22/100)</f>
        <v>9.1272012415825443E-2</v>
      </c>
      <c r="AW21" s="91">
        <f>'[2]EU Inhabitants'!AR29*('[2]Weighted Average'!AR11/1000)*('[2]Waste Bin detailed'!$F$22/100)</f>
        <v>9.2121596174132375E-2</v>
      </c>
      <c r="AX21" s="91">
        <f>'[2]EU Inhabitants'!AS29*('[2]Weighted Average'!AS11/1000)*('[2]Waste Bin detailed'!$F$22/100)</f>
        <v>9.2945522955335591E-2</v>
      </c>
      <c r="AY21" s="91">
        <f>'[2]EU Inhabitants'!AT29*('[2]Weighted Average'!AT11/1000)*('[2]Waste Bin detailed'!$F$22/100)</f>
        <v>9.3745063641490559E-2</v>
      </c>
      <c r="AZ21" s="91">
        <f>'[2]EU Inhabitants'!AU29*('[2]Weighted Average'!AU11/1000)*('[2]Waste Bin detailed'!$F$22/100)</f>
        <v>9.452298873016371E-2</v>
      </c>
      <c r="BA21" s="91">
        <f>'[2]EU Inhabitants'!AV29*('[2]Weighted Average'!AV11/1000)*('[2]Waste Bin detailed'!$F$22/100)</f>
        <v>9.5278244530772369E-2</v>
      </c>
      <c r="BB21" s="91">
        <f>'[2]EU Inhabitants'!AW29*('[2]Weighted Average'!AW11/1000)*('[2]Waste Bin detailed'!$F$22/100)</f>
        <v>9.6011520623902516E-2</v>
      </c>
      <c r="BC21" s="91">
        <f>'[2]EU Inhabitants'!AX29*('[2]Weighted Average'!AX11/1000)*('[2]Waste Bin detailed'!$F$22/100)</f>
        <v>9.67233230848972E-2</v>
      </c>
      <c r="BD21" s="91">
        <f>'[2]EU Inhabitants'!AY29*('[2]Weighted Average'!AY11/1000)*('[2]Waste Bin detailed'!$F$22/100)</f>
        <v>9.7415804475655093E-2</v>
      </c>
      <c r="BE21" s="91">
        <f>'[2]EU Inhabitants'!AZ29*('[2]Weighted Average'!AZ11/1000)*('[2]Waste Bin detailed'!$F$22/100)</f>
        <v>9.8085030706060561E-2</v>
      </c>
    </row>
    <row r="22" spans="1:57" x14ac:dyDescent="0.35">
      <c r="A22" s="86" t="s">
        <v>636</v>
      </c>
      <c r="C22" s="86" t="s">
        <v>7</v>
      </c>
      <c r="D22" s="87" t="s">
        <v>621</v>
      </c>
      <c r="E22" s="87"/>
      <c r="F22" s="90" t="s">
        <v>59</v>
      </c>
      <c r="G22" s="91">
        <f>'[2]EU Inhabitants'!B30*('[2]Weighted Average'!B11/1000)*('[2]Waste Bin detailed'!$F$22/100)</f>
        <v>2.0575959190377988</v>
      </c>
      <c r="H22" s="91">
        <f>'[2]EU Inhabitants'!C30*('[2]Weighted Average'!C11/1000)*('[2]Waste Bin detailed'!$F$22/100)</f>
        <v>2.0735591892103025</v>
      </c>
      <c r="I22" s="91">
        <f>'[2]EU Inhabitants'!D30*('[2]Weighted Average'!D11/1000)*('[2]Waste Bin detailed'!$F$22/100)</f>
        <v>2.0889507244947225</v>
      </c>
      <c r="J22" s="91">
        <f>'[2]EU Inhabitants'!E30*('[2]Weighted Average'!E11/1000)*('[2]Waste Bin detailed'!$F$22/100)</f>
        <v>2.1002678444941432</v>
      </c>
      <c r="K22" s="91">
        <f>'[2]EU Inhabitants'!F30*('[2]Weighted Average'!F11/1000)*('[2]Waste Bin detailed'!$F$22/100)</f>
        <v>2.1088550257800556</v>
      </c>
      <c r="L22" s="91">
        <f>'[2]EU Inhabitants'!G30*('[2]Weighted Average'!G11/1000)*('[2]Waste Bin detailed'!$F$22/100)</f>
        <v>2.1152076644003697</v>
      </c>
      <c r="M22" s="91">
        <f>'[2]EU Inhabitants'!H30*('[2]Weighted Average'!H11/1000)*('[2]Waste Bin detailed'!$F$22/100)</f>
        <v>2.1189236226253074</v>
      </c>
      <c r="N22" s="91">
        <f>'[2]EU Inhabitants'!I30*('[2]Weighted Average'!I11/1000)*('[2]Waste Bin detailed'!$F$22/100)</f>
        <v>2.121685474985842</v>
      </c>
      <c r="O22" s="91">
        <f>'[2]EU Inhabitants'!J30*('[2]Weighted Average'!J11/1000)*('[2]Waste Bin detailed'!$F$22/100)</f>
        <v>2.1273952185861251</v>
      </c>
      <c r="P22" s="91">
        <f>'[2]EU Inhabitants'!K30*('[2]Weighted Average'!K11/1000)*('[2]Waste Bin detailed'!$F$22/100)</f>
        <v>2.1373609516138341</v>
      </c>
      <c r="Q22" s="91">
        <f>'[2]EU Inhabitants'!L30*('[2]Weighted Average'!L11/1000)*('[2]Waste Bin detailed'!$F$22/100)</f>
        <v>2.1483498343151051</v>
      </c>
      <c r="R22" s="91">
        <f>'[2]EU Inhabitants'!M30*('[2]Weighted Average'!M11/1000)*('[2]Waste Bin detailed'!$F$22/100)</f>
        <v>2.1575916117025642</v>
      </c>
      <c r="S22" s="91">
        <f>'[2]EU Inhabitants'!N30*('[2]Weighted Average'!N11/1000)*('[2]Waste Bin detailed'!$F$22/100)</f>
        <v>2.1669561602098231</v>
      </c>
      <c r="T22" s="91">
        <f>'[2]EU Inhabitants'!O30*('[2]Weighted Average'!O11/1000)*('[2]Waste Bin detailed'!$F$22/100)</f>
        <v>2.173277656827858</v>
      </c>
      <c r="U22" s="91">
        <f>'[2]EU Inhabitants'!P30*('[2]Weighted Average'!P11/1000)*('[2]Waste Bin detailed'!$F$22/100)</f>
        <v>2.1799644194689693</v>
      </c>
      <c r="V22" s="91">
        <f>'[2]EU Inhabitants'!Q30*('[2]Weighted Average'!Q11/1000)*('[2]Waste Bin detailed'!$F$22/100)</f>
        <v>2.189587973083948</v>
      </c>
      <c r="W22" s="91">
        <f>'[2]EU Inhabitants'!R30*('[2]Weighted Average'!R11/1000)*('[2]Waste Bin detailed'!$F$22/100)</f>
        <v>2.2004054937072866</v>
      </c>
      <c r="X22" s="91">
        <f>'[2]EU Inhabitants'!S30*('[2]Weighted Average'!S11/1000)*('[2]Waste Bin detailed'!$F$22/100)</f>
        <v>2.2141179768882067</v>
      </c>
      <c r="Y22" s="91">
        <f>'[2]EU Inhabitants'!T30*('[2]Weighted Average'!T11/1000)*('[2]Waste Bin detailed'!$F$22/100)</f>
        <v>2.2271629367248762</v>
      </c>
      <c r="Z22" s="91">
        <f>'[2]EU Inhabitants'!U30*('[2]Weighted Average'!U11/1000)*('[2]Waste Bin detailed'!$F$22/100)</f>
        <v>2.2773320964373691</v>
      </c>
      <c r="AA22" s="91">
        <f>'[2]EU Inhabitants'!V30*('[2]Weighted Average'!V11/1000)*('[2]Waste Bin detailed'!$F$22/100)</f>
        <v>2.2938644270230122</v>
      </c>
      <c r="AB22" s="91">
        <f>'[2]EU Inhabitants'!W30*('[2]Weighted Average'!W11/1000)*('[2]Waste Bin detailed'!$F$22/100)</f>
        <v>2.3029478035576334</v>
      </c>
      <c r="AC22" s="91">
        <f>'[2]EU Inhabitants'!X30*('[2]Weighted Average'!X11/1000)*('[2]Waste Bin detailed'!$F$22/100)</f>
        <v>2.318227548528724</v>
      </c>
      <c r="AD22" s="91">
        <f>'[2]EU Inhabitants'!Y30*('[2]Weighted Average'!Y11/1000)*('[2]Waste Bin detailed'!$F$22/100)</f>
        <v>2.3475382898774741</v>
      </c>
      <c r="AE22" s="91">
        <f>'[2]EU Inhabitants'!Z30*('[2]Weighted Average'!Z11/1000)*('[2]Waste Bin detailed'!$F$22/100)</f>
        <v>2.3662921894287385</v>
      </c>
      <c r="AF22" s="91">
        <f>'[2]EU Inhabitants'!AA30*('[2]Weighted Average'!AA11/1000)*('[2]Waste Bin detailed'!$F$22/100)</f>
        <v>2.3781013849287889</v>
      </c>
      <c r="AG22" s="91">
        <f>'[2]EU Inhabitants'!AB30*('[2]Weighted Average'!AB11/1000)*('[2]Waste Bin detailed'!$F$22/100)</f>
        <v>2.3881519001210836</v>
      </c>
      <c r="AH22" s="91">
        <f>'[2]EU Inhabitants'!AC30*('[2]Weighted Average'!AC11/1000)*('[2]Waste Bin detailed'!$F$22/100)</f>
        <v>2.3966052457577702</v>
      </c>
      <c r="AI22" s="91">
        <f>'[2]EU Inhabitants'!AD30*('[2]Weighted Average'!AD11/1000)*('[2]Waste Bin detailed'!$F$22/100)</f>
        <v>2.4033753241462135</v>
      </c>
      <c r="AJ22" s="91">
        <f>'[2]EU Inhabitants'!AE30*('[2]Weighted Average'!AE11/1000)*('[2]Waste Bin detailed'!$F$22/100)</f>
        <v>2.4101334759130797</v>
      </c>
      <c r="AK22" s="91">
        <f>'[2]EU Inhabitants'!AF30*('[2]Weighted Average'!AF11/1000)*('[2]Waste Bin detailed'!$F$22/100)</f>
        <v>2.4167297658283218</v>
      </c>
      <c r="AL22" s="91">
        <f>'[2]EU Inhabitants'!AG30*('[2]Weighted Average'!AG11/1000)*('[2]Waste Bin detailed'!$F$22/100)</f>
        <v>2.4231170177519363</v>
      </c>
      <c r="AM22" s="91">
        <f>'[2]EU Inhabitants'!AH30*('[2]Weighted Average'!AH11/1000)*('[2]Waste Bin detailed'!$F$22/100)</f>
        <v>2.429185497768771</v>
      </c>
      <c r="AN22" s="91">
        <f>'[2]EU Inhabitants'!AI30*('[2]Weighted Average'!AI11/1000)*('[2]Waste Bin detailed'!$F$22/100)</f>
        <v>2.434964916688549</v>
      </c>
      <c r="AO22" s="91">
        <f>'[2]EU Inhabitants'!AJ30*('[2]Weighted Average'!AJ11/1000)*('[2]Waste Bin detailed'!$F$22/100)</f>
        <v>2.440435478353991</v>
      </c>
      <c r="AP22" s="91">
        <f>'[2]EU Inhabitants'!AK30*('[2]Weighted Average'!AK11/1000)*('[2]Waste Bin detailed'!$F$22/100)</f>
        <v>2.4462106678654956</v>
      </c>
      <c r="AQ22" s="91">
        <f>'[2]EU Inhabitants'!AL30*('[2]Weighted Average'!AL11/1000)*('[2]Waste Bin detailed'!$F$22/100)</f>
        <v>2.4514344377370541</v>
      </c>
      <c r="AR22" s="91">
        <f>'[2]EU Inhabitants'!AM30*('[2]Weighted Average'!AM11/1000)*('[2]Waste Bin detailed'!$F$22/100)</f>
        <v>2.4558679692549372</v>
      </c>
      <c r="AS22" s="91">
        <f>'[2]EU Inhabitants'!AN30*('[2]Weighted Average'!AN11/1000)*('[2]Waste Bin detailed'!$F$22/100)</f>
        <v>2.4597892896205287</v>
      </c>
      <c r="AT22" s="91">
        <f>'[2]EU Inhabitants'!AO30*('[2]Weighted Average'!AO11/1000)*('[2]Waste Bin detailed'!$F$22/100)</f>
        <v>2.4628924684418556</v>
      </c>
      <c r="AU22" s="91">
        <f>'[2]EU Inhabitants'!AP30*('[2]Weighted Average'!AP11/1000)*('[2]Waste Bin detailed'!$F$22/100)</f>
        <v>2.4654485622380178</v>
      </c>
      <c r="AV22" s="91">
        <f>'[2]EU Inhabitants'!AQ30*('[2]Weighted Average'!AQ11/1000)*('[2]Waste Bin detailed'!$F$22/100)</f>
        <v>2.4675289459197387</v>
      </c>
      <c r="AW22" s="91">
        <f>'[2]EU Inhabitants'!AR30*('[2]Weighted Average'!AR11/1000)*('[2]Waste Bin detailed'!$F$22/100)</f>
        <v>2.4691626386628074</v>
      </c>
      <c r="AX22" s="91">
        <f>'[2]EU Inhabitants'!AS30*('[2]Weighted Average'!AS11/1000)*('[2]Waste Bin detailed'!$F$22/100)</f>
        <v>2.4703786832574939</v>
      </c>
      <c r="AY22" s="91">
        <f>'[2]EU Inhabitants'!AT30*('[2]Weighted Average'!AT11/1000)*('[2]Waste Bin detailed'!$F$22/100)</f>
        <v>2.4712099503526832</v>
      </c>
      <c r="AZ22" s="91">
        <f>'[2]EU Inhabitants'!AU30*('[2]Weighted Average'!AU11/1000)*('[2]Waste Bin detailed'!$F$22/100)</f>
        <v>2.471685919053543</v>
      </c>
      <c r="BA22" s="91">
        <f>'[2]EU Inhabitants'!AV30*('[2]Weighted Average'!AV11/1000)*('[2]Waste Bin detailed'!$F$22/100)</f>
        <v>2.471845339477206</v>
      </c>
      <c r="BB22" s="91">
        <f>'[2]EU Inhabitants'!AW30*('[2]Weighted Average'!AW11/1000)*('[2]Waste Bin detailed'!$F$22/100)</f>
        <v>2.4717173907041201</v>
      </c>
      <c r="BC22" s="91">
        <f>'[2]EU Inhabitants'!AX30*('[2]Weighted Average'!AX11/1000)*('[2]Waste Bin detailed'!$F$22/100)</f>
        <v>2.4713335277738184</v>
      </c>
      <c r="BD22" s="91">
        <f>'[2]EU Inhabitants'!AY30*('[2]Weighted Average'!AY11/1000)*('[2]Waste Bin detailed'!$F$22/100)</f>
        <v>2.4707246082550793</v>
      </c>
      <c r="BE22" s="91">
        <f>'[2]EU Inhabitants'!AZ30*('[2]Weighted Average'!AZ11/1000)*('[2]Waste Bin detailed'!$F$22/100)</f>
        <v>2.469924370172762</v>
      </c>
    </row>
    <row r="23" spans="1:57" x14ac:dyDescent="0.35">
      <c r="A23" s="86" t="s">
        <v>636</v>
      </c>
      <c r="C23" s="86" t="s">
        <v>7</v>
      </c>
      <c r="D23" s="87" t="s">
        <v>621</v>
      </c>
      <c r="E23" s="87"/>
      <c r="F23" s="90" t="s">
        <v>41</v>
      </c>
      <c r="G23" s="91">
        <f>'[2]EU Inhabitants'!B31*([2]Sources!$C$7/1000)*('[2]Waste Bin detailed'!$F$22/100)</f>
        <v>1.5519680441593318</v>
      </c>
      <c r="H23" s="91">
        <f>'[2]EU Inhabitants'!C31*([2]Sources!$C$7/1000)*('[2]Waste Bin detailed'!$F$22/100)</f>
        <v>1.5556064150380426</v>
      </c>
      <c r="I23" s="91">
        <f>'[2]EU Inhabitants'!D31*([2]Sources!$C$7/1000)*('[2]Waste Bin detailed'!$F$22/100)</f>
        <v>1.5638866179322692</v>
      </c>
      <c r="J23" s="91">
        <f>'[2]EU Inhabitants'!E31*([2]Sources!$C$7/1000)*('[2]Waste Bin detailed'!$F$22/100)</f>
        <v>1.5709913322392959</v>
      </c>
      <c r="K23" s="91">
        <f>'[2]EU Inhabitants'!F31*([2]Sources!$C$7/1000)*('[2]Waste Bin detailed'!$F$22/100)</f>
        <v>1.579195121587349</v>
      </c>
      <c r="L23" s="91">
        <f>'[2]EU Inhabitants'!G31*([2]Sources!$C$7/1000)*('[2]Waste Bin detailed'!$F$22/100)</f>
        <v>1.5905962554080262</v>
      </c>
      <c r="M23" s="91">
        <f>'[2]EU Inhabitants'!H31*([2]Sources!$C$7/1000)*('[2]Waste Bin detailed'!$F$22/100)</f>
        <v>1.6008634044457706</v>
      </c>
      <c r="N23" s="91">
        <f>'[2]EU Inhabitants'!I31*([2]Sources!$C$7/1000)*('[2]Waste Bin detailed'!$F$22/100)</f>
        <v>1.6064268536476205</v>
      </c>
      <c r="O23" s="91">
        <f>'[2]EU Inhabitants'!J31*([2]Sources!$C$7/1000)*('[2]Waste Bin detailed'!$F$22/100)</f>
        <v>1.6112763986274803</v>
      </c>
      <c r="P23" s="91">
        <f>'[2]EU Inhabitants'!K31*([2]Sources!$C$7/1000)*('[2]Waste Bin detailed'!$F$22/100)</f>
        <v>1.6165155751156199</v>
      </c>
      <c r="Q23" s="91">
        <f>'[2]EU Inhabitants'!L31*([2]Sources!$C$7/1000)*('[2]Waste Bin detailed'!$F$22/100)</f>
        <v>1.6197427868118752</v>
      </c>
      <c r="R23" s="91">
        <f>'[2]EU Inhabitants'!M31*([2]Sources!$C$7/1000)*('[2]Waste Bin detailed'!$F$22/100)</f>
        <v>1.6243045203640163</v>
      </c>
      <c r="S23" s="91">
        <f>'[2]EU Inhabitants'!N31*([2]Sources!$C$7/1000)*('[2]Waste Bin detailed'!$F$22/100)</f>
        <v>1.6306963001641055</v>
      </c>
      <c r="T23" s="91">
        <f>'[2]EU Inhabitants'!O31*([2]Sources!$C$7/1000)*('[2]Waste Bin detailed'!$F$22/100)</f>
        <v>1.639179173504401</v>
      </c>
      <c r="U23" s="91">
        <f>'[2]EU Inhabitants'!P31*([2]Sources!$C$7/1000)*('[2]Waste Bin detailed'!$F$22/100)</f>
        <v>1.6500256303147847</v>
      </c>
      <c r="V23" s="91">
        <f>'[2]EU Inhabitants'!Q31*([2]Sources!$C$7/1000)*('[2]Waste Bin detailed'!$F$22/100)</f>
        <v>1.6649863941518723</v>
      </c>
      <c r="W23" s="91">
        <f>'[2]EU Inhabitants'!R31*([2]Sources!$C$7/1000)*('[2]Waste Bin detailed'!$F$22/100)</f>
        <v>1.6873955393107563</v>
      </c>
      <c r="X23" s="91">
        <f>'[2]EU Inhabitants'!S31*([2]Sources!$C$7/1000)*('[2]Waste Bin detailed'!$F$22/100)</f>
        <v>1.7014358496195734</v>
      </c>
      <c r="Y23" s="91">
        <f>'[2]EU Inhabitants'!T31*([2]Sources!$C$7/1000)*('[2]Waste Bin detailed'!$F$22/100)</f>
        <v>1.7110170222288528</v>
      </c>
      <c r="Z23" s="91">
        <f>'[2]EU Inhabitants'!U31*([2]Sources!$C$7/1000)*('[2]Waste Bin detailed'!$F$22/100)</f>
        <v>1.7180974936595554</v>
      </c>
      <c r="AA23" s="91">
        <f>'[2]EU Inhabitants'!V31*([2]Sources!$C$7/1000)*('[2]Waste Bin detailed'!$F$22/100)</f>
        <v>1.7262991496344919</v>
      </c>
      <c r="AB23" s="91">
        <f>'[2]EU Inhabitants'!W31*([2]Sources!$C$7/1000)*('[2]Waste Bin detailed'!$F$22/100)</f>
        <v>1.7324277487692079</v>
      </c>
      <c r="AC23" s="91">
        <f>'[2]EU Inhabitants'!X31*([2]Sources!$C$7/1000)*('[2]Waste Bin detailed'!$F$22/100)</f>
        <v>1.7414005221542594</v>
      </c>
      <c r="AD23" s="91">
        <f>'[2]EU Inhabitants'!Y31*([2]Sources!$C$7/1000)*('[2]Waste Bin detailed'!$F$22/100)</f>
        <v>1.7658068924362227</v>
      </c>
      <c r="AE23" s="91">
        <f>'[2]EU Inhabitants'!Z31*([2]Sources!$C$7/1000)*('[2]Waste Bin detailed'!$F$22/100)</f>
        <v>1.7650759212293003</v>
      </c>
      <c r="AF23" s="91">
        <f>'[2]EU Inhabitants'!AA31*([2]Sources!$C$7/1000)*('[2]Waste Bin detailed'!$F$22/100)</f>
        <v>1.7670618976577652</v>
      </c>
      <c r="AG23" s="91">
        <f>'[2]EU Inhabitants'!AB31*([2]Sources!$C$7/1000)*('[2]Waste Bin detailed'!$F$22/100)</f>
        <v>1.7699008354468149</v>
      </c>
      <c r="AH23" s="91">
        <f>'[2]EU Inhabitants'!AC31*([2]Sources!$C$7/1000)*('[2]Waste Bin detailed'!$F$22/100)</f>
        <v>1.7736540205877966</v>
      </c>
      <c r="AI23" s="91">
        <f>'[2]EU Inhabitants'!AD31*([2]Sources!$C$7/1000)*('[2]Waste Bin detailed'!$F$22/100)</f>
        <v>1.7782386394151872</v>
      </c>
      <c r="AJ23" s="91">
        <f>'[2]EU Inhabitants'!AE31*([2]Sources!$C$7/1000)*('[2]Waste Bin detailed'!$F$22/100)</f>
        <v>1.7827627480232733</v>
      </c>
      <c r="AK23" s="91">
        <f>'[2]EU Inhabitants'!AF31*([2]Sources!$C$7/1000)*('[2]Waste Bin detailed'!$F$22/100)</f>
        <v>1.787124720274504</v>
      </c>
      <c r="AL23" s="91">
        <f>'[2]EU Inhabitants'!AG31*([2]Sources!$C$7/1000)*('[2]Waste Bin detailed'!$F$22/100)</f>
        <v>1.7913195136506044</v>
      </c>
      <c r="AM23" s="91">
        <f>'[2]EU Inhabitants'!AH31*([2]Sources!$C$7/1000)*('[2]Waste Bin detailed'!$F$22/100)</f>
        <v>1.7953205579591229</v>
      </c>
      <c r="AN23" s="91">
        <f>'[2]EU Inhabitants'!AI31*([2]Sources!$C$7/1000)*('[2]Waste Bin detailed'!$F$22/100)</f>
        <v>1.7992067880053708</v>
      </c>
      <c r="AO23" s="91">
        <f>'[2]EU Inhabitants'!AJ31*([2]Sources!$C$7/1000)*('[2]Waste Bin detailed'!$F$22/100)</f>
        <v>1.803023004624795</v>
      </c>
      <c r="AP23" s="91">
        <f>'[2]EU Inhabitants'!AK31*([2]Sources!$C$7/1000)*('[2]Waste Bin detailed'!$F$22/100)</f>
        <v>1.8073715948082949</v>
      </c>
      <c r="AQ23" s="91">
        <f>'[2]EU Inhabitants'!AL31*([2]Sources!$C$7/1000)*('[2]Waste Bin detailed'!$F$22/100)</f>
        <v>1.8114385797404149</v>
      </c>
      <c r="AR23" s="91">
        <f>'[2]EU Inhabitants'!AM31*([2]Sources!$C$7/1000)*('[2]Waste Bin detailed'!$F$22/100)</f>
        <v>1.8152821423243326</v>
      </c>
      <c r="AS23" s="91">
        <f>'[2]EU Inhabitants'!AN31*([2]Sources!$C$7/1000)*('[2]Waste Bin detailed'!$F$22/100)</f>
        <v>1.8189185737729376</v>
      </c>
      <c r="AT23" s="91">
        <f>'[2]EU Inhabitants'!AO31*([2]Sources!$C$7/1000)*('[2]Waste Bin detailed'!$F$22/100)</f>
        <v>1.8223317768163509</v>
      </c>
      <c r="AU23" s="91">
        <f>'[2]EU Inhabitants'!AP31*([2]Sources!$C$7/1000)*('[2]Waste Bin detailed'!$F$22/100)</f>
        <v>1.8255873041921529</v>
      </c>
      <c r="AV23" s="91">
        <f>'[2]EU Inhabitants'!AQ31*([2]Sources!$C$7/1000)*('[2]Waste Bin detailed'!$F$22/100)</f>
        <v>1.8286634342831569</v>
      </c>
      <c r="AW23" s="91">
        <f>'[2]EU Inhabitants'!AR31*([2]Sources!$C$7/1000)*('[2]Waste Bin detailed'!$F$22/100)</f>
        <v>1.8315372818141131</v>
      </c>
      <c r="AX23" s="91">
        <f>'[2]EU Inhabitants'!AS31*([2]Sources!$C$7/1000)*('[2]Waste Bin detailed'!$F$22/100)</f>
        <v>1.8342253319409221</v>
      </c>
      <c r="AY23" s="91">
        <f>'[2]EU Inhabitants'!AT31*([2]Sources!$C$7/1000)*('[2]Waste Bin detailed'!$F$22/100)</f>
        <v>1.8367093540205879</v>
      </c>
      <c r="AZ23" s="91">
        <f>'[2]EU Inhabitants'!AU31*([2]Sources!$C$7/1000)*('[2]Waste Bin detailed'!$F$22/100)</f>
        <v>1.8389959421154707</v>
      </c>
      <c r="BA23" s="91">
        <f>'[2]EU Inhabitants'!AV31*([2]Sources!$C$7/1000)*('[2]Waste Bin detailed'!$F$22/100)</f>
        <v>1.8411787706996867</v>
      </c>
      <c r="BB23" s="91">
        <f>'[2]EU Inhabitants'!AW31*([2]Sources!$C$7/1000)*('[2]Waste Bin detailed'!$F$22/100)</f>
        <v>1.8431905415485605</v>
      </c>
      <c r="BC23" s="91">
        <f>'[2]EU Inhabitants'!AX31*([2]Sources!$C$7/1000)*('[2]Waste Bin detailed'!$F$22/100)</f>
        <v>1.844976368790094</v>
      </c>
      <c r="BD23" s="91">
        <f>'[2]EU Inhabitants'!AY31*([2]Sources!$C$7/1000)*('[2]Waste Bin detailed'!$F$22/100)</f>
        <v>1.8464666268834851</v>
      </c>
      <c r="BE23" s="91">
        <f>'[2]EU Inhabitants'!AZ31*([2]Sources!$C$7/1000)*('[2]Waste Bin detailed'!$F$22/100)</f>
        <v>1.8477233775921229</v>
      </c>
    </row>
    <row r="24" spans="1:57" x14ac:dyDescent="0.35">
      <c r="A24" s="86" t="s">
        <v>636</v>
      </c>
      <c r="C24" s="86" t="s">
        <v>7</v>
      </c>
      <c r="D24" s="87" t="s">
        <v>621</v>
      </c>
      <c r="E24" s="87"/>
      <c r="F24" s="90" t="s">
        <v>61</v>
      </c>
      <c r="G24" s="91">
        <f>'[2]EU Inhabitants'!B32*('[2]Weighted Average'!B11/1000)*('[2]Waste Bin detailed'!$F$22/100)</f>
        <v>4.9628507466114531</v>
      </c>
      <c r="H24" s="91">
        <f>'[2]EU Inhabitants'!C32*('[2]Weighted Average'!C11/1000)*('[2]Waste Bin detailed'!$F$22/100)</f>
        <v>4.9616230557426793</v>
      </c>
      <c r="I24" s="91">
        <f>'[2]EU Inhabitants'!D32*('[2]Weighted Average'!D11/1000)*('[2]Waste Bin detailed'!$F$22/100)</f>
        <v>4.9602391469272291</v>
      </c>
      <c r="J24" s="91">
        <f>'[2]EU Inhabitants'!E32*('[2]Weighted Average'!E11/1000)*('[2]Waste Bin detailed'!$F$22/100)</f>
        <v>4.9571588579691097</v>
      </c>
      <c r="K24" s="91">
        <f>'[2]EU Inhabitants'!F32*('[2]Weighted Average'!F11/1000)*('[2]Waste Bin detailed'!$F$22/100)</f>
        <v>4.9537641221518074</v>
      </c>
      <c r="L24" s="91">
        <f>'[2]EU Inhabitants'!G32*('[2]Weighted Average'!G11/1000)*('[2]Waste Bin detailed'!$F$22/100)</f>
        <v>4.9520382459023455</v>
      </c>
      <c r="M24" s="91">
        <f>'[2]EU Inhabitants'!H32*('[2]Weighted Average'!H11/1000)*('[2]Waste Bin detailed'!$F$22/100)</f>
        <v>4.9498497453695709</v>
      </c>
      <c r="N24" s="91">
        <f>'[2]EU Inhabitants'!I32*('[2]Weighted Average'!I11/1000)*('[2]Waste Bin detailed'!$F$22/100)</f>
        <v>4.9450002800574628</v>
      </c>
      <c r="O24" s="91">
        <f>'[2]EU Inhabitants'!J32*('[2]Weighted Average'!J11/1000)*('[2]Waste Bin detailed'!$F$22/100)</f>
        <v>4.9427040705773315</v>
      </c>
      <c r="P24" s="91">
        <f>'[2]EU Inhabitants'!K32*('[2]Weighted Average'!K11/1000)*('[2]Waste Bin detailed'!$F$22/100)</f>
        <v>4.9442669748181984</v>
      </c>
      <c r="Q24" s="91">
        <f>'[2]EU Inhabitants'!L32*('[2]Weighted Average'!L11/1000)*('[2]Waste Bin detailed'!$F$22/100)</f>
        <v>4.9282943304719504</v>
      </c>
      <c r="R24" s="91">
        <f>'[2]EU Inhabitants'!M32*('[2]Weighted Average'!M11/1000)*('[2]Waste Bin detailed'!$F$22/100)</f>
        <v>4.9306431396896784</v>
      </c>
      <c r="S24" s="91">
        <f>'[2]EU Inhabitants'!N32*('[2]Weighted Average'!N11/1000)*('[2]Waste Bin detailed'!$F$22/100)</f>
        <v>4.9301167289135526</v>
      </c>
      <c r="T24" s="91">
        <f>'[2]EU Inhabitants'!O32*('[2]Weighted Average'!O11/1000)*('[2]Waste Bin detailed'!$F$22/100)</f>
        <v>4.9298302774491205</v>
      </c>
      <c r="U24" s="91">
        <f>'[2]EU Inhabitants'!P32*('[2]Weighted Average'!P11/1000)*('[2]Waste Bin detailed'!$F$22/100)</f>
        <v>4.9246033735884431</v>
      </c>
      <c r="V24" s="91">
        <f>'[2]EU Inhabitants'!Q32*('[2]Weighted Average'!Q11/1000)*('[2]Waste Bin detailed'!$F$22/100)</f>
        <v>4.923849740186955</v>
      </c>
      <c r="W24" s="91">
        <f>'[2]EU Inhabitants'!R32*('[2]Weighted Average'!R11/1000)*('[2]Waste Bin detailed'!$F$22/100)</f>
        <v>4.9203524837761163</v>
      </c>
      <c r="X24" s="91">
        <f>'[2]EU Inhabitants'!S32*('[2]Weighted Average'!S11/1000)*('[2]Waste Bin detailed'!$F$22/100)</f>
        <v>4.9220845811864669</v>
      </c>
      <c r="Y24" s="91">
        <f>'[2]EU Inhabitants'!T32*('[2]Weighted Average'!T11/1000)*('[2]Waste Bin detailed'!$F$22/100)</f>
        <v>4.9228715572312796</v>
      </c>
      <c r="Z24" s="91">
        <f>'[2]EU Inhabitants'!U32*('[2]Weighted Average'!U11/1000)*('[2]Waste Bin detailed'!$F$22/100)</f>
        <v>5.003812518119525</v>
      </c>
      <c r="AA24" s="91">
        <f>'[2]EU Inhabitants'!V32*('[2]Weighted Average'!V11/1000)*('[2]Waste Bin detailed'!$F$22/100)</f>
        <v>5.0018898356222543</v>
      </c>
      <c r="AB24" s="91">
        <f>'[2]EU Inhabitants'!W32*('[2]Weighted Average'!W11/1000)*('[2]Waste Bin detailed'!$F$22/100)</f>
        <v>4.9866367802749556</v>
      </c>
      <c r="AC24" s="91">
        <f>'[2]EU Inhabitants'!X32*('[2]Weighted Average'!X11/1000)*('[2]Waste Bin detailed'!$F$22/100)</f>
        <v>4.9623523600749921</v>
      </c>
      <c r="AD24" s="91">
        <f>'[2]EU Inhabitants'!Y32*('[2]Weighted Average'!Y11/1000)*('[2]Waste Bin detailed'!$F$22/100)</f>
        <v>4.8441633206738448</v>
      </c>
      <c r="AE24" s="91">
        <f>'[2]EU Inhabitants'!Z32*('[2]Weighted Average'!Z11/1000)*('[2]Waste Bin detailed'!$F$22/100)</f>
        <v>5.0807439076159131</v>
      </c>
      <c r="AF24" s="91">
        <f>'[2]EU Inhabitants'!AA32*('[2]Weighted Average'!AA11/1000)*('[2]Waste Bin detailed'!$F$22/100)</f>
        <v>5.0571656234056448</v>
      </c>
      <c r="AG24" s="91">
        <f>'[2]EU Inhabitants'!AB32*('[2]Weighted Average'!AB11/1000)*('[2]Waste Bin detailed'!$F$22/100)</f>
        <v>5.0327509187436892</v>
      </c>
      <c r="AH24" s="91">
        <f>'[2]EU Inhabitants'!AC32*('[2]Weighted Average'!AC11/1000)*('[2]Waste Bin detailed'!$F$22/100)</f>
        <v>5.0076418969853593</v>
      </c>
      <c r="AI24" s="91">
        <f>'[2]EU Inhabitants'!AD32*('[2]Weighted Average'!AD11/1000)*('[2]Waste Bin detailed'!$F$22/100)</f>
        <v>4.9816046709408273</v>
      </c>
      <c r="AJ24" s="91">
        <f>'[2]EU Inhabitants'!AE32*('[2]Weighted Average'!AE11/1000)*('[2]Waste Bin detailed'!$F$22/100)</f>
        <v>4.9560534842465556</v>
      </c>
      <c r="AK24" s="91">
        <f>'[2]EU Inhabitants'!AF32*('[2]Weighted Average'!AF11/1000)*('[2]Waste Bin detailed'!$F$22/100)</f>
        <v>4.9305838211893818</v>
      </c>
      <c r="AL24" s="91">
        <f>'[2]EU Inhabitants'!AG32*('[2]Weighted Average'!AG11/1000)*('[2]Waste Bin detailed'!$F$22/100)</f>
        <v>4.9053373300784315</v>
      </c>
      <c r="AM24" s="91">
        <f>'[2]EU Inhabitants'!AH32*('[2]Weighted Average'!AH11/1000)*('[2]Waste Bin detailed'!$F$22/100)</f>
        <v>4.8801540351330317</v>
      </c>
      <c r="AN24" s="91">
        <f>'[2]EU Inhabitants'!AI32*('[2]Weighted Average'!AI11/1000)*('[2]Waste Bin detailed'!$F$22/100)</f>
        <v>4.8550618023442427</v>
      </c>
      <c r="AO24" s="91">
        <f>'[2]EU Inhabitants'!AJ32*('[2]Weighted Average'!AJ11/1000)*('[2]Waste Bin detailed'!$F$22/100)</f>
        <v>4.8305789508550943</v>
      </c>
      <c r="AP24" s="91">
        <f>'[2]EU Inhabitants'!AK32*('[2]Weighted Average'!AK11/1000)*('[2]Waste Bin detailed'!$F$22/100)</f>
        <v>4.8118118581378084</v>
      </c>
      <c r="AQ24" s="91">
        <f>'[2]EU Inhabitants'!AL32*('[2]Weighted Average'!AL11/1000)*('[2]Waste Bin detailed'!$F$22/100)</f>
        <v>4.7933943252999818</v>
      </c>
      <c r="AR24" s="91">
        <f>'[2]EU Inhabitants'!AM32*('[2]Weighted Average'!AM11/1000)*('[2]Waste Bin detailed'!$F$22/100)</f>
        <v>4.7754523985583486</v>
      </c>
      <c r="AS24" s="91">
        <f>'[2]EU Inhabitants'!AN32*('[2]Weighted Average'!AN11/1000)*('[2]Waste Bin detailed'!$F$22/100)</f>
        <v>4.7580058319721905</v>
      </c>
      <c r="AT24" s="91">
        <f>'[2]EU Inhabitants'!AO32*('[2]Weighted Average'!AO11/1000)*('[2]Waste Bin detailed'!$F$22/100)</f>
        <v>4.7404960103436391</v>
      </c>
      <c r="AU24" s="91">
        <f>'[2]EU Inhabitants'!AP32*('[2]Weighted Average'!AP11/1000)*('[2]Waste Bin detailed'!$F$22/100)</f>
        <v>4.7232039937236845</v>
      </c>
      <c r="AV24" s="91">
        <f>'[2]EU Inhabitants'!AQ32*('[2]Weighted Average'!AQ11/1000)*('[2]Waste Bin detailed'!$F$22/100)</f>
        <v>4.7062246123926057</v>
      </c>
      <c r="AW24" s="91">
        <f>'[2]EU Inhabitants'!AR32*('[2]Weighted Average'!AR11/1000)*('[2]Waste Bin detailed'!$F$22/100)</f>
        <v>4.6895616533447271</v>
      </c>
      <c r="AX24" s="91">
        <f>'[2]EU Inhabitants'!AS32*('[2]Weighted Average'!AS11/1000)*('[2]Waste Bin detailed'!$F$22/100)</f>
        <v>4.672969049996273</v>
      </c>
      <c r="AY24" s="91">
        <f>'[2]EU Inhabitants'!AT32*('[2]Weighted Average'!AT11/1000)*('[2]Waste Bin detailed'!$F$22/100)</f>
        <v>4.6565410000251921</v>
      </c>
      <c r="AZ24" s="91">
        <f>'[2]EU Inhabitants'!AU32*('[2]Weighted Average'!AU11/1000)*('[2]Waste Bin detailed'!$F$22/100)</f>
        <v>4.6404218457970154</v>
      </c>
      <c r="BA24" s="91">
        <f>'[2]EU Inhabitants'!AV32*('[2]Weighted Average'!AV11/1000)*('[2]Waste Bin detailed'!$F$22/100)</f>
        <v>4.6244821661442712</v>
      </c>
      <c r="BB24" s="91">
        <f>'[2]EU Inhabitants'!AW32*('[2]Weighted Average'!AW11/1000)*('[2]Waste Bin detailed'!$F$22/100)</f>
        <v>4.608526899287277</v>
      </c>
      <c r="BC24" s="91">
        <f>'[2]EU Inhabitants'!AX32*('[2]Weighted Average'!AX11/1000)*('[2]Waste Bin detailed'!$F$22/100)</f>
        <v>4.5929881475152756</v>
      </c>
      <c r="BD24" s="91">
        <f>'[2]EU Inhabitants'!AY32*('[2]Weighted Average'!AY11/1000)*('[2]Waste Bin detailed'!$F$22/100)</f>
        <v>4.5777687822046111</v>
      </c>
      <c r="BE24" s="91">
        <f>'[2]EU Inhabitants'!AZ32*('[2]Weighted Average'!AZ11/1000)*('[2]Waste Bin detailed'!$F$22/100)</f>
        <v>4.5624204865065892</v>
      </c>
    </row>
    <row r="25" spans="1:57" x14ac:dyDescent="0.35">
      <c r="A25" s="86" t="s">
        <v>636</v>
      </c>
      <c r="C25" s="86" t="s">
        <v>7</v>
      </c>
      <c r="D25" s="87" t="s">
        <v>621</v>
      </c>
      <c r="E25" s="87"/>
      <c r="F25" s="90" t="s">
        <v>62</v>
      </c>
      <c r="G25" s="91">
        <f>'[2]EU Inhabitants'!B33*('[2]Weighted Average'!B11/1000)*('[2]Waste Bin detailed'!$F$22/100)</f>
        <v>1.3293250319957273</v>
      </c>
      <c r="H25" s="91">
        <f>'[2]EU Inhabitants'!C33*('[2]Weighted Average'!C11/1000)*('[2]Waste Bin detailed'!$F$22/100)</f>
        <v>1.3399243676128918</v>
      </c>
      <c r="I25" s="91">
        <f>'[2]EU Inhabitants'!D33*('[2]Weighted Average'!D11/1000)*('[2]Waste Bin detailed'!$F$22/100)</f>
        <v>1.3482500519818701</v>
      </c>
      <c r="J25" s="91">
        <f>'[2]EU Inhabitants'!E33*('[2]Weighted Average'!E11/1000)*('[2]Waste Bin detailed'!$F$22/100)</f>
        <v>1.3547224447395243</v>
      </c>
      <c r="K25" s="91">
        <f>'[2]EU Inhabitants'!F33*('[2]Weighted Average'!F11/1000)*('[2]Waste Bin detailed'!$F$22/100)</f>
        <v>1.3584758676662594</v>
      </c>
      <c r="L25" s="91">
        <f>'[2]EU Inhabitants'!G33*('[2]Weighted Average'!G11/1000)*('[2]Waste Bin detailed'!$F$22/100)</f>
        <v>1.3614041429738577</v>
      </c>
      <c r="M25" s="91">
        <f>'[2]EU Inhabitants'!H33*('[2]Weighted Average'!H11/1000)*('[2]Waste Bin detailed'!$F$22/100)</f>
        <v>1.3636471977496163</v>
      </c>
      <c r="N25" s="91">
        <f>'[2]EU Inhabitants'!I33*('[2]Weighted Average'!I11/1000)*('[2]Waste Bin detailed'!$F$22/100)</f>
        <v>1.3661113768493209</v>
      </c>
      <c r="O25" s="91">
        <f>'[2]EU Inhabitants'!J33*('[2]Weighted Average'!J11/1000)*('[2]Waste Bin detailed'!$F$22/100)</f>
        <v>1.368520383363945</v>
      </c>
      <c r="P25" s="91">
        <f>'[2]EU Inhabitants'!K33*('[2]Weighted Average'!K11/1000)*('[2]Waste Bin detailed'!$F$22/100)</f>
        <v>1.3694810963498592</v>
      </c>
      <c r="Q25" s="91">
        <f>'[2]EU Inhabitants'!L33*('[2]Weighted Average'!L11/1000)*('[2]Waste Bin detailed'!$F$22/100)</f>
        <v>1.3704704031950934</v>
      </c>
      <c r="R25" s="91">
        <f>'[2]EU Inhabitants'!M33*('[2]Weighted Average'!M11/1000)*('[2]Waste Bin detailed'!$F$22/100)</f>
        <v>1.3695899033406651</v>
      </c>
      <c r="S25" s="91">
        <f>'[2]EU Inhabitants'!N33*('[2]Weighted Average'!N11/1000)*('[2]Waste Bin detailed'!$F$22/100)</f>
        <v>1.3654775315781666</v>
      </c>
      <c r="T25" s="91">
        <f>'[2]EU Inhabitants'!O33*('[2]Weighted Average'!O11/1000)*('[2]Waste Bin detailed'!$F$22/100)</f>
        <v>1.3583056105054252</v>
      </c>
      <c r="U25" s="91">
        <f>'[2]EU Inhabitants'!P33*('[2]Weighted Average'!P11/1000)*('[2]Waste Bin detailed'!$F$22/100)</f>
        <v>1.3506895728686579</v>
      </c>
      <c r="V25" s="91">
        <f>'[2]EU Inhabitants'!Q33*('[2]Weighted Average'!Q11/1000)*('[2]Waste Bin detailed'!$F$22/100)</f>
        <v>1.3441189138316749</v>
      </c>
      <c r="W25" s="91">
        <f>'[2]EU Inhabitants'!R33*('[2]Weighted Average'!R11/1000)*('[2]Waste Bin detailed'!$F$22/100)</f>
        <v>1.3401824914506746</v>
      </c>
      <c r="X25" s="91">
        <f>'[2]EU Inhabitants'!S33*('[2]Weighted Average'!S11/1000)*('[2]Waste Bin detailed'!$F$22/100)</f>
        <v>1.3363347223018014</v>
      </c>
      <c r="Y25" s="91">
        <f>'[2]EU Inhabitants'!T33*('[2]Weighted Average'!T11/1000)*('[2]Waste Bin detailed'!$F$22/100)</f>
        <v>1.334013262215294</v>
      </c>
      <c r="Z25" s="91">
        <f>'[2]EU Inhabitants'!U33*('[2]Weighted Average'!U11/1000)*('[2]Waste Bin detailed'!$F$22/100)</f>
        <v>1.3541863791525346</v>
      </c>
      <c r="AA25" s="91">
        <f>'[2]EU Inhabitants'!V33*('[2]Weighted Average'!V11/1000)*('[2]Waste Bin detailed'!$F$22/100)</f>
        <v>1.3567315281795882</v>
      </c>
      <c r="AB25" s="91">
        <f>'[2]EU Inhabitants'!W33*('[2]Weighted Average'!W11/1000)*('[2]Waste Bin detailed'!$F$22/100)</f>
        <v>1.3571258149739511</v>
      </c>
      <c r="AC25" s="91">
        <f>'[2]EU Inhabitants'!X33*('[2]Weighted Average'!X11/1000)*('[2]Waste Bin detailed'!$F$22/100)</f>
        <v>1.3642678885676676</v>
      </c>
      <c r="AD25" s="91">
        <f>'[2]EU Inhabitants'!Y33*('[2]Weighted Average'!Y11/1000)*('[2]Waste Bin detailed'!$F$22/100)</f>
        <v>1.3796047955850936</v>
      </c>
      <c r="AE25" s="91">
        <f>'[2]EU Inhabitants'!Z33*('[2]Weighted Average'!Z11/1000)*('[2]Waste Bin detailed'!$F$22/100)</f>
        <v>1.3692109537638488</v>
      </c>
      <c r="AF25" s="91">
        <f>'[2]EU Inhabitants'!AA33*('[2]Weighted Average'!AA11/1000)*('[2]Waste Bin detailed'!$F$22/100)</f>
        <v>1.3666444641972364</v>
      </c>
      <c r="AG25" s="91">
        <f>'[2]EU Inhabitants'!AB33*('[2]Weighted Average'!AB11/1000)*('[2]Waste Bin detailed'!$F$22/100)</f>
        <v>1.3637342092378311</v>
      </c>
      <c r="AH25" s="91">
        <f>'[2]EU Inhabitants'!AC33*('[2]Weighted Average'!AC11/1000)*('[2]Waste Bin detailed'!$F$22/100)</f>
        <v>1.3605385473025826</v>
      </c>
      <c r="AI25" s="91">
        <f>'[2]EU Inhabitants'!AD33*('[2]Weighted Average'!AD11/1000)*('[2]Waste Bin detailed'!$F$22/100)</f>
        <v>1.3571165050305887</v>
      </c>
      <c r="AJ25" s="91">
        <f>'[2]EU Inhabitants'!AE33*('[2]Weighted Average'!AE11/1000)*('[2]Waste Bin detailed'!$F$22/100)</f>
        <v>1.3537508722651268</v>
      </c>
      <c r="AK25" s="91">
        <f>'[2]EU Inhabitants'!AF33*('[2]Weighted Average'!AF11/1000)*('[2]Waste Bin detailed'!$F$22/100)</f>
        <v>1.350441645444016</v>
      </c>
      <c r="AL25" s="91">
        <f>'[2]EU Inhabitants'!AG33*('[2]Weighted Average'!AG11/1000)*('[2]Waste Bin detailed'!$F$22/100)</f>
        <v>1.3470659323357217</v>
      </c>
      <c r="AM25" s="91">
        <f>'[2]EU Inhabitants'!AH33*('[2]Weighted Average'!AH11/1000)*('[2]Waste Bin detailed'!$F$22/100)</f>
        <v>1.3436629704776883</v>
      </c>
      <c r="AN25" s="91">
        <f>'[2]EU Inhabitants'!AI33*('[2]Weighted Average'!AI11/1000)*('[2]Waste Bin detailed'!$F$22/100)</f>
        <v>1.3402472491578512</v>
      </c>
      <c r="AO25" s="91">
        <f>'[2]EU Inhabitants'!AJ33*('[2]Weighted Average'!AJ11/1000)*('[2]Waste Bin detailed'!$F$22/100)</f>
        <v>1.3367897794991763</v>
      </c>
      <c r="AP25" s="91">
        <f>'[2]EU Inhabitants'!AK33*('[2]Weighted Average'!AK11/1000)*('[2]Waste Bin detailed'!$F$22/100)</f>
        <v>1.3335952680425953</v>
      </c>
      <c r="AQ25" s="91">
        <f>'[2]EU Inhabitants'!AL33*('[2]Weighted Average'!AL11/1000)*('[2]Waste Bin detailed'!$F$22/100)</f>
        <v>1.3303465770647314</v>
      </c>
      <c r="AR25" s="91">
        <f>'[2]EU Inhabitants'!AM33*('[2]Weighted Average'!AM11/1000)*('[2]Waste Bin detailed'!$F$22/100)</f>
        <v>1.3270197941119106</v>
      </c>
      <c r="AS25" s="91">
        <f>'[2]EU Inhabitants'!AN33*('[2]Weighted Average'!AN11/1000)*('[2]Waste Bin detailed'!$F$22/100)</f>
        <v>1.323524835556058</v>
      </c>
      <c r="AT25" s="91">
        <f>'[2]EU Inhabitants'!AO33*('[2]Weighted Average'!AO11/1000)*('[2]Waste Bin detailed'!$F$22/100)</f>
        <v>1.3199203262415558</v>
      </c>
      <c r="AU25" s="91">
        <f>'[2]EU Inhabitants'!AP33*('[2]Weighted Average'!AP11/1000)*('[2]Waste Bin detailed'!$F$22/100)</f>
        <v>1.3162380729184271</v>
      </c>
      <c r="AV25" s="91">
        <f>'[2]EU Inhabitants'!AQ33*('[2]Weighted Average'!AQ11/1000)*('[2]Waste Bin detailed'!$F$22/100)</f>
        <v>1.3124509613707254</v>
      </c>
      <c r="AW25" s="91">
        <f>'[2]EU Inhabitants'!AR33*('[2]Weighted Average'!AR11/1000)*('[2]Waste Bin detailed'!$F$22/100)</f>
        <v>1.308553599877031</v>
      </c>
      <c r="AX25" s="91">
        <f>'[2]EU Inhabitants'!AS33*('[2]Weighted Average'!AS11/1000)*('[2]Waste Bin detailed'!$F$22/100)</f>
        <v>1.3044704291282094</v>
      </c>
      <c r="AY25" s="91">
        <f>'[2]EU Inhabitants'!AT33*('[2]Weighted Average'!AT11/1000)*('[2]Waste Bin detailed'!$F$22/100)</f>
        <v>1.3001425394307471</v>
      </c>
      <c r="AZ25" s="91">
        <f>'[2]EU Inhabitants'!AU33*('[2]Weighted Average'!AU11/1000)*('[2]Waste Bin detailed'!$F$22/100)</f>
        <v>1.2956598489860103</v>
      </c>
      <c r="BA25" s="91">
        <f>'[2]EU Inhabitants'!AV33*('[2]Weighted Average'!AV11/1000)*('[2]Waste Bin detailed'!$F$22/100)</f>
        <v>1.2910614443828261</v>
      </c>
      <c r="BB25" s="91">
        <f>'[2]EU Inhabitants'!AW33*('[2]Weighted Average'!AW11/1000)*('[2]Waste Bin detailed'!$F$22/100)</f>
        <v>1.2863321313742866</v>
      </c>
      <c r="BC25" s="91">
        <f>'[2]EU Inhabitants'!AX33*('[2]Weighted Average'!AX11/1000)*('[2]Waste Bin detailed'!$F$22/100)</f>
        <v>1.2815274020661234</v>
      </c>
      <c r="BD25" s="91">
        <f>'[2]EU Inhabitants'!AY33*('[2]Weighted Average'!AY11/1000)*('[2]Waste Bin detailed'!$F$22/100)</f>
        <v>1.2766031538919747</v>
      </c>
      <c r="BE25" s="91">
        <f>'[2]EU Inhabitants'!AZ33*('[2]Weighted Average'!AZ11/1000)*('[2]Waste Bin detailed'!$F$22/100)</f>
        <v>1.2716094827726845</v>
      </c>
    </row>
    <row r="26" spans="1:57" x14ac:dyDescent="0.35">
      <c r="A26" s="86" t="s">
        <v>636</v>
      </c>
      <c r="C26" s="86" t="s">
        <v>7</v>
      </c>
      <c r="D26" s="87" t="s">
        <v>621</v>
      </c>
      <c r="E26" s="87"/>
      <c r="F26" s="90" t="s">
        <v>63</v>
      </c>
      <c r="G26" s="91">
        <f>'[2]EU Inhabitants'!B34*('[2]Weighted Average'!B11/1000)*('[2]Waste Bin detailed'!$F$22/100)</f>
        <v>2.9125352951827574</v>
      </c>
      <c r="H26" s="91">
        <f>'[2]EU Inhabitants'!C34*('[2]Weighted Average'!C11/1000)*('[2]Waste Bin detailed'!$F$22/100)</f>
        <v>2.9092801672936766</v>
      </c>
      <c r="I26" s="91">
        <f>'[2]EU Inhabitants'!D34*('[2]Weighted Average'!D11/1000)*('[2]Waste Bin detailed'!$F$22/100)</f>
        <v>2.831931886402085</v>
      </c>
      <c r="J26" s="91">
        <f>'[2]EU Inhabitants'!E34*('[2]Weighted Average'!E11/1000)*('[2]Waste Bin detailed'!$F$22/100)</f>
        <v>2.8052098029397476</v>
      </c>
      <c r="K26" s="91">
        <f>'[2]EU Inhabitants'!F34*('[2]Weighted Average'!F11/1000)*('[2]Waste Bin detailed'!$F$22/100)</f>
        <v>2.7915413419795359</v>
      </c>
      <c r="L26" s="91">
        <f>'[2]EU Inhabitants'!G34*('[2]Weighted Average'!G11/1000)*('[2]Waste Bin detailed'!$F$22/100)</f>
        <v>2.7737908647486686</v>
      </c>
      <c r="M26" s="91">
        <f>'[2]EU Inhabitants'!H34*('[2]Weighted Average'!H11/1000)*('[2]Waste Bin detailed'!$F$22/100)</f>
        <v>2.7575250562423359</v>
      </c>
      <c r="N26" s="91">
        <f>'[2]EU Inhabitants'!I34*('[2]Weighted Average'!I11/1000)*('[2]Waste Bin detailed'!$F$22/100)</f>
        <v>2.740695880903032</v>
      </c>
      <c r="O26" s="91">
        <f>'[2]EU Inhabitants'!J34*('[2]Weighted Average'!J11/1000)*('[2]Waste Bin detailed'!$F$22/100)</f>
        <v>2.6759348515281616</v>
      </c>
      <c r="P26" s="91">
        <f>'[2]EU Inhabitants'!K34*('[2]Weighted Average'!K11/1000)*('[2]Waste Bin detailed'!$F$22/100)</f>
        <v>2.6500571483583246</v>
      </c>
      <c r="Q26" s="91">
        <f>'[2]EU Inhabitants'!L34*('[2]Weighted Average'!L11/1000)*('[2]Waste Bin detailed'!$F$22/100)</f>
        <v>2.6304740751579123</v>
      </c>
      <c r="R26" s="91">
        <f>'[2]EU Inhabitants'!M34*('[2]Weighted Average'!M11/1000)*('[2]Waste Bin detailed'!$F$22/100)</f>
        <v>2.6165853864281856</v>
      </c>
      <c r="S26" s="91">
        <f>'[2]EU Inhabitants'!N34*('[2]Weighted Average'!N11/1000)*('[2]Waste Bin detailed'!$F$22/100)</f>
        <v>2.6028832351695232</v>
      </c>
      <c r="T26" s="91">
        <f>'[2]EU Inhabitants'!O34*('[2]Weighted Average'!O11/1000)*('[2]Waste Bin detailed'!$F$22/100)</f>
        <v>2.5929845965848548</v>
      </c>
      <c r="U26" s="91">
        <f>'[2]EU Inhabitants'!P34*('[2]Weighted Average'!P11/1000)*('[2]Waste Bin detailed'!$F$22/100)</f>
        <v>2.5838541511814306</v>
      </c>
      <c r="V26" s="91">
        <f>'[2]EU Inhabitants'!Q34*('[2]Weighted Average'!Q11/1000)*('[2]Waste Bin detailed'!$F$22/100)</f>
        <v>2.5743586215525078</v>
      </c>
      <c r="W26" s="91">
        <f>'[2]EU Inhabitants'!R34*('[2]Weighted Average'!R11/1000)*('[2]Waste Bin detailed'!$F$22/100)</f>
        <v>2.5608688667533892</v>
      </c>
      <c r="X26" s="91">
        <f>'[2]EU Inhabitants'!S34*('[2]Weighted Average'!S11/1000)*('[2]Waste Bin detailed'!$F$22/100)</f>
        <v>2.5462636650252874</v>
      </c>
      <c r="Y26" s="91">
        <f>'[2]EU Inhabitants'!T34*('[2]Weighted Average'!T11/1000)*('[2]Waste Bin detailed'!$F$22/100)</f>
        <v>2.532101286997932</v>
      </c>
      <c r="Z26" s="91">
        <f>'[2]EU Inhabitants'!U34*('[2]Weighted Average'!U11/1000)*('[2]Waste Bin detailed'!$F$22/100)</f>
        <v>2.5583121938113447</v>
      </c>
      <c r="AA26" s="91">
        <f>'[2]EU Inhabitants'!V34*('[2]Weighted Average'!V11/1000)*('[2]Waste Bin detailed'!$F$22/100)</f>
        <v>2.5470353241929096</v>
      </c>
      <c r="AB26" s="91">
        <f>'[2]EU Inhabitants'!W34*('[2]Weighted Average'!W11/1000)*('[2]Waste Bin detailed'!$F$22/100)</f>
        <v>2.5304363488681716</v>
      </c>
      <c r="AC26" s="91">
        <f>'[2]EU Inhabitants'!X34*('[2]Weighted Average'!X11/1000)*('[2]Waste Bin detailed'!$F$22/100)</f>
        <v>2.5095541416847831</v>
      </c>
      <c r="AD26" s="91">
        <f>'[2]EU Inhabitants'!Y34*('[2]Weighted Average'!Y11/1000)*('[2]Waste Bin detailed'!$F$22/100)</f>
        <v>2.5114002699921216</v>
      </c>
      <c r="AE26" s="91">
        <f>'[2]EU Inhabitants'!Z34*('[2]Weighted Average'!Z11/1000)*('[2]Waste Bin detailed'!$F$22/100)</f>
        <v>2.4962529984616166</v>
      </c>
      <c r="AF26" s="91">
        <f>'[2]EU Inhabitants'!AA34*('[2]Weighted Average'!AA11/1000)*('[2]Waste Bin detailed'!$F$22/100)</f>
        <v>2.481284801578977</v>
      </c>
      <c r="AG26" s="91">
        <f>'[2]EU Inhabitants'!AB34*('[2]Weighted Average'!AB11/1000)*('[2]Waste Bin detailed'!$F$22/100)</f>
        <v>2.4657509524446755</v>
      </c>
      <c r="AH26" s="91">
        <f>'[2]EU Inhabitants'!AC34*('[2]Weighted Average'!AC11/1000)*('[2]Waste Bin detailed'!$F$22/100)</f>
        <v>2.4497425705261842</v>
      </c>
      <c r="AI26" s="91">
        <f>'[2]EU Inhabitants'!AD34*('[2]Weighted Average'!AD11/1000)*('[2]Waste Bin detailed'!$F$22/100)</f>
        <v>2.4330980942104801</v>
      </c>
      <c r="AJ26" s="91">
        <f>'[2]EU Inhabitants'!AE34*('[2]Weighted Average'!AE11/1000)*('[2]Waste Bin detailed'!$F$22/100)</f>
        <v>2.4166943053184742</v>
      </c>
      <c r="AK26" s="91">
        <f>'[2]EU Inhabitants'!AF34*('[2]Weighted Average'!AF11/1000)*('[2]Waste Bin detailed'!$F$22/100)</f>
        <v>2.4005036024423729</v>
      </c>
      <c r="AL26" s="91">
        <f>'[2]EU Inhabitants'!AG34*('[2]Weighted Average'!AG11/1000)*('[2]Waste Bin detailed'!$F$22/100)</f>
        <v>2.384563244453958</v>
      </c>
      <c r="AM26" s="91">
        <f>'[2]EU Inhabitants'!AH34*('[2]Weighted Average'!AH11/1000)*('[2]Waste Bin detailed'!$F$22/100)</f>
        <v>2.368840662005304</v>
      </c>
      <c r="AN26" s="91">
        <f>'[2]EU Inhabitants'!AI34*('[2]Weighted Average'!AI11/1000)*('[2]Waste Bin detailed'!$F$22/100)</f>
        <v>2.3553321340838367</v>
      </c>
      <c r="AO26" s="91">
        <f>'[2]EU Inhabitants'!AJ34*('[2]Weighted Average'!AJ11/1000)*('[2]Waste Bin detailed'!$F$22/100)</f>
        <v>2.3424997111851407</v>
      </c>
      <c r="AP26" s="91">
        <f>'[2]EU Inhabitants'!AK34*('[2]Weighted Average'!AK11/1000)*('[2]Waste Bin detailed'!$F$22/100)</f>
        <v>2.3301414216461227</v>
      </c>
      <c r="AQ26" s="91">
        <f>'[2]EU Inhabitants'!AL34*('[2]Weighted Average'!AL11/1000)*('[2]Waste Bin detailed'!$F$22/100)</f>
        <v>2.3178429660699034</v>
      </c>
      <c r="AR26" s="91">
        <f>'[2]EU Inhabitants'!AM34*('[2]Weighted Average'!AM11/1000)*('[2]Waste Bin detailed'!$F$22/100)</f>
        <v>2.3058158862668527</v>
      </c>
      <c r="AS26" s="91">
        <f>'[2]EU Inhabitants'!AN34*('[2]Weighted Average'!AN11/1000)*('[2]Waste Bin detailed'!$F$22/100)</f>
        <v>2.2938707908709017</v>
      </c>
      <c r="AT26" s="91">
        <f>'[2]EU Inhabitants'!AO34*('[2]Weighted Average'!AO11/1000)*('[2]Waste Bin detailed'!$F$22/100)</f>
        <v>2.2819831630340968</v>
      </c>
      <c r="AU26" s="91">
        <f>'[2]EU Inhabitants'!AP34*('[2]Weighted Average'!AP11/1000)*('[2]Waste Bin detailed'!$F$22/100)</f>
        <v>2.2707298613322262</v>
      </c>
      <c r="AV26" s="91">
        <f>'[2]EU Inhabitants'!AQ34*('[2]Weighted Average'!AQ11/1000)*('[2]Waste Bin detailed'!$F$22/100)</f>
        <v>2.2596541681725202</v>
      </c>
      <c r="AW26" s="91">
        <f>'[2]EU Inhabitants'!AR34*('[2]Weighted Average'!AR11/1000)*('[2]Waste Bin detailed'!$F$22/100)</f>
        <v>2.2488108271324325</v>
      </c>
      <c r="AX26" s="91">
        <f>'[2]EU Inhabitants'!AS34*('[2]Weighted Average'!AS11/1000)*('[2]Waste Bin detailed'!$F$22/100)</f>
        <v>2.23824507799034</v>
      </c>
      <c r="AY26" s="91">
        <f>'[2]EU Inhabitants'!AT34*('[2]Weighted Average'!AT11/1000)*('[2]Waste Bin detailed'!$F$22/100)</f>
        <v>2.2278051617608265</v>
      </c>
      <c r="AZ26" s="91">
        <f>'[2]EU Inhabitants'!AU34*('[2]Weighted Average'!AU11/1000)*('[2]Waste Bin detailed'!$F$22/100)</f>
        <v>2.2175172587179373</v>
      </c>
      <c r="BA26" s="91">
        <f>'[2]EU Inhabitants'!AV34*('[2]Weighted Average'!AV11/1000)*('[2]Waste Bin detailed'!$F$22/100)</f>
        <v>2.2073339724654293</v>
      </c>
      <c r="BB26" s="91">
        <f>'[2]EU Inhabitants'!AW34*('[2]Weighted Average'!AW11/1000)*('[2]Waste Bin detailed'!$F$22/100)</f>
        <v>2.1971475859800118</v>
      </c>
      <c r="BC26" s="91">
        <f>'[2]EU Inhabitants'!AX34*('[2]Weighted Average'!AX11/1000)*('[2]Waste Bin detailed'!$F$22/100)</f>
        <v>2.1868170836179783</v>
      </c>
      <c r="BD26" s="91">
        <f>'[2]EU Inhabitants'!AY34*('[2]Weighted Average'!AY11/1000)*('[2]Waste Bin detailed'!$F$22/100)</f>
        <v>2.1763579073314525</v>
      </c>
      <c r="BE26" s="91">
        <f>'[2]EU Inhabitants'!AZ34*('[2]Weighted Average'!AZ11/1000)*('[2]Waste Bin detailed'!$F$22/100)</f>
        <v>2.1662057941293229</v>
      </c>
    </row>
    <row r="27" spans="1:57" x14ac:dyDescent="0.35">
      <c r="A27" s="86" t="s">
        <v>636</v>
      </c>
      <c r="C27" s="86" t="s">
        <v>7</v>
      </c>
      <c r="D27" s="87" t="s">
        <v>621</v>
      </c>
      <c r="E27" s="87"/>
      <c r="F27" s="90" t="s">
        <v>65</v>
      </c>
      <c r="G27" s="91">
        <f>'[2]EU Inhabitants'!B35*('[2]Weighted Average'!B11/1000)*('[2]Waste Bin detailed'!$F$22/100)</f>
        <v>0.25781703649135174</v>
      </c>
      <c r="H27" s="91">
        <f>'[2]EU Inhabitants'!C35*('[2]Weighted Average'!C11/1000)*('[2]Waste Bin detailed'!$F$22/100)</f>
        <v>0.25811961857264615</v>
      </c>
      <c r="I27" s="91">
        <f>'[2]EU Inhabitants'!D35*('[2]Weighted Average'!D11/1000)*('[2]Waste Bin detailed'!$F$22/100)</f>
        <v>0.25863696652131979</v>
      </c>
      <c r="J27" s="91">
        <f>'[2]EU Inhabitants'!E35*('[2]Weighted Average'!E11/1000)*('[2]Waste Bin detailed'!$F$22/100)</f>
        <v>0.25876702346018182</v>
      </c>
      <c r="K27" s="91">
        <f>'[2]EU Inhabitants'!F35*('[2]Weighted Average'!F11/1000)*('[2]Waste Bin detailed'!$F$22/100)</f>
        <v>0.25896047969908986</v>
      </c>
      <c r="L27" s="91">
        <f>'[2]EU Inhabitants'!G35*('[2]Weighted Average'!G11/1000)*('[2]Waste Bin detailed'!$F$22/100)</f>
        <v>0.25913409222919487</v>
      </c>
      <c r="M27" s="91">
        <f>'[2]EU Inhabitants'!H35*('[2]Weighted Average'!H11/1000)*('[2]Waste Bin detailed'!$F$22/100)</f>
        <v>0.25988172006943655</v>
      </c>
      <c r="N27" s="91">
        <f>'[2]EU Inhabitants'!I35*('[2]Weighted Average'!I11/1000)*('[2]Waste Bin detailed'!$F$22/100)</f>
        <v>0.26075252269016952</v>
      </c>
      <c r="O27" s="91">
        <f>'[2]EU Inhabitants'!J35*('[2]Weighted Average'!J11/1000)*('[2]Waste Bin detailed'!$F$22/100)</f>
        <v>0.26068470865426141</v>
      </c>
      <c r="P27" s="91">
        <f>'[2]EU Inhabitants'!K35*('[2]Weighted Average'!K11/1000)*('[2]Waste Bin detailed'!$F$22/100)</f>
        <v>0.26349310338316245</v>
      </c>
      <c r="Q27" s="91">
        <f>'[2]EU Inhabitants'!L35*('[2]Weighted Average'!L11/1000)*('[2]Waste Bin detailed'!$F$22/100)</f>
        <v>0.26531664970920921</v>
      </c>
      <c r="R27" s="91">
        <f>'[2]EU Inhabitants'!M35*('[2]Weighted Average'!M11/1000)*('[2]Waste Bin detailed'!$F$22/100)</f>
        <v>0.26558141034272015</v>
      </c>
      <c r="S27" s="91">
        <f>'[2]EU Inhabitants'!N35*('[2]Weighted Average'!N11/1000)*('[2]Waste Bin detailed'!$F$22/100)</f>
        <v>0.26623293905701484</v>
      </c>
      <c r="T27" s="91">
        <f>'[2]EU Inhabitants'!O35*('[2]Weighted Average'!O11/1000)*('[2]Waste Bin detailed'!$F$22/100)</f>
        <v>0.26665691346222936</v>
      </c>
      <c r="U27" s="91">
        <f>'[2]EU Inhabitants'!P35*('[2]Weighted Average'!P11/1000)*('[2]Waste Bin detailed'!$F$22/100)</f>
        <v>0.26698049843348703</v>
      </c>
      <c r="V27" s="91">
        <f>'[2]EU Inhabitants'!Q35*('[2]Weighted Average'!Q11/1000)*('[2]Waste Bin detailed'!$F$22/100)</f>
        <v>0.26725740068134207</v>
      </c>
      <c r="W27" s="91">
        <f>'[2]EU Inhabitants'!R35*('[2]Weighted Average'!R11/1000)*('[2]Waste Bin detailed'!$F$22/100)</f>
        <v>0.26750801073581293</v>
      </c>
      <c r="X27" s="91">
        <f>'[2]EU Inhabitants'!S35*('[2]Weighted Average'!S11/1000)*('[2]Waste Bin detailed'!$F$22/100)</f>
        <v>0.26778288694688718</v>
      </c>
      <c r="Y27" s="91">
        <f>'[2]EU Inhabitants'!T35*('[2]Weighted Average'!T11/1000)*('[2]Waste Bin detailed'!$F$22/100)</f>
        <v>0.26792713024730641</v>
      </c>
      <c r="Z27" s="91">
        <f>'[2]EU Inhabitants'!U35*('[2]Weighted Average'!U11/1000)*('[2]Waste Bin detailed'!$F$22/100)</f>
        <v>0.27420864958473617</v>
      </c>
      <c r="AA27" s="91">
        <f>'[2]EU Inhabitants'!V35*('[2]Weighted Average'!V11/1000)*('[2]Waste Bin detailed'!$F$22/100)</f>
        <v>0.27617966489233731</v>
      </c>
      <c r="AB27" s="91">
        <f>'[2]EU Inhabitants'!W35*('[2]Weighted Average'!W11/1000)*('[2]Waste Bin detailed'!$F$22/100)</f>
        <v>0.27792552851554986</v>
      </c>
      <c r="AC27" s="91">
        <f>'[2]EU Inhabitants'!X35*('[2]Weighted Average'!X11/1000)*('[2]Waste Bin detailed'!$F$22/100)</f>
        <v>0.27769960838953495</v>
      </c>
      <c r="AD27" s="91">
        <f>'[2]EU Inhabitants'!Y35*('[2]Weighted Average'!Y11/1000)*('[2]Waste Bin detailed'!$F$22/100)</f>
        <v>0.27901811432975276</v>
      </c>
      <c r="AE27" s="91">
        <f>'[2]EU Inhabitants'!Z35*('[2]Weighted Average'!Z11/1000)*('[2]Waste Bin detailed'!$F$22/100)</f>
        <v>0.2793375399524714</v>
      </c>
      <c r="AF27" s="91">
        <f>'[2]EU Inhabitants'!AA35*('[2]Weighted Average'!AA11/1000)*('[2]Waste Bin detailed'!$F$22/100)</f>
        <v>0.27943493829630478</v>
      </c>
      <c r="AG27" s="91">
        <f>'[2]EU Inhabitants'!AB35*('[2]Weighted Average'!AB11/1000)*('[2]Waste Bin detailed'!$F$22/100)</f>
        <v>0.27946280956385816</v>
      </c>
      <c r="AH27" s="91">
        <f>'[2]EU Inhabitants'!AC35*('[2]Weighted Average'!AC11/1000)*('[2]Waste Bin detailed'!$F$22/100)</f>
        <v>0.27944833284305709</v>
      </c>
      <c r="AI27" s="91">
        <f>'[2]EU Inhabitants'!AD35*('[2]Weighted Average'!AD11/1000)*('[2]Waste Bin detailed'!$F$22/100)</f>
        <v>0.27938294467517111</v>
      </c>
      <c r="AJ27" s="91">
        <f>'[2]EU Inhabitants'!AE35*('[2]Weighted Average'!AE11/1000)*('[2]Waste Bin detailed'!$F$22/100)</f>
        <v>0.27929403608886855</v>
      </c>
      <c r="AK27" s="91">
        <f>'[2]EU Inhabitants'!AF35*('[2]Weighted Average'!AF11/1000)*('[2]Waste Bin detailed'!$F$22/100)</f>
        <v>0.27917702552318591</v>
      </c>
      <c r="AL27" s="91">
        <f>'[2]EU Inhabitants'!AG35*('[2]Weighted Average'!AG11/1000)*('[2]Waste Bin detailed'!$F$22/100)</f>
        <v>0.27906188755482764</v>
      </c>
      <c r="AM27" s="91">
        <f>'[2]EU Inhabitants'!AH35*('[2]Weighted Average'!AH11/1000)*('[2]Waste Bin detailed'!$F$22/100)</f>
        <v>0.27893366804056052</v>
      </c>
      <c r="AN27" s="91">
        <f>'[2]EU Inhabitants'!AI35*('[2]Weighted Average'!AI11/1000)*('[2]Waste Bin detailed'!$F$22/100)</f>
        <v>0.27878523369364822</v>
      </c>
      <c r="AO27" s="91">
        <f>'[2]EU Inhabitants'!AJ35*('[2]Weighted Average'!AJ11/1000)*('[2]Waste Bin detailed'!$F$22/100)</f>
        <v>0.27863095496535173</v>
      </c>
      <c r="AP27" s="91">
        <f>'[2]EU Inhabitants'!AK35*('[2]Weighted Average'!AK11/1000)*('[2]Waste Bin detailed'!$F$22/100)</f>
        <v>0.27851390546418658</v>
      </c>
      <c r="AQ27" s="91">
        <f>'[2]EU Inhabitants'!AL35*('[2]Weighted Average'!AL11/1000)*('[2]Waste Bin detailed'!$F$22/100)</f>
        <v>0.27839367172498652</v>
      </c>
      <c r="AR27" s="91">
        <f>'[2]EU Inhabitants'!AM35*('[2]Weighted Average'!AM11/1000)*('[2]Waste Bin detailed'!$F$22/100)</f>
        <v>0.27828348275511278</v>
      </c>
      <c r="AS27" s="91">
        <f>'[2]EU Inhabitants'!AN35*('[2]Weighted Average'!AN11/1000)*('[2]Waste Bin detailed'!$F$22/100)</f>
        <v>0.27819845957432299</v>
      </c>
      <c r="AT27" s="91">
        <f>'[2]EU Inhabitants'!AO35*('[2]Weighted Average'!AO11/1000)*('[2]Waste Bin detailed'!$F$22/100)</f>
        <v>0.27810837963661661</v>
      </c>
      <c r="AU27" s="91">
        <f>'[2]EU Inhabitants'!AP35*('[2]Weighted Average'!AP11/1000)*('[2]Waste Bin detailed'!$F$22/100)</f>
        <v>0.27801513875467088</v>
      </c>
      <c r="AV27" s="91">
        <f>'[2]EU Inhabitants'!AQ35*('[2]Weighted Average'!AQ11/1000)*('[2]Waste Bin detailed'!$F$22/100)</f>
        <v>0.27792224539040006</v>
      </c>
      <c r="AW27" s="91">
        <f>'[2]EU Inhabitants'!AR35*('[2]Weighted Average'!AR11/1000)*('[2]Waste Bin detailed'!$F$22/100)</f>
        <v>0.27782598401377179</v>
      </c>
      <c r="AX27" s="91">
        <f>'[2]EU Inhabitants'!AS35*('[2]Weighted Average'!AS11/1000)*('[2]Waste Bin detailed'!$F$22/100)</f>
        <v>0.27770532375417545</v>
      </c>
      <c r="AY27" s="91">
        <f>'[2]EU Inhabitants'!AT35*('[2]Weighted Average'!AT11/1000)*('[2]Waste Bin detailed'!$F$22/100)</f>
        <v>0.27756223142472836</v>
      </c>
      <c r="AZ27" s="91">
        <f>'[2]EU Inhabitants'!AU35*('[2]Weighted Average'!AU11/1000)*('[2]Waste Bin detailed'!$F$22/100)</f>
        <v>0.27739711306509957</v>
      </c>
      <c r="BA27" s="91">
        <f>'[2]EU Inhabitants'!AV35*('[2]Weighted Average'!AV11/1000)*('[2]Waste Bin detailed'!$F$22/100)</f>
        <v>0.27719849472684382</v>
      </c>
      <c r="BB27" s="91">
        <f>'[2]EU Inhabitants'!AW35*('[2]Weighted Average'!AW11/1000)*('[2]Waste Bin detailed'!$F$22/100)</f>
        <v>0.27695538709495426</v>
      </c>
      <c r="BC27" s="91">
        <f>'[2]EU Inhabitants'!AX35*('[2]Weighted Average'!AX11/1000)*('[2]Waste Bin detailed'!$F$22/100)</f>
        <v>0.27666259829200995</v>
      </c>
      <c r="BD27" s="91">
        <f>'[2]EU Inhabitants'!AY35*('[2]Weighted Average'!AY11/1000)*('[2]Waste Bin detailed'!$F$22/100)</f>
        <v>0.2763196165687008</v>
      </c>
      <c r="BE27" s="91">
        <f>'[2]EU Inhabitants'!AZ35*('[2]Weighted Average'!AZ11/1000)*('[2]Waste Bin detailed'!$F$22/100)</f>
        <v>0.27593401283288582</v>
      </c>
    </row>
    <row r="28" spans="1:57" x14ac:dyDescent="0.35">
      <c r="A28" s="86" t="s">
        <v>636</v>
      </c>
      <c r="C28" s="86" t="s">
        <v>7</v>
      </c>
      <c r="D28" s="87" t="s">
        <v>621</v>
      </c>
      <c r="E28" s="87"/>
      <c r="F28" s="90" t="s">
        <v>64</v>
      </c>
      <c r="G28" s="91">
        <f>'[2]EU Inhabitants'!B36*('[2]Weighted Average'!B11/1000)*('[2]Waste Bin detailed'!$F$22/100)</f>
        <v>0.70021997116007328</v>
      </c>
      <c r="H28" s="91">
        <f>'[2]EU Inhabitants'!C36*('[2]Weighted Average'!C11/1000)*('[2]Waste Bin detailed'!$F$22/100)</f>
        <v>0.69764011968531814</v>
      </c>
      <c r="I28" s="91">
        <f>'[2]EU Inhabitants'!D36*('[2]Weighted Average'!D11/1000)*('[2]Waste Bin detailed'!$F$22/100)</f>
        <v>0.69768176027134021</v>
      </c>
      <c r="J28" s="91">
        <f>'[2]EU Inhabitants'!E36*('[2]Weighted Average'!E11/1000)*('[2]Waste Bin detailed'!$F$22/100)</f>
        <v>0.69715131914434403</v>
      </c>
      <c r="K28" s="91">
        <f>'[2]EU Inhabitants'!F36*('[2]Weighted Average'!F11/1000)*('[2]Waste Bin detailed'!$F$22/100)</f>
        <v>0.69679439624748163</v>
      </c>
      <c r="L28" s="91">
        <f>'[2]EU Inhabitants'!G36*('[2]Weighted Average'!G11/1000)*('[2]Waste Bin detailed'!$F$22/100)</f>
        <v>0.69696276528637591</v>
      </c>
      <c r="M28" s="91">
        <f>'[2]EU Inhabitants'!H36*('[2]Weighted Average'!H11/1000)*('[2]Waste Bin detailed'!$F$22/100)</f>
        <v>0.69699263459114025</v>
      </c>
      <c r="N28" s="91">
        <f>'[2]EU Inhabitants'!I36*('[2]Weighted Average'!I11/1000)*('[2]Waste Bin detailed'!$F$22/100)</f>
        <v>0.69691915489898915</v>
      </c>
      <c r="O28" s="91">
        <f>'[2]EU Inhabitants'!J36*('[2]Weighted Average'!J11/1000)*('[2]Waste Bin detailed'!$F$22/100)</f>
        <v>0.69714932556123754</v>
      </c>
      <c r="P28" s="91">
        <f>'[2]EU Inhabitants'!K36*('[2]Weighted Average'!K11/1000)*('[2]Waste Bin detailed'!$F$22/100)</f>
        <v>0.69782132471608749</v>
      </c>
      <c r="Q28" s="91">
        <f>'[2]EU Inhabitants'!L36*('[2]Weighted Average'!L11/1000)*('[2]Waste Bin detailed'!$F$22/100)</f>
        <v>0.69867234484381768</v>
      </c>
      <c r="R28" s="91">
        <f>'[2]EU Inhabitants'!M36*('[2]Weighted Average'!M11/1000)*('[2]Waste Bin detailed'!$F$22/100)</f>
        <v>0.69853726357763124</v>
      </c>
      <c r="S28" s="91">
        <f>'[2]EU Inhabitants'!N36*('[2]Weighted Average'!N11/1000)*('[2]Waste Bin detailed'!$F$22/100)</f>
        <v>0.69998118686219035</v>
      </c>
      <c r="T28" s="91">
        <f>'[2]EU Inhabitants'!O36*('[2]Weighted Average'!O11/1000)*('[2]Waste Bin detailed'!$F$22/100)</f>
        <v>0.70080731982543176</v>
      </c>
      <c r="U28" s="91">
        <f>'[2]EU Inhabitants'!P36*('[2]Weighted Average'!P11/1000)*('[2]Waste Bin detailed'!$F$22/100)</f>
        <v>0.70154931189657177</v>
      </c>
      <c r="V28" s="91">
        <f>'[2]EU Inhabitants'!Q36*('[2]Weighted Average'!Q11/1000)*('[2]Waste Bin detailed'!$F$22/100)</f>
        <v>0.70236749405266308</v>
      </c>
      <c r="W28" s="91">
        <f>'[2]EU Inhabitants'!R36*('[2]Weighted Average'!R11/1000)*('[2]Waste Bin detailed'!$F$22/100)</f>
        <v>0.70321398936105939</v>
      </c>
      <c r="X28" s="91">
        <f>'[2]EU Inhabitants'!S36*('[2]Weighted Average'!S11/1000)*('[2]Waste Bin detailed'!$F$22/100)</f>
        <v>0.7045333088499437</v>
      </c>
      <c r="Y28" s="91">
        <f>'[2]EU Inhabitants'!T36*('[2]Weighted Average'!T11/1000)*('[2]Waste Bin detailed'!$F$22/100)</f>
        <v>0.70558499825423759</v>
      </c>
      <c r="Z28" s="91">
        <f>'[2]EU Inhabitants'!U36*('[2]Weighted Average'!U11/1000)*('[2]Waste Bin detailed'!$F$22/100)</f>
        <v>0.71822136398066971</v>
      </c>
      <c r="AA28" s="91">
        <f>'[2]EU Inhabitants'!V36*('[2]Weighted Average'!V11/1000)*('[2]Waste Bin detailed'!$F$22/100)</f>
        <v>0.71920491681697207</v>
      </c>
      <c r="AB28" s="91">
        <f>'[2]EU Inhabitants'!W36*('[2]Weighted Average'!W11/1000)*('[2]Waste Bin detailed'!$F$22/100)</f>
        <v>0.7195016920545636</v>
      </c>
      <c r="AC28" s="91">
        <f>'[2]EU Inhabitants'!X36*('[2]Weighted Average'!X11/1000)*('[2]Waste Bin detailed'!$F$22/100)</f>
        <v>0.7162261383032803</v>
      </c>
      <c r="AD28" s="91">
        <f>'[2]EU Inhabitants'!Y36*('[2]Weighted Average'!Y11/1000)*('[2]Waste Bin detailed'!$F$22/100)</f>
        <v>0.71551787502548325</v>
      </c>
      <c r="AE28" s="91">
        <f>'[2]EU Inhabitants'!Z36*('[2]Weighted Average'!Z11/1000)*('[2]Waste Bin detailed'!$F$22/100)</f>
        <v>0.72932926087281569</v>
      </c>
      <c r="AF28" s="91">
        <f>'[2]EU Inhabitants'!AA36*('[2]Weighted Average'!AA11/1000)*('[2]Waste Bin detailed'!$F$22/100)</f>
        <v>0.72750139166019501</v>
      </c>
      <c r="AG28" s="91">
        <f>'[2]EU Inhabitants'!AB36*('[2]Weighted Average'!AB11/1000)*('[2]Waste Bin detailed'!$F$22/100)</f>
        <v>0.72568262452137999</v>
      </c>
      <c r="AH28" s="91">
        <f>'[2]EU Inhabitants'!AC36*('[2]Weighted Average'!AC11/1000)*('[2]Waste Bin detailed'!$F$22/100)</f>
        <v>0.72386655222206608</v>
      </c>
      <c r="AI28" s="91">
        <f>'[2]EU Inhabitants'!AD36*('[2]Weighted Average'!AD11/1000)*('[2]Waste Bin detailed'!$F$22/100)</f>
        <v>0.72200725624952566</v>
      </c>
      <c r="AJ28" s="91">
        <f>'[2]EU Inhabitants'!AE36*('[2]Weighted Average'!AE11/1000)*('[2]Waste Bin detailed'!$F$22/100)</f>
        <v>0.72010669560419738</v>
      </c>
      <c r="AK28" s="91">
        <f>'[2]EU Inhabitants'!AF36*('[2]Weighted Average'!AF11/1000)*('[2]Waste Bin detailed'!$F$22/100)</f>
        <v>0.71812420698121193</v>
      </c>
      <c r="AL28" s="91">
        <f>'[2]EU Inhabitants'!AG36*('[2]Weighted Average'!AG11/1000)*('[2]Waste Bin detailed'!$F$22/100)</f>
        <v>0.71602797368059212</v>
      </c>
      <c r="AM28" s="91">
        <f>'[2]EU Inhabitants'!AH36*('[2]Weighted Average'!AH11/1000)*('[2]Waste Bin detailed'!$F$22/100)</f>
        <v>0.71382205659375608</v>
      </c>
      <c r="AN28" s="91">
        <f>'[2]EU Inhabitants'!AI36*('[2]Weighted Average'!AI11/1000)*('[2]Waste Bin detailed'!$F$22/100)</f>
        <v>0.71153009683424007</v>
      </c>
      <c r="AO28" s="91">
        <f>'[2]EU Inhabitants'!AJ36*('[2]Weighted Average'!AJ11/1000)*('[2]Waste Bin detailed'!$F$22/100)</f>
        <v>0.70920220608050943</v>
      </c>
      <c r="AP28" s="91">
        <f>'[2]EU Inhabitants'!AK36*('[2]Weighted Average'!AK11/1000)*('[2]Waste Bin detailed'!$F$22/100)</f>
        <v>0.70740517521805191</v>
      </c>
      <c r="AQ28" s="91">
        <f>'[2]EU Inhabitants'!AL36*('[2]Weighted Average'!AL11/1000)*('[2]Waste Bin detailed'!$F$22/100)</f>
        <v>0.70558265477088511</v>
      </c>
      <c r="AR28" s="91">
        <f>'[2]EU Inhabitants'!AM36*('[2]Weighted Average'!AM11/1000)*('[2]Waste Bin detailed'!$F$22/100)</f>
        <v>0.70374622071303794</v>
      </c>
      <c r="AS28" s="91">
        <f>'[2]EU Inhabitants'!AN36*('[2]Weighted Average'!AN11/1000)*('[2]Waste Bin detailed'!$F$22/100)</f>
        <v>0.70198143852430295</v>
      </c>
      <c r="AT28" s="91">
        <f>'[2]EU Inhabitants'!AO36*('[2]Weighted Average'!AO11/1000)*('[2]Waste Bin detailed'!$F$22/100)</f>
        <v>0.70025605083591203</v>
      </c>
      <c r="AU28" s="91">
        <f>'[2]EU Inhabitants'!AP36*('[2]Weighted Average'!AP11/1000)*('[2]Waste Bin detailed'!$F$22/100)</f>
        <v>0.6985804725067043</v>
      </c>
      <c r="AV28" s="91">
        <f>'[2]EU Inhabitants'!AQ36*('[2]Weighted Average'!AQ11/1000)*('[2]Waste Bin detailed'!$F$22/100)</f>
        <v>0.69691583972286653</v>
      </c>
      <c r="AW28" s="91">
        <f>'[2]EU Inhabitants'!AR36*('[2]Weighted Average'!AR11/1000)*('[2]Waste Bin detailed'!$F$22/100)</f>
        <v>0.69529028698747042</v>
      </c>
      <c r="AX28" s="91">
        <f>'[2]EU Inhabitants'!AS36*('[2]Weighted Average'!AS11/1000)*('[2]Waste Bin detailed'!$F$22/100)</f>
        <v>0.69368635461291051</v>
      </c>
      <c r="AY28" s="91">
        <f>'[2]EU Inhabitants'!AT36*('[2]Weighted Average'!AT11/1000)*('[2]Waste Bin detailed'!$F$22/100)</f>
        <v>0.69210764156339044</v>
      </c>
      <c r="AZ28" s="91">
        <f>'[2]EU Inhabitants'!AU36*('[2]Weighted Average'!AU11/1000)*('[2]Waste Bin detailed'!$F$22/100)</f>
        <v>0.6905521986423756</v>
      </c>
      <c r="BA28" s="91">
        <f>'[2]EU Inhabitants'!AV36*('[2]Weighted Average'!AV11/1000)*('[2]Waste Bin detailed'!$F$22/100)</f>
        <v>0.68896036980502973</v>
      </c>
      <c r="BB28" s="91">
        <f>'[2]EU Inhabitants'!AW36*('[2]Weighted Average'!AW11/1000)*('[2]Waste Bin detailed'!$F$22/100)</f>
        <v>0.68736226020521829</v>
      </c>
      <c r="BC28" s="91">
        <f>'[2]EU Inhabitants'!AX36*('[2]Weighted Average'!AX11/1000)*('[2]Waste Bin detailed'!$F$22/100)</f>
        <v>0.68576742904730703</v>
      </c>
      <c r="BD28" s="91">
        <f>'[2]EU Inhabitants'!AY36*('[2]Weighted Average'!AY11/1000)*('[2]Waste Bin detailed'!$F$22/100)</f>
        <v>0.68416024123712804</v>
      </c>
      <c r="BE28" s="91">
        <f>'[2]EU Inhabitants'!AZ36*('[2]Weighted Average'!AZ11/1000)*('[2]Waste Bin detailed'!$F$22/100)</f>
        <v>0.68253491821339107</v>
      </c>
    </row>
    <row r="29" spans="1:57" x14ac:dyDescent="0.35">
      <c r="A29" s="86" t="s">
        <v>636</v>
      </c>
      <c r="C29" s="86" t="s">
        <v>7</v>
      </c>
      <c r="D29" s="87" t="s">
        <v>621</v>
      </c>
      <c r="E29" s="87"/>
      <c r="F29" s="90" t="s">
        <v>49</v>
      </c>
      <c r="G29" s="91">
        <f>'[2]EU Inhabitants'!B37*('[2]Weighted Average'!B11/1000)*('[2]Waste Bin detailed'!$F$22/100)</f>
        <v>0.67073143140970604</v>
      </c>
      <c r="H29" s="91">
        <f>'[2]EU Inhabitants'!C37*('[2]Weighted Average'!C11/1000)*('[2]Waste Bin detailed'!$F$22/100)</f>
        <v>0.67200214039186879</v>
      </c>
      <c r="I29" s="91">
        <f>'[2]EU Inhabitants'!D37*('[2]Weighted Average'!D11/1000)*('[2]Waste Bin detailed'!$F$22/100)</f>
        <v>0.67380938664720047</v>
      </c>
      <c r="J29" s="91">
        <f>'[2]EU Inhabitants'!E37*('[2]Weighted Average'!E11/1000)*('[2]Waste Bin detailed'!$F$22/100)</f>
        <v>0.67528580249330583</v>
      </c>
      <c r="K29" s="91">
        <f>'[2]EU Inhabitants'!F37*('[2]Weighted Average'!F11/1000)*('[2]Waste Bin detailed'!$F$22/100)</f>
        <v>0.6770596872625777</v>
      </c>
      <c r="L29" s="91">
        <f>'[2]EU Inhabitants'!G37*('[2]Weighted Average'!G11/1000)*('[2]Waste Bin detailed'!$F$22/100)</f>
        <v>0.6793107884212557</v>
      </c>
      <c r="M29" s="91">
        <f>'[2]EU Inhabitants'!H37*('[2]Weighted Average'!H11/1000)*('[2]Waste Bin detailed'!$F$22/100)</f>
        <v>0.6817698935300277</v>
      </c>
      <c r="N29" s="91">
        <f>'[2]EU Inhabitants'!I37*('[2]Weighted Average'!I11/1000)*('[2]Waste Bin detailed'!$F$22/100)</f>
        <v>0.68443845526112945</v>
      </c>
      <c r="O29" s="91">
        <f>'[2]EU Inhabitants'!J37*('[2]Weighted Average'!J11/1000)*('[2]Waste Bin detailed'!$F$22/100)</f>
        <v>0.68734837341001342</v>
      </c>
      <c r="P29" s="91">
        <f>'[2]EU Inhabitants'!K37*('[2]Weighted Average'!K11/1000)*('[2]Waste Bin detailed'!$F$22/100)</f>
        <v>0.6905497177437806</v>
      </c>
      <c r="Q29" s="91">
        <f>'[2]EU Inhabitants'!L37*('[2]Weighted Average'!L11/1000)*('[2]Waste Bin detailed'!$F$22/100)</f>
        <v>0.69361960413966961</v>
      </c>
      <c r="R29" s="91">
        <f>'[2]EU Inhabitants'!M37*('[2]Weighted Average'!M11/1000)*('[2]Waste Bin detailed'!$F$22/100)</f>
        <v>0.6963130623866266</v>
      </c>
      <c r="S29" s="91">
        <f>'[2]EU Inhabitants'!N37*('[2]Weighted Average'!N11/1000)*('[2]Waste Bin detailed'!$F$22/100)</f>
        <v>0.69958549568652317</v>
      </c>
      <c r="T29" s="91">
        <f>'[2]EU Inhabitants'!O37*('[2]Weighted Average'!O11/1000)*('[2]Waste Bin detailed'!$F$22/100)</f>
        <v>0.70285864541197607</v>
      </c>
      <c r="U29" s="91">
        <f>'[2]EU Inhabitants'!P37*('[2]Weighted Average'!P11/1000)*('[2]Waste Bin detailed'!$F$22/100)</f>
        <v>0.70612458083752727</v>
      </c>
      <c r="V29" s="91">
        <f>'[2]EU Inhabitants'!Q37*('[2]Weighted Average'!Q11/1000)*('[2]Waste Bin detailed'!$F$22/100)</f>
        <v>0.70889762726678196</v>
      </c>
      <c r="W29" s="91">
        <f>'[2]EU Inhabitants'!R37*('[2]Weighted Average'!R11/1000)*('[2]Waste Bin detailed'!$F$22/100)</f>
        <v>0.71112652886980865</v>
      </c>
      <c r="X29" s="91">
        <f>'[2]EU Inhabitants'!S37*('[2]Weighted Average'!S11/1000)*('[2]Waste Bin detailed'!$F$22/100)</f>
        <v>0.71334155820414069</v>
      </c>
      <c r="Y29" s="91">
        <f>'[2]EU Inhabitants'!T37*('[2]Weighted Average'!T11/1000)*('[2]Waste Bin detailed'!$F$22/100)</f>
        <v>0.71466030905535516</v>
      </c>
      <c r="Z29" s="91">
        <f>'[2]EU Inhabitants'!U37*('[2]Weighted Average'!U11/1000)*('[2]Waste Bin detailed'!$F$22/100)</f>
        <v>0.72711581555165228</v>
      </c>
      <c r="AA29" s="91">
        <f>'[2]EU Inhabitants'!V37*('[2]Weighted Average'!V11/1000)*('[2]Waste Bin detailed'!$F$22/100)</f>
        <v>0.72808897774819625</v>
      </c>
      <c r="AB29" s="91">
        <f>'[2]EU Inhabitants'!W37*('[2]Weighted Average'!W11/1000)*('[2]Waste Bin detailed'!$F$22/100)</f>
        <v>0.72925515272127206</v>
      </c>
      <c r="AC29" s="91">
        <f>'[2]EU Inhabitants'!X37*('[2]Weighted Average'!X11/1000)*('[2]Waste Bin detailed'!$F$22/100)</f>
        <v>0.73118782114046332</v>
      </c>
      <c r="AD29" s="91">
        <f>'[2]EU Inhabitants'!Y37*('[2]Weighted Average'!Y11/1000)*('[2]Waste Bin detailed'!$F$22/100)</f>
        <v>0.73333441235279184</v>
      </c>
      <c r="AE29" s="91">
        <f>'[2]EU Inhabitants'!Z37*('[2]Weighted Average'!Z11/1000)*('[2]Waste Bin detailed'!$F$22/100)</f>
        <v>0.7422076307895723</v>
      </c>
      <c r="AF29" s="91">
        <f>'[2]EU Inhabitants'!AA37*('[2]Weighted Average'!AA11/1000)*('[2]Waste Bin detailed'!$F$22/100)</f>
        <v>0.74318820662780893</v>
      </c>
      <c r="AG29" s="91">
        <f>'[2]EU Inhabitants'!AB37*('[2]Weighted Average'!AB11/1000)*('[2]Waste Bin detailed'!$F$22/100)</f>
        <v>0.74368607687178678</v>
      </c>
      <c r="AH29" s="91">
        <f>'[2]EU Inhabitants'!AC37*('[2]Weighted Average'!AC11/1000)*('[2]Waste Bin detailed'!$F$22/100)</f>
        <v>0.74368604826419538</v>
      </c>
      <c r="AI29" s="91">
        <f>'[2]EU Inhabitants'!AD37*('[2]Weighted Average'!AD11/1000)*('[2]Waste Bin detailed'!$F$22/100)</f>
        <v>0.74319099495975238</v>
      </c>
      <c r="AJ29" s="91">
        <f>'[2]EU Inhabitants'!AE37*('[2]Weighted Average'!AE11/1000)*('[2]Waste Bin detailed'!$F$22/100)</f>
        <v>0.74264375202273281</v>
      </c>
      <c r="AK29" s="91">
        <f>'[2]EU Inhabitants'!AF37*('[2]Weighted Average'!AF11/1000)*('[2]Waste Bin detailed'!$F$22/100)</f>
        <v>0.74201309130354043</v>
      </c>
      <c r="AL29" s="91">
        <f>'[2]EU Inhabitants'!AG37*('[2]Weighted Average'!AG11/1000)*('[2]Waste Bin detailed'!$F$22/100)</f>
        <v>0.74130818823608768</v>
      </c>
      <c r="AM29" s="91">
        <f>'[2]EU Inhabitants'!AH37*('[2]Weighted Average'!AH11/1000)*('[2]Waste Bin detailed'!$F$22/100)</f>
        <v>0.74054152050726074</v>
      </c>
      <c r="AN29" s="91">
        <f>'[2]EU Inhabitants'!AI37*('[2]Weighted Average'!AI11/1000)*('[2]Waste Bin detailed'!$F$22/100)</f>
        <v>0.73972199824631635</v>
      </c>
      <c r="AO29" s="91">
        <f>'[2]EU Inhabitants'!AJ37*('[2]Weighted Average'!AJ11/1000)*('[2]Waste Bin detailed'!$F$22/100)</f>
        <v>0.73884204201569104</v>
      </c>
      <c r="AP29" s="91">
        <f>'[2]EU Inhabitants'!AK37*('[2]Weighted Average'!AK11/1000)*('[2]Waste Bin detailed'!$F$22/100)</f>
        <v>0.73809139182044103</v>
      </c>
      <c r="AQ29" s="91">
        <f>'[2]EU Inhabitants'!AL37*('[2]Weighted Average'!AL11/1000)*('[2]Waste Bin detailed'!$F$22/100)</f>
        <v>0.73722500450260964</v>
      </c>
      <c r="AR29" s="91">
        <f>'[2]EU Inhabitants'!AM37*('[2]Weighted Average'!AM11/1000)*('[2]Waste Bin detailed'!$F$22/100)</f>
        <v>0.73620514255514458</v>
      </c>
      <c r="AS29" s="91">
        <f>'[2]EU Inhabitants'!AN37*('[2]Weighted Average'!AN11/1000)*('[2]Waste Bin detailed'!$F$22/100)</f>
        <v>0.73514368623235238</v>
      </c>
      <c r="AT29" s="91">
        <f>'[2]EU Inhabitants'!AO37*('[2]Weighted Average'!AO11/1000)*('[2]Waste Bin detailed'!$F$22/100)</f>
        <v>0.7339549011532901</v>
      </c>
      <c r="AU29" s="91">
        <f>'[2]EU Inhabitants'!AP37*('[2]Weighted Average'!AP11/1000)*('[2]Waste Bin detailed'!$F$22/100)</f>
        <v>0.73277455120380064</v>
      </c>
      <c r="AV29" s="91">
        <f>'[2]EU Inhabitants'!AQ37*('[2]Weighted Average'!AQ11/1000)*('[2]Waste Bin detailed'!$F$22/100)</f>
        <v>0.73157984219761851</v>
      </c>
      <c r="AW29" s="91">
        <f>'[2]EU Inhabitants'!AR37*('[2]Weighted Average'!AR11/1000)*('[2]Waste Bin detailed'!$F$22/100)</f>
        <v>0.73035687046340436</v>
      </c>
      <c r="AX29" s="91">
        <f>'[2]EU Inhabitants'!AS37*('[2]Weighted Average'!AS11/1000)*('[2]Waste Bin detailed'!$F$22/100)</f>
        <v>0.72909017585947133</v>
      </c>
      <c r="AY29" s="91">
        <f>'[2]EU Inhabitants'!AT37*('[2]Weighted Average'!AT11/1000)*('[2]Waste Bin detailed'!$F$22/100)</f>
        <v>0.7277754331723999</v>
      </c>
      <c r="AZ29" s="91">
        <f>'[2]EU Inhabitants'!AU37*('[2]Weighted Average'!AU11/1000)*('[2]Waste Bin detailed'!$F$22/100)</f>
        <v>0.72642281714972501</v>
      </c>
      <c r="BA29" s="91">
        <f>'[2]EU Inhabitants'!AV37*('[2]Weighted Average'!AV11/1000)*('[2]Waste Bin detailed'!$F$22/100)</f>
        <v>0.725043745907057</v>
      </c>
      <c r="BB29" s="91">
        <f>'[2]EU Inhabitants'!AW37*('[2]Weighted Average'!AW11/1000)*('[2]Waste Bin detailed'!$F$22/100)</f>
        <v>0.72363934643054562</v>
      </c>
      <c r="BC29" s="91">
        <f>'[2]EU Inhabitants'!AX37*('[2]Weighted Average'!AX11/1000)*('[2]Waste Bin detailed'!$F$22/100)</f>
        <v>0.72223954440800697</v>
      </c>
      <c r="BD29" s="91">
        <f>'[2]EU Inhabitants'!AY37*('[2]Weighted Average'!AY11/1000)*('[2]Waste Bin detailed'!$F$22/100)</f>
        <v>0.72081839368668743</v>
      </c>
      <c r="BE29" s="91">
        <f>'[2]EU Inhabitants'!AZ37*('[2]Weighted Average'!AZ11/1000)*('[2]Waste Bin detailed'!$F$22/100)</f>
        <v>0.71935259735137547</v>
      </c>
    </row>
    <row r="30" spans="1:57" x14ac:dyDescent="0.35">
      <c r="A30" s="86" t="s">
        <v>636</v>
      </c>
      <c r="C30" s="86" t="s">
        <v>7</v>
      </c>
      <c r="D30" s="87" t="s">
        <v>621</v>
      </c>
      <c r="E30" s="87"/>
      <c r="F30" s="90" t="s">
        <v>37</v>
      </c>
      <c r="G30" s="91">
        <f>'[2]EU Inhabitants'!B38*('[2]Weighted Average'!B11/1000)*('[2]Waste Bin detailed'!$F$22/100)</f>
        <v>1.1493501917527125</v>
      </c>
      <c r="H30" s="91">
        <f>'[2]EU Inhabitants'!C38*('[2]Weighted Average'!C11/1000)*('[2]Waste Bin detailed'!$F$22/100)</f>
        <v>1.1521178813162358</v>
      </c>
      <c r="I30" s="91">
        <f>'[2]EU Inhabitants'!D38*('[2]Weighted Average'!D11/1000)*('[2]Waste Bin detailed'!$F$22/100)</f>
        <v>1.155566597561994</v>
      </c>
      <c r="J30" s="91">
        <f>'[2]EU Inhabitants'!E38*('[2]Weighted Average'!E11/1000)*('[2]Waste Bin detailed'!$F$22/100)</f>
        <v>1.1596705909869722</v>
      </c>
      <c r="K30" s="91">
        <f>'[2]EU Inhabitants'!F38*('[2]Weighted Average'!F11/1000)*('[2]Waste Bin detailed'!$F$22/100)</f>
        <v>1.1642483413271218</v>
      </c>
      <c r="L30" s="91">
        <f>'[2]EU Inhabitants'!G38*('[2]Weighted Average'!G11/1000)*('[2]Waste Bin detailed'!$F$22/100)</f>
        <v>1.1689880734492206</v>
      </c>
      <c r="M30" s="91">
        <f>'[2]EU Inhabitants'!H38*('[2]Weighted Average'!H11/1000)*('[2]Waste Bin detailed'!$F$22/100)</f>
        <v>1.1737020305515462</v>
      </c>
      <c r="N30" s="91">
        <f>'[2]EU Inhabitants'!I38*('[2]Weighted Average'!I11/1000)*('[2]Waste Bin detailed'!$F$22/100)</f>
        <v>1.1820194683255163</v>
      </c>
      <c r="O30" s="91">
        <f>'[2]EU Inhabitants'!J38*('[2]Weighted Average'!J11/1000)*('[2]Waste Bin detailed'!$F$22/100)</f>
        <v>1.1908101102829276</v>
      </c>
      <c r="P30" s="91">
        <f>'[2]EU Inhabitants'!K38*('[2]Weighted Average'!K11/1000)*('[2]Waste Bin detailed'!$F$22/100)</f>
        <v>1.2000734106529376</v>
      </c>
      <c r="Q30" s="91">
        <f>'[2]EU Inhabitants'!L38*('[2]Weighted Average'!L11/1000)*('[2]Waste Bin detailed'!$F$22/100)</f>
        <v>1.2106827115897381</v>
      </c>
      <c r="R30" s="91">
        <f>'[2]EU Inhabitants'!M38*('[2]Weighted Average'!M11/1000)*('[2]Waste Bin detailed'!$F$22/100)</f>
        <v>1.2196926038431606</v>
      </c>
      <c r="S30" s="91">
        <f>'[2]EU Inhabitants'!N38*('[2]Weighted Average'!N11/1000)*('[2]Waste Bin detailed'!$F$22/100)</f>
        <v>1.228242894805686</v>
      </c>
      <c r="T30" s="91">
        <f>'[2]EU Inhabitants'!O38*('[2]Weighted Average'!O11/1000)*('[2]Waste Bin detailed'!$F$22/100)</f>
        <v>1.2376719164780829</v>
      </c>
      <c r="U30" s="91">
        <f>'[2]EU Inhabitants'!P38*('[2]Weighted Average'!P11/1000)*('[2]Waste Bin detailed'!$F$22/100)</f>
        <v>1.2493374111417994</v>
      </c>
      <c r="V30" s="91">
        <f>'[2]EU Inhabitants'!Q38*('[2]Weighted Average'!Q11/1000)*('[2]Waste Bin detailed'!$F$22/100)</f>
        <v>1.2628268914234622</v>
      </c>
      <c r="W30" s="91">
        <f>'[2]EU Inhabitants'!R38*('[2]Weighted Average'!R11/1000)*('[2]Waste Bin detailed'!$F$22/100)</f>
        <v>1.2766404810970107</v>
      </c>
      <c r="X30" s="91">
        <f>'[2]EU Inhabitants'!S38*('[2]Weighted Average'!S11/1000)*('[2]Waste Bin detailed'!$F$22/100)</f>
        <v>1.2955793618823028</v>
      </c>
      <c r="Y30" s="91">
        <f>'[2]EU Inhabitants'!T38*('[2]Weighted Average'!T11/1000)*('[2]Waste Bin detailed'!$F$22/100)</f>
        <v>1.3118746112344504</v>
      </c>
      <c r="Z30" s="91">
        <f>'[2]EU Inhabitants'!U38*('[2]Weighted Average'!U11/1000)*('[2]Waste Bin detailed'!$F$22/100)</f>
        <v>1.3480678693397421</v>
      </c>
      <c r="AA30" s="91">
        <f>'[2]EU Inhabitants'!V38*('[2]Weighted Average'!V11/1000)*('[2]Waste Bin detailed'!$F$22/100)</f>
        <v>1.3609061236245099</v>
      </c>
      <c r="AB30" s="91">
        <f>'[2]EU Inhabitants'!W38*('[2]Weighted Average'!W11/1000)*('[2]Waste Bin detailed'!$F$22/100)</f>
        <v>1.3678058359544953</v>
      </c>
      <c r="AC30" s="91">
        <f>'[2]EU Inhabitants'!X38*('[2]Weighted Average'!X11/1000)*('[2]Waste Bin detailed'!$F$22/100)</f>
        <v>1.3774840483298789</v>
      </c>
      <c r="AD30" s="91">
        <f>'[2]EU Inhabitants'!Y38*('[2]Weighted Average'!Y11/1000)*('[2]Waste Bin detailed'!$F$22/100)</f>
        <v>1.3867470684236241</v>
      </c>
      <c r="AE30" s="91">
        <f>'[2]EU Inhabitants'!Z38*('[2]Weighted Average'!Z11/1000)*('[2]Waste Bin detailed'!$F$22/100)</f>
        <v>1.4020918898212524</v>
      </c>
      <c r="AF30" s="91">
        <f>'[2]EU Inhabitants'!AA38*('[2]Weighted Average'!AA11/1000)*('[2]Waste Bin detailed'!$F$22/100)</f>
        <v>1.4106095778899721</v>
      </c>
      <c r="AG30" s="91">
        <f>'[2]EU Inhabitants'!AB38*('[2]Weighted Average'!AB11/1000)*('[2]Waste Bin detailed'!$F$22/100)</f>
        <v>1.4191196973399005</v>
      </c>
      <c r="AH30" s="91">
        <f>'[2]EU Inhabitants'!AC38*('[2]Weighted Average'!AC11/1000)*('[2]Waste Bin detailed'!$F$22/100)</f>
        <v>1.4275884394425542</v>
      </c>
      <c r="AI30" s="91">
        <f>'[2]EU Inhabitants'!AD38*('[2]Weighted Average'!AD11/1000)*('[2]Waste Bin detailed'!$F$22/100)</f>
        <v>1.4359930221525674</v>
      </c>
      <c r="AJ30" s="91">
        <f>'[2]EU Inhabitants'!AE38*('[2]Weighted Average'!AE11/1000)*('[2]Waste Bin detailed'!$F$22/100)</f>
        <v>1.4441520760582858</v>
      </c>
      <c r="AK30" s="91">
        <f>'[2]EU Inhabitants'!AF38*('[2]Weighted Average'!AF11/1000)*('[2]Waste Bin detailed'!$F$22/100)</f>
        <v>1.4520698060656754</v>
      </c>
      <c r="AL30" s="91">
        <f>'[2]EU Inhabitants'!AG38*('[2]Weighted Average'!AG11/1000)*('[2]Waste Bin detailed'!$F$22/100)</f>
        <v>1.459768641893898</v>
      </c>
      <c r="AM30" s="91">
        <f>'[2]EU Inhabitants'!AH38*('[2]Weighted Average'!AH11/1000)*('[2]Waste Bin detailed'!$F$22/100)</f>
        <v>1.4672766274851108</v>
      </c>
      <c r="AN30" s="91">
        <f>'[2]EU Inhabitants'!AI38*('[2]Weighted Average'!AI11/1000)*('[2]Waste Bin detailed'!$F$22/100)</f>
        <v>1.4746331039570231</v>
      </c>
      <c r="AO30" s="91">
        <f>'[2]EU Inhabitants'!AJ38*('[2]Weighted Average'!AJ11/1000)*('[2]Waste Bin detailed'!$F$22/100)</f>
        <v>1.4818766327763278</v>
      </c>
      <c r="AP30" s="91">
        <f>'[2]EU Inhabitants'!AK38*('[2]Weighted Average'!AK11/1000)*('[2]Waste Bin detailed'!$F$22/100)</f>
        <v>1.4893117317457607</v>
      </c>
      <c r="AQ30" s="91">
        <f>'[2]EU Inhabitants'!AL38*('[2]Weighted Average'!AL11/1000)*('[2]Waste Bin detailed'!$F$22/100)</f>
        <v>1.4966794791475209</v>
      </c>
      <c r="AR30" s="91">
        <f>'[2]EU Inhabitants'!AM38*('[2]Weighted Average'!AM11/1000)*('[2]Waste Bin detailed'!$F$22/100)</f>
        <v>1.5040189015814043</v>
      </c>
      <c r="AS30" s="91">
        <f>'[2]EU Inhabitants'!AN38*('[2]Weighted Average'!AN11/1000)*('[2]Waste Bin detailed'!$F$22/100)</f>
        <v>1.511353801572797</v>
      </c>
      <c r="AT30" s="91">
        <f>'[2]EU Inhabitants'!AO38*('[2]Weighted Average'!AO11/1000)*('[2]Waste Bin detailed'!$F$22/100)</f>
        <v>1.5187005994510898</v>
      </c>
      <c r="AU30" s="91">
        <f>'[2]EU Inhabitants'!AP38*('[2]Weighted Average'!AP11/1000)*('[2]Waste Bin detailed'!$F$22/100)</f>
        <v>1.5260750950168009</v>
      </c>
      <c r="AV30" s="91">
        <f>'[2]EU Inhabitants'!AQ38*('[2]Weighted Average'!AQ11/1000)*('[2]Waste Bin detailed'!$F$22/100)</f>
        <v>1.5334713503352719</v>
      </c>
      <c r="AW30" s="91">
        <f>'[2]EU Inhabitants'!AR38*('[2]Weighted Average'!AR11/1000)*('[2]Waste Bin detailed'!$F$22/100)</f>
        <v>1.5408860548622965</v>
      </c>
      <c r="AX30" s="91">
        <f>'[2]EU Inhabitants'!AS38*('[2]Weighted Average'!AS11/1000)*('[2]Waste Bin detailed'!$F$22/100)</f>
        <v>1.5483015173385772</v>
      </c>
      <c r="AY30" s="91">
        <f>'[2]EU Inhabitants'!AT38*('[2]Weighted Average'!AT11/1000)*('[2]Waste Bin detailed'!$F$22/100)</f>
        <v>1.5557018011608803</v>
      </c>
      <c r="AZ30" s="91">
        <f>'[2]EU Inhabitants'!AU38*('[2]Weighted Average'!AU11/1000)*('[2]Waste Bin detailed'!$F$22/100)</f>
        <v>1.5630668035323523</v>
      </c>
      <c r="BA30" s="91">
        <f>'[2]EU Inhabitants'!AV38*('[2]Weighted Average'!AV11/1000)*('[2]Waste Bin detailed'!$F$22/100)</f>
        <v>1.5703714296739106</v>
      </c>
      <c r="BB30" s="91">
        <f>'[2]EU Inhabitants'!AW38*('[2]Weighted Average'!AW11/1000)*('[2]Waste Bin detailed'!$F$22/100)</f>
        <v>1.5775880991353042</v>
      </c>
      <c r="BC30" s="91">
        <f>'[2]EU Inhabitants'!AX38*('[2]Weighted Average'!AX11/1000)*('[2]Waste Bin detailed'!$F$22/100)</f>
        <v>1.5846875390853568</v>
      </c>
      <c r="BD30" s="91">
        <f>'[2]EU Inhabitants'!AY38*('[2]Weighted Average'!AY11/1000)*('[2]Waste Bin detailed'!$F$22/100)</f>
        <v>1.5916430214015149</v>
      </c>
      <c r="BE30" s="91">
        <f>'[2]EU Inhabitants'!AZ38*('[2]Weighted Average'!AZ11/1000)*('[2]Waste Bin detailed'!$F$22/100)</f>
        <v>1.5984283839413342</v>
      </c>
    </row>
    <row r="31" spans="1:57" x14ac:dyDescent="0.35">
      <c r="A31" s="86" t="s">
        <v>636</v>
      </c>
      <c r="C31" s="86" t="s">
        <v>7</v>
      </c>
      <c r="D31" s="87" t="s">
        <v>621</v>
      </c>
      <c r="E31" s="87"/>
      <c r="F31" s="90" t="s">
        <v>52</v>
      </c>
      <c r="G31" s="91">
        <f>'[2]EU Inhabitants'!B39*('[2]Weighted Average'!B11/1000)*('[2]Waste Bin detailed'!$F$22/100)</f>
        <v>3.6193387120583377E-2</v>
      </c>
      <c r="H31" s="91">
        <f>'[2]EU Inhabitants'!C39*('[2]Weighted Average'!C11/1000)*('[2]Waste Bin detailed'!$F$22/100)</f>
        <v>3.6752552009283776E-2</v>
      </c>
      <c r="I31" s="91">
        <f>'[2]EU Inhabitants'!D39*('[2]Weighted Average'!D11/1000)*('[2]Waste Bin detailed'!$F$22/100)</f>
        <v>3.717047254190628E-2</v>
      </c>
      <c r="J31" s="91">
        <f>'[2]EU Inhabitants'!E39*('[2]Weighted Average'!E11/1000)*('[2]Waste Bin detailed'!$F$22/100)</f>
        <v>3.7416314429175916E-2</v>
      </c>
      <c r="K31" s="91">
        <f>'[2]EU Inhabitants'!F39*('[2]Weighted Average'!F11/1000)*('[2]Waste Bin detailed'!$F$22/100)</f>
        <v>3.7690293932310548E-2</v>
      </c>
      <c r="L31" s="91">
        <f>'[2]EU Inhabitants'!G39*('[2]Weighted Average'!G11/1000)*('[2]Waste Bin detailed'!$F$22/100)</f>
        <v>3.8083795670968687E-2</v>
      </c>
      <c r="M31" s="91">
        <f>'[2]EU Inhabitants'!H39*('[2]Weighted Average'!H11/1000)*('[2]Waste Bin detailed'!$F$22/100)</f>
        <v>3.8902776694601467E-2</v>
      </c>
      <c r="N31" s="91">
        <f>'[2]EU Inhabitants'!I39*('[2]Weighted Average'!I11/1000)*('[2]Waste Bin detailed'!$F$22/100)</f>
        <v>3.9906072423794063E-2</v>
      </c>
      <c r="O31" s="91">
        <f>'[2]EU Inhabitants'!J39*('[2]Weighted Average'!J11/1000)*('[2]Waste Bin detailed'!$F$22/100)</f>
        <v>4.0907628534969528E-2</v>
      </c>
      <c r="P31" s="91">
        <f>'[2]EU Inhabitants'!K39*('[2]Weighted Average'!K11/1000)*('[2]Waste Bin detailed'!$F$22/100)</f>
        <v>4.1405647931457991E-2</v>
      </c>
      <c r="Q31" s="91">
        <f>'[2]EU Inhabitants'!L39*('[2]Weighted Average'!L11/1000)*('[2]Waste Bin detailed'!$F$22/100)</f>
        <v>4.1169279682388135E-2</v>
      </c>
      <c r="R31" s="91">
        <f>'[2]EU Inhabitants'!M39*('[2]Weighted Average'!M11/1000)*('[2]Waste Bin detailed'!$F$22/100)</f>
        <v>4.125226078496174E-2</v>
      </c>
      <c r="S31" s="91">
        <f>'[2]EU Inhabitants'!N39*('[2]Weighted Average'!N11/1000)*('[2]Waste Bin detailed'!$F$22/100)</f>
        <v>4.139214646934148E-2</v>
      </c>
      <c r="T31" s="91">
        <f>'[2]EU Inhabitants'!O39*('[2]Weighted Average'!O11/1000)*('[2]Waste Bin detailed'!$F$22/100)</f>
        <v>4.1686671253213729E-2</v>
      </c>
      <c r="U31" s="91">
        <f>'[2]EU Inhabitants'!P39*('[2]Weighted Average'!P11/1000)*('[2]Waste Bin detailed'!$F$22/100)</f>
        <v>4.2185453732054796E-2</v>
      </c>
      <c r="V31" s="91">
        <f>'[2]EU Inhabitants'!Q39*('[2]Weighted Average'!Q11/1000)*('[2]Waste Bin detailed'!$F$22/100)</f>
        <v>4.2636831219080601E-2</v>
      </c>
      <c r="W31" s="91">
        <f>'[2]EU Inhabitants'!R39*('[2]Weighted Average'!R11/1000)*('[2]Waste Bin detailed'!$F$22/100)</f>
        <v>4.3094025981145687E-2</v>
      </c>
      <c r="X31" s="91">
        <f>'[2]EU Inhabitants'!S39*('[2]Weighted Average'!S11/1000)*('[2]Waste Bin detailed'!$F$22/100)</f>
        <v>4.385705566623295E-2</v>
      </c>
      <c r="Y31" s="91">
        <f>'[2]EU Inhabitants'!T39*('[2]Weighted Average'!T11/1000)*('[2]Waste Bin detailed'!$F$22/100)</f>
        <v>4.5169147959568973E-2</v>
      </c>
      <c r="Z31" s="91">
        <f>'[2]EU Inhabitants'!U39*('[2]Weighted Average'!U11/1000)*('[2]Waste Bin detailed'!$F$22/100)</f>
        <v>4.7041973995921277E-2</v>
      </c>
      <c r="AA31" s="91">
        <f>'[2]EU Inhabitants'!V39*('[2]Weighted Average'!V11/1000)*('[2]Waste Bin detailed'!$F$22/100)</f>
        <v>4.7983337681223308E-2</v>
      </c>
      <c r="AB31" s="91">
        <f>'[2]EU Inhabitants'!W39*('[2]Weighted Average'!W11/1000)*('[2]Waste Bin detailed'!$F$22/100)</f>
        <v>4.8600203564243077E-2</v>
      </c>
      <c r="AC31" s="91">
        <f>'[2]EU Inhabitants'!X39*('[2]Weighted Average'!X11/1000)*('[2]Waste Bin detailed'!$F$22/100)</f>
        <v>4.9584716188149913E-2</v>
      </c>
      <c r="AD31" s="91">
        <f>'[2]EU Inhabitants'!Y39*('[2]Weighted Average'!Y11/1000)*('[2]Waste Bin detailed'!$F$22/100)</f>
        <v>5.1106725065932036E-2</v>
      </c>
      <c r="AE31" s="91">
        <f>'[2]EU Inhabitants'!Z39*('[2]Weighted Average'!Z11/1000)*('[2]Waste Bin detailed'!$F$22/100)</f>
        <v>5.1997210811721206E-2</v>
      </c>
      <c r="AF31" s="91">
        <f>'[2]EU Inhabitants'!AA39*('[2]Weighted Average'!AA11/1000)*('[2]Waste Bin detailed'!$F$22/100)</f>
        <v>5.2968875097102755E-2</v>
      </c>
      <c r="AG31" s="91">
        <f>'[2]EU Inhabitants'!AB39*('[2]Weighted Average'!AB11/1000)*('[2]Waste Bin detailed'!$F$22/100)</f>
        <v>5.3902844649429175E-2</v>
      </c>
      <c r="AH31" s="91">
        <f>'[2]EU Inhabitants'!AC39*('[2]Weighted Average'!AC11/1000)*('[2]Waste Bin detailed'!$F$22/100)</f>
        <v>5.4798874909260845E-2</v>
      </c>
      <c r="AI31" s="91">
        <f>'[2]EU Inhabitants'!AD39*('[2]Weighted Average'!AD11/1000)*('[2]Waste Bin detailed'!$F$22/100)</f>
        <v>5.5651073866670661E-2</v>
      </c>
      <c r="AJ31" s="91">
        <f>'[2]EU Inhabitants'!AE39*('[2]Weighted Average'!AE11/1000)*('[2]Waste Bin detailed'!$F$22/100)</f>
        <v>5.6495943151274264E-2</v>
      </c>
      <c r="AK31" s="91">
        <f>'[2]EU Inhabitants'!AF39*('[2]Weighted Average'!AF11/1000)*('[2]Waste Bin detailed'!$F$22/100)</f>
        <v>5.7328763426198789E-2</v>
      </c>
      <c r="AL31" s="91">
        <f>'[2]EU Inhabitants'!AG39*('[2]Weighted Average'!AG11/1000)*('[2]Waste Bin detailed'!$F$22/100)</f>
        <v>5.8153018555074661E-2</v>
      </c>
      <c r="AM31" s="91">
        <f>'[2]EU Inhabitants'!AH39*('[2]Weighted Average'!AH11/1000)*('[2]Waste Bin detailed'!$F$22/100)</f>
        <v>5.8962494648788812E-2</v>
      </c>
      <c r="AN31" s="91">
        <f>'[2]EU Inhabitants'!AI39*('[2]Weighted Average'!AI11/1000)*('[2]Waste Bin detailed'!$F$22/100)</f>
        <v>5.9757528344728493E-2</v>
      </c>
      <c r="AO31" s="91">
        <f>'[2]EU Inhabitants'!AJ39*('[2]Weighted Average'!AJ11/1000)*('[2]Waste Bin detailed'!$F$22/100)</f>
        <v>6.0539492052348938E-2</v>
      </c>
      <c r="AP31" s="91">
        <f>'[2]EU Inhabitants'!AK39*('[2]Weighted Average'!AK11/1000)*('[2]Waste Bin detailed'!$F$22/100)</f>
        <v>6.1315904819369486E-2</v>
      </c>
      <c r="AQ31" s="91">
        <f>'[2]EU Inhabitants'!AL39*('[2]Weighted Average'!AL11/1000)*('[2]Waste Bin detailed'!$F$22/100)</f>
        <v>6.2075592119534423E-2</v>
      </c>
      <c r="AR31" s="91">
        <f>'[2]EU Inhabitants'!AM39*('[2]Weighted Average'!AM11/1000)*('[2]Waste Bin detailed'!$F$22/100)</f>
        <v>6.2818104634662433E-2</v>
      </c>
      <c r="AS31" s="91">
        <f>'[2]EU Inhabitants'!AN39*('[2]Weighted Average'!AN11/1000)*('[2]Waste Bin detailed'!$F$22/100)</f>
        <v>6.3542186667880196E-2</v>
      </c>
      <c r="AT31" s="91">
        <f>'[2]EU Inhabitants'!AO39*('[2]Weighted Average'!AO11/1000)*('[2]Waste Bin detailed'!$F$22/100)</f>
        <v>6.4248542604815592E-2</v>
      </c>
      <c r="AU31" s="91">
        <f>'[2]EU Inhabitants'!AP39*('[2]Weighted Average'!AP11/1000)*('[2]Waste Bin detailed'!$F$22/100)</f>
        <v>6.4935793948229834E-2</v>
      </c>
      <c r="AV31" s="91">
        <f>'[2]EU Inhabitants'!AQ39*('[2]Weighted Average'!AQ11/1000)*('[2]Waste Bin detailed'!$F$22/100)</f>
        <v>6.5605642012932106E-2</v>
      </c>
      <c r="AW31" s="91">
        <f>'[2]EU Inhabitants'!AR39*('[2]Weighted Average'!AR11/1000)*('[2]Waste Bin detailed'!$F$22/100)</f>
        <v>6.6255840111422187E-2</v>
      </c>
      <c r="AX31" s="91">
        <f>'[2]EU Inhabitants'!AS39*('[2]Weighted Average'!AS11/1000)*('[2]Waste Bin detailed'!$F$22/100)</f>
        <v>6.6887749704914498E-2</v>
      </c>
      <c r="AY31" s="91">
        <f>'[2]EU Inhabitants'!AT39*('[2]Weighted Average'!AT11/1000)*('[2]Waste Bin detailed'!$F$22/100)</f>
        <v>6.7501468897719158E-2</v>
      </c>
      <c r="AZ31" s="91">
        <f>'[2]EU Inhabitants'!AU39*('[2]Weighted Average'!AU11/1000)*('[2]Waste Bin detailed'!$F$22/100)</f>
        <v>6.8097658920625359E-2</v>
      </c>
      <c r="BA31" s="91">
        <f>'[2]EU Inhabitants'!AV39*('[2]Weighted Average'!AV11/1000)*('[2]Waste Bin detailed'!$F$22/100)</f>
        <v>6.8676942162657045E-2</v>
      </c>
      <c r="BB31" s="91">
        <f>'[2]EU Inhabitants'!AW39*('[2]Weighted Average'!AW11/1000)*('[2]Waste Bin detailed'!$F$22/100)</f>
        <v>6.9242503419274959E-2</v>
      </c>
      <c r="BC31" s="91">
        <f>'[2]EU Inhabitants'!AX39*('[2]Weighted Average'!AX11/1000)*('[2]Waste Bin detailed'!$F$22/100)</f>
        <v>6.9791860757298083E-2</v>
      </c>
      <c r="BD31" s="91">
        <f>'[2]EU Inhabitants'!AY39*('[2]Weighted Average'!AY11/1000)*('[2]Waste Bin detailed'!$F$22/100)</f>
        <v>7.0327059306768441E-2</v>
      </c>
      <c r="BE31" s="91">
        <f>'[2]EU Inhabitants'!AZ39*('[2]Weighted Average'!AZ11/1000)*('[2]Waste Bin detailed'!$F$22/100)</f>
        <v>7.0849298699103863E-2</v>
      </c>
    </row>
    <row r="32" spans="1:57" x14ac:dyDescent="0.35">
      <c r="A32" s="86" t="s">
        <v>636</v>
      </c>
      <c r="C32" s="86" t="s">
        <v>7</v>
      </c>
      <c r="D32" s="87" t="s">
        <v>621</v>
      </c>
      <c r="E32" s="87"/>
      <c r="F32" s="90" t="s">
        <v>60</v>
      </c>
      <c r="G32" s="91">
        <f>'[2]EU Inhabitants'!B40*('[2]Weighted Average'!B11/1000)*('[2]Waste Bin detailed'!$F$22/100)</f>
        <v>0.5808728059923931</v>
      </c>
      <c r="H32" s="91">
        <f>'[2]EU Inhabitants'!C40*('[2]Weighted Average'!C11/1000)*('[2]Waste Bin detailed'!$F$22/100)</f>
        <v>0.58410566666012931</v>
      </c>
      <c r="I32" s="91">
        <f>'[2]EU Inhabitants'!D40*('[2]Weighted Average'!D11/1000)*('[2]Waste Bin detailed'!$F$22/100)</f>
        <v>0.58679811927339021</v>
      </c>
      <c r="J32" s="91">
        <f>'[2]EU Inhabitants'!E40*('[2]Weighted Average'!E11/1000)*('[2]Waste Bin detailed'!$F$22/100)</f>
        <v>0.59045273941867615</v>
      </c>
      <c r="K32" s="91">
        <f>'[2]EU Inhabitants'!F40*('[2]Weighted Average'!F11/1000)*('[2]Waste Bin detailed'!$F$22/100)</f>
        <v>0.59374918192694515</v>
      </c>
      <c r="L32" s="91">
        <f>'[2]EU Inhabitants'!G40*('[2]Weighted Average'!G11/1000)*('[2]Waste Bin detailed'!$F$22/100)</f>
        <v>0.59755289848424886</v>
      </c>
      <c r="M32" s="91">
        <f>'[2]EU Inhabitants'!H40*('[2]Weighted Average'!H11/1000)*('[2]Waste Bin detailed'!$F$22/100)</f>
        <v>0.60194338466658515</v>
      </c>
      <c r="N32" s="91">
        <f>'[2]EU Inhabitants'!I40*('[2]Weighted Average'!I11/1000)*('[2]Waste Bin detailed'!$F$22/100)</f>
        <v>0.60715850785734415</v>
      </c>
      <c r="O32" s="91">
        <f>'[2]EU Inhabitants'!J40*('[2]Weighted Average'!J11/1000)*('[2]Waste Bin detailed'!$F$22/100)</f>
        <v>0.61429989816308972</v>
      </c>
      <c r="P32" s="91">
        <f>'[2]EU Inhabitants'!K40*('[2]Weighted Average'!K11/1000)*('[2]Waste Bin detailed'!$F$22/100)</f>
        <v>0.62221681147248831</v>
      </c>
      <c r="Q32" s="91">
        <f>'[2]EU Inhabitants'!L40*('[2]Weighted Average'!L11/1000)*('[2]Waste Bin detailed'!$F$22/100)</f>
        <v>0.62969037365393177</v>
      </c>
      <c r="R32" s="91">
        <f>'[2]EU Inhabitants'!M40*('[2]Weighted Average'!M11/1000)*('[2]Waste Bin detailed'!$F$22/100)</f>
        <v>0.6373761351837991</v>
      </c>
      <c r="S32" s="91">
        <f>'[2]EU Inhabitants'!N40*('[2]Weighted Average'!N11/1000)*('[2]Waste Bin detailed'!$F$22/100)</f>
        <v>0.64578224616160707</v>
      </c>
      <c r="T32" s="91">
        <f>'[2]EU Inhabitants'!O40*('[2]Weighted Average'!O11/1000)*('[2]Waste Bin detailed'!$F$22/100)</f>
        <v>0.65423725547239053</v>
      </c>
      <c r="U32" s="91">
        <f>'[2]EU Inhabitants'!P40*('[2]Weighted Average'!P11/1000)*('[2]Waste Bin detailed'!$F$22/100)</f>
        <v>0.66165557295468114</v>
      </c>
      <c r="V32" s="91">
        <f>'[2]EU Inhabitants'!Q40*('[2]Weighted Average'!Q11/1000)*('[2]Waste Bin detailed'!$F$22/100)</f>
        <v>0.66934940758298811</v>
      </c>
      <c r="W32" s="91">
        <f>'[2]EU Inhabitants'!R40*('[2]Weighted Average'!R11/1000)*('[2]Waste Bin detailed'!$F$22/100)</f>
        <v>0.67528229464047174</v>
      </c>
      <c r="X32" s="91">
        <f>'[2]EU Inhabitants'!S40*('[2]Weighted Average'!S11/1000)*('[2]Waste Bin detailed'!$F$22/100)</f>
        <v>0.6815870635932102</v>
      </c>
      <c r="Y32" s="91">
        <f>'[2]EU Inhabitants'!T40*('[2]Weighted Average'!T11/1000)*('[2]Waste Bin detailed'!$F$22/100)</f>
        <v>0.68646462375808492</v>
      </c>
      <c r="Z32" s="91">
        <f>'[2]EU Inhabitants'!U40*('[2]Weighted Average'!U11/1000)*('[2]Waste Bin detailed'!$F$22/100)</f>
        <v>0.70211744931596509</v>
      </c>
      <c r="AA32" s="91">
        <f>'[2]EU Inhabitants'!V40*('[2]Weighted Average'!V11/1000)*('[2]Waste Bin detailed'!$F$22/100)</f>
        <v>0.70730666092971428</v>
      </c>
      <c r="AB32" s="91">
        <f>'[2]EU Inhabitants'!W40*('[2]Weighted Average'!W11/1000)*('[2]Waste Bin detailed'!$F$22/100)</f>
        <v>0.71048621144154323</v>
      </c>
      <c r="AC32" s="91">
        <f>'[2]EU Inhabitants'!X40*('[2]Weighted Average'!X11/1000)*('[2]Waste Bin detailed'!$F$22/100)</f>
        <v>0.71498180241246223</v>
      </c>
      <c r="AD32" s="91">
        <f>'[2]EU Inhabitants'!Y40*('[2]Weighted Average'!Y11/1000)*('[2]Waste Bin detailed'!$F$22/100)</f>
        <v>0.72345121487964104</v>
      </c>
      <c r="AE32" s="91">
        <f>'[2]EU Inhabitants'!Z40*('[2]Weighted Average'!Z11/1000)*('[2]Waste Bin detailed'!$F$22/100)</f>
        <v>0.72343725476988352</v>
      </c>
      <c r="AF32" s="91">
        <f>'[2]EU Inhabitants'!AA40*('[2]Weighted Average'!AA11/1000)*('[2]Waste Bin detailed'!$F$22/100)</f>
        <v>0.72582367787259583</v>
      </c>
      <c r="AG32" s="91">
        <f>'[2]EU Inhabitants'!AB40*('[2]Weighted Average'!AB11/1000)*('[2]Waste Bin detailed'!$F$22/100)</f>
        <v>0.72892894568281286</v>
      </c>
      <c r="AH32" s="91">
        <f>'[2]EU Inhabitants'!AC40*('[2]Weighted Average'!AC11/1000)*('[2]Waste Bin detailed'!$F$22/100)</f>
        <v>0.73275520646852421</v>
      </c>
      <c r="AI32" s="91">
        <f>'[2]EU Inhabitants'!AD40*('[2]Weighted Average'!AD11/1000)*('[2]Waste Bin detailed'!$F$22/100)</f>
        <v>0.73730422951255947</v>
      </c>
      <c r="AJ32" s="91">
        <f>'[2]EU Inhabitants'!AE40*('[2]Weighted Average'!AE11/1000)*('[2]Waste Bin detailed'!$F$22/100)</f>
        <v>0.74178981911161168</v>
      </c>
      <c r="AK32" s="91">
        <f>'[2]EU Inhabitants'!AF40*('[2]Weighted Average'!AF11/1000)*('[2]Waste Bin detailed'!$F$22/100)</f>
        <v>0.74620508295686794</v>
      </c>
      <c r="AL32" s="91">
        <f>'[2]EU Inhabitants'!AG40*('[2]Weighted Average'!AG11/1000)*('[2]Waste Bin detailed'!$F$22/100)</f>
        <v>0.75054412800116488</v>
      </c>
      <c r="AM32" s="91">
        <f>'[2]EU Inhabitants'!AH40*('[2]Weighted Average'!AH11/1000)*('[2]Waste Bin detailed'!$F$22/100)</f>
        <v>0.75480489323843492</v>
      </c>
      <c r="AN32" s="91">
        <f>'[2]EU Inhabitants'!AI40*('[2]Weighted Average'!AI11/1000)*('[2]Waste Bin detailed'!$F$22/100)</f>
        <v>0.7589874414725073</v>
      </c>
      <c r="AO32" s="91">
        <f>'[2]EU Inhabitants'!AJ40*('[2]Weighted Average'!AJ11/1000)*('[2]Waste Bin detailed'!$F$22/100)</f>
        <v>0.76309407464355938</v>
      </c>
      <c r="AP32" s="91">
        <f>'[2]EU Inhabitants'!AK40*('[2]Weighted Average'!AK11/1000)*('[2]Waste Bin detailed'!$F$22/100)</f>
        <v>0.76731696238027003</v>
      </c>
      <c r="AQ32" s="91">
        <f>'[2]EU Inhabitants'!AL40*('[2]Weighted Average'!AL11/1000)*('[2]Waste Bin detailed'!$F$22/100)</f>
        <v>0.77144777589038072</v>
      </c>
      <c r="AR32" s="91">
        <f>'[2]EU Inhabitants'!AM40*('[2]Weighted Average'!AM11/1000)*('[2]Waste Bin detailed'!$F$22/100)</f>
        <v>0.77548877632655089</v>
      </c>
      <c r="AS32" s="91">
        <f>'[2]EU Inhabitants'!AN40*('[2]Weighted Average'!AN11/1000)*('[2]Waste Bin detailed'!$F$22/100)</f>
        <v>0.77943964908944263</v>
      </c>
      <c r="AT32" s="91">
        <f>'[2]EU Inhabitants'!AO40*('[2]Weighted Average'!AO11/1000)*('[2]Waste Bin detailed'!$F$22/100)</f>
        <v>0.78330321815412163</v>
      </c>
      <c r="AU32" s="91">
        <f>'[2]EU Inhabitants'!AP40*('[2]Weighted Average'!AP11/1000)*('[2]Waste Bin detailed'!$F$22/100)</f>
        <v>0.78707864697363084</v>
      </c>
      <c r="AV32" s="91">
        <f>'[2]EU Inhabitants'!AQ40*('[2]Weighted Average'!AQ11/1000)*('[2]Waste Bin detailed'!$F$22/100)</f>
        <v>0.79076012892317349</v>
      </c>
      <c r="AW32" s="91">
        <f>'[2]EU Inhabitants'!AR40*('[2]Weighted Average'!AR11/1000)*('[2]Waste Bin detailed'!$F$22/100)</f>
        <v>0.79434495203874944</v>
      </c>
      <c r="AX32" s="91">
        <f>'[2]EU Inhabitants'!AS40*('[2]Weighted Average'!AS11/1000)*('[2]Waste Bin detailed'!$F$22/100)</f>
        <v>0.79782823935126246</v>
      </c>
      <c r="AY32" s="91">
        <f>'[2]EU Inhabitants'!AT40*('[2]Weighted Average'!AT11/1000)*('[2]Waste Bin detailed'!$F$22/100)</f>
        <v>0.80120392073620406</v>
      </c>
      <c r="AZ32" s="91">
        <f>'[2]EU Inhabitants'!AU40*('[2]Weighted Average'!AU11/1000)*('[2]Waste Bin detailed'!$F$22/100)</f>
        <v>0.80446794104086439</v>
      </c>
      <c r="BA32" s="91">
        <f>'[2]EU Inhabitants'!AV40*('[2]Weighted Average'!AV11/1000)*('[2]Waste Bin detailed'!$F$22/100)</f>
        <v>0.80761509714708601</v>
      </c>
      <c r="BB32" s="91">
        <f>'[2]EU Inhabitants'!AW40*('[2]Weighted Average'!AW11/1000)*('[2]Waste Bin detailed'!$F$22/100)</f>
        <v>0.81064550443812178</v>
      </c>
      <c r="BC32" s="91">
        <f>'[2]EU Inhabitants'!AX40*('[2]Weighted Average'!AX11/1000)*('[2]Waste Bin detailed'!$F$22/100)</f>
        <v>0.81355417386975792</v>
      </c>
      <c r="BD32" s="91">
        <f>'[2]EU Inhabitants'!AY40*('[2]Weighted Average'!AY11/1000)*('[2]Waste Bin detailed'!$F$22/100)</f>
        <v>0.816339713530153</v>
      </c>
      <c r="BE32" s="91">
        <f>'[2]EU Inhabitants'!AZ40*('[2]Weighted Average'!AZ11/1000)*('[2]Waste Bin detailed'!$F$22/100)</f>
        <v>0.81900308176661429</v>
      </c>
    </row>
    <row r="33" spans="1:57" x14ac:dyDescent="0.35">
      <c r="A33" s="86" t="s">
        <v>636</v>
      </c>
      <c r="C33" s="86" t="s">
        <v>7</v>
      </c>
      <c r="D33" s="87" t="s">
        <v>621</v>
      </c>
      <c r="E33" s="87"/>
      <c r="F33" s="90" t="s">
        <v>66</v>
      </c>
      <c r="G33" s="91">
        <f>'[2]EU Inhabitants'!B41*('[2]Weighted Average'!B11/1000)*('[2]Waste Bin detailed'!$F$22/100)</f>
        <v>0.92924717592874684</v>
      </c>
      <c r="H33" s="91">
        <f>'[2]EU Inhabitants'!C41*('[2]Weighted Average'!C11/1000)*('[2]Waste Bin detailed'!$F$22/100)</f>
        <v>0.93438195822728198</v>
      </c>
      <c r="I33" s="91">
        <f>'[2]EU Inhabitants'!D41*('[2]Weighted Average'!D11/1000)*('[2]Waste Bin detailed'!$F$22/100)</f>
        <v>0.94110111004135022</v>
      </c>
      <c r="J33" s="91">
        <f>'[2]EU Inhabitants'!E41*('[2]Weighted Average'!E11/1000)*('[2]Waste Bin detailed'!$F$22/100)</f>
        <v>0.94864795260796264</v>
      </c>
      <c r="K33" s="91">
        <f>'[2]EU Inhabitants'!F41*('[2]Weighted Average'!F11/1000)*('[2]Waste Bin detailed'!$F$22/100)</f>
        <v>0.95521527577188581</v>
      </c>
      <c r="L33" s="91">
        <f>'[2]EU Inhabitants'!G41*('[2]Weighted Average'!G11/1000)*('[2]Waste Bin detailed'!$F$22/100)</f>
        <v>0.96191196669831491</v>
      </c>
      <c r="M33" s="91">
        <f>'[2]EU Inhabitants'!H41*('[2]Weighted Average'!H11/1000)*('[2]Waste Bin detailed'!$F$22/100)</f>
        <v>0.96762087198498525</v>
      </c>
      <c r="N33" s="91">
        <f>'[2]EU Inhabitants'!I41*('[2]Weighted Average'!I11/1000)*('[2]Waste Bin detailed'!$F$22/100)</f>
        <v>0.97390819556334995</v>
      </c>
      <c r="O33" s="91">
        <f>'[2]EU Inhabitants'!J41*('[2]Weighted Average'!J11/1000)*('[2]Waste Bin detailed'!$F$22/100)</f>
        <v>0.98469795388472003</v>
      </c>
      <c r="P33" s="91">
        <f>'[2]EU Inhabitants'!K41*('[2]Weighted Average'!K11/1000)*('[2]Waste Bin detailed'!$F$22/100)</f>
        <v>0.99853566404519967</v>
      </c>
      <c r="Q33" s="91">
        <f>'[2]EU Inhabitants'!L41*('[2]Weighted Average'!L11/1000)*('[2]Waste Bin detailed'!$F$22/100)</f>
        <v>1.0091490878280251</v>
      </c>
      <c r="R33" s="91">
        <f>'[2]EU Inhabitants'!M41*('[2]Weighted Average'!M11/1000)*('[2]Waste Bin detailed'!$F$22/100)</f>
        <v>1.0194968792175716</v>
      </c>
      <c r="S33" s="91">
        <f>'[2]EU Inhabitants'!N41*('[2]Weighted Average'!N11/1000)*('[2]Waste Bin detailed'!$F$22/100)</f>
        <v>1.0303075478936237</v>
      </c>
      <c r="T33" s="91">
        <f>'[2]EU Inhabitants'!O41*('[2]Weighted Average'!O11/1000)*('[2]Waste Bin detailed'!$F$22/100)</f>
        <v>1.0412128721912537</v>
      </c>
      <c r="U33" s="91">
        <f>'[2]EU Inhabitants'!P41*('[2]Weighted Average'!P11/1000)*('[2]Waste Bin detailed'!$F$22/100)</f>
        <v>1.0543586224947843</v>
      </c>
      <c r="V33" s="91">
        <f>'[2]EU Inhabitants'!Q41*('[2]Weighted Average'!Q11/1000)*('[2]Waste Bin detailed'!$F$22/100)</f>
        <v>1.0672378452785136</v>
      </c>
      <c r="W33" s="91">
        <f>'[2]EU Inhabitants'!R41*('[2]Weighted Average'!R11/1000)*('[2]Waste Bin detailed'!$F$22/100)</f>
        <v>1.079152146706825</v>
      </c>
      <c r="X33" s="91">
        <f>'[2]EU Inhabitants'!S41*('[2]Weighted Average'!S11/1000)*('[2]Waste Bin detailed'!$F$22/100)</f>
        <v>1.0913484982507162</v>
      </c>
      <c r="Y33" s="91">
        <f>'[2]EU Inhabitants'!T41*('[2]Weighted Average'!T11/1000)*('[2]Waste Bin detailed'!$F$22/100)</f>
        <v>1.0997874107568315</v>
      </c>
      <c r="Z33" s="91">
        <f>'[2]EU Inhabitants'!U41*('[2]Weighted Average'!U11/1000)*('[2]Waste Bin detailed'!$F$22/100)</f>
        <v>1.1259427182798649</v>
      </c>
      <c r="AA33" s="91">
        <f>'[2]EU Inhabitants'!V41*('[2]Weighted Average'!V11/1000)*('[2]Waste Bin detailed'!$F$22/100)</f>
        <v>1.1340500682022312</v>
      </c>
      <c r="AB33" s="91">
        <f>'[2]EU Inhabitants'!W41*('[2]Weighted Average'!W11/1000)*('[2]Waste Bin detailed'!$F$22/100)</f>
        <v>1.1425907963379269</v>
      </c>
      <c r="AC33" s="91">
        <f>'[2]EU Inhabitants'!X41*('[2]Weighted Average'!X11/1000)*('[2]Waste Bin detailed'!$F$22/100)</f>
        <v>1.1516618601628681</v>
      </c>
      <c r="AD33" s="91">
        <f>'[2]EU Inhabitants'!Y41*('[2]Weighted Average'!Y11/1000)*('[2]Waste Bin detailed'!$F$22/100)</f>
        <v>1.16187275967315</v>
      </c>
      <c r="AE33" s="91">
        <f>'[2]EU Inhabitants'!Z41*('[2]Weighted Average'!Z11/1000)*('[2]Waste Bin detailed'!$F$22/100)</f>
        <v>1.1707925025921495</v>
      </c>
      <c r="AF33" s="91">
        <f>'[2]EU Inhabitants'!AA41*('[2]Weighted Average'!AA11/1000)*('[2]Waste Bin detailed'!$F$22/100)</f>
        <v>1.175774973436408</v>
      </c>
      <c r="AG33" s="91">
        <f>'[2]EU Inhabitants'!AB41*('[2]Weighted Average'!AB11/1000)*('[2]Waste Bin detailed'!$F$22/100)</f>
        <v>1.1810682669977706</v>
      </c>
      <c r="AH33" s="91">
        <f>'[2]EU Inhabitants'!AC41*('[2]Weighted Average'!AC11/1000)*('[2]Waste Bin detailed'!$F$22/100)</f>
        <v>1.1866815875685979</v>
      </c>
      <c r="AI33" s="91">
        <f>'[2]EU Inhabitants'!AD41*('[2]Weighted Average'!AD11/1000)*('[2]Waste Bin detailed'!$F$22/100)</f>
        <v>1.1925955153550865</v>
      </c>
      <c r="AJ33" s="91">
        <f>'[2]EU Inhabitants'!AE41*('[2]Weighted Average'!AE11/1000)*('[2]Waste Bin detailed'!$F$22/100)</f>
        <v>1.1983561639510079</v>
      </c>
      <c r="AK33" s="91">
        <f>'[2]EU Inhabitants'!AF41*('[2]Weighted Average'!AF11/1000)*('[2]Waste Bin detailed'!$F$22/100)</f>
        <v>1.2039164175297883</v>
      </c>
      <c r="AL33" s="91">
        <f>'[2]EU Inhabitants'!AG41*('[2]Weighted Average'!AG11/1000)*('[2]Waste Bin detailed'!$F$22/100)</f>
        <v>1.2092246536353815</v>
      </c>
      <c r="AM33" s="91">
        <f>'[2]EU Inhabitants'!AH41*('[2]Weighted Average'!AH11/1000)*('[2]Waste Bin detailed'!$F$22/100)</f>
        <v>1.2142950270515176</v>
      </c>
      <c r="AN33" s="91">
        <f>'[2]EU Inhabitants'!AI41*('[2]Weighted Average'!AI11/1000)*('[2]Waste Bin detailed'!$F$22/100)</f>
        <v>1.2191424409293474</v>
      </c>
      <c r="AO33" s="91">
        <f>'[2]EU Inhabitants'!AJ41*('[2]Weighted Average'!AJ11/1000)*('[2]Waste Bin detailed'!$F$22/100)</f>
        <v>1.2237783354491032</v>
      </c>
      <c r="AP33" s="91">
        <f>'[2]EU Inhabitants'!AK41*('[2]Weighted Average'!AK11/1000)*('[2]Waste Bin detailed'!$F$22/100)</f>
        <v>1.2285615749187955</v>
      </c>
      <c r="AQ33" s="91">
        <f>'[2]EU Inhabitants'!AL41*('[2]Weighted Average'!AL11/1000)*('[2]Waste Bin detailed'!$F$22/100)</f>
        <v>1.2331405924387593</v>
      </c>
      <c r="AR33" s="91">
        <f>'[2]EU Inhabitants'!AM41*('[2]Weighted Average'!AM11/1000)*('[2]Waste Bin detailed'!$F$22/100)</f>
        <v>1.2375388907335159</v>
      </c>
      <c r="AS33" s="91">
        <f>'[2]EU Inhabitants'!AN41*('[2]Weighted Average'!AN11/1000)*('[2]Waste Bin detailed'!$F$22/100)</f>
        <v>1.2418307691055175</v>
      </c>
      <c r="AT33" s="91">
        <f>'[2]EU Inhabitants'!AO41*('[2]Weighted Average'!AO11/1000)*('[2]Waste Bin detailed'!$F$22/100)</f>
        <v>1.2459278282896542</v>
      </c>
      <c r="AU33" s="91">
        <f>'[2]EU Inhabitants'!AP41*('[2]Weighted Average'!AP11/1000)*('[2]Waste Bin detailed'!$F$22/100)</f>
        <v>1.2498974832947238</v>
      </c>
      <c r="AV33" s="91">
        <f>'[2]EU Inhabitants'!AQ41*('[2]Weighted Average'!AQ11/1000)*('[2]Waste Bin detailed'!$F$22/100)</f>
        <v>1.2537507117501274</v>
      </c>
      <c r="AW33" s="91">
        <f>'[2]EU Inhabitants'!AR41*('[2]Weighted Average'!AR11/1000)*('[2]Waste Bin detailed'!$F$22/100)</f>
        <v>1.2574914784176927</v>
      </c>
      <c r="AX33" s="91">
        <f>'[2]EU Inhabitants'!AS41*('[2]Weighted Average'!AS11/1000)*('[2]Waste Bin detailed'!$F$22/100)</f>
        <v>1.2611199568671803</v>
      </c>
      <c r="AY33" s="91">
        <f>'[2]EU Inhabitants'!AT41*('[2]Weighted Average'!AT11/1000)*('[2]Waste Bin detailed'!$F$22/100)</f>
        <v>1.26463458494139</v>
      </c>
      <c r="AZ33" s="91">
        <f>'[2]EU Inhabitants'!AU41*('[2]Weighted Average'!AU11/1000)*('[2]Waste Bin detailed'!$F$22/100)</f>
        <v>1.2680334337065984</v>
      </c>
      <c r="BA33" s="91">
        <f>'[2]EU Inhabitants'!AV41*('[2]Weighted Average'!AV11/1000)*('[2]Waste Bin detailed'!$F$22/100)</f>
        <v>1.2713666294675037</v>
      </c>
      <c r="BB33" s="91">
        <f>'[2]EU Inhabitants'!AW41*('[2]Weighted Average'!AW11/1000)*('[2]Waste Bin detailed'!$F$22/100)</f>
        <v>1.2745798702768152</v>
      </c>
      <c r="BC33" s="91">
        <f>'[2]EU Inhabitants'!AX41*('[2]Weighted Average'!AX11/1000)*('[2]Waste Bin detailed'!$F$22/100)</f>
        <v>1.2776692638652731</v>
      </c>
      <c r="BD33" s="91">
        <f>'[2]EU Inhabitants'!AY41*('[2]Weighted Average'!AY11/1000)*('[2]Waste Bin detailed'!$F$22/100)</f>
        <v>1.2805775262221875</v>
      </c>
      <c r="BE33" s="91">
        <f>'[2]EU Inhabitants'!AZ41*('[2]Weighted Average'!AZ11/1000)*('[2]Waste Bin detailed'!$F$22/100)</f>
        <v>1.2833341776111997</v>
      </c>
    </row>
    <row r="34" spans="1:57" x14ac:dyDescent="0.35">
      <c r="A34" s="86" t="s">
        <v>636</v>
      </c>
      <c r="C34" s="86" t="s">
        <v>7</v>
      </c>
      <c r="D34" s="87" t="s">
        <v>621</v>
      </c>
      <c r="E34" s="87"/>
      <c r="F34" s="90" t="s">
        <v>67</v>
      </c>
      <c r="G34" s="91">
        <f>'[2]EU Inhabitants'!B42*('[2]Weighted Average'!B11/1000)*('[2]Waste Bin detailed'!$F$22/100)</f>
        <v>7.6246005735792837</v>
      </c>
      <c r="H34" s="91">
        <f>'[2]EU Inhabitants'!C42*('[2]Weighted Average'!C11/1000)*('[2]Waste Bin detailed'!$F$22/100)</f>
        <v>7.6524028350367654</v>
      </c>
      <c r="I34" s="91">
        <f>'[2]EU Inhabitants'!D42*('[2]Weighted Average'!D11/1000)*('[2]Waste Bin detailed'!$F$22/100)</f>
        <v>7.6837218426467757</v>
      </c>
      <c r="J34" s="91">
        <f>'[2]EU Inhabitants'!E42*('[2]Weighted Average'!E11/1000)*('[2]Waste Bin detailed'!$F$22/100)</f>
        <v>7.7176661323955669</v>
      </c>
      <c r="K34" s="91">
        <f>'[2]EU Inhabitants'!F42*('[2]Weighted Average'!F11/1000)*('[2]Waste Bin detailed'!$F$22/100)</f>
        <v>7.7559429811327369</v>
      </c>
      <c r="L34" s="91">
        <f>'[2]EU Inhabitants'!G42*('[2]Weighted Average'!G11/1000)*('[2]Waste Bin detailed'!$F$22/100)</f>
        <v>7.807017904195563</v>
      </c>
      <c r="M34" s="91">
        <f>'[2]EU Inhabitants'!H42*('[2]Weighted Average'!H11/1000)*('[2]Waste Bin detailed'!$F$22/100)</f>
        <v>7.8638584256584139</v>
      </c>
      <c r="N34" s="91">
        <f>'[2]EU Inhabitants'!I42*('[2]Weighted Average'!I11/1000)*('[2]Waste Bin detailed'!$F$22/100)</f>
        <v>7.9214055712985942</v>
      </c>
      <c r="O34" s="91">
        <f>'[2]EU Inhabitants'!J42*('[2]Weighted Average'!J11/1000)*('[2]Waste Bin detailed'!$F$22/100)</f>
        <v>7.9843975406067695</v>
      </c>
      <c r="P34" s="91">
        <f>'[2]EU Inhabitants'!K42*('[2]Weighted Average'!K11/1000)*('[2]Waste Bin detailed'!$F$22/100)</f>
        <v>8.0437094859245679</v>
      </c>
      <c r="Q34" s="91">
        <f>'[2]EU Inhabitants'!L42*('[2]Weighted Average'!L11/1000)*('[2]Waste Bin detailed'!$F$22/100)</f>
        <v>8.1021936948467683</v>
      </c>
      <c r="R34" s="91">
        <f>'[2]EU Inhabitants'!M42*('[2]Weighted Average'!M11/1000)*('[2]Waste Bin detailed'!$F$22/100)</f>
        <v>8.1639365599606748</v>
      </c>
      <c r="S34" s="91">
        <f>'[2]EU Inhabitants'!N42*('[2]Weighted Average'!N11/1000)*('[2]Waste Bin detailed'!$F$22/100)</f>
        <v>8.2240412503472609</v>
      </c>
      <c r="T34" s="91">
        <f>'[2]EU Inhabitants'!O42*('[2]Weighted Average'!O11/1000)*('[2]Waste Bin detailed'!$F$22/100)</f>
        <v>8.2769707767057792</v>
      </c>
      <c r="U34" s="91">
        <f>'[2]EU Inhabitants'!P42*('[2]Weighted Average'!P11/1000)*('[2]Waste Bin detailed'!$F$22/100)</f>
        <v>8.3356660456674554</v>
      </c>
      <c r="V34" s="91">
        <f>'[2]EU Inhabitants'!Q42*('[2]Weighted Average'!Q11/1000)*('[2]Waste Bin detailed'!$F$22/100)</f>
        <v>8.402136649424806</v>
      </c>
      <c r="W34" s="91">
        <f>'[2]EU Inhabitants'!R42*('[2]Weighted Average'!R11/1000)*('[2]Waste Bin detailed'!$F$22/100)</f>
        <v>8.4727834888339579</v>
      </c>
      <c r="X34" s="91">
        <f>'[2]EU Inhabitants'!S42*('[2]Weighted Average'!S11/1000)*('[2]Waste Bin detailed'!$F$22/100)</f>
        <v>8.5347679496299591</v>
      </c>
      <c r="Y34" s="91">
        <f>'[2]EU Inhabitants'!T42*('[2]Weighted Average'!T11/1000)*('[2]Waste Bin detailed'!$F$22/100)</f>
        <v>8.5909627210610982</v>
      </c>
      <c r="Z34" s="91">
        <f>'[2]EU Inhabitants'!U42*('[2]Weighted Average'!U11/1000)*('[2]Waste Bin detailed'!$F$22/100)</f>
        <v>8.7823270323544644</v>
      </c>
      <c r="AA34" s="91">
        <f>'[2]EU Inhabitants'!V42*('[2]Weighted Average'!V11/1000)*('[2]Waste Bin detailed'!$F$22/100)</f>
        <v>8.8322134572795061</v>
      </c>
      <c r="AB34" s="91">
        <f>'[2]EU Inhabitants'!W42*('[2]Weighted Average'!W11/1000)*('[2]Waste Bin detailed'!$F$22/100)</f>
        <v>8.8327701935067022</v>
      </c>
      <c r="AC34" s="91">
        <f>'[2]EU Inhabitants'!X42*('[2]Weighted Average'!X11/1000)*('[2]Waste Bin detailed'!$F$22/100)</f>
        <v>8.8331166608910117</v>
      </c>
      <c r="AD34" s="91">
        <f>'[2]EU Inhabitants'!Y42*('[2]Weighted Average'!Y11/1000)*('[2]Waste Bin detailed'!$F$22/100)</f>
        <v>8.8340045786007781</v>
      </c>
      <c r="AE34" s="91">
        <f>'[2]EU Inhabitants'!Z42*('[2]Weighted Average'!Z11/1000)*('[2]Waste Bin detailed'!$F$22/100)</f>
        <v>8.8320191107109522</v>
      </c>
      <c r="AF34" s="91">
        <f>'[2]EU Inhabitants'!AA42*('[2]Weighted Average'!AA11/1000)*('[2]Waste Bin detailed'!$F$22/100)</f>
        <v>8.8313575696781772</v>
      </c>
      <c r="AG34" s="91">
        <f>'[2]EU Inhabitants'!AB42*('[2]Weighted Average'!AB11/1000)*('[2]Waste Bin detailed'!$F$22/100)</f>
        <v>8.8309767178500582</v>
      </c>
      <c r="AH34" s="91">
        <f>'[2]EU Inhabitants'!AC42*('[2]Weighted Average'!AC11/1000)*('[2]Waste Bin detailed'!$F$22/100)</f>
        <v>8.8308856355902101</v>
      </c>
      <c r="AI34" s="91">
        <f>'[2]EU Inhabitants'!AD42*('[2]Weighted Average'!AD11/1000)*('[2]Waste Bin detailed'!$F$22/100)</f>
        <v>8.8310760027076203</v>
      </c>
      <c r="AJ34" s="91">
        <f>'[2]EU Inhabitants'!AE42*('[2]Weighted Average'!AE11/1000)*('[2]Waste Bin detailed'!$F$22/100)</f>
        <v>8.8312476777547175</v>
      </c>
      <c r="AK34" s="91">
        <f>'[2]EU Inhabitants'!AF42*('[2]Weighted Average'!AF11/1000)*('[2]Waste Bin detailed'!$F$22/100)</f>
        <v>8.8313849638142266</v>
      </c>
      <c r="AL34" s="91">
        <f>'[2]EU Inhabitants'!AG42*('[2]Weighted Average'!AG11/1000)*('[2]Waste Bin detailed'!$F$22/100)</f>
        <v>8.8314982328788947</v>
      </c>
      <c r="AM34" s="91">
        <f>'[2]EU Inhabitants'!AH42*('[2]Weighted Average'!AH11/1000)*('[2]Waste Bin detailed'!$F$22/100)</f>
        <v>8.8315854008348218</v>
      </c>
      <c r="AN34" s="91">
        <f>'[2]EU Inhabitants'!AI42*('[2]Weighted Average'!AI11/1000)*('[2]Waste Bin detailed'!$F$22/100)</f>
        <v>8.8316583961813535</v>
      </c>
      <c r="AO34" s="91">
        <f>'[2]EU Inhabitants'!AJ42*('[2]Weighted Average'!AJ11/1000)*('[2]Waste Bin detailed'!$F$22/100)</f>
        <v>8.8317258153062497</v>
      </c>
      <c r="AP34" s="91">
        <f>'[2]EU Inhabitants'!AK42*('[2]Weighted Average'!AK11/1000)*('[2]Waste Bin detailed'!$F$22/100)</f>
        <v>8.8318080895587716</v>
      </c>
      <c r="AQ34" s="91">
        <f>'[2]EU Inhabitants'!AL42*('[2]Weighted Average'!AL11/1000)*('[2]Waste Bin detailed'!$F$22/100)</f>
        <v>8.8318521209747569</v>
      </c>
      <c r="AR34" s="91">
        <f>'[2]EU Inhabitants'!AM42*('[2]Weighted Average'!AM11/1000)*('[2]Waste Bin detailed'!$F$22/100)</f>
        <v>8.831888789125399</v>
      </c>
      <c r="AS34" s="91">
        <f>'[2]EU Inhabitants'!AN42*('[2]Weighted Average'!AN11/1000)*('[2]Waste Bin detailed'!$F$22/100)</f>
        <v>8.8319086839073311</v>
      </c>
      <c r="AT34" s="91">
        <f>'[2]EU Inhabitants'!AO42*('[2]Weighted Average'!AO11/1000)*('[2]Waste Bin detailed'!$F$22/100)</f>
        <v>8.8319186493332573</v>
      </c>
      <c r="AU34" s="91">
        <f>'[2]EU Inhabitants'!AP42*('[2]Weighted Average'!AP11/1000)*('[2]Waste Bin detailed'!$F$22/100)</f>
        <v>8.8319286697194883</v>
      </c>
      <c r="AV34" s="91">
        <f>'[2]EU Inhabitants'!AQ42*('[2]Weighted Average'!AQ11/1000)*('[2]Waste Bin detailed'!$F$22/100)</f>
        <v>8.8319371781103229</v>
      </c>
      <c r="AW34" s="91">
        <f>'[2]EU Inhabitants'!AR42*('[2]Weighted Average'!AR11/1000)*('[2]Waste Bin detailed'!$F$22/100)</f>
        <v>8.8319433472219657</v>
      </c>
      <c r="AX34" s="91">
        <f>'[2]EU Inhabitants'!AS42*('[2]Weighted Average'!AS11/1000)*('[2]Waste Bin detailed'!$F$22/100)</f>
        <v>8.8319530291606441</v>
      </c>
      <c r="AY34" s="91">
        <f>'[2]EU Inhabitants'!AT42*('[2]Weighted Average'!AT11/1000)*('[2]Waste Bin detailed'!$F$22/100)</f>
        <v>8.831961728289679</v>
      </c>
      <c r="AZ34" s="91">
        <f>'[2]EU Inhabitants'!AU42*('[2]Weighted Average'!AU11/1000)*('[2]Waste Bin detailed'!$F$22/100)</f>
        <v>8.8319697867920492</v>
      </c>
      <c r="BA34" s="91">
        <f>'[2]EU Inhabitants'!AV42*('[2]Weighted Average'!AV11/1000)*('[2]Waste Bin detailed'!$F$22/100)</f>
        <v>8.8319894842815039</v>
      </c>
      <c r="BB34" s="91">
        <f>'[2]EU Inhabitants'!AW42*('[2]Weighted Average'!AW11/1000)*('[2]Waste Bin detailed'!$F$22/100)</f>
        <v>8.8320233866318496</v>
      </c>
      <c r="BC34" s="91">
        <f>'[2]EU Inhabitants'!AX42*('[2]Weighted Average'!AX11/1000)*('[2]Waste Bin detailed'!$F$22/100)</f>
        <v>8.8320572431740523</v>
      </c>
      <c r="BD34" s="91">
        <f>'[2]EU Inhabitants'!AY42*('[2]Weighted Average'!AY11/1000)*('[2]Waste Bin detailed'!$F$22/100)</f>
        <v>8.8320831385663929</v>
      </c>
      <c r="BE34" s="91">
        <f>'[2]EU Inhabitants'!AZ42*('[2]Weighted Average'!AZ11/1000)*('[2]Waste Bin detailed'!$F$22/100)</f>
        <v>8.8321029742076025</v>
      </c>
    </row>
    <row r="35" spans="1:57" x14ac:dyDescent="0.35">
      <c r="A35" s="86" t="s">
        <v>636</v>
      </c>
      <c r="C35" s="86" t="s">
        <v>7</v>
      </c>
      <c r="D35" s="87" t="s">
        <v>621</v>
      </c>
      <c r="F35" s="92" t="s">
        <v>630</v>
      </c>
      <c r="G35" s="91">
        <f>SUM(G4:G34)</f>
        <v>64.745093907439298</v>
      </c>
      <c r="H35" s="91">
        <f t="shared" ref="H35:BE35" si="0">SUM(H4:H34)</f>
        <v>64.881122572877871</v>
      </c>
      <c r="I35" s="91">
        <f t="shared" si="0"/>
        <v>64.986424800484201</v>
      </c>
      <c r="J35" s="91">
        <f t="shared" si="0"/>
        <v>65.221980051949103</v>
      </c>
      <c r="K35" s="91">
        <f t="shared" si="0"/>
        <v>65.476845771639347</v>
      </c>
      <c r="L35" s="91">
        <f t="shared" si="0"/>
        <v>65.758506209476124</v>
      </c>
      <c r="M35" s="91">
        <f t="shared" si="0"/>
        <v>66.00773902256509</v>
      </c>
      <c r="N35" s="91">
        <f t="shared" si="0"/>
        <v>66.252225590474069</v>
      </c>
      <c r="O35" s="91">
        <f t="shared" si="0"/>
        <v>66.516688780825874</v>
      </c>
      <c r="P35" s="91">
        <f t="shared" si="0"/>
        <v>66.757507376451969</v>
      </c>
      <c r="Q35" s="91">
        <f t="shared" si="0"/>
        <v>66.897941242508921</v>
      </c>
      <c r="R35" s="91">
        <f t="shared" si="0"/>
        <v>66.852172420720905</v>
      </c>
      <c r="S35" s="91">
        <f t="shared" si="0"/>
        <v>67.002996308512877</v>
      </c>
      <c r="T35" s="91">
        <f t="shared" si="0"/>
        <v>67.165467143389051</v>
      </c>
      <c r="U35" s="91">
        <f t="shared" si="0"/>
        <v>67.462368772791237</v>
      </c>
      <c r="V35" s="91">
        <f t="shared" si="0"/>
        <v>67.660993005615879</v>
      </c>
      <c r="W35" s="91">
        <f t="shared" si="0"/>
        <v>67.914441377978633</v>
      </c>
      <c r="X35" s="91">
        <f t="shared" si="0"/>
        <v>68.102073492354521</v>
      </c>
      <c r="Y35" s="91">
        <f t="shared" si="0"/>
        <v>68.263854220535919</v>
      </c>
      <c r="Z35" s="91">
        <f t="shared" si="0"/>
        <v>69.279962131121579</v>
      </c>
      <c r="AA35" s="91">
        <f t="shared" si="0"/>
        <v>69.464933822305213</v>
      </c>
      <c r="AB35" s="91">
        <f t="shared" si="0"/>
        <v>69.417045134210625</v>
      </c>
      <c r="AC35" s="91">
        <f t="shared" si="0"/>
        <v>69.398076839501599</v>
      </c>
      <c r="AD35" s="91">
        <f t="shared" si="0"/>
        <v>69.688701206249263</v>
      </c>
      <c r="AE35" s="91">
        <f t="shared" si="0"/>
        <v>70.223214880423683</v>
      </c>
      <c r="AF35" s="91">
        <f t="shared" si="0"/>
        <v>70.266410742267695</v>
      </c>
      <c r="AG35" s="91">
        <f t="shared" si="0"/>
        <v>70.289888221749734</v>
      </c>
      <c r="AH35" s="91">
        <f t="shared" si="0"/>
        <v>70.294934495523052</v>
      </c>
      <c r="AI35" s="91">
        <f t="shared" si="0"/>
        <v>70.278769705408962</v>
      </c>
      <c r="AJ35" s="91">
        <f t="shared" si="0"/>
        <v>70.26645166797573</v>
      </c>
      <c r="AK35" s="91">
        <f t="shared" si="0"/>
        <v>70.254365875552935</v>
      </c>
      <c r="AL35" s="91">
        <f t="shared" si="0"/>
        <v>70.241115779923689</v>
      </c>
      <c r="AM35" s="91">
        <f t="shared" si="0"/>
        <v>70.226871655271111</v>
      </c>
      <c r="AN35" s="91">
        <f t="shared" si="0"/>
        <v>70.214136530154704</v>
      </c>
      <c r="AO35" s="91">
        <f t="shared" si="0"/>
        <v>70.20206406807219</v>
      </c>
      <c r="AP35" s="91">
        <f t="shared" si="0"/>
        <v>70.21068755806823</v>
      </c>
      <c r="AQ35" s="91">
        <f t="shared" si="0"/>
        <v>70.215933665653353</v>
      </c>
      <c r="AR35" s="91">
        <f t="shared" si="0"/>
        <v>70.217871704147768</v>
      </c>
      <c r="AS35" s="91">
        <f t="shared" si="0"/>
        <v>70.216396422617592</v>
      </c>
      <c r="AT35" s="91">
        <f t="shared" si="0"/>
        <v>70.210034600983576</v>
      </c>
      <c r="AU35" s="91">
        <f t="shared" si="0"/>
        <v>70.200561532390992</v>
      </c>
      <c r="AV35" s="91">
        <f t="shared" si="0"/>
        <v>70.185967180355249</v>
      </c>
      <c r="AW35" s="91">
        <f t="shared" si="0"/>
        <v>70.165884473080908</v>
      </c>
      <c r="AX35" s="91">
        <f t="shared" si="0"/>
        <v>70.140052353704306</v>
      </c>
      <c r="AY35" s="91">
        <f t="shared" si="0"/>
        <v>70.108030855303369</v>
      </c>
      <c r="AZ35" s="91">
        <f t="shared" si="0"/>
        <v>70.069715719627524</v>
      </c>
      <c r="BA35" s="91">
        <f t="shared" si="0"/>
        <v>70.026017246735719</v>
      </c>
      <c r="BB35" s="91">
        <f t="shared" si="0"/>
        <v>69.974886804235481</v>
      </c>
      <c r="BC35" s="91">
        <f t="shared" si="0"/>
        <v>69.917245090229997</v>
      </c>
      <c r="BD35" s="91">
        <f t="shared" si="0"/>
        <v>69.851583151049581</v>
      </c>
      <c r="BE35" s="91">
        <f t="shared" si="0"/>
        <v>69.779502924108741</v>
      </c>
    </row>
  </sheetData>
  <pageMargins left="0.7" right="0.7" top="0.78740157499999996" bottom="0.78740157499999996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764C0-EA9E-4643-8C5A-BA42CF5417EE}">
  <sheetPr>
    <tabColor rgb="FF92D050"/>
  </sheetPr>
  <dimension ref="A1:BE47"/>
  <sheetViews>
    <sheetView topLeftCell="A30" zoomScale="70" zoomScaleNormal="70" workbookViewId="0">
      <selection activeCell="E12" sqref="E12:E43"/>
    </sheetView>
  </sheetViews>
  <sheetFormatPr baseColWidth="10" defaultRowHeight="14.5" x14ac:dyDescent="0.35"/>
  <cols>
    <col min="1" max="4" width="11.54296875" style="57"/>
    <col min="5" max="5" width="13.54296875" bestFit="1" customWidth="1"/>
    <col min="6" max="6" width="27.26953125" customWidth="1"/>
    <col min="7" max="8" width="12.26953125" customWidth="1"/>
    <col min="9" max="9" width="12" customWidth="1"/>
    <col min="10" max="17" width="11" customWidth="1"/>
    <col min="18" max="27" width="11.26953125" bestFit="1" customWidth="1"/>
  </cols>
  <sheetData>
    <row r="1" spans="1:57" x14ac:dyDescent="0.35">
      <c r="F1" s="26" t="s">
        <v>32</v>
      </c>
      <c r="G1" s="26" t="s">
        <v>33</v>
      </c>
      <c r="H1" s="94"/>
      <c r="I1" s="94"/>
      <c r="J1" s="26"/>
      <c r="K1" s="26"/>
      <c r="L1" s="26"/>
      <c r="M1" s="26"/>
      <c r="N1" s="26"/>
      <c r="O1" s="26"/>
      <c r="P1" s="26"/>
    </row>
    <row r="2" spans="1:57" x14ac:dyDescent="0.35">
      <c r="G2" s="26" t="s">
        <v>585</v>
      </c>
      <c r="H2" s="26"/>
      <c r="I2" s="26"/>
      <c r="J2" s="26"/>
      <c r="K2" s="26"/>
      <c r="L2" s="26"/>
      <c r="M2" s="26"/>
      <c r="N2" s="26"/>
      <c r="O2" s="26"/>
      <c r="P2" s="26"/>
    </row>
    <row r="9" spans="1:57" x14ac:dyDescent="0.35">
      <c r="F9" s="26"/>
      <c r="G9" s="26"/>
      <c r="H9" s="26"/>
      <c r="I9" s="6"/>
      <c r="J9" s="6"/>
      <c r="K9" s="6"/>
      <c r="L9" s="6"/>
      <c r="M9" s="6"/>
      <c r="N9" s="6"/>
      <c r="O9" s="6"/>
      <c r="P9" s="6"/>
      <c r="Q9" s="6"/>
      <c r="R9" s="26"/>
      <c r="S9" s="26"/>
      <c r="T9" s="26"/>
      <c r="U9" s="26"/>
      <c r="V9" s="26"/>
      <c r="W9" s="26"/>
      <c r="X9" s="26"/>
      <c r="Y9" s="26"/>
      <c r="Z9" s="26"/>
      <c r="AA9" s="7"/>
    </row>
    <row r="10" spans="1:57" x14ac:dyDescent="0.35">
      <c r="F10" s="26"/>
      <c r="G10" s="96" t="s">
        <v>38</v>
      </c>
      <c r="H10" s="96"/>
      <c r="I10" s="96"/>
      <c r="J10" s="96"/>
      <c r="K10" s="96"/>
      <c r="L10" s="96"/>
      <c r="M10" s="96"/>
      <c r="N10" s="96"/>
      <c r="O10" s="96"/>
      <c r="P10" s="96"/>
      <c r="Q10" s="96"/>
      <c r="R10" s="97" t="s">
        <v>39</v>
      </c>
      <c r="S10" s="97"/>
      <c r="T10" s="97"/>
      <c r="U10" s="97"/>
      <c r="V10" s="97"/>
      <c r="W10" s="97"/>
      <c r="X10" s="97"/>
      <c r="Y10" s="97"/>
      <c r="Z10" s="97"/>
      <c r="AA10" s="97"/>
      <c r="AB10" s="97"/>
      <c r="AC10" s="98" t="s">
        <v>40</v>
      </c>
      <c r="AD10" s="98"/>
      <c r="AE10" s="98"/>
      <c r="AF10" s="98"/>
      <c r="AG10" s="98"/>
      <c r="AH10" s="98"/>
      <c r="AI10" s="98"/>
      <c r="AJ10" s="98"/>
      <c r="AK10" s="98"/>
      <c r="AL10" s="98"/>
      <c r="AM10" s="98"/>
      <c r="AN10" s="98"/>
      <c r="AO10" s="98"/>
      <c r="AP10" s="98"/>
      <c r="AQ10" s="98"/>
      <c r="AR10" s="98"/>
      <c r="AS10" s="98"/>
      <c r="AT10" s="98"/>
      <c r="AU10" s="98"/>
      <c r="AV10" s="98"/>
      <c r="AW10" s="98"/>
      <c r="AX10" s="98"/>
      <c r="AY10" s="98"/>
      <c r="AZ10" s="98"/>
      <c r="BA10" s="98"/>
      <c r="BB10" s="98"/>
      <c r="BC10" s="98"/>
      <c r="BD10" s="98"/>
      <c r="BE10" s="98"/>
    </row>
    <row r="11" spans="1:57" x14ac:dyDescent="0.35">
      <c r="A11" s="57" t="s">
        <v>615</v>
      </c>
      <c r="B11" s="57" t="s">
        <v>613</v>
      </c>
      <c r="C11" s="57" t="s">
        <v>618</v>
      </c>
      <c r="D11" s="57" t="s">
        <v>620</v>
      </c>
      <c r="E11" s="76" t="s">
        <v>619</v>
      </c>
      <c r="F11" s="27" t="s">
        <v>614</v>
      </c>
      <c r="G11" s="8">
        <v>2000</v>
      </c>
      <c r="H11" s="8">
        <v>2001</v>
      </c>
      <c r="I11" s="8">
        <v>2002</v>
      </c>
      <c r="J11" s="8">
        <v>2003</v>
      </c>
      <c r="K11" s="8">
        <v>2004</v>
      </c>
      <c r="L11" s="8">
        <v>2005</v>
      </c>
      <c r="M11" s="8">
        <v>2006</v>
      </c>
      <c r="N11" s="8">
        <v>2007</v>
      </c>
      <c r="O11" s="8">
        <v>2008</v>
      </c>
      <c r="P11" s="8">
        <v>2009</v>
      </c>
      <c r="Q11" s="8">
        <v>2010</v>
      </c>
      <c r="R11" s="9">
        <v>2011</v>
      </c>
      <c r="S11" s="9">
        <v>2012</v>
      </c>
      <c r="T11" s="9">
        <v>2013</v>
      </c>
      <c r="U11" s="9">
        <v>2014</v>
      </c>
      <c r="V11" s="9">
        <v>2015</v>
      </c>
      <c r="W11" s="9">
        <v>2016</v>
      </c>
      <c r="X11" s="9">
        <v>2017</v>
      </c>
      <c r="Y11" s="9">
        <v>2018</v>
      </c>
      <c r="Z11" s="9">
        <v>2019</v>
      </c>
      <c r="AA11" s="9">
        <v>2020</v>
      </c>
      <c r="AB11" s="9">
        <v>2021</v>
      </c>
      <c r="AC11" s="10">
        <v>2022</v>
      </c>
      <c r="AD11" s="10">
        <v>2023</v>
      </c>
      <c r="AE11" s="10">
        <v>2024</v>
      </c>
      <c r="AF11" s="10">
        <v>2025</v>
      </c>
      <c r="AG11" s="10">
        <v>2026</v>
      </c>
      <c r="AH11" s="10">
        <v>2027</v>
      </c>
      <c r="AI11" s="10">
        <v>2028</v>
      </c>
      <c r="AJ11" s="10">
        <v>2029</v>
      </c>
      <c r="AK11" s="10">
        <v>2030</v>
      </c>
      <c r="AL11" s="10">
        <v>2031</v>
      </c>
      <c r="AM11" s="10">
        <v>2032</v>
      </c>
      <c r="AN11" s="10">
        <v>2033</v>
      </c>
      <c r="AO11" s="10">
        <v>2034</v>
      </c>
      <c r="AP11" s="10">
        <v>2035</v>
      </c>
      <c r="AQ11" s="10">
        <v>2036</v>
      </c>
      <c r="AR11" s="10">
        <v>2037</v>
      </c>
      <c r="AS11" s="10">
        <v>2038</v>
      </c>
      <c r="AT11" s="10">
        <v>2039</v>
      </c>
      <c r="AU11" s="10">
        <v>2040</v>
      </c>
      <c r="AV11" s="10">
        <v>2041</v>
      </c>
      <c r="AW11" s="10">
        <v>2042</v>
      </c>
      <c r="AX11" s="10">
        <v>2043</v>
      </c>
      <c r="AY11" s="10">
        <v>2044</v>
      </c>
      <c r="AZ11" s="10">
        <v>2045</v>
      </c>
      <c r="BA11" s="10">
        <v>2046</v>
      </c>
      <c r="BB11" s="10">
        <v>2047</v>
      </c>
      <c r="BC11" s="10">
        <v>2048</v>
      </c>
      <c r="BD11" s="10">
        <v>2049</v>
      </c>
      <c r="BE11" s="10">
        <v>2050</v>
      </c>
    </row>
    <row r="12" spans="1:57" x14ac:dyDescent="0.35">
      <c r="A12" s="57" t="s">
        <v>616</v>
      </c>
      <c r="C12" s="86" t="s">
        <v>4</v>
      </c>
      <c r="D12" s="58" t="s">
        <v>621</v>
      </c>
      <c r="E12" s="86" t="s">
        <v>625</v>
      </c>
      <c r="F12" s="26" t="s">
        <v>41</v>
      </c>
      <c r="G12" s="11">
        <f>'POM Portables NiCd'!G12-'cameras games_NiCd'!G12-cellphones_NiCd!G12-'Cordless Tools_NiCd'!G12-PortablePCs_NiCd!G12-Tablets_NiCd!G12</f>
        <v>145.29471022258144</v>
      </c>
      <c r="H12" s="11">
        <f>'POM Portables NiCd'!H12-'cameras games_NiCd'!H12-cellphones_NiCd!H12-'Cordless Tools_NiCd'!H12-PortablePCs_NiCd!H12-Tablets_NiCd!H12</f>
        <v>161.01034899064746</v>
      </c>
      <c r="I12" s="11">
        <f>'POM Portables NiCd'!I12-'cameras games_NiCd'!I12-cellphones_NiCd!I12-'Cordless Tools_NiCd'!I12-PortablePCs_NiCd!I12-Tablets_NiCd!I12</f>
        <v>184.19681164308449</v>
      </c>
      <c r="J12" s="11">
        <f>'POM Portables NiCd'!J12-'cameras games_NiCd'!J12-cellphones_NiCd!J12-'Cordless Tools_NiCd'!J12-PortablePCs_NiCd!J12-Tablets_NiCd!J12</f>
        <v>208.91120107886016</v>
      </c>
      <c r="K12" s="11">
        <f>'POM Portables NiCd'!K12-'cameras games_NiCd'!K12-cellphones_NiCd!K12-'Cordless Tools_NiCd'!K12-PortablePCs_NiCd!K12-Tablets_NiCd!K12</f>
        <v>251.20069139312943</v>
      </c>
      <c r="L12" s="11">
        <f>'POM Portables NiCd'!L12-'cameras games_NiCd'!L12-cellphones_NiCd!L12-'Cordless Tools_NiCd'!L12-PortablePCs_NiCd!L12-Tablets_NiCd!L12</f>
        <v>166.45722263910372</v>
      </c>
      <c r="M12" s="11">
        <f>'POM Portables NiCd'!M12-'cameras games_NiCd'!M12-cellphones_NiCd!M12-'Cordless Tools_NiCd'!M12-PortablePCs_NiCd!M12-Tablets_NiCd!M12</f>
        <v>248.05896097938438</v>
      </c>
      <c r="N12" s="11">
        <f>'POM Portables NiCd'!N12-'cameras games_NiCd'!N12-cellphones_NiCd!N12-'Cordless Tools_NiCd'!N12-PortablePCs_NiCd!N12-Tablets_NiCd!N12</f>
        <v>139.21037481624347</v>
      </c>
      <c r="O12" s="11">
        <f>'POM Portables NiCd'!O12-'cameras games_NiCd'!O12-cellphones_NiCd!O12-'Cordless Tools_NiCd'!O12-PortablePCs_NiCd!O12-Tablets_NiCd!O12</f>
        <v>148.11783695771325</v>
      </c>
      <c r="P12" s="11">
        <f>'POM Portables NiCd'!P12-'cameras games_NiCd'!P12-cellphones_NiCd!P12-'Cordless Tools_NiCd'!P12-PortablePCs_NiCd!P12-Tablets_NiCd!P12</f>
        <v>91.885888913912339</v>
      </c>
      <c r="Q12" s="11">
        <f>'POM Portables NiCd'!Q12-'cameras games_NiCd'!Q12-cellphones_NiCd!Q12-'Cordless Tools_NiCd'!Q12-PortablePCs_NiCd!Q12-Tablets_NiCd!Q12</f>
        <v>23.313032503664772</v>
      </c>
      <c r="R12" s="11">
        <f>'POM Portables NiCd'!R12-'cameras games_NiCd'!R12-cellphones_NiCd!R12-'Cordless Tools_NiCd'!R12-PortablePCs_NiCd!R12-Tablets_NiCd!R12</f>
        <v>59.886208954077446</v>
      </c>
      <c r="S12" s="11">
        <f>'POM Portables NiCd'!S12-'cameras games_NiCd'!S12-cellphones_NiCd!S12-'Cordless Tools_NiCd'!S12-PortablePCs_NiCd!S12-Tablets_NiCd!S12</f>
        <v>37.655260845760353</v>
      </c>
      <c r="T12" s="11">
        <f>'POM Portables NiCd'!T12-'cameras games_NiCd'!T12-cellphones_NiCd!T12-'Cordless Tools_NiCd'!T12-PortablePCs_NiCd!T12-Tablets_NiCd!T12</f>
        <v>32.028071184190267</v>
      </c>
      <c r="U12" s="11">
        <f>'POM Portables NiCd'!U12-'cameras games_NiCd'!U12-cellphones_NiCd!U12-'Cordless Tools_NiCd'!U12-PortablePCs_NiCd!U12-Tablets_NiCd!U12</f>
        <v>32.802541923582268</v>
      </c>
      <c r="V12" s="11">
        <f>'POM Portables NiCd'!V12-'cameras games_NiCd'!V12-cellphones_NiCd!V12-'Cordless Tools_NiCd'!V12-PortablePCs_NiCd!V12-Tablets_NiCd!V12</f>
        <v>48.619304359565874</v>
      </c>
      <c r="W12" s="11">
        <f>'POM Portables NiCd'!W12-'cameras games_NiCd'!W12-cellphones_NiCd!W12-'Cordless Tools_NiCd'!W12-PortablePCs_NiCd!W12-Tablets_NiCd!W12</f>
        <v>47.64414501665135</v>
      </c>
      <c r="X12" s="11">
        <f>'POM Portables NiCd'!X12-'cameras games_NiCd'!X12-cellphones_NiCd!X12-'Cordless Tools_NiCd'!X12-PortablePCs_NiCd!X12-Tablets_NiCd!X12</f>
        <v>38.080145235964409</v>
      </c>
      <c r="Y12" s="11">
        <f>'POM Portables NiCd'!Y12-'cameras games_NiCd'!Y12-cellphones_NiCd!Y12-'Cordless Tools_NiCd'!Y12-PortablePCs_NiCd!Y12-Tablets_NiCd!Y12</f>
        <v>39.223856370808619</v>
      </c>
      <c r="Z12" s="11">
        <f>'POM Portables NiCd'!Z12-'cameras games_NiCd'!Z12-cellphones_NiCd!Z12-'Cordless Tools_NiCd'!Z12-PortablePCs_NiCd!Z12-Tablets_NiCd!Z12</f>
        <v>37.425551375158946</v>
      </c>
      <c r="AA12" s="11">
        <f>'POM Portables NiCd'!AA12-'cameras games_NiCd'!AA12-cellphones_NiCd!AA12-'Cordless Tools_NiCd'!AA12-PortablePCs_NiCd!AA12-Tablets_NiCd!AA12</f>
        <v>33.553239566839842</v>
      </c>
      <c r="AB12" s="11">
        <f>'POM Portables NiCd'!AB12-'cameras games_NiCd'!AB12-cellphones_NiCd!AB12-'Cordless Tools_NiCd'!AB12-PortablePCs_NiCd!AB12-Tablets_NiCd!AB12</f>
        <v>31.922799999999999</v>
      </c>
      <c r="AC12" s="11">
        <f>'POM Portables NiCd'!AC12-'cameras games_NiCd'!AC12-cellphones_NiCd!AC12-'Cordless Tools_NiCd'!AC12-PortablePCs_NiCd!AC12-Tablets_NiCd!AC12</f>
        <v>25.538239999999998</v>
      </c>
      <c r="AD12" s="11">
        <f>'POM Portables NiCd'!AD12-'cameras games_NiCd'!AD12-cellphones_NiCd!AD12-'Cordless Tools_NiCd'!AD12-PortablePCs_NiCd!AD12-Tablets_NiCd!AD12</f>
        <v>20.430591999999997</v>
      </c>
      <c r="AE12" s="11">
        <f>'POM Portables NiCd'!AE12-'cameras games_NiCd'!AE12-cellphones_NiCd!AE12-'Cordless Tools_NiCd'!AE12-PortablePCs_NiCd!AE12-Tablets_NiCd!AE12</f>
        <v>16.344473599999997</v>
      </c>
      <c r="AF12" s="11">
        <f>'POM Portables NiCd'!AF12-'cameras games_NiCd'!AF12-cellphones_NiCd!AF12-'Cordless Tools_NiCd'!AF12-PortablePCs_NiCd!AF12-Tablets_NiCd!AF12</f>
        <v>13.075578879999998</v>
      </c>
      <c r="AG12" s="11">
        <f>'POM Portables NiCd'!AG12-'cameras games_NiCd'!AG12-cellphones_NiCd!AG12-'Cordless Tools_NiCd'!AG12-PortablePCs_NiCd!AG12-Tablets_NiCd!AG12</f>
        <v>0</v>
      </c>
      <c r="AH12" s="11">
        <f>'POM Portables NiCd'!AH12-'cameras games_NiCd'!AH12-cellphones_NiCd!AH12-'Cordless Tools_NiCd'!AH12-PortablePCs_NiCd!AH12-Tablets_NiCd!AH12</f>
        <v>0</v>
      </c>
      <c r="AI12" s="11">
        <f>'POM Portables NiCd'!AI12-'cameras games_NiCd'!AI12-cellphones_NiCd!AI12-'Cordless Tools_NiCd'!AI12-PortablePCs_NiCd!AI12-Tablets_NiCd!AI12</f>
        <v>0</v>
      </c>
      <c r="AJ12" s="11">
        <f>'POM Portables NiCd'!AJ12-'cameras games_NiCd'!AJ12-cellphones_NiCd!AJ12-'Cordless Tools_NiCd'!AJ12-PortablePCs_NiCd!AJ12-Tablets_NiCd!AJ12</f>
        <v>0</v>
      </c>
      <c r="AK12" s="11">
        <f>'POM Portables NiCd'!AK12-'cameras games_NiCd'!AK12-cellphones_NiCd!AK12-'Cordless Tools_NiCd'!AK12-PortablePCs_NiCd!AK12-Tablets_NiCd!AK12</f>
        <v>0</v>
      </c>
      <c r="AL12" s="11">
        <f>'POM Portables NiCd'!AL12-'cameras games_NiCd'!AL12-cellphones_NiCd!AL12-'Cordless Tools_NiCd'!AL12-PortablePCs_NiCd!AL12-Tablets_NiCd!AL12</f>
        <v>0</v>
      </c>
      <c r="AM12" s="11">
        <f>'POM Portables NiCd'!AM12-'cameras games_NiCd'!AM12-cellphones_NiCd!AM12-'Cordless Tools_NiCd'!AM12-PortablePCs_NiCd!AM12-Tablets_NiCd!AM12</f>
        <v>0</v>
      </c>
      <c r="AN12" s="11">
        <f>'POM Portables NiCd'!AN12-'cameras games_NiCd'!AN12-cellphones_NiCd!AN12-'Cordless Tools_NiCd'!AN12-PortablePCs_NiCd!AN12-Tablets_NiCd!AN12</f>
        <v>0</v>
      </c>
      <c r="AO12" s="11">
        <f>'POM Portables NiCd'!AO12-'cameras games_NiCd'!AO12-cellphones_NiCd!AO12-'Cordless Tools_NiCd'!AO12-PortablePCs_NiCd!AO12-Tablets_NiCd!AO12</f>
        <v>0</v>
      </c>
      <c r="AP12" s="11">
        <f>'POM Portables NiCd'!AP12-'cameras games_NiCd'!AP12-cellphones_NiCd!AP12-'Cordless Tools_NiCd'!AP12-PortablePCs_NiCd!AP12-Tablets_NiCd!AP12</f>
        <v>0</v>
      </c>
      <c r="AQ12" s="11">
        <f>'POM Portables NiCd'!AQ12-'cameras games_NiCd'!AQ12-cellphones_NiCd!AQ12-'Cordless Tools_NiCd'!AQ12-PortablePCs_NiCd!AQ12-Tablets_NiCd!AQ12</f>
        <v>0</v>
      </c>
      <c r="AR12" s="11">
        <f>'POM Portables NiCd'!AR12-'cameras games_NiCd'!AR12-cellphones_NiCd!AR12-'Cordless Tools_NiCd'!AR12-PortablePCs_NiCd!AR12-Tablets_NiCd!AR12</f>
        <v>0</v>
      </c>
      <c r="AS12" s="11">
        <f>'POM Portables NiCd'!AS12-'cameras games_NiCd'!AS12-cellphones_NiCd!AS12-'Cordless Tools_NiCd'!AS12-PortablePCs_NiCd!AS12-Tablets_NiCd!AS12</f>
        <v>0</v>
      </c>
      <c r="AT12" s="11">
        <f>'POM Portables NiCd'!AT12-'cameras games_NiCd'!AT12-cellphones_NiCd!AT12-'Cordless Tools_NiCd'!AT12-PortablePCs_NiCd!AT12-Tablets_NiCd!AT12</f>
        <v>0</v>
      </c>
      <c r="AU12" s="11">
        <f>'POM Portables NiCd'!AU12-'cameras games_NiCd'!AU12-cellphones_NiCd!AU12-'Cordless Tools_NiCd'!AU12-PortablePCs_NiCd!AU12-Tablets_NiCd!AU12</f>
        <v>0</v>
      </c>
      <c r="AV12" s="11">
        <f>'POM Portables NiCd'!AV12-'cameras games_NiCd'!AV12-cellphones_NiCd!AV12-'Cordless Tools_NiCd'!AV12-PortablePCs_NiCd!AV12-Tablets_NiCd!AV12</f>
        <v>0</v>
      </c>
      <c r="AW12" s="11">
        <f>'POM Portables NiCd'!AW12-'cameras games_NiCd'!AW12-cellphones_NiCd!AW12-'Cordless Tools_NiCd'!AW12-PortablePCs_NiCd!AW12-Tablets_NiCd!AW12</f>
        <v>0</v>
      </c>
      <c r="AX12" s="11">
        <f>'POM Portables NiCd'!AX12-'cameras games_NiCd'!AX12-cellphones_NiCd!AX12-'Cordless Tools_NiCd'!AX12-PortablePCs_NiCd!AX12-Tablets_NiCd!AX12</f>
        <v>0</v>
      </c>
      <c r="AY12" s="11">
        <f>'POM Portables NiCd'!AY12-'cameras games_NiCd'!AY12-cellphones_NiCd!AY12-'Cordless Tools_NiCd'!AY12-PortablePCs_NiCd!AY12-Tablets_NiCd!AY12</f>
        <v>0</v>
      </c>
      <c r="AZ12" s="11">
        <f>'POM Portables NiCd'!AZ12-'cameras games_NiCd'!AZ12-cellphones_NiCd!AZ12-'Cordless Tools_NiCd'!AZ12-PortablePCs_NiCd!AZ12-Tablets_NiCd!AZ12</f>
        <v>0</v>
      </c>
      <c r="BA12" s="11">
        <f>'POM Portables NiCd'!BA12-'cameras games_NiCd'!BA12-cellphones_NiCd!BA12-'Cordless Tools_NiCd'!BA12-PortablePCs_NiCd!BA12-Tablets_NiCd!BA12</f>
        <v>0</v>
      </c>
      <c r="BB12" s="11">
        <f>'POM Portables NiCd'!BB12-'cameras games_NiCd'!BB12-cellphones_NiCd!BB12-'Cordless Tools_NiCd'!BB12-PortablePCs_NiCd!BB12-Tablets_NiCd!BB12</f>
        <v>0</v>
      </c>
      <c r="BC12" s="11">
        <f>'POM Portables NiCd'!BC12-'cameras games_NiCd'!BC12-cellphones_NiCd!BC12-'Cordless Tools_NiCd'!BC12-PortablePCs_NiCd!BC12-Tablets_NiCd!BC12</f>
        <v>0</v>
      </c>
      <c r="BD12" s="11">
        <f>'POM Portables NiCd'!BD12-'cameras games_NiCd'!BD12-cellphones_NiCd!BD12-'Cordless Tools_NiCd'!BD12-PortablePCs_NiCd!BD12-Tablets_NiCd!BD12</f>
        <v>0</v>
      </c>
      <c r="BE12" s="11">
        <f>'POM Portables NiCd'!BE12-'cameras games_NiCd'!BE12-cellphones_NiCd!BE12-'Cordless Tools_NiCd'!BE12-PortablePCs_NiCd!BE12-Tablets_NiCd!BE12</f>
        <v>0</v>
      </c>
    </row>
    <row r="13" spans="1:57" x14ac:dyDescent="0.35">
      <c r="A13" s="57" t="s">
        <v>616</v>
      </c>
      <c r="C13" s="86" t="s">
        <v>4</v>
      </c>
      <c r="D13" s="58" t="s">
        <v>621</v>
      </c>
      <c r="E13" s="86" t="s">
        <v>625</v>
      </c>
      <c r="F13" s="26" t="s">
        <v>42</v>
      </c>
      <c r="G13" s="11">
        <f>'POM Portables NiCd'!G13-'cameras games_NiCd'!G13-cellphones_NiCd!G13-'Cordless Tools_NiCd'!G13-PortablePCs_NiCd!G13-Tablets_NiCd!G13</f>
        <v>100.79655267470315</v>
      </c>
      <c r="H13" s="11">
        <f>'POM Portables NiCd'!H13-'cameras games_NiCd'!H13-cellphones_NiCd!H13-'Cordless Tools_NiCd'!H13-PortablePCs_NiCd!H13-Tablets_NiCd!H13</f>
        <v>123.87069162945635</v>
      </c>
      <c r="I13" s="11">
        <f>'POM Portables NiCd'!I13-'cameras games_NiCd'!I13-cellphones_NiCd!I13-'Cordless Tools_NiCd'!I13-PortablePCs_NiCd!I13-Tablets_NiCd!I13</f>
        <v>125.2786632335048</v>
      </c>
      <c r="J13" s="11">
        <f>'POM Portables NiCd'!J13-'cameras games_NiCd'!J13-cellphones_NiCd!J13-'Cordless Tools_NiCd'!J13-PortablePCs_NiCd!J13-Tablets_NiCd!J13</f>
        <v>164.88047674231018</v>
      </c>
      <c r="K13" s="11">
        <f>'POM Portables NiCd'!K13-'cameras games_NiCd'!K13-cellphones_NiCd!K13-'Cordless Tools_NiCd'!K13-PortablePCs_NiCd!K13-Tablets_NiCd!K13</f>
        <v>250.48336258939702</v>
      </c>
      <c r="L13" s="11">
        <f>'POM Portables NiCd'!L13-'cameras games_NiCd'!L13-cellphones_NiCd!L13-'Cordless Tools_NiCd'!L13-PortablePCs_NiCd!L13-Tablets_NiCd!L13</f>
        <v>172.63110956660194</v>
      </c>
      <c r="M13" s="11">
        <f>'POM Portables NiCd'!M13-'cameras games_NiCd'!M13-cellphones_NiCd!M13-'Cordless Tools_NiCd'!M13-PortablePCs_NiCd!M13-Tablets_NiCd!M13</f>
        <v>283.14943178645944</v>
      </c>
      <c r="N13" s="11">
        <f>'POM Portables NiCd'!N13-'cameras games_NiCd'!N13-cellphones_NiCd!N13-'Cordless Tools_NiCd'!N13-PortablePCs_NiCd!N13-Tablets_NiCd!N13</f>
        <v>133.42812282643894</v>
      </c>
      <c r="O13" s="11">
        <f>'POM Portables NiCd'!O13-'cameras games_NiCd'!O13-cellphones_NiCd!O13-'Cordless Tools_NiCd'!O13-PortablePCs_NiCd!O13-Tablets_NiCd!O13</f>
        <v>103.2957618709748</v>
      </c>
      <c r="P13" s="11">
        <f>'POM Portables NiCd'!P13-'cameras games_NiCd'!P13-cellphones_NiCd!P13-'Cordless Tools_NiCd'!P13-PortablePCs_NiCd!P13-Tablets_NiCd!P13</f>
        <v>58.663348546260281</v>
      </c>
      <c r="Q13" s="11">
        <f>'POM Portables NiCd'!Q13-'cameras games_NiCd'!Q13-cellphones_NiCd!Q13-'Cordless Tools_NiCd'!Q13-PortablePCs_NiCd!Q13-Tablets_NiCd!Q13</f>
        <v>17.731870897371067</v>
      </c>
      <c r="R13" s="11">
        <f>'POM Portables NiCd'!R13-'cameras games_NiCd'!R13-cellphones_NiCd!R13-'Cordless Tools_NiCd'!R13-PortablePCs_NiCd!R13-Tablets_NiCd!R13</f>
        <v>60.27143633042057</v>
      </c>
      <c r="S13" s="11">
        <f>'POM Portables NiCd'!S13-'cameras games_NiCd'!S13-cellphones_NiCd!S13-'Cordless Tools_NiCd'!S13-PortablePCs_NiCd!S13-Tablets_NiCd!S13</f>
        <v>26.569609006889948</v>
      </c>
      <c r="T13" s="11">
        <f>'POM Portables NiCd'!T13-'cameras games_NiCd'!T13-cellphones_NiCd!T13-'Cordless Tools_NiCd'!T13-PortablePCs_NiCd!T13-Tablets_NiCd!T13</f>
        <v>24.040521356891318</v>
      </c>
      <c r="U13" s="11">
        <f>'POM Portables NiCd'!U13-'cameras games_NiCd'!U13-cellphones_NiCd!U13-'Cordless Tools_NiCd'!U13-PortablePCs_NiCd!U13-Tablets_NiCd!U13</f>
        <v>21.376456985426692</v>
      </c>
      <c r="V13" s="11">
        <f>'POM Portables NiCd'!V13-'cameras games_NiCd'!V13-cellphones_NiCd!V13-'Cordless Tools_NiCd'!V13-PortablePCs_NiCd!V13-Tablets_NiCd!V13</f>
        <v>42.870138930788642</v>
      </c>
      <c r="W13" s="11">
        <f>'POM Portables NiCd'!W13-'cameras games_NiCd'!W13-cellphones_NiCd!W13-'Cordless Tools_NiCd'!W13-PortablePCs_NiCd!W13-Tablets_NiCd!W13</f>
        <v>33.058565070482047</v>
      </c>
      <c r="X13" s="11">
        <f>'POM Portables NiCd'!X13-'cameras games_NiCd'!X13-cellphones_NiCd!X13-'Cordless Tools_NiCd'!X13-PortablePCs_NiCd!X13-Tablets_NiCd!X13</f>
        <v>25.546138508581663</v>
      </c>
      <c r="Y13" s="11">
        <f>'POM Portables NiCd'!Y13-'cameras games_NiCd'!Y13-cellphones_NiCd!Y13-'Cordless Tools_NiCd'!Y13-PortablePCs_NiCd!Y13-Tablets_NiCd!Y13</f>
        <v>29.776058540806726</v>
      </c>
      <c r="Z13" s="11">
        <f>'POM Portables NiCd'!Z13-'cameras games_NiCd'!Z13-cellphones_NiCd!Z13-'Cordless Tools_NiCd'!Z13-PortablePCs_NiCd!Z13-Tablets_NiCd!Z13</f>
        <v>31.719755439190621</v>
      </c>
      <c r="AA13" s="11">
        <f>'POM Portables NiCd'!AA13-'cameras games_NiCd'!AA13-cellphones_NiCd!AA13-'Cordless Tools_NiCd'!AA13-PortablePCs_NiCd!AA13-Tablets_NiCd!AA13</f>
        <v>29.662470229429701</v>
      </c>
      <c r="AB13" s="11">
        <f>'POM Portables NiCd'!AB13-'cameras games_NiCd'!AB13-cellphones_NiCd!AB13-'Cordless Tools_NiCd'!AB13-PortablePCs_NiCd!AB13-Tablets_NiCd!AB13</f>
        <v>32.442799999999998</v>
      </c>
      <c r="AC13" s="11">
        <f>'POM Portables NiCd'!AC13-'cameras games_NiCd'!AC13-cellphones_NiCd!AC13-'Cordless Tools_NiCd'!AC13-PortablePCs_NiCd!AC13-Tablets_NiCd!AC13</f>
        <v>25.954239999999999</v>
      </c>
      <c r="AD13" s="11">
        <f>'POM Portables NiCd'!AD13-'cameras games_NiCd'!AD13-cellphones_NiCd!AD13-'Cordless Tools_NiCd'!AD13-PortablePCs_NiCd!AD13-Tablets_NiCd!AD13</f>
        <v>20.763392</v>
      </c>
      <c r="AE13" s="11">
        <f>'POM Portables NiCd'!AE13-'cameras games_NiCd'!AE13-cellphones_NiCd!AE13-'Cordless Tools_NiCd'!AE13-PortablePCs_NiCd!AE13-Tablets_NiCd!AE13</f>
        <v>16.6107136</v>
      </c>
      <c r="AF13" s="11">
        <f>'POM Portables NiCd'!AF13-'cameras games_NiCd'!AF13-cellphones_NiCd!AF13-'Cordless Tools_NiCd'!AF13-PortablePCs_NiCd!AF13-Tablets_NiCd!AF13</f>
        <v>13.28857088</v>
      </c>
      <c r="AG13" s="11">
        <f>'POM Portables NiCd'!AG13-'cameras games_NiCd'!AG13-cellphones_NiCd!AG13-'Cordless Tools_NiCd'!AG13-PortablePCs_NiCd!AG13-Tablets_NiCd!AG13</f>
        <v>0</v>
      </c>
      <c r="AH13" s="11">
        <f>'POM Portables NiCd'!AH13-'cameras games_NiCd'!AH13-cellphones_NiCd!AH13-'Cordless Tools_NiCd'!AH13-PortablePCs_NiCd!AH13-Tablets_NiCd!AH13</f>
        <v>0</v>
      </c>
      <c r="AI13" s="11">
        <f>'POM Portables NiCd'!AI13-'cameras games_NiCd'!AI13-cellphones_NiCd!AI13-'Cordless Tools_NiCd'!AI13-PortablePCs_NiCd!AI13-Tablets_NiCd!AI13</f>
        <v>0</v>
      </c>
      <c r="AJ13" s="11">
        <f>'POM Portables NiCd'!AJ13-'cameras games_NiCd'!AJ13-cellphones_NiCd!AJ13-'Cordless Tools_NiCd'!AJ13-PortablePCs_NiCd!AJ13-Tablets_NiCd!AJ13</f>
        <v>0</v>
      </c>
      <c r="AK13" s="11">
        <f>'POM Portables NiCd'!AK13-'cameras games_NiCd'!AK13-cellphones_NiCd!AK13-'Cordless Tools_NiCd'!AK13-PortablePCs_NiCd!AK13-Tablets_NiCd!AK13</f>
        <v>0</v>
      </c>
      <c r="AL13" s="11">
        <f>'POM Portables NiCd'!AL13-'cameras games_NiCd'!AL13-cellphones_NiCd!AL13-'Cordless Tools_NiCd'!AL13-PortablePCs_NiCd!AL13-Tablets_NiCd!AL13</f>
        <v>0</v>
      </c>
      <c r="AM13" s="11">
        <f>'POM Portables NiCd'!AM13-'cameras games_NiCd'!AM13-cellphones_NiCd!AM13-'Cordless Tools_NiCd'!AM13-PortablePCs_NiCd!AM13-Tablets_NiCd!AM13</f>
        <v>0</v>
      </c>
      <c r="AN13" s="11">
        <f>'POM Portables NiCd'!AN13-'cameras games_NiCd'!AN13-cellphones_NiCd!AN13-'Cordless Tools_NiCd'!AN13-PortablePCs_NiCd!AN13-Tablets_NiCd!AN13</f>
        <v>0</v>
      </c>
      <c r="AO13" s="11">
        <f>'POM Portables NiCd'!AO13-'cameras games_NiCd'!AO13-cellphones_NiCd!AO13-'Cordless Tools_NiCd'!AO13-PortablePCs_NiCd!AO13-Tablets_NiCd!AO13</f>
        <v>0</v>
      </c>
      <c r="AP13" s="11">
        <f>'POM Portables NiCd'!AP13-'cameras games_NiCd'!AP13-cellphones_NiCd!AP13-'Cordless Tools_NiCd'!AP13-PortablePCs_NiCd!AP13-Tablets_NiCd!AP13</f>
        <v>0</v>
      </c>
      <c r="AQ13" s="11">
        <f>'POM Portables NiCd'!AQ13-'cameras games_NiCd'!AQ13-cellphones_NiCd!AQ13-'Cordless Tools_NiCd'!AQ13-PortablePCs_NiCd!AQ13-Tablets_NiCd!AQ13</f>
        <v>0</v>
      </c>
      <c r="AR13" s="11">
        <f>'POM Portables NiCd'!AR13-'cameras games_NiCd'!AR13-cellphones_NiCd!AR13-'Cordless Tools_NiCd'!AR13-PortablePCs_NiCd!AR13-Tablets_NiCd!AR13</f>
        <v>0</v>
      </c>
      <c r="AS13" s="11">
        <f>'POM Portables NiCd'!AS13-'cameras games_NiCd'!AS13-cellphones_NiCd!AS13-'Cordless Tools_NiCd'!AS13-PortablePCs_NiCd!AS13-Tablets_NiCd!AS13</f>
        <v>0</v>
      </c>
      <c r="AT13" s="11">
        <f>'POM Portables NiCd'!AT13-'cameras games_NiCd'!AT13-cellphones_NiCd!AT13-'Cordless Tools_NiCd'!AT13-PortablePCs_NiCd!AT13-Tablets_NiCd!AT13</f>
        <v>0</v>
      </c>
      <c r="AU13" s="11">
        <f>'POM Portables NiCd'!AU13-'cameras games_NiCd'!AU13-cellphones_NiCd!AU13-'Cordless Tools_NiCd'!AU13-PortablePCs_NiCd!AU13-Tablets_NiCd!AU13</f>
        <v>0</v>
      </c>
      <c r="AV13" s="11">
        <f>'POM Portables NiCd'!AV13-'cameras games_NiCd'!AV13-cellphones_NiCd!AV13-'Cordless Tools_NiCd'!AV13-PortablePCs_NiCd!AV13-Tablets_NiCd!AV13</f>
        <v>0</v>
      </c>
      <c r="AW13" s="11">
        <f>'POM Portables NiCd'!AW13-'cameras games_NiCd'!AW13-cellphones_NiCd!AW13-'Cordless Tools_NiCd'!AW13-PortablePCs_NiCd!AW13-Tablets_NiCd!AW13</f>
        <v>0</v>
      </c>
      <c r="AX13" s="11">
        <f>'POM Portables NiCd'!AX13-'cameras games_NiCd'!AX13-cellphones_NiCd!AX13-'Cordless Tools_NiCd'!AX13-PortablePCs_NiCd!AX13-Tablets_NiCd!AX13</f>
        <v>0</v>
      </c>
      <c r="AY13" s="11">
        <f>'POM Portables NiCd'!AY13-'cameras games_NiCd'!AY13-cellphones_NiCd!AY13-'Cordless Tools_NiCd'!AY13-PortablePCs_NiCd!AY13-Tablets_NiCd!AY13</f>
        <v>0</v>
      </c>
      <c r="AZ13" s="11">
        <f>'POM Portables NiCd'!AZ13-'cameras games_NiCd'!AZ13-cellphones_NiCd!AZ13-'Cordless Tools_NiCd'!AZ13-PortablePCs_NiCd!AZ13-Tablets_NiCd!AZ13</f>
        <v>0</v>
      </c>
      <c r="BA13" s="11">
        <f>'POM Portables NiCd'!BA13-'cameras games_NiCd'!BA13-cellphones_NiCd!BA13-'Cordless Tools_NiCd'!BA13-PortablePCs_NiCd!BA13-Tablets_NiCd!BA13</f>
        <v>0</v>
      </c>
      <c r="BB13" s="11">
        <f>'POM Portables NiCd'!BB13-'cameras games_NiCd'!BB13-cellphones_NiCd!BB13-'Cordless Tools_NiCd'!BB13-PortablePCs_NiCd!BB13-Tablets_NiCd!BB13</f>
        <v>0</v>
      </c>
      <c r="BC13" s="11">
        <f>'POM Portables NiCd'!BC13-'cameras games_NiCd'!BC13-cellphones_NiCd!BC13-'Cordless Tools_NiCd'!BC13-PortablePCs_NiCd!BC13-Tablets_NiCd!BC13</f>
        <v>0</v>
      </c>
      <c r="BD13" s="11">
        <f>'POM Portables NiCd'!BD13-'cameras games_NiCd'!BD13-cellphones_NiCd!BD13-'Cordless Tools_NiCd'!BD13-PortablePCs_NiCd!BD13-Tablets_NiCd!BD13</f>
        <v>0</v>
      </c>
      <c r="BE13" s="11">
        <f>'POM Portables NiCd'!BE13-'cameras games_NiCd'!BE13-cellphones_NiCd!BE13-'Cordless Tools_NiCd'!BE13-PortablePCs_NiCd!BE13-Tablets_NiCd!BE13</f>
        <v>0</v>
      </c>
    </row>
    <row r="14" spans="1:57" x14ac:dyDescent="0.35">
      <c r="A14" s="57" t="s">
        <v>616</v>
      </c>
      <c r="C14" s="86" t="s">
        <v>4</v>
      </c>
      <c r="D14" s="58" t="s">
        <v>621</v>
      </c>
      <c r="E14" s="86" t="s">
        <v>625</v>
      </c>
      <c r="F14" s="26" t="s">
        <v>43</v>
      </c>
      <c r="G14" s="11">
        <f>'POM Portables NiCd'!G14-'cameras games_NiCd'!G14-cellphones_NiCd!G14-'Cordless Tools_NiCd'!G14-PortablePCs_NiCd!G14-Tablets_NiCd!G14</f>
        <v>20.519475607803297</v>
      </c>
      <c r="H14" s="11">
        <f>'POM Portables NiCd'!H14-'cameras games_NiCd'!H14-cellphones_NiCd!H14-'Cordless Tools_NiCd'!H14-PortablePCs_NiCd!H14-Tablets_NiCd!H14</f>
        <v>22.859493253784752</v>
      </c>
      <c r="I14" s="11">
        <f>'POM Portables NiCd'!I14-'cameras games_NiCd'!I14-cellphones_NiCd!I14-'Cordless Tools_NiCd'!I14-PortablePCs_NiCd!I14-Tablets_NiCd!I14</f>
        <v>27.365105760450714</v>
      </c>
      <c r="J14" s="11">
        <f>'POM Portables NiCd'!J14-'cameras games_NiCd'!J14-cellphones_NiCd!J14-'Cordless Tools_NiCd'!J14-PortablePCs_NiCd!J14-Tablets_NiCd!J14</f>
        <v>28.220645676810552</v>
      </c>
      <c r="K14" s="11">
        <f>'POM Portables NiCd'!K14-'cameras games_NiCd'!K14-cellphones_NiCd!K14-'Cordless Tools_NiCd'!K14-PortablePCs_NiCd!K14-Tablets_NiCd!K14</f>
        <v>35.776573684228168</v>
      </c>
      <c r="L14" s="11">
        <f>'POM Portables NiCd'!L14-'cameras games_NiCd'!L14-cellphones_NiCd!L14-'Cordless Tools_NiCd'!L14-PortablePCs_NiCd!L14-Tablets_NiCd!L14</f>
        <v>21.775007437993008</v>
      </c>
      <c r="M14" s="11">
        <f>'POM Portables NiCd'!M14-'cameras games_NiCd'!M14-cellphones_NiCd!M14-'Cordless Tools_NiCd'!M14-PortablePCs_NiCd!M14-Tablets_NiCd!M14</f>
        <v>37.297120528510604</v>
      </c>
      <c r="N14" s="11">
        <f>'POM Portables NiCd'!N14-'cameras games_NiCd'!N14-cellphones_NiCd!N14-'Cordless Tools_NiCd'!N14-PortablePCs_NiCd!N14-Tablets_NiCd!N14</f>
        <v>14.142875648017551</v>
      </c>
      <c r="O14" s="11">
        <f>'POM Portables NiCd'!O14-'cameras games_NiCd'!O14-cellphones_NiCd!O14-'Cordless Tools_NiCd'!O14-PortablePCs_NiCd!O14-Tablets_NiCd!O14</f>
        <v>7.2686168598828367</v>
      </c>
      <c r="P14" s="11">
        <f>'POM Portables NiCd'!P14-'cameras games_NiCd'!P14-cellphones_NiCd!P14-'Cordless Tools_NiCd'!P14-PortablePCs_NiCd!P14-Tablets_NiCd!P14</f>
        <v>-5.9979663299878894</v>
      </c>
      <c r="Q14" s="11">
        <f>'POM Portables NiCd'!Q14-'cameras games_NiCd'!Q14-cellphones_NiCd!Q14-'Cordless Tools_NiCd'!Q14-PortablePCs_NiCd!Q14-Tablets_NiCd!Q14</f>
        <v>-16.505161976868507</v>
      </c>
      <c r="R14" s="11">
        <f>'POM Portables NiCd'!R14-'cameras games_NiCd'!R14-cellphones_NiCd!R14-'Cordless Tools_NiCd'!R14-PortablePCs_NiCd!R14-Tablets_NiCd!R14</f>
        <v>-12.891199337847866</v>
      </c>
      <c r="S14" s="11">
        <f>'POM Portables NiCd'!S14-'cameras games_NiCd'!S14-cellphones_NiCd!S14-'Cordless Tools_NiCd'!S14-PortablePCs_NiCd!S14-Tablets_NiCd!S14</f>
        <v>-24.311591009931632</v>
      </c>
      <c r="T14" s="11">
        <f>'POM Portables NiCd'!T14-'cameras games_NiCd'!T14-cellphones_NiCd!T14-'Cordless Tools_NiCd'!T14-PortablePCs_NiCd!T14-Tablets_NiCd!T14</f>
        <v>-16.557791385276161</v>
      </c>
      <c r="U14" s="11">
        <f>'POM Portables NiCd'!U14-'cameras games_NiCd'!U14-cellphones_NiCd!U14-'Cordless Tools_NiCd'!U14-PortablePCs_NiCd!U14-Tablets_NiCd!U14</f>
        <v>-10.378206865130059</v>
      </c>
      <c r="V14" s="11">
        <f>'POM Portables NiCd'!V14-'cameras games_NiCd'!V14-cellphones_NiCd!V14-'Cordless Tools_NiCd'!V14-PortablePCs_NiCd!V14-Tablets_NiCd!V14</f>
        <v>-0.76943137090371394</v>
      </c>
      <c r="W14" s="11">
        <f>'POM Portables NiCd'!W14-'cameras games_NiCd'!W14-cellphones_NiCd!W14-'Cordless Tools_NiCd'!W14-PortablePCs_NiCd!W14-Tablets_NiCd!W14</f>
        <v>-2.6357074131691984</v>
      </c>
      <c r="X14" s="11">
        <f>'POM Portables NiCd'!X14-'cameras games_NiCd'!X14-cellphones_NiCd!X14-'Cordless Tools_NiCd'!X14-PortablePCs_NiCd!X14-Tablets_NiCd!X14</f>
        <v>9.678196238746839E-2</v>
      </c>
      <c r="Y14" s="11">
        <f>'POM Portables NiCd'!Y14-'cameras games_NiCd'!Y14-cellphones_NiCd!Y14-'Cordless Tools_NiCd'!Y14-PortablePCs_NiCd!Y14-Tablets_NiCd!Y14</f>
        <v>2.3220592290812769</v>
      </c>
      <c r="Z14" s="11">
        <f>'POM Portables NiCd'!Z14-'cameras games_NiCd'!Z14-cellphones_NiCd!Z14-'Cordless Tools_NiCd'!Z14-PortablePCs_NiCd!Z14-Tablets_NiCd!Z14</f>
        <v>4.2519632421447016</v>
      </c>
      <c r="AA14" s="11">
        <f>'POM Portables NiCd'!AA14-'cameras games_NiCd'!AA14-cellphones_NiCd!AA14-'Cordless Tools_NiCd'!AA14-PortablePCs_NiCd!AA14-Tablets_NiCd!AA14</f>
        <v>4.9692963848982208</v>
      </c>
      <c r="AB14" s="11">
        <f>'POM Portables NiCd'!AB14-'cameras games_NiCd'!AB14-cellphones_NiCd!AB14-'Cordless Tools_NiCd'!AB14-PortablePCs_NiCd!AB14-Tablets_NiCd!AB14</f>
        <v>5.2103999999999999</v>
      </c>
      <c r="AC14" s="11">
        <f>'POM Portables NiCd'!AC14-'cameras games_NiCd'!AC14-cellphones_NiCd!AC14-'Cordless Tools_NiCd'!AC14-PortablePCs_NiCd!AC14-Tablets_NiCd!AC14</f>
        <v>4.1683199999999996</v>
      </c>
      <c r="AD14" s="11">
        <f>'POM Portables NiCd'!AD14-'cameras games_NiCd'!AD14-cellphones_NiCd!AD14-'Cordless Tools_NiCd'!AD14-PortablePCs_NiCd!AD14-Tablets_NiCd!AD14</f>
        <v>3.3346559999999998</v>
      </c>
      <c r="AE14" s="11">
        <f>'POM Portables NiCd'!AE14-'cameras games_NiCd'!AE14-cellphones_NiCd!AE14-'Cordless Tools_NiCd'!AE14-PortablePCs_NiCd!AE14-Tablets_NiCd!AE14</f>
        <v>2.6677247999999998</v>
      </c>
      <c r="AF14" s="11">
        <f>'POM Portables NiCd'!AF14-'cameras games_NiCd'!AF14-cellphones_NiCd!AF14-'Cordless Tools_NiCd'!AF14-PortablePCs_NiCd!AF14-Tablets_NiCd!AF14</f>
        <v>2.1341798399999998</v>
      </c>
      <c r="AG14" s="11">
        <f>'POM Portables NiCd'!AG14-'cameras games_NiCd'!AG14-cellphones_NiCd!AG14-'Cordless Tools_NiCd'!AG14-PortablePCs_NiCd!AG14-Tablets_NiCd!AG14</f>
        <v>0</v>
      </c>
      <c r="AH14" s="11">
        <f>'POM Portables NiCd'!AH14-'cameras games_NiCd'!AH14-cellphones_NiCd!AH14-'Cordless Tools_NiCd'!AH14-PortablePCs_NiCd!AH14-Tablets_NiCd!AH14</f>
        <v>0</v>
      </c>
      <c r="AI14" s="11">
        <f>'POM Portables NiCd'!AI14-'cameras games_NiCd'!AI14-cellphones_NiCd!AI14-'Cordless Tools_NiCd'!AI14-PortablePCs_NiCd!AI14-Tablets_NiCd!AI14</f>
        <v>0</v>
      </c>
      <c r="AJ14" s="11">
        <f>'POM Portables NiCd'!AJ14-'cameras games_NiCd'!AJ14-cellphones_NiCd!AJ14-'Cordless Tools_NiCd'!AJ14-PortablePCs_NiCd!AJ14-Tablets_NiCd!AJ14</f>
        <v>0</v>
      </c>
      <c r="AK14" s="11">
        <f>'POM Portables NiCd'!AK14-'cameras games_NiCd'!AK14-cellphones_NiCd!AK14-'Cordless Tools_NiCd'!AK14-PortablePCs_NiCd!AK14-Tablets_NiCd!AK14</f>
        <v>0</v>
      </c>
      <c r="AL14" s="11">
        <f>'POM Portables NiCd'!AL14-'cameras games_NiCd'!AL14-cellphones_NiCd!AL14-'Cordless Tools_NiCd'!AL14-PortablePCs_NiCd!AL14-Tablets_NiCd!AL14</f>
        <v>0</v>
      </c>
      <c r="AM14" s="11">
        <f>'POM Portables NiCd'!AM14-'cameras games_NiCd'!AM14-cellphones_NiCd!AM14-'Cordless Tools_NiCd'!AM14-PortablePCs_NiCd!AM14-Tablets_NiCd!AM14</f>
        <v>0</v>
      </c>
      <c r="AN14" s="11">
        <f>'POM Portables NiCd'!AN14-'cameras games_NiCd'!AN14-cellphones_NiCd!AN14-'Cordless Tools_NiCd'!AN14-PortablePCs_NiCd!AN14-Tablets_NiCd!AN14</f>
        <v>0</v>
      </c>
      <c r="AO14" s="11">
        <f>'POM Portables NiCd'!AO14-'cameras games_NiCd'!AO14-cellphones_NiCd!AO14-'Cordless Tools_NiCd'!AO14-PortablePCs_NiCd!AO14-Tablets_NiCd!AO14</f>
        <v>0</v>
      </c>
      <c r="AP14" s="11">
        <f>'POM Portables NiCd'!AP14-'cameras games_NiCd'!AP14-cellphones_NiCd!AP14-'Cordless Tools_NiCd'!AP14-PortablePCs_NiCd!AP14-Tablets_NiCd!AP14</f>
        <v>0</v>
      </c>
      <c r="AQ14" s="11">
        <f>'POM Portables NiCd'!AQ14-'cameras games_NiCd'!AQ14-cellphones_NiCd!AQ14-'Cordless Tools_NiCd'!AQ14-PortablePCs_NiCd!AQ14-Tablets_NiCd!AQ14</f>
        <v>0</v>
      </c>
      <c r="AR14" s="11">
        <f>'POM Portables NiCd'!AR14-'cameras games_NiCd'!AR14-cellphones_NiCd!AR14-'Cordless Tools_NiCd'!AR14-PortablePCs_NiCd!AR14-Tablets_NiCd!AR14</f>
        <v>0</v>
      </c>
      <c r="AS14" s="11">
        <f>'POM Portables NiCd'!AS14-'cameras games_NiCd'!AS14-cellphones_NiCd!AS14-'Cordless Tools_NiCd'!AS14-PortablePCs_NiCd!AS14-Tablets_NiCd!AS14</f>
        <v>0</v>
      </c>
      <c r="AT14" s="11">
        <f>'POM Portables NiCd'!AT14-'cameras games_NiCd'!AT14-cellphones_NiCd!AT14-'Cordless Tools_NiCd'!AT14-PortablePCs_NiCd!AT14-Tablets_NiCd!AT14</f>
        <v>0</v>
      </c>
      <c r="AU14" s="11">
        <f>'POM Portables NiCd'!AU14-'cameras games_NiCd'!AU14-cellphones_NiCd!AU14-'Cordless Tools_NiCd'!AU14-PortablePCs_NiCd!AU14-Tablets_NiCd!AU14</f>
        <v>0</v>
      </c>
      <c r="AV14" s="11">
        <f>'POM Portables NiCd'!AV14-'cameras games_NiCd'!AV14-cellphones_NiCd!AV14-'Cordless Tools_NiCd'!AV14-PortablePCs_NiCd!AV14-Tablets_NiCd!AV14</f>
        <v>0</v>
      </c>
      <c r="AW14" s="11">
        <f>'POM Portables NiCd'!AW14-'cameras games_NiCd'!AW14-cellphones_NiCd!AW14-'Cordless Tools_NiCd'!AW14-PortablePCs_NiCd!AW14-Tablets_NiCd!AW14</f>
        <v>0</v>
      </c>
      <c r="AX14" s="11">
        <f>'POM Portables NiCd'!AX14-'cameras games_NiCd'!AX14-cellphones_NiCd!AX14-'Cordless Tools_NiCd'!AX14-PortablePCs_NiCd!AX14-Tablets_NiCd!AX14</f>
        <v>0</v>
      </c>
      <c r="AY14" s="11">
        <f>'POM Portables NiCd'!AY14-'cameras games_NiCd'!AY14-cellphones_NiCd!AY14-'Cordless Tools_NiCd'!AY14-PortablePCs_NiCd!AY14-Tablets_NiCd!AY14</f>
        <v>0</v>
      </c>
      <c r="AZ14" s="11">
        <f>'POM Portables NiCd'!AZ14-'cameras games_NiCd'!AZ14-cellphones_NiCd!AZ14-'Cordless Tools_NiCd'!AZ14-PortablePCs_NiCd!AZ14-Tablets_NiCd!AZ14</f>
        <v>0</v>
      </c>
      <c r="BA14" s="11">
        <f>'POM Portables NiCd'!BA14-'cameras games_NiCd'!BA14-cellphones_NiCd!BA14-'Cordless Tools_NiCd'!BA14-PortablePCs_NiCd!BA14-Tablets_NiCd!BA14</f>
        <v>0</v>
      </c>
      <c r="BB14" s="11">
        <f>'POM Portables NiCd'!BB14-'cameras games_NiCd'!BB14-cellphones_NiCd!BB14-'Cordless Tools_NiCd'!BB14-PortablePCs_NiCd!BB14-Tablets_NiCd!BB14</f>
        <v>0</v>
      </c>
      <c r="BC14" s="11">
        <f>'POM Portables NiCd'!BC14-'cameras games_NiCd'!BC14-cellphones_NiCd!BC14-'Cordless Tools_NiCd'!BC14-PortablePCs_NiCd!BC14-Tablets_NiCd!BC14</f>
        <v>0</v>
      </c>
      <c r="BD14" s="11">
        <f>'POM Portables NiCd'!BD14-'cameras games_NiCd'!BD14-cellphones_NiCd!BD14-'Cordless Tools_NiCd'!BD14-PortablePCs_NiCd!BD14-Tablets_NiCd!BD14</f>
        <v>0</v>
      </c>
      <c r="BE14" s="11">
        <f>'POM Portables NiCd'!BE14-'cameras games_NiCd'!BE14-cellphones_NiCd!BE14-'Cordless Tools_NiCd'!BE14-PortablePCs_NiCd!BE14-Tablets_NiCd!BE14</f>
        <v>0</v>
      </c>
    </row>
    <row r="15" spans="1:57" x14ac:dyDescent="0.35">
      <c r="A15" s="57" t="s">
        <v>616</v>
      </c>
      <c r="C15" s="86" t="s">
        <v>4</v>
      </c>
      <c r="D15" s="58" t="s">
        <v>621</v>
      </c>
      <c r="E15" s="86" t="s">
        <v>625</v>
      </c>
      <c r="F15" s="26" t="s">
        <v>44</v>
      </c>
      <c r="G15" s="11">
        <f>'POM Portables NiCd'!G15-'cameras games_NiCd'!G15-cellphones_NiCd!G15-'Cordless Tools_NiCd'!G15-PortablePCs_NiCd!G15-Tablets_NiCd!G15</f>
        <v>6.0704006208661916</v>
      </c>
      <c r="H15" s="11">
        <f>'POM Portables NiCd'!H15-'cameras games_NiCd'!H15-cellphones_NiCd!H15-'Cordless Tools_NiCd'!H15-PortablePCs_NiCd!H15-Tablets_NiCd!H15</f>
        <v>2.8414780290973383</v>
      </c>
      <c r="I15" s="11">
        <f>'POM Portables NiCd'!I15-'cameras games_NiCd'!I15-cellphones_NiCd!I15-'Cordless Tools_NiCd'!I15-PortablePCs_NiCd!I15-Tablets_NiCd!I15</f>
        <v>1.4933824897133654</v>
      </c>
      <c r="J15" s="11">
        <f>'POM Portables NiCd'!J15-'cameras games_NiCd'!J15-cellphones_NiCd!J15-'Cordless Tools_NiCd'!J15-PortablePCs_NiCd!J15-Tablets_NiCd!J15</f>
        <v>2.9687226371391091</v>
      </c>
      <c r="K15" s="11">
        <f>'POM Portables NiCd'!K15-'cameras games_NiCd'!K15-cellphones_NiCd!K15-'Cordless Tools_NiCd'!K15-PortablePCs_NiCd!K15-Tablets_NiCd!K15</f>
        <v>1.9752244689338916</v>
      </c>
      <c r="L15" s="11">
        <f>'POM Portables NiCd'!L15-'cameras games_NiCd'!L15-cellphones_NiCd!L15-'Cordless Tools_NiCd'!L15-PortablePCs_NiCd!L15-Tablets_NiCd!L15</f>
        <v>-4.7850299272304184</v>
      </c>
      <c r="M15" s="11">
        <f>'POM Portables NiCd'!M15-'cameras games_NiCd'!M15-cellphones_NiCd!M15-'Cordless Tools_NiCd'!M15-PortablePCs_NiCd!M15-Tablets_NiCd!M15</f>
        <v>2.6561059339758017</v>
      </c>
      <c r="N15" s="11">
        <f>'POM Portables NiCd'!N15-'cameras games_NiCd'!N15-cellphones_NiCd!N15-'Cordless Tools_NiCd'!N15-PortablePCs_NiCd!N15-Tablets_NiCd!N15</f>
        <v>-4.548378851505344</v>
      </c>
      <c r="O15" s="11">
        <f>'POM Portables NiCd'!O15-'cameras games_NiCd'!O15-cellphones_NiCd!O15-'Cordless Tools_NiCd'!O15-PortablePCs_NiCd!O15-Tablets_NiCd!O15</f>
        <v>-7.145245745965358</v>
      </c>
      <c r="P15" s="11">
        <f>'POM Portables NiCd'!P15-'cameras games_NiCd'!P15-cellphones_NiCd!P15-'Cordless Tools_NiCd'!P15-PortablePCs_NiCd!P15-Tablets_NiCd!P15</f>
        <v>-9.0502482170281588</v>
      </c>
      <c r="Q15" s="11">
        <f>'POM Portables NiCd'!Q15-'cameras games_NiCd'!Q15-cellphones_NiCd!Q15-'Cordless Tools_NiCd'!Q15-PortablePCs_NiCd!Q15-Tablets_NiCd!Q15</f>
        <v>-8.0771964920281558</v>
      </c>
      <c r="R15" s="11">
        <f>'POM Portables NiCd'!R15-'cameras games_NiCd'!R15-cellphones_NiCd!R15-'Cordless Tools_NiCd'!R15-PortablePCs_NiCd!R15-Tablets_NiCd!R15</f>
        <v>-2.3857148795706209</v>
      </c>
      <c r="S15" s="11">
        <f>'POM Portables NiCd'!S15-'cameras games_NiCd'!S15-cellphones_NiCd!S15-'Cordless Tools_NiCd'!S15-PortablePCs_NiCd!S15-Tablets_NiCd!S15</f>
        <v>-5.2643634415122627</v>
      </c>
      <c r="T15" s="11">
        <f>'POM Portables NiCd'!T15-'cameras games_NiCd'!T15-cellphones_NiCd!T15-'Cordless Tools_NiCd'!T15-PortablePCs_NiCd!T15-Tablets_NiCd!T15</f>
        <v>-6.1625532751100849</v>
      </c>
      <c r="U15" s="11">
        <f>'POM Portables NiCd'!U15-'cameras games_NiCd'!U15-cellphones_NiCd!U15-'Cordless Tools_NiCd'!U15-PortablePCs_NiCd!U15-Tablets_NiCd!U15</f>
        <v>-6.4555724667213195</v>
      </c>
      <c r="V15" s="11">
        <f>'POM Portables NiCd'!V15-'cameras games_NiCd'!V15-cellphones_NiCd!V15-'Cordless Tools_NiCd'!V15-PortablePCs_NiCd!V15-Tablets_NiCd!V15</f>
        <v>-3.3240180213693638</v>
      </c>
      <c r="W15" s="11">
        <f>'POM Portables NiCd'!W15-'cameras games_NiCd'!W15-cellphones_NiCd!W15-'Cordless Tools_NiCd'!W15-PortablePCs_NiCd!W15-Tablets_NiCd!W15</f>
        <v>-2.1269918054483501</v>
      </c>
      <c r="X15" s="11">
        <f>'POM Portables NiCd'!X15-'cameras games_NiCd'!X15-cellphones_NiCd!X15-'Cordless Tools_NiCd'!X15-PortablePCs_NiCd!X15-Tablets_NiCd!X15</f>
        <v>0.29107970772872438</v>
      </c>
      <c r="Y15" s="11">
        <f>'POM Portables NiCd'!Y15-'cameras games_NiCd'!Y15-cellphones_NiCd!Y15-'Cordless Tools_NiCd'!Y15-PortablePCs_NiCd!Y15-Tablets_NiCd!Y15</f>
        <v>2.981519113274556</v>
      </c>
      <c r="Z15" s="11">
        <f>'POM Portables NiCd'!Z15-'cameras games_NiCd'!Z15-cellphones_NiCd!Z15-'Cordless Tools_NiCd'!Z15-PortablePCs_NiCd!Z15-Tablets_NiCd!Z15</f>
        <v>4.7254371335621848</v>
      </c>
      <c r="AA15" s="11">
        <f>'POM Portables NiCd'!AA15-'cameras games_NiCd'!AA15-cellphones_NiCd!AA15-'Cordless Tools_NiCd'!AA15-PortablePCs_NiCd!AA15-Tablets_NiCd!AA15</f>
        <v>5.5613827626733281</v>
      </c>
      <c r="AB15" s="11">
        <f>'POM Portables NiCd'!AB15-'cameras games_NiCd'!AB15-cellphones_NiCd!AB15-'Cordless Tools_NiCd'!AB15-PortablePCs_NiCd!AB15-Tablets_NiCd!AB15</f>
        <v>5.4547999999999996</v>
      </c>
      <c r="AC15" s="11">
        <f>'POM Portables NiCd'!AC15-'cameras games_NiCd'!AC15-cellphones_NiCd!AC15-'Cordless Tools_NiCd'!AC15-PortablePCs_NiCd!AC15-Tablets_NiCd!AC15</f>
        <v>4.3638399999999997</v>
      </c>
      <c r="AD15" s="11">
        <f>'POM Portables NiCd'!AD15-'cameras games_NiCd'!AD15-cellphones_NiCd!AD15-'Cordless Tools_NiCd'!AD15-PortablePCs_NiCd!AD15-Tablets_NiCd!AD15</f>
        <v>3.491072</v>
      </c>
      <c r="AE15" s="11">
        <f>'POM Portables NiCd'!AE15-'cameras games_NiCd'!AE15-cellphones_NiCd!AE15-'Cordless Tools_NiCd'!AE15-PortablePCs_NiCd!AE15-Tablets_NiCd!AE15</f>
        <v>2.7928576000000001</v>
      </c>
      <c r="AF15" s="11">
        <f>'POM Portables NiCd'!AF15-'cameras games_NiCd'!AF15-cellphones_NiCd!AF15-'Cordless Tools_NiCd'!AF15-PortablePCs_NiCd!AF15-Tablets_NiCd!AF15</f>
        <v>2.23428608</v>
      </c>
      <c r="AG15" s="11">
        <f>'POM Portables NiCd'!AG15-'cameras games_NiCd'!AG15-cellphones_NiCd!AG15-'Cordless Tools_NiCd'!AG15-PortablePCs_NiCd!AG15-Tablets_NiCd!AG15</f>
        <v>0</v>
      </c>
      <c r="AH15" s="11">
        <f>'POM Portables NiCd'!AH15-'cameras games_NiCd'!AH15-cellphones_NiCd!AH15-'Cordless Tools_NiCd'!AH15-PortablePCs_NiCd!AH15-Tablets_NiCd!AH15</f>
        <v>0</v>
      </c>
      <c r="AI15" s="11">
        <f>'POM Portables NiCd'!AI15-'cameras games_NiCd'!AI15-cellphones_NiCd!AI15-'Cordless Tools_NiCd'!AI15-PortablePCs_NiCd!AI15-Tablets_NiCd!AI15</f>
        <v>0</v>
      </c>
      <c r="AJ15" s="11">
        <f>'POM Portables NiCd'!AJ15-'cameras games_NiCd'!AJ15-cellphones_NiCd!AJ15-'Cordless Tools_NiCd'!AJ15-PortablePCs_NiCd!AJ15-Tablets_NiCd!AJ15</f>
        <v>0</v>
      </c>
      <c r="AK15" s="11">
        <f>'POM Portables NiCd'!AK15-'cameras games_NiCd'!AK15-cellphones_NiCd!AK15-'Cordless Tools_NiCd'!AK15-PortablePCs_NiCd!AK15-Tablets_NiCd!AK15</f>
        <v>0</v>
      </c>
      <c r="AL15" s="11">
        <f>'POM Portables NiCd'!AL15-'cameras games_NiCd'!AL15-cellphones_NiCd!AL15-'Cordless Tools_NiCd'!AL15-PortablePCs_NiCd!AL15-Tablets_NiCd!AL15</f>
        <v>0</v>
      </c>
      <c r="AM15" s="11">
        <f>'POM Portables NiCd'!AM15-'cameras games_NiCd'!AM15-cellphones_NiCd!AM15-'Cordless Tools_NiCd'!AM15-PortablePCs_NiCd!AM15-Tablets_NiCd!AM15</f>
        <v>0</v>
      </c>
      <c r="AN15" s="11">
        <f>'POM Portables NiCd'!AN15-'cameras games_NiCd'!AN15-cellphones_NiCd!AN15-'Cordless Tools_NiCd'!AN15-PortablePCs_NiCd!AN15-Tablets_NiCd!AN15</f>
        <v>0</v>
      </c>
      <c r="AO15" s="11">
        <f>'POM Portables NiCd'!AO15-'cameras games_NiCd'!AO15-cellphones_NiCd!AO15-'Cordless Tools_NiCd'!AO15-PortablePCs_NiCd!AO15-Tablets_NiCd!AO15</f>
        <v>0</v>
      </c>
      <c r="AP15" s="11">
        <f>'POM Portables NiCd'!AP15-'cameras games_NiCd'!AP15-cellphones_NiCd!AP15-'Cordless Tools_NiCd'!AP15-PortablePCs_NiCd!AP15-Tablets_NiCd!AP15</f>
        <v>0</v>
      </c>
      <c r="AQ15" s="11">
        <f>'POM Portables NiCd'!AQ15-'cameras games_NiCd'!AQ15-cellphones_NiCd!AQ15-'Cordless Tools_NiCd'!AQ15-PortablePCs_NiCd!AQ15-Tablets_NiCd!AQ15</f>
        <v>0</v>
      </c>
      <c r="AR15" s="11">
        <f>'POM Portables NiCd'!AR15-'cameras games_NiCd'!AR15-cellphones_NiCd!AR15-'Cordless Tools_NiCd'!AR15-PortablePCs_NiCd!AR15-Tablets_NiCd!AR15</f>
        <v>0</v>
      </c>
      <c r="AS15" s="11">
        <f>'POM Portables NiCd'!AS15-'cameras games_NiCd'!AS15-cellphones_NiCd!AS15-'Cordless Tools_NiCd'!AS15-PortablePCs_NiCd!AS15-Tablets_NiCd!AS15</f>
        <v>0</v>
      </c>
      <c r="AT15" s="11">
        <f>'POM Portables NiCd'!AT15-'cameras games_NiCd'!AT15-cellphones_NiCd!AT15-'Cordless Tools_NiCd'!AT15-PortablePCs_NiCd!AT15-Tablets_NiCd!AT15</f>
        <v>0</v>
      </c>
      <c r="AU15" s="11">
        <f>'POM Portables NiCd'!AU15-'cameras games_NiCd'!AU15-cellphones_NiCd!AU15-'Cordless Tools_NiCd'!AU15-PortablePCs_NiCd!AU15-Tablets_NiCd!AU15</f>
        <v>0</v>
      </c>
      <c r="AV15" s="11">
        <f>'POM Portables NiCd'!AV15-'cameras games_NiCd'!AV15-cellphones_NiCd!AV15-'Cordless Tools_NiCd'!AV15-PortablePCs_NiCd!AV15-Tablets_NiCd!AV15</f>
        <v>0</v>
      </c>
      <c r="AW15" s="11">
        <f>'POM Portables NiCd'!AW15-'cameras games_NiCd'!AW15-cellphones_NiCd!AW15-'Cordless Tools_NiCd'!AW15-PortablePCs_NiCd!AW15-Tablets_NiCd!AW15</f>
        <v>0</v>
      </c>
      <c r="AX15" s="11">
        <f>'POM Portables NiCd'!AX15-'cameras games_NiCd'!AX15-cellphones_NiCd!AX15-'Cordless Tools_NiCd'!AX15-PortablePCs_NiCd!AX15-Tablets_NiCd!AX15</f>
        <v>0</v>
      </c>
      <c r="AY15" s="11">
        <f>'POM Portables NiCd'!AY15-'cameras games_NiCd'!AY15-cellphones_NiCd!AY15-'Cordless Tools_NiCd'!AY15-PortablePCs_NiCd!AY15-Tablets_NiCd!AY15</f>
        <v>0</v>
      </c>
      <c r="AZ15" s="11">
        <f>'POM Portables NiCd'!AZ15-'cameras games_NiCd'!AZ15-cellphones_NiCd!AZ15-'Cordless Tools_NiCd'!AZ15-PortablePCs_NiCd!AZ15-Tablets_NiCd!AZ15</f>
        <v>0</v>
      </c>
      <c r="BA15" s="11">
        <f>'POM Portables NiCd'!BA15-'cameras games_NiCd'!BA15-cellphones_NiCd!BA15-'Cordless Tools_NiCd'!BA15-PortablePCs_NiCd!BA15-Tablets_NiCd!BA15</f>
        <v>0</v>
      </c>
      <c r="BB15" s="11">
        <f>'POM Portables NiCd'!BB15-'cameras games_NiCd'!BB15-cellphones_NiCd!BB15-'Cordless Tools_NiCd'!BB15-PortablePCs_NiCd!BB15-Tablets_NiCd!BB15</f>
        <v>0</v>
      </c>
      <c r="BC15" s="11">
        <f>'POM Portables NiCd'!BC15-'cameras games_NiCd'!BC15-cellphones_NiCd!BC15-'Cordless Tools_NiCd'!BC15-PortablePCs_NiCd!BC15-Tablets_NiCd!BC15</f>
        <v>0</v>
      </c>
      <c r="BD15" s="11">
        <f>'POM Portables NiCd'!BD15-'cameras games_NiCd'!BD15-cellphones_NiCd!BD15-'Cordless Tools_NiCd'!BD15-PortablePCs_NiCd!BD15-Tablets_NiCd!BD15</f>
        <v>0</v>
      </c>
      <c r="BE15" s="11">
        <f>'POM Portables NiCd'!BE15-'cameras games_NiCd'!BE15-cellphones_NiCd!BE15-'Cordless Tools_NiCd'!BE15-PortablePCs_NiCd!BE15-Tablets_NiCd!BE15</f>
        <v>0</v>
      </c>
    </row>
    <row r="16" spans="1:57" x14ac:dyDescent="0.35">
      <c r="A16" s="57" t="s">
        <v>616</v>
      </c>
      <c r="C16" s="86" t="s">
        <v>4</v>
      </c>
      <c r="D16" s="58" t="s">
        <v>621</v>
      </c>
      <c r="E16" s="86" t="s">
        <v>625</v>
      </c>
      <c r="F16" s="26" t="s">
        <v>45</v>
      </c>
      <c r="G16" s="11">
        <f>'POM Portables NiCd'!G16-'cameras games_NiCd'!G16-cellphones_NiCd!G16-'Cordless Tools_NiCd'!G16-PortablePCs_NiCd!G16-Tablets_NiCd!G16</f>
        <v>10.599842850439041</v>
      </c>
      <c r="H16" s="11">
        <f>'POM Portables NiCd'!H16-'cameras games_NiCd'!H16-cellphones_NiCd!H16-'Cordless Tools_NiCd'!H16-PortablePCs_NiCd!H16-Tablets_NiCd!H16</f>
        <v>11.496526184911557</v>
      </c>
      <c r="I16" s="11">
        <f>'POM Portables NiCd'!I16-'cameras games_NiCd'!I16-cellphones_NiCd!I16-'Cordless Tools_NiCd'!I16-PortablePCs_NiCd!I16-Tablets_NiCd!I16</f>
        <v>13.479569199439302</v>
      </c>
      <c r="J16" s="11">
        <f>'POM Portables NiCd'!J16-'cameras games_NiCd'!J16-cellphones_NiCd!J16-'Cordless Tools_NiCd'!J16-PortablePCs_NiCd!J16-Tablets_NiCd!J16</f>
        <v>15.523320796511513</v>
      </c>
      <c r="K16" s="11">
        <f>'POM Portables NiCd'!K16-'cameras games_NiCd'!K16-cellphones_NiCd!K16-'Cordless Tools_NiCd'!K16-PortablePCs_NiCd!K16-Tablets_NiCd!K16</f>
        <v>19.246963831534188</v>
      </c>
      <c r="L16" s="11">
        <f>'POM Portables NiCd'!L16-'cameras games_NiCd'!L16-cellphones_NiCd!L16-'Cordless Tools_NiCd'!L16-PortablePCs_NiCd!L16-Tablets_NiCd!L16</f>
        <v>13.604659245911595</v>
      </c>
      <c r="M16" s="11">
        <f>'POM Portables NiCd'!M16-'cameras games_NiCd'!M16-cellphones_NiCd!M16-'Cordless Tools_NiCd'!M16-PortablePCs_NiCd!M16-Tablets_NiCd!M16</f>
        <v>19.410241700328996</v>
      </c>
      <c r="N16" s="11">
        <f>'POM Portables NiCd'!N16-'cameras games_NiCd'!N16-cellphones_NiCd!N16-'Cordless Tools_NiCd'!N16-PortablePCs_NiCd!N16-Tablets_NiCd!N16</f>
        <v>9.4454517226145711</v>
      </c>
      <c r="O16" s="11">
        <f>'POM Portables NiCd'!O16-'cameras games_NiCd'!O16-cellphones_NiCd!O16-'Cordless Tools_NiCd'!O16-PortablePCs_NiCd!O16-Tablets_NiCd!O16</f>
        <v>7.9177165781313779</v>
      </c>
      <c r="P16" s="11">
        <f>'POM Portables NiCd'!P16-'cameras games_NiCd'!P16-cellphones_NiCd!P16-'Cordless Tools_NiCd'!P16-PortablePCs_NiCd!P16-Tablets_NiCd!P16</f>
        <v>5.5560493089128657</v>
      </c>
      <c r="Q16" s="11">
        <f>'POM Portables NiCd'!Q16-'cameras games_NiCd'!Q16-cellphones_NiCd!Q16-'Cordless Tools_NiCd'!Q16-PortablePCs_NiCd!Q16-Tablets_NiCd!Q16</f>
        <v>-2.8656914131500955E-2</v>
      </c>
      <c r="R16" s="11">
        <f>'POM Portables NiCd'!R16-'cameras games_NiCd'!R16-cellphones_NiCd!R16-'Cordless Tools_NiCd'!R16-PortablePCs_NiCd!R16-Tablets_NiCd!R16</f>
        <v>2.1319854289616291</v>
      </c>
      <c r="S16" s="11">
        <f>'POM Portables NiCd'!S16-'cameras games_NiCd'!S16-cellphones_NiCd!S16-'Cordless Tools_NiCd'!S16-PortablePCs_NiCd!S16-Tablets_NiCd!S16</f>
        <v>1.7228092061809033</v>
      </c>
      <c r="T16" s="11">
        <f>'POM Portables NiCd'!T16-'cameras games_NiCd'!T16-cellphones_NiCd!T16-'Cordless Tools_NiCd'!T16-PortablePCs_NiCd!T16-Tablets_NiCd!T16</f>
        <v>-0.10745864960892604</v>
      </c>
      <c r="U16" s="11">
        <f>'POM Portables NiCd'!U16-'cameras games_NiCd'!U16-cellphones_NiCd!U16-'Cordless Tools_NiCd'!U16-PortablePCs_NiCd!U16-Tablets_NiCd!U16</f>
        <v>-2.5600667632218244E-2</v>
      </c>
      <c r="V16" s="11">
        <f>'POM Portables NiCd'!V16-'cameras games_NiCd'!V16-cellphones_NiCd!V16-'Cordless Tools_NiCd'!V16-PortablePCs_NiCd!V16-Tablets_NiCd!V16</f>
        <v>1.286221941063967</v>
      </c>
      <c r="W16" s="11">
        <f>'POM Portables NiCd'!W16-'cameras games_NiCd'!W16-cellphones_NiCd!W16-'Cordless Tools_NiCd'!W16-PortablePCs_NiCd!W16-Tablets_NiCd!W16</f>
        <v>1.0736964087405141</v>
      </c>
      <c r="X16" s="11">
        <f>'POM Portables NiCd'!X16-'cameras games_NiCd'!X16-cellphones_NiCd!X16-'Cordless Tools_NiCd'!X16-PortablePCs_NiCd!X16-Tablets_NiCd!X16</f>
        <v>0.62411592914710323</v>
      </c>
      <c r="Y16" s="11">
        <f>'POM Portables NiCd'!Y16-'cameras games_NiCd'!Y16-cellphones_NiCd!Y16-'Cordless Tools_NiCd'!Y16-PortablePCs_NiCd!Y16-Tablets_NiCd!Y16</f>
        <v>0.99638533099820736</v>
      </c>
      <c r="Z16" s="11">
        <f>'POM Portables NiCd'!Z16-'cameras games_NiCd'!Z16-cellphones_NiCd!Z16-'Cordless Tools_NiCd'!Z16-PortablePCs_NiCd!Z16-Tablets_NiCd!Z16</f>
        <v>0.80678477786178282</v>
      </c>
      <c r="AA16" s="11">
        <f>'POM Portables NiCd'!AA16-'cameras games_NiCd'!AA16-cellphones_NiCd!AA16-'Cordless Tools_NiCd'!AA16-PortablePCs_NiCd!AA16-Tablets_NiCd!AA16</f>
        <v>1.0731565597173818</v>
      </c>
      <c r="AB16" s="11">
        <f>'POM Portables NiCd'!AB16-'cameras games_NiCd'!AB16-cellphones_NiCd!AB16-'Cordless Tools_NiCd'!AB16-PortablePCs_NiCd!AB16-Tablets_NiCd!AB16</f>
        <v>1.0244</v>
      </c>
      <c r="AC16" s="11">
        <f>'POM Portables NiCd'!AC16-'cameras games_NiCd'!AC16-cellphones_NiCd!AC16-'Cordless Tools_NiCd'!AC16-PortablePCs_NiCd!AC16-Tablets_NiCd!AC16</f>
        <v>0.81952000000000003</v>
      </c>
      <c r="AD16" s="11">
        <f>'POM Portables NiCd'!AD16-'cameras games_NiCd'!AD16-cellphones_NiCd!AD16-'Cordless Tools_NiCd'!AD16-PortablePCs_NiCd!AD16-Tablets_NiCd!AD16</f>
        <v>0.65561599999999998</v>
      </c>
      <c r="AE16" s="11">
        <f>'POM Portables NiCd'!AE16-'cameras games_NiCd'!AE16-cellphones_NiCd!AE16-'Cordless Tools_NiCd'!AE16-PortablePCs_NiCd!AE16-Tablets_NiCd!AE16</f>
        <v>0.52449279999999998</v>
      </c>
      <c r="AF16" s="11">
        <f>'POM Portables NiCd'!AF16-'cameras games_NiCd'!AF16-cellphones_NiCd!AF16-'Cordless Tools_NiCd'!AF16-PortablePCs_NiCd!AF16-Tablets_NiCd!AF16</f>
        <v>0.41959424000000001</v>
      </c>
      <c r="AG16" s="11">
        <f>'POM Portables NiCd'!AG16-'cameras games_NiCd'!AG16-cellphones_NiCd!AG16-'Cordless Tools_NiCd'!AG16-PortablePCs_NiCd!AG16-Tablets_NiCd!AG16</f>
        <v>0</v>
      </c>
      <c r="AH16" s="11">
        <f>'POM Portables NiCd'!AH16-'cameras games_NiCd'!AH16-cellphones_NiCd!AH16-'Cordless Tools_NiCd'!AH16-PortablePCs_NiCd!AH16-Tablets_NiCd!AH16</f>
        <v>0</v>
      </c>
      <c r="AI16" s="11">
        <f>'POM Portables NiCd'!AI16-'cameras games_NiCd'!AI16-cellphones_NiCd!AI16-'Cordless Tools_NiCd'!AI16-PortablePCs_NiCd!AI16-Tablets_NiCd!AI16</f>
        <v>0</v>
      </c>
      <c r="AJ16" s="11">
        <f>'POM Portables NiCd'!AJ16-'cameras games_NiCd'!AJ16-cellphones_NiCd!AJ16-'Cordless Tools_NiCd'!AJ16-PortablePCs_NiCd!AJ16-Tablets_NiCd!AJ16</f>
        <v>0</v>
      </c>
      <c r="AK16" s="11">
        <f>'POM Portables NiCd'!AK16-'cameras games_NiCd'!AK16-cellphones_NiCd!AK16-'Cordless Tools_NiCd'!AK16-PortablePCs_NiCd!AK16-Tablets_NiCd!AK16</f>
        <v>0</v>
      </c>
      <c r="AL16" s="11">
        <f>'POM Portables NiCd'!AL16-'cameras games_NiCd'!AL16-cellphones_NiCd!AL16-'Cordless Tools_NiCd'!AL16-PortablePCs_NiCd!AL16-Tablets_NiCd!AL16</f>
        <v>0</v>
      </c>
      <c r="AM16" s="11">
        <f>'POM Portables NiCd'!AM16-'cameras games_NiCd'!AM16-cellphones_NiCd!AM16-'Cordless Tools_NiCd'!AM16-PortablePCs_NiCd!AM16-Tablets_NiCd!AM16</f>
        <v>0</v>
      </c>
      <c r="AN16" s="11">
        <f>'POM Portables NiCd'!AN16-'cameras games_NiCd'!AN16-cellphones_NiCd!AN16-'Cordless Tools_NiCd'!AN16-PortablePCs_NiCd!AN16-Tablets_NiCd!AN16</f>
        <v>0</v>
      </c>
      <c r="AO16" s="11">
        <f>'POM Portables NiCd'!AO16-'cameras games_NiCd'!AO16-cellphones_NiCd!AO16-'Cordless Tools_NiCd'!AO16-PortablePCs_NiCd!AO16-Tablets_NiCd!AO16</f>
        <v>0</v>
      </c>
      <c r="AP16" s="11">
        <f>'POM Portables NiCd'!AP16-'cameras games_NiCd'!AP16-cellphones_NiCd!AP16-'Cordless Tools_NiCd'!AP16-PortablePCs_NiCd!AP16-Tablets_NiCd!AP16</f>
        <v>0</v>
      </c>
      <c r="AQ16" s="11">
        <f>'POM Portables NiCd'!AQ16-'cameras games_NiCd'!AQ16-cellphones_NiCd!AQ16-'Cordless Tools_NiCd'!AQ16-PortablePCs_NiCd!AQ16-Tablets_NiCd!AQ16</f>
        <v>0</v>
      </c>
      <c r="AR16" s="11">
        <f>'POM Portables NiCd'!AR16-'cameras games_NiCd'!AR16-cellphones_NiCd!AR16-'Cordless Tools_NiCd'!AR16-PortablePCs_NiCd!AR16-Tablets_NiCd!AR16</f>
        <v>0</v>
      </c>
      <c r="AS16" s="11">
        <f>'POM Portables NiCd'!AS16-'cameras games_NiCd'!AS16-cellphones_NiCd!AS16-'Cordless Tools_NiCd'!AS16-PortablePCs_NiCd!AS16-Tablets_NiCd!AS16</f>
        <v>0</v>
      </c>
      <c r="AT16" s="11">
        <f>'POM Portables NiCd'!AT16-'cameras games_NiCd'!AT16-cellphones_NiCd!AT16-'Cordless Tools_NiCd'!AT16-PortablePCs_NiCd!AT16-Tablets_NiCd!AT16</f>
        <v>0</v>
      </c>
      <c r="AU16" s="11">
        <f>'POM Portables NiCd'!AU16-'cameras games_NiCd'!AU16-cellphones_NiCd!AU16-'Cordless Tools_NiCd'!AU16-PortablePCs_NiCd!AU16-Tablets_NiCd!AU16</f>
        <v>0</v>
      </c>
      <c r="AV16" s="11">
        <f>'POM Portables NiCd'!AV16-'cameras games_NiCd'!AV16-cellphones_NiCd!AV16-'Cordless Tools_NiCd'!AV16-PortablePCs_NiCd!AV16-Tablets_NiCd!AV16</f>
        <v>0</v>
      </c>
      <c r="AW16" s="11">
        <f>'POM Portables NiCd'!AW16-'cameras games_NiCd'!AW16-cellphones_NiCd!AW16-'Cordless Tools_NiCd'!AW16-PortablePCs_NiCd!AW16-Tablets_NiCd!AW16</f>
        <v>0</v>
      </c>
      <c r="AX16" s="11">
        <f>'POM Portables NiCd'!AX16-'cameras games_NiCd'!AX16-cellphones_NiCd!AX16-'Cordless Tools_NiCd'!AX16-PortablePCs_NiCd!AX16-Tablets_NiCd!AX16</f>
        <v>0</v>
      </c>
      <c r="AY16" s="11">
        <f>'POM Portables NiCd'!AY16-'cameras games_NiCd'!AY16-cellphones_NiCd!AY16-'Cordless Tools_NiCd'!AY16-PortablePCs_NiCd!AY16-Tablets_NiCd!AY16</f>
        <v>0</v>
      </c>
      <c r="AZ16" s="11">
        <f>'POM Portables NiCd'!AZ16-'cameras games_NiCd'!AZ16-cellphones_NiCd!AZ16-'Cordless Tools_NiCd'!AZ16-PortablePCs_NiCd!AZ16-Tablets_NiCd!AZ16</f>
        <v>0</v>
      </c>
      <c r="BA16" s="11">
        <f>'POM Portables NiCd'!BA16-'cameras games_NiCd'!BA16-cellphones_NiCd!BA16-'Cordless Tools_NiCd'!BA16-PortablePCs_NiCd!BA16-Tablets_NiCd!BA16</f>
        <v>0</v>
      </c>
      <c r="BB16" s="11">
        <f>'POM Portables NiCd'!BB16-'cameras games_NiCd'!BB16-cellphones_NiCd!BB16-'Cordless Tools_NiCd'!BB16-PortablePCs_NiCd!BB16-Tablets_NiCd!BB16</f>
        <v>0</v>
      </c>
      <c r="BC16" s="11">
        <f>'POM Portables NiCd'!BC16-'cameras games_NiCd'!BC16-cellphones_NiCd!BC16-'Cordless Tools_NiCd'!BC16-PortablePCs_NiCd!BC16-Tablets_NiCd!BC16</f>
        <v>0</v>
      </c>
      <c r="BD16" s="11">
        <f>'POM Portables NiCd'!BD16-'cameras games_NiCd'!BD16-cellphones_NiCd!BD16-'Cordless Tools_NiCd'!BD16-PortablePCs_NiCd!BD16-Tablets_NiCd!BD16</f>
        <v>0</v>
      </c>
      <c r="BE16" s="11">
        <f>'POM Portables NiCd'!BE16-'cameras games_NiCd'!BE16-cellphones_NiCd!BE16-'Cordless Tools_NiCd'!BE16-PortablePCs_NiCd!BE16-Tablets_NiCd!BE16</f>
        <v>0</v>
      </c>
    </row>
    <row r="17" spans="1:57" x14ac:dyDescent="0.35">
      <c r="A17" s="57" t="s">
        <v>616</v>
      </c>
      <c r="C17" s="86" t="s">
        <v>4</v>
      </c>
      <c r="D17" s="58" t="s">
        <v>621</v>
      </c>
      <c r="E17" s="86" t="s">
        <v>625</v>
      </c>
      <c r="F17" s="26" t="s">
        <v>46</v>
      </c>
      <c r="G17" s="11">
        <f>'POM Portables NiCd'!G17-'cameras games_NiCd'!G17-cellphones_NiCd!G17-'Cordless Tools_NiCd'!G17-PortablePCs_NiCd!G17-Tablets_NiCd!G17</f>
        <v>128.57610636462738</v>
      </c>
      <c r="H17" s="11">
        <f>'POM Portables NiCd'!H17-'cameras games_NiCd'!H17-cellphones_NiCd!H17-'Cordless Tools_NiCd'!H17-PortablePCs_NiCd!H17-Tablets_NiCd!H17</f>
        <v>137.10738880350738</v>
      </c>
      <c r="I17" s="11">
        <f>'POM Portables NiCd'!I17-'cameras games_NiCd'!I17-cellphones_NiCd!I17-'Cordless Tools_NiCd'!I17-PortablePCs_NiCd!I17-Tablets_NiCd!I17</f>
        <v>154.71318057345178</v>
      </c>
      <c r="J17" s="11">
        <f>'POM Portables NiCd'!J17-'cameras games_NiCd'!J17-cellphones_NiCd!J17-'Cordless Tools_NiCd'!J17-PortablePCs_NiCd!J17-Tablets_NiCd!J17</f>
        <v>172.91310287532755</v>
      </c>
      <c r="K17" s="11">
        <f>'POM Portables NiCd'!K17-'cameras games_NiCd'!K17-cellphones_NiCd!K17-'Cordless Tools_NiCd'!K17-PortablePCs_NiCd!K17-Tablets_NiCd!K17</f>
        <v>225.04715806163273</v>
      </c>
      <c r="L17" s="11">
        <f>'POM Portables NiCd'!L17-'cameras games_NiCd'!L17-cellphones_NiCd!L17-'Cordless Tools_NiCd'!L17-PortablePCs_NiCd!L17-Tablets_NiCd!L17</f>
        <v>161.48531815616997</v>
      </c>
      <c r="M17" s="11">
        <f>'POM Portables NiCd'!M17-'cameras games_NiCd'!M17-cellphones_NiCd!M17-'Cordless Tools_NiCd'!M17-PortablePCs_NiCd!M17-Tablets_NiCd!M17</f>
        <v>250.38202604386561</v>
      </c>
      <c r="N17" s="11">
        <f>'POM Portables NiCd'!N17-'cameras games_NiCd'!N17-cellphones_NiCd!N17-'Cordless Tools_NiCd'!N17-PortablePCs_NiCd!N17-Tablets_NiCd!N17</f>
        <v>129.74396129119356</v>
      </c>
      <c r="O17" s="11">
        <f>'POM Portables NiCd'!O17-'cameras games_NiCd'!O17-cellphones_NiCd!O17-'Cordless Tools_NiCd'!O17-PortablePCs_NiCd!O17-Tablets_NiCd!O17</f>
        <v>105.19653319188033</v>
      </c>
      <c r="P17" s="11">
        <f>'POM Portables NiCd'!P17-'cameras games_NiCd'!P17-cellphones_NiCd!P17-'Cordless Tools_NiCd'!P17-PortablePCs_NiCd!P17-Tablets_NiCd!P17</f>
        <v>51.857216215046336</v>
      </c>
      <c r="Q17" s="11">
        <f>'POM Portables NiCd'!Q17-'cameras games_NiCd'!Q17-cellphones_NiCd!Q17-'Cordless Tools_NiCd'!Q17-PortablePCs_NiCd!Q17-Tablets_NiCd!Q17</f>
        <v>-4.3150831209575244</v>
      </c>
      <c r="R17" s="11">
        <f>'POM Portables NiCd'!R17-'cameras games_NiCd'!R17-cellphones_NiCd!R17-'Cordless Tools_NiCd'!R17-PortablePCs_NiCd!R17-Tablets_NiCd!R17</f>
        <v>27.179838330362358</v>
      </c>
      <c r="S17" s="11">
        <f>'POM Portables NiCd'!S17-'cameras games_NiCd'!S17-cellphones_NiCd!S17-'Cordless Tools_NiCd'!S17-PortablePCs_NiCd!S17-Tablets_NiCd!S17</f>
        <v>11.796156259167617</v>
      </c>
      <c r="T17" s="11">
        <f>'POM Portables NiCd'!T17-'cameras games_NiCd'!T17-cellphones_NiCd!T17-'Cordless Tools_NiCd'!T17-PortablePCs_NiCd!T17-Tablets_NiCd!T17</f>
        <v>3.9621398661657565</v>
      </c>
      <c r="U17" s="11">
        <f>'POM Portables NiCd'!U17-'cameras games_NiCd'!U17-cellphones_NiCd!U17-'Cordless Tools_NiCd'!U17-PortablePCs_NiCd!U17-Tablets_NiCd!U17</f>
        <v>11.35988218630969</v>
      </c>
      <c r="V17" s="11">
        <f>'POM Portables NiCd'!V17-'cameras games_NiCd'!V17-cellphones_NiCd!V17-'Cordless Tools_NiCd'!V17-PortablePCs_NiCd!V17-Tablets_NiCd!V17</f>
        <v>29.618394583092837</v>
      </c>
      <c r="W17" s="11">
        <f>'POM Portables NiCd'!W17-'cameras games_NiCd'!W17-cellphones_NiCd!W17-'Cordless Tools_NiCd'!W17-PortablePCs_NiCd!W17-Tablets_NiCd!W17</f>
        <v>21.590687758165085</v>
      </c>
      <c r="X17" s="11">
        <f>'POM Portables NiCd'!X17-'cameras games_NiCd'!X17-cellphones_NiCd!X17-'Cordless Tools_NiCd'!X17-PortablePCs_NiCd!X17-Tablets_NiCd!X17</f>
        <v>17.976461588299472</v>
      </c>
      <c r="Y17" s="11">
        <f>'POM Portables NiCd'!Y17-'cameras games_NiCd'!Y17-cellphones_NiCd!Y17-'Cordless Tools_NiCd'!Y17-PortablePCs_NiCd!Y17-Tablets_NiCd!Y17</f>
        <v>23.560328791335714</v>
      </c>
      <c r="Z17" s="11">
        <f>'POM Portables NiCd'!Z17-'cameras games_NiCd'!Z17-cellphones_NiCd!Z17-'Cordless Tools_NiCd'!Z17-PortablePCs_NiCd!Z17-Tablets_NiCd!Z17</f>
        <v>24.100726563531264</v>
      </c>
      <c r="AA17" s="11">
        <f>'POM Portables NiCd'!AA17-'cameras games_NiCd'!AA17-cellphones_NiCd!AA17-'Cordless Tools_NiCd'!AA17-PortablePCs_NiCd!AA17-Tablets_NiCd!AA17</f>
        <v>26.236827615159438</v>
      </c>
      <c r="AB17" s="11">
        <f>'POM Portables NiCd'!AB17-'cameras games_NiCd'!AB17-cellphones_NiCd!AB17-'Cordless Tools_NiCd'!AB17-PortablePCs_NiCd!AB17-Tablets_NiCd!AB17</f>
        <v>27.071199999999997</v>
      </c>
      <c r="AC17" s="11">
        <f>'POM Portables NiCd'!AC17-'cameras games_NiCd'!AC17-cellphones_NiCd!AC17-'Cordless Tools_NiCd'!AC17-PortablePCs_NiCd!AC17-Tablets_NiCd!AC17</f>
        <v>21.656959999999998</v>
      </c>
      <c r="AD17" s="11">
        <f>'POM Portables NiCd'!AD17-'cameras games_NiCd'!AD17-cellphones_NiCd!AD17-'Cordless Tools_NiCd'!AD17-PortablePCs_NiCd!AD17-Tablets_NiCd!AD17</f>
        <v>17.325567999999997</v>
      </c>
      <c r="AE17" s="11">
        <f>'POM Portables NiCd'!AE17-'cameras games_NiCd'!AE17-cellphones_NiCd!AE17-'Cordless Tools_NiCd'!AE17-PortablePCs_NiCd!AE17-Tablets_NiCd!AE17</f>
        <v>13.860454399999998</v>
      </c>
      <c r="AF17" s="11">
        <f>'POM Portables NiCd'!AF17-'cameras games_NiCd'!AF17-cellphones_NiCd!AF17-'Cordless Tools_NiCd'!AF17-PortablePCs_NiCd!AF17-Tablets_NiCd!AF17</f>
        <v>11.088363519999998</v>
      </c>
      <c r="AG17" s="11">
        <f>'POM Portables NiCd'!AG17-'cameras games_NiCd'!AG17-cellphones_NiCd!AG17-'Cordless Tools_NiCd'!AG17-PortablePCs_NiCd!AG17-Tablets_NiCd!AG17</f>
        <v>0</v>
      </c>
      <c r="AH17" s="11">
        <f>'POM Portables NiCd'!AH17-'cameras games_NiCd'!AH17-cellphones_NiCd!AH17-'Cordless Tools_NiCd'!AH17-PortablePCs_NiCd!AH17-Tablets_NiCd!AH17</f>
        <v>0</v>
      </c>
      <c r="AI17" s="11">
        <f>'POM Portables NiCd'!AI17-'cameras games_NiCd'!AI17-cellphones_NiCd!AI17-'Cordless Tools_NiCd'!AI17-PortablePCs_NiCd!AI17-Tablets_NiCd!AI17</f>
        <v>0</v>
      </c>
      <c r="AJ17" s="11">
        <f>'POM Portables NiCd'!AJ17-'cameras games_NiCd'!AJ17-cellphones_NiCd!AJ17-'Cordless Tools_NiCd'!AJ17-PortablePCs_NiCd!AJ17-Tablets_NiCd!AJ17</f>
        <v>0</v>
      </c>
      <c r="AK17" s="11">
        <f>'POM Portables NiCd'!AK17-'cameras games_NiCd'!AK17-cellphones_NiCd!AK17-'Cordless Tools_NiCd'!AK17-PortablePCs_NiCd!AK17-Tablets_NiCd!AK17</f>
        <v>0</v>
      </c>
      <c r="AL17" s="11">
        <f>'POM Portables NiCd'!AL17-'cameras games_NiCd'!AL17-cellphones_NiCd!AL17-'Cordless Tools_NiCd'!AL17-PortablePCs_NiCd!AL17-Tablets_NiCd!AL17</f>
        <v>0</v>
      </c>
      <c r="AM17" s="11">
        <f>'POM Portables NiCd'!AM17-'cameras games_NiCd'!AM17-cellphones_NiCd!AM17-'Cordless Tools_NiCd'!AM17-PortablePCs_NiCd!AM17-Tablets_NiCd!AM17</f>
        <v>0</v>
      </c>
      <c r="AN17" s="11">
        <f>'POM Portables NiCd'!AN17-'cameras games_NiCd'!AN17-cellphones_NiCd!AN17-'Cordless Tools_NiCd'!AN17-PortablePCs_NiCd!AN17-Tablets_NiCd!AN17</f>
        <v>0</v>
      </c>
      <c r="AO17" s="11">
        <f>'POM Portables NiCd'!AO17-'cameras games_NiCd'!AO17-cellphones_NiCd!AO17-'Cordless Tools_NiCd'!AO17-PortablePCs_NiCd!AO17-Tablets_NiCd!AO17</f>
        <v>0</v>
      </c>
      <c r="AP17" s="11">
        <f>'POM Portables NiCd'!AP17-'cameras games_NiCd'!AP17-cellphones_NiCd!AP17-'Cordless Tools_NiCd'!AP17-PortablePCs_NiCd!AP17-Tablets_NiCd!AP17</f>
        <v>0</v>
      </c>
      <c r="AQ17" s="11">
        <f>'POM Portables NiCd'!AQ17-'cameras games_NiCd'!AQ17-cellphones_NiCd!AQ17-'Cordless Tools_NiCd'!AQ17-PortablePCs_NiCd!AQ17-Tablets_NiCd!AQ17</f>
        <v>0</v>
      </c>
      <c r="AR17" s="11">
        <f>'POM Portables NiCd'!AR17-'cameras games_NiCd'!AR17-cellphones_NiCd!AR17-'Cordless Tools_NiCd'!AR17-PortablePCs_NiCd!AR17-Tablets_NiCd!AR17</f>
        <v>0</v>
      </c>
      <c r="AS17" s="11">
        <f>'POM Portables NiCd'!AS17-'cameras games_NiCd'!AS17-cellphones_NiCd!AS17-'Cordless Tools_NiCd'!AS17-PortablePCs_NiCd!AS17-Tablets_NiCd!AS17</f>
        <v>0</v>
      </c>
      <c r="AT17" s="11">
        <f>'POM Portables NiCd'!AT17-'cameras games_NiCd'!AT17-cellphones_NiCd!AT17-'Cordless Tools_NiCd'!AT17-PortablePCs_NiCd!AT17-Tablets_NiCd!AT17</f>
        <v>0</v>
      </c>
      <c r="AU17" s="11">
        <f>'POM Portables NiCd'!AU17-'cameras games_NiCd'!AU17-cellphones_NiCd!AU17-'Cordless Tools_NiCd'!AU17-PortablePCs_NiCd!AU17-Tablets_NiCd!AU17</f>
        <v>0</v>
      </c>
      <c r="AV17" s="11">
        <f>'POM Portables NiCd'!AV17-'cameras games_NiCd'!AV17-cellphones_NiCd!AV17-'Cordless Tools_NiCd'!AV17-PortablePCs_NiCd!AV17-Tablets_NiCd!AV17</f>
        <v>0</v>
      </c>
      <c r="AW17" s="11">
        <f>'POM Portables NiCd'!AW17-'cameras games_NiCd'!AW17-cellphones_NiCd!AW17-'Cordless Tools_NiCd'!AW17-PortablePCs_NiCd!AW17-Tablets_NiCd!AW17</f>
        <v>0</v>
      </c>
      <c r="AX17" s="11">
        <f>'POM Portables NiCd'!AX17-'cameras games_NiCd'!AX17-cellphones_NiCd!AX17-'Cordless Tools_NiCd'!AX17-PortablePCs_NiCd!AX17-Tablets_NiCd!AX17</f>
        <v>0</v>
      </c>
      <c r="AY17" s="11">
        <f>'POM Portables NiCd'!AY17-'cameras games_NiCd'!AY17-cellphones_NiCd!AY17-'Cordless Tools_NiCd'!AY17-PortablePCs_NiCd!AY17-Tablets_NiCd!AY17</f>
        <v>0</v>
      </c>
      <c r="AZ17" s="11">
        <f>'POM Portables NiCd'!AZ17-'cameras games_NiCd'!AZ17-cellphones_NiCd!AZ17-'Cordless Tools_NiCd'!AZ17-PortablePCs_NiCd!AZ17-Tablets_NiCd!AZ17</f>
        <v>0</v>
      </c>
      <c r="BA17" s="11">
        <f>'POM Portables NiCd'!BA17-'cameras games_NiCd'!BA17-cellphones_NiCd!BA17-'Cordless Tools_NiCd'!BA17-PortablePCs_NiCd!BA17-Tablets_NiCd!BA17</f>
        <v>0</v>
      </c>
      <c r="BB17" s="11">
        <f>'POM Portables NiCd'!BB17-'cameras games_NiCd'!BB17-cellphones_NiCd!BB17-'Cordless Tools_NiCd'!BB17-PortablePCs_NiCd!BB17-Tablets_NiCd!BB17</f>
        <v>0</v>
      </c>
      <c r="BC17" s="11">
        <f>'POM Portables NiCd'!BC17-'cameras games_NiCd'!BC17-cellphones_NiCd!BC17-'Cordless Tools_NiCd'!BC17-PortablePCs_NiCd!BC17-Tablets_NiCd!BC17</f>
        <v>0</v>
      </c>
      <c r="BD17" s="11">
        <f>'POM Portables NiCd'!BD17-'cameras games_NiCd'!BD17-cellphones_NiCd!BD17-'Cordless Tools_NiCd'!BD17-PortablePCs_NiCd!BD17-Tablets_NiCd!BD17</f>
        <v>0</v>
      </c>
      <c r="BE17" s="11">
        <f>'POM Portables NiCd'!BE17-'cameras games_NiCd'!BE17-cellphones_NiCd!BE17-'Cordless Tools_NiCd'!BE17-PortablePCs_NiCd!BE17-Tablets_NiCd!BE17</f>
        <v>0</v>
      </c>
    </row>
    <row r="18" spans="1:57" x14ac:dyDescent="0.35">
      <c r="A18" s="57" t="s">
        <v>616</v>
      </c>
      <c r="C18" s="86" t="s">
        <v>4</v>
      </c>
      <c r="D18" s="58" t="s">
        <v>621</v>
      </c>
      <c r="E18" s="86" t="s">
        <v>625</v>
      </c>
      <c r="F18" s="26" t="s">
        <v>47</v>
      </c>
      <c r="G18" s="11">
        <f>'POM Portables NiCd'!G18-'cameras games_NiCd'!G18-cellphones_NiCd!G18-'Cordless Tools_NiCd'!G18-PortablePCs_NiCd!G18-Tablets_NiCd!G18</f>
        <v>132.81301820630628</v>
      </c>
      <c r="H18" s="11">
        <f>'POM Portables NiCd'!H18-'cameras games_NiCd'!H18-cellphones_NiCd!H18-'Cordless Tools_NiCd'!H18-PortablePCs_NiCd!H18-Tablets_NiCd!H18</f>
        <v>149.23118624356567</v>
      </c>
      <c r="I18" s="11">
        <f>'POM Portables NiCd'!I18-'cameras games_NiCd'!I18-cellphones_NiCd!I18-'Cordless Tools_NiCd'!I18-PortablePCs_NiCd!I18-Tablets_NiCd!I18</f>
        <v>170.65753275462475</v>
      </c>
      <c r="J18" s="11">
        <f>'POM Portables NiCd'!J18-'cameras games_NiCd'!J18-cellphones_NiCd!J18-'Cordless Tools_NiCd'!J18-PortablePCs_NiCd!J18-Tablets_NiCd!J18</f>
        <v>180.60443761700608</v>
      </c>
      <c r="K18" s="11">
        <f>'POM Portables NiCd'!K18-'cameras games_NiCd'!K18-cellphones_NiCd!K18-'Cordless Tools_NiCd'!K18-PortablePCs_NiCd!K18-Tablets_NiCd!K18</f>
        <v>242.18374558569835</v>
      </c>
      <c r="L18" s="11">
        <f>'POM Portables NiCd'!L18-'cameras games_NiCd'!L18-cellphones_NiCd!L18-'Cordless Tools_NiCd'!L18-PortablePCs_NiCd!L18-Tablets_NiCd!L18</f>
        <v>185.29538271696725</v>
      </c>
      <c r="M18" s="11">
        <f>'POM Portables NiCd'!M18-'cameras games_NiCd'!M18-cellphones_NiCd!M18-'Cordless Tools_NiCd'!M18-PortablePCs_NiCd!M18-Tablets_NiCd!M18</f>
        <v>265.29906346414981</v>
      </c>
      <c r="N18" s="11">
        <f>'POM Portables NiCd'!N18-'cameras games_NiCd'!N18-cellphones_NiCd!N18-'Cordless Tools_NiCd'!N18-PortablePCs_NiCd!N18-Tablets_NiCd!N18</f>
        <v>138.55355563629806</v>
      </c>
      <c r="O18" s="11">
        <f>'POM Portables NiCd'!O18-'cameras games_NiCd'!O18-cellphones_NiCd!O18-'Cordless Tools_NiCd'!O18-PortablePCs_NiCd!O18-Tablets_NiCd!O18</f>
        <v>122.12056902866276</v>
      </c>
      <c r="P18" s="11">
        <f>'POM Portables NiCd'!P18-'cameras games_NiCd'!P18-cellphones_NiCd!P18-'Cordless Tools_NiCd'!P18-PortablePCs_NiCd!P18-Tablets_NiCd!P18</f>
        <v>88.323396825327222</v>
      </c>
      <c r="Q18" s="11">
        <f>'POM Portables NiCd'!Q18-'cameras games_NiCd'!Q18-cellphones_NiCd!Q18-'Cordless Tools_NiCd'!Q18-PortablePCs_NiCd!Q18-Tablets_NiCd!Q18</f>
        <v>16.206450337840067</v>
      </c>
      <c r="R18" s="11">
        <f>'POM Portables NiCd'!R18-'cameras games_NiCd'!R18-cellphones_NiCd!R18-'Cordless Tools_NiCd'!R18-PortablePCs_NiCd!R18-Tablets_NiCd!R18</f>
        <v>57.739606811834101</v>
      </c>
      <c r="S18" s="11">
        <f>'POM Portables NiCd'!S18-'cameras games_NiCd'!S18-cellphones_NiCd!S18-'Cordless Tools_NiCd'!S18-PortablePCs_NiCd!S18-Tablets_NiCd!S18</f>
        <v>56.449466341964389</v>
      </c>
      <c r="T18" s="11">
        <f>'POM Portables NiCd'!T18-'cameras games_NiCd'!T18-cellphones_NiCd!T18-'Cordless Tools_NiCd'!T18-PortablePCs_NiCd!T18-Tablets_NiCd!T18</f>
        <v>39.03314134011891</v>
      </c>
      <c r="U18" s="11">
        <f>'POM Portables NiCd'!U18-'cameras games_NiCd'!U18-cellphones_NiCd!U18-'Cordless Tools_NiCd'!U18-PortablePCs_NiCd!U18-Tablets_NiCd!U18</f>
        <v>45.080255001737058</v>
      </c>
      <c r="V18" s="11">
        <f>'POM Portables NiCd'!V18-'cameras games_NiCd'!V18-cellphones_NiCd!V18-'Cordless Tools_NiCd'!V18-PortablePCs_NiCd!V18-Tablets_NiCd!V18</f>
        <v>48.254859285794112</v>
      </c>
      <c r="W18" s="11">
        <f>'POM Portables NiCd'!W18-'cameras games_NiCd'!W18-cellphones_NiCd!W18-'Cordless Tools_NiCd'!W18-PortablePCs_NiCd!W18-Tablets_NiCd!W18</f>
        <v>41.809630489803169</v>
      </c>
      <c r="X18" s="11">
        <f>'POM Portables NiCd'!X18-'cameras games_NiCd'!X18-cellphones_NiCd!X18-'Cordless Tools_NiCd'!X18-PortablePCs_NiCd!X18-Tablets_NiCd!X18</f>
        <v>28.351774172586246</v>
      </c>
      <c r="Y18" s="11">
        <f>'POM Portables NiCd'!Y18-'cameras games_NiCd'!Y18-cellphones_NiCd!Y18-'Cordless Tools_NiCd'!Y18-PortablePCs_NiCd!Y18-Tablets_NiCd!Y18</f>
        <v>32.560206395488727</v>
      </c>
      <c r="Z18" s="11">
        <f>'POM Portables NiCd'!Z18-'cameras games_NiCd'!Z18-cellphones_NiCd!Z18-'Cordless Tools_NiCd'!Z18-PortablePCs_NiCd!Z18-Tablets_NiCd!Z18</f>
        <v>26.802805349841456</v>
      </c>
      <c r="AA18" s="11">
        <f>'POM Portables NiCd'!AA18-'cameras games_NiCd'!AA18-cellphones_NiCd!AA18-'Cordless Tools_NiCd'!AA18-PortablePCs_NiCd!AA18-Tablets_NiCd!AA18</f>
        <v>26.072946564168113</v>
      </c>
      <c r="AB18" s="11">
        <f>'POM Portables NiCd'!AB18-'cameras games_NiCd'!AB18-cellphones_NiCd!AB18-'Cordless Tools_NiCd'!AB18-PortablePCs_NiCd!AB18-Tablets_NiCd!AB18</f>
        <v>26.5928</v>
      </c>
      <c r="AC18" s="11">
        <f>'POM Portables NiCd'!AC18-'cameras games_NiCd'!AC18-cellphones_NiCd!AC18-'Cordless Tools_NiCd'!AC18-PortablePCs_NiCd!AC18-Tablets_NiCd!AC18</f>
        <v>21.274239999999999</v>
      </c>
      <c r="AD18" s="11">
        <f>'POM Portables NiCd'!AD18-'cameras games_NiCd'!AD18-cellphones_NiCd!AD18-'Cordless Tools_NiCd'!AD18-PortablePCs_NiCd!AD18-Tablets_NiCd!AD18</f>
        <v>17.019392</v>
      </c>
      <c r="AE18" s="11">
        <f>'POM Portables NiCd'!AE18-'cameras games_NiCd'!AE18-cellphones_NiCd!AE18-'Cordless Tools_NiCd'!AE18-PortablePCs_NiCd!AE18-Tablets_NiCd!AE18</f>
        <v>13.6155136</v>
      </c>
      <c r="AF18" s="11">
        <f>'POM Portables NiCd'!AF18-'cameras games_NiCd'!AF18-cellphones_NiCd!AF18-'Cordless Tools_NiCd'!AF18-PortablePCs_NiCd!AF18-Tablets_NiCd!AF18</f>
        <v>10.89241088</v>
      </c>
      <c r="AG18" s="11">
        <f>'POM Portables NiCd'!AG18-'cameras games_NiCd'!AG18-cellphones_NiCd!AG18-'Cordless Tools_NiCd'!AG18-PortablePCs_NiCd!AG18-Tablets_NiCd!AG18</f>
        <v>0</v>
      </c>
      <c r="AH18" s="11">
        <f>'POM Portables NiCd'!AH18-'cameras games_NiCd'!AH18-cellphones_NiCd!AH18-'Cordless Tools_NiCd'!AH18-PortablePCs_NiCd!AH18-Tablets_NiCd!AH18</f>
        <v>0</v>
      </c>
      <c r="AI18" s="11">
        <f>'POM Portables NiCd'!AI18-'cameras games_NiCd'!AI18-cellphones_NiCd!AI18-'Cordless Tools_NiCd'!AI18-PortablePCs_NiCd!AI18-Tablets_NiCd!AI18</f>
        <v>0</v>
      </c>
      <c r="AJ18" s="11">
        <f>'POM Portables NiCd'!AJ18-'cameras games_NiCd'!AJ18-cellphones_NiCd!AJ18-'Cordless Tools_NiCd'!AJ18-PortablePCs_NiCd!AJ18-Tablets_NiCd!AJ18</f>
        <v>0</v>
      </c>
      <c r="AK18" s="11">
        <f>'POM Portables NiCd'!AK18-'cameras games_NiCd'!AK18-cellphones_NiCd!AK18-'Cordless Tools_NiCd'!AK18-PortablePCs_NiCd!AK18-Tablets_NiCd!AK18</f>
        <v>0</v>
      </c>
      <c r="AL18" s="11">
        <f>'POM Portables NiCd'!AL18-'cameras games_NiCd'!AL18-cellphones_NiCd!AL18-'Cordless Tools_NiCd'!AL18-PortablePCs_NiCd!AL18-Tablets_NiCd!AL18</f>
        <v>0</v>
      </c>
      <c r="AM18" s="11">
        <f>'POM Portables NiCd'!AM18-'cameras games_NiCd'!AM18-cellphones_NiCd!AM18-'Cordless Tools_NiCd'!AM18-PortablePCs_NiCd!AM18-Tablets_NiCd!AM18</f>
        <v>0</v>
      </c>
      <c r="AN18" s="11">
        <f>'POM Portables NiCd'!AN18-'cameras games_NiCd'!AN18-cellphones_NiCd!AN18-'Cordless Tools_NiCd'!AN18-PortablePCs_NiCd!AN18-Tablets_NiCd!AN18</f>
        <v>0</v>
      </c>
      <c r="AO18" s="11">
        <f>'POM Portables NiCd'!AO18-'cameras games_NiCd'!AO18-cellphones_NiCd!AO18-'Cordless Tools_NiCd'!AO18-PortablePCs_NiCd!AO18-Tablets_NiCd!AO18</f>
        <v>0</v>
      </c>
      <c r="AP18" s="11">
        <f>'POM Portables NiCd'!AP18-'cameras games_NiCd'!AP18-cellphones_NiCd!AP18-'Cordless Tools_NiCd'!AP18-PortablePCs_NiCd!AP18-Tablets_NiCd!AP18</f>
        <v>0</v>
      </c>
      <c r="AQ18" s="11">
        <f>'POM Portables NiCd'!AQ18-'cameras games_NiCd'!AQ18-cellphones_NiCd!AQ18-'Cordless Tools_NiCd'!AQ18-PortablePCs_NiCd!AQ18-Tablets_NiCd!AQ18</f>
        <v>0</v>
      </c>
      <c r="AR18" s="11">
        <f>'POM Portables NiCd'!AR18-'cameras games_NiCd'!AR18-cellphones_NiCd!AR18-'Cordless Tools_NiCd'!AR18-PortablePCs_NiCd!AR18-Tablets_NiCd!AR18</f>
        <v>0</v>
      </c>
      <c r="AS18" s="11">
        <f>'POM Portables NiCd'!AS18-'cameras games_NiCd'!AS18-cellphones_NiCd!AS18-'Cordless Tools_NiCd'!AS18-PortablePCs_NiCd!AS18-Tablets_NiCd!AS18</f>
        <v>0</v>
      </c>
      <c r="AT18" s="11">
        <f>'POM Portables NiCd'!AT18-'cameras games_NiCd'!AT18-cellphones_NiCd!AT18-'Cordless Tools_NiCd'!AT18-PortablePCs_NiCd!AT18-Tablets_NiCd!AT18</f>
        <v>0</v>
      </c>
      <c r="AU18" s="11">
        <f>'POM Portables NiCd'!AU18-'cameras games_NiCd'!AU18-cellphones_NiCd!AU18-'Cordless Tools_NiCd'!AU18-PortablePCs_NiCd!AU18-Tablets_NiCd!AU18</f>
        <v>0</v>
      </c>
      <c r="AV18" s="11">
        <f>'POM Portables NiCd'!AV18-'cameras games_NiCd'!AV18-cellphones_NiCd!AV18-'Cordless Tools_NiCd'!AV18-PortablePCs_NiCd!AV18-Tablets_NiCd!AV18</f>
        <v>0</v>
      </c>
      <c r="AW18" s="11">
        <f>'POM Portables NiCd'!AW18-'cameras games_NiCd'!AW18-cellphones_NiCd!AW18-'Cordless Tools_NiCd'!AW18-PortablePCs_NiCd!AW18-Tablets_NiCd!AW18</f>
        <v>0</v>
      </c>
      <c r="AX18" s="11">
        <f>'POM Portables NiCd'!AX18-'cameras games_NiCd'!AX18-cellphones_NiCd!AX18-'Cordless Tools_NiCd'!AX18-PortablePCs_NiCd!AX18-Tablets_NiCd!AX18</f>
        <v>0</v>
      </c>
      <c r="AY18" s="11">
        <f>'POM Portables NiCd'!AY18-'cameras games_NiCd'!AY18-cellphones_NiCd!AY18-'Cordless Tools_NiCd'!AY18-PortablePCs_NiCd!AY18-Tablets_NiCd!AY18</f>
        <v>0</v>
      </c>
      <c r="AZ18" s="11">
        <f>'POM Portables NiCd'!AZ18-'cameras games_NiCd'!AZ18-cellphones_NiCd!AZ18-'Cordless Tools_NiCd'!AZ18-PortablePCs_NiCd!AZ18-Tablets_NiCd!AZ18</f>
        <v>0</v>
      </c>
      <c r="BA18" s="11">
        <f>'POM Portables NiCd'!BA18-'cameras games_NiCd'!BA18-cellphones_NiCd!BA18-'Cordless Tools_NiCd'!BA18-PortablePCs_NiCd!BA18-Tablets_NiCd!BA18</f>
        <v>0</v>
      </c>
      <c r="BB18" s="11">
        <f>'POM Portables NiCd'!BB18-'cameras games_NiCd'!BB18-cellphones_NiCd!BB18-'Cordless Tools_NiCd'!BB18-PortablePCs_NiCd!BB18-Tablets_NiCd!BB18</f>
        <v>0</v>
      </c>
      <c r="BC18" s="11">
        <f>'POM Portables NiCd'!BC18-'cameras games_NiCd'!BC18-cellphones_NiCd!BC18-'Cordless Tools_NiCd'!BC18-PortablePCs_NiCd!BC18-Tablets_NiCd!BC18</f>
        <v>0</v>
      </c>
      <c r="BD18" s="11">
        <f>'POM Portables NiCd'!BD18-'cameras games_NiCd'!BD18-cellphones_NiCd!BD18-'Cordless Tools_NiCd'!BD18-PortablePCs_NiCd!BD18-Tablets_NiCd!BD18</f>
        <v>0</v>
      </c>
      <c r="BE18" s="11">
        <f>'POM Portables NiCd'!BE18-'cameras games_NiCd'!BE18-cellphones_NiCd!BE18-'Cordless Tools_NiCd'!BE18-PortablePCs_NiCd!BE18-Tablets_NiCd!BE18</f>
        <v>0</v>
      </c>
    </row>
    <row r="19" spans="1:57" x14ac:dyDescent="0.35">
      <c r="A19" s="57" t="s">
        <v>616</v>
      </c>
      <c r="C19" s="86" t="s">
        <v>4</v>
      </c>
      <c r="D19" s="58" t="s">
        <v>621</v>
      </c>
      <c r="E19" s="86" t="s">
        <v>625</v>
      </c>
      <c r="F19" s="26" t="s">
        <v>48</v>
      </c>
      <c r="G19" s="11">
        <f>'POM Portables NiCd'!G19-'cameras games_NiCd'!G19-cellphones_NiCd!G19-'Cordless Tools_NiCd'!G19-PortablePCs_NiCd!G19-Tablets_NiCd!G19</f>
        <v>18.971152815915925</v>
      </c>
      <c r="H19" s="11">
        <f>'POM Portables NiCd'!H19-'cameras games_NiCd'!H19-cellphones_NiCd!H19-'Cordless Tools_NiCd'!H19-PortablePCs_NiCd!H19-Tablets_NiCd!H19</f>
        <v>19.779086413148391</v>
      </c>
      <c r="I19" s="11">
        <f>'POM Portables NiCd'!I19-'cameras games_NiCd'!I19-cellphones_NiCd!I19-'Cordless Tools_NiCd'!I19-PortablePCs_NiCd!I19-Tablets_NiCd!I19</f>
        <v>22.20433701968625</v>
      </c>
      <c r="J19" s="11">
        <f>'POM Portables NiCd'!J19-'cameras games_NiCd'!J19-cellphones_NiCd!J19-'Cordless Tools_NiCd'!J19-PortablePCs_NiCd!J19-Tablets_NiCd!J19</f>
        <v>24.763823219375972</v>
      </c>
      <c r="K19" s="11">
        <f>'POM Portables NiCd'!K19-'cameras games_NiCd'!K19-cellphones_NiCd!K19-'Cordless Tools_NiCd'!K19-PortablePCs_NiCd!K19-Tablets_NiCd!K19</f>
        <v>31.531509243220178</v>
      </c>
      <c r="L19" s="11">
        <f>'POM Portables NiCd'!L19-'cameras games_NiCd'!L19-cellphones_NiCd!L19-'Cordless Tools_NiCd'!L19-PortablePCs_NiCd!L19-Tablets_NiCd!L19</f>
        <v>19.253236521902849</v>
      </c>
      <c r="M19" s="11">
        <f>'POM Portables NiCd'!M19-'cameras games_NiCd'!M19-cellphones_NiCd!M19-'Cordless Tools_NiCd'!M19-PortablePCs_NiCd!M19-Tablets_NiCd!M19</f>
        <v>33.951896483001136</v>
      </c>
      <c r="N19" s="11">
        <f>'POM Portables NiCd'!N19-'cameras games_NiCd'!N19-cellphones_NiCd!N19-'Cordless Tools_NiCd'!N19-PortablePCs_NiCd!N19-Tablets_NiCd!N19</f>
        <v>18.574873717380836</v>
      </c>
      <c r="O19" s="11">
        <f>'POM Portables NiCd'!O19-'cameras games_NiCd'!O19-cellphones_NiCd!O19-'Cordless Tools_NiCd'!O19-PortablePCs_NiCd!O19-Tablets_NiCd!O19</f>
        <v>16.787304177804408</v>
      </c>
      <c r="P19" s="11">
        <f>'POM Portables NiCd'!P19-'cameras games_NiCd'!P19-cellphones_NiCd!P19-'Cordless Tools_NiCd'!P19-PortablePCs_NiCd!P19-Tablets_NiCd!P19</f>
        <v>11.386275092820174</v>
      </c>
      <c r="Q19" s="11">
        <f>'POM Portables NiCd'!Q19-'cameras games_NiCd'!Q19-cellphones_NiCd!Q19-'Cordless Tools_NiCd'!Q19-PortablePCs_NiCd!Q19-Tablets_NiCd!Q19</f>
        <v>5.3697869134357514</v>
      </c>
      <c r="R19" s="11">
        <f>'POM Portables NiCd'!R19-'cameras games_NiCd'!R19-cellphones_NiCd!R19-'Cordless Tools_NiCd'!R19-PortablePCs_NiCd!R19-Tablets_NiCd!R19</f>
        <v>10.318773673977841</v>
      </c>
      <c r="S19" s="11">
        <f>'POM Portables NiCd'!S19-'cameras games_NiCd'!S19-cellphones_NiCd!S19-'Cordless Tools_NiCd'!S19-PortablePCs_NiCd!S19-Tablets_NiCd!S19</f>
        <v>8.702697314223748</v>
      </c>
      <c r="T19" s="11">
        <f>'POM Portables NiCd'!T19-'cameras games_NiCd'!T19-cellphones_NiCd!T19-'Cordless Tools_NiCd'!T19-PortablePCs_NiCd!T19-Tablets_NiCd!T19</f>
        <v>5.5542944880628049</v>
      </c>
      <c r="U19" s="11">
        <f>'POM Portables NiCd'!U19-'cameras games_NiCd'!U19-cellphones_NiCd!U19-'Cordless Tools_NiCd'!U19-PortablePCs_NiCd!U19-Tablets_NiCd!U19</f>
        <v>4.638433573055039</v>
      </c>
      <c r="V19" s="11">
        <f>'POM Portables NiCd'!V19-'cameras games_NiCd'!V19-cellphones_NiCd!V19-'Cordless Tools_NiCd'!V19-PortablePCs_NiCd!V19-Tablets_NiCd!V19</f>
        <v>4.8127724818554753</v>
      </c>
      <c r="W19" s="11">
        <f>'POM Portables NiCd'!W19-'cameras games_NiCd'!W19-cellphones_NiCd!W19-'Cordless Tools_NiCd'!W19-PortablePCs_NiCd!W19-Tablets_NiCd!W19</f>
        <v>3.4653688434526662</v>
      </c>
      <c r="X19" s="11">
        <f>'POM Portables NiCd'!X19-'cameras games_NiCd'!X19-cellphones_NiCd!X19-'Cordless Tools_NiCd'!X19-PortablePCs_NiCd!X19-Tablets_NiCd!X19</f>
        <v>2.5116852518742103</v>
      </c>
      <c r="Y19" s="11">
        <f>'POM Portables NiCd'!Y19-'cameras games_NiCd'!Y19-cellphones_NiCd!Y19-'Cordless Tools_NiCd'!Y19-PortablePCs_NiCd!Y19-Tablets_NiCd!Y19</f>
        <v>3.0130150731159531</v>
      </c>
      <c r="Z19" s="11">
        <f>'POM Portables NiCd'!Z19-'cameras games_NiCd'!Z19-cellphones_NiCd!Z19-'Cordless Tools_NiCd'!Z19-PortablePCs_NiCd!Z19-Tablets_NiCd!Z19</f>
        <v>2.8181927209193889</v>
      </c>
      <c r="AA19" s="11">
        <f>'POM Portables NiCd'!AA19-'cameras games_NiCd'!AA19-cellphones_NiCd!AA19-'Cordless Tools_NiCd'!AA19-PortablePCs_NiCd!AA19-Tablets_NiCd!AA19</f>
        <v>2.8652751495902509</v>
      </c>
      <c r="AB19" s="11">
        <f>'POM Portables NiCd'!AB19-'cameras games_NiCd'!AB19-cellphones_NiCd!AB19-'Cordless Tools_NiCd'!AB19-PortablePCs_NiCd!AB19-Tablets_NiCd!AB19</f>
        <v>2.7039999999999997</v>
      </c>
      <c r="AC19" s="11">
        <f>'POM Portables NiCd'!AC19-'cameras games_NiCd'!AC19-cellphones_NiCd!AC19-'Cordless Tools_NiCd'!AC19-PortablePCs_NiCd!AC19-Tablets_NiCd!AC19</f>
        <v>2.1631999999999998</v>
      </c>
      <c r="AD19" s="11">
        <f>'POM Portables NiCd'!AD19-'cameras games_NiCd'!AD19-cellphones_NiCd!AD19-'Cordless Tools_NiCd'!AD19-PortablePCs_NiCd!AD19-Tablets_NiCd!AD19</f>
        <v>1.7305599999999999</v>
      </c>
      <c r="AE19" s="11">
        <f>'POM Portables NiCd'!AE19-'cameras games_NiCd'!AE19-cellphones_NiCd!AE19-'Cordless Tools_NiCd'!AE19-PortablePCs_NiCd!AE19-Tablets_NiCd!AE19</f>
        <v>1.3844479999999999</v>
      </c>
      <c r="AF19" s="11">
        <f>'POM Portables NiCd'!AF19-'cameras games_NiCd'!AF19-cellphones_NiCd!AF19-'Cordless Tools_NiCd'!AF19-PortablePCs_NiCd!AF19-Tablets_NiCd!AF19</f>
        <v>1.1075583999999998</v>
      </c>
      <c r="AG19" s="11">
        <f>'POM Portables NiCd'!AG19-'cameras games_NiCd'!AG19-cellphones_NiCd!AG19-'Cordless Tools_NiCd'!AG19-PortablePCs_NiCd!AG19-Tablets_NiCd!AG19</f>
        <v>0</v>
      </c>
      <c r="AH19" s="11">
        <f>'POM Portables NiCd'!AH19-'cameras games_NiCd'!AH19-cellphones_NiCd!AH19-'Cordless Tools_NiCd'!AH19-PortablePCs_NiCd!AH19-Tablets_NiCd!AH19</f>
        <v>0</v>
      </c>
      <c r="AI19" s="11">
        <f>'POM Portables NiCd'!AI19-'cameras games_NiCd'!AI19-cellphones_NiCd!AI19-'Cordless Tools_NiCd'!AI19-PortablePCs_NiCd!AI19-Tablets_NiCd!AI19</f>
        <v>0</v>
      </c>
      <c r="AJ19" s="11">
        <f>'POM Portables NiCd'!AJ19-'cameras games_NiCd'!AJ19-cellphones_NiCd!AJ19-'Cordless Tools_NiCd'!AJ19-PortablePCs_NiCd!AJ19-Tablets_NiCd!AJ19</f>
        <v>0</v>
      </c>
      <c r="AK19" s="11">
        <f>'POM Portables NiCd'!AK19-'cameras games_NiCd'!AK19-cellphones_NiCd!AK19-'Cordless Tools_NiCd'!AK19-PortablePCs_NiCd!AK19-Tablets_NiCd!AK19</f>
        <v>0</v>
      </c>
      <c r="AL19" s="11">
        <f>'POM Portables NiCd'!AL19-'cameras games_NiCd'!AL19-cellphones_NiCd!AL19-'Cordless Tools_NiCd'!AL19-PortablePCs_NiCd!AL19-Tablets_NiCd!AL19</f>
        <v>0</v>
      </c>
      <c r="AM19" s="11">
        <f>'POM Portables NiCd'!AM19-'cameras games_NiCd'!AM19-cellphones_NiCd!AM19-'Cordless Tools_NiCd'!AM19-PortablePCs_NiCd!AM19-Tablets_NiCd!AM19</f>
        <v>0</v>
      </c>
      <c r="AN19" s="11">
        <f>'POM Portables NiCd'!AN19-'cameras games_NiCd'!AN19-cellphones_NiCd!AN19-'Cordless Tools_NiCd'!AN19-PortablePCs_NiCd!AN19-Tablets_NiCd!AN19</f>
        <v>0</v>
      </c>
      <c r="AO19" s="11">
        <f>'POM Portables NiCd'!AO19-'cameras games_NiCd'!AO19-cellphones_NiCd!AO19-'Cordless Tools_NiCd'!AO19-PortablePCs_NiCd!AO19-Tablets_NiCd!AO19</f>
        <v>0</v>
      </c>
      <c r="AP19" s="11">
        <f>'POM Portables NiCd'!AP19-'cameras games_NiCd'!AP19-cellphones_NiCd!AP19-'Cordless Tools_NiCd'!AP19-PortablePCs_NiCd!AP19-Tablets_NiCd!AP19</f>
        <v>0</v>
      </c>
      <c r="AQ19" s="11">
        <f>'POM Portables NiCd'!AQ19-'cameras games_NiCd'!AQ19-cellphones_NiCd!AQ19-'Cordless Tools_NiCd'!AQ19-PortablePCs_NiCd!AQ19-Tablets_NiCd!AQ19</f>
        <v>0</v>
      </c>
      <c r="AR19" s="11">
        <f>'POM Portables NiCd'!AR19-'cameras games_NiCd'!AR19-cellphones_NiCd!AR19-'Cordless Tools_NiCd'!AR19-PortablePCs_NiCd!AR19-Tablets_NiCd!AR19</f>
        <v>0</v>
      </c>
      <c r="AS19" s="11">
        <f>'POM Portables NiCd'!AS19-'cameras games_NiCd'!AS19-cellphones_NiCd!AS19-'Cordless Tools_NiCd'!AS19-PortablePCs_NiCd!AS19-Tablets_NiCd!AS19</f>
        <v>0</v>
      </c>
      <c r="AT19" s="11">
        <f>'POM Portables NiCd'!AT19-'cameras games_NiCd'!AT19-cellphones_NiCd!AT19-'Cordless Tools_NiCd'!AT19-PortablePCs_NiCd!AT19-Tablets_NiCd!AT19</f>
        <v>0</v>
      </c>
      <c r="AU19" s="11">
        <f>'POM Portables NiCd'!AU19-'cameras games_NiCd'!AU19-cellphones_NiCd!AU19-'Cordless Tools_NiCd'!AU19-PortablePCs_NiCd!AU19-Tablets_NiCd!AU19</f>
        <v>0</v>
      </c>
      <c r="AV19" s="11">
        <f>'POM Portables NiCd'!AV19-'cameras games_NiCd'!AV19-cellphones_NiCd!AV19-'Cordless Tools_NiCd'!AV19-PortablePCs_NiCd!AV19-Tablets_NiCd!AV19</f>
        <v>0</v>
      </c>
      <c r="AW19" s="11">
        <f>'POM Portables NiCd'!AW19-'cameras games_NiCd'!AW19-cellphones_NiCd!AW19-'Cordless Tools_NiCd'!AW19-PortablePCs_NiCd!AW19-Tablets_NiCd!AW19</f>
        <v>0</v>
      </c>
      <c r="AX19" s="11">
        <f>'POM Portables NiCd'!AX19-'cameras games_NiCd'!AX19-cellphones_NiCd!AX19-'Cordless Tools_NiCd'!AX19-PortablePCs_NiCd!AX19-Tablets_NiCd!AX19</f>
        <v>0</v>
      </c>
      <c r="AY19" s="11">
        <f>'POM Portables NiCd'!AY19-'cameras games_NiCd'!AY19-cellphones_NiCd!AY19-'Cordless Tools_NiCd'!AY19-PortablePCs_NiCd!AY19-Tablets_NiCd!AY19</f>
        <v>0</v>
      </c>
      <c r="AZ19" s="11">
        <f>'POM Portables NiCd'!AZ19-'cameras games_NiCd'!AZ19-cellphones_NiCd!AZ19-'Cordless Tools_NiCd'!AZ19-PortablePCs_NiCd!AZ19-Tablets_NiCd!AZ19</f>
        <v>0</v>
      </c>
      <c r="BA19" s="11">
        <f>'POM Portables NiCd'!BA19-'cameras games_NiCd'!BA19-cellphones_NiCd!BA19-'Cordless Tools_NiCd'!BA19-PortablePCs_NiCd!BA19-Tablets_NiCd!BA19</f>
        <v>0</v>
      </c>
      <c r="BB19" s="11">
        <f>'POM Portables NiCd'!BB19-'cameras games_NiCd'!BB19-cellphones_NiCd!BB19-'Cordless Tools_NiCd'!BB19-PortablePCs_NiCd!BB19-Tablets_NiCd!BB19</f>
        <v>0</v>
      </c>
      <c r="BC19" s="11">
        <f>'POM Portables NiCd'!BC19-'cameras games_NiCd'!BC19-cellphones_NiCd!BC19-'Cordless Tools_NiCd'!BC19-PortablePCs_NiCd!BC19-Tablets_NiCd!BC19</f>
        <v>0</v>
      </c>
      <c r="BD19" s="11">
        <f>'POM Portables NiCd'!BD19-'cameras games_NiCd'!BD19-cellphones_NiCd!BD19-'Cordless Tools_NiCd'!BD19-PortablePCs_NiCd!BD19-Tablets_NiCd!BD19</f>
        <v>0</v>
      </c>
      <c r="BE19" s="11">
        <f>'POM Portables NiCd'!BE19-'cameras games_NiCd'!BE19-cellphones_NiCd!BE19-'Cordless Tools_NiCd'!BE19-PortablePCs_NiCd!BE19-Tablets_NiCd!BE19</f>
        <v>0</v>
      </c>
    </row>
    <row r="20" spans="1:57" x14ac:dyDescent="0.35">
      <c r="A20" s="57" t="s">
        <v>616</v>
      </c>
      <c r="C20" s="86" t="s">
        <v>4</v>
      </c>
      <c r="D20" s="58" t="s">
        <v>621</v>
      </c>
      <c r="E20" s="86" t="s">
        <v>625</v>
      </c>
      <c r="F20" s="26" t="s">
        <v>49</v>
      </c>
      <c r="G20" s="11">
        <f>'POM Portables NiCd'!G20-'cameras games_NiCd'!G20-cellphones_NiCd!G20-'Cordless Tools_NiCd'!G20-PortablePCs_NiCd!G20-Tablets_NiCd!G20</f>
        <v>109.1912116184736</v>
      </c>
      <c r="H20" s="11">
        <f>'POM Portables NiCd'!H20-'cameras games_NiCd'!H20-cellphones_NiCd!H20-'Cordless Tools_NiCd'!H20-PortablePCs_NiCd!H20-Tablets_NiCd!H20</f>
        <v>127.98720418784671</v>
      </c>
      <c r="I20" s="11">
        <f>'POM Portables NiCd'!I20-'cameras games_NiCd'!I20-cellphones_NiCd!I20-'Cordless Tools_NiCd'!I20-PortablePCs_NiCd!I20-Tablets_NiCd!I20</f>
        <v>141.71704165229167</v>
      </c>
      <c r="J20" s="11">
        <f>'POM Portables NiCd'!J20-'cameras games_NiCd'!J20-cellphones_NiCd!J20-'Cordless Tools_NiCd'!J20-PortablePCs_NiCd!J20-Tablets_NiCd!J20</f>
        <v>162.57842161716928</v>
      </c>
      <c r="K20" s="11">
        <f>'POM Portables NiCd'!K20-'cameras games_NiCd'!K20-cellphones_NiCd!K20-'Cordless Tools_NiCd'!K20-PortablePCs_NiCd!K20-Tablets_NiCd!K20</f>
        <v>209.61472871409893</v>
      </c>
      <c r="L20" s="11">
        <f>'POM Portables NiCd'!L20-'cameras games_NiCd'!L20-cellphones_NiCd!L20-'Cordless Tools_NiCd'!L20-PortablePCs_NiCd!L20-Tablets_NiCd!L20</f>
        <v>162.37422655851836</v>
      </c>
      <c r="M20" s="11">
        <f>'POM Portables NiCd'!M20-'cameras games_NiCd'!M20-cellphones_NiCd!M20-'Cordless Tools_NiCd'!M20-PortablePCs_NiCd!M20-Tablets_NiCd!M20</f>
        <v>204.78598608662955</v>
      </c>
      <c r="N20" s="11">
        <f>'POM Portables NiCd'!N20-'cameras games_NiCd'!N20-cellphones_NiCd!N20-'Cordless Tools_NiCd'!N20-PortablePCs_NiCd!N20-Tablets_NiCd!N20</f>
        <v>107.74547864927879</v>
      </c>
      <c r="O20" s="11">
        <f>'POM Portables NiCd'!O20-'cameras games_NiCd'!O20-cellphones_NiCd!O20-'Cordless Tools_NiCd'!O20-PortablePCs_NiCd!O20-Tablets_NiCd!O20</f>
        <v>88.219896025581505</v>
      </c>
      <c r="P20" s="11">
        <f>'POM Portables NiCd'!P20-'cameras games_NiCd'!P20-cellphones_NiCd!P20-'Cordless Tools_NiCd'!P20-PortablePCs_NiCd!P20-Tablets_NiCd!P20</f>
        <v>62.576471119785779</v>
      </c>
      <c r="Q20" s="11">
        <f>'POM Portables NiCd'!Q20-'cameras games_NiCd'!Q20-cellphones_NiCd!Q20-'Cordless Tools_NiCd'!Q20-PortablePCs_NiCd!Q20-Tablets_NiCd!Q20</f>
        <v>17.549222311983662</v>
      </c>
      <c r="R20" s="11">
        <f>'POM Portables NiCd'!R20-'cameras games_NiCd'!R20-cellphones_NiCd!R20-'Cordless Tools_NiCd'!R20-PortablePCs_NiCd!R20-Tablets_NiCd!R20</f>
        <v>26.330372585029139</v>
      </c>
      <c r="S20" s="11">
        <f>'POM Portables NiCd'!S20-'cameras games_NiCd'!S20-cellphones_NiCd!S20-'Cordless Tools_NiCd'!S20-PortablePCs_NiCd!S20-Tablets_NiCd!S20</f>
        <v>5.0596260033406537</v>
      </c>
      <c r="T20" s="11">
        <f>'POM Portables NiCd'!T20-'cameras games_NiCd'!T20-cellphones_NiCd!T20-'Cordless Tools_NiCd'!T20-PortablePCs_NiCd!T20-Tablets_NiCd!T20</f>
        <v>9.2588357347297006</v>
      </c>
      <c r="U20" s="11">
        <f>'POM Portables NiCd'!U20-'cameras games_NiCd'!U20-cellphones_NiCd!U20-'Cordless Tools_NiCd'!U20-PortablePCs_NiCd!U20-Tablets_NiCd!U20</f>
        <v>14.846378183956411</v>
      </c>
      <c r="V20" s="11">
        <f>'POM Portables NiCd'!V20-'cameras games_NiCd'!V20-cellphones_NiCd!V20-'Cordless Tools_NiCd'!V20-PortablePCs_NiCd!V20-Tablets_NiCd!V20</f>
        <v>29.882936864215807</v>
      </c>
      <c r="W20" s="11">
        <f>'POM Portables NiCd'!W20-'cameras games_NiCd'!W20-cellphones_NiCd!W20-'Cordless Tools_NiCd'!W20-PortablePCs_NiCd!W20-Tablets_NiCd!W20</f>
        <v>27.090419514429094</v>
      </c>
      <c r="X20" s="11">
        <f>'POM Portables NiCd'!X20-'cameras games_NiCd'!X20-cellphones_NiCd!X20-'Cordless Tools_NiCd'!X20-PortablePCs_NiCd!X20-Tablets_NiCd!X20</f>
        <v>21.093978229009601</v>
      </c>
      <c r="Y20" s="11">
        <f>'POM Portables NiCd'!Y20-'cameras games_NiCd'!Y20-cellphones_NiCd!Y20-'Cordless Tools_NiCd'!Y20-PortablePCs_NiCd!Y20-Tablets_NiCd!Y20</f>
        <v>23.706667508536519</v>
      </c>
      <c r="Z20" s="11">
        <f>'POM Portables NiCd'!Z20-'cameras games_NiCd'!Z20-cellphones_NiCd!Z20-'Cordless Tools_NiCd'!Z20-PortablePCs_NiCd!Z20-Tablets_NiCd!Z20</f>
        <v>22.834933293330835</v>
      </c>
      <c r="AA20" s="11">
        <f>'POM Portables NiCd'!AA20-'cameras games_NiCd'!AA20-cellphones_NiCd!AA20-'Cordless Tools_NiCd'!AA20-PortablePCs_NiCd!AA20-Tablets_NiCd!AA20</f>
        <v>19.168796480469094</v>
      </c>
      <c r="AB20" s="11">
        <f>'POM Portables NiCd'!AB20-'cameras games_NiCd'!AB20-cellphones_NiCd!AB20-'Cordless Tools_NiCd'!AB20-PortablePCs_NiCd!AB20-Tablets_NiCd!AB20</f>
        <v>21.1432</v>
      </c>
      <c r="AC20" s="11">
        <f>'POM Portables NiCd'!AC20-'cameras games_NiCd'!AC20-cellphones_NiCd!AC20-'Cordless Tools_NiCd'!AC20-PortablePCs_NiCd!AC20-Tablets_NiCd!AC20</f>
        <v>16.914560000000002</v>
      </c>
      <c r="AD20" s="11">
        <f>'POM Portables NiCd'!AD20-'cameras games_NiCd'!AD20-cellphones_NiCd!AD20-'Cordless Tools_NiCd'!AD20-PortablePCs_NiCd!AD20-Tablets_NiCd!AD20</f>
        <v>13.531648000000001</v>
      </c>
      <c r="AE20" s="11">
        <f>'POM Portables NiCd'!AE20-'cameras games_NiCd'!AE20-cellphones_NiCd!AE20-'Cordless Tools_NiCd'!AE20-PortablePCs_NiCd!AE20-Tablets_NiCd!AE20</f>
        <v>10.8253184</v>
      </c>
      <c r="AF20" s="11">
        <f>'POM Portables NiCd'!AF20-'cameras games_NiCd'!AF20-cellphones_NiCd!AF20-'Cordless Tools_NiCd'!AF20-PortablePCs_NiCd!AF20-Tablets_NiCd!AF20</f>
        <v>8.6602547200000011</v>
      </c>
      <c r="AG20" s="11">
        <f>'POM Portables NiCd'!AG20-'cameras games_NiCd'!AG20-cellphones_NiCd!AG20-'Cordless Tools_NiCd'!AG20-PortablePCs_NiCd!AG20-Tablets_NiCd!AG20</f>
        <v>0</v>
      </c>
      <c r="AH20" s="11">
        <f>'POM Portables NiCd'!AH20-'cameras games_NiCd'!AH20-cellphones_NiCd!AH20-'Cordless Tools_NiCd'!AH20-PortablePCs_NiCd!AH20-Tablets_NiCd!AH20</f>
        <v>0</v>
      </c>
      <c r="AI20" s="11">
        <f>'POM Portables NiCd'!AI20-'cameras games_NiCd'!AI20-cellphones_NiCd!AI20-'Cordless Tools_NiCd'!AI20-PortablePCs_NiCd!AI20-Tablets_NiCd!AI20</f>
        <v>0</v>
      </c>
      <c r="AJ20" s="11">
        <f>'POM Portables NiCd'!AJ20-'cameras games_NiCd'!AJ20-cellphones_NiCd!AJ20-'Cordless Tools_NiCd'!AJ20-PortablePCs_NiCd!AJ20-Tablets_NiCd!AJ20</f>
        <v>0</v>
      </c>
      <c r="AK20" s="11">
        <f>'POM Portables NiCd'!AK20-'cameras games_NiCd'!AK20-cellphones_NiCd!AK20-'Cordless Tools_NiCd'!AK20-PortablePCs_NiCd!AK20-Tablets_NiCd!AK20</f>
        <v>0</v>
      </c>
      <c r="AL20" s="11">
        <f>'POM Portables NiCd'!AL20-'cameras games_NiCd'!AL20-cellphones_NiCd!AL20-'Cordless Tools_NiCd'!AL20-PortablePCs_NiCd!AL20-Tablets_NiCd!AL20</f>
        <v>0</v>
      </c>
      <c r="AM20" s="11">
        <f>'POM Portables NiCd'!AM20-'cameras games_NiCd'!AM20-cellphones_NiCd!AM20-'Cordless Tools_NiCd'!AM20-PortablePCs_NiCd!AM20-Tablets_NiCd!AM20</f>
        <v>0</v>
      </c>
      <c r="AN20" s="11">
        <f>'POM Portables NiCd'!AN20-'cameras games_NiCd'!AN20-cellphones_NiCd!AN20-'Cordless Tools_NiCd'!AN20-PortablePCs_NiCd!AN20-Tablets_NiCd!AN20</f>
        <v>0</v>
      </c>
      <c r="AO20" s="11">
        <f>'POM Portables NiCd'!AO20-'cameras games_NiCd'!AO20-cellphones_NiCd!AO20-'Cordless Tools_NiCd'!AO20-PortablePCs_NiCd!AO20-Tablets_NiCd!AO20</f>
        <v>0</v>
      </c>
      <c r="AP20" s="11">
        <f>'POM Portables NiCd'!AP20-'cameras games_NiCd'!AP20-cellphones_NiCd!AP20-'Cordless Tools_NiCd'!AP20-PortablePCs_NiCd!AP20-Tablets_NiCd!AP20</f>
        <v>0</v>
      </c>
      <c r="AQ20" s="11">
        <f>'POM Portables NiCd'!AQ20-'cameras games_NiCd'!AQ20-cellphones_NiCd!AQ20-'Cordless Tools_NiCd'!AQ20-PortablePCs_NiCd!AQ20-Tablets_NiCd!AQ20</f>
        <v>0</v>
      </c>
      <c r="AR20" s="11">
        <f>'POM Portables NiCd'!AR20-'cameras games_NiCd'!AR20-cellphones_NiCd!AR20-'Cordless Tools_NiCd'!AR20-PortablePCs_NiCd!AR20-Tablets_NiCd!AR20</f>
        <v>0</v>
      </c>
      <c r="AS20" s="11">
        <f>'POM Portables NiCd'!AS20-'cameras games_NiCd'!AS20-cellphones_NiCd!AS20-'Cordless Tools_NiCd'!AS20-PortablePCs_NiCd!AS20-Tablets_NiCd!AS20</f>
        <v>0</v>
      </c>
      <c r="AT20" s="11">
        <f>'POM Portables NiCd'!AT20-'cameras games_NiCd'!AT20-cellphones_NiCd!AT20-'Cordless Tools_NiCd'!AT20-PortablePCs_NiCd!AT20-Tablets_NiCd!AT20</f>
        <v>0</v>
      </c>
      <c r="AU20" s="11">
        <f>'POM Portables NiCd'!AU20-'cameras games_NiCd'!AU20-cellphones_NiCd!AU20-'Cordless Tools_NiCd'!AU20-PortablePCs_NiCd!AU20-Tablets_NiCd!AU20</f>
        <v>0</v>
      </c>
      <c r="AV20" s="11">
        <f>'POM Portables NiCd'!AV20-'cameras games_NiCd'!AV20-cellphones_NiCd!AV20-'Cordless Tools_NiCd'!AV20-PortablePCs_NiCd!AV20-Tablets_NiCd!AV20</f>
        <v>0</v>
      </c>
      <c r="AW20" s="11">
        <f>'POM Portables NiCd'!AW20-'cameras games_NiCd'!AW20-cellphones_NiCd!AW20-'Cordless Tools_NiCd'!AW20-PortablePCs_NiCd!AW20-Tablets_NiCd!AW20</f>
        <v>0</v>
      </c>
      <c r="AX20" s="11">
        <f>'POM Portables NiCd'!AX20-'cameras games_NiCd'!AX20-cellphones_NiCd!AX20-'Cordless Tools_NiCd'!AX20-PortablePCs_NiCd!AX20-Tablets_NiCd!AX20</f>
        <v>0</v>
      </c>
      <c r="AY20" s="11">
        <f>'POM Portables NiCd'!AY20-'cameras games_NiCd'!AY20-cellphones_NiCd!AY20-'Cordless Tools_NiCd'!AY20-PortablePCs_NiCd!AY20-Tablets_NiCd!AY20</f>
        <v>0</v>
      </c>
      <c r="AZ20" s="11">
        <f>'POM Portables NiCd'!AZ20-'cameras games_NiCd'!AZ20-cellphones_NiCd!AZ20-'Cordless Tools_NiCd'!AZ20-PortablePCs_NiCd!AZ20-Tablets_NiCd!AZ20</f>
        <v>0</v>
      </c>
      <c r="BA20" s="11">
        <f>'POM Portables NiCd'!BA20-'cameras games_NiCd'!BA20-cellphones_NiCd!BA20-'Cordless Tools_NiCd'!BA20-PortablePCs_NiCd!BA20-Tablets_NiCd!BA20</f>
        <v>0</v>
      </c>
      <c r="BB20" s="11">
        <f>'POM Portables NiCd'!BB20-'cameras games_NiCd'!BB20-cellphones_NiCd!BB20-'Cordless Tools_NiCd'!BB20-PortablePCs_NiCd!BB20-Tablets_NiCd!BB20</f>
        <v>0</v>
      </c>
      <c r="BC20" s="11">
        <f>'POM Portables NiCd'!BC20-'cameras games_NiCd'!BC20-cellphones_NiCd!BC20-'Cordless Tools_NiCd'!BC20-PortablePCs_NiCd!BC20-Tablets_NiCd!BC20</f>
        <v>0</v>
      </c>
      <c r="BD20" s="11">
        <f>'POM Portables NiCd'!BD20-'cameras games_NiCd'!BD20-cellphones_NiCd!BD20-'Cordless Tools_NiCd'!BD20-PortablePCs_NiCd!BD20-Tablets_NiCd!BD20</f>
        <v>0</v>
      </c>
      <c r="BE20" s="11">
        <f>'POM Portables NiCd'!BE20-'cameras games_NiCd'!BE20-cellphones_NiCd!BE20-'Cordless Tools_NiCd'!BE20-PortablePCs_NiCd!BE20-Tablets_NiCd!BE20</f>
        <v>0</v>
      </c>
    </row>
    <row r="21" spans="1:57" x14ac:dyDescent="0.35">
      <c r="A21" s="57" t="s">
        <v>616</v>
      </c>
      <c r="C21" s="86" t="s">
        <v>4</v>
      </c>
      <c r="D21" s="58" t="s">
        <v>621</v>
      </c>
      <c r="E21" s="86" t="s">
        <v>625</v>
      </c>
      <c r="F21" s="26" t="s">
        <v>35</v>
      </c>
      <c r="G21" s="11">
        <f>'POM Portables NiCd'!G21-'cameras games_NiCd'!G21-cellphones_NiCd!G21-'Cordless Tools_NiCd'!G21-PortablePCs_NiCd!G21-Tablets_NiCd!G21</f>
        <v>1375.9604903511276</v>
      </c>
      <c r="H21" s="11">
        <f>'POM Portables NiCd'!H21-'cameras games_NiCd'!H21-cellphones_NiCd!H21-'Cordless Tools_NiCd'!H21-PortablePCs_NiCd!H21-Tablets_NiCd!H21</f>
        <v>1527.2831716560702</v>
      </c>
      <c r="I21" s="11">
        <f>'POM Portables NiCd'!I21-'cameras games_NiCd'!I21-cellphones_NiCd!I21-'Cordless Tools_NiCd'!I21-PortablePCs_NiCd!I21-Tablets_NiCd!I21</f>
        <v>1711.8305116402089</v>
      </c>
      <c r="J21" s="11">
        <f>'POM Portables NiCd'!J21-'cameras games_NiCd'!J21-cellphones_NiCd!J21-'Cordless Tools_NiCd'!J21-PortablePCs_NiCd!J21-Tablets_NiCd!J21</f>
        <v>1918.8066185138005</v>
      </c>
      <c r="K21" s="11">
        <f>'POM Portables NiCd'!K21-'cameras games_NiCd'!K21-cellphones_NiCd!K21-'Cordless Tools_NiCd'!K21-PortablePCs_NiCd!K21-Tablets_NiCd!K21</f>
        <v>2367.1952727725456</v>
      </c>
      <c r="L21" s="11">
        <f>'POM Portables NiCd'!L21-'cameras games_NiCd'!L21-cellphones_NiCd!L21-'Cordless Tools_NiCd'!L21-PortablePCs_NiCd!L21-Tablets_NiCd!L21</f>
        <v>1690.5573678212868</v>
      </c>
      <c r="M21" s="11">
        <f>'POM Portables NiCd'!M21-'cameras games_NiCd'!M21-cellphones_NiCd!M21-'Cordless Tools_NiCd'!M21-PortablePCs_NiCd!M21-Tablets_NiCd!M21</f>
        <v>2451.9165569351499</v>
      </c>
      <c r="N21" s="11">
        <f>'POM Portables NiCd'!N21-'cameras games_NiCd'!N21-cellphones_NiCd!N21-'Cordless Tools_NiCd'!N21-PortablePCs_NiCd!N21-Tablets_NiCd!N21</f>
        <v>1315.1745957387943</v>
      </c>
      <c r="O21" s="11">
        <f>'POM Portables NiCd'!O21-'cameras games_NiCd'!O21-cellphones_NiCd!O21-'Cordless Tools_NiCd'!O21-PortablePCs_NiCd!O21-Tablets_NiCd!O21</f>
        <v>1186.3305699015375</v>
      </c>
      <c r="P21" s="11">
        <f>'POM Portables NiCd'!P21-'cameras games_NiCd'!P21-cellphones_NiCd!P21-'Cordless Tools_NiCd'!P21-PortablePCs_NiCd!P21-Tablets_NiCd!P21</f>
        <v>805.21992828187115</v>
      </c>
      <c r="Q21" s="11">
        <f>'POM Portables NiCd'!Q21-'cameras games_NiCd'!Q21-cellphones_NiCd!Q21-'Cordless Tools_NiCd'!Q21-PortablePCs_NiCd!Q21-Tablets_NiCd!Q21</f>
        <v>260.56165029174366</v>
      </c>
      <c r="R21" s="11">
        <f>'POM Portables NiCd'!R21-'cameras games_NiCd'!R21-cellphones_NiCd!R21-'Cordless Tools_NiCd'!R21-PortablePCs_NiCd!R21-Tablets_NiCd!R21</f>
        <v>503.08331452462426</v>
      </c>
      <c r="S21" s="11">
        <f>'POM Portables NiCd'!S21-'cameras games_NiCd'!S21-cellphones_NiCd!S21-'Cordless Tools_NiCd'!S21-PortablePCs_NiCd!S21-Tablets_NiCd!S21</f>
        <v>393.02387827134908</v>
      </c>
      <c r="T21" s="11">
        <f>'POM Portables NiCd'!T21-'cameras games_NiCd'!T21-cellphones_NiCd!T21-'Cordless Tools_NiCd'!T21-PortablePCs_NiCd!T21-Tablets_NiCd!T21</f>
        <v>361.20679417483979</v>
      </c>
      <c r="U21" s="11">
        <f>'POM Portables NiCd'!U21-'cameras games_NiCd'!U21-cellphones_NiCd!U21-'Cordless Tools_NiCd'!U21-PortablePCs_NiCd!U21-Tablets_NiCd!U21</f>
        <v>226.68940143716873</v>
      </c>
      <c r="V21" s="11">
        <f>'POM Portables NiCd'!V21-'cameras games_NiCd'!V21-cellphones_NiCd!V21-'Cordless Tools_NiCd'!V21-PortablePCs_NiCd!V21-Tablets_NiCd!V21</f>
        <v>320.89745612622153</v>
      </c>
      <c r="W21" s="11">
        <f>'POM Portables NiCd'!W21-'cameras games_NiCd'!W21-cellphones_NiCd!W21-'Cordless Tools_NiCd'!W21-PortablePCs_NiCd!W21-Tablets_NiCd!W21</f>
        <v>132.07182244989718</v>
      </c>
      <c r="X21" s="11">
        <f>'POM Portables NiCd'!X21-'cameras games_NiCd'!X21-cellphones_NiCd!X21-'Cordless Tools_NiCd'!X21-PortablePCs_NiCd!X21-Tablets_NiCd!X21</f>
        <v>14.878790692693457</v>
      </c>
      <c r="Y21" s="11">
        <f>'POM Portables NiCd'!Y21-'cameras games_NiCd'!Y21-cellphones_NiCd!Y21-'Cordless Tools_NiCd'!Y21-PortablePCs_NiCd!Y21-Tablets_NiCd!Y21</f>
        <v>26.848792002989086</v>
      </c>
      <c r="Z21" s="11">
        <f>'POM Portables NiCd'!Z21-'cameras games_NiCd'!Z21-cellphones_NiCd!Z21-'Cordless Tools_NiCd'!Z21-PortablePCs_NiCd!Z21-Tablets_NiCd!Z21</f>
        <v>38.773122510180897</v>
      </c>
      <c r="AA21" s="11">
        <f>'POM Portables NiCd'!AA21-'cameras games_NiCd'!AA21-cellphones_NiCd!AA21-'Cordless Tools_NiCd'!AA21-PortablePCs_NiCd!AA21-Tablets_NiCd!AA21</f>
        <v>22.172891721201385</v>
      </c>
      <c r="AB21" s="11">
        <f>'POM Portables NiCd'!AB21-'cameras games_NiCd'!AB21-cellphones_NiCd!AB21-'Cordless Tools_NiCd'!AB21-PortablePCs_NiCd!AB21-Tablets_NiCd!AB21</f>
        <v>0</v>
      </c>
      <c r="AC21" s="11">
        <f>'POM Portables NiCd'!AC21-'cameras games_NiCd'!AC21-cellphones_NiCd!AC21-'Cordless Tools_NiCd'!AC21-PortablePCs_NiCd!AC21-Tablets_NiCd!AC21</f>
        <v>0</v>
      </c>
      <c r="AD21" s="11">
        <f>'POM Portables NiCd'!AD21-'cameras games_NiCd'!AD21-cellphones_NiCd!AD21-'Cordless Tools_NiCd'!AD21-PortablePCs_NiCd!AD21-Tablets_NiCd!AD21</f>
        <v>0</v>
      </c>
      <c r="AE21" s="11">
        <f>'POM Portables NiCd'!AE21-'cameras games_NiCd'!AE21-cellphones_NiCd!AE21-'Cordless Tools_NiCd'!AE21-PortablePCs_NiCd!AE21-Tablets_NiCd!AE21</f>
        <v>0</v>
      </c>
      <c r="AF21" s="11">
        <f>'POM Portables NiCd'!AF21-'cameras games_NiCd'!AF21-cellphones_NiCd!AF21-'Cordless Tools_NiCd'!AF21-PortablePCs_NiCd!AF21-Tablets_NiCd!AF21</f>
        <v>0</v>
      </c>
      <c r="AG21" s="11">
        <f>'POM Portables NiCd'!AG21-'cameras games_NiCd'!AG21-cellphones_NiCd!AG21-'Cordless Tools_NiCd'!AG21-PortablePCs_NiCd!AG21-Tablets_NiCd!AG21</f>
        <v>0</v>
      </c>
      <c r="AH21" s="11">
        <f>'POM Portables NiCd'!AH21-'cameras games_NiCd'!AH21-cellphones_NiCd!AH21-'Cordless Tools_NiCd'!AH21-PortablePCs_NiCd!AH21-Tablets_NiCd!AH21</f>
        <v>0</v>
      </c>
      <c r="AI21" s="11">
        <f>'POM Portables NiCd'!AI21-'cameras games_NiCd'!AI21-cellphones_NiCd!AI21-'Cordless Tools_NiCd'!AI21-PortablePCs_NiCd!AI21-Tablets_NiCd!AI21</f>
        <v>0</v>
      </c>
      <c r="AJ21" s="11">
        <f>'POM Portables NiCd'!AJ21-'cameras games_NiCd'!AJ21-cellphones_NiCd!AJ21-'Cordless Tools_NiCd'!AJ21-PortablePCs_NiCd!AJ21-Tablets_NiCd!AJ21</f>
        <v>0</v>
      </c>
      <c r="AK21" s="11">
        <f>'POM Portables NiCd'!AK21-'cameras games_NiCd'!AK21-cellphones_NiCd!AK21-'Cordless Tools_NiCd'!AK21-PortablePCs_NiCd!AK21-Tablets_NiCd!AK21</f>
        <v>0</v>
      </c>
      <c r="AL21" s="11">
        <f>'POM Portables NiCd'!AL21-'cameras games_NiCd'!AL21-cellphones_NiCd!AL21-'Cordless Tools_NiCd'!AL21-PortablePCs_NiCd!AL21-Tablets_NiCd!AL21</f>
        <v>0</v>
      </c>
      <c r="AM21" s="11">
        <f>'POM Portables NiCd'!AM21-'cameras games_NiCd'!AM21-cellphones_NiCd!AM21-'Cordless Tools_NiCd'!AM21-PortablePCs_NiCd!AM21-Tablets_NiCd!AM21</f>
        <v>0</v>
      </c>
      <c r="AN21" s="11">
        <f>'POM Portables NiCd'!AN21-'cameras games_NiCd'!AN21-cellphones_NiCd!AN21-'Cordless Tools_NiCd'!AN21-PortablePCs_NiCd!AN21-Tablets_NiCd!AN21</f>
        <v>0</v>
      </c>
      <c r="AO21" s="11">
        <f>'POM Portables NiCd'!AO21-'cameras games_NiCd'!AO21-cellphones_NiCd!AO21-'Cordless Tools_NiCd'!AO21-PortablePCs_NiCd!AO21-Tablets_NiCd!AO21</f>
        <v>0</v>
      </c>
      <c r="AP21" s="11">
        <f>'POM Portables NiCd'!AP21-'cameras games_NiCd'!AP21-cellphones_NiCd!AP21-'Cordless Tools_NiCd'!AP21-PortablePCs_NiCd!AP21-Tablets_NiCd!AP21</f>
        <v>0</v>
      </c>
      <c r="AQ21" s="11">
        <f>'POM Portables NiCd'!AQ21-'cameras games_NiCd'!AQ21-cellphones_NiCd!AQ21-'Cordless Tools_NiCd'!AQ21-PortablePCs_NiCd!AQ21-Tablets_NiCd!AQ21</f>
        <v>0</v>
      </c>
      <c r="AR21" s="11">
        <f>'POM Portables NiCd'!AR21-'cameras games_NiCd'!AR21-cellphones_NiCd!AR21-'Cordless Tools_NiCd'!AR21-PortablePCs_NiCd!AR21-Tablets_NiCd!AR21</f>
        <v>0</v>
      </c>
      <c r="AS21" s="11">
        <f>'POM Portables NiCd'!AS21-'cameras games_NiCd'!AS21-cellphones_NiCd!AS21-'Cordless Tools_NiCd'!AS21-PortablePCs_NiCd!AS21-Tablets_NiCd!AS21</f>
        <v>0</v>
      </c>
      <c r="AT21" s="11">
        <f>'POM Portables NiCd'!AT21-'cameras games_NiCd'!AT21-cellphones_NiCd!AT21-'Cordless Tools_NiCd'!AT21-PortablePCs_NiCd!AT21-Tablets_NiCd!AT21</f>
        <v>0</v>
      </c>
      <c r="AU21" s="11">
        <f>'POM Portables NiCd'!AU21-'cameras games_NiCd'!AU21-cellphones_NiCd!AU21-'Cordless Tools_NiCd'!AU21-PortablePCs_NiCd!AU21-Tablets_NiCd!AU21</f>
        <v>0</v>
      </c>
      <c r="AV21" s="11">
        <f>'POM Portables NiCd'!AV21-'cameras games_NiCd'!AV21-cellphones_NiCd!AV21-'Cordless Tools_NiCd'!AV21-PortablePCs_NiCd!AV21-Tablets_NiCd!AV21</f>
        <v>0</v>
      </c>
      <c r="AW21" s="11">
        <f>'POM Portables NiCd'!AW21-'cameras games_NiCd'!AW21-cellphones_NiCd!AW21-'Cordless Tools_NiCd'!AW21-PortablePCs_NiCd!AW21-Tablets_NiCd!AW21</f>
        <v>0</v>
      </c>
      <c r="AX21" s="11">
        <f>'POM Portables NiCd'!AX21-'cameras games_NiCd'!AX21-cellphones_NiCd!AX21-'Cordless Tools_NiCd'!AX21-PortablePCs_NiCd!AX21-Tablets_NiCd!AX21</f>
        <v>0</v>
      </c>
      <c r="AY21" s="11">
        <f>'POM Portables NiCd'!AY21-'cameras games_NiCd'!AY21-cellphones_NiCd!AY21-'Cordless Tools_NiCd'!AY21-PortablePCs_NiCd!AY21-Tablets_NiCd!AY21</f>
        <v>0</v>
      </c>
      <c r="AZ21" s="11">
        <f>'POM Portables NiCd'!AZ21-'cameras games_NiCd'!AZ21-cellphones_NiCd!AZ21-'Cordless Tools_NiCd'!AZ21-PortablePCs_NiCd!AZ21-Tablets_NiCd!AZ21</f>
        <v>0</v>
      </c>
      <c r="BA21" s="11">
        <f>'POM Portables NiCd'!BA21-'cameras games_NiCd'!BA21-cellphones_NiCd!BA21-'Cordless Tools_NiCd'!BA21-PortablePCs_NiCd!BA21-Tablets_NiCd!BA21</f>
        <v>0</v>
      </c>
      <c r="BB21" s="11">
        <f>'POM Portables NiCd'!BB21-'cameras games_NiCd'!BB21-cellphones_NiCd!BB21-'Cordless Tools_NiCd'!BB21-PortablePCs_NiCd!BB21-Tablets_NiCd!BB21</f>
        <v>0</v>
      </c>
      <c r="BC21" s="11">
        <f>'POM Portables NiCd'!BC21-'cameras games_NiCd'!BC21-cellphones_NiCd!BC21-'Cordless Tools_NiCd'!BC21-PortablePCs_NiCd!BC21-Tablets_NiCd!BC21</f>
        <v>0</v>
      </c>
      <c r="BD21" s="11">
        <f>'POM Portables NiCd'!BD21-'cameras games_NiCd'!BD21-cellphones_NiCd!BD21-'Cordless Tools_NiCd'!BD21-PortablePCs_NiCd!BD21-Tablets_NiCd!BD21</f>
        <v>0</v>
      </c>
      <c r="BE21" s="11">
        <f>'POM Portables NiCd'!BE21-'cameras games_NiCd'!BE21-cellphones_NiCd!BE21-'Cordless Tools_NiCd'!BE21-PortablePCs_NiCd!BE21-Tablets_NiCd!BE21</f>
        <v>0</v>
      </c>
    </row>
    <row r="22" spans="1:57" x14ac:dyDescent="0.35">
      <c r="A22" s="57" t="s">
        <v>616</v>
      </c>
      <c r="C22" s="86" t="s">
        <v>4</v>
      </c>
      <c r="D22" s="58" t="s">
        <v>621</v>
      </c>
      <c r="E22" s="86" t="s">
        <v>625</v>
      </c>
      <c r="F22" s="26" t="s">
        <v>34</v>
      </c>
      <c r="G22" s="11">
        <f>'POM Portables NiCd'!G22-'cameras games_NiCd'!G22-cellphones_NiCd!G22-'Cordless Tools_NiCd'!G22-PortablePCs_NiCd!G22-Tablets_NiCd!G22</f>
        <v>925.63374622061133</v>
      </c>
      <c r="H22" s="11">
        <f>'POM Portables NiCd'!H22-'cameras games_NiCd'!H22-cellphones_NiCd!H22-'Cordless Tools_NiCd'!H22-PortablePCs_NiCd!H22-Tablets_NiCd!H22</f>
        <v>1135.7359750215958</v>
      </c>
      <c r="I22" s="11">
        <f>'POM Portables NiCd'!I22-'cameras games_NiCd'!I22-cellphones_NiCd!I22-'Cordless Tools_NiCd'!I22-PortablePCs_NiCd!I22-Tablets_NiCd!I22</f>
        <v>1529.8624826307139</v>
      </c>
      <c r="J22" s="11">
        <f>'POM Portables NiCd'!J22-'cameras games_NiCd'!J22-cellphones_NiCd!J22-'Cordless Tools_NiCd'!J22-PortablePCs_NiCd!J22-Tablets_NiCd!J22</f>
        <v>1777.0090415003119</v>
      </c>
      <c r="K22" s="11">
        <f>'POM Portables NiCd'!K22-'cameras games_NiCd'!K22-cellphones_NiCd!K22-'Cordless Tools_NiCd'!K22-PortablePCs_NiCd!K22-Tablets_NiCd!K22</f>
        <v>2404.0691382955929</v>
      </c>
      <c r="L22" s="11">
        <f>'POM Portables NiCd'!L22-'cameras games_NiCd'!L22-cellphones_NiCd!L22-'Cordless Tools_NiCd'!L22-PortablePCs_NiCd!L22-Tablets_NiCd!L22</f>
        <v>1673.0210287394225</v>
      </c>
      <c r="M22" s="11">
        <f>'POM Portables NiCd'!M22-'cameras games_NiCd'!M22-cellphones_NiCd!M22-'Cordless Tools_NiCd'!M22-PortablePCs_NiCd!M22-Tablets_NiCd!M22</f>
        <v>2648.4092918737606</v>
      </c>
      <c r="N22" s="11">
        <f>'POM Portables NiCd'!N22-'cameras games_NiCd'!N22-cellphones_NiCd!N22-'Cordless Tools_NiCd'!N22-PortablePCs_NiCd!N22-Tablets_NiCd!N22</f>
        <v>1298.8197935806713</v>
      </c>
      <c r="O22" s="11">
        <f>'POM Portables NiCd'!O22-'cameras games_NiCd'!O22-cellphones_NiCd!O22-'Cordless Tools_NiCd'!O22-PortablePCs_NiCd!O22-Tablets_NiCd!O22</f>
        <v>1030.9114397092635</v>
      </c>
      <c r="P22" s="11">
        <f>'POM Portables NiCd'!P22-'cameras games_NiCd'!P22-cellphones_NiCd!P22-'Cordless Tools_NiCd'!P22-PortablePCs_NiCd!P22-Tablets_NiCd!P22</f>
        <v>583.53336697995803</v>
      </c>
      <c r="Q22" s="11">
        <f>'POM Portables NiCd'!Q22-'cameras games_NiCd'!Q22-cellphones_NiCd!Q22-'Cordless Tools_NiCd'!Q22-PortablePCs_NiCd!Q22-Tablets_NiCd!Q22</f>
        <v>-164.07524303531613</v>
      </c>
      <c r="R22" s="11">
        <f>'POM Portables NiCd'!R22-'cameras games_NiCd'!R22-cellphones_NiCd!R22-'Cordless Tools_NiCd'!R22-PortablePCs_NiCd!R22-Tablets_NiCd!R22</f>
        <v>307.82114445859361</v>
      </c>
      <c r="S22" s="11">
        <f>'POM Portables NiCd'!S22-'cameras games_NiCd'!S22-cellphones_NiCd!S22-'Cordless Tools_NiCd'!S22-PortablePCs_NiCd!S22-Tablets_NiCd!S22</f>
        <v>-48.086235494919265</v>
      </c>
      <c r="T22" s="11">
        <f>'POM Portables NiCd'!T22-'cameras games_NiCd'!T22-cellphones_NiCd!T22-'Cordless Tools_NiCd'!T22-PortablePCs_NiCd!T22-Tablets_NiCd!T22</f>
        <v>-269.42855502709313</v>
      </c>
      <c r="U22" s="11">
        <f>'POM Portables NiCd'!U22-'cameras games_NiCd'!U22-cellphones_NiCd!U22-'Cordless Tools_NiCd'!U22-PortablePCs_NiCd!U22-Tablets_NiCd!U22</f>
        <v>-312.941128908309</v>
      </c>
      <c r="V22" s="11">
        <f>'POM Portables NiCd'!V22-'cameras games_NiCd'!V22-cellphones_NiCd!V22-'Cordless Tools_NiCd'!V22-PortablePCs_NiCd!V22-Tablets_NiCd!V22</f>
        <v>69.691180060975682</v>
      </c>
      <c r="W22" s="11">
        <f>'POM Portables NiCd'!W22-'cameras games_NiCd'!W22-cellphones_NiCd!W22-'Cordless Tools_NiCd'!W22-PortablePCs_NiCd!W22-Tablets_NiCd!W22</f>
        <v>70.369167679782493</v>
      </c>
      <c r="X22" s="11">
        <f>'POM Portables NiCd'!X22-'cameras games_NiCd'!X22-cellphones_NiCd!X22-'Cordless Tools_NiCd'!X22-PortablePCs_NiCd!X22-Tablets_NiCd!X22</f>
        <v>124.24087769467516</v>
      </c>
      <c r="Y22" s="11">
        <f>'POM Portables NiCd'!Y22-'cameras games_NiCd'!Y22-cellphones_NiCd!Y22-'Cordless Tools_NiCd'!Y22-PortablePCs_NiCd!Y22-Tablets_NiCd!Y22</f>
        <v>152.99539949912437</v>
      </c>
      <c r="Z22" s="11">
        <f>'POM Portables NiCd'!Z22-'cameras games_NiCd'!Z22-cellphones_NiCd!Z22-'Cordless Tools_NiCd'!Z22-PortablePCs_NiCd!Z22-Tablets_NiCd!Z22</f>
        <v>130.05509029567816</v>
      </c>
      <c r="AA22" s="11">
        <f>'POM Portables NiCd'!AA22-'cameras games_NiCd'!AA22-cellphones_NiCd!AA22-'Cordless Tools_NiCd'!AA22-PortablePCs_NiCd!AA22-Tablets_NiCd!AA22</f>
        <v>196.80092330271313</v>
      </c>
      <c r="AB22" s="11">
        <f>'POM Portables NiCd'!AB22-'cameras games_NiCd'!AB22-cellphones_NiCd!AB22-'Cordless Tools_NiCd'!AB22-PortablePCs_NiCd!AB22-Tablets_NiCd!AB22</f>
        <v>141.37327387503203</v>
      </c>
      <c r="AC22" s="11">
        <f>'POM Portables NiCd'!AC22-'cameras games_NiCd'!AC22-cellphones_NiCd!AC22-'Cordless Tools_NiCd'!AC22-PortablePCs_NiCd!AC22-Tablets_NiCd!AC22</f>
        <v>113.09861910002562</v>
      </c>
      <c r="AD22" s="11">
        <f>'POM Portables NiCd'!AD22-'cameras games_NiCd'!AD22-cellphones_NiCd!AD22-'Cordless Tools_NiCd'!AD22-PortablePCs_NiCd!AD22-Tablets_NiCd!AD22</f>
        <v>90.478895280020495</v>
      </c>
      <c r="AE22" s="11">
        <f>'POM Portables NiCd'!AE22-'cameras games_NiCd'!AE22-cellphones_NiCd!AE22-'Cordless Tools_NiCd'!AE22-PortablePCs_NiCd!AE22-Tablets_NiCd!AE22</f>
        <v>72.383116224016391</v>
      </c>
      <c r="AF22" s="11">
        <f>'POM Portables NiCd'!AF22-'cameras games_NiCd'!AF22-cellphones_NiCd!AF22-'Cordless Tools_NiCd'!AF22-PortablePCs_NiCd!AF22-Tablets_NiCd!AF22</f>
        <v>57.906492979213112</v>
      </c>
      <c r="AG22" s="11">
        <f>'POM Portables NiCd'!AG22-'cameras games_NiCd'!AG22-cellphones_NiCd!AG22-'Cordless Tools_NiCd'!AG22-PortablePCs_NiCd!AG22-Tablets_NiCd!AG22</f>
        <v>0</v>
      </c>
      <c r="AH22" s="11">
        <f>'POM Portables NiCd'!AH22-'cameras games_NiCd'!AH22-cellphones_NiCd!AH22-'Cordless Tools_NiCd'!AH22-PortablePCs_NiCd!AH22-Tablets_NiCd!AH22</f>
        <v>0</v>
      </c>
      <c r="AI22" s="11">
        <f>'POM Portables NiCd'!AI22-'cameras games_NiCd'!AI22-cellphones_NiCd!AI22-'Cordless Tools_NiCd'!AI22-PortablePCs_NiCd!AI22-Tablets_NiCd!AI22</f>
        <v>0</v>
      </c>
      <c r="AJ22" s="11">
        <f>'POM Portables NiCd'!AJ22-'cameras games_NiCd'!AJ22-cellphones_NiCd!AJ22-'Cordless Tools_NiCd'!AJ22-PortablePCs_NiCd!AJ22-Tablets_NiCd!AJ22</f>
        <v>0</v>
      </c>
      <c r="AK22" s="11">
        <f>'POM Portables NiCd'!AK22-'cameras games_NiCd'!AK22-cellphones_NiCd!AK22-'Cordless Tools_NiCd'!AK22-PortablePCs_NiCd!AK22-Tablets_NiCd!AK22</f>
        <v>0</v>
      </c>
      <c r="AL22" s="11">
        <f>'POM Portables NiCd'!AL22-'cameras games_NiCd'!AL22-cellphones_NiCd!AL22-'Cordless Tools_NiCd'!AL22-PortablePCs_NiCd!AL22-Tablets_NiCd!AL22</f>
        <v>0</v>
      </c>
      <c r="AM22" s="11">
        <f>'POM Portables NiCd'!AM22-'cameras games_NiCd'!AM22-cellphones_NiCd!AM22-'Cordless Tools_NiCd'!AM22-PortablePCs_NiCd!AM22-Tablets_NiCd!AM22</f>
        <v>0</v>
      </c>
      <c r="AN22" s="11">
        <f>'POM Portables NiCd'!AN22-'cameras games_NiCd'!AN22-cellphones_NiCd!AN22-'Cordless Tools_NiCd'!AN22-PortablePCs_NiCd!AN22-Tablets_NiCd!AN22</f>
        <v>0</v>
      </c>
      <c r="AO22" s="11">
        <f>'POM Portables NiCd'!AO22-'cameras games_NiCd'!AO22-cellphones_NiCd!AO22-'Cordless Tools_NiCd'!AO22-PortablePCs_NiCd!AO22-Tablets_NiCd!AO22</f>
        <v>0</v>
      </c>
      <c r="AP22" s="11">
        <f>'POM Portables NiCd'!AP22-'cameras games_NiCd'!AP22-cellphones_NiCd!AP22-'Cordless Tools_NiCd'!AP22-PortablePCs_NiCd!AP22-Tablets_NiCd!AP22</f>
        <v>0</v>
      </c>
      <c r="AQ22" s="11">
        <f>'POM Portables NiCd'!AQ22-'cameras games_NiCd'!AQ22-cellphones_NiCd!AQ22-'Cordless Tools_NiCd'!AQ22-PortablePCs_NiCd!AQ22-Tablets_NiCd!AQ22</f>
        <v>0</v>
      </c>
      <c r="AR22" s="11">
        <f>'POM Portables NiCd'!AR22-'cameras games_NiCd'!AR22-cellphones_NiCd!AR22-'Cordless Tools_NiCd'!AR22-PortablePCs_NiCd!AR22-Tablets_NiCd!AR22</f>
        <v>0</v>
      </c>
      <c r="AS22" s="11">
        <f>'POM Portables NiCd'!AS22-'cameras games_NiCd'!AS22-cellphones_NiCd!AS22-'Cordless Tools_NiCd'!AS22-PortablePCs_NiCd!AS22-Tablets_NiCd!AS22</f>
        <v>0</v>
      </c>
      <c r="AT22" s="11">
        <f>'POM Portables NiCd'!AT22-'cameras games_NiCd'!AT22-cellphones_NiCd!AT22-'Cordless Tools_NiCd'!AT22-PortablePCs_NiCd!AT22-Tablets_NiCd!AT22</f>
        <v>0</v>
      </c>
      <c r="AU22" s="11">
        <f>'POM Portables NiCd'!AU22-'cameras games_NiCd'!AU22-cellphones_NiCd!AU22-'Cordless Tools_NiCd'!AU22-PortablePCs_NiCd!AU22-Tablets_NiCd!AU22</f>
        <v>0</v>
      </c>
      <c r="AV22" s="11">
        <f>'POM Portables NiCd'!AV22-'cameras games_NiCd'!AV22-cellphones_NiCd!AV22-'Cordless Tools_NiCd'!AV22-PortablePCs_NiCd!AV22-Tablets_NiCd!AV22</f>
        <v>0</v>
      </c>
      <c r="AW22" s="11">
        <f>'POM Portables NiCd'!AW22-'cameras games_NiCd'!AW22-cellphones_NiCd!AW22-'Cordless Tools_NiCd'!AW22-PortablePCs_NiCd!AW22-Tablets_NiCd!AW22</f>
        <v>0</v>
      </c>
      <c r="AX22" s="11">
        <f>'POM Portables NiCd'!AX22-'cameras games_NiCd'!AX22-cellphones_NiCd!AX22-'Cordless Tools_NiCd'!AX22-PortablePCs_NiCd!AX22-Tablets_NiCd!AX22</f>
        <v>0</v>
      </c>
      <c r="AY22" s="11">
        <f>'POM Portables NiCd'!AY22-'cameras games_NiCd'!AY22-cellphones_NiCd!AY22-'Cordless Tools_NiCd'!AY22-PortablePCs_NiCd!AY22-Tablets_NiCd!AY22</f>
        <v>0</v>
      </c>
      <c r="AZ22" s="11">
        <f>'POM Portables NiCd'!AZ22-'cameras games_NiCd'!AZ22-cellphones_NiCd!AZ22-'Cordless Tools_NiCd'!AZ22-PortablePCs_NiCd!AZ22-Tablets_NiCd!AZ22</f>
        <v>0</v>
      </c>
      <c r="BA22" s="11">
        <f>'POM Portables NiCd'!BA22-'cameras games_NiCd'!BA22-cellphones_NiCd!BA22-'Cordless Tools_NiCd'!BA22-PortablePCs_NiCd!BA22-Tablets_NiCd!BA22</f>
        <v>0</v>
      </c>
      <c r="BB22" s="11">
        <f>'POM Portables NiCd'!BB22-'cameras games_NiCd'!BB22-cellphones_NiCd!BB22-'Cordless Tools_NiCd'!BB22-PortablePCs_NiCd!BB22-Tablets_NiCd!BB22</f>
        <v>0</v>
      </c>
      <c r="BC22" s="11">
        <f>'POM Portables NiCd'!BC22-'cameras games_NiCd'!BC22-cellphones_NiCd!BC22-'Cordless Tools_NiCd'!BC22-PortablePCs_NiCd!BC22-Tablets_NiCd!BC22</f>
        <v>0</v>
      </c>
      <c r="BD22" s="11">
        <f>'POM Portables NiCd'!BD22-'cameras games_NiCd'!BD22-cellphones_NiCd!BD22-'Cordless Tools_NiCd'!BD22-PortablePCs_NiCd!BD22-Tablets_NiCd!BD22</f>
        <v>0</v>
      </c>
      <c r="BE22" s="11">
        <f>'POM Portables NiCd'!BE22-'cameras games_NiCd'!BE22-cellphones_NiCd!BE22-'Cordless Tools_NiCd'!BE22-PortablePCs_NiCd!BE22-Tablets_NiCd!BE22</f>
        <v>0</v>
      </c>
    </row>
    <row r="23" spans="1:57" x14ac:dyDescent="0.35">
      <c r="A23" s="57" t="s">
        <v>616</v>
      </c>
      <c r="C23" s="86" t="s">
        <v>4</v>
      </c>
      <c r="D23" s="58" t="s">
        <v>621</v>
      </c>
      <c r="E23" s="86" t="s">
        <v>625</v>
      </c>
      <c r="F23" s="26" t="s">
        <v>50</v>
      </c>
      <c r="G23" s="11">
        <f>'POM Portables NiCd'!G23-'cameras games_NiCd'!G23-cellphones_NiCd!G23-'Cordless Tools_NiCd'!G23-PortablePCs_NiCd!G23-Tablets_NiCd!G23</f>
        <v>42.400813461444827</v>
      </c>
      <c r="H23" s="11">
        <f>'POM Portables NiCd'!H23-'cameras games_NiCd'!H23-cellphones_NiCd!H23-'Cordless Tools_NiCd'!H23-PortablePCs_NiCd!H23-Tablets_NiCd!H23</f>
        <v>42.906397299082371</v>
      </c>
      <c r="I23" s="11">
        <f>'POM Portables NiCd'!I23-'cameras games_NiCd'!I23-cellphones_NiCd!I23-'Cordless Tools_NiCd'!I23-PortablePCs_NiCd!I23-Tablets_NiCd!I23</f>
        <v>44.872084940088044</v>
      </c>
      <c r="J23" s="11">
        <f>'POM Portables NiCd'!J23-'cameras games_NiCd'!J23-cellphones_NiCd!J23-'Cordless Tools_NiCd'!J23-PortablePCs_NiCd!J23-Tablets_NiCd!J23</f>
        <v>45.540636947050231</v>
      </c>
      <c r="K23" s="11">
        <f>'POM Portables NiCd'!K23-'cameras games_NiCd'!K23-cellphones_NiCd!K23-'Cordless Tools_NiCd'!K23-PortablePCs_NiCd!K23-Tablets_NiCd!K23</f>
        <v>77.275564880793354</v>
      </c>
      <c r="L23" s="11">
        <f>'POM Portables NiCd'!L23-'cameras games_NiCd'!L23-cellphones_NiCd!L23-'Cordless Tools_NiCd'!L23-PortablePCs_NiCd!L23-Tablets_NiCd!L23</f>
        <v>44.095149914534176</v>
      </c>
      <c r="M23" s="11">
        <f>'POM Portables NiCd'!M23-'cameras games_NiCd'!M23-cellphones_NiCd!M23-'Cordless Tools_NiCd'!M23-PortablePCs_NiCd!M23-Tablets_NiCd!M23</f>
        <v>102.16316263064931</v>
      </c>
      <c r="N23" s="11">
        <f>'POM Portables NiCd'!N23-'cameras games_NiCd'!N23-cellphones_NiCd!N23-'Cordless Tools_NiCd'!N23-PortablePCs_NiCd!N23-Tablets_NiCd!N23</f>
        <v>41.883675636688984</v>
      </c>
      <c r="O23" s="11">
        <f>'POM Portables NiCd'!O23-'cameras games_NiCd'!O23-cellphones_NiCd!O23-'Cordless Tools_NiCd'!O23-PortablePCs_NiCd!O23-Tablets_NiCd!O23</f>
        <v>29.659984343133232</v>
      </c>
      <c r="P23" s="11">
        <f>'POM Portables NiCd'!P23-'cameras games_NiCd'!P23-cellphones_NiCd!P23-'Cordless Tools_NiCd'!P23-PortablePCs_NiCd!P23-Tablets_NiCd!P23</f>
        <v>6.4327610782595315</v>
      </c>
      <c r="Q23" s="11">
        <f>'POM Portables NiCd'!Q23-'cameras games_NiCd'!Q23-cellphones_NiCd!Q23-'Cordless Tools_NiCd'!Q23-PortablePCs_NiCd!Q23-Tablets_NiCd!Q23</f>
        <v>-23.295535796360411</v>
      </c>
      <c r="R23" s="11">
        <f>'POM Portables NiCd'!R23-'cameras games_NiCd'!R23-cellphones_NiCd!R23-'Cordless Tools_NiCd'!R23-PortablePCs_NiCd!R23-Tablets_NiCd!R23</f>
        <v>-9.7738988036420551</v>
      </c>
      <c r="S23" s="11">
        <f>'POM Portables NiCd'!S23-'cameras games_NiCd'!S23-cellphones_NiCd!S23-'Cordless Tools_NiCd'!S23-PortablePCs_NiCd!S23-Tablets_NiCd!S23</f>
        <v>-43.7442437908893</v>
      </c>
      <c r="T23" s="11">
        <f>'POM Portables NiCd'!T23-'cameras games_NiCd'!T23-cellphones_NiCd!T23-'Cordless Tools_NiCd'!T23-PortablePCs_NiCd!T23-Tablets_NiCd!T23</f>
        <v>-32.614887195506029</v>
      </c>
      <c r="U23" s="11">
        <f>'POM Portables NiCd'!U23-'cameras games_NiCd'!U23-cellphones_NiCd!U23-'Cordless Tools_NiCd'!U23-PortablePCs_NiCd!U23-Tablets_NiCd!U23</f>
        <v>-22.948007371799957</v>
      </c>
      <c r="V23" s="11">
        <f>'POM Portables NiCd'!V23-'cameras games_NiCd'!V23-cellphones_NiCd!V23-'Cordless Tools_NiCd'!V23-PortablePCs_NiCd!V23-Tablets_NiCd!V23</f>
        <v>1.8050656566227694</v>
      </c>
      <c r="W23" s="11">
        <f>'POM Portables NiCd'!W23-'cameras games_NiCd'!W23-cellphones_NiCd!W23-'Cordless Tools_NiCd'!W23-PortablePCs_NiCd!W23-Tablets_NiCd!W23</f>
        <v>-2.1295051252055295</v>
      </c>
      <c r="X23" s="11">
        <f>'POM Portables NiCd'!X23-'cameras games_NiCd'!X23-cellphones_NiCd!X23-'Cordless Tools_NiCd'!X23-PortablePCs_NiCd!X23-Tablets_NiCd!X23</f>
        <v>1.9100503865699405</v>
      </c>
      <c r="Y23" s="11">
        <f>'POM Portables NiCd'!Y23-'cameras games_NiCd'!Y23-cellphones_NiCd!Y23-'Cordless Tools_NiCd'!Y23-PortablePCs_NiCd!Y23-Tablets_NiCd!Y23</f>
        <v>7.2068189434656142</v>
      </c>
      <c r="Z23" s="11">
        <f>'POM Portables NiCd'!Z23-'cameras games_NiCd'!Z23-cellphones_NiCd!Z23-'Cordless Tools_NiCd'!Z23-PortablePCs_NiCd!Z23-Tablets_NiCd!Z23</f>
        <v>8.7112743085496085</v>
      </c>
      <c r="AA23" s="11">
        <f>'POM Portables NiCd'!AA23-'cameras games_NiCd'!AA23-cellphones_NiCd!AA23-'Cordless Tools_NiCd'!AA23-PortablePCs_NiCd!AA23-Tablets_NiCd!AA23</f>
        <v>9.7799982043209663</v>
      </c>
      <c r="AB23" s="11">
        <f>'POM Portables NiCd'!AB23-'cameras games_NiCd'!AB23-cellphones_NiCd!AB23-'Cordless Tools_NiCd'!AB23-PortablePCs_NiCd!AB23-Tablets_NiCd!AB23</f>
        <v>14.9344</v>
      </c>
      <c r="AC23" s="11">
        <f>'POM Portables NiCd'!AC23-'cameras games_NiCd'!AC23-cellphones_NiCd!AC23-'Cordless Tools_NiCd'!AC23-PortablePCs_NiCd!AC23-Tablets_NiCd!AC23</f>
        <v>11.947520000000001</v>
      </c>
      <c r="AD23" s="11">
        <f>'POM Portables NiCd'!AD23-'cameras games_NiCd'!AD23-cellphones_NiCd!AD23-'Cordless Tools_NiCd'!AD23-PortablePCs_NiCd!AD23-Tablets_NiCd!AD23</f>
        <v>9.5580160000000003</v>
      </c>
      <c r="AE23" s="11">
        <f>'POM Portables NiCd'!AE23-'cameras games_NiCd'!AE23-cellphones_NiCd!AE23-'Cordless Tools_NiCd'!AE23-PortablePCs_NiCd!AE23-Tablets_NiCd!AE23</f>
        <v>7.6464128000000002</v>
      </c>
      <c r="AF23" s="11">
        <f>'POM Portables NiCd'!AF23-'cameras games_NiCd'!AF23-cellphones_NiCd!AF23-'Cordless Tools_NiCd'!AF23-PortablePCs_NiCd!AF23-Tablets_NiCd!AF23</f>
        <v>6.1171302399999998</v>
      </c>
      <c r="AG23" s="11">
        <f>'POM Portables NiCd'!AG23-'cameras games_NiCd'!AG23-cellphones_NiCd!AG23-'Cordless Tools_NiCd'!AG23-PortablePCs_NiCd!AG23-Tablets_NiCd!AG23</f>
        <v>0</v>
      </c>
      <c r="AH23" s="11">
        <f>'POM Portables NiCd'!AH23-'cameras games_NiCd'!AH23-cellphones_NiCd!AH23-'Cordless Tools_NiCd'!AH23-PortablePCs_NiCd!AH23-Tablets_NiCd!AH23</f>
        <v>0</v>
      </c>
      <c r="AI23" s="11">
        <f>'POM Portables NiCd'!AI23-'cameras games_NiCd'!AI23-cellphones_NiCd!AI23-'Cordless Tools_NiCd'!AI23-PortablePCs_NiCd!AI23-Tablets_NiCd!AI23</f>
        <v>0</v>
      </c>
      <c r="AJ23" s="11">
        <f>'POM Portables NiCd'!AJ23-'cameras games_NiCd'!AJ23-cellphones_NiCd!AJ23-'Cordless Tools_NiCd'!AJ23-PortablePCs_NiCd!AJ23-Tablets_NiCd!AJ23</f>
        <v>0</v>
      </c>
      <c r="AK23" s="11">
        <f>'POM Portables NiCd'!AK23-'cameras games_NiCd'!AK23-cellphones_NiCd!AK23-'Cordless Tools_NiCd'!AK23-PortablePCs_NiCd!AK23-Tablets_NiCd!AK23</f>
        <v>0</v>
      </c>
      <c r="AL23" s="11">
        <f>'POM Portables NiCd'!AL23-'cameras games_NiCd'!AL23-cellphones_NiCd!AL23-'Cordless Tools_NiCd'!AL23-PortablePCs_NiCd!AL23-Tablets_NiCd!AL23</f>
        <v>0</v>
      </c>
      <c r="AM23" s="11">
        <f>'POM Portables NiCd'!AM23-'cameras games_NiCd'!AM23-cellphones_NiCd!AM23-'Cordless Tools_NiCd'!AM23-PortablePCs_NiCd!AM23-Tablets_NiCd!AM23</f>
        <v>0</v>
      </c>
      <c r="AN23" s="11">
        <f>'POM Portables NiCd'!AN23-'cameras games_NiCd'!AN23-cellphones_NiCd!AN23-'Cordless Tools_NiCd'!AN23-PortablePCs_NiCd!AN23-Tablets_NiCd!AN23</f>
        <v>0</v>
      </c>
      <c r="AO23" s="11">
        <f>'POM Portables NiCd'!AO23-'cameras games_NiCd'!AO23-cellphones_NiCd!AO23-'Cordless Tools_NiCd'!AO23-PortablePCs_NiCd!AO23-Tablets_NiCd!AO23</f>
        <v>0</v>
      </c>
      <c r="AP23" s="11">
        <f>'POM Portables NiCd'!AP23-'cameras games_NiCd'!AP23-cellphones_NiCd!AP23-'Cordless Tools_NiCd'!AP23-PortablePCs_NiCd!AP23-Tablets_NiCd!AP23</f>
        <v>0</v>
      </c>
      <c r="AQ23" s="11">
        <f>'POM Portables NiCd'!AQ23-'cameras games_NiCd'!AQ23-cellphones_NiCd!AQ23-'Cordless Tools_NiCd'!AQ23-PortablePCs_NiCd!AQ23-Tablets_NiCd!AQ23</f>
        <v>0</v>
      </c>
      <c r="AR23" s="11">
        <f>'POM Portables NiCd'!AR23-'cameras games_NiCd'!AR23-cellphones_NiCd!AR23-'Cordless Tools_NiCd'!AR23-PortablePCs_NiCd!AR23-Tablets_NiCd!AR23</f>
        <v>0</v>
      </c>
      <c r="AS23" s="11">
        <f>'POM Portables NiCd'!AS23-'cameras games_NiCd'!AS23-cellphones_NiCd!AS23-'Cordless Tools_NiCd'!AS23-PortablePCs_NiCd!AS23-Tablets_NiCd!AS23</f>
        <v>0</v>
      </c>
      <c r="AT23" s="11">
        <f>'POM Portables NiCd'!AT23-'cameras games_NiCd'!AT23-cellphones_NiCd!AT23-'Cordless Tools_NiCd'!AT23-PortablePCs_NiCd!AT23-Tablets_NiCd!AT23</f>
        <v>0</v>
      </c>
      <c r="AU23" s="11">
        <f>'POM Portables NiCd'!AU23-'cameras games_NiCd'!AU23-cellphones_NiCd!AU23-'Cordless Tools_NiCd'!AU23-PortablePCs_NiCd!AU23-Tablets_NiCd!AU23</f>
        <v>0</v>
      </c>
      <c r="AV23" s="11">
        <f>'POM Portables NiCd'!AV23-'cameras games_NiCd'!AV23-cellphones_NiCd!AV23-'Cordless Tools_NiCd'!AV23-PortablePCs_NiCd!AV23-Tablets_NiCd!AV23</f>
        <v>0</v>
      </c>
      <c r="AW23" s="11">
        <f>'POM Portables NiCd'!AW23-'cameras games_NiCd'!AW23-cellphones_NiCd!AW23-'Cordless Tools_NiCd'!AW23-PortablePCs_NiCd!AW23-Tablets_NiCd!AW23</f>
        <v>0</v>
      </c>
      <c r="AX23" s="11">
        <f>'POM Portables NiCd'!AX23-'cameras games_NiCd'!AX23-cellphones_NiCd!AX23-'Cordless Tools_NiCd'!AX23-PortablePCs_NiCd!AX23-Tablets_NiCd!AX23</f>
        <v>0</v>
      </c>
      <c r="AY23" s="11">
        <f>'POM Portables NiCd'!AY23-'cameras games_NiCd'!AY23-cellphones_NiCd!AY23-'Cordless Tools_NiCd'!AY23-PortablePCs_NiCd!AY23-Tablets_NiCd!AY23</f>
        <v>0</v>
      </c>
      <c r="AZ23" s="11">
        <f>'POM Portables NiCd'!AZ23-'cameras games_NiCd'!AZ23-cellphones_NiCd!AZ23-'Cordless Tools_NiCd'!AZ23-PortablePCs_NiCd!AZ23-Tablets_NiCd!AZ23</f>
        <v>0</v>
      </c>
      <c r="BA23" s="11">
        <f>'POM Portables NiCd'!BA23-'cameras games_NiCd'!BA23-cellphones_NiCd!BA23-'Cordless Tools_NiCd'!BA23-PortablePCs_NiCd!BA23-Tablets_NiCd!BA23</f>
        <v>0</v>
      </c>
      <c r="BB23" s="11">
        <f>'POM Portables NiCd'!BB23-'cameras games_NiCd'!BB23-cellphones_NiCd!BB23-'Cordless Tools_NiCd'!BB23-PortablePCs_NiCd!BB23-Tablets_NiCd!BB23</f>
        <v>0</v>
      </c>
      <c r="BC23" s="11">
        <f>'POM Portables NiCd'!BC23-'cameras games_NiCd'!BC23-cellphones_NiCd!BC23-'Cordless Tools_NiCd'!BC23-PortablePCs_NiCd!BC23-Tablets_NiCd!BC23</f>
        <v>0</v>
      </c>
      <c r="BD23" s="11">
        <f>'POM Portables NiCd'!BD23-'cameras games_NiCd'!BD23-cellphones_NiCd!BD23-'Cordless Tools_NiCd'!BD23-PortablePCs_NiCd!BD23-Tablets_NiCd!BD23</f>
        <v>0</v>
      </c>
      <c r="BE23" s="11">
        <f>'POM Portables NiCd'!BE23-'cameras games_NiCd'!BE23-cellphones_NiCd!BE23-'Cordless Tools_NiCd'!BE23-PortablePCs_NiCd!BE23-Tablets_NiCd!BE23</f>
        <v>0</v>
      </c>
    </row>
    <row r="24" spans="1:57" x14ac:dyDescent="0.35">
      <c r="A24" s="57" t="s">
        <v>616</v>
      </c>
      <c r="C24" s="86" t="s">
        <v>4</v>
      </c>
      <c r="D24" s="58" t="s">
        <v>621</v>
      </c>
      <c r="E24" s="86" t="s">
        <v>625</v>
      </c>
      <c r="F24" s="26" t="s">
        <v>51</v>
      </c>
      <c r="G24" s="11">
        <f>'POM Portables NiCd'!G24-'cameras games_NiCd'!G24-cellphones_NiCd!G24-'Cordless Tools_NiCd'!G24-PortablePCs_NiCd!G24-Tablets_NiCd!G24</f>
        <v>66.812209918414794</v>
      </c>
      <c r="H24" s="11">
        <f>'POM Portables NiCd'!H24-'cameras games_NiCd'!H24-cellphones_NiCd!H24-'Cordless Tools_NiCd'!H24-PortablePCs_NiCd!H24-Tablets_NiCd!H24</f>
        <v>67.395637357398016</v>
      </c>
      <c r="I24" s="11">
        <f>'POM Portables NiCd'!I24-'cameras games_NiCd'!I24-cellphones_NiCd!I24-'Cordless Tools_NiCd'!I24-PortablePCs_NiCd!I24-Tablets_NiCd!I24</f>
        <v>75.494164258887096</v>
      </c>
      <c r="J24" s="11">
        <f>'POM Portables NiCd'!J24-'cameras games_NiCd'!J24-cellphones_NiCd!J24-'Cordless Tools_NiCd'!J24-PortablePCs_NiCd!J24-Tablets_NiCd!J24</f>
        <v>83.215390731246458</v>
      </c>
      <c r="K24" s="11">
        <f>'POM Portables NiCd'!K24-'cameras games_NiCd'!K24-cellphones_NiCd!K24-'Cordless Tools_NiCd'!K24-PortablePCs_NiCd!K24-Tablets_NiCd!K24</f>
        <v>118.55065858916876</v>
      </c>
      <c r="L24" s="11">
        <f>'POM Portables NiCd'!L24-'cameras games_NiCd'!L24-cellphones_NiCd!L24-'Cordless Tools_NiCd'!L24-PortablePCs_NiCd!L24-Tablets_NiCd!L24</f>
        <v>83.166377140906775</v>
      </c>
      <c r="M24" s="11">
        <f>'POM Portables NiCd'!M24-'cameras games_NiCd'!M24-cellphones_NiCd!M24-'Cordless Tools_NiCd'!M24-PortablePCs_NiCd!M24-Tablets_NiCd!M24</f>
        <v>141.030144852364</v>
      </c>
      <c r="N24" s="11">
        <f>'POM Portables NiCd'!N24-'cameras games_NiCd'!N24-cellphones_NiCd!N24-'Cordless Tools_NiCd'!N24-PortablePCs_NiCd!N24-Tablets_NiCd!N24</f>
        <v>70.996561941242959</v>
      </c>
      <c r="O24" s="11">
        <f>'POM Portables NiCd'!O24-'cameras games_NiCd'!O24-cellphones_NiCd!O24-'Cordless Tools_NiCd'!O24-PortablePCs_NiCd!O24-Tablets_NiCd!O24</f>
        <v>58.038807924560103</v>
      </c>
      <c r="P24" s="11">
        <f>'POM Portables NiCd'!P24-'cameras games_NiCd'!P24-cellphones_NiCd!P24-'Cordless Tools_NiCd'!P24-PortablePCs_NiCd!P24-Tablets_NiCd!P24</f>
        <v>27.813185414139255</v>
      </c>
      <c r="Q24" s="11">
        <f>'POM Portables NiCd'!Q24-'cameras games_NiCd'!Q24-cellphones_NiCd!Q24-'Cordless Tools_NiCd'!Q24-PortablePCs_NiCd!Q24-Tablets_NiCd!Q24</f>
        <v>-1.5142063924844607</v>
      </c>
      <c r="R24" s="11">
        <f>'POM Portables NiCd'!R24-'cameras games_NiCd'!R24-cellphones_NiCd!R24-'Cordless Tools_NiCd'!R24-PortablePCs_NiCd!R24-Tablets_NiCd!R24</f>
        <v>19.122642703967713</v>
      </c>
      <c r="S24" s="11">
        <f>'POM Portables NiCd'!S24-'cameras games_NiCd'!S24-cellphones_NiCd!S24-'Cordless Tools_NiCd'!S24-PortablePCs_NiCd!S24-Tablets_NiCd!S24</f>
        <v>-9.4170302443818059</v>
      </c>
      <c r="T24" s="11">
        <f>'POM Portables NiCd'!T24-'cameras games_NiCd'!T24-cellphones_NiCd!T24-'Cordless Tools_NiCd'!T24-PortablePCs_NiCd!T24-Tablets_NiCd!T24</f>
        <v>-13.907957163442049</v>
      </c>
      <c r="U24" s="11">
        <f>'POM Portables NiCd'!U24-'cameras games_NiCd'!U24-cellphones_NiCd!U24-'Cordless Tools_NiCd'!U24-PortablePCs_NiCd!U24-Tablets_NiCd!U24</f>
        <v>-12.365752939463594</v>
      </c>
      <c r="V24" s="11">
        <f>'POM Portables NiCd'!V24-'cameras games_NiCd'!V24-cellphones_NiCd!V24-'Cordless Tools_NiCd'!V24-PortablePCs_NiCd!V24-Tablets_NiCd!V24</f>
        <v>4.179451970635359</v>
      </c>
      <c r="W24" s="11">
        <f>'POM Portables NiCd'!W24-'cameras games_NiCd'!W24-cellphones_NiCd!W24-'Cordless Tools_NiCd'!W24-PortablePCs_NiCd!W24-Tablets_NiCd!W24</f>
        <v>-0.94226519186270252</v>
      </c>
      <c r="X24" s="11">
        <f>'POM Portables NiCd'!X24-'cameras games_NiCd'!X24-cellphones_NiCd!X24-'Cordless Tools_NiCd'!X24-PortablePCs_NiCd!X24-Tablets_NiCd!X24</f>
        <v>7.6571549079347871</v>
      </c>
      <c r="Y24" s="11">
        <f>'POM Portables NiCd'!Y24-'cameras games_NiCd'!Y24-cellphones_NiCd!Y24-'Cordless Tools_NiCd'!Y24-PortablePCs_NiCd!Y24-Tablets_NiCd!Y24</f>
        <v>16.248616608679178</v>
      </c>
      <c r="Z24" s="11">
        <f>'POM Portables NiCd'!Z24-'cameras games_NiCd'!Z24-cellphones_NiCd!Z24-'Cordless Tools_NiCd'!Z24-PortablePCs_NiCd!Z24-Tablets_NiCd!Z24</f>
        <v>16.012402888570197</v>
      </c>
      <c r="AA24" s="11">
        <f>'POM Portables NiCd'!AA24-'cameras games_NiCd'!AA24-cellphones_NiCd!AA24-'Cordless Tools_NiCd'!AA24-PortablePCs_NiCd!AA24-Tablets_NiCd!AA24</f>
        <v>13.253219188233873</v>
      </c>
      <c r="AB24" s="11">
        <f>'POM Portables NiCd'!AB24-'cameras games_NiCd'!AB24-cellphones_NiCd!AB24-'Cordless Tools_NiCd'!AB24-PortablePCs_NiCd!AB24-Tablets_NiCd!AB24</f>
        <v>16.499600000000001</v>
      </c>
      <c r="AC24" s="11">
        <f>'POM Portables NiCd'!AC24-'cameras games_NiCd'!AC24-cellphones_NiCd!AC24-'Cordless Tools_NiCd'!AC24-PortablePCs_NiCd!AC24-Tablets_NiCd!AC24</f>
        <v>13.199680000000001</v>
      </c>
      <c r="AD24" s="11">
        <f>'POM Portables NiCd'!AD24-'cameras games_NiCd'!AD24-cellphones_NiCd!AD24-'Cordless Tools_NiCd'!AD24-PortablePCs_NiCd!AD24-Tablets_NiCd!AD24</f>
        <v>10.559744</v>
      </c>
      <c r="AE24" s="11">
        <f>'POM Portables NiCd'!AE24-'cameras games_NiCd'!AE24-cellphones_NiCd!AE24-'Cordless Tools_NiCd'!AE24-PortablePCs_NiCd!AE24-Tablets_NiCd!AE24</f>
        <v>8.4477951999999998</v>
      </c>
      <c r="AF24" s="11">
        <f>'POM Portables NiCd'!AF24-'cameras games_NiCd'!AF24-cellphones_NiCd!AF24-'Cordless Tools_NiCd'!AF24-PortablePCs_NiCd!AF24-Tablets_NiCd!AF24</f>
        <v>6.75823616</v>
      </c>
      <c r="AG24" s="11">
        <f>'POM Portables NiCd'!AG24-'cameras games_NiCd'!AG24-cellphones_NiCd!AG24-'Cordless Tools_NiCd'!AG24-PortablePCs_NiCd!AG24-Tablets_NiCd!AG24</f>
        <v>0</v>
      </c>
      <c r="AH24" s="11">
        <f>'POM Portables NiCd'!AH24-'cameras games_NiCd'!AH24-cellphones_NiCd!AH24-'Cordless Tools_NiCd'!AH24-PortablePCs_NiCd!AH24-Tablets_NiCd!AH24</f>
        <v>0</v>
      </c>
      <c r="AI24" s="11">
        <f>'POM Portables NiCd'!AI24-'cameras games_NiCd'!AI24-cellphones_NiCd!AI24-'Cordless Tools_NiCd'!AI24-PortablePCs_NiCd!AI24-Tablets_NiCd!AI24</f>
        <v>0</v>
      </c>
      <c r="AJ24" s="11">
        <f>'POM Portables NiCd'!AJ24-'cameras games_NiCd'!AJ24-cellphones_NiCd!AJ24-'Cordless Tools_NiCd'!AJ24-PortablePCs_NiCd!AJ24-Tablets_NiCd!AJ24</f>
        <v>0</v>
      </c>
      <c r="AK24" s="11">
        <f>'POM Portables NiCd'!AK24-'cameras games_NiCd'!AK24-cellphones_NiCd!AK24-'Cordless Tools_NiCd'!AK24-PortablePCs_NiCd!AK24-Tablets_NiCd!AK24</f>
        <v>0</v>
      </c>
      <c r="AL24" s="11">
        <f>'POM Portables NiCd'!AL24-'cameras games_NiCd'!AL24-cellphones_NiCd!AL24-'Cordless Tools_NiCd'!AL24-PortablePCs_NiCd!AL24-Tablets_NiCd!AL24</f>
        <v>0</v>
      </c>
      <c r="AM24" s="11">
        <f>'POM Portables NiCd'!AM24-'cameras games_NiCd'!AM24-cellphones_NiCd!AM24-'Cordless Tools_NiCd'!AM24-PortablePCs_NiCd!AM24-Tablets_NiCd!AM24</f>
        <v>0</v>
      </c>
      <c r="AN24" s="11">
        <f>'POM Portables NiCd'!AN24-'cameras games_NiCd'!AN24-cellphones_NiCd!AN24-'Cordless Tools_NiCd'!AN24-PortablePCs_NiCd!AN24-Tablets_NiCd!AN24</f>
        <v>0</v>
      </c>
      <c r="AO24" s="11">
        <f>'POM Portables NiCd'!AO24-'cameras games_NiCd'!AO24-cellphones_NiCd!AO24-'Cordless Tools_NiCd'!AO24-PortablePCs_NiCd!AO24-Tablets_NiCd!AO24</f>
        <v>0</v>
      </c>
      <c r="AP24" s="11">
        <f>'POM Portables NiCd'!AP24-'cameras games_NiCd'!AP24-cellphones_NiCd!AP24-'Cordless Tools_NiCd'!AP24-PortablePCs_NiCd!AP24-Tablets_NiCd!AP24</f>
        <v>0</v>
      </c>
      <c r="AQ24" s="11">
        <f>'POM Portables NiCd'!AQ24-'cameras games_NiCd'!AQ24-cellphones_NiCd!AQ24-'Cordless Tools_NiCd'!AQ24-PortablePCs_NiCd!AQ24-Tablets_NiCd!AQ24</f>
        <v>0</v>
      </c>
      <c r="AR24" s="11">
        <f>'POM Portables NiCd'!AR24-'cameras games_NiCd'!AR24-cellphones_NiCd!AR24-'Cordless Tools_NiCd'!AR24-PortablePCs_NiCd!AR24-Tablets_NiCd!AR24</f>
        <v>0</v>
      </c>
      <c r="AS24" s="11">
        <f>'POM Portables NiCd'!AS24-'cameras games_NiCd'!AS24-cellphones_NiCd!AS24-'Cordless Tools_NiCd'!AS24-PortablePCs_NiCd!AS24-Tablets_NiCd!AS24</f>
        <v>0</v>
      </c>
      <c r="AT24" s="11">
        <f>'POM Portables NiCd'!AT24-'cameras games_NiCd'!AT24-cellphones_NiCd!AT24-'Cordless Tools_NiCd'!AT24-PortablePCs_NiCd!AT24-Tablets_NiCd!AT24</f>
        <v>0</v>
      </c>
      <c r="AU24" s="11">
        <f>'POM Portables NiCd'!AU24-'cameras games_NiCd'!AU24-cellphones_NiCd!AU24-'Cordless Tools_NiCd'!AU24-PortablePCs_NiCd!AU24-Tablets_NiCd!AU24</f>
        <v>0</v>
      </c>
      <c r="AV24" s="11">
        <f>'POM Portables NiCd'!AV24-'cameras games_NiCd'!AV24-cellphones_NiCd!AV24-'Cordless Tools_NiCd'!AV24-PortablePCs_NiCd!AV24-Tablets_NiCd!AV24</f>
        <v>0</v>
      </c>
      <c r="AW24" s="11">
        <f>'POM Portables NiCd'!AW24-'cameras games_NiCd'!AW24-cellphones_NiCd!AW24-'Cordless Tools_NiCd'!AW24-PortablePCs_NiCd!AW24-Tablets_NiCd!AW24</f>
        <v>0</v>
      </c>
      <c r="AX24" s="11">
        <f>'POM Portables NiCd'!AX24-'cameras games_NiCd'!AX24-cellphones_NiCd!AX24-'Cordless Tools_NiCd'!AX24-PortablePCs_NiCd!AX24-Tablets_NiCd!AX24</f>
        <v>0</v>
      </c>
      <c r="AY24" s="11">
        <f>'POM Portables NiCd'!AY24-'cameras games_NiCd'!AY24-cellphones_NiCd!AY24-'Cordless Tools_NiCd'!AY24-PortablePCs_NiCd!AY24-Tablets_NiCd!AY24</f>
        <v>0</v>
      </c>
      <c r="AZ24" s="11">
        <f>'POM Portables NiCd'!AZ24-'cameras games_NiCd'!AZ24-cellphones_NiCd!AZ24-'Cordless Tools_NiCd'!AZ24-PortablePCs_NiCd!AZ24-Tablets_NiCd!AZ24</f>
        <v>0</v>
      </c>
      <c r="BA24" s="11">
        <f>'POM Portables NiCd'!BA24-'cameras games_NiCd'!BA24-cellphones_NiCd!BA24-'Cordless Tools_NiCd'!BA24-PortablePCs_NiCd!BA24-Tablets_NiCd!BA24</f>
        <v>0</v>
      </c>
      <c r="BB24" s="11">
        <f>'POM Portables NiCd'!BB24-'cameras games_NiCd'!BB24-cellphones_NiCd!BB24-'Cordless Tools_NiCd'!BB24-PortablePCs_NiCd!BB24-Tablets_NiCd!BB24</f>
        <v>0</v>
      </c>
      <c r="BC24" s="11">
        <f>'POM Portables NiCd'!BC24-'cameras games_NiCd'!BC24-cellphones_NiCd!BC24-'Cordless Tools_NiCd'!BC24-PortablePCs_NiCd!BC24-Tablets_NiCd!BC24</f>
        <v>0</v>
      </c>
      <c r="BD24" s="11">
        <f>'POM Portables NiCd'!BD24-'cameras games_NiCd'!BD24-cellphones_NiCd!BD24-'Cordless Tools_NiCd'!BD24-PortablePCs_NiCd!BD24-Tablets_NiCd!BD24</f>
        <v>0</v>
      </c>
      <c r="BE24" s="11">
        <f>'POM Portables NiCd'!BE24-'cameras games_NiCd'!BE24-cellphones_NiCd!BE24-'Cordless Tools_NiCd'!BE24-PortablePCs_NiCd!BE24-Tablets_NiCd!BE24</f>
        <v>0</v>
      </c>
    </row>
    <row r="25" spans="1:57" x14ac:dyDescent="0.35">
      <c r="A25" s="57" t="s">
        <v>616</v>
      </c>
      <c r="C25" s="86" t="s">
        <v>4</v>
      </c>
      <c r="D25" s="58" t="s">
        <v>621</v>
      </c>
      <c r="E25" s="86" t="s">
        <v>625</v>
      </c>
      <c r="F25" s="26" t="s">
        <v>52</v>
      </c>
      <c r="G25" s="11">
        <f>'POM Portables NiCd'!G25-'cameras games_NiCd'!G25-cellphones_NiCd!G25-'Cordless Tools_NiCd'!G25-PortablePCs_NiCd!G25-Tablets_NiCd!G25</f>
        <v>8.3060285303395887</v>
      </c>
      <c r="H25" s="11">
        <f>'POM Portables NiCd'!H25-'cameras games_NiCd'!H25-cellphones_NiCd!H25-'Cordless Tools_NiCd'!H25-PortablePCs_NiCd!H25-Tablets_NiCd!H25</f>
        <v>8.4640695703018221</v>
      </c>
      <c r="I25" s="11">
        <f>'POM Portables NiCd'!I25-'cameras games_NiCd'!I25-cellphones_NiCd!I25-'Cordless Tools_NiCd'!I25-PortablePCs_NiCd!I25-Tablets_NiCd!I25</f>
        <v>8.2144694747487996</v>
      </c>
      <c r="J25" s="11">
        <f>'POM Portables NiCd'!J25-'cameras games_NiCd'!J25-cellphones_NiCd!J25-'Cordless Tools_NiCd'!J25-PortablePCs_NiCd!J25-Tablets_NiCd!J25</f>
        <v>8.381032338377727</v>
      </c>
      <c r="K25" s="11">
        <f>'POM Portables NiCd'!K25-'cameras games_NiCd'!K25-cellphones_NiCd!K25-'Cordless Tools_NiCd'!K25-PortablePCs_NiCd!K25-Tablets_NiCd!K25</f>
        <v>11.63216148225403</v>
      </c>
      <c r="L25" s="11">
        <f>'POM Portables NiCd'!L25-'cameras games_NiCd'!L25-cellphones_NiCd!L25-'Cordless Tools_NiCd'!L25-PortablePCs_NiCd!L25-Tablets_NiCd!L25</f>
        <v>10.319542983076209</v>
      </c>
      <c r="M25" s="11">
        <f>'POM Portables NiCd'!M25-'cameras games_NiCd'!M25-cellphones_NiCd!M25-'Cordless Tools_NiCd'!M25-PortablePCs_NiCd!M25-Tablets_NiCd!M25</f>
        <v>15.053300093171467</v>
      </c>
      <c r="N25" s="11">
        <f>'POM Portables NiCd'!N25-'cameras games_NiCd'!N25-cellphones_NiCd!N25-'Cordless Tools_NiCd'!N25-PortablePCs_NiCd!N25-Tablets_NiCd!N25</f>
        <v>8.615451246736459</v>
      </c>
      <c r="O25" s="11">
        <f>'POM Portables NiCd'!O25-'cameras games_NiCd'!O25-cellphones_NiCd!O25-'Cordless Tools_NiCd'!O25-PortablePCs_NiCd!O25-Tablets_NiCd!O25</f>
        <v>6.797930782376417</v>
      </c>
      <c r="P25" s="11">
        <f>'POM Portables NiCd'!P25-'cameras games_NiCd'!P25-cellphones_NiCd!P25-'Cordless Tools_NiCd'!P25-PortablePCs_NiCd!P25-Tablets_NiCd!P25</f>
        <v>5.1900780773102584</v>
      </c>
      <c r="Q25" s="11">
        <f>'POM Portables NiCd'!Q25-'cameras games_NiCd'!Q25-cellphones_NiCd!Q25-'Cordless Tools_NiCd'!Q25-PortablePCs_NiCd!Q25-Tablets_NiCd!Q25</f>
        <v>2.6003800670127166</v>
      </c>
      <c r="R25" s="11">
        <f>'POM Portables NiCd'!R25-'cameras games_NiCd'!R25-cellphones_NiCd!R25-'Cordless Tools_NiCd'!R25-PortablePCs_NiCd!R25-Tablets_NiCd!R25</f>
        <v>4.8340699150280768</v>
      </c>
      <c r="S25" s="11">
        <f>'POM Portables NiCd'!S25-'cameras games_NiCd'!S25-cellphones_NiCd!S25-'Cordless Tools_NiCd'!S25-PortablePCs_NiCd!S25-Tablets_NiCd!S25</f>
        <v>2.5579816349222488</v>
      </c>
      <c r="T25" s="11">
        <f>'POM Portables NiCd'!T25-'cameras games_NiCd'!T25-cellphones_NiCd!T25-'Cordless Tools_NiCd'!T25-PortablePCs_NiCd!T25-Tablets_NiCd!T25</f>
        <v>2.8566475386842489</v>
      </c>
      <c r="U25" s="11">
        <f>'POM Portables NiCd'!U25-'cameras games_NiCd'!U25-cellphones_NiCd!U25-'Cordless Tools_NiCd'!U25-PortablePCs_NiCd!U25-Tablets_NiCd!U25</f>
        <v>2.1407748918178919</v>
      </c>
      <c r="V25" s="11">
        <f>'POM Portables NiCd'!V25-'cameras games_NiCd'!V25-cellphones_NiCd!V25-'Cordless Tools_NiCd'!V25-PortablePCs_NiCd!V25-Tablets_NiCd!V25</f>
        <v>1.9322127839328673</v>
      </c>
      <c r="W25" s="11">
        <f>'POM Portables NiCd'!W25-'cameras games_NiCd'!W25-cellphones_NiCd!W25-'Cordless Tools_NiCd'!W25-PortablePCs_NiCd!W25-Tablets_NiCd!W25</f>
        <v>1.955695423315482</v>
      </c>
      <c r="X25" s="11">
        <f>'POM Portables NiCd'!X25-'cameras games_NiCd'!X25-cellphones_NiCd!X25-'Cordless Tools_NiCd'!X25-PortablePCs_NiCd!X25-Tablets_NiCd!X25</f>
        <v>1.4339541007344168</v>
      </c>
      <c r="Y25" s="11">
        <f>'POM Portables NiCd'!Y25-'cameras games_NiCd'!Y25-cellphones_NiCd!Y25-'Cordless Tools_NiCd'!Y25-PortablePCs_NiCd!Y25-Tablets_NiCd!Y25</f>
        <v>1.5088900155500218</v>
      </c>
      <c r="Z25" s="11">
        <f>'POM Portables NiCd'!Z25-'cameras games_NiCd'!Z25-cellphones_NiCd!Z25-'Cordless Tools_NiCd'!Z25-PortablePCs_NiCd!Z25-Tablets_NiCd!Z25</f>
        <v>0.78857133490339282</v>
      </c>
      <c r="AA25" s="11">
        <f>'POM Portables NiCd'!AA25-'cameras games_NiCd'!AA25-cellphones_NiCd!AA25-'Cordless Tools_NiCd'!AA25-PortablePCs_NiCd!AA25-Tablets_NiCd!AA25</f>
        <v>1.6483261838417715</v>
      </c>
      <c r="AB25" s="11">
        <f>'POM Portables NiCd'!AB25-'cameras games_NiCd'!AB25-cellphones_NiCd!AB25-'Cordless Tools_NiCd'!AB25-PortablePCs_NiCd!AB25-Tablets_NiCd!AB25</f>
        <v>1.7674799999999997</v>
      </c>
      <c r="AC25" s="11">
        <f>'POM Portables NiCd'!AC25-'cameras games_NiCd'!AC25-cellphones_NiCd!AC25-'Cordless Tools_NiCd'!AC25-PortablePCs_NiCd!AC25-Tablets_NiCd!AC25</f>
        <v>1.4139839999999997</v>
      </c>
      <c r="AD25" s="11">
        <f>'POM Portables NiCd'!AD25-'cameras games_NiCd'!AD25-cellphones_NiCd!AD25-'Cordless Tools_NiCd'!AD25-PortablePCs_NiCd!AD25-Tablets_NiCd!AD25</f>
        <v>1.1311871999999998</v>
      </c>
      <c r="AE25" s="11">
        <f>'POM Portables NiCd'!AE25-'cameras games_NiCd'!AE25-cellphones_NiCd!AE25-'Cordless Tools_NiCd'!AE25-PortablePCs_NiCd!AE25-Tablets_NiCd!AE25</f>
        <v>0.90494975999999983</v>
      </c>
      <c r="AF25" s="11">
        <f>'POM Portables NiCd'!AF25-'cameras games_NiCd'!AF25-cellphones_NiCd!AF25-'Cordless Tools_NiCd'!AF25-PortablePCs_NiCd!AF25-Tablets_NiCd!AF25</f>
        <v>0.72395980799999982</v>
      </c>
      <c r="AG25" s="11">
        <f>'POM Portables NiCd'!AG25-'cameras games_NiCd'!AG25-cellphones_NiCd!AG25-'Cordless Tools_NiCd'!AG25-PortablePCs_NiCd!AG25-Tablets_NiCd!AG25</f>
        <v>0</v>
      </c>
      <c r="AH25" s="11">
        <f>'POM Portables NiCd'!AH25-'cameras games_NiCd'!AH25-cellphones_NiCd!AH25-'Cordless Tools_NiCd'!AH25-PortablePCs_NiCd!AH25-Tablets_NiCd!AH25</f>
        <v>0</v>
      </c>
      <c r="AI25" s="11">
        <f>'POM Portables NiCd'!AI25-'cameras games_NiCd'!AI25-cellphones_NiCd!AI25-'Cordless Tools_NiCd'!AI25-PortablePCs_NiCd!AI25-Tablets_NiCd!AI25</f>
        <v>0</v>
      </c>
      <c r="AJ25" s="11">
        <f>'POM Portables NiCd'!AJ25-'cameras games_NiCd'!AJ25-cellphones_NiCd!AJ25-'Cordless Tools_NiCd'!AJ25-PortablePCs_NiCd!AJ25-Tablets_NiCd!AJ25</f>
        <v>0</v>
      </c>
      <c r="AK25" s="11">
        <f>'POM Portables NiCd'!AK25-'cameras games_NiCd'!AK25-cellphones_NiCd!AK25-'Cordless Tools_NiCd'!AK25-PortablePCs_NiCd!AK25-Tablets_NiCd!AK25</f>
        <v>0</v>
      </c>
      <c r="AL25" s="11">
        <f>'POM Portables NiCd'!AL25-'cameras games_NiCd'!AL25-cellphones_NiCd!AL25-'Cordless Tools_NiCd'!AL25-PortablePCs_NiCd!AL25-Tablets_NiCd!AL25</f>
        <v>0</v>
      </c>
      <c r="AM25" s="11">
        <f>'POM Portables NiCd'!AM25-'cameras games_NiCd'!AM25-cellphones_NiCd!AM25-'Cordless Tools_NiCd'!AM25-PortablePCs_NiCd!AM25-Tablets_NiCd!AM25</f>
        <v>0</v>
      </c>
      <c r="AN25" s="11">
        <f>'POM Portables NiCd'!AN25-'cameras games_NiCd'!AN25-cellphones_NiCd!AN25-'Cordless Tools_NiCd'!AN25-PortablePCs_NiCd!AN25-Tablets_NiCd!AN25</f>
        <v>0</v>
      </c>
      <c r="AO25" s="11">
        <f>'POM Portables NiCd'!AO25-'cameras games_NiCd'!AO25-cellphones_NiCd!AO25-'Cordless Tools_NiCd'!AO25-PortablePCs_NiCd!AO25-Tablets_NiCd!AO25</f>
        <v>0</v>
      </c>
      <c r="AP25" s="11">
        <f>'POM Portables NiCd'!AP25-'cameras games_NiCd'!AP25-cellphones_NiCd!AP25-'Cordless Tools_NiCd'!AP25-PortablePCs_NiCd!AP25-Tablets_NiCd!AP25</f>
        <v>0</v>
      </c>
      <c r="AQ25" s="11">
        <f>'POM Portables NiCd'!AQ25-'cameras games_NiCd'!AQ25-cellphones_NiCd!AQ25-'Cordless Tools_NiCd'!AQ25-PortablePCs_NiCd!AQ25-Tablets_NiCd!AQ25</f>
        <v>0</v>
      </c>
      <c r="AR25" s="11">
        <f>'POM Portables NiCd'!AR25-'cameras games_NiCd'!AR25-cellphones_NiCd!AR25-'Cordless Tools_NiCd'!AR25-PortablePCs_NiCd!AR25-Tablets_NiCd!AR25</f>
        <v>0</v>
      </c>
      <c r="AS25" s="11">
        <f>'POM Portables NiCd'!AS25-'cameras games_NiCd'!AS25-cellphones_NiCd!AS25-'Cordless Tools_NiCd'!AS25-PortablePCs_NiCd!AS25-Tablets_NiCd!AS25</f>
        <v>0</v>
      </c>
      <c r="AT25" s="11">
        <f>'POM Portables NiCd'!AT25-'cameras games_NiCd'!AT25-cellphones_NiCd!AT25-'Cordless Tools_NiCd'!AT25-PortablePCs_NiCd!AT25-Tablets_NiCd!AT25</f>
        <v>0</v>
      </c>
      <c r="AU25" s="11">
        <f>'POM Portables NiCd'!AU25-'cameras games_NiCd'!AU25-cellphones_NiCd!AU25-'Cordless Tools_NiCd'!AU25-PortablePCs_NiCd!AU25-Tablets_NiCd!AU25</f>
        <v>0</v>
      </c>
      <c r="AV25" s="11">
        <f>'POM Portables NiCd'!AV25-'cameras games_NiCd'!AV25-cellphones_NiCd!AV25-'Cordless Tools_NiCd'!AV25-PortablePCs_NiCd!AV25-Tablets_NiCd!AV25</f>
        <v>0</v>
      </c>
      <c r="AW25" s="11">
        <f>'POM Portables NiCd'!AW25-'cameras games_NiCd'!AW25-cellphones_NiCd!AW25-'Cordless Tools_NiCd'!AW25-PortablePCs_NiCd!AW25-Tablets_NiCd!AW25</f>
        <v>0</v>
      </c>
      <c r="AX25" s="11">
        <f>'POM Portables NiCd'!AX25-'cameras games_NiCd'!AX25-cellphones_NiCd!AX25-'Cordless Tools_NiCd'!AX25-PortablePCs_NiCd!AX25-Tablets_NiCd!AX25</f>
        <v>0</v>
      </c>
      <c r="AY25" s="11">
        <f>'POM Portables NiCd'!AY25-'cameras games_NiCd'!AY25-cellphones_NiCd!AY25-'Cordless Tools_NiCd'!AY25-PortablePCs_NiCd!AY25-Tablets_NiCd!AY25</f>
        <v>0</v>
      </c>
      <c r="AZ25" s="11">
        <f>'POM Portables NiCd'!AZ25-'cameras games_NiCd'!AZ25-cellphones_NiCd!AZ25-'Cordless Tools_NiCd'!AZ25-PortablePCs_NiCd!AZ25-Tablets_NiCd!AZ25</f>
        <v>0</v>
      </c>
      <c r="BA25" s="11">
        <f>'POM Portables NiCd'!BA25-'cameras games_NiCd'!BA25-cellphones_NiCd!BA25-'Cordless Tools_NiCd'!BA25-PortablePCs_NiCd!BA25-Tablets_NiCd!BA25</f>
        <v>0</v>
      </c>
      <c r="BB25" s="11">
        <f>'POM Portables NiCd'!BB25-'cameras games_NiCd'!BB25-cellphones_NiCd!BB25-'Cordless Tools_NiCd'!BB25-PortablePCs_NiCd!BB25-Tablets_NiCd!BB25</f>
        <v>0</v>
      </c>
      <c r="BC25" s="11">
        <f>'POM Portables NiCd'!BC25-'cameras games_NiCd'!BC25-cellphones_NiCd!BC25-'Cordless Tools_NiCd'!BC25-PortablePCs_NiCd!BC25-Tablets_NiCd!BC25</f>
        <v>0</v>
      </c>
      <c r="BD25" s="11">
        <f>'POM Portables NiCd'!BD25-'cameras games_NiCd'!BD25-cellphones_NiCd!BD25-'Cordless Tools_NiCd'!BD25-PortablePCs_NiCd!BD25-Tablets_NiCd!BD25</f>
        <v>0</v>
      </c>
      <c r="BE25" s="11">
        <f>'POM Portables NiCd'!BE25-'cameras games_NiCd'!BE25-cellphones_NiCd!BE25-'Cordless Tools_NiCd'!BE25-PortablePCs_NiCd!BE25-Tablets_NiCd!BE25</f>
        <v>0</v>
      </c>
    </row>
    <row r="26" spans="1:57" x14ac:dyDescent="0.35">
      <c r="A26" s="57" t="s">
        <v>616</v>
      </c>
      <c r="C26" s="86" t="s">
        <v>4</v>
      </c>
      <c r="D26" s="58" t="s">
        <v>621</v>
      </c>
      <c r="E26" s="86" t="s">
        <v>625</v>
      </c>
      <c r="F26" s="26" t="s">
        <v>53</v>
      </c>
      <c r="G26" s="11">
        <f>'POM Portables NiCd'!G26-'cameras games_NiCd'!G26-cellphones_NiCd!G26-'Cordless Tools_NiCd'!G26-PortablePCs_NiCd!G26-Tablets_NiCd!G26</f>
        <v>78.676257401402893</v>
      </c>
      <c r="H26" s="11">
        <f>'POM Portables NiCd'!H26-'cameras games_NiCd'!H26-cellphones_NiCd!H26-'Cordless Tools_NiCd'!H26-PortablePCs_NiCd!H26-Tablets_NiCd!H26</f>
        <v>88.441912425454859</v>
      </c>
      <c r="I26" s="11">
        <f>'POM Portables NiCd'!I26-'cameras games_NiCd'!I26-cellphones_NiCd!I26-'Cordless Tools_NiCd'!I26-PortablePCs_NiCd!I26-Tablets_NiCd!I26</f>
        <v>101.55454987129889</v>
      </c>
      <c r="J26" s="11">
        <f>'POM Portables NiCd'!J26-'cameras games_NiCd'!J26-cellphones_NiCd!J26-'Cordless Tools_NiCd'!J26-PortablePCs_NiCd!J26-Tablets_NiCd!J26</f>
        <v>128.39098521847504</v>
      </c>
      <c r="K26" s="11">
        <f>'POM Portables NiCd'!K26-'cameras games_NiCd'!K26-cellphones_NiCd!K26-'Cordless Tools_NiCd'!K26-PortablePCs_NiCd!K26-Tablets_NiCd!K26</f>
        <v>164.38876742660199</v>
      </c>
      <c r="L26" s="11">
        <f>'POM Portables NiCd'!L26-'cameras games_NiCd'!L26-cellphones_NiCd!L26-'Cordless Tools_NiCd'!L26-PortablePCs_NiCd!L26-Tablets_NiCd!L26</f>
        <v>115.29407594205206</v>
      </c>
      <c r="M26" s="11">
        <f>'POM Portables NiCd'!M26-'cameras games_NiCd'!M26-cellphones_NiCd!M26-'Cordless Tools_NiCd'!M26-PortablePCs_NiCd!M26-Tablets_NiCd!M26</f>
        <v>160.05234765398376</v>
      </c>
      <c r="N26" s="11">
        <f>'POM Portables NiCd'!N26-'cameras games_NiCd'!N26-cellphones_NiCd!N26-'Cordless Tools_NiCd'!N26-PortablePCs_NiCd!N26-Tablets_NiCd!N26</f>
        <v>76.866403944567963</v>
      </c>
      <c r="O26" s="11">
        <f>'POM Portables NiCd'!O26-'cameras games_NiCd'!O26-cellphones_NiCd!O26-'Cordless Tools_NiCd'!O26-PortablePCs_NiCd!O26-Tablets_NiCd!O26</f>
        <v>65.553041906359226</v>
      </c>
      <c r="P26" s="11">
        <f>'POM Portables NiCd'!P26-'cameras games_NiCd'!P26-cellphones_NiCd!P26-'Cordless Tools_NiCd'!P26-PortablePCs_NiCd!P26-Tablets_NiCd!P26</f>
        <v>45.191069283160026</v>
      </c>
      <c r="Q26" s="11">
        <f>'POM Portables NiCd'!Q26-'cameras games_NiCd'!Q26-cellphones_NiCd!Q26-'Cordless Tools_NiCd'!Q26-PortablePCs_NiCd!Q26-Tablets_NiCd!Q26</f>
        <v>-3.5223313641163898</v>
      </c>
      <c r="R26" s="11">
        <f>'POM Portables NiCd'!R26-'cameras games_NiCd'!R26-cellphones_NiCd!R26-'Cordless Tools_NiCd'!R26-PortablePCs_NiCd!R26-Tablets_NiCd!R26</f>
        <v>22.97950555071391</v>
      </c>
      <c r="S26" s="11">
        <f>'POM Portables NiCd'!S26-'cameras games_NiCd'!S26-cellphones_NiCd!S26-'Cordless Tools_NiCd'!S26-PortablePCs_NiCd!S26-Tablets_NiCd!S26</f>
        <v>-0.86331867182860833</v>
      </c>
      <c r="T26" s="11">
        <f>'POM Portables NiCd'!T26-'cameras games_NiCd'!T26-cellphones_NiCd!T26-'Cordless Tools_NiCd'!T26-PortablePCs_NiCd!T26-Tablets_NiCd!T26</f>
        <v>13.155310243371396</v>
      </c>
      <c r="U26" s="11">
        <f>'POM Portables NiCd'!U26-'cameras games_NiCd'!U26-cellphones_NiCd!U26-'Cordless Tools_NiCd'!U26-PortablePCs_NiCd!U26-Tablets_NiCd!U26</f>
        <v>22.053842055215629</v>
      </c>
      <c r="V26" s="11">
        <f>'POM Portables NiCd'!V26-'cameras games_NiCd'!V26-cellphones_NiCd!V26-'Cordless Tools_NiCd'!V26-PortablePCs_NiCd!V26-Tablets_NiCd!V26</f>
        <v>30.988849520320628</v>
      </c>
      <c r="W26" s="11">
        <f>'POM Portables NiCd'!W26-'cameras games_NiCd'!W26-cellphones_NiCd!W26-'Cordless Tools_NiCd'!W26-PortablePCs_NiCd!W26-Tablets_NiCd!W26</f>
        <v>16.397502265255781</v>
      </c>
      <c r="X26" s="11">
        <f>'POM Portables NiCd'!X26-'cameras games_NiCd'!X26-cellphones_NiCd!X26-'Cordless Tools_NiCd'!X26-PortablePCs_NiCd!X26-Tablets_NiCd!X26</f>
        <v>20.564660372916457</v>
      </c>
      <c r="Y26" s="11">
        <f>'POM Portables NiCd'!Y26-'cameras games_NiCd'!Y26-cellphones_NiCd!Y26-'Cordless Tools_NiCd'!Y26-PortablePCs_NiCd!Y26-Tablets_NiCd!Y26</f>
        <v>15.437938202715131</v>
      </c>
      <c r="Z26" s="11">
        <f>'POM Portables NiCd'!Z26-'cameras games_NiCd'!Z26-cellphones_NiCd!Z26-'Cordless Tools_NiCd'!Z26-PortablePCs_NiCd!Z26-Tablets_NiCd!Z26</f>
        <v>16.28676440534332</v>
      </c>
      <c r="AA26" s="11">
        <f>'POM Portables NiCd'!AA26-'cameras games_NiCd'!AA26-cellphones_NiCd!AA26-'Cordless Tools_NiCd'!AA26-PortablePCs_NiCd!AA26-Tablets_NiCd!AA26</f>
        <v>18.730018182653613</v>
      </c>
      <c r="AB26" s="11">
        <f>'POM Portables NiCd'!AB26-'cameras games_NiCd'!AB26-cellphones_NiCd!AB26-'Cordless Tools_NiCd'!AB26-PortablePCs_NiCd!AB26-Tablets_NiCd!AB26</f>
        <v>19.198399999999999</v>
      </c>
      <c r="AC26" s="11">
        <f>'POM Portables NiCd'!AC26-'cameras games_NiCd'!AC26-cellphones_NiCd!AC26-'Cordless Tools_NiCd'!AC26-PortablePCs_NiCd!AC26-Tablets_NiCd!AC26</f>
        <v>15.35872</v>
      </c>
      <c r="AD26" s="11">
        <f>'POM Portables NiCd'!AD26-'cameras games_NiCd'!AD26-cellphones_NiCd!AD26-'Cordless Tools_NiCd'!AD26-PortablePCs_NiCd!AD26-Tablets_NiCd!AD26</f>
        <v>12.286975999999999</v>
      </c>
      <c r="AE26" s="11">
        <f>'POM Portables NiCd'!AE26-'cameras games_NiCd'!AE26-cellphones_NiCd!AE26-'Cordless Tools_NiCd'!AE26-PortablePCs_NiCd!AE26-Tablets_NiCd!AE26</f>
        <v>9.8295807999999987</v>
      </c>
      <c r="AF26" s="11">
        <f>'POM Portables NiCd'!AF26-'cameras games_NiCd'!AF26-cellphones_NiCd!AF26-'Cordless Tools_NiCd'!AF26-PortablePCs_NiCd!AF26-Tablets_NiCd!AF26</f>
        <v>7.8636646399999988</v>
      </c>
      <c r="AG26" s="11">
        <f>'POM Portables NiCd'!AG26-'cameras games_NiCd'!AG26-cellphones_NiCd!AG26-'Cordless Tools_NiCd'!AG26-PortablePCs_NiCd!AG26-Tablets_NiCd!AG26</f>
        <v>0</v>
      </c>
      <c r="AH26" s="11">
        <f>'POM Portables NiCd'!AH26-'cameras games_NiCd'!AH26-cellphones_NiCd!AH26-'Cordless Tools_NiCd'!AH26-PortablePCs_NiCd!AH26-Tablets_NiCd!AH26</f>
        <v>0</v>
      </c>
      <c r="AI26" s="11">
        <f>'POM Portables NiCd'!AI26-'cameras games_NiCd'!AI26-cellphones_NiCd!AI26-'Cordless Tools_NiCd'!AI26-PortablePCs_NiCd!AI26-Tablets_NiCd!AI26</f>
        <v>0</v>
      </c>
      <c r="AJ26" s="11">
        <f>'POM Portables NiCd'!AJ26-'cameras games_NiCd'!AJ26-cellphones_NiCd!AJ26-'Cordless Tools_NiCd'!AJ26-PortablePCs_NiCd!AJ26-Tablets_NiCd!AJ26</f>
        <v>0</v>
      </c>
      <c r="AK26" s="11">
        <f>'POM Portables NiCd'!AK26-'cameras games_NiCd'!AK26-cellphones_NiCd!AK26-'Cordless Tools_NiCd'!AK26-PortablePCs_NiCd!AK26-Tablets_NiCd!AK26</f>
        <v>0</v>
      </c>
      <c r="AL26" s="11">
        <f>'POM Portables NiCd'!AL26-'cameras games_NiCd'!AL26-cellphones_NiCd!AL26-'Cordless Tools_NiCd'!AL26-PortablePCs_NiCd!AL26-Tablets_NiCd!AL26</f>
        <v>0</v>
      </c>
      <c r="AM26" s="11">
        <f>'POM Portables NiCd'!AM26-'cameras games_NiCd'!AM26-cellphones_NiCd!AM26-'Cordless Tools_NiCd'!AM26-PortablePCs_NiCd!AM26-Tablets_NiCd!AM26</f>
        <v>0</v>
      </c>
      <c r="AN26" s="11">
        <f>'POM Portables NiCd'!AN26-'cameras games_NiCd'!AN26-cellphones_NiCd!AN26-'Cordless Tools_NiCd'!AN26-PortablePCs_NiCd!AN26-Tablets_NiCd!AN26</f>
        <v>0</v>
      </c>
      <c r="AO26" s="11">
        <f>'POM Portables NiCd'!AO26-'cameras games_NiCd'!AO26-cellphones_NiCd!AO26-'Cordless Tools_NiCd'!AO26-PortablePCs_NiCd!AO26-Tablets_NiCd!AO26</f>
        <v>0</v>
      </c>
      <c r="AP26" s="11">
        <f>'POM Portables NiCd'!AP26-'cameras games_NiCd'!AP26-cellphones_NiCd!AP26-'Cordless Tools_NiCd'!AP26-PortablePCs_NiCd!AP26-Tablets_NiCd!AP26</f>
        <v>0</v>
      </c>
      <c r="AQ26" s="11">
        <f>'POM Portables NiCd'!AQ26-'cameras games_NiCd'!AQ26-cellphones_NiCd!AQ26-'Cordless Tools_NiCd'!AQ26-PortablePCs_NiCd!AQ26-Tablets_NiCd!AQ26</f>
        <v>0</v>
      </c>
      <c r="AR26" s="11">
        <f>'POM Portables NiCd'!AR26-'cameras games_NiCd'!AR26-cellphones_NiCd!AR26-'Cordless Tools_NiCd'!AR26-PortablePCs_NiCd!AR26-Tablets_NiCd!AR26</f>
        <v>0</v>
      </c>
      <c r="AS26" s="11">
        <f>'POM Portables NiCd'!AS26-'cameras games_NiCd'!AS26-cellphones_NiCd!AS26-'Cordless Tools_NiCd'!AS26-PortablePCs_NiCd!AS26-Tablets_NiCd!AS26</f>
        <v>0</v>
      </c>
      <c r="AT26" s="11">
        <f>'POM Portables NiCd'!AT26-'cameras games_NiCd'!AT26-cellphones_NiCd!AT26-'Cordless Tools_NiCd'!AT26-PortablePCs_NiCd!AT26-Tablets_NiCd!AT26</f>
        <v>0</v>
      </c>
      <c r="AU26" s="11">
        <f>'POM Portables NiCd'!AU26-'cameras games_NiCd'!AU26-cellphones_NiCd!AU26-'Cordless Tools_NiCd'!AU26-PortablePCs_NiCd!AU26-Tablets_NiCd!AU26</f>
        <v>0</v>
      </c>
      <c r="AV26" s="11">
        <f>'POM Portables NiCd'!AV26-'cameras games_NiCd'!AV26-cellphones_NiCd!AV26-'Cordless Tools_NiCd'!AV26-PortablePCs_NiCd!AV26-Tablets_NiCd!AV26</f>
        <v>0</v>
      </c>
      <c r="AW26" s="11">
        <f>'POM Portables NiCd'!AW26-'cameras games_NiCd'!AW26-cellphones_NiCd!AW26-'Cordless Tools_NiCd'!AW26-PortablePCs_NiCd!AW26-Tablets_NiCd!AW26</f>
        <v>0</v>
      </c>
      <c r="AX26" s="11">
        <f>'POM Portables NiCd'!AX26-'cameras games_NiCd'!AX26-cellphones_NiCd!AX26-'Cordless Tools_NiCd'!AX26-PortablePCs_NiCd!AX26-Tablets_NiCd!AX26</f>
        <v>0</v>
      </c>
      <c r="AY26" s="11">
        <f>'POM Portables NiCd'!AY26-'cameras games_NiCd'!AY26-cellphones_NiCd!AY26-'Cordless Tools_NiCd'!AY26-PortablePCs_NiCd!AY26-Tablets_NiCd!AY26</f>
        <v>0</v>
      </c>
      <c r="AZ26" s="11">
        <f>'POM Portables NiCd'!AZ26-'cameras games_NiCd'!AZ26-cellphones_NiCd!AZ26-'Cordless Tools_NiCd'!AZ26-PortablePCs_NiCd!AZ26-Tablets_NiCd!AZ26</f>
        <v>0</v>
      </c>
      <c r="BA26" s="11">
        <f>'POM Portables NiCd'!BA26-'cameras games_NiCd'!BA26-cellphones_NiCd!BA26-'Cordless Tools_NiCd'!BA26-PortablePCs_NiCd!BA26-Tablets_NiCd!BA26</f>
        <v>0</v>
      </c>
      <c r="BB26" s="11">
        <f>'POM Portables NiCd'!BB26-'cameras games_NiCd'!BB26-cellphones_NiCd!BB26-'Cordless Tools_NiCd'!BB26-PortablePCs_NiCd!BB26-Tablets_NiCd!BB26</f>
        <v>0</v>
      </c>
      <c r="BC26" s="11">
        <f>'POM Portables NiCd'!BC26-'cameras games_NiCd'!BC26-cellphones_NiCd!BC26-'Cordless Tools_NiCd'!BC26-PortablePCs_NiCd!BC26-Tablets_NiCd!BC26</f>
        <v>0</v>
      </c>
      <c r="BD26" s="11">
        <f>'POM Portables NiCd'!BD26-'cameras games_NiCd'!BD26-cellphones_NiCd!BD26-'Cordless Tools_NiCd'!BD26-PortablePCs_NiCd!BD26-Tablets_NiCd!BD26</f>
        <v>0</v>
      </c>
      <c r="BE26" s="11">
        <f>'POM Portables NiCd'!BE26-'cameras games_NiCd'!BE26-cellphones_NiCd!BE26-'Cordless Tools_NiCd'!BE26-PortablePCs_NiCd!BE26-Tablets_NiCd!BE26</f>
        <v>0</v>
      </c>
    </row>
    <row r="27" spans="1:57" x14ac:dyDescent="0.35">
      <c r="A27" s="57" t="s">
        <v>616</v>
      </c>
      <c r="C27" s="86" t="s">
        <v>4</v>
      </c>
      <c r="D27" s="58" t="s">
        <v>621</v>
      </c>
      <c r="E27" s="86" t="s">
        <v>625</v>
      </c>
      <c r="F27" s="26" t="s">
        <v>54</v>
      </c>
      <c r="G27" s="11">
        <f>'POM Portables NiCd'!G27-'cameras games_NiCd'!G27-cellphones_NiCd!G27-'Cordless Tools_NiCd'!G27-PortablePCs_NiCd!G27-Tablets_NiCd!G27</f>
        <v>1328.4533442738016</v>
      </c>
      <c r="H27" s="11">
        <f>'POM Portables NiCd'!H27-'cameras games_NiCd'!H27-cellphones_NiCd!H27-'Cordless Tools_NiCd'!H27-PortablePCs_NiCd!H27-Tablets_NiCd!H27</f>
        <v>1380.0438039336404</v>
      </c>
      <c r="I27" s="11">
        <f>'POM Portables NiCd'!I27-'cameras games_NiCd'!I27-cellphones_NiCd!I27-'Cordless Tools_NiCd'!I27-PortablePCs_NiCd!I27-Tablets_NiCd!I27</f>
        <v>1553.2562292543998</v>
      </c>
      <c r="J27" s="11">
        <f>'POM Portables NiCd'!J27-'cameras games_NiCd'!J27-cellphones_NiCd!J27-'Cordless Tools_NiCd'!J27-PortablePCs_NiCd!J27-Tablets_NiCd!J27</f>
        <v>1615.1453919820483</v>
      </c>
      <c r="K27" s="11">
        <f>'POM Portables NiCd'!K27-'cameras games_NiCd'!K27-cellphones_NiCd!K27-'Cordless Tools_NiCd'!K27-PortablePCs_NiCd!K27-Tablets_NiCd!K27</f>
        <v>2106.8953118480681</v>
      </c>
      <c r="L27" s="11">
        <f>'POM Portables NiCd'!L27-'cameras games_NiCd'!L27-cellphones_NiCd!L27-'Cordless Tools_NiCd'!L27-PortablePCs_NiCd!L27-Tablets_NiCd!L27</f>
        <v>1595.9710269777001</v>
      </c>
      <c r="M27" s="11">
        <f>'POM Portables NiCd'!M27-'cameras games_NiCd'!M27-cellphones_NiCd!M27-'Cordless Tools_NiCd'!M27-PortablePCs_NiCd!M27-Tablets_NiCd!M27</f>
        <v>2281.1830357724543</v>
      </c>
      <c r="N27" s="11">
        <f>'POM Portables NiCd'!N27-'cameras games_NiCd'!N27-cellphones_NiCd!N27-'Cordless Tools_NiCd'!N27-PortablePCs_NiCd!N27-Tablets_NiCd!N27</f>
        <v>1165.1959269482522</v>
      </c>
      <c r="O27" s="11">
        <f>'POM Portables NiCd'!O27-'cameras games_NiCd'!O27-cellphones_NiCd!O27-'Cordless Tools_NiCd'!O27-PortablePCs_NiCd!O27-Tablets_NiCd!O27</f>
        <v>990.86928733562195</v>
      </c>
      <c r="P27" s="11">
        <f>'POM Portables NiCd'!P27-'cameras games_NiCd'!P27-cellphones_NiCd!P27-'Cordless Tools_NiCd'!P27-PortablePCs_NiCd!P27-Tablets_NiCd!P27</f>
        <v>665.50767831557243</v>
      </c>
      <c r="Q27" s="11">
        <f>'POM Portables NiCd'!Q27-'cameras games_NiCd'!Q27-cellphones_NiCd!Q27-'Cordless Tools_NiCd'!Q27-PortablePCs_NiCd!Q27-Tablets_NiCd!Q27</f>
        <v>145.46375143658463</v>
      </c>
      <c r="R27" s="11">
        <f>'POM Portables NiCd'!R27-'cameras games_NiCd'!R27-cellphones_NiCd!R27-'Cordless Tools_NiCd'!R27-PortablePCs_NiCd!R27-Tablets_NiCd!R27</f>
        <v>493.88733673350839</v>
      </c>
      <c r="S27" s="11">
        <f>'POM Portables NiCd'!S27-'cameras games_NiCd'!S27-cellphones_NiCd!S27-'Cordless Tools_NiCd'!S27-PortablePCs_NiCd!S27-Tablets_NiCd!S27</f>
        <v>250.06423224903199</v>
      </c>
      <c r="T27" s="11">
        <f>'POM Portables NiCd'!T27-'cameras games_NiCd'!T27-cellphones_NiCd!T27-'Cordless Tools_NiCd'!T27-PortablePCs_NiCd!T27-Tablets_NiCd!T27</f>
        <v>-36.221238382762067</v>
      </c>
      <c r="U27" s="11">
        <f>'POM Portables NiCd'!U27-'cameras games_NiCd'!U27-cellphones_NiCd!U27-'Cordless Tools_NiCd'!U27-PortablePCs_NiCd!U27-Tablets_NiCd!U27</f>
        <v>-17.393293744911546</v>
      </c>
      <c r="V27" s="11">
        <f>'POM Portables NiCd'!V27-'cameras games_NiCd'!V27-cellphones_NiCd!V27-'Cordless Tools_NiCd'!V27-PortablePCs_NiCd!V27-Tablets_NiCd!V27</f>
        <v>159.85871624550174</v>
      </c>
      <c r="W27" s="11">
        <f>'POM Portables NiCd'!W27-'cameras games_NiCd'!W27-cellphones_NiCd!W27-'Cordless Tools_NiCd'!W27-PortablePCs_NiCd!W27-Tablets_NiCd!W27</f>
        <v>124.27221133852166</v>
      </c>
      <c r="X27" s="11">
        <f>'POM Portables NiCd'!X27-'cameras games_NiCd'!X27-cellphones_NiCd!X27-'Cordless Tools_NiCd'!X27-PortablePCs_NiCd!X27-Tablets_NiCd!X27</f>
        <v>121.66927562421351</v>
      </c>
      <c r="Y27" s="11">
        <f>'POM Portables NiCd'!Y27-'cameras games_NiCd'!Y27-cellphones_NiCd!Y27-'Cordless Tools_NiCd'!Y27-PortablePCs_NiCd!Y27-Tablets_NiCd!Y27</f>
        <v>145.73432566606107</v>
      </c>
      <c r="Z27" s="11">
        <f>'POM Portables NiCd'!Z27-'cameras games_NiCd'!Z27-cellphones_NiCd!Z27-'Cordless Tools_NiCd'!Z27-PortablePCs_NiCd!Z27-Tablets_NiCd!Z27</f>
        <v>145.42681785530434</v>
      </c>
      <c r="AA27" s="11">
        <f>'POM Portables NiCd'!AA27-'cameras games_NiCd'!AA27-cellphones_NiCd!AA27-'Cordless Tools_NiCd'!AA27-PortablePCs_NiCd!AA27-Tablets_NiCd!AA27</f>
        <v>148.89097284631475</v>
      </c>
      <c r="AB27" s="11">
        <f>'POM Portables NiCd'!AB27-'cameras games_NiCd'!AB27-cellphones_NiCd!AB27-'Cordless Tools_NiCd'!AB27-PortablePCs_NiCd!AB27-Tablets_NiCd!AB27</f>
        <v>168.25119999999998</v>
      </c>
      <c r="AC27" s="11">
        <f>'POM Portables NiCd'!AC27-'cameras games_NiCd'!AC27-cellphones_NiCd!AC27-'Cordless Tools_NiCd'!AC27-PortablePCs_NiCd!AC27-Tablets_NiCd!AC27</f>
        <v>134.60095999999999</v>
      </c>
      <c r="AD27" s="11">
        <f>'POM Portables NiCd'!AD27-'cameras games_NiCd'!AD27-cellphones_NiCd!AD27-'Cordless Tools_NiCd'!AD27-PortablePCs_NiCd!AD27-Tablets_NiCd!AD27</f>
        <v>107.68076799999999</v>
      </c>
      <c r="AE27" s="11">
        <f>'POM Portables NiCd'!AE27-'cameras games_NiCd'!AE27-cellphones_NiCd!AE27-'Cordless Tools_NiCd'!AE27-PortablePCs_NiCd!AE27-Tablets_NiCd!AE27</f>
        <v>86.144614399999995</v>
      </c>
      <c r="AF27" s="11">
        <f>'POM Portables NiCd'!AF27-'cameras games_NiCd'!AF27-cellphones_NiCd!AF27-'Cordless Tools_NiCd'!AF27-PortablePCs_NiCd!AF27-Tablets_NiCd!AF27</f>
        <v>68.915691519999996</v>
      </c>
      <c r="AG27" s="11">
        <f>'POM Portables NiCd'!AG27-'cameras games_NiCd'!AG27-cellphones_NiCd!AG27-'Cordless Tools_NiCd'!AG27-PortablePCs_NiCd!AG27-Tablets_NiCd!AG27</f>
        <v>0</v>
      </c>
      <c r="AH27" s="11">
        <f>'POM Portables NiCd'!AH27-'cameras games_NiCd'!AH27-cellphones_NiCd!AH27-'Cordless Tools_NiCd'!AH27-PortablePCs_NiCd!AH27-Tablets_NiCd!AH27</f>
        <v>0</v>
      </c>
      <c r="AI27" s="11">
        <f>'POM Portables NiCd'!AI27-'cameras games_NiCd'!AI27-cellphones_NiCd!AI27-'Cordless Tools_NiCd'!AI27-PortablePCs_NiCd!AI27-Tablets_NiCd!AI27</f>
        <v>0</v>
      </c>
      <c r="AJ27" s="11">
        <f>'POM Portables NiCd'!AJ27-'cameras games_NiCd'!AJ27-cellphones_NiCd!AJ27-'Cordless Tools_NiCd'!AJ27-PortablePCs_NiCd!AJ27-Tablets_NiCd!AJ27</f>
        <v>0</v>
      </c>
      <c r="AK27" s="11">
        <f>'POM Portables NiCd'!AK27-'cameras games_NiCd'!AK27-cellphones_NiCd!AK27-'Cordless Tools_NiCd'!AK27-PortablePCs_NiCd!AK27-Tablets_NiCd!AK27</f>
        <v>0</v>
      </c>
      <c r="AL27" s="11">
        <f>'POM Portables NiCd'!AL27-'cameras games_NiCd'!AL27-cellphones_NiCd!AL27-'Cordless Tools_NiCd'!AL27-PortablePCs_NiCd!AL27-Tablets_NiCd!AL27</f>
        <v>0</v>
      </c>
      <c r="AM27" s="11">
        <f>'POM Portables NiCd'!AM27-'cameras games_NiCd'!AM27-cellphones_NiCd!AM27-'Cordless Tools_NiCd'!AM27-PortablePCs_NiCd!AM27-Tablets_NiCd!AM27</f>
        <v>0</v>
      </c>
      <c r="AN27" s="11">
        <f>'POM Portables NiCd'!AN27-'cameras games_NiCd'!AN27-cellphones_NiCd!AN27-'Cordless Tools_NiCd'!AN27-PortablePCs_NiCd!AN27-Tablets_NiCd!AN27</f>
        <v>0</v>
      </c>
      <c r="AO27" s="11">
        <f>'POM Portables NiCd'!AO27-'cameras games_NiCd'!AO27-cellphones_NiCd!AO27-'Cordless Tools_NiCd'!AO27-PortablePCs_NiCd!AO27-Tablets_NiCd!AO27</f>
        <v>0</v>
      </c>
      <c r="AP27" s="11">
        <f>'POM Portables NiCd'!AP27-'cameras games_NiCd'!AP27-cellphones_NiCd!AP27-'Cordless Tools_NiCd'!AP27-PortablePCs_NiCd!AP27-Tablets_NiCd!AP27</f>
        <v>0</v>
      </c>
      <c r="AQ27" s="11">
        <f>'POM Portables NiCd'!AQ27-'cameras games_NiCd'!AQ27-cellphones_NiCd!AQ27-'Cordless Tools_NiCd'!AQ27-PortablePCs_NiCd!AQ27-Tablets_NiCd!AQ27</f>
        <v>0</v>
      </c>
      <c r="AR27" s="11">
        <f>'POM Portables NiCd'!AR27-'cameras games_NiCd'!AR27-cellphones_NiCd!AR27-'Cordless Tools_NiCd'!AR27-PortablePCs_NiCd!AR27-Tablets_NiCd!AR27</f>
        <v>0</v>
      </c>
      <c r="AS27" s="11">
        <f>'POM Portables NiCd'!AS27-'cameras games_NiCd'!AS27-cellphones_NiCd!AS27-'Cordless Tools_NiCd'!AS27-PortablePCs_NiCd!AS27-Tablets_NiCd!AS27</f>
        <v>0</v>
      </c>
      <c r="AT27" s="11">
        <f>'POM Portables NiCd'!AT27-'cameras games_NiCd'!AT27-cellphones_NiCd!AT27-'Cordless Tools_NiCd'!AT27-PortablePCs_NiCd!AT27-Tablets_NiCd!AT27</f>
        <v>0</v>
      </c>
      <c r="AU27" s="11">
        <f>'POM Portables NiCd'!AU27-'cameras games_NiCd'!AU27-cellphones_NiCd!AU27-'Cordless Tools_NiCd'!AU27-PortablePCs_NiCd!AU27-Tablets_NiCd!AU27</f>
        <v>0</v>
      </c>
      <c r="AV27" s="11">
        <f>'POM Portables NiCd'!AV27-'cameras games_NiCd'!AV27-cellphones_NiCd!AV27-'Cordless Tools_NiCd'!AV27-PortablePCs_NiCd!AV27-Tablets_NiCd!AV27</f>
        <v>0</v>
      </c>
      <c r="AW27" s="11">
        <f>'POM Portables NiCd'!AW27-'cameras games_NiCd'!AW27-cellphones_NiCd!AW27-'Cordless Tools_NiCd'!AW27-PortablePCs_NiCd!AW27-Tablets_NiCd!AW27</f>
        <v>0</v>
      </c>
      <c r="AX27" s="11">
        <f>'POM Portables NiCd'!AX27-'cameras games_NiCd'!AX27-cellphones_NiCd!AX27-'Cordless Tools_NiCd'!AX27-PortablePCs_NiCd!AX27-Tablets_NiCd!AX27</f>
        <v>0</v>
      </c>
      <c r="AY27" s="11">
        <f>'POM Portables NiCd'!AY27-'cameras games_NiCd'!AY27-cellphones_NiCd!AY27-'Cordless Tools_NiCd'!AY27-PortablePCs_NiCd!AY27-Tablets_NiCd!AY27</f>
        <v>0</v>
      </c>
      <c r="AZ27" s="11">
        <f>'POM Portables NiCd'!AZ27-'cameras games_NiCd'!AZ27-cellphones_NiCd!AZ27-'Cordless Tools_NiCd'!AZ27-PortablePCs_NiCd!AZ27-Tablets_NiCd!AZ27</f>
        <v>0</v>
      </c>
      <c r="BA27" s="11">
        <f>'POM Portables NiCd'!BA27-'cameras games_NiCd'!BA27-cellphones_NiCd!BA27-'Cordless Tools_NiCd'!BA27-PortablePCs_NiCd!BA27-Tablets_NiCd!BA27</f>
        <v>0</v>
      </c>
      <c r="BB27" s="11">
        <f>'POM Portables NiCd'!BB27-'cameras games_NiCd'!BB27-cellphones_NiCd!BB27-'Cordless Tools_NiCd'!BB27-PortablePCs_NiCd!BB27-Tablets_NiCd!BB27</f>
        <v>0</v>
      </c>
      <c r="BC27" s="11">
        <f>'POM Portables NiCd'!BC27-'cameras games_NiCd'!BC27-cellphones_NiCd!BC27-'Cordless Tools_NiCd'!BC27-PortablePCs_NiCd!BC27-Tablets_NiCd!BC27</f>
        <v>0</v>
      </c>
      <c r="BD27" s="11">
        <f>'POM Portables NiCd'!BD27-'cameras games_NiCd'!BD27-cellphones_NiCd!BD27-'Cordless Tools_NiCd'!BD27-PortablePCs_NiCd!BD27-Tablets_NiCd!BD27</f>
        <v>0</v>
      </c>
      <c r="BE27" s="11">
        <f>'POM Portables NiCd'!BE27-'cameras games_NiCd'!BE27-cellphones_NiCd!BE27-'Cordless Tools_NiCd'!BE27-PortablePCs_NiCd!BE27-Tablets_NiCd!BE27</f>
        <v>0</v>
      </c>
    </row>
    <row r="28" spans="1:57" x14ac:dyDescent="0.35">
      <c r="A28" s="57" t="s">
        <v>616</v>
      </c>
      <c r="C28" s="86" t="s">
        <v>4</v>
      </c>
      <c r="D28" s="58" t="s">
        <v>621</v>
      </c>
      <c r="E28" s="86" t="s">
        <v>625</v>
      </c>
      <c r="F28" s="26" t="s">
        <v>55</v>
      </c>
      <c r="G28" s="11">
        <f>'POM Portables NiCd'!G28-'cameras games_NiCd'!G28-cellphones_NiCd!G28-'Cordless Tools_NiCd'!G28-PortablePCs_NiCd!G28-Tablets_NiCd!G28</f>
        <v>56.695095004703397</v>
      </c>
      <c r="H28" s="11">
        <f>'POM Portables NiCd'!H28-'cameras games_NiCd'!H28-cellphones_NiCd!H28-'Cordless Tools_NiCd'!H28-PortablePCs_NiCd!H28-Tablets_NiCd!H28</f>
        <v>61.758353698627232</v>
      </c>
      <c r="I28" s="11">
        <f>'POM Portables NiCd'!I28-'cameras games_NiCd'!I28-cellphones_NiCd!I28-'Cordless Tools_NiCd'!I28-PortablePCs_NiCd!I28-Tablets_NiCd!I28</f>
        <v>67.033952549995391</v>
      </c>
      <c r="J28" s="11">
        <f>'POM Portables NiCd'!J28-'cameras games_NiCd'!J28-cellphones_NiCd!J28-'Cordless Tools_NiCd'!J28-PortablePCs_NiCd!J28-Tablets_NiCd!J28</f>
        <v>73.527655087841907</v>
      </c>
      <c r="K28" s="11">
        <f>'POM Portables NiCd'!K28-'cameras games_NiCd'!K28-cellphones_NiCd!K28-'Cordless Tools_NiCd'!K28-PortablePCs_NiCd!K28-Tablets_NiCd!K28</f>
        <v>90.94361278590732</v>
      </c>
      <c r="L28" s="11">
        <f>'POM Portables NiCd'!L28-'cameras games_NiCd'!L28-cellphones_NiCd!L28-'Cordless Tools_NiCd'!L28-PortablePCs_NiCd!L28-Tablets_NiCd!L28</f>
        <v>69.353673642502613</v>
      </c>
      <c r="M28" s="11">
        <f>'POM Portables NiCd'!M28-'cameras games_NiCd'!M28-cellphones_NiCd!M28-'Cordless Tools_NiCd'!M28-PortablePCs_NiCd!M28-Tablets_NiCd!M28</f>
        <v>97.960619669956841</v>
      </c>
      <c r="N28" s="11">
        <f>'POM Portables NiCd'!N28-'cameras games_NiCd'!N28-cellphones_NiCd!N28-'Cordless Tools_NiCd'!N28-PortablePCs_NiCd!N28-Tablets_NiCd!N28</f>
        <v>56.395071339105037</v>
      </c>
      <c r="O28" s="11">
        <f>'POM Portables NiCd'!O28-'cameras games_NiCd'!O28-cellphones_NiCd!O28-'Cordless Tools_NiCd'!O28-PortablePCs_NiCd!O28-Tablets_NiCd!O28</f>
        <v>51.238700332643397</v>
      </c>
      <c r="P28" s="11">
        <f>'POM Portables NiCd'!P28-'cameras games_NiCd'!P28-cellphones_NiCd!P28-'Cordless Tools_NiCd'!P28-PortablePCs_NiCd!P28-Tablets_NiCd!P28</f>
        <v>37.81543652410798</v>
      </c>
      <c r="Q28" s="11">
        <f>'POM Portables NiCd'!Q28-'cameras games_NiCd'!Q28-cellphones_NiCd!Q28-'Cordless Tools_NiCd'!Q28-PortablePCs_NiCd!Q28-Tablets_NiCd!Q28</f>
        <v>18.836427127372414</v>
      </c>
      <c r="R28" s="11">
        <f>'POM Portables NiCd'!R28-'cameras games_NiCd'!R28-cellphones_NiCd!R28-'Cordless Tools_NiCd'!R28-PortablePCs_NiCd!R28-Tablets_NiCd!R28</f>
        <v>30.074818237854572</v>
      </c>
      <c r="S28" s="11">
        <f>'POM Portables NiCd'!S28-'cameras games_NiCd'!S28-cellphones_NiCd!S28-'Cordless Tools_NiCd'!S28-PortablePCs_NiCd!S28-Tablets_NiCd!S28</f>
        <v>1.4664363260426789</v>
      </c>
      <c r="T28" s="11">
        <f>'POM Portables NiCd'!T28-'cameras games_NiCd'!T28-cellphones_NiCd!T28-'Cordless Tools_NiCd'!T28-PortablePCs_NiCd!T28-Tablets_NiCd!T28</f>
        <v>0.33981764531465508</v>
      </c>
      <c r="U28" s="11">
        <f>'POM Portables NiCd'!U28-'cameras games_NiCd'!U28-cellphones_NiCd!U28-'Cordless Tools_NiCd'!U28-PortablePCs_NiCd!U28-Tablets_NiCd!U28</f>
        <v>0.53794096153292159</v>
      </c>
      <c r="V28" s="11">
        <f>'POM Portables NiCd'!V28-'cameras games_NiCd'!V28-cellphones_NiCd!V28-'Cordless Tools_NiCd'!V28-PortablePCs_NiCd!V28-Tablets_NiCd!V28</f>
        <v>2.9517358643768992</v>
      </c>
      <c r="W28" s="11">
        <f>'POM Portables NiCd'!W28-'cameras games_NiCd'!W28-cellphones_NiCd!W28-'Cordless Tools_NiCd'!W28-PortablePCs_NiCd!W28-Tablets_NiCd!W28</f>
        <v>0.79103324292329003</v>
      </c>
      <c r="X28" s="11">
        <f>'POM Portables NiCd'!X28-'cameras games_NiCd'!X28-cellphones_NiCd!X28-'Cordless Tools_NiCd'!X28-PortablePCs_NiCd!X28-Tablets_NiCd!X28</f>
        <v>1.6296207083291443</v>
      </c>
      <c r="Y28" s="11">
        <f>'POM Portables NiCd'!Y28-'cameras games_NiCd'!Y28-cellphones_NiCd!Y28-'Cordless Tools_NiCd'!Y28-PortablePCs_NiCd!Y28-Tablets_NiCd!Y28</f>
        <v>2.8771794914303248</v>
      </c>
      <c r="Z28" s="11">
        <f>'POM Portables NiCd'!Z28-'cameras games_NiCd'!Z28-cellphones_NiCd!Z28-'Cordless Tools_NiCd'!Z28-PortablePCs_NiCd!Z28-Tablets_NiCd!Z28</f>
        <v>3.1040432353714165</v>
      </c>
      <c r="AA28" s="11">
        <f>'POM Portables NiCd'!AA28-'cameras games_NiCd'!AA28-cellphones_NiCd!AA28-'Cordless Tools_NiCd'!AA28-PortablePCs_NiCd!AA28-Tablets_NiCd!AA28</f>
        <v>3.5240452556622794</v>
      </c>
      <c r="AB28" s="11">
        <f>'POM Portables NiCd'!AB28-'cameras games_NiCd'!AB28-cellphones_NiCd!AB28-'Cordless Tools_NiCd'!AB28-PortablePCs_NiCd!AB28-Tablets_NiCd!AB28</f>
        <v>3.5619999999999998</v>
      </c>
      <c r="AC28" s="11">
        <f>'POM Portables NiCd'!AC28-'cameras games_NiCd'!AC28-cellphones_NiCd!AC28-'Cordless Tools_NiCd'!AC28-PortablePCs_NiCd!AC28-Tablets_NiCd!AC28</f>
        <v>2.8495999999999997</v>
      </c>
      <c r="AD28" s="11">
        <f>'POM Portables NiCd'!AD28-'cameras games_NiCd'!AD28-cellphones_NiCd!AD28-'Cordless Tools_NiCd'!AD28-PortablePCs_NiCd!AD28-Tablets_NiCd!AD28</f>
        <v>2.2796799999999999</v>
      </c>
      <c r="AE28" s="11">
        <f>'POM Portables NiCd'!AE28-'cameras games_NiCd'!AE28-cellphones_NiCd!AE28-'Cordless Tools_NiCd'!AE28-PortablePCs_NiCd!AE28-Tablets_NiCd!AE28</f>
        <v>1.823744</v>
      </c>
      <c r="AF28" s="11">
        <f>'POM Portables NiCd'!AF28-'cameras games_NiCd'!AF28-cellphones_NiCd!AF28-'Cordless Tools_NiCd'!AF28-PortablePCs_NiCd!AF28-Tablets_NiCd!AF28</f>
        <v>1.4589951999999999</v>
      </c>
      <c r="AG28" s="11">
        <f>'POM Portables NiCd'!AG28-'cameras games_NiCd'!AG28-cellphones_NiCd!AG28-'Cordless Tools_NiCd'!AG28-PortablePCs_NiCd!AG28-Tablets_NiCd!AG28</f>
        <v>0</v>
      </c>
      <c r="AH28" s="11">
        <f>'POM Portables NiCd'!AH28-'cameras games_NiCd'!AH28-cellphones_NiCd!AH28-'Cordless Tools_NiCd'!AH28-PortablePCs_NiCd!AH28-Tablets_NiCd!AH28</f>
        <v>0</v>
      </c>
      <c r="AI28" s="11">
        <f>'POM Portables NiCd'!AI28-'cameras games_NiCd'!AI28-cellphones_NiCd!AI28-'Cordless Tools_NiCd'!AI28-PortablePCs_NiCd!AI28-Tablets_NiCd!AI28</f>
        <v>0</v>
      </c>
      <c r="AJ28" s="11">
        <f>'POM Portables NiCd'!AJ28-'cameras games_NiCd'!AJ28-cellphones_NiCd!AJ28-'Cordless Tools_NiCd'!AJ28-PortablePCs_NiCd!AJ28-Tablets_NiCd!AJ28</f>
        <v>0</v>
      </c>
      <c r="AK28" s="11">
        <f>'POM Portables NiCd'!AK28-'cameras games_NiCd'!AK28-cellphones_NiCd!AK28-'Cordless Tools_NiCd'!AK28-PortablePCs_NiCd!AK28-Tablets_NiCd!AK28</f>
        <v>0</v>
      </c>
      <c r="AL28" s="11">
        <f>'POM Portables NiCd'!AL28-'cameras games_NiCd'!AL28-cellphones_NiCd!AL28-'Cordless Tools_NiCd'!AL28-PortablePCs_NiCd!AL28-Tablets_NiCd!AL28</f>
        <v>0</v>
      </c>
      <c r="AM28" s="11">
        <f>'POM Portables NiCd'!AM28-'cameras games_NiCd'!AM28-cellphones_NiCd!AM28-'Cordless Tools_NiCd'!AM28-PortablePCs_NiCd!AM28-Tablets_NiCd!AM28</f>
        <v>0</v>
      </c>
      <c r="AN28" s="11">
        <f>'POM Portables NiCd'!AN28-'cameras games_NiCd'!AN28-cellphones_NiCd!AN28-'Cordless Tools_NiCd'!AN28-PortablePCs_NiCd!AN28-Tablets_NiCd!AN28</f>
        <v>0</v>
      </c>
      <c r="AO28" s="11">
        <f>'POM Portables NiCd'!AO28-'cameras games_NiCd'!AO28-cellphones_NiCd!AO28-'Cordless Tools_NiCd'!AO28-PortablePCs_NiCd!AO28-Tablets_NiCd!AO28</f>
        <v>0</v>
      </c>
      <c r="AP28" s="11">
        <f>'POM Portables NiCd'!AP28-'cameras games_NiCd'!AP28-cellphones_NiCd!AP28-'Cordless Tools_NiCd'!AP28-PortablePCs_NiCd!AP28-Tablets_NiCd!AP28</f>
        <v>0</v>
      </c>
      <c r="AQ28" s="11">
        <f>'POM Portables NiCd'!AQ28-'cameras games_NiCd'!AQ28-cellphones_NiCd!AQ28-'Cordless Tools_NiCd'!AQ28-PortablePCs_NiCd!AQ28-Tablets_NiCd!AQ28</f>
        <v>0</v>
      </c>
      <c r="AR28" s="11">
        <f>'POM Portables NiCd'!AR28-'cameras games_NiCd'!AR28-cellphones_NiCd!AR28-'Cordless Tools_NiCd'!AR28-PortablePCs_NiCd!AR28-Tablets_NiCd!AR28</f>
        <v>0</v>
      </c>
      <c r="AS28" s="11">
        <f>'POM Portables NiCd'!AS28-'cameras games_NiCd'!AS28-cellphones_NiCd!AS28-'Cordless Tools_NiCd'!AS28-PortablePCs_NiCd!AS28-Tablets_NiCd!AS28</f>
        <v>0</v>
      </c>
      <c r="AT28" s="11">
        <f>'POM Portables NiCd'!AT28-'cameras games_NiCd'!AT28-cellphones_NiCd!AT28-'Cordless Tools_NiCd'!AT28-PortablePCs_NiCd!AT28-Tablets_NiCd!AT28</f>
        <v>0</v>
      </c>
      <c r="AU28" s="11">
        <f>'POM Portables NiCd'!AU28-'cameras games_NiCd'!AU28-cellphones_NiCd!AU28-'Cordless Tools_NiCd'!AU28-PortablePCs_NiCd!AU28-Tablets_NiCd!AU28</f>
        <v>0</v>
      </c>
      <c r="AV28" s="11">
        <f>'POM Portables NiCd'!AV28-'cameras games_NiCd'!AV28-cellphones_NiCd!AV28-'Cordless Tools_NiCd'!AV28-PortablePCs_NiCd!AV28-Tablets_NiCd!AV28</f>
        <v>0</v>
      </c>
      <c r="AW28" s="11">
        <f>'POM Portables NiCd'!AW28-'cameras games_NiCd'!AW28-cellphones_NiCd!AW28-'Cordless Tools_NiCd'!AW28-PortablePCs_NiCd!AW28-Tablets_NiCd!AW28</f>
        <v>0</v>
      </c>
      <c r="AX28" s="11">
        <f>'POM Portables NiCd'!AX28-'cameras games_NiCd'!AX28-cellphones_NiCd!AX28-'Cordless Tools_NiCd'!AX28-PortablePCs_NiCd!AX28-Tablets_NiCd!AX28</f>
        <v>0</v>
      </c>
      <c r="AY28" s="11">
        <f>'POM Portables NiCd'!AY28-'cameras games_NiCd'!AY28-cellphones_NiCd!AY28-'Cordless Tools_NiCd'!AY28-PortablePCs_NiCd!AY28-Tablets_NiCd!AY28</f>
        <v>0</v>
      </c>
      <c r="AZ28" s="11">
        <f>'POM Portables NiCd'!AZ28-'cameras games_NiCd'!AZ28-cellphones_NiCd!AZ28-'Cordless Tools_NiCd'!AZ28-PortablePCs_NiCd!AZ28-Tablets_NiCd!AZ28</f>
        <v>0</v>
      </c>
      <c r="BA28" s="11">
        <f>'POM Portables NiCd'!BA28-'cameras games_NiCd'!BA28-cellphones_NiCd!BA28-'Cordless Tools_NiCd'!BA28-PortablePCs_NiCd!BA28-Tablets_NiCd!BA28</f>
        <v>0</v>
      </c>
      <c r="BB28" s="11">
        <f>'POM Portables NiCd'!BB28-'cameras games_NiCd'!BB28-cellphones_NiCd!BB28-'Cordless Tools_NiCd'!BB28-PortablePCs_NiCd!BB28-Tablets_NiCd!BB28</f>
        <v>0</v>
      </c>
      <c r="BC28" s="11">
        <f>'POM Portables NiCd'!BC28-'cameras games_NiCd'!BC28-cellphones_NiCd!BC28-'Cordless Tools_NiCd'!BC28-PortablePCs_NiCd!BC28-Tablets_NiCd!BC28</f>
        <v>0</v>
      </c>
      <c r="BD28" s="11">
        <f>'POM Portables NiCd'!BD28-'cameras games_NiCd'!BD28-cellphones_NiCd!BD28-'Cordless Tools_NiCd'!BD28-PortablePCs_NiCd!BD28-Tablets_NiCd!BD28</f>
        <v>0</v>
      </c>
      <c r="BE28" s="11">
        <f>'POM Portables NiCd'!BE28-'cameras games_NiCd'!BE28-cellphones_NiCd!BE28-'Cordless Tools_NiCd'!BE28-PortablePCs_NiCd!BE28-Tablets_NiCd!BE28</f>
        <v>0</v>
      </c>
    </row>
    <row r="29" spans="1:57" x14ac:dyDescent="0.35">
      <c r="A29" s="57" t="s">
        <v>616</v>
      </c>
      <c r="C29" s="86" t="s">
        <v>4</v>
      </c>
      <c r="D29" s="58" t="s">
        <v>621</v>
      </c>
      <c r="E29" s="86" t="s">
        <v>625</v>
      </c>
      <c r="F29" s="26" t="s">
        <v>56</v>
      </c>
      <c r="G29" s="11">
        <f>'POM Portables NiCd'!G29-'cameras games_NiCd'!G29-cellphones_NiCd!G29-'Cordless Tools_NiCd'!G29-PortablePCs_NiCd!G29-Tablets_NiCd!G29</f>
        <v>29.160891704431023</v>
      </c>
      <c r="H29" s="11">
        <f>'POM Portables NiCd'!H29-'cameras games_NiCd'!H29-cellphones_NiCd!H29-'Cordless Tools_NiCd'!H29-PortablePCs_NiCd!H29-Tablets_NiCd!H29</f>
        <v>28.299431556139439</v>
      </c>
      <c r="I29" s="11">
        <f>'POM Portables NiCd'!I29-'cameras games_NiCd'!I29-cellphones_NiCd!I29-'Cordless Tools_NiCd'!I29-PortablePCs_NiCd!I29-Tablets_NiCd!I29</f>
        <v>29.556002568555805</v>
      </c>
      <c r="J29" s="11">
        <f>'POM Portables NiCd'!J29-'cameras games_NiCd'!J29-cellphones_NiCd!J29-'Cordless Tools_NiCd'!J29-PortablePCs_NiCd!J29-Tablets_NiCd!J29</f>
        <v>29.373472074519643</v>
      </c>
      <c r="K29" s="11">
        <f>'POM Portables NiCd'!K29-'cameras games_NiCd'!K29-cellphones_NiCd!K29-'Cordless Tools_NiCd'!K29-PortablePCs_NiCd!K29-Tablets_NiCd!K29</f>
        <v>37.094673046341555</v>
      </c>
      <c r="L29" s="11">
        <f>'POM Portables NiCd'!L29-'cameras games_NiCd'!L29-cellphones_NiCd!L29-'Cordless Tools_NiCd'!L29-PortablePCs_NiCd!L29-Tablets_NiCd!L29</f>
        <v>25.100935317587393</v>
      </c>
      <c r="M29" s="11">
        <f>'POM Portables NiCd'!M29-'cameras games_NiCd'!M29-cellphones_NiCd!M29-'Cordless Tools_NiCd'!M29-PortablePCs_NiCd!M29-Tablets_NiCd!M29</f>
        <v>46.328775034404039</v>
      </c>
      <c r="N29" s="11">
        <f>'POM Portables NiCd'!N29-'cameras games_NiCd'!N29-cellphones_NiCd!N29-'Cordless Tools_NiCd'!N29-PortablePCs_NiCd!N29-Tablets_NiCd!N29</f>
        <v>22.724162675687715</v>
      </c>
      <c r="O29" s="11">
        <f>'POM Portables NiCd'!O29-'cameras games_NiCd'!O29-cellphones_NiCd!O29-'Cordless Tools_NiCd'!O29-PortablePCs_NiCd!O29-Tablets_NiCd!O29</f>
        <v>18.557068721767379</v>
      </c>
      <c r="P29" s="11">
        <f>'POM Portables NiCd'!P29-'cameras games_NiCd'!P29-cellphones_NiCd!P29-'Cordless Tools_NiCd'!P29-PortablePCs_NiCd!P29-Tablets_NiCd!P29</f>
        <v>12.176449152797023</v>
      </c>
      <c r="Q29" s="11">
        <f>'POM Portables NiCd'!Q29-'cameras games_NiCd'!Q29-cellphones_NiCd!Q29-'Cordless Tools_NiCd'!Q29-PortablePCs_NiCd!Q29-Tablets_NiCd!Q29</f>
        <v>1.9462957420718219</v>
      </c>
      <c r="R29" s="11">
        <f>'POM Portables NiCd'!R29-'cameras games_NiCd'!R29-cellphones_NiCd!R29-'Cordless Tools_NiCd'!R29-PortablePCs_NiCd!R29-Tablets_NiCd!R29</f>
        <v>9.5095976809916039</v>
      </c>
      <c r="S29" s="11">
        <f>'POM Portables NiCd'!S29-'cameras games_NiCd'!S29-cellphones_NiCd!S29-'Cordless Tools_NiCd'!S29-PortablePCs_NiCd!S29-Tablets_NiCd!S29</f>
        <v>7.0123675911387018</v>
      </c>
      <c r="T29" s="11">
        <f>'POM Portables NiCd'!T29-'cameras games_NiCd'!T29-cellphones_NiCd!T29-'Cordless Tools_NiCd'!T29-PortablePCs_NiCd!T29-Tablets_NiCd!T29</f>
        <v>3.3133339920016347</v>
      </c>
      <c r="U29" s="11">
        <f>'POM Portables NiCd'!U29-'cameras games_NiCd'!U29-cellphones_NiCd!U29-'Cordless Tools_NiCd'!U29-PortablePCs_NiCd!U29-Tablets_NiCd!U29</f>
        <v>-0.31385179801310059</v>
      </c>
      <c r="V29" s="11">
        <f>'POM Portables NiCd'!V29-'cameras games_NiCd'!V29-cellphones_NiCd!V29-'Cordless Tools_NiCd'!V29-PortablePCs_NiCd!V29-Tablets_NiCd!V29</f>
        <v>4.8245203336973921</v>
      </c>
      <c r="W29" s="11">
        <f>'POM Portables NiCd'!W29-'cameras games_NiCd'!W29-cellphones_NiCd!W29-'Cordless Tools_NiCd'!W29-PortablePCs_NiCd!W29-Tablets_NiCd!W29</f>
        <v>3.5087830259256512</v>
      </c>
      <c r="X29" s="11">
        <f>'POM Portables NiCd'!X29-'cameras games_NiCd'!X29-cellphones_NiCd!X29-'Cordless Tools_NiCd'!X29-PortablePCs_NiCd!X29-Tablets_NiCd!X29</f>
        <v>3.5897387108755647</v>
      </c>
      <c r="Y29" s="11">
        <f>'POM Portables NiCd'!Y29-'cameras games_NiCd'!Y29-cellphones_NiCd!Y29-'Cordless Tools_NiCd'!Y29-PortablePCs_NiCd!Y29-Tablets_NiCd!Y29</f>
        <v>4.3031229068526065</v>
      </c>
      <c r="Z29" s="11">
        <f>'POM Portables NiCd'!Z29-'cameras games_NiCd'!Z29-cellphones_NiCd!Z29-'Cordless Tools_NiCd'!Z29-PortablePCs_NiCd!Z29-Tablets_NiCd!Z29</f>
        <v>4.0434069988738983</v>
      </c>
      <c r="AA29" s="11">
        <f>'POM Portables NiCd'!AA29-'cameras games_NiCd'!AA29-cellphones_NiCd!AA29-'Cordless Tools_NiCd'!AA29-PortablePCs_NiCd!AA29-Tablets_NiCd!AA29</f>
        <v>4.3190586664487727</v>
      </c>
      <c r="AB29" s="11">
        <f>'POM Portables NiCd'!AB29-'cameras games_NiCd'!AB29-cellphones_NiCd!AB29-'Cordless Tools_NiCd'!AB29-PortablePCs_NiCd!AB29-Tablets_NiCd!AB29</f>
        <v>4.8308</v>
      </c>
      <c r="AC29" s="11">
        <f>'POM Portables NiCd'!AC29-'cameras games_NiCd'!AC29-cellphones_NiCd!AC29-'Cordless Tools_NiCd'!AC29-PortablePCs_NiCd!AC29-Tablets_NiCd!AC29</f>
        <v>3.8646400000000001</v>
      </c>
      <c r="AD29" s="11">
        <f>'POM Portables NiCd'!AD29-'cameras games_NiCd'!AD29-cellphones_NiCd!AD29-'Cordless Tools_NiCd'!AD29-PortablePCs_NiCd!AD29-Tablets_NiCd!AD29</f>
        <v>3.0917120000000002</v>
      </c>
      <c r="AE29" s="11">
        <f>'POM Portables NiCd'!AE29-'cameras games_NiCd'!AE29-cellphones_NiCd!AE29-'Cordless Tools_NiCd'!AE29-PortablePCs_NiCd!AE29-Tablets_NiCd!AE29</f>
        <v>2.4733696000000003</v>
      </c>
      <c r="AF29" s="11">
        <f>'POM Portables NiCd'!AF29-'cameras games_NiCd'!AF29-cellphones_NiCd!AF29-'Cordless Tools_NiCd'!AF29-PortablePCs_NiCd!AF29-Tablets_NiCd!AF29</f>
        <v>1.9786956800000002</v>
      </c>
      <c r="AG29" s="11">
        <f>'POM Portables NiCd'!AG29-'cameras games_NiCd'!AG29-cellphones_NiCd!AG29-'Cordless Tools_NiCd'!AG29-PortablePCs_NiCd!AG29-Tablets_NiCd!AG29</f>
        <v>0</v>
      </c>
      <c r="AH29" s="11">
        <f>'POM Portables NiCd'!AH29-'cameras games_NiCd'!AH29-cellphones_NiCd!AH29-'Cordless Tools_NiCd'!AH29-PortablePCs_NiCd!AH29-Tablets_NiCd!AH29</f>
        <v>0</v>
      </c>
      <c r="AI29" s="11">
        <f>'POM Portables NiCd'!AI29-'cameras games_NiCd'!AI29-cellphones_NiCd!AI29-'Cordless Tools_NiCd'!AI29-PortablePCs_NiCd!AI29-Tablets_NiCd!AI29</f>
        <v>0</v>
      </c>
      <c r="AJ29" s="11">
        <f>'POM Portables NiCd'!AJ29-'cameras games_NiCd'!AJ29-cellphones_NiCd!AJ29-'Cordless Tools_NiCd'!AJ29-PortablePCs_NiCd!AJ29-Tablets_NiCd!AJ29</f>
        <v>0</v>
      </c>
      <c r="AK29" s="11">
        <f>'POM Portables NiCd'!AK29-'cameras games_NiCd'!AK29-cellphones_NiCd!AK29-'Cordless Tools_NiCd'!AK29-PortablePCs_NiCd!AK29-Tablets_NiCd!AK29</f>
        <v>0</v>
      </c>
      <c r="AL29" s="11">
        <f>'POM Portables NiCd'!AL29-'cameras games_NiCd'!AL29-cellphones_NiCd!AL29-'Cordless Tools_NiCd'!AL29-PortablePCs_NiCd!AL29-Tablets_NiCd!AL29</f>
        <v>0</v>
      </c>
      <c r="AM29" s="11">
        <f>'POM Portables NiCd'!AM29-'cameras games_NiCd'!AM29-cellphones_NiCd!AM29-'Cordless Tools_NiCd'!AM29-PortablePCs_NiCd!AM29-Tablets_NiCd!AM29</f>
        <v>0</v>
      </c>
      <c r="AN29" s="11">
        <f>'POM Portables NiCd'!AN29-'cameras games_NiCd'!AN29-cellphones_NiCd!AN29-'Cordless Tools_NiCd'!AN29-PortablePCs_NiCd!AN29-Tablets_NiCd!AN29</f>
        <v>0</v>
      </c>
      <c r="AO29" s="11">
        <f>'POM Portables NiCd'!AO29-'cameras games_NiCd'!AO29-cellphones_NiCd!AO29-'Cordless Tools_NiCd'!AO29-PortablePCs_NiCd!AO29-Tablets_NiCd!AO29</f>
        <v>0</v>
      </c>
      <c r="AP29" s="11">
        <f>'POM Portables NiCd'!AP29-'cameras games_NiCd'!AP29-cellphones_NiCd!AP29-'Cordless Tools_NiCd'!AP29-PortablePCs_NiCd!AP29-Tablets_NiCd!AP29</f>
        <v>0</v>
      </c>
      <c r="AQ29" s="11">
        <f>'POM Portables NiCd'!AQ29-'cameras games_NiCd'!AQ29-cellphones_NiCd!AQ29-'Cordless Tools_NiCd'!AQ29-PortablePCs_NiCd!AQ29-Tablets_NiCd!AQ29</f>
        <v>0</v>
      </c>
      <c r="AR29" s="11">
        <f>'POM Portables NiCd'!AR29-'cameras games_NiCd'!AR29-cellphones_NiCd!AR29-'Cordless Tools_NiCd'!AR29-PortablePCs_NiCd!AR29-Tablets_NiCd!AR29</f>
        <v>0</v>
      </c>
      <c r="AS29" s="11">
        <f>'POM Portables NiCd'!AS29-'cameras games_NiCd'!AS29-cellphones_NiCd!AS29-'Cordless Tools_NiCd'!AS29-PortablePCs_NiCd!AS29-Tablets_NiCd!AS29</f>
        <v>0</v>
      </c>
      <c r="AT29" s="11">
        <f>'POM Portables NiCd'!AT29-'cameras games_NiCd'!AT29-cellphones_NiCd!AT29-'Cordless Tools_NiCd'!AT29-PortablePCs_NiCd!AT29-Tablets_NiCd!AT29</f>
        <v>0</v>
      </c>
      <c r="AU29" s="11">
        <f>'POM Portables NiCd'!AU29-'cameras games_NiCd'!AU29-cellphones_NiCd!AU29-'Cordless Tools_NiCd'!AU29-PortablePCs_NiCd!AU29-Tablets_NiCd!AU29</f>
        <v>0</v>
      </c>
      <c r="AV29" s="11">
        <f>'POM Portables NiCd'!AV29-'cameras games_NiCd'!AV29-cellphones_NiCd!AV29-'Cordless Tools_NiCd'!AV29-PortablePCs_NiCd!AV29-Tablets_NiCd!AV29</f>
        <v>0</v>
      </c>
      <c r="AW29" s="11">
        <f>'POM Portables NiCd'!AW29-'cameras games_NiCd'!AW29-cellphones_NiCd!AW29-'Cordless Tools_NiCd'!AW29-PortablePCs_NiCd!AW29-Tablets_NiCd!AW29</f>
        <v>0</v>
      </c>
      <c r="AX29" s="11">
        <f>'POM Portables NiCd'!AX29-'cameras games_NiCd'!AX29-cellphones_NiCd!AX29-'Cordless Tools_NiCd'!AX29-PortablePCs_NiCd!AX29-Tablets_NiCd!AX29</f>
        <v>0</v>
      </c>
      <c r="AY29" s="11">
        <f>'POM Portables NiCd'!AY29-'cameras games_NiCd'!AY29-cellphones_NiCd!AY29-'Cordless Tools_NiCd'!AY29-PortablePCs_NiCd!AY29-Tablets_NiCd!AY29</f>
        <v>0</v>
      </c>
      <c r="AZ29" s="11">
        <f>'POM Portables NiCd'!AZ29-'cameras games_NiCd'!AZ29-cellphones_NiCd!AZ29-'Cordless Tools_NiCd'!AZ29-PortablePCs_NiCd!AZ29-Tablets_NiCd!AZ29</f>
        <v>0</v>
      </c>
      <c r="BA29" s="11">
        <f>'POM Portables NiCd'!BA29-'cameras games_NiCd'!BA29-cellphones_NiCd!BA29-'Cordless Tools_NiCd'!BA29-PortablePCs_NiCd!BA29-Tablets_NiCd!BA29</f>
        <v>0</v>
      </c>
      <c r="BB29" s="11">
        <f>'POM Portables NiCd'!BB29-'cameras games_NiCd'!BB29-cellphones_NiCd!BB29-'Cordless Tools_NiCd'!BB29-PortablePCs_NiCd!BB29-Tablets_NiCd!BB29</f>
        <v>0</v>
      </c>
      <c r="BC29" s="11">
        <f>'POM Portables NiCd'!BC29-'cameras games_NiCd'!BC29-cellphones_NiCd!BC29-'Cordless Tools_NiCd'!BC29-PortablePCs_NiCd!BC29-Tablets_NiCd!BC29</f>
        <v>0</v>
      </c>
      <c r="BD29" s="11">
        <f>'POM Portables NiCd'!BD29-'cameras games_NiCd'!BD29-cellphones_NiCd!BD29-'Cordless Tools_NiCd'!BD29-PortablePCs_NiCd!BD29-Tablets_NiCd!BD29</f>
        <v>0</v>
      </c>
      <c r="BE29" s="11">
        <f>'POM Portables NiCd'!BE29-'cameras games_NiCd'!BE29-cellphones_NiCd!BE29-'Cordless Tools_NiCd'!BE29-PortablePCs_NiCd!BE29-Tablets_NiCd!BE29</f>
        <v>0</v>
      </c>
    </row>
    <row r="30" spans="1:57" x14ac:dyDescent="0.35">
      <c r="A30" s="57" t="s">
        <v>616</v>
      </c>
      <c r="C30" s="86" t="s">
        <v>4</v>
      </c>
      <c r="D30" s="58" t="s">
        <v>621</v>
      </c>
      <c r="E30" s="86" t="s">
        <v>625</v>
      </c>
      <c r="F30" s="26" t="s">
        <v>57</v>
      </c>
      <c r="G30" s="11">
        <f>'POM Portables NiCd'!G30-'cameras games_NiCd'!G30-cellphones_NiCd!G30-'Cordless Tools_NiCd'!G30-PortablePCs_NiCd!G30-Tablets_NiCd!G30</f>
        <v>7.786907614300465</v>
      </c>
      <c r="H30" s="11">
        <f>'POM Portables NiCd'!H30-'cameras games_NiCd'!H30-cellphones_NiCd!H30-'Cordless Tools_NiCd'!H30-PortablePCs_NiCd!H30-Tablets_NiCd!H30</f>
        <v>8.9334200740865857</v>
      </c>
      <c r="I30" s="11">
        <f>'POM Portables NiCd'!I30-'cameras games_NiCd'!I30-cellphones_NiCd!I30-'Cordless Tools_NiCd'!I30-PortablePCs_NiCd!I30-Tablets_NiCd!I30</f>
        <v>10.357022334077978</v>
      </c>
      <c r="J30" s="11">
        <f>'POM Portables NiCd'!J30-'cameras games_NiCd'!J30-cellphones_NiCd!J30-'Cordless Tools_NiCd'!J30-PortablePCs_NiCd!J30-Tablets_NiCd!J30</f>
        <v>11.525934075147187</v>
      </c>
      <c r="K30" s="11">
        <f>'POM Portables NiCd'!K30-'cameras games_NiCd'!K30-cellphones_NiCd!K30-'Cordless Tools_NiCd'!K30-PortablePCs_NiCd!K30-Tablets_NiCd!K30</f>
        <v>14.279504761994847</v>
      </c>
      <c r="L30" s="11">
        <f>'POM Portables NiCd'!L30-'cameras games_NiCd'!L30-cellphones_NiCd!L30-'Cordless Tools_NiCd'!L30-PortablePCs_NiCd!L30-Tablets_NiCd!L30</f>
        <v>10.854349532893107</v>
      </c>
      <c r="M30" s="11">
        <f>'POM Portables NiCd'!M30-'cameras games_NiCd'!M30-cellphones_NiCd!M30-'Cordless Tools_NiCd'!M30-PortablePCs_NiCd!M30-Tablets_NiCd!M30</f>
        <v>15.399431037037052</v>
      </c>
      <c r="N30" s="11">
        <f>'POM Portables NiCd'!N30-'cameras games_NiCd'!N30-cellphones_NiCd!N30-'Cordless Tools_NiCd'!N30-PortablePCs_NiCd!N30-Tablets_NiCd!N30</f>
        <v>8.4890202025513091</v>
      </c>
      <c r="O30" s="11">
        <f>'POM Portables NiCd'!O30-'cameras games_NiCd'!O30-cellphones_NiCd!O30-'Cordless Tools_NiCd'!O30-PortablePCs_NiCd!O30-Tablets_NiCd!O30</f>
        <v>7.0129032905659319</v>
      </c>
      <c r="P30" s="11">
        <f>'POM Portables NiCd'!P30-'cameras games_NiCd'!P30-cellphones_NiCd!P30-'Cordless Tools_NiCd'!P30-PortablePCs_NiCd!P30-Tablets_NiCd!P30</f>
        <v>4.1676596866657931</v>
      </c>
      <c r="Q30" s="11">
        <f>'POM Portables NiCd'!Q30-'cameras games_NiCd'!Q30-cellphones_NiCd!Q30-'Cordless Tools_NiCd'!Q30-PortablePCs_NiCd!Q30-Tablets_NiCd!Q30</f>
        <v>1.0710645003289869</v>
      </c>
      <c r="R30" s="11">
        <f>'POM Portables NiCd'!R30-'cameras games_NiCd'!R30-cellphones_NiCd!R30-'Cordless Tools_NiCd'!R30-PortablePCs_NiCd!R30-Tablets_NiCd!R30</f>
        <v>2.5480593883163438</v>
      </c>
      <c r="S30" s="11">
        <f>'POM Portables NiCd'!S30-'cameras games_NiCd'!S30-cellphones_NiCd!S30-'Cordless Tools_NiCd'!S30-PortablePCs_NiCd!S30-Tablets_NiCd!S30</f>
        <v>0.34638103885713978</v>
      </c>
      <c r="T30" s="11">
        <f>'POM Portables NiCd'!T30-'cameras games_NiCd'!T30-cellphones_NiCd!T30-'Cordless Tools_NiCd'!T30-PortablePCs_NiCd!T30-Tablets_NiCd!T30</f>
        <v>-0.70510193601987048</v>
      </c>
      <c r="U30" s="11">
        <f>'POM Portables NiCd'!U30-'cameras games_NiCd'!U30-cellphones_NiCd!U30-'Cordless Tools_NiCd'!U30-PortablePCs_NiCd!U30-Tablets_NiCd!U30</f>
        <v>-1.2201183497482493</v>
      </c>
      <c r="V30" s="11">
        <f>'POM Portables NiCd'!V30-'cameras games_NiCd'!V30-cellphones_NiCd!V30-'Cordless Tools_NiCd'!V30-PortablePCs_NiCd!V30-Tablets_NiCd!V30</f>
        <v>0.43113475929943901</v>
      </c>
      <c r="W30" s="11">
        <f>'POM Portables NiCd'!W30-'cameras games_NiCd'!W30-cellphones_NiCd!W30-'Cordless Tools_NiCd'!W30-PortablePCs_NiCd!W30-Tablets_NiCd!W30</f>
        <v>0.38583722321306491</v>
      </c>
      <c r="X30" s="11">
        <f>'POM Portables NiCd'!X30-'cameras games_NiCd'!X30-cellphones_NiCd!X30-'Cordless Tools_NiCd'!X30-PortablePCs_NiCd!X30-Tablets_NiCd!X30</f>
        <v>0.52508301077974484</v>
      </c>
      <c r="Y30" s="11">
        <f>'POM Portables NiCd'!Y30-'cameras games_NiCd'!Y30-cellphones_NiCd!Y30-'Cordless Tools_NiCd'!Y30-PortablePCs_NiCd!Y30-Tablets_NiCd!Y30</f>
        <v>1.1211533323975786</v>
      </c>
      <c r="Z30" s="11">
        <f>'POM Portables NiCd'!Z30-'cameras games_NiCd'!Z30-cellphones_NiCd!Z30-'Cordless Tools_NiCd'!Z30-PortablePCs_NiCd!Z30-Tablets_NiCd!Z30</f>
        <v>1.3412014966586534</v>
      </c>
      <c r="AA30" s="11">
        <f>'POM Portables NiCd'!AA30-'cameras games_NiCd'!AA30-cellphones_NiCd!AA30-'Cordless Tools_NiCd'!AA30-PortablePCs_NiCd!AA30-Tablets_NiCd!AA30</f>
        <v>1.3797727196366336</v>
      </c>
      <c r="AB30" s="11">
        <f>'POM Portables NiCd'!AB30-'cameras games_NiCd'!AB30-cellphones_NiCd!AB30-'Cordless Tools_NiCd'!AB30-PortablePCs_NiCd!AB30-Tablets_NiCd!AB30</f>
        <v>1.482</v>
      </c>
      <c r="AC30" s="11">
        <f>'POM Portables NiCd'!AC30-'cameras games_NiCd'!AC30-cellphones_NiCd!AC30-'Cordless Tools_NiCd'!AC30-PortablePCs_NiCd!AC30-Tablets_NiCd!AC30</f>
        <v>1.1856</v>
      </c>
      <c r="AD30" s="11">
        <f>'POM Portables NiCd'!AD30-'cameras games_NiCd'!AD30-cellphones_NiCd!AD30-'Cordless Tools_NiCd'!AD30-PortablePCs_NiCd!AD30-Tablets_NiCd!AD30</f>
        <v>0.94847999999999999</v>
      </c>
      <c r="AE30" s="11">
        <f>'POM Portables NiCd'!AE30-'cameras games_NiCd'!AE30-cellphones_NiCd!AE30-'Cordless Tools_NiCd'!AE30-PortablePCs_NiCd!AE30-Tablets_NiCd!AE30</f>
        <v>0.75878400000000001</v>
      </c>
      <c r="AF30" s="11">
        <f>'POM Portables NiCd'!AF30-'cameras games_NiCd'!AF30-cellphones_NiCd!AF30-'Cordless Tools_NiCd'!AF30-PortablePCs_NiCd!AF30-Tablets_NiCd!AF30</f>
        <v>0.60702719999999999</v>
      </c>
      <c r="AG30" s="11">
        <f>'POM Portables NiCd'!AG30-'cameras games_NiCd'!AG30-cellphones_NiCd!AG30-'Cordless Tools_NiCd'!AG30-PortablePCs_NiCd!AG30-Tablets_NiCd!AG30</f>
        <v>0</v>
      </c>
      <c r="AH30" s="11">
        <f>'POM Portables NiCd'!AH30-'cameras games_NiCd'!AH30-cellphones_NiCd!AH30-'Cordless Tools_NiCd'!AH30-PortablePCs_NiCd!AH30-Tablets_NiCd!AH30</f>
        <v>0</v>
      </c>
      <c r="AI30" s="11">
        <f>'POM Portables NiCd'!AI30-'cameras games_NiCd'!AI30-cellphones_NiCd!AI30-'Cordless Tools_NiCd'!AI30-PortablePCs_NiCd!AI30-Tablets_NiCd!AI30</f>
        <v>0</v>
      </c>
      <c r="AJ30" s="11">
        <f>'POM Portables NiCd'!AJ30-'cameras games_NiCd'!AJ30-cellphones_NiCd!AJ30-'Cordless Tools_NiCd'!AJ30-PortablePCs_NiCd!AJ30-Tablets_NiCd!AJ30</f>
        <v>0</v>
      </c>
      <c r="AK30" s="11">
        <f>'POM Portables NiCd'!AK30-'cameras games_NiCd'!AK30-cellphones_NiCd!AK30-'Cordless Tools_NiCd'!AK30-PortablePCs_NiCd!AK30-Tablets_NiCd!AK30</f>
        <v>0</v>
      </c>
      <c r="AL30" s="11">
        <f>'POM Portables NiCd'!AL30-'cameras games_NiCd'!AL30-cellphones_NiCd!AL30-'Cordless Tools_NiCd'!AL30-PortablePCs_NiCd!AL30-Tablets_NiCd!AL30</f>
        <v>0</v>
      </c>
      <c r="AM30" s="11">
        <f>'POM Portables NiCd'!AM30-'cameras games_NiCd'!AM30-cellphones_NiCd!AM30-'Cordless Tools_NiCd'!AM30-PortablePCs_NiCd!AM30-Tablets_NiCd!AM30</f>
        <v>0</v>
      </c>
      <c r="AN30" s="11">
        <f>'POM Portables NiCd'!AN30-'cameras games_NiCd'!AN30-cellphones_NiCd!AN30-'Cordless Tools_NiCd'!AN30-PortablePCs_NiCd!AN30-Tablets_NiCd!AN30</f>
        <v>0</v>
      </c>
      <c r="AO30" s="11">
        <f>'POM Portables NiCd'!AO30-'cameras games_NiCd'!AO30-cellphones_NiCd!AO30-'Cordless Tools_NiCd'!AO30-PortablePCs_NiCd!AO30-Tablets_NiCd!AO30</f>
        <v>0</v>
      </c>
      <c r="AP30" s="11">
        <f>'POM Portables NiCd'!AP30-'cameras games_NiCd'!AP30-cellphones_NiCd!AP30-'Cordless Tools_NiCd'!AP30-PortablePCs_NiCd!AP30-Tablets_NiCd!AP30</f>
        <v>0</v>
      </c>
      <c r="AQ30" s="11">
        <f>'POM Portables NiCd'!AQ30-'cameras games_NiCd'!AQ30-cellphones_NiCd!AQ30-'Cordless Tools_NiCd'!AQ30-PortablePCs_NiCd!AQ30-Tablets_NiCd!AQ30</f>
        <v>0</v>
      </c>
      <c r="AR30" s="11">
        <f>'POM Portables NiCd'!AR30-'cameras games_NiCd'!AR30-cellphones_NiCd!AR30-'Cordless Tools_NiCd'!AR30-PortablePCs_NiCd!AR30-Tablets_NiCd!AR30</f>
        <v>0</v>
      </c>
      <c r="AS30" s="11">
        <f>'POM Portables NiCd'!AS30-'cameras games_NiCd'!AS30-cellphones_NiCd!AS30-'Cordless Tools_NiCd'!AS30-PortablePCs_NiCd!AS30-Tablets_NiCd!AS30</f>
        <v>0</v>
      </c>
      <c r="AT30" s="11">
        <f>'POM Portables NiCd'!AT30-'cameras games_NiCd'!AT30-cellphones_NiCd!AT30-'Cordless Tools_NiCd'!AT30-PortablePCs_NiCd!AT30-Tablets_NiCd!AT30</f>
        <v>0</v>
      </c>
      <c r="AU30" s="11">
        <f>'POM Portables NiCd'!AU30-'cameras games_NiCd'!AU30-cellphones_NiCd!AU30-'Cordless Tools_NiCd'!AU30-PortablePCs_NiCd!AU30-Tablets_NiCd!AU30</f>
        <v>0</v>
      </c>
      <c r="AV30" s="11">
        <f>'POM Portables NiCd'!AV30-'cameras games_NiCd'!AV30-cellphones_NiCd!AV30-'Cordless Tools_NiCd'!AV30-PortablePCs_NiCd!AV30-Tablets_NiCd!AV30</f>
        <v>0</v>
      </c>
      <c r="AW30" s="11">
        <f>'POM Portables NiCd'!AW30-'cameras games_NiCd'!AW30-cellphones_NiCd!AW30-'Cordless Tools_NiCd'!AW30-PortablePCs_NiCd!AW30-Tablets_NiCd!AW30</f>
        <v>0</v>
      </c>
      <c r="AX30" s="11">
        <f>'POM Portables NiCd'!AX30-'cameras games_NiCd'!AX30-cellphones_NiCd!AX30-'Cordless Tools_NiCd'!AX30-PortablePCs_NiCd!AX30-Tablets_NiCd!AX30</f>
        <v>0</v>
      </c>
      <c r="AY30" s="11">
        <f>'POM Portables NiCd'!AY30-'cameras games_NiCd'!AY30-cellphones_NiCd!AY30-'Cordless Tools_NiCd'!AY30-PortablePCs_NiCd!AY30-Tablets_NiCd!AY30</f>
        <v>0</v>
      </c>
      <c r="AZ30" s="11">
        <f>'POM Portables NiCd'!AZ30-'cameras games_NiCd'!AZ30-cellphones_NiCd!AZ30-'Cordless Tools_NiCd'!AZ30-PortablePCs_NiCd!AZ30-Tablets_NiCd!AZ30</f>
        <v>0</v>
      </c>
      <c r="BA30" s="11">
        <f>'POM Portables NiCd'!BA30-'cameras games_NiCd'!BA30-cellphones_NiCd!BA30-'Cordless Tools_NiCd'!BA30-PortablePCs_NiCd!BA30-Tablets_NiCd!BA30</f>
        <v>0</v>
      </c>
      <c r="BB30" s="11">
        <f>'POM Portables NiCd'!BB30-'cameras games_NiCd'!BB30-cellphones_NiCd!BB30-'Cordless Tools_NiCd'!BB30-PortablePCs_NiCd!BB30-Tablets_NiCd!BB30</f>
        <v>0</v>
      </c>
      <c r="BC30" s="11">
        <f>'POM Portables NiCd'!BC30-'cameras games_NiCd'!BC30-cellphones_NiCd!BC30-'Cordless Tools_NiCd'!BC30-PortablePCs_NiCd!BC30-Tablets_NiCd!BC30</f>
        <v>0</v>
      </c>
      <c r="BD30" s="11">
        <f>'POM Portables NiCd'!BD30-'cameras games_NiCd'!BD30-cellphones_NiCd!BD30-'Cordless Tools_NiCd'!BD30-PortablePCs_NiCd!BD30-Tablets_NiCd!BD30</f>
        <v>0</v>
      </c>
      <c r="BE30" s="11">
        <f>'POM Portables NiCd'!BE30-'cameras games_NiCd'!BE30-cellphones_NiCd!BE30-'Cordless Tools_NiCd'!BE30-PortablePCs_NiCd!BE30-Tablets_NiCd!BE30</f>
        <v>0</v>
      </c>
    </row>
    <row r="31" spans="1:57" x14ac:dyDescent="0.35">
      <c r="A31" s="57" t="s">
        <v>616</v>
      </c>
      <c r="C31" s="86" t="s">
        <v>4</v>
      </c>
      <c r="D31" s="58" t="s">
        <v>621</v>
      </c>
      <c r="E31" s="86" t="s">
        <v>625</v>
      </c>
      <c r="F31" s="26" t="s">
        <v>58</v>
      </c>
      <c r="G31" s="11">
        <f>'POM Portables NiCd'!G31-'cameras games_NiCd'!G31-cellphones_NiCd!G31-'Cordless Tools_NiCd'!G31-PortablePCs_NiCd!G31-Tablets_NiCd!G31</f>
        <v>2.8117218809685118</v>
      </c>
      <c r="H31" s="11">
        <f>'POM Portables NiCd'!H31-'cameras games_NiCd'!H31-cellphones_NiCd!H31-'Cordless Tools_NiCd'!H31-PortablePCs_NiCd!H31-Tablets_NiCd!H31</f>
        <v>2.9647987219723269</v>
      </c>
      <c r="I31" s="11">
        <f>'POM Portables NiCd'!I31-'cameras games_NiCd'!I31-cellphones_NiCd!I31-'Cordless Tools_NiCd'!I31-PortablePCs_NiCd!I31-Tablets_NiCd!I31</f>
        <v>3.4241813532356149</v>
      </c>
      <c r="J31" s="11">
        <f>'POM Portables NiCd'!J31-'cameras games_NiCd'!J31-cellphones_NiCd!J31-'Cordless Tools_NiCd'!J31-PortablePCs_NiCd!J31-Tablets_NiCd!J31</f>
        <v>3.8658337271572023</v>
      </c>
      <c r="K31" s="11">
        <f>'POM Portables NiCd'!K31-'cameras games_NiCd'!K31-cellphones_NiCd!K31-'Cordless Tools_NiCd'!K31-PortablePCs_NiCd!K31-Tablets_NiCd!K31</f>
        <v>4.9012454890303641</v>
      </c>
      <c r="L31" s="11">
        <f>'POM Portables NiCd'!L31-'cameras games_NiCd'!L31-cellphones_NiCd!L31-'Cordless Tools_NiCd'!L31-PortablePCs_NiCd!L31-Tablets_NiCd!L31</f>
        <v>2.9496053129130764</v>
      </c>
      <c r="M31" s="11">
        <f>'POM Portables NiCd'!M31-'cameras games_NiCd'!M31-cellphones_NiCd!M31-'Cordless Tools_NiCd'!M31-PortablePCs_NiCd!M31-Tablets_NiCd!M31</f>
        <v>5.5221800288873242</v>
      </c>
      <c r="N31" s="11">
        <f>'POM Portables NiCd'!N31-'cameras games_NiCd'!N31-cellphones_NiCd!N31-'Cordless Tools_NiCd'!N31-PortablePCs_NiCd!N31-Tablets_NiCd!N31</f>
        <v>2.4113929485633547</v>
      </c>
      <c r="O31" s="11">
        <f>'POM Portables NiCd'!O31-'cameras games_NiCd'!O31-cellphones_NiCd!O31-'Cordless Tools_NiCd'!O31-PortablePCs_NiCd!O31-Tablets_NiCd!O31</f>
        <v>1.5249184008183945</v>
      </c>
      <c r="P31" s="11">
        <f>'POM Portables NiCd'!P31-'cameras games_NiCd'!P31-cellphones_NiCd!P31-'Cordless Tools_NiCd'!P31-PortablePCs_NiCd!P31-Tablets_NiCd!P31</f>
        <v>-0.22974640813616665</v>
      </c>
      <c r="Q31" s="11">
        <f>'POM Portables NiCd'!Q31-'cameras games_NiCd'!Q31-cellphones_NiCd!Q31-'Cordless Tools_NiCd'!Q31-PortablePCs_NiCd!Q31-Tablets_NiCd!Q31</f>
        <v>-1.3623004580324181</v>
      </c>
      <c r="R31" s="11">
        <f>'POM Portables NiCd'!R31-'cameras games_NiCd'!R31-cellphones_NiCd!R31-'Cordless Tools_NiCd'!R31-PortablePCs_NiCd!R31-Tablets_NiCd!R31</f>
        <v>-0.47514373643308172</v>
      </c>
      <c r="S31" s="11">
        <f>'POM Portables NiCd'!S31-'cameras games_NiCd'!S31-cellphones_NiCd!S31-'Cordless Tools_NiCd'!S31-PortablePCs_NiCd!S31-Tablets_NiCd!S31</f>
        <v>-0.59546162329742014</v>
      </c>
      <c r="T31" s="11">
        <f>'POM Portables NiCd'!T31-'cameras games_NiCd'!T31-cellphones_NiCd!T31-'Cordless Tools_NiCd'!T31-PortablePCs_NiCd!T31-Tablets_NiCd!T31</f>
        <v>-0.81502460167039414</v>
      </c>
      <c r="U31" s="11">
        <f>'POM Portables NiCd'!U31-'cameras games_NiCd'!U31-cellphones_NiCd!U31-'Cordless Tools_NiCd'!U31-PortablePCs_NiCd!U31-Tablets_NiCd!U31</f>
        <v>-0.21252444325026953</v>
      </c>
      <c r="V31" s="11">
        <f>'POM Portables NiCd'!V31-'cameras games_NiCd'!V31-cellphones_NiCd!V31-'Cordless Tools_NiCd'!V31-PortablePCs_NiCd!V31-Tablets_NiCd!V31</f>
        <v>8.4242963600840381E-2</v>
      </c>
      <c r="W31" s="11">
        <f>'POM Portables NiCd'!W31-'cameras games_NiCd'!W31-cellphones_NiCd!W31-'Cordless Tools_NiCd'!W31-PortablePCs_NiCd!W31-Tablets_NiCd!W31</f>
        <v>-5.2531202721692871E-3</v>
      </c>
      <c r="X31" s="11">
        <f>'POM Portables NiCd'!X31-'cameras games_NiCd'!X31-cellphones_NiCd!X31-'Cordless Tools_NiCd'!X31-PortablePCs_NiCd!X31-Tablets_NiCd!X31</f>
        <v>5.3621651464456188E-2</v>
      </c>
      <c r="Y31" s="11">
        <f>'POM Portables NiCd'!Y31-'cameras games_NiCd'!Y31-cellphones_NiCd!Y31-'Cordless Tools_NiCd'!Y31-PortablePCs_NiCd!Y31-Tablets_NiCd!Y31</f>
        <v>0.38990904504778789</v>
      </c>
      <c r="Z31" s="11">
        <f>'POM Portables NiCd'!Z31-'cameras games_NiCd'!Z31-cellphones_NiCd!Z31-'Cordless Tools_NiCd'!Z31-PortablePCs_NiCd!Z31-Tablets_NiCd!Z31</f>
        <v>1.0135789218555473</v>
      </c>
      <c r="AA31" s="11">
        <f>'POM Portables NiCd'!AA31-'cameras games_NiCd'!AA31-cellphones_NiCd!AA31-'Cordless Tools_NiCd'!AA31-PortablePCs_NiCd!AA31-Tablets_NiCd!AA31</f>
        <v>0.75649607731801638</v>
      </c>
      <c r="AB31" s="11">
        <f>'POM Portables NiCd'!AB31-'cameras games_NiCd'!AB31-cellphones_NiCd!AB31-'Cordless Tools_NiCd'!AB31-PortablePCs_NiCd!AB31-Tablets_NiCd!AB31</f>
        <v>0.8528</v>
      </c>
      <c r="AC31" s="11">
        <f>'POM Portables NiCd'!AC31-'cameras games_NiCd'!AC31-cellphones_NiCd!AC31-'Cordless Tools_NiCd'!AC31-PortablePCs_NiCd!AC31-Tablets_NiCd!AC31</f>
        <v>0.68223999999999996</v>
      </c>
      <c r="AD31" s="11">
        <f>'POM Portables NiCd'!AD31-'cameras games_NiCd'!AD31-cellphones_NiCd!AD31-'Cordless Tools_NiCd'!AD31-PortablePCs_NiCd!AD31-Tablets_NiCd!AD31</f>
        <v>0.54579199999999994</v>
      </c>
      <c r="AE31" s="11">
        <f>'POM Portables NiCd'!AE31-'cameras games_NiCd'!AE31-cellphones_NiCd!AE31-'Cordless Tools_NiCd'!AE31-PortablePCs_NiCd!AE31-Tablets_NiCd!AE31</f>
        <v>0.43663359999999996</v>
      </c>
      <c r="AF31" s="11">
        <f>'POM Portables NiCd'!AF31-'cameras games_NiCd'!AF31-cellphones_NiCd!AF31-'Cordless Tools_NiCd'!AF31-PortablePCs_NiCd!AF31-Tablets_NiCd!AF31</f>
        <v>0.34930687999999999</v>
      </c>
      <c r="AG31" s="11">
        <f>'POM Portables NiCd'!AG31-'cameras games_NiCd'!AG31-cellphones_NiCd!AG31-'Cordless Tools_NiCd'!AG31-PortablePCs_NiCd!AG31-Tablets_NiCd!AG31</f>
        <v>0</v>
      </c>
      <c r="AH31" s="11">
        <f>'POM Portables NiCd'!AH31-'cameras games_NiCd'!AH31-cellphones_NiCd!AH31-'Cordless Tools_NiCd'!AH31-PortablePCs_NiCd!AH31-Tablets_NiCd!AH31</f>
        <v>0</v>
      </c>
      <c r="AI31" s="11">
        <f>'POM Portables NiCd'!AI31-'cameras games_NiCd'!AI31-cellphones_NiCd!AI31-'Cordless Tools_NiCd'!AI31-PortablePCs_NiCd!AI31-Tablets_NiCd!AI31</f>
        <v>0</v>
      </c>
      <c r="AJ31" s="11">
        <f>'POM Portables NiCd'!AJ31-'cameras games_NiCd'!AJ31-cellphones_NiCd!AJ31-'Cordless Tools_NiCd'!AJ31-PortablePCs_NiCd!AJ31-Tablets_NiCd!AJ31</f>
        <v>0</v>
      </c>
      <c r="AK31" s="11">
        <f>'POM Portables NiCd'!AK31-'cameras games_NiCd'!AK31-cellphones_NiCd!AK31-'Cordless Tools_NiCd'!AK31-PortablePCs_NiCd!AK31-Tablets_NiCd!AK31</f>
        <v>0</v>
      </c>
      <c r="AL31" s="11">
        <f>'POM Portables NiCd'!AL31-'cameras games_NiCd'!AL31-cellphones_NiCd!AL31-'Cordless Tools_NiCd'!AL31-PortablePCs_NiCd!AL31-Tablets_NiCd!AL31</f>
        <v>0</v>
      </c>
      <c r="AM31" s="11">
        <f>'POM Portables NiCd'!AM31-'cameras games_NiCd'!AM31-cellphones_NiCd!AM31-'Cordless Tools_NiCd'!AM31-PortablePCs_NiCd!AM31-Tablets_NiCd!AM31</f>
        <v>0</v>
      </c>
      <c r="AN31" s="11">
        <f>'POM Portables NiCd'!AN31-'cameras games_NiCd'!AN31-cellphones_NiCd!AN31-'Cordless Tools_NiCd'!AN31-PortablePCs_NiCd!AN31-Tablets_NiCd!AN31</f>
        <v>0</v>
      </c>
      <c r="AO31" s="11">
        <f>'POM Portables NiCd'!AO31-'cameras games_NiCd'!AO31-cellphones_NiCd!AO31-'Cordless Tools_NiCd'!AO31-PortablePCs_NiCd!AO31-Tablets_NiCd!AO31</f>
        <v>0</v>
      </c>
      <c r="AP31" s="11">
        <f>'POM Portables NiCd'!AP31-'cameras games_NiCd'!AP31-cellphones_NiCd!AP31-'Cordless Tools_NiCd'!AP31-PortablePCs_NiCd!AP31-Tablets_NiCd!AP31</f>
        <v>0</v>
      </c>
      <c r="AQ31" s="11">
        <f>'POM Portables NiCd'!AQ31-'cameras games_NiCd'!AQ31-cellphones_NiCd!AQ31-'Cordless Tools_NiCd'!AQ31-PortablePCs_NiCd!AQ31-Tablets_NiCd!AQ31</f>
        <v>0</v>
      </c>
      <c r="AR31" s="11">
        <f>'POM Portables NiCd'!AR31-'cameras games_NiCd'!AR31-cellphones_NiCd!AR31-'Cordless Tools_NiCd'!AR31-PortablePCs_NiCd!AR31-Tablets_NiCd!AR31</f>
        <v>0</v>
      </c>
      <c r="AS31" s="11">
        <f>'POM Portables NiCd'!AS31-'cameras games_NiCd'!AS31-cellphones_NiCd!AS31-'Cordless Tools_NiCd'!AS31-PortablePCs_NiCd!AS31-Tablets_NiCd!AS31</f>
        <v>0</v>
      </c>
      <c r="AT31" s="11">
        <f>'POM Portables NiCd'!AT31-'cameras games_NiCd'!AT31-cellphones_NiCd!AT31-'Cordless Tools_NiCd'!AT31-PortablePCs_NiCd!AT31-Tablets_NiCd!AT31</f>
        <v>0</v>
      </c>
      <c r="AU31" s="11">
        <f>'POM Portables NiCd'!AU31-'cameras games_NiCd'!AU31-cellphones_NiCd!AU31-'Cordless Tools_NiCd'!AU31-PortablePCs_NiCd!AU31-Tablets_NiCd!AU31</f>
        <v>0</v>
      </c>
      <c r="AV31" s="11">
        <f>'POM Portables NiCd'!AV31-'cameras games_NiCd'!AV31-cellphones_NiCd!AV31-'Cordless Tools_NiCd'!AV31-PortablePCs_NiCd!AV31-Tablets_NiCd!AV31</f>
        <v>0</v>
      </c>
      <c r="AW31" s="11">
        <f>'POM Portables NiCd'!AW31-'cameras games_NiCd'!AW31-cellphones_NiCd!AW31-'Cordless Tools_NiCd'!AW31-PortablePCs_NiCd!AW31-Tablets_NiCd!AW31</f>
        <v>0</v>
      </c>
      <c r="AX31" s="11">
        <f>'POM Portables NiCd'!AX31-'cameras games_NiCd'!AX31-cellphones_NiCd!AX31-'Cordless Tools_NiCd'!AX31-PortablePCs_NiCd!AX31-Tablets_NiCd!AX31</f>
        <v>0</v>
      </c>
      <c r="AY31" s="11">
        <f>'POM Portables NiCd'!AY31-'cameras games_NiCd'!AY31-cellphones_NiCd!AY31-'Cordless Tools_NiCd'!AY31-PortablePCs_NiCd!AY31-Tablets_NiCd!AY31</f>
        <v>0</v>
      </c>
      <c r="AZ31" s="11">
        <f>'POM Portables NiCd'!AZ31-'cameras games_NiCd'!AZ31-cellphones_NiCd!AZ31-'Cordless Tools_NiCd'!AZ31-PortablePCs_NiCd!AZ31-Tablets_NiCd!AZ31</f>
        <v>0</v>
      </c>
      <c r="BA31" s="11">
        <f>'POM Portables NiCd'!BA31-'cameras games_NiCd'!BA31-cellphones_NiCd!BA31-'Cordless Tools_NiCd'!BA31-PortablePCs_NiCd!BA31-Tablets_NiCd!BA31</f>
        <v>0</v>
      </c>
      <c r="BB31" s="11">
        <f>'POM Portables NiCd'!BB31-'cameras games_NiCd'!BB31-cellphones_NiCd!BB31-'Cordless Tools_NiCd'!BB31-PortablePCs_NiCd!BB31-Tablets_NiCd!BB31</f>
        <v>0</v>
      </c>
      <c r="BC31" s="11">
        <f>'POM Portables NiCd'!BC31-'cameras games_NiCd'!BC31-cellphones_NiCd!BC31-'Cordless Tools_NiCd'!BC31-PortablePCs_NiCd!BC31-Tablets_NiCd!BC31</f>
        <v>0</v>
      </c>
      <c r="BD31" s="11">
        <f>'POM Portables NiCd'!BD31-'cameras games_NiCd'!BD31-cellphones_NiCd!BD31-'Cordless Tools_NiCd'!BD31-PortablePCs_NiCd!BD31-Tablets_NiCd!BD31</f>
        <v>0</v>
      </c>
      <c r="BE31" s="11">
        <f>'POM Portables NiCd'!BE31-'cameras games_NiCd'!BE31-cellphones_NiCd!BE31-'Cordless Tools_NiCd'!BE31-PortablePCs_NiCd!BE31-Tablets_NiCd!BE31</f>
        <v>0</v>
      </c>
    </row>
    <row r="32" spans="1:57" x14ac:dyDescent="0.35">
      <c r="A32" s="57" t="s">
        <v>616</v>
      </c>
      <c r="C32" s="86" t="s">
        <v>4</v>
      </c>
      <c r="D32" s="58" t="s">
        <v>621</v>
      </c>
      <c r="E32" s="86" t="s">
        <v>625</v>
      </c>
      <c r="F32" s="26" t="s">
        <v>59</v>
      </c>
      <c r="G32" s="11">
        <f>'POM Portables NiCd'!G32-'cameras games_NiCd'!G32-cellphones_NiCd!G32-'Cordless Tools_NiCd'!G32-PortablePCs_NiCd!G32-Tablets_NiCd!G32</f>
        <v>272.08120022669368</v>
      </c>
      <c r="H32" s="11">
        <f>'POM Portables NiCd'!H32-'cameras games_NiCd'!H32-cellphones_NiCd!H32-'Cordless Tools_NiCd'!H32-PortablePCs_NiCd!H32-Tablets_NiCd!H32</f>
        <v>362.93309395185861</v>
      </c>
      <c r="I32" s="11">
        <f>'POM Portables NiCd'!I32-'cameras games_NiCd'!I32-cellphones_NiCd!I32-'Cordless Tools_NiCd'!I32-PortablePCs_NiCd!I32-Tablets_NiCd!I32</f>
        <v>390.85783091651786</v>
      </c>
      <c r="J32" s="11">
        <f>'POM Portables NiCd'!J32-'cameras games_NiCd'!J32-cellphones_NiCd!J32-'Cordless Tools_NiCd'!J32-PortablePCs_NiCd!J32-Tablets_NiCd!J32</f>
        <v>423.69202694938804</v>
      </c>
      <c r="K32" s="11">
        <f>'POM Portables NiCd'!K32-'cameras games_NiCd'!K32-cellphones_NiCd!K32-'Cordless Tools_NiCd'!K32-PortablePCs_NiCd!K32-Tablets_NiCd!K32</f>
        <v>533.96951757967634</v>
      </c>
      <c r="L32" s="11">
        <f>'POM Portables NiCd'!L32-'cameras games_NiCd'!L32-cellphones_NiCd!L32-'Cordless Tools_NiCd'!L32-PortablePCs_NiCd!L32-Tablets_NiCd!L32</f>
        <v>379.94290088403693</v>
      </c>
      <c r="M32" s="11">
        <f>'POM Portables NiCd'!M32-'cameras games_NiCd'!M32-cellphones_NiCd!M32-'Cordless Tools_NiCd'!M32-PortablePCs_NiCd!M32-Tablets_NiCd!M32</f>
        <v>582.18272039303497</v>
      </c>
      <c r="N32" s="11">
        <f>'POM Portables NiCd'!N32-'cameras games_NiCd'!N32-cellphones_NiCd!N32-'Cordless Tools_NiCd'!N32-PortablePCs_NiCd!N32-Tablets_NiCd!N32</f>
        <v>304.06290761759055</v>
      </c>
      <c r="O32" s="11">
        <f>'POM Portables NiCd'!O32-'cameras games_NiCd'!O32-cellphones_NiCd!O32-'Cordless Tools_NiCd'!O32-PortablePCs_NiCd!O32-Tablets_NiCd!O32</f>
        <v>262.13836448478378</v>
      </c>
      <c r="P32" s="11">
        <f>'POM Portables NiCd'!P32-'cameras games_NiCd'!P32-cellphones_NiCd!P32-'Cordless Tools_NiCd'!P32-PortablePCs_NiCd!P32-Tablets_NiCd!P32</f>
        <v>170.18243569991515</v>
      </c>
      <c r="Q32" s="11">
        <f>'POM Portables NiCd'!Q32-'cameras games_NiCd'!Q32-cellphones_NiCd!Q32-'Cordless Tools_NiCd'!Q32-PortablePCs_NiCd!Q32-Tablets_NiCd!Q32</f>
        <v>-10.265842252962585</v>
      </c>
      <c r="R32" s="11">
        <f>'POM Portables NiCd'!R32-'cameras games_NiCd'!R32-cellphones_NiCd!R32-'Cordless Tools_NiCd'!R32-PortablePCs_NiCd!R32-Tablets_NiCd!R32</f>
        <v>88.724314217799417</v>
      </c>
      <c r="S32" s="11">
        <f>'POM Portables NiCd'!S32-'cameras games_NiCd'!S32-cellphones_NiCd!S32-'Cordless Tools_NiCd'!S32-PortablePCs_NiCd!S32-Tablets_NiCd!S32</f>
        <v>6.2545658294328916</v>
      </c>
      <c r="T32" s="11">
        <f>'POM Portables NiCd'!T32-'cameras games_NiCd'!T32-cellphones_NiCd!T32-'Cordless Tools_NiCd'!T32-PortablePCs_NiCd!T32-Tablets_NiCd!T32</f>
        <v>-13.075740241128727</v>
      </c>
      <c r="U32" s="11">
        <f>'POM Portables NiCd'!U32-'cameras games_NiCd'!U32-cellphones_NiCd!U32-'Cordless Tools_NiCd'!U32-PortablePCs_NiCd!U32-Tablets_NiCd!U32</f>
        <v>14.663216837977899</v>
      </c>
      <c r="V32" s="11">
        <f>'POM Portables NiCd'!V32-'cameras games_NiCd'!V32-cellphones_NiCd!V32-'Cordless Tools_NiCd'!V32-PortablePCs_NiCd!V32-Tablets_NiCd!V32</f>
        <v>62.956878846257837</v>
      </c>
      <c r="W32" s="11">
        <f>'POM Portables NiCd'!W32-'cameras games_NiCd'!W32-cellphones_NiCd!W32-'Cordless Tools_NiCd'!W32-PortablePCs_NiCd!W32-Tablets_NiCd!W32</f>
        <v>50.076207885514499</v>
      </c>
      <c r="X32" s="11">
        <f>'POM Portables NiCd'!X32-'cameras games_NiCd'!X32-cellphones_NiCd!X32-'Cordless Tools_NiCd'!X32-PortablePCs_NiCd!X32-Tablets_NiCd!X32</f>
        <v>41.422804670024796</v>
      </c>
      <c r="Y32" s="11">
        <f>'POM Portables NiCd'!Y32-'cameras games_NiCd'!Y32-cellphones_NiCd!Y32-'Cordless Tools_NiCd'!Y32-PortablePCs_NiCd!Y32-Tablets_NiCd!Y32</f>
        <v>57.194420378008232</v>
      </c>
      <c r="Z32" s="11">
        <f>'POM Portables NiCd'!Z32-'cameras games_NiCd'!Z32-cellphones_NiCd!Z32-'Cordless Tools_NiCd'!Z32-PortablePCs_NiCd!Z32-Tablets_NiCd!Z32</f>
        <v>48.000465364170324</v>
      </c>
      <c r="AA32" s="11">
        <f>'POM Portables NiCd'!AA32-'cameras games_NiCd'!AA32-cellphones_NiCd!AA32-'Cordless Tools_NiCd'!AA32-PortablePCs_NiCd!AA32-Tablets_NiCd!AA32</f>
        <v>57.569827267597475</v>
      </c>
      <c r="AB32" s="11">
        <f>'POM Portables NiCd'!AB32-'cameras games_NiCd'!AB32-cellphones_NiCd!AB32-'Cordless Tools_NiCd'!AB32-PortablePCs_NiCd!AB32-Tablets_NiCd!AB32</f>
        <v>61.729199999999999</v>
      </c>
      <c r="AC32" s="11">
        <f>'POM Portables NiCd'!AC32-'cameras games_NiCd'!AC32-cellphones_NiCd!AC32-'Cordless Tools_NiCd'!AC32-PortablePCs_NiCd!AC32-Tablets_NiCd!AC32</f>
        <v>49.383359999999996</v>
      </c>
      <c r="AD32" s="11">
        <f>'POM Portables NiCd'!AD32-'cameras games_NiCd'!AD32-cellphones_NiCd!AD32-'Cordless Tools_NiCd'!AD32-PortablePCs_NiCd!AD32-Tablets_NiCd!AD32</f>
        <v>39.506687999999997</v>
      </c>
      <c r="AE32" s="11">
        <f>'POM Portables NiCd'!AE32-'cameras games_NiCd'!AE32-cellphones_NiCd!AE32-'Cordless Tools_NiCd'!AE32-PortablePCs_NiCd!AE32-Tablets_NiCd!AE32</f>
        <v>31.605350399999999</v>
      </c>
      <c r="AF32" s="11">
        <f>'POM Portables NiCd'!AF32-'cameras games_NiCd'!AF32-cellphones_NiCd!AF32-'Cordless Tools_NiCd'!AF32-PortablePCs_NiCd!AF32-Tablets_NiCd!AF32</f>
        <v>25.284280320000001</v>
      </c>
      <c r="AG32" s="11">
        <f>'POM Portables NiCd'!AG32-'cameras games_NiCd'!AG32-cellphones_NiCd!AG32-'Cordless Tools_NiCd'!AG32-PortablePCs_NiCd!AG32-Tablets_NiCd!AG32</f>
        <v>0</v>
      </c>
      <c r="AH32" s="11">
        <f>'POM Portables NiCd'!AH32-'cameras games_NiCd'!AH32-cellphones_NiCd!AH32-'Cordless Tools_NiCd'!AH32-PortablePCs_NiCd!AH32-Tablets_NiCd!AH32</f>
        <v>0</v>
      </c>
      <c r="AI32" s="11">
        <f>'POM Portables NiCd'!AI32-'cameras games_NiCd'!AI32-cellphones_NiCd!AI32-'Cordless Tools_NiCd'!AI32-PortablePCs_NiCd!AI32-Tablets_NiCd!AI32</f>
        <v>0</v>
      </c>
      <c r="AJ32" s="11">
        <f>'POM Portables NiCd'!AJ32-'cameras games_NiCd'!AJ32-cellphones_NiCd!AJ32-'Cordless Tools_NiCd'!AJ32-PortablePCs_NiCd!AJ32-Tablets_NiCd!AJ32</f>
        <v>0</v>
      </c>
      <c r="AK32" s="11">
        <f>'POM Portables NiCd'!AK32-'cameras games_NiCd'!AK32-cellphones_NiCd!AK32-'Cordless Tools_NiCd'!AK32-PortablePCs_NiCd!AK32-Tablets_NiCd!AK32</f>
        <v>0</v>
      </c>
      <c r="AL32" s="11">
        <f>'POM Portables NiCd'!AL32-'cameras games_NiCd'!AL32-cellphones_NiCd!AL32-'Cordless Tools_NiCd'!AL32-PortablePCs_NiCd!AL32-Tablets_NiCd!AL32</f>
        <v>0</v>
      </c>
      <c r="AM32" s="11">
        <f>'POM Portables NiCd'!AM32-'cameras games_NiCd'!AM32-cellphones_NiCd!AM32-'Cordless Tools_NiCd'!AM32-PortablePCs_NiCd!AM32-Tablets_NiCd!AM32</f>
        <v>0</v>
      </c>
      <c r="AN32" s="11">
        <f>'POM Portables NiCd'!AN32-'cameras games_NiCd'!AN32-cellphones_NiCd!AN32-'Cordless Tools_NiCd'!AN32-PortablePCs_NiCd!AN32-Tablets_NiCd!AN32</f>
        <v>0</v>
      </c>
      <c r="AO32" s="11">
        <f>'POM Portables NiCd'!AO32-'cameras games_NiCd'!AO32-cellphones_NiCd!AO32-'Cordless Tools_NiCd'!AO32-PortablePCs_NiCd!AO32-Tablets_NiCd!AO32</f>
        <v>0</v>
      </c>
      <c r="AP32" s="11">
        <f>'POM Portables NiCd'!AP32-'cameras games_NiCd'!AP32-cellphones_NiCd!AP32-'Cordless Tools_NiCd'!AP32-PortablePCs_NiCd!AP32-Tablets_NiCd!AP32</f>
        <v>0</v>
      </c>
      <c r="AQ32" s="11">
        <f>'POM Portables NiCd'!AQ32-'cameras games_NiCd'!AQ32-cellphones_NiCd!AQ32-'Cordless Tools_NiCd'!AQ32-PortablePCs_NiCd!AQ32-Tablets_NiCd!AQ32</f>
        <v>0</v>
      </c>
      <c r="AR32" s="11">
        <f>'POM Portables NiCd'!AR32-'cameras games_NiCd'!AR32-cellphones_NiCd!AR32-'Cordless Tools_NiCd'!AR32-PortablePCs_NiCd!AR32-Tablets_NiCd!AR32</f>
        <v>0</v>
      </c>
      <c r="AS32" s="11">
        <f>'POM Portables NiCd'!AS32-'cameras games_NiCd'!AS32-cellphones_NiCd!AS32-'Cordless Tools_NiCd'!AS32-PortablePCs_NiCd!AS32-Tablets_NiCd!AS32</f>
        <v>0</v>
      </c>
      <c r="AT32" s="11">
        <f>'POM Portables NiCd'!AT32-'cameras games_NiCd'!AT32-cellphones_NiCd!AT32-'Cordless Tools_NiCd'!AT32-PortablePCs_NiCd!AT32-Tablets_NiCd!AT32</f>
        <v>0</v>
      </c>
      <c r="AU32" s="11">
        <f>'POM Portables NiCd'!AU32-'cameras games_NiCd'!AU32-cellphones_NiCd!AU32-'Cordless Tools_NiCd'!AU32-PortablePCs_NiCd!AU32-Tablets_NiCd!AU32</f>
        <v>0</v>
      </c>
      <c r="AV32" s="11">
        <f>'POM Portables NiCd'!AV32-'cameras games_NiCd'!AV32-cellphones_NiCd!AV32-'Cordless Tools_NiCd'!AV32-PortablePCs_NiCd!AV32-Tablets_NiCd!AV32</f>
        <v>0</v>
      </c>
      <c r="AW32" s="11">
        <f>'POM Portables NiCd'!AW32-'cameras games_NiCd'!AW32-cellphones_NiCd!AW32-'Cordless Tools_NiCd'!AW32-PortablePCs_NiCd!AW32-Tablets_NiCd!AW32</f>
        <v>0</v>
      </c>
      <c r="AX32" s="11">
        <f>'POM Portables NiCd'!AX32-'cameras games_NiCd'!AX32-cellphones_NiCd!AX32-'Cordless Tools_NiCd'!AX32-PortablePCs_NiCd!AX32-Tablets_NiCd!AX32</f>
        <v>0</v>
      </c>
      <c r="AY32" s="11">
        <f>'POM Portables NiCd'!AY32-'cameras games_NiCd'!AY32-cellphones_NiCd!AY32-'Cordless Tools_NiCd'!AY32-PortablePCs_NiCd!AY32-Tablets_NiCd!AY32</f>
        <v>0</v>
      </c>
      <c r="AZ32" s="11">
        <f>'POM Portables NiCd'!AZ32-'cameras games_NiCd'!AZ32-cellphones_NiCd!AZ32-'Cordless Tools_NiCd'!AZ32-PortablePCs_NiCd!AZ32-Tablets_NiCd!AZ32</f>
        <v>0</v>
      </c>
      <c r="BA32" s="11">
        <f>'POM Portables NiCd'!BA32-'cameras games_NiCd'!BA32-cellphones_NiCd!BA32-'Cordless Tools_NiCd'!BA32-PortablePCs_NiCd!BA32-Tablets_NiCd!BA32</f>
        <v>0</v>
      </c>
      <c r="BB32" s="11">
        <f>'POM Portables NiCd'!BB32-'cameras games_NiCd'!BB32-cellphones_NiCd!BB32-'Cordless Tools_NiCd'!BB32-PortablePCs_NiCd!BB32-Tablets_NiCd!BB32</f>
        <v>0</v>
      </c>
      <c r="BC32" s="11">
        <f>'POM Portables NiCd'!BC32-'cameras games_NiCd'!BC32-cellphones_NiCd!BC32-'Cordless Tools_NiCd'!BC32-PortablePCs_NiCd!BC32-Tablets_NiCd!BC32</f>
        <v>0</v>
      </c>
      <c r="BD32" s="11">
        <f>'POM Portables NiCd'!BD32-'cameras games_NiCd'!BD32-cellphones_NiCd!BD32-'Cordless Tools_NiCd'!BD32-PortablePCs_NiCd!BD32-Tablets_NiCd!BD32</f>
        <v>0</v>
      </c>
      <c r="BE32" s="11">
        <f>'POM Portables NiCd'!BE32-'cameras games_NiCd'!BE32-cellphones_NiCd!BE32-'Cordless Tools_NiCd'!BE32-PortablePCs_NiCd!BE32-Tablets_NiCd!BE32</f>
        <v>0</v>
      </c>
    </row>
    <row r="33" spans="1:57" x14ac:dyDescent="0.35">
      <c r="A33" s="57" t="s">
        <v>616</v>
      </c>
      <c r="C33" s="86" t="s">
        <v>4</v>
      </c>
      <c r="D33" s="58" t="s">
        <v>621</v>
      </c>
      <c r="E33" s="86" t="s">
        <v>625</v>
      </c>
      <c r="F33" s="26" t="s">
        <v>60</v>
      </c>
      <c r="G33" s="11">
        <f>'POM Portables NiCd'!G33-'cameras games_NiCd'!G33-cellphones_NiCd!G33-'Cordless Tools_NiCd'!G33-PortablePCs_NiCd!G33-Tablets_NiCd!G33</f>
        <v>134.70319225676818</v>
      </c>
      <c r="H33" s="11">
        <f>'POM Portables NiCd'!H33-'cameras games_NiCd'!H33-cellphones_NiCd!H33-'Cordless Tools_NiCd'!H33-PortablePCs_NiCd!H33-Tablets_NiCd!H33</f>
        <v>147.69777779031892</v>
      </c>
      <c r="I33" s="11">
        <f>'POM Portables NiCd'!I33-'cameras games_NiCd'!I33-cellphones_NiCd!I33-'Cordless Tools_NiCd'!I33-PortablePCs_NiCd!I33-Tablets_NiCd!I33</f>
        <v>142.14485558538217</v>
      </c>
      <c r="J33" s="11">
        <f>'POM Portables NiCd'!J33-'cameras games_NiCd'!J33-cellphones_NiCd!J33-'Cordless Tools_NiCd'!J33-PortablePCs_NiCd!J33-Tablets_NiCd!J33</f>
        <v>157.61157876915232</v>
      </c>
      <c r="K33" s="11">
        <f>'POM Portables NiCd'!K33-'cameras games_NiCd'!K33-cellphones_NiCd!K33-'Cordless Tools_NiCd'!K33-PortablePCs_NiCd!K33-Tablets_NiCd!K33</f>
        <v>199.76487803700394</v>
      </c>
      <c r="L33" s="11">
        <f>'POM Portables NiCd'!L33-'cameras games_NiCd'!L33-cellphones_NiCd!L33-'Cordless Tools_NiCd'!L33-PortablePCs_NiCd!L33-Tablets_NiCd!L33</f>
        <v>149.3482935034632</v>
      </c>
      <c r="M33" s="11">
        <f>'POM Portables NiCd'!M33-'cameras games_NiCd'!M33-cellphones_NiCd!M33-'Cordless Tools_NiCd'!M33-PortablePCs_NiCd!M33-Tablets_NiCd!M33</f>
        <v>172.24585732258373</v>
      </c>
      <c r="N33" s="11">
        <f>'POM Portables NiCd'!N33-'cameras games_NiCd'!N33-cellphones_NiCd!N33-'Cordless Tools_NiCd'!N33-PortablePCs_NiCd!N33-Tablets_NiCd!N33</f>
        <v>87.755227470324229</v>
      </c>
      <c r="O33" s="11">
        <f>'POM Portables NiCd'!O33-'cameras games_NiCd'!O33-cellphones_NiCd!O33-'Cordless Tools_NiCd'!O33-PortablePCs_NiCd!O33-Tablets_NiCd!O33</f>
        <v>78.580866842498523</v>
      </c>
      <c r="P33" s="11">
        <f>'POM Portables NiCd'!P33-'cameras games_NiCd'!P33-cellphones_NiCd!P33-'Cordless Tools_NiCd'!P33-PortablePCs_NiCd!P33-Tablets_NiCd!P33</f>
        <v>52.301260992987942</v>
      </c>
      <c r="Q33" s="11">
        <f>'POM Portables NiCd'!Q33-'cameras games_NiCd'!Q33-cellphones_NiCd!Q33-'Cordless Tools_NiCd'!Q33-PortablePCs_NiCd!Q33-Tablets_NiCd!Q33</f>
        <v>0.30079841586743328</v>
      </c>
      <c r="R33" s="11">
        <f>'POM Portables NiCd'!R33-'cameras games_NiCd'!R33-cellphones_NiCd!R33-'Cordless Tools_NiCd'!R33-PortablePCs_NiCd!R33-Tablets_NiCd!R33</f>
        <v>32.969875080776347</v>
      </c>
      <c r="S33" s="11">
        <f>'POM Portables NiCd'!S33-'cameras games_NiCd'!S33-cellphones_NiCd!S33-'Cordless Tools_NiCd'!S33-PortablePCs_NiCd!S33-Tablets_NiCd!S33</f>
        <v>-0.25112086835332548</v>
      </c>
      <c r="T33" s="11">
        <f>'POM Portables NiCd'!T33-'cameras games_NiCd'!T33-cellphones_NiCd!T33-'Cordless Tools_NiCd'!T33-PortablePCs_NiCd!T33-Tablets_NiCd!T33</f>
        <v>23.851385724824098</v>
      </c>
      <c r="U33" s="11">
        <f>'POM Portables NiCd'!U33-'cameras games_NiCd'!U33-cellphones_NiCd!U33-'Cordless Tools_NiCd'!U33-PortablePCs_NiCd!U33-Tablets_NiCd!U33</f>
        <v>19.344284541416258</v>
      </c>
      <c r="V33" s="11">
        <f>'POM Portables NiCd'!V33-'cameras games_NiCd'!V33-cellphones_NiCd!V33-'Cordless Tools_NiCd'!V33-PortablePCs_NiCd!V33-Tablets_NiCd!V33</f>
        <v>11.897459444765101</v>
      </c>
      <c r="W33" s="11">
        <f>'POM Portables NiCd'!W33-'cameras games_NiCd'!W33-cellphones_NiCd!W33-'Cordless Tools_NiCd'!W33-PortablePCs_NiCd!W33-Tablets_NiCd!W33</f>
        <v>12.282112438498025</v>
      </c>
      <c r="X33" s="11">
        <f>'POM Portables NiCd'!X33-'cameras games_NiCd'!X33-cellphones_NiCd!X33-'Cordless Tools_NiCd'!X33-PortablePCs_NiCd!X33-Tablets_NiCd!X33</f>
        <v>13.426937380022981</v>
      </c>
      <c r="Y33" s="11">
        <f>'POM Portables NiCd'!Y33-'cameras games_NiCd'!Y33-cellphones_NiCd!Y33-'Cordless Tools_NiCd'!Y33-PortablePCs_NiCd!Y33-Tablets_NiCd!Y33</f>
        <v>16.746638367207161</v>
      </c>
      <c r="Z33" s="11">
        <f>'POM Portables NiCd'!Z33-'cameras games_NiCd'!Z33-cellphones_NiCd!Z33-'Cordless Tools_NiCd'!Z33-PortablePCs_NiCd!Z33-Tablets_NiCd!Z33</f>
        <v>24.708978526088742</v>
      </c>
      <c r="AA33" s="11">
        <f>'POM Portables NiCd'!AA33-'cameras games_NiCd'!AA33-cellphones_NiCd!AA33-'Cordless Tools_NiCd'!AA33-PortablePCs_NiCd!AA33-Tablets_NiCd!AA33</f>
        <v>18.640147928884179</v>
      </c>
      <c r="AB33" s="11">
        <f>'POM Portables NiCd'!AB33-'cameras games_NiCd'!AB33-cellphones_NiCd!AB33-'Cordless Tools_NiCd'!AB33-PortablePCs_NiCd!AB33-Tablets_NiCd!AB33</f>
        <v>18.355999999999998</v>
      </c>
      <c r="AC33" s="11">
        <f>'POM Portables NiCd'!AC33-'cameras games_NiCd'!AC33-cellphones_NiCd!AC33-'Cordless Tools_NiCd'!AC33-PortablePCs_NiCd!AC33-Tablets_NiCd!AC33</f>
        <v>14.684799999999999</v>
      </c>
      <c r="AD33" s="11">
        <f>'POM Portables NiCd'!AD33-'cameras games_NiCd'!AD33-cellphones_NiCd!AD33-'Cordless Tools_NiCd'!AD33-PortablePCs_NiCd!AD33-Tablets_NiCd!AD33</f>
        <v>11.74784</v>
      </c>
      <c r="AE33" s="11">
        <f>'POM Portables NiCd'!AE33-'cameras games_NiCd'!AE33-cellphones_NiCd!AE33-'Cordless Tools_NiCd'!AE33-PortablePCs_NiCd!AE33-Tablets_NiCd!AE33</f>
        <v>9.3982720000000004</v>
      </c>
      <c r="AF33" s="11">
        <f>'POM Portables NiCd'!AF33-'cameras games_NiCd'!AF33-cellphones_NiCd!AF33-'Cordless Tools_NiCd'!AF33-PortablePCs_NiCd!AF33-Tablets_NiCd!AF33</f>
        <v>7.5186176000000007</v>
      </c>
      <c r="AG33" s="11">
        <f>'POM Portables NiCd'!AG33-'cameras games_NiCd'!AG33-cellphones_NiCd!AG33-'Cordless Tools_NiCd'!AG33-PortablePCs_NiCd!AG33-Tablets_NiCd!AG33</f>
        <v>0</v>
      </c>
      <c r="AH33" s="11">
        <f>'POM Portables NiCd'!AH33-'cameras games_NiCd'!AH33-cellphones_NiCd!AH33-'Cordless Tools_NiCd'!AH33-PortablePCs_NiCd!AH33-Tablets_NiCd!AH33</f>
        <v>0</v>
      </c>
      <c r="AI33" s="11">
        <f>'POM Portables NiCd'!AI33-'cameras games_NiCd'!AI33-cellphones_NiCd!AI33-'Cordless Tools_NiCd'!AI33-PortablePCs_NiCd!AI33-Tablets_NiCd!AI33</f>
        <v>0</v>
      </c>
      <c r="AJ33" s="11">
        <f>'POM Portables NiCd'!AJ33-'cameras games_NiCd'!AJ33-cellphones_NiCd!AJ33-'Cordless Tools_NiCd'!AJ33-PortablePCs_NiCd!AJ33-Tablets_NiCd!AJ33</f>
        <v>0</v>
      </c>
      <c r="AK33" s="11">
        <f>'POM Portables NiCd'!AK33-'cameras games_NiCd'!AK33-cellphones_NiCd!AK33-'Cordless Tools_NiCd'!AK33-PortablePCs_NiCd!AK33-Tablets_NiCd!AK33</f>
        <v>0</v>
      </c>
      <c r="AL33" s="11">
        <f>'POM Portables NiCd'!AL33-'cameras games_NiCd'!AL33-cellphones_NiCd!AL33-'Cordless Tools_NiCd'!AL33-PortablePCs_NiCd!AL33-Tablets_NiCd!AL33</f>
        <v>0</v>
      </c>
      <c r="AM33" s="11">
        <f>'POM Portables NiCd'!AM33-'cameras games_NiCd'!AM33-cellphones_NiCd!AM33-'Cordless Tools_NiCd'!AM33-PortablePCs_NiCd!AM33-Tablets_NiCd!AM33</f>
        <v>0</v>
      </c>
      <c r="AN33" s="11">
        <f>'POM Portables NiCd'!AN33-'cameras games_NiCd'!AN33-cellphones_NiCd!AN33-'Cordless Tools_NiCd'!AN33-PortablePCs_NiCd!AN33-Tablets_NiCd!AN33</f>
        <v>0</v>
      </c>
      <c r="AO33" s="11">
        <f>'POM Portables NiCd'!AO33-'cameras games_NiCd'!AO33-cellphones_NiCd!AO33-'Cordless Tools_NiCd'!AO33-PortablePCs_NiCd!AO33-Tablets_NiCd!AO33</f>
        <v>0</v>
      </c>
      <c r="AP33" s="11">
        <f>'POM Portables NiCd'!AP33-'cameras games_NiCd'!AP33-cellphones_NiCd!AP33-'Cordless Tools_NiCd'!AP33-PortablePCs_NiCd!AP33-Tablets_NiCd!AP33</f>
        <v>0</v>
      </c>
      <c r="AQ33" s="11">
        <f>'POM Portables NiCd'!AQ33-'cameras games_NiCd'!AQ33-cellphones_NiCd!AQ33-'Cordless Tools_NiCd'!AQ33-PortablePCs_NiCd!AQ33-Tablets_NiCd!AQ33</f>
        <v>0</v>
      </c>
      <c r="AR33" s="11">
        <f>'POM Portables NiCd'!AR33-'cameras games_NiCd'!AR33-cellphones_NiCd!AR33-'Cordless Tools_NiCd'!AR33-PortablePCs_NiCd!AR33-Tablets_NiCd!AR33</f>
        <v>0</v>
      </c>
      <c r="AS33" s="11">
        <f>'POM Portables NiCd'!AS33-'cameras games_NiCd'!AS33-cellphones_NiCd!AS33-'Cordless Tools_NiCd'!AS33-PortablePCs_NiCd!AS33-Tablets_NiCd!AS33</f>
        <v>0</v>
      </c>
      <c r="AT33" s="11">
        <f>'POM Portables NiCd'!AT33-'cameras games_NiCd'!AT33-cellphones_NiCd!AT33-'Cordless Tools_NiCd'!AT33-PortablePCs_NiCd!AT33-Tablets_NiCd!AT33</f>
        <v>0</v>
      </c>
      <c r="AU33" s="11">
        <f>'POM Portables NiCd'!AU33-'cameras games_NiCd'!AU33-cellphones_NiCd!AU33-'Cordless Tools_NiCd'!AU33-PortablePCs_NiCd!AU33-Tablets_NiCd!AU33</f>
        <v>0</v>
      </c>
      <c r="AV33" s="11">
        <f>'POM Portables NiCd'!AV33-'cameras games_NiCd'!AV33-cellphones_NiCd!AV33-'Cordless Tools_NiCd'!AV33-PortablePCs_NiCd!AV33-Tablets_NiCd!AV33</f>
        <v>0</v>
      </c>
      <c r="AW33" s="11">
        <f>'POM Portables NiCd'!AW33-'cameras games_NiCd'!AW33-cellphones_NiCd!AW33-'Cordless Tools_NiCd'!AW33-PortablePCs_NiCd!AW33-Tablets_NiCd!AW33</f>
        <v>0</v>
      </c>
      <c r="AX33" s="11">
        <f>'POM Portables NiCd'!AX33-'cameras games_NiCd'!AX33-cellphones_NiCd!AX33-'Cordless Tools_NiCd'!AX33-PortablePCs_NiCd!AX33-Tablets_NiCd!AX33</f>
        <v>0</v>
      </c>
      <c r="AY33" s="11">
        <f>'POM Portables NiCd'!AY33-'cameras games_NiCd'!AY33-cellphones_NiCd!AY33-'Cordless Tools_NiCd'!AY33-PortablePCs_NiCd!AY33-Tablets_NiCd!AY33</f>
        <v>0</v>
      </c>
      <c r="AZ33" s="11">
        <f>'POM Portables NiCd'!AZ33-'cameras games_NiCd'!AZ33-cellphones_NiCd!AZ33-'Cordless Tools_NiCd'!AZ33-PortablePCs_NiCd!AZ33-Tablets_NiCd!AZ33</f>
        <v>0</v>
      </c>
      <c r="BA33" s="11">
        <f>'POM Portables NiCd'!BA33-'cameras games_NiCd'!BA33-cellphones_NiCd!BA33-'Cordless Tools_NiCd'!BA33-PortablePCs_NiCd!BA33-Tablets_NiCd!BA33</f>
        <v>0</v>
      </c>
      <c r="BB33" s="11">
        <f>'POM Portables NiCd'!BB33-'cameras games_NiCd'!BB33-cellphones_NiCd!BB33-'Cordless Tools_NiCd'!BB33-PortablePCs_NiCd!BB33-Tablets_NiCd!BB33</f>
        <v>0</v>
      </c>
      <c r="BC33" s="11">
        <f>'POM Portables NiCd'!BC33-'cameras games_NiCd'!BC33-cellphones_NiCd!BC33-'Cordless Tools_NiCd'!BC33-PortablePCs_NiCd!BC33-Tablets_NiCd!BC33</f>
        <v>0</v>
      </c>
      <c r="BD33" s="11">
        <f>'POM Portables NiCd'!BD33-'cameras games_NiCd'!BD33-cellphones_NiCd!BD33-'Cordless Tools_NiCd'!BD33-PortablePCs_NiCd!BD33-Tablets_NiCd!BD33</f>
        <v>0</v>
      </c>
      <c r="BE33" s="11">
        <f>'POM Portables NiCd'!BE33-'cameras games_NiCd'!BE33-cellphones_NiCd!BE33-'Cordless Tools_NiCd'!BE33-PortablePCs_NiCd!BE33-Tablets_NiCd!BE33</f>
        <v>0</v>
      </c>
    </row>
    <row r="34" spans="1:57" x14ac:dyDescent="0.35">
      <c r="A34" s="57" t="s">
        <v>616</v>
      </c>
      <c r="C34" s="86" t="s">
        <v>4</v>
      </c>
      <c r="D34" s="58" t="s">
        <v>621</v>
      </c>
      <c r="E34" s="86" t="s">
        <v>625</v>
      </c>
      <c r="F34" s="26" t="s">
        <v>61</v>
      </c>
      <c r="G34" s="11">
        <f>'POM Portables NiCd'!G34-'cameras games_NiCd'!G34-cellphones_NiCd!G34-'Cordless Tools_NiCd'!G34-PortablePCs_NiCd!G34-Tablets_NiCd!G34</f>
        <v>399.43976303236411</v>
      </c>
      <c r="H34" s="11">
        <f>'POM Portables NiCd'!H34-'cameras games_NiCd'!H34-cellphones_NiCd!H34-'Cordless Tools_NiCd'!H34-PortablePCs_NiCd!H34-Tablets_NiCd!H34</f>
        <v>427.48114489464172</v>
      </c>
      <c r="I34" s="11">
        <f>'POM Portables NiCd'!I34-'cameras games_NiCd'!I34-cellphones_NiCd!I34-'Cordless Tools_NiCd'!I34-PortablePCs_NiCd!I34-Tablets_NiCd!I34</f>
        <v>436.88450887433657</v>
      </c>
      <c r="J34" s="11">
        <f>'POM Portables NiCd'!J34-'cameras games_NiCd'!J34-cellphones_NiCd!J34-'Cordless Tools_NiCd'!J34-PortablePCs_NiCd!J34-Tablets_NiCd!J34</f>
        <v>537.91272856659032</v>
      </c>
      <c r="K34" s="11">
        <f>'POM Portables NiCd'!K34-'cameras games_NiCd'!K34-cellphones_NiCd!K34-'Cordless Tools_NiCd'!K34-PortablePCs_NiCd!K34-Tablets_NiCd!K34</f>
        <v>702.52781509151441</v>
      </c>
      <c r="L34" s="11">
        <f>'POM Portables NiCd'!L34-'cameras games_NiCd'!L34-cellphones_NiCd!L34-'Cordless Tools_NiCd'!L34-PortablePCs_NiCd!L34-Tablets_NiCd!L34</f>
        <v>506.28884057207563</v>
      </c>
      <c r="M34" s="11">
        <f>'POM Portables NiCd'!M34-'cameras games_NiCd'!M34-cellphones_NiCd!M34-'Cordless Tools_NiCd'!M34-PortablePCs_NiCd!M34-Tablets_NiCd!M34</f>
        <v>766.87960442108351</v>
      </c>
      <c r="N34" s="11">
        <f>'POM Portables NiCd'!N34-'cameras games_NiCd'!N34-cellphones_NiCd!N34-'Cordless Tools_NiCd'!N34-PortablePCs_NiCd!N34-Tablets_NiCd!N34</f>
        <v>410.84175775273297</v>
      </c>
      <c r="O34" s="11">
        <f>'POM Portables NiCd'!O34-'cameras games_NiCd'!O34-cellphones_NiCd!O34-'Cordless Tools_NiCd'!O34-PortablePCs_NiCd!O34-Tablets_NiCd!O34</f>
        <v>344.12463393725102</v>
      </c>
      <c r="P34" s="11">
        <f>'POM Portables NiCd'!P34-'cameras games_NiCd'!P34-cellphones_NiCd!P34-'Cordless Tools_NiCd'!P34-PortablePCs_NiCd!P34-Tablets_NiCd!P34</f>
        <v>195.27637978834701</v>
      </c>
      <c r="Q34" s="11">
        <f>'POM Portables NiCd'!Q34-'cameras games_NiCd'!Q34-cellphones_NiCd!Q34-'Cordless Tools_NiCd'!Q34-PortablePCs_NiCd!Q34-Tablets_NiCd!Q34</f>
        <v>40.321542774912302</v>
      </c>
      <c r="R34" s="11">
        <f>'POM Portables NiCd'!R34-'cameras games_NiCd'!R34-cellphones_NiCd!R34-'Cordless Tools_NiCd'!R34-PortablePCs_NiCd!R34-Tablets_NiCd!R34</f>
        <v>133.79803207751758</v>
      </c>
      <c r="S34" s="11">
        <f>'POM Portables NiCd'!S34-'cameras games_NiCd'!S34-cellphones_NiCd!S34-'Cordless Tools_NiCd'!S34-PortablePCs_NiCd!S34-Tablets_NiCd!S34</f>
        <v>73.875375222370508</v>
      </c>
      <c r="T34" s="11">
        <f>'POM Portables NiCd'!T34-'cameras games_NiCd'!T34-cellphones_NiCd!T34-'Cordless Tools_NiCd'!T34-PortablePCs_NiCd!T34-Tablets_NiCd!T34</f>
        <v>64.649648604848778</v>
      </c>
      <c r="U34" s="11">
        <f>'POM Portables NiCd'!U34-'cameras games_NiCd'!U34-cellphones_NiCd!U34-'Cordless Tools_NiCd'!U34-PortablePCs_NiCd!U34-Tablets_NiCd!U34</f>
        <v>53.927821274979067</v>
      </c>
      <c r="V34" s="11">
        <f>'POM Portables NiCd'!V34-'cameras games_NiCd'!V34-cellphones_NiCd!V34-'Cordless Tools_NiCd'!V34-PortablePCs_NiCd!V34-Tablets_NiCd!V34</f>
        <v>103.46701936963845</v>
      </c>
      <c r="W34" s="11">
        <f>'POM Portables NiCd'!W34-'cameras games_NiCd'!W34-cellphones_NiCd!W34-'Cordless Tools_NiCd'!W34-PortablePCs_NiCd!W34-Tablets_NiCd!W34</f>
        <v>79.475216535725068</v>
      </c>
      <c r="X34" s="11">
        <f>'POM Portables NiCd'!X34-'cameras games_NiCd'!X34-cellphones_NiCd!X34-'Cordless Tools_NiCd'!X34-PortablePCs_NiCd!X34-Tablets_NiCd!X34</f>
        <v>67.15489832157968</v>
      </c>
      <c r="Y34" s="11">
        <f>'POM Portables NiCd'!Y34-'cameras games_NiCd'!Y34-cellphones_NiCd!Y34-'Cordless Tools_NiCd'!Y34-PortablePCs_NiCd!Y34-Tablets_NiCd!Y34</f>
        <v>80.517215307053391</v>
      </c>
      <c r="Z34" s="11">
        <f>'POM Portables NiCd'!Z34-'cameras games_NiCd'!Z34-cellphones_NiCd!Z34-'Cordless Tools_NiCd'!Z34-PortablePCs_NiCd!Z34-Tablets_NiCd!Z34</f>
        <v>117.60962303421243</v>
      </c>
      <c r="AA34" s="11">
        <f>'POM Portables NiCd'!AA34-'cameras games_NiCd'!AA34-cellphones_NiCd!AA34-'Cordless Tools_NiCd'!AA34-PortablePCs_NiCd!AA34-Tablets_NiCd!AA34</f>
        <v>103.38779723346224</v>
      </c>
      <c r="AB34" s="11">
        <f>'POM Portables NiCd'!AB34-'cameras games_NiCd'!AB34-cellphones_NiCd!AB34-'Cordless Tools_NiCd'!AB34-PortablePCs_NiCd!AB34-Tablets_NiCd!AB34</f>
        <v>108.39919999999999</v>
      </c>
      <c r="AC34" s="11">
        <f>'POM Portables NiCd'!AC34-'cameras games_NiCd'!AC34-cellphones_NiCd!AC34-'Cordless Tools_NiCd'!AC34-PortablePCs_NiCd!AC34-Tablets_NiCd!AC34</f>
        <v>86.719359999999995</v>
      </c>
      <c r="AD34" s="11">
        <f>'POM Portables NiCd'!AD34-'cameras games_NiCd'!AD34-cellphones_NiCd!AD34-'Cordless Tools_NiCd'!AD34-PortablePCs_NiCd!AD34-Tablets_NiCd!AD34</f>
        <v>69.37548799999999</v>
      </c>
      <c r="AE34" s="11">
        <f>'POM Portables NiCd'!AE34-'cameras games_NiCd'!AE34-cellphones_NiCd!AE34-'Cordless Tools_NiCd'!AE34-PortablePCs_NiCd!AE34-Tablets_NiCd!AE34</f>
        <v>55.500390399999993</v>
      </c>
      <c r="AF34" s="11">
        <f>'POM Portables NiCd'!AF34-'cameras games_NiCd'!AF34-cellphones_NiCd!AF34-'Cordless Tools_NiCd'!AF34-PortablePCs_NiCd!AF34-Tablets_NiCd!AF34</f>
        <v>44.400312319999998</v>
      </c>
      <c r="AG34" s="11">
        <f>'POM Portables NiCd'!AG34-'cameras games_NiCd'!AG34-cellphones_NiCd!AG34-'Cordless Tools_NiCd'!AG34-PortablePCs_NiCd!AG34-Tablets_NiCd!AG34</f>
        <v>0</v>
      </c>
      <c r="AH34" s="11">
        <f>'POM Portables NiCd'!AH34-'cameras games_NiCd'!AH34-cellphones_NiCd!AH34-'Cordless Tools_NiCd'!AH34-PortablePCs_NiCd!AH34-Tablets_NiCd!AH34</f>
        <v>0</v>
      </c>
      <c r="AI34" s="11">
        <f>'POM Portables NiCd'!AI34-'cameras games_NiCd'!AI34-cellphones_NiCd!AI34-'Cordless Tools_NiCd'!AI34-PortablePCs_NiCd!AI34-Tablets_NiCd!AI34</f>
        <v>0</v>
      </c>
      <c r="AJ34" s="11">
        <f>'POM Portables NiCd'!AJ34-'cameras games_NiCd'!AJ34-cellphones_NiCd!AJ34-'Cordless Tools_NiCd'!AJ34-PortablePCs_NiCd!AJ34-Tablets_NiCd!AJ34</f>
        <v>0</v>
      </c>
      <c r="AK34" s="11">
        <f>'POM Portables NiCd'!AK34-'cameras games_NiCd'!AK34-cellphones_NiCd!AK34-'Cordless Tools_NiCd'!AK34-PortablePCs_NiCd!AK34-Tablets_NiCd!AK34</f>
        <v>0</v>
      </c>
      <c r="AL34" s="11">
        <f>'POM Portables NiCd'!AL34-'cameras games_NiCd'!AL34-cellphones_NiCd!AL34-'Cordless Tools_NiCd'!AL34-PortablePCs_NiCd!AL34-Tablets_NiCd!AL34</f>
        <v>0</v>
      </c>
      <c r="AM34" s="11">
        <f>'POM Portables NiCd'!AM34-'cameras games_NiCd'!AM34-cellphones_NiCd!AM34-'Cordless Tools_NiCd'!AM34-PortablePCs_NiCd!AM34-Tablets_NiCd!AM34</f>
        <v>0</v>
      </c>
      <c r="AN34" s="11">
        <f>'POM Portables NiCd'!AN34-'cameras games_NiCd'!AN34-cellphones_NiCd!AN34-'Cordless Tools_NiCd'!AN34-PortablePCs_NiCd!AN34-Tablets_NiCd!AN34</f>
        <v>0</v>
      </c>
      <c r="AO34" s="11">
        <f>'POM Portables NiCd'!AO34-'cameras games_NiCd'!AO34-cellphones_NiCd!AO34-'Cordless Tools_NiCd'!AO34-PortablePCs_NiCd!AO34-Tablets_NiCd!AO34</f>
        <v>0</v>
      </c>
      <c r="AP34" s="11">
        <f>'POM Portables NiCd'!AP34-'cameras games_NiCd'!AP34-cellphones_NiCd!AP34-'Cordless Tools_NiCd'!AP34-PortablePCs_NiCd!AP34-Tablets_NiCd!AP34</f>
        <v>0</v>
      </c>
      <c r="AQ34" s="11">
        <f>'POM Portables NiCd'!AQ34-'cameras games_NiCd'!AQ34-cellphones_NiCd!AQ34-'Cordless Tools_NiCd'!AQ34-PortablePCs_NiCd!AQ34-Tablets_NiCd!AQ34</f>
        <v>0</v>
      </c>
      <c r="AR34" s="11">
        <f>'POM Portables NiCd'!AR34-'cameras games_NiCd'!AR34-cellphones_NiCd!AR34-'Cordless Tools_NiCd'!AR34-PortablePCs_NiCd!AR34-Tablets_NiCd!AR34</f>
        <v>0</v>
      </c>
      <c r="AS34" s="11">
        <f>'POM Portables NiCd'!AS34-'cameras games_NiCd'!AS34-cellphones_NiCd!AS34-'Cordless Tools_NiCd'!AS34-PortablePCs_NiCd!AS34-Tablets_NiCd!AS34</f>
        <v>0</v>
      </c>
      <c r="AT34" s="11">
        <f>'POM Portables NiCd'!AT34-'cameras games_NiCd'!AT34-cellphones_NiCd!AT34-'Cordless Tools_NiCd'!AT34-PortablePCs_NiCd!AT34-Tablets_NiCd!AT34</f>
        <v>0</v>
      </c>
      <c r="AU34" s="11">
        <f>'POM Portables NiCd'!AU34-'cameras games_NiCd'!AU34-cellphones_NiCd!AU34-'Cordless Tools_NiCd'!AU34-PortablePCs_NiCd!AU34-Tablets_NiCd!AU34</f>
        <v>0</v>
      </c>
      <c r="AV34" s="11">
        <f>'POM Portables NiCd'!AV34-'cameras games_NiCd'!AV34-cellphones_NiCd!AV34-'Cordless Tools_NiCd'!AV34-PortablePCs_NiCd!AV34-Tablets_NiCd!AV34</f>
        <v>0</v>
      </c>
      <c r="AW34" s="11">
        <f>'POM Portables NiCd'!AW34-'cameras games_NiCd'!AW34-cellphones_NiCd!AW34-'Cordless Tools_NiCd'!AW34-PortablePCs_NiCd!AW34-Tablets_NiCd!AW34</f>
        <v>0</v>
      </c>
      <c r="AX34" s="11">
        <f>'POM Portables NiCd'!AX34-'cameras games_NiCd'!AX34-cellphones_NiCd!AX34-'Cordless Tools_NiCd'!AX34-PortablePCs_NiCd!AX34-Tablets_NiCd!AX34</f>
        <v>0</v>
      </c>
      <c r="AY34" s="11">
        <f>'POM Portables NiCd'!AY34-'cameras games_NiCd'!AY34-cellphones_NiCd!AY34-'Cordless Tools_NiCd'!AY34-PortablePCs_NiCd!AY34-Tablets_NiCd!AY34</f>
        <v>0</v>
      </c>
      <c r="AZ34" s="11">
        <f>'POM Portables NiCd'!AZ34-'cameras games_NiCd'!AZ34-cellphones_NiCd!AZ34-'Cordless Tools_NiCd'!AZ34-PortablePCs_NiCd!AZ34-Tablets_NiCd!AZ34</f>
        <v>0</v>
      </c>
      <c r="BA34" s="11">
        <f>'POM Portables NiCd'!BA34-'cameras games_NiCd'!BA34-cellphones_NiCd!BA34-'Cordless Tools_NiCd'!BA34-PortablePCs_NiCd!BA34-Tablets_NiCd!BA34</f>
        <v>0</v>
      </c>
      <c r="BB34" s="11">
        <f>'POM Portables NiCd'!BB34-'cameras games_NiCd'!BB34-cellphones_NiCd!BB34-'Cordless Tools_NiCd'!BB34-PortablePCs_NiCd!BB34-Tablets_NiCd!BB34</f>
        <v>0</v>
      </c>
      <c r="BC34" s="11">
        <f>'POM Portables NiCd'!BC34-'cameras games_NiCd'!BC34-cellphones_NiCd!BC34-'Cordless Tools_NiCd'!BC34-PortablePCs_NiCd!BC34-Tablets_NiCd!BC34</f>
        <v>0</v>
      </c>
      <c r="BD34" s="11">
        <f>'POM Portables NiCd'!BD34-'cameras games_NiCd'!BD34-cellphones_NiCd!BD34-'Cordless Tools_NiCd'!BD34-PortablePCs_NiCd!BD34-Tablets_NiCd!BD34</f>
        <v>0</v>
      </c>
      <c r="BE34" s="11">
        <f>'POM Portables NiCd'!BE34-'cameras games_NiCd'!BE34-cellphones_NiCd!BE34-'Cordless Tools_NiCd'!BE34-PortablePCs_NiCd!BE34-Tablets_NiCd!BE34</f>
        <v>0</v>
      </c>
    </row>
    <row r="35" spans="1:57" x14ac:dyDescent="0.35">
      <c r="A35" s="57" t="s">
        <v>616</v>
      </c>
      <c r="C35" s="86" t="s">
        <v>4</v>
      </c>
      <c r="D35" s="58" t="s">
        <v>621</v>
      </c>
      <c r="E35" s="86" t="s">
        <v>625</v>
      </c>
      <c r="F35" s="26" t="s">
        <v>62</v>
      </c>
      <c r="G35" s="11">
        <f>'POM Portables NiCd'!G35-'cameras games_NiCd'!G35-cellphones_NiCd!G35-'Cordless Tools_NiCd'!G35-PortablePCs_NiCd!G35-Tablets_NiCd!G35</f>
        <v>45.917878648506047</v>
      </c>
      <c r="H35" s="11">
        <f>'POM Portables NiCd'!H35-'cameras games_NiCd'!H35-cellphones_NiCd!H35-'Cordless Tools_NiCd'!H35-PortablePCs_NiCd!H35-Tablets_NiCd!H35</f>
        <v>62.167483955904544</v>
      </c>
      <c r="I35" s="11">
        <f>'POM Portables NiCd'!I35-'cameras games_NiCd'!I35-cellphones_NiCd!I35-'Cordless Tools_NiCd'!I35-PortablePCs_NiCd!I35-Tablets_NiCd!I35</f>
        <v>75.16396016265648</v>
      </c>
      <c r="J35" s="11">
        <f>'POM Portables NiCd'!J35-'cameras games_NiCd'!J35-cellphones_NiCd!J35-'Cordless Tools_NiCd'!J35-PortablePCs_NiCd!J35-Tablets_NiCd!J35</f>
        <v>82.665734001193201</v>
      </c>
      <c r="K35" s="11">
        <f>'POM Portables NiCd'!K35-'cameras games_NiCd'!K35-cellphones_NiCd!K35-'Cordless Tools_NiCd'!K35-PortablePCs_NiCd!K35-Tablets_NiCd!K35</f>
        <v>105.31509125435485</v>
      </c>
      <c r="L35" s="11">
        <f>'POM Portables NiCd'!L35-'cameras games_NiCd'!L35-cellphones_NiCd!L35-'Cordless Tools_NiCd'!L35-PortablePCs_NiCd!L35-Tablets_NiCd!L35</f>
        <v>70.497575273362827</v>
      </c>
      <c r="M35" s="11">
        <f>'POM Portables NiCd'!M35-'cameras games_NiCd'!M35-cellphones_NiCd!M35-'Cordless Tools_NiCd'!M35-PortablePCs_NiCd!M35-Tablets_NiCd!M35</f>
        <v>87.890626836937642</v>
      </c>
      <c r="N35" s="11">
        <f>'POM Portables NiCd'!N35-'cameras games_NiCd'!N35-cellphones_NiCd!N35-'Cordless Tools_NiCd'!N35-PortablePCs_NiCd!N35-Tablets_NiCd!N35</f>
        <v>19.231987382010857</v>
      </c>
      <c r="O35" s="11">
        <f>'POM Portables NiCd'!O35-'cameras games_NiCd'!O35-cellphones_NiCd!O35-'Cordless Tools_NiCd'!O35-PortablePCs_NiCd!O35-Tablets_NiCd!O35</f>
        <v>-0.15432845932029693</v>
      </c>
      <c r="P35" s="11">
        <f>'POM Portables NiCd'!P35-'cameras games_NiCd'!P35-cellphones_NiCd!P35-'Cordless Tools_NiCd'!P35-PortablePCs_NiCd!P35-Tablets_NiCd!P35</f>
        <v>-25.601717831360958</v>
      </c>
      <c r="Q35" s="11">
        <f>'POM Portables NiCd'!Q35-'cameras games_NiCd'!Q35-cellphones_NiCd!Q35-'Cordless Tools_NiCd'!Q35-PortablePCs_NiCd!Q35-Tablets_NiCd!Q35</f>
        <v>-46.98717828200121</v>
      </c>
      <c r="R35" s="11">
        <f>'POM Portables NiCd'!R35-'cameras games_NiCd'!R35-cellphones_NiCd!R35-'Cordless Tools_NiCd'!R35-PortablePCs_NiCd!R35-Tablets_NiCd!R35</f>
        <v>-23.305207399903935</v>
      </c>
      <c r="S35" s="11">
        <f>'POM Portables NiCd'!S35-'cameras games_NiCd'!S35-cellphones_NiCd!S35-'Cordless Tools_NiCd'!S35-PortablePCs_NiCd!S35-Tablets_NiCd!S35</f>
        <v>-46.979816926728766</v>
      </c>
      <c r="T35" s="11">
        <f>'POM Portables NiCd'!T35-'cameras games_NiCd'!T35-cellphones_NiCd!T35-'Cordless Tools_NiCd'!T35-PortablePCs_NiCd!T35-Tablets_NiCd!T35</f>
        <v>-44.845955701351762</v>
      </c>
      <c r="U35" s="11">
        <f>'POM Portables NiCd'!U35-'cameras games_NiCd'!U35-cellphones_NiCd!U35-'Cordless Tools_NiCd'!U35-PortablePCs_NiCd!U35-Tablets_NiCd!U35</f>
        <v>-36.604082077796058</v>
      </c>
      <c r="V35" s="11">
        <f>'POM Portables NiCd'!V35-'cameras games_NiCd'!V35-cellphones_NiCd!V35-'Cordless Tools_NiCd'!V35-PortablePCs_NiCd!V35-Tablets_NiCd!V35</f>
        <v>-12.17840169877082</v>
      </c>
      <c r="W35" s="11">
        <f>'POM Portables NiCd'!W35-'cameras games_NiCd'!W35-cellphones_NiCd!W35-'Cordless Tools_NiCd'!W35-PortablePCs_NiCd!W35-Tablets_NiCd!W35</f>
        <v>-7.4398424507938081</v>
      </c>
      <c r="X35" s="11">
        <f>'POM Portables NiCd'!X35-'cameras games_NiCd'!X35-cellphones_NiCd!X35-'Cordless Tools_NiCd'!X35-PortablePCs_NiCd!X35-Tablets_NiCd!X35</f>
        <v>4.2460869232407532</v>
      </c>
      <c r="Y35" s="11">
        <f>'POM Portables NiCd'!Y35-'cameras games_NiCd'!Y35-cellphones_NiCd!Y35-'Cordless Tools_NiCd'!Y35-PortablePCs_NiCd!Y35-Tablets_NiCd!Y35</f>
        <v>12.121221492249575</v>
      </c>
      <c r="Z35" s="11">
        <f>'POM Portables NiCd'!Z35-'cameras games_NiCd'!Z35-cellphones_NiCd!Z35-'Cordless Tools_NiCd'!Z35-PortablePCs_NiCd!Z35-Tablets_NiCd!Z35</f>
        <v>12.518766487759001</v>
      </c>
      <c r="AA35" s="11">
        <f>'POM Portables NiCd'!AA35-'cameras games_NiCd'!AA35-cellphones_NiCd!AA35-'Cordless Tools_NiCd'!AA35-PortablePCs_NiCd!AA35-Tablets_NiCd!AA35</f>
        <v>12.856732774545184</v>
      </c>
      <c r="AB35" s="11">
        <f>'POM Portables NiCd'!AB35-'cameras games_NiCd'!AB35-cellphones_NiCd!AB35-'Cordless Tools_NiCd'!AB35-PortablePCs_NiCd!AB35-Tablets_NiCd!AB35</f>
        <v>14.923999999999999</v>
      </c>
      <c r="AC35" s="11">
        <f>'POM Portables NiCd'!AC35-'cameras games_NiCd'!AC35-cellphones_NiCd!AC35-'Cordless Tools_NiCd'!AC35-PortablePCs_NiCd!AC35-Tablets_NiCd!AC35</f>
        <v>11.9392</v>
      </c>
      <c r="AD35" s="11">
        <f>'POM Portables NiCd'!AD35-'cameras games_NiCd'!AD35-cellphones_NiCd!AD35-'Cordless Tools_NiCd'!AD35-PortablePCs_NiCd!AD35-Tablets_NiCd!AD35</f>
        <v>9.551359999999999</v>
      </c>
      <c r="AE35" s="11">
        <f>'POM Portables NiCd'!AE35-'cameras games_NiCd'!AE35-cellphones_NiCd!AE35-'Cordless Tools_NiCd'!AE35-PortablePCs_NiCd!AE35-Tablets_NiCd!AE35</f>
        <v>7.641087999999999</v>
      </c>
      <c r="AF35" s="11">
        <f>'POM Portables NiCd'!AF35-'cameras games_NiCd'!AF35-cellphones_NiCd!AF35-'Cordless Tools_NiCd'!AF35-PortablePCs_NiCd!AF35-Tablets_NiCd!AF35</f>
        <v>6.1128703999999994</v>
      </c>
      <c r="AG35" s="11">
        <f>'POM Portables NiCd'!AG35-'cameras games_NiCd'!AG35-cellphones_NiCd!AG35-'Cordless Tools_NiCd'!AG35-PortablePCs_NiCd!AG35-Tablets_NiCd!AG35</f>
        <v>0</v>
      </c>
      <c r="AH35" s="11">
        <f>'POM Portables NiCd'!AH35-'cameras games_NiCd'!AH35-cellphones_NiCd!AH35-'Cordless Tools_NiCd'!AH35-PortablePCs_NiCd!AH35-Tablets_NiCd!AH35</f>
        <v>0</v>
      </c>
      <c r="AI35" s="11">
        <f>'POM Portables NiCd'!AI35-'cameras games_NiCd'!AI35-cellphones_NiCd!AI35-'Cordless Tools_NiCd'!AI35-PortablePCs_NiCd!AI35-Tablets_NiCd!AI35</f>
        <v>0</v>
      </c>
      <c r="AJ35" s="11">
        <f>'POM Portables NiCd'!AJ35-'cameras games_NiCd'!AJ35-cellphones_NiCd!AJ35-'Cordless Tools_NiCd'!AJ35-PortablePCs_NiCd!AJ35-Tablets_NiCd!AJ35</f>
        <v>0</v>
      </c>
      <c r="AK35" s="11">
        <f>'POM Portables NiCd'!AK35-'cameras games_NiCd'!AK35-cellphones_NiCd!AK35-'Cordless Tools_NiCd'!AK35-PortablePCs_NiCd!AK35-Tablets_NiCd!AK35</f>
        <v>0</v>
      </c>
      <c r="AL35" s="11">
        <f>'POM Portables NiCd'!AL35-'cameras games_NiCd'!AL35-cellphones_NiCd!AL35-'Cordless Tools_NiCd'!AL35-PortablePCs_NiCd!AL35-Tablets_NiCd!AL35</f>
        <v>0</v>
      </c>
      <c r="AM35" s="11">
        <f>'POM Portables NiCd'!AM35-'cameras games_NiCd'!AM35-cellphones_NiCd!AM35-'Cordless Tools_NiCd'!AM35-PortablePCs_NiCd!AM35-Tablets_NiCd!AM35</f>
        <v>0</v>
      </c>
      <c r="AN35" s="11">
        <f>'POM Portables NiCd'!AN35-'cameras games_NiCd'!AN35-cellphones_NiCd!AN35-'Cordless Tools_NiCd'!AN35-PortablePCs_NiCd!AN35-Tablets_NiCd!AN35</f>
        <v>0</v>
      </c>
      <c r="AO35" s="11">
        <f>'POM Portables NiCd'!AO35-'cameras games_NiCd'!AO35-cellphones_NiCd!AO35-'Cordless Tools_NiCd'!AO35-PortablePCs_NiCd!AO35-Tablets_NiCd!AO35</f>
        <v>0</v>
      </c>
      <c r="AP35" s="11">
        <f>'POM Portables NiCd'!AP35-'cameras games_NiCd'!AP35-cellphones_NiCd!AP35-'Cordless Tools_NiCd'!AP35-PortablePCs_NiCd!AP35-Tablets_NiCd!AP35</f>
        <v>0</v>
      </c>
      <c r="AQ35" s="11">
        <f>'POM Portables NiCd'!AQ35-'cameras games_NiCd'!AQ35-cellphones_NiCd!AQ35-'Cordless Tools_NiCd'!AQ35-PortablePCs_NiCd!AQ35-Tablets_NiCd!AQ35</f>
        <v>0</v>
      </c>
      <c r="AR35" s="11">
        <f>'POM Portables NiCd'!AR35-'cameras games_NiCd'!AR35-cellphones_NiCd!AR35-'Cordless Tools_NiCd'!AR35-PortablePCs_NiCd!AR35-Tablets_NiCd!AR35</f>
        <v>0</v>
      </c>
      <c r="AS35" s="11">
        <f>'POM Portables NiCd'!AS35-'cameras games_NiCd'!AS35-cellphones_NiCd!AS35-'Cordless Tools_NiCd'!AS35-PortablePCs_NiCd!AS35-Tablets_NiCd!AS35</f>
        <v>0</v>
      </c>
      <c r="AT35" s="11">
        <f>'POM Portables NiCd'!AT35-'cameras games_NiCd'!AT35-cellphones_NiCd!AT35-'Cordless Tools_NiCd'!AT35-PortablePCs_NiCd!AT35-Tablets_NiCd!AT35</f>
        <v>0</v>
      </c>
      <c r="AU35" s="11">
        <f>'POM Portables NiCd'!AU35-'cameras games_NiCd'!AU35-cellphones_NiCd!AU35-'Cordless Tools_NiCd'!AU35-PortablePCs_NiCd!AU35-Tablets_NiCd!AU35</f>
        <v>0</v>
      </c>
      <c r="AV35" s="11">
        <f>'POM Portables NiCd'!AV35-'cameras games_NiCd'!AV35-cellphones_NiCd!AV35-'Cordless Tools_NiCd'!AV35-PortablePCs_NiCd!AV35-Tablets_NiCd!AV35</f>
        <v>0</v>
      </c>
      <c r="AW35" s="11">
        <f>'POM Portables NiCd'!AW35-'cameras games_NiCd'!AW35-cellphones_NiCd!AW35-'Cordless Tools_NiCd'!AW35-PortablePCs_NiCd!AW35-Tablets_NiCd!AW35</f>
        <v>0</v>
      </c>
      <c r="AX35" s="11">
        <f>'POM Portables NiCd'!AX35-'cameras games_NiCd'!AX35-cellphones_NiCd!AX35-'Cordless Tools_NiCd'!AX35-PortablePCs_NiCd!AX35-Tablets_NiCd!AX35</f>
        <v>0</v>
      </c>
      <c r="AY35" s="11">
        <f>'POM Portables NiCd'!AY35-'cameras games_NiCd'!AY35-cellphones_NiCd!AY35-'Cordless Tools_NiCd'!AY35-PortablePCs_NiCd!AY35-Tablets_NiCd!AY35</f>
        <v>0</v>
      </c>
      <c r="AZ35" s="11">
        <f>'POM Portables NiCd'!AZ35-'cameras games_NiCd'!AZ35-cellphones_NiCd!AZ35-'Cordless Tools_NiCd'!AZ35-PortablePCs_NiCd!AZ35-Tablets_NiCd!AZ35</f>
        <v>0</v>
      </c>
      <c r="BA35" s="11">
        <f>'POM Portables NiCd'!BA35-'cameras games_NiCd'!BA35-cellphones_NiCd!BA35-'Cordless Tools_NiCd'!BA35-PortablePCs_NiCd!BA35-Tablets_NiCd!BA35</f>
        <v>0</v>
      </c>
      <c r="BB35" s="11">
        <f>'POM Portables NiCd'!BB35-'cameras games_NiCd'!BB35-cellphones_NiCd!BB35-'Cordless Tools_NiCd'!BB35-PortablePCs_NiCd!BB35-Tablets_NiCd!BB35</f>
        <v>0</v>
      </c>
      <c r="BC35" s="11">
        <f>'POM Portables NiCd'!BC35-'cameras games_NiCd'!BC35-cellphones_NiCd!BC35-'Cordless Tools_NiCd'!BC35-PortablePCs_NiCd!BC35-Tablets_NiCd!BC35</f>
        <v>0</v>
      </c>
      <c r="BD35" s="11">
        <f>'POM Portables NiCd'!BD35-'cameras games_NiCd'!BD35-cellphones_NiCd!BD35-'Cordless Tools_NiCd'!BD35-PortablePCs_NiCd!BD35-Tablets_NiCd!BD35</f>
        <v>0</v>
      </c>
      <c r="BE35" s="11">
        <f>'POM Portables NiCd'!BE35-'cameras games_NiCd'!BE35-cellphones_NiCd!BE35-'Cordless Tools_NiCd'!BE35-PortablePCs_NiCd!BE35-Tablets_NiCd!BE35</f>
        <v>0</v>
      </c>
    </row>
    <row r="36" spans="1:57" x14ac:dyDescent="0.35">
      <c r="A36" s="57" t="s">
        <v>616</v>
      </c>
      <c r="C36" s="86" t="s">
        <v>4</v>
      </c>
      <c r="D36" s="58" t="s">
        <v>621</v>
      </c>
      <c r="E36" s="86" t="s">
        <v>625</v>
      </c>
      <c r="F36" s="26" t="s">
        <v>63</v>
      </c>
      <c r="G36" s="11">
        <f>'POM Portables NiCd'!G36-'cameras games_NiCd'!G36-cellphones_NiCd!G36-'Cordless Tools_NiCd'!G36-PortablePCs_NiCd!G36-Tablets_NiCd!G36</f>
        <v>131.92964726923319</v>
      </c>
      <c r="H36" s="11">
        <f>'POM Portables NiCd'!H36-'cameras games_NiCd'!H36-cellphones_NiCd!H36-'Cordless Tools_NiCd'!H36-PortablePCs_NiCd!H36-Tablets_NiCd!H36</f>
        <v>146.71856530317314</v>
      </c>
      <c r="I36" s="11">
        <f>'POM Portables NiCd'!I36-'cameras games_NiCd'!I36-cellphones_NiCd!I36-'Cordless Tools_NiCd'!I36-PortablePCs_NiCd!I36-Tablets_NiCd!I36</f>
        <v>156.16352381119239</v>
      </c>
      <c r="J36" s="11">
        <f>'POM Portables NiCd'!J36-'cameras games_NiCd'!J36-cellphones_NiCd!J36-'Cordless Tools_NiCd'!J36-PortablePCs_NiCd!J36-Tablets_NiCd!J36</f>
        <v>168.6853525090942</v>
      </c>
      <c r="K36" s="11">
        <f>'POM Portables NiCd'!K36-'cameras games_NiCd'!K36-cellphones_NiCd!K36-'Cordless Tools_NiCd'!K36-PortablePCs_NiCd!K36-Tablets_NiCd!K36</f>
        <v>206.90365570472048</v>
      </c>
      <c r="L36" s="11">
        <f>'POM Portables NiCd'!L36-'cameras games_NiCd'!L36-cellphones_NiCd!L36-'Cordless Tools_NiCd'!L36-PortablePCs_NiCd!L36-Tablets_NiCd!L36</f>
        <v>147.67814092384518</v>
      </c>
      <c r="M36" s="11">
        <f>'POM Portables NiCd'!M36-'cameras games_NiCd'!M36-cellphones_NiCd!M36-'Cordless Tools_NiCd'!M36-PortablePCs_NiCd!M36-Tablets_NiCd!M36</f>
        <v>209.34364878707623</v>
      </c>
      <c r="N36" s="11">
        <f>'POM Portables NiCd'!N36-'cameras games_NiCd'!N36-cellphones_NiCd!N36-'Cordless Tools_NiCd'!N36-PortablePCs_NiCd!N36-Tablets_NiCd!N36</f>
        <v>106.81212163097425</v>
      </c>
      <c r="O36" s="11">
        <f>'POM Portables NiCd'!O36-'cameras games_NiCd'!O36-cellphones_NiCd!O36-'Cordless Tools_NiCd'!O36-PortablePCs_NiCd!O36-Tablets_NiCd!O36</f>
        <v>94.499659228735283</v>
      </c>
      <c r="P36" s="11">
        <f>'POM Portables NiCd'!P36-'cameras games_NiCd'!P36-cellphones_NiCd!P36-'Cordless Tools_NiCd'!P36-PortablePCs_NiCd!P36-Tablets_NiCd!P36</f>
        <v>51.600956477296656</v>
      </c>
      <c r="Q36" s="11">
        <f>'POM Portables NiCd'!Q36-'cameras games_NiCd'!Q36-cellphones_NiCd!Q36-'Cordless Tools_NiCd'!Q36-PortablePCs_NiCd!Q36-Tablets_NiCd!Q36</f>
        <v>11.059323802410049</v>
      </c>
      <c r="R36" s="11">
        <f>'POM Portables NiCd'!R36-'cameras games_NiCd'!R36-cellphones_NiCd!R36-'Cordless Tools_NiCd'!R36-PortablePCs_NiCd!R36-Tablets_NiCd!R36</f>
        <v>37.605750195812881</v>
      </c>
      <c r="S36" s="11">
        <f>'POM Portables NiCd'!S36-'cameras games_NiCd'!S36-cellphones_NiCd!S36-'Cordless Tools_NiCd'!S36-PortablePCs_NiCd!S36-Tablets_NiCd!S36</f>
        <v>19.287068683800236</v>
      </c>
      <c r="T36" s="11">
        <f>'POM Portables NiCd'!T36-'cameras games_NiCd'!T36-cellphones_NiCd!T36-'Cordless Tools_NiCd'!T36-PortablePCs_NiCd!T36-Tablets_NiCd!T36</f>
        <v>-18.554739246827218</v>
      </c>
      <c r="U36" s="11">
        <f>'POM Portables NiCd'!U36-'cameras games_NiCd'!U36-cellphones_NiCd!U36-'Cordless Tools_NiCd'!U36-PortablePCs_NiCd!U36-Tablets_NiCd!U36</f>
        <v>-19.535661882422268</v>
      </c>
      <c r="V36" s="11">
        <f>'POM Portables NiCd'!V36-'cameras games_NiCd'!V36-cellphones_NiCd!V36-'Cordless Tools_NiCd'!V36-PortablePCs_NiCd!V36-Tablets_NiCd!V36</f>
        <v>12.731372660431866</v>
      </c>
      <c r="W36" s="11">
        <f>'POM Portables NiCd'!W36-'cameras games_NiCd'!W36-cellphones_NiCd!W36-'Cordless Tools_NiCd'!W36-PortablePCs_NiCd!W36-Tablets_NiCd!W36</f>
        <v>1.1912976486412461</v>
      </c>
      <c r="X36" s="11">
        <f>'POM Portables NiCd'!X36-'cameras games_NiCd'!X36-cellphones_NiCd!X36-'Cordless Tools_NiCd'!X36-PortablePCs_NiCd!X36-Tablets_NiCd!X36</f>
        <v>12.667442490036741</v>
      </c>
      <c r="Y36" s="11">
        <f>'POM Portables NiCd'!Y36-'cameras games_NiCd'!Y36-cellphones_NiCd!Y36-'Cordless Tools_NiCd'!Y36-PortablePCs_NiCd!Y36-Tablets_NiCd!Y36</f>
        <v>13.093190545585275</v>
      </c>
      <c r="Z36" s="11">
        <f>'POM Portables NiCd'!Z36-'cameras games_NiCd'!Z36-cellphones_NiCd!Z36-'Cordless Tools_NiCd'!Z36-PortablePCs_NiCd!Z36-Tablets_NiCd!Z36</f>
        <v>22.945516610045818</v>
      </c>
      <c r="AA36" s="11">
        <f>'POM Portables NiCd'!AA36-'cameras games_NiCd'!AA36-cellphones_NiCd!AA36-'Cordless Tools_NiCd'!AA36-PortablePCs_NiCd!AA36-Tablets_NiCd!AA36</f>
        <v>26.242114100675284</v>
      </c>
      <c r="AB36" s="11">
        <f>'POM Portables NiCd'!AB36-'cameras games_NiCd'!AB36-cellphones_NiCd!AB36-'Cordless Tools_NiCd'!AB36-PortablePCs_NiCd!AB36-Tablets_NiCd!AB36</f>
        <v>35.744799999999998</v>
      </c>
      <c r="AC36" s="11">
        <f>'POM Portables NiCd'!AC36-'cameras games_NiCd'!AC36-cellphones_NiCd!AC36-'Cordless Tools_NiCd'!AC36-PortablePCs_NiCd!AC36-Tablets_NiCd!AC36</f>
        <v>28.595839999999999</v>
      </c>
      <c r="AD36" s="11">
        <f>'POM Portables NiCd'!AD36-'cameras games_NiCd'!AD36-cellphones_NiCd!AD36-'Cordless Tools_NiCd'!AD36-PortablePCs_NiCd!AD36-Tablets_NiCd!AD36</f>
        <v>22.876671999999999</v>
      </c>
      <c r="AE36" s="11">
        <f>'POM Portables NiCd'!AE36-'cameras games_NiCd'!AE36-cellphones_NiCd!AE36-'Cordless Tools_NiCd'!AE36-PortablePCs_NiCd!AE36-Tablets_NiCd!AE36</f>
        <v>18.3013376</v>
      </c>
      <c r="AF36" s="11">
        <f>'POM Portables NiCd'!AF36-'cameras games_NiCd'!AF36-cellphones_NiCd!AF36-'Cordless Tools_NiCd'!AF36-PortablePCs_NiCd!AF36-Tablets_NiCd!AF36</f>
        <v>14.64107008</v>
      </c>
      <c r="AG36" s="11">
        <f>'POM Portables NiCd'!AG36-'cameras games_NiCd'!AG36-cellphones_NiCd!AG36-'Cordless Tools_NiCd'!AG36-PortablePCs_NiCd!AG36-Tablets_NiCd!AG36</f>
        <v>0</v>
      </c>
      <c r="AH36" s="11">
        <f>'POM Portables NiCd'!AH36-'cameras games_NiCd'!AH36-cellphones_NiCd!AH36-'Cordless Tools_NiCd'!AH36-PortablePCs_NiCd!AH36-Tablets_NiCd!AH36</f>
        <v>0</v>
      </c>
      <c r="AI36" s="11">
        <f>'POM Portables NiCd'!AI36-'cameras games_NiCd'!AI36-cellphones_NiCd!AI36-'Cordless Tools_NiCd'!AI36-PortablePCs_NiCd!AI36-Tablets_NiCd!AI36</f>
        <v>0</v>
      </c>
      <c r="AJ36" s="11">
        <f>'POM Portables NiCd'!AJ36-'cameras games_NiCd'!AJ36-cellphones_NiCd!AJ36-'Cordless Tools_NiCd'!AJ36-PortablePCs_NiCd!AJ36-Tablets_NiCd!AJ36</f>
        <v>0</v>
      </c>
      <c r="AK36" s="11">
        <f>'POM Portables NiCd'!AK36-'cameras games_NiCd'!AK36-cellphones_NiCd!AK36-'Cordless Tools_NiCd'!AK36-PortablePCs_NiCd!AK36-Tablets_NiCd!AK36</f>
        <v>0</v>
      </c>
      <c r="AL36" s="11">
        <f>'POM Portables NiCd'!AL36-'cameras games_NiCd'!AL36-cellphones_NiCd!AL36-'Cordless Tools_NiCd'!AL36-PortablePCs_NiCd!AL36-Tablets_NiCd!AL36</f>
        <v>0</v>
      </c>
      <c r="AM36" s="11">
        <f>'POM Portables NiCd'!AM36-'cameras games_NiCd'!AM36-cellphones_NiCd!AM36-'Cordless Tools_NiCd'!AM36-PortablePCs_NiCd!AM36-Tablets_NiCd!AM36</f>
        <v>0</v>
      </c>
      <c r="AN36" s="11">
        <f>'POM Portables NiCd'!AN36-'cameras games_NiCd'!AN36-cellphones_NiCd!AN36-'Cordless Tools_NiCd'!AN36-PortablePCs_NiCd!AN36-Tablets_NiCd!AN36</f>
        <v>0</v>
      </c>
      <c r="AO36" s="11">
        <f>'POM Portables NiCd'!AO36-'cameras games_NiCd'!AO36-cellphones_NiCd!AO36-'Cordless Tools_NiCd'!AO36-PortablePCs_NiCd!AO36-Tablets_NiCd!AO36</f>
        <v>0</v>
      </c>
      <c r="AP36" s="11">
        <f>'POM Portables NiCd'!AP36-'cameras games_NiCd'!AP36-cellphones_NiCd!AP36-'Cordless Tools_NiCd'!AP36-PortablePCs_NiCd!AP36-Tablets_NiCd!AP36</f>
        <v>0</v>
      </c>
      <c r="AQ36" s="11">
        <f>'POM Portables NiCd'!AQ36-'cameras games_NiCd'!AQ36-cellphones_NiCd!AQ36-'Cordless Tools_NiCd'!AQ36-PortablePCs_NiCd!AQ36-Tablets_NiCd!AQ36</f>
        <v>0</v>
      </c>
      <c r="AR36" s="11">
        <f>'POM Portables NiCd'!AR36-'cameras games_NiCd'!AR36-cellphones_NiCd!AR36-'Cordless Tools_NiCd'!AR36-PortablePCs_NiCd!AR36-Tablets_NiCd!AR36</f>
        <v>0</v>
      </c>
      <c r="AS36" s="11">
        <f>'POM Portables NiCd'!AS36-'cameras games_NiCd'!AS36-cellphones_NiCd!AS36-'Cordless Tools_NiCd'!AS36-PortablePCs_NiCd!AS36-Tablets_NiCd!AS36</f>
        <v>0</v>
      </c>
      <c r="AT36" s="11">
        <f>'POM Portables NiCd'!AT36-'cameras games_NiCd'!AT36-cellphones_NiCd!AT36-'Cordless Tools_NiCd'!AT36-PortablePCs_NiCd!AT36-Tablets_NiCd!AT36</f>
        <v>0</v>
      </c>
      <c r="AU36" s="11">
        <f>'POM Portables NiCd'!AU36-'cameras games_NiCd'!AU36-cellphones_NiCd!AU36-'Cordless Tools_NiCd'!AU36-PortablePCs_NiCd!AU36-Tablets_NiCd!AU36</f>
        <v>0</v>
      </c>
      <c r="AV36" s="11">
        <f>'POM Portables NiCd'!AV36-'cameras games_NiCd'!AV36-cellphones_NiCd!AV36-'Cordless Tools_NiCd'!AV36-PortablePCs_NiCd!AV36-Tablets_NiCd!AV36</f>
        <v>0</v>
      </c>
      <c r="AW36" s="11">
        <f>'POM Portables NiCd'!AW36-'cameras games_NiCd'!AW36-cellphones_NiCd!AW36-'Cordless Tools_NiCd'!AW36-PortablePCs_NiCd!AW36-Tablets_NiCd!AW36</f>
        <v>0</v>
      </c>
      <c r="AX36" s="11">
        <f>'POM Portables NiCd'!AX36-'cameras games_NiCd'!AX36-cellphones_NiCd!AX36-'Cordless Tools_NiCd'!AX36-PortablePCs_NiCd!AX36-Tablets_NiCd!AX36</f>
        <v>0</v>
      </c>
      <c r="AY36" s="11">
        <f>'POM Portables NiCd'!AY36-'cameras games_NiCd'!AY36-cellphones_NiCd!AY36-'Cordless Tools_NiCd'!AY36-PortablePCs_NiCd!AY36-Tablets_NiCd!AY36</f>
        <v>0</v>
      </c>
      <c r="AZ36" s="11">
        <f>'POM Portables NiCd'!AZ36-'cameras games_NiCd'!AZ36-cellphones_NiCd!AZ36-'Cordless Tools_NiCd'!AZ36-PortablePCs_NiCd!AZ36-Tablets_NiCd!AZ36</f>
        <v>0</v>
      </c>
      <c r="BA36" s="11">
        <f>'POM Portables NiCd'!BA36-'cameras games_NiCd'!BA36-cellphones_NiCd!BA36-'Cordless Tools_NiCd'!BA36-PortablePCs_NiCd!BA36-Tablets_NiCd!BA36</f>
        <v>0</v>
      </c>
      <c r="BB36" s="11">
        <f>'POM Portables NiCd'!BB36-'cameras games_NiCd'!BB36-cellphones_NiCd!BB36-'Cordless Tools_NiCd'!BB36-PortablePCs_NiCd!BB36-Tablets_NiCd!BB36</f>
        <v>0</v>
      </c>
      <c r="BC36" s="11">
        <f>'POM Portables NiCd'!BC36-'cameras games_NiCd'!BC36-cellphones_NiCd!BC36-'Cordless Tools_NiCd'!BC36-PortablePCs_NiCd!BC36-Tablets_NiCd!BC36</f>
        <v>0</v>
      </c>
      <c r="BD36" s="11">
        <f>'POM Portables NiCd'!BD36-'cameras games_NiCd'!BD36-cellphones_NiCd!BD36-'Cordless Tools_NiCd'!BD36-PortablePCs_NiCd!BD36-Tablets_NiCd!BD36</f>
        <v>0</v>
      </c>
      <c r="BE36" s="11">
        <f>'POM Portables NiCd'!BE36-'cameras games_NiCd'!BE36-cellphones_NiCd!BE36-'Cordless Tools_NiCd'!BE36-PortablePCs_NiCd!BE36-Tablets_NiCd!BE36</f>
        <v>0</v>
      </c>
    </row>
    <row r="37" spans="1:57" x14ac:dyDescent="0.35">
      <c r="A37" s="57" t="s">
        <v>616</v>
      </c>
      <c r="C37" s="86" t="s">
        <v>4</v>
      </c>
      <c r="D37" s="58" t="s">
        <v>621</v>
      </c>
      <c r="E37" s="86" t="s">
        <v>625</v>
      </c>
      <c r="F37" s="26" t="s">
        <v>64</v>
      </c>
      <c r="G37" s="11">
        <f>'POM Portables NiCd'!G37-'cameras games_NiCd'!G37-cellphones_NiCd!G37-'Cordless Tools_NiCd'!G37-PortablePCs_NiCd!G37-Tablets_NiCd!G37</f>
        <v>34.142709788244872</v>
      </c>
      <c r="H37" s="11">
        <f>'POM Portables NiCd'!H37-'cameras games_NiCd'!H37-cellphones_NiCd!H37-'Cordless Tools_NiCd'!H37-PortablePCs_NiCd!H37-Tablets_NiCd!H37</f>
        <v>26.857296158373863</v>
      </c>
      <c r="I37" s="11">
        <f>'POM Portables NiCd'!I37-'cameras games_NiCd'!I37-cellphones_NiCd!I37-'Cordless Tools_NiCd'!I37-PortablePCs_NiCd!I37-Tablets_NiCd!I37</f>
        <v>37.064071636402872</v>
      </c>
      <c r="J37" s="11">
        <f>'POM Portables NiCd'!J37-'cameras games_NiCd'!J37-cellphones_NiCd!J37-'Cordless Tools_NiCd'!J37-PortablePCs_NiCd!J37-Tablets_NiCd!J37</f>
        <v>41.03487920556551</v>
      </c>
      <c r="K37" s="11">
        <f>'POM Portables NiCd'!K37-'cameras games_NiCd'!K37-cellphones_NiCd!K37-'Cordless Tools_NiCd'!K37-PortablePCs_NiCd!K37-Tablets_NiCd!K37</f>
        <v>55.272806131620989</v>
      </c>
      <c r="L37" s="11">
        <f>'POM Portables NiCd'!L37-'cameras games_NiCd'!L37-cellphones_NiCd!L37-'Cordless Tools_NiCd'!L37-PortablePCs_NiCd!L37-Tablets_NiCd!L37</f>
        <v>38.271578636547638</v>
      </c>
      <c r="M37" s="11">
        <f>'POM Portables NiCd'!M37-'cameras games_NiCd'!M37-cellphones_NiCd!M37-'Cordless Tools_NiCd'!M37-PortablePCs_NiCd!M37-Tablets_NiCd!M37</f>
        <v>50.508335683341208</v>
      </c>
      <c r="N37" s="11">
        <f>'POM Portables NiCd'!N37-'cameras games_NiCd'!N37-cellphones_NiCd!N37-'Cordless Tools_NiCd'!N37-PortablePCs_NiCd!N37-Tablets_NiCd!N37</f>
        <v>17.740371934342299</v>
      </c>
      <c r="O37" s="11">
        <f>'POM Portables NiCd'!O37-'cameras games_NiCd'!O37-cellphones_NiCd!O37-'Cordless Tools_NiCd'!O37-PortablePCs_NiCd!O37-Tablets_NiCd!O37</f>
        <v>9.6924114294458974</v>
      </c>
      <c r="P37" s="11">
        <f>'POM Portables NiCd'!P37-'cameras games_NiCd'!P37-cellphones_NiCd!P37-'Cordless Tools_NiCd'!P37-PortablePCs_NiCd!P37-Tablets_NiCd!P37</f>
        <v>-7.9767445437356983</v>
      </c>
      <c r="Q37" s="11">
        <f>'POM Portables NiCd'!Q37-'cameras games_NiCd'!Q37-cellphones_NiCd!Q37-'Cordless Tools_NiCd'!Q37-PortablePCs_NiCd!Q37-Tablets_NiCd!Q37</f>
        <v>-21.015730936703754</v>
      </c>
      <c r="R37" s="11">
        <f>'POM Portables NiCd'!R37-'cameras games_NiCd'!R37-cellphones_NiCd!R37-'Cordless Tools_NiCd'!R37-PortablePCs_NiCd!R37-Tablets_NiCd!R37</f>
        <v>-12.09891637960861</v>
      </c>
      <c r="S37" s="11">
        <f>'POM Portables NiCd'!S37-'cameras games_NiCd'!S37-cellphones_NiCd!S37-'Cordless Tools_NiCd'!S37-PortablePCs_NiCd!S37-Tablets_NiCd!S37</f>
        <v>-19.682942229660807</v>
      </c>
      <c r="T37" s="11">
        <f>'POM Portables NiCd'!T37-'cameras games_NiCd'!T37-cellphones_NiCd!T37-'Cordless Tools_NiCd'!T37-PortablePCs_NiCd!T37-Tablets_NiCd!T37</f>
        <v>-16.782736571210627</v>
      </c>
      <c r="U37" s="11">
        <f>'POM Portables NiCd'!U37-'cameras games_NiCd'!U37-cellphones_NiCd!U37-'Cordless Tools_NiCd'!U37-PortablePCs_NiCd!U37-Tablets_NiCd!U37</f>
        <v>-23.55585298139146</v>
      </c>
      <c r="V37" s="11">
        <f>'POM Portables NiCd'!V37-'cameras games_NiCd'!V37-cellphones_NiCd!V37-'Cordless Tools_NiCd'!V37-PortablePCs_NiCd!V37-Tablets_NiCd!V37</f>
        <v>-4.8763219738680323</v>
      </c>
      <c r="W37" s="11">
        <f>'POM Portables NiCd'!W37-'cameras games_NiCd'!W37-cellphones_NiCd!W37-'Cordless Tools_NiCd'!W37-PortablePCs_NiCd!W37-Tablets_NiCd!W37</f>
        <v>-2.2712724538152145</v>
      </c>
      <c r="X37" s="11">
        <f>'POM Portables NiCd'!X37-'cameras games_NiCd'!X37-cellphones_NiCd!X37-'Cordless Tools_NiCd'!X37-PortablePCs_NiCd!X37-Tablets_NiCd!X37</f>
        <v>2.4783699814109639</v>
      </c>
      <c r="Y37" s="11">
        <f>'POM Portables NiCd'!Y37-'cameras games_NiCd'!Y37-cellphones_NiCd!Y37-'Cordless Tools_NiCd'!Y37-PortablePCs_NiCd!Y37-Tablets_NiCd!Y37</f>
        <v>7.7591232670344006</v>
      </c>
      <c r="Z37" s="11">
        <f>'POM Portables NiCd'!Z37-'cameras games_NiCd'!Z37-cellphones_NiCd!Z37-'Cordless Tools_NiCd'!Z37-PortablePCs_NiCd!Z37-Tablets_NiCd!Z37</f>
        <v>9.3222795670848235</v>
      </c>
      <c r="AA37" s="11">
        <f>'POM Portables NiCd'!AA37-'cameras games_NiCd'!AA37-cellphones_NiCd!AA37-'Cordless Tools_NiCd'!AA37-PortablePCs_NiCd!AA37-Tablets_NiCd!AA37</f>
        <v>10.731565597173818</v>
      </c>
      <c r="AB37" s="11">
        <f>'POM Portables NiCd'!AB37-'cameras games_NiCd'!AB37-cellphones_NiCd!AB37-'Cordless Tools_NiCd'!AB37-PortablePCs_NiCd!AB37-Tablets_NiCd!AB37</f>
        <v>11.804</v>
      </c>
      <c r="AC37" s="11">
        <f>'POM Portables NiCd'!AC37-'cameras games_NiCd'!AC37-cellphones_NiCd!AC37-'Cordless Tools_NiCd'!AC37-PortablePCs_NiCd!AC37-Tablets_NiCd!AC37</f>
        <v>9.4432000000000009</v>
      </c>
      <c r="AD37" s="11">
        <f>'POM Portables NiCd'!AD37-'cameras games_NiCd'!AD37-cellphones_NiCd!AD37-'Cordless Tools_NiCd'!AD37-PortablePCs_NiCd!AD37-Tablets_NiCd!AD37</f>
        <v>7.5545600000000004</v>
      </c>
      <c r="AE37" s="11">
        <f>'POM Portables NiCd'!AE37-'cameras games_NiCd'!AE37-cellphones_NiCd!AE37-'Cordless Tools_NiCd'!AE37-PortablePCs_NiCd!AE37-Tablets_NiCd!AE37</f>
        <v>6.0436480000000001</v>
      </c>
      <c r="AF37" s="11">
        <f>'POM Portables NiCd'!AF37-'cameras games_NiCd'!AF37-cellphones_NiCd!AF37-'Cordless Tools_NiCd'!AF37-PortablePCs_NiCd!AF37-Tablets_NiCd!AF37</f>
        <v>4.8349184000000003</v>
      </c>
      <c r="AG37" s="11">
        <f>'POM Portables NiCd'!AG37-'cameras games_NiCd'!AG37-cellphones_NiCd!AG37-'Cordless Tools_NiCd'!AG37-PortablePCs_NiCd!AG37-Tablets_NiCd!AG37</f>
        <v>0</v>
      </c>
      <c r="AH37" s="11">
        <f>'POM Portables NiCd'!AH37-'cameras games_NiCd'!AH37-cellphones_NiCd!AH37-'Cordless Tools_NiCd'!AH37-PortablePCs_NiCd!AH37-Tablets_NiCd!AH37</f>
        <v>0</v>
      </c>
      <c r="AI37" s="11">
        <f>'POM Portables NiCd'!AI37-'cameras games_NiCd'!AI37-cellphones_NiCd!AI37-'Cordless Tools_NiCd'!AI37-PortablePCs_NiCd!AI37-Tablets_NiCd!AI37</f>
        <v>0</v>
      </c>
      <c r="AJ37" s="11">
        <f>'POM Portables NiCd'!AJ37-'cameras games_NiCd'!AJ37-cellphones_NiCd!AJ37-'Cordless Tools_NiCd'!AJ37-PortablePCs_NiCd!AJ37-Tablets_NiCd!AJ37</f>
        <v>0</v>
      </c>
      <c r="AK37" s="11">
        <f>'POM Portables NiCd'!AK37-'cameras games_NiCd'!AK37-cellphones_NiCd!AK37-'Cordless Tools_NiCd'!AK37-PortablePCs_NiCd!AK37-Tablets_NiCd!AK37</f>
        <v>0</v>
      </c>
      <c r="AL37" s="11">
        <f>'POM Portables NiCd'!AL37-'cameras games_NiCd'!AL37-cellphones_NiCd!AL37-'Cordless Tools_NiCd'!AL37-PortablePCs_NiCd!AL37-Tablets_NiCd!AL37</f>
        <v>0</v>
      </c>
      <c r="AM37" s="11">
        <f>'POM Portables NiCd'!AM37-'cameras games_NiCd'!AM37-cellphones_NiCd!AM37-'Cordless Tools_NiCd'!AM37-PortablePCs_NiCd!AM37-Tablets_NiCd!AM37</f>
        <v>0</v>
      </c>
      <c r="AN37" s="11">
        <f>'POM Portables NiCd'!AN37-'cameras games_NiCd'!AN37-cellphones_NiCd!AN37-'Cordless Tools_NiCd'!AN37-PortablePCs_NiCd!AN37-Tablets_NiCd!AN37</f>
        <v>0</v>
      </c>
      <c r="AO37" s="11">
        <f>'POM Portables NiCd'!AO37-'cameras games_NiCd'!AO37-cellphones_NiCd!AO37-'Cordless Tools_NiCd'!AO37-PortablePCs_NiCd!AO37-Tablets_NiCd!AO37</f>
        <v>0</v>
      </c>
      <c r="AP37" s="11">
        <f>'POM Portables NiCd'!AP37-'cameras games_NiCd'!AP37-cellphones_NiCd!AP37-'Cordless Tools_NiCd'!AP37-PortablePCs_NiCd!AP37-Tablets_NiCd!AP37</f>
        <v>0</v>
      </c>
      <c r="AQ37" s="11">
        <f>'POM Portables NiCd'!AQ37-'cameras games_NiCd'!AQ37-cellphones_NiCd!AQ37-'Cordless Tools_NiCd'!AQ37-PortablePCs_NiCd!AQ37-Tablets_NiCd!AQ37</f>
        <v>0</v>
      </c>
      <c r="AR37" s="11">
        <f>'POM Portables NiCd'!AR37-'cameras games_NiCd'!AR37-cellphones_NiCd!AR37-'Cordless Tools_NiCd'!AR37-PortablePCs_NiCd!AR37-Tablets_NiCd!AR37</f>
        <v>0</v>
      </c>
      <c r="AS37" s="11">
        <f>'POM Portables NiCd'!AS37-'cameras games_NiCd'!AS37-cellphones_NiCd!AS37-'Cordless Tools_NiCd'!AS37-PortablePCs_NiCd!AS37-Tablets_NiCd!AS37</f>
        <v>0</v>
      </c>
      <c r="AT37" s="11">
        <f>'POM Portables NiCd'!AT37-'cameras games_NiCd'!AT37-cellphones_NiCd!AT37-'Cordless Tools_NiCd'!AT37-PortablePCs_NiCd!AT37-Tablets_NiCd!AT37</f>
        <v>0</v>
      </c>
      <c r="AU37" s="11">
        <f>'POM Portables NiCd'!AU37-'cameras games_NiCd'!AU37-cellphones_NiCd!AU37-'Cordless Tools_NiCd'!AU37-PortablePCs_NiCd!AU37-Tablets_NiCd!AU37</f>
        <v>0</v>
      </c>
      <c r="AV37" s="11">
        <f>'POM Portables NiCd'!AV37-'cameras games_NiCd'!AV37-cellphones_NiCd!AV37-'Cordless Tools_NiCd'!AV37-PortablePCs_NiCd!AV37-Tablets_NiCd!AV37</f>
        <v>0</v>
      </c>
      <c r="AW37" s="11">
        <f>'POM Portables NiCd'!AW37-'cameras games_NiCd'!AW37-cellphones_NiCd!AW37-'Cordless Tools_NiCd'!AW37-PortablePCs_NiCd!AW37-Tablets_NiCd!AW37</f>
        <v>0</v>
      </c>
      <c r="AX37" s="11">
        <f>'POM Portables NiCd'!AX37-'cameras games_NiCd'!AX37-cellphones_NiCd!AX37-'Cordless Tools_NiCd'!AX37-PortablePCs_NiCd!AX37-Tablets_NiCd!AX37</f>
        <v>0</v>
      </c>
      <c r="AY37" s="11">
        <f>'POM Portables NiCd'!AY37-'cameras games_NiCd'!AY37-cellphones_NiCd!AY37-'Cordless Tools_NiCd'!AY37-PortablePCs_NiCd!AY37-Tablets_NiCd!AY37</f>
        <v>0</v>
      </c>
      <c r="AZ37" s="11">
        <f>'POM Portables NiCd'!AZ37-'cameras games_NiCd'!AZ37-cellphones_NiCd!AZ37-'Cordless Tools_NiCd'!AZ37-PortablePCs_NiCd!AZ37-Tablets_NiCd!AZ37</f>
        <v>0</v>
      </c>
      <c r="BA37" s="11">
        <f>'POM Portables NiCd'!BA37-'cameras games_NiCd'!BA37-cellphones_NiCd!BA37-'Cordless Tools_NiCd'!BA37-PortablePCs_NiCd!BA37-Tablets_NiCd!BA37</f>
        <v>0</v>
      </c>
      <c r="BB37" s="11">
        <f>'POM Portables NiCd'!BB37-'cameras games_NiCd'!BB37-cellphones_NiCd!BB37-'Cordless Tools_NiCd'!BB37-PortablePCs_NiCd!BB37-Tablets_NiCd!BB37</f>
        <v>0</v>
      </c>
      <c r="BC37" s="11">
        <f>'POM Portables NiCd'!BC37-'cameras games_NiCd'!BC37-cellphones_NiCd!BC37-'Cordless Tools_NiCd'!BC37-PortablePCs_NiCd!BC37-Tablets_NiCd!BC37</f>
        <v>0</v>
      </c>
      <c r="BD37" s="11">
        <f>'POM Portables NiCd'!BD37-'cameras games_NiCd'!BD37-cellphones_NiCd!BD37-'Cordless Tools_NiCd'!BD37-PortablePCs_NiCd!BD37-Tablets_NiCd!BD37</f>
        <v>0</v>
      </c>
      <c r="BE37" s="11">
        <f>'POM Portables NiCd'!BE37-'cameras games_NiCd'!BE37-cellphones_NiCd!BE37-'Cordless Tools_NiCd'!BE37-PortablePCs_NiCd!BE37-Tablets_NiCd!BE37</f>
        <v>0</v>
      </c>
    </row>
    <row r="38" spans="1:57" x14ac:dyDescent="0.35">
      <c r="A38" s="57" t="s">
        <v>616</v>
      </c>
      <c r="C38" s="86" t="s">
        <v>4</v>
      </c>
      <c r="D38" s="58" t="s">
        <v>621</v>
      </c>
      <c r="E38" s="86" t="s">
        <v>625</v>
      </c>
      <c r="F38" s="26" t="s">
        <v>65</v>
      </c>
      <c r="G38" s="11">
        <f>'POM Portables NiCd'!G38-'cameras games_NiCd'!G38-cellphones_NiCd!G38-'Cordless Tools_NiCd'!G38-PortablePCs_NiCd!G38-Tablets_NiCd!G38</f>
        <v>28.320459885885636</v>
      </c>
      <c r="H38" s="11">
        <f>'POM Portables NiCd'!H38-'cameras games_NiCd'!H38-cellphones_NiCd!H38-'Cordless Tools_NiCd'!H38-PortablePCs_NiCd!H38-Tablets_NiCd!H38</f>
        <v>30.342252544281749</v>
      </c>
      <c r="I38" s="11">
        <f>'POM Portables NiCd'!I38-'cameras games_NiCd'!I38-cellphones_NiCd!I38-'Cordless Tools_NiCd'!I38-PortablePCs_NiCd!I38-Tablets_NiCd!I38</f>
        <v>33.956022532056821</v>
      </c>
      <c r="J38" s="11">
        <f>'POM Portables NiCd'!J38-'cameras games_NiCd'!J38-cellphones_NiCd!J38-'Cordless Tools_NiCd'!J38-PortablePCs_NiCd!J38-Tablets_NiCd!J38</f>
        <v>36.213406653057696</v>
      </c>
      <c r="K38" s="11">
        <f>'POM Portables NiCd'!K38-'cameras games_NiCd'!K38-cellphones_NiCd!K38-'Cordless Tools_NiCd'!K38-PortablePCs_NiCd!K38-Tablets_NiCd!K38</f>
        <v>43.270714313832073</v>
      </c>
      <c r="L38" s="11">
        <f>'POM Portables NiCd'!L38-'cameras games_NiCd'!L38-cellphones_NiCd!L38-'Cordless Tools_NiCd'!L38-PortablePCs_NiCd!L38-Tablets_NiCd!L38</f>
        <v>27.713162155148147</v>
      </c>
      <c r="M38" s="11">
        <f>'POM Portables NiCd'!M38-'cameras games_NiCd'!M38-cellphones_NiCd!M38-'Cordless Tools_NiCd'!M38-PortablePCs_NiCd!M38-Tablets_NiCd!M38</f>
        <v>44.395184516707005</v>
      </c>
      <c r="N38" s="11">
        <f>'POM Portables NiCd'!N38-'cameras games_NiCd'!N38-cellphones_NiCd!N38-'Cordless Tools_NiCd'!N38-PortablePCs_NiCd!N38-Tablets_NiCd!N38</f>
        <v>21.068699327562559</v>
      </c>
      <c r="O38" s="11">
        <f>'POM Portables NiCd'!O38-'cameras games_NiCd'!O38-cellphones_NiCd!O38-'Cordless Tools_NiCd'!O38-PortablePCs_NiCd!O38-Tablets_NiCd!O38</f>
        <v>16.156726888228953</v>
      </c>
      <c r="P38" s="11">
        <f>'POM Portables NiCd'!P38-'cameras games_NiCd'!P38-cellphones_NiCd!P38-'Cordless Tools_NiCd'!P38-PortablePCs_NiCd!P38-Tablets_NiCd!P38</f>
        <v>4.2404133355935976</v>
      </c>
      <c r="Q38" s="11">
        <f>'POM Portables NiCd'!Q38-'cameras games_NiCd'!Q38-cellphones_NiCd!Q38-'Cordless Tools_NiCd'!Q38-PortablePCs_NiCd!Q38-Tablets_NiCd!Q38</f>
        <v>-6.5415742135739592</v>
      </c>
      <c r="R38" s="11">
        <f>'POM Portables NiCd'!R38-'cameras games_NiCd'!R38-cellphones_NiCd!R38-'Cordless Tools_NiCd'!R38-PortablePCs_NiCd!R38-Tablets_NiCd!R38</f>
        <v>-1.3977266348894517</v>
      </c>
      <c r="S38" s="11">
        <f>'POM Portables NiCd'!S38-'cameras games_NiCd'!S38-cellphones_NiCd!S38-'Cordless Tools_NiCd'!S38-PortablePCs_NiCd!S38-Tablets_NiCd!S38</f>
        <v>-6.3772169021330605</v>
      </c>
      <c r="T38" s="11">
        <f>'POM Portables NiCd'!T38-'cameras games_NiCd'!T38-cellphones_NiCd!T38-'Cordless Tools_NiCd'!T38-PortablePCs_NiCd!T38-Tablets_NiCd!T38</f>
        <v>-6.1969432041238051</v>
      </c>
      <c r="U38" s="11">
        <f>'POM Portables NiCd'!U38-'cameras games_NiCd'!U38-cellphones_NiCd!U38-'Cordless Tools_NiCd'!U38-PortablePCs_NiCd!U38-Tablets_NiCd!U38</f>
        <v>-4.7160343142178522</v>
      </c>
      <c r="V38" s="11">
        <f>'POM Portables NiCd'!V38-'cameras games_NiCd'!V38-cellphones_NiCd!V38-'Cordless Tools_NiCd'!V38-PortablePCs_NiCd!V38-Tablets_NiCd!V38</f>
        <v>1.1018463338864368</v>
      </c>
      <c r="W38" s="11">
        <f>'POM Portables NiCd'!W38-'cameras games_NiCd'!W38-cellphones_NiCd!W38-'Cordless Tools_NiCd'!W38-PortablePCs_NiCd!W38-Tablets_NiCd!W38</f>
        <v>2.4977200677979443</v>
      </c>
      <c r="X38" s="11">
        <f>'POM Portables NiCd'!X38-'cameras games_NiCd'!X38-cellphones_NiCd!X38-'Cordless Tools_NiCd'!X38-PortablePCs_NiCd!X38-Tablets_NiCd!X38</f>
        <v>1.9112490104317272</v>
      </c>
      <c r="Y38" s="11">
        <f>'POM Portables NiCd'!Y38-'cameras games_NiCd'!Y38-cellphones_NiCd!Y38-'Cordless Tools_NiCd'!Y38-PortablePCs_NiCd!Y38-Tablets_NiCd!Y38</f>
        <v>4.1961342812639266</v>
      </c>
      <c r="Z38" s="11">
        <f>'POM Portables NiCd'!Z38-'cameras games_NiCd'!Z38-cellphones_NiCd!Z38-'Cordless Tools_NiCd'!Z38-PortablePCs_NiCd!Z38-Tablets_NiCd!Z38</f>
        <v>4.1547084314826321</v>
      </c>
      <c r="AA38" s="11">
        <f>'POM Portables NiCd'!AA38-'cameras games_NiCd'!AA38-cellphones_NiCd!AA38-'Cordless Tools_NiCd'!AA38-PortablePCs_NiCd!AA38-Tablets_NiCd!AA38</f>
        <v>4.3666370360914151</v>
      </c>
      <c r="AB38" s="11">
        <f>'POM Portables NiCd'!AB38-'cameras games_NiCd'!AB38-cellphones_NiCd!AB38-'Cordless Tools_NiCd'!AB38-PortablePCs_NiCd!AB38-Tablets_NiCd!AB38</f>
        <v>4.5968</v>
      </c>
      <c r="AC38" s="11">
        <f>'POM Portables NiCd'!AC38-'cameras games_NiCd'!AC38-cellphones_NiCd!AC38-'Cordless Tools_NiCd'!AC38-PortablePCs_NiCd!AC38-Tablets_NiCd!AC38</f>
        <v>3.6774399999999998</v>
      </c>
      <c r="AD38" s="11">
        <f>'POM Portables NiCd'!AD38-'cameras games_NiCd'!AD38-cellphones_NiCd!AD38-'Cordless Tools_NiCd'!AD38-PortablePCs_NiCd!AD38-Tablets_NiCd!AD38</f>
        <v>2.9419519999999997</v>
      </c>
      <c r="AE38" s="11">
        <f>'POM Portables NiCd'!AE38-'cameras games_NiCd'!AE38-cellphones_NiCd!AE38-'Cordless Tools_NiCd'!AE38-PortablePCs_NiCd!AE38-Tablets_NiCd!AE38</f>
        <v>2.3535615999999999</v>
      </c>
      <c r="AF38" s="11">
        <f>'POM Portables NiCd'!AF38-'cameras games_NiCd'!AF38-cellphones_NiCd!AF38-'Cordless Tools_NiCd'!AF38-PortablePCs_NiCd!AF38-Tablets_NiCd!AF38</f>
        <v>1.8828492799999998</v>
      </c>
      <c r="AG38" s="11">
        <f>'POM Portables NiCd'!AG38-'cameras games_NiCd'!AG38-cellphones_NiCd!AG38-'Cordless Tools_NiCd'!AG38-PortablePCs_NiCd!AG38-Tablets_NiCd!AG38</f>
        <v>0</v>
      </c>
      <c r="AH38" s="11">
        <f>'POM Portables NiCd'!AH38-'cameras games_NiCd'!AH38-cellphones_NiCd!AH38-'Cordless Tools_NiCd'!AH38-PortablePCs_NiCd!AH38-Tablets_NiCd!AH38</f>
        <v>0</v>
      </c>
      <c r="AI38" s="11">
        <f>'POM Portables NiCd'!AI38-'cameras games_NiCd'!AI38-cellphones_NiCd!AI38-'Cordless Tools_NiCd'!AI38-PortablePCs_NiCd!AI38-Tablets_NiCd!AI38</f>
        <v>0</v>
      </c>
      <c r="AJ38" s="11">
        <f>'POM Portables NiCd'!AJ38-'cameras games_NiCd'!AJ38-cellphones_NiCd!AJ38-'Cordless Tools_NiCd'!AJ38-PortablePCs_NiCd!AJ38-Tablets_NiCd!AJ38</f>
        <v>0</v>
      </c>
      <c r="AK38" s="11">
        <f>'POM Portables NiCd'!AK38-'cameras games_NiCd'!AK38-cellphones_NiCd!AK38-'Cordless Tools_NiCd'!AK38-PortablePCs_NiCd!AK38-Tablets_NiCd!AK38</f>
        <v>0</v>
      </c>
      <c r="AL38" s="11">
        <f>'POM Portables NiCd'!AL38-'cameras games_NiCd'!AL38-cellphones_NiCd!AL38-'Cordless Tools_NiCd'!AL38-PortablePCs_NiCd!AL38-Tablets_NiCd!AL38</f>
        <v>0</v>
      </c>
      <c r="AM38" s="11">
        <f>'POM Portables NiCd'!AM38-'cameras games_NiCd'!AM38-cellphones_NiCd!AM38-'Cordless Tools_NiCd'!AM38-PortablePCs_NiCd!AM38-Tablets_NiCd!AM38</f>
        <v>0</v>
      </c>
      <c r="AN38" s="11">
        <f>'POM Portables NiCd'!AN38-'cameras games_NiCd'!AN38-cellphones_NiCd!AN38-'Cordless Tools_NiCd'!AN38-PortablePCs_NiCd!AN38-Tablets_NiCd!AN38</f>
        <v>0</v>
      </c>
      <c r="AO38" s="11">
        <f>'POM Portables NiCd'!AO38-'cameras games_NiCd'!AO38-cellphones_NiCd!AO38-'Cordless Tools_NiCd'!AO38-PortablePCs_NiCd!AO38-Tablets_NiCd!AO38</f>
        <v>0</v>
      </c>
      <c r="AP38" s="11">
        <f>'POM Portables NiCd'!AP38-'cameras games_NiCd'!AP38-cellphones_NiCd!AP38-'Cordless Tools_NiCd'!AP38-PortablePCs_NiCd!AP38-Tablets_NiCd!AP38</f>
        <v>0</v>
      </c>
      <c r="AQ38" s="11">
        <f>'POM Portables NiCd'!AQ38-'cameras games_NiCd'!AQ38-cellphones_NiCd!AQ38-'Cordless Tools_NiCd'!AQ38-PortablePCs_NiCd!AQ38-Tablets_NiCd!AQ38</f>
        <v>0</v>
      </c>
      <c r="AR38" s="11">
        <f>'POM Portables NiCd'!AR38-'cameras games_NiCd'!AR38-cellphones_NiCd!AR38-'Cordless Tools_NiCd'!AR38-PortablePCs_NiCd!AR38-Tablets_NiCd!AR38</f>
        <v>0</v>
      </c>
      <c r="AS38" s="11">
        <f>'POM Portables NiCd'!AS38-'cameras games_NiCd'!AS38-cellphones_NiCd!AS38-'Cordless Tools_NiCd'!AS38-PortablePCs_NiCd!AS38-Tablets_NiCd!AS38</f>
        <v>0</v>
      </c>
      <c r="AT38" s="11">
        <f>'POM Portables NiCd'!AT38-'cameras games_NiCd'!AT38-cellphones_NiCd!AT38-'Cordless Tools_NiCd'!AT38-PortablePCs_NiCd!AT38-Tablets_NiCd!AT38</f>
        <v>0</v>
      </c>
      <c r="AU38" s="11">
        <f>'POM Portables NiCd'!AU38-'cameras games_NiCd'!AU38-cellphones_NiCd!AU38-'Cordless Tools_NiCd'!AU38-PortablePCs_NiCd!AU38-Tablets_NiCd!AU38</f>
        <v>0</v>
      </c>
      <c r="AV38" s="11">
        <f>'POM Portables NiCd'!AV38-'cameras games_NiCd'!AV38-cellphones_NiCd!AV38-'Cordless Tools_NiCd'!AV38-PortablePCs_NiCd!AV38-Tablets_NiCd!AV38</f>
        <v>0</v>
      </c>
      <c r="AW38" s="11">
        <f>'POM Portables NiCd'!AW38-'cameras games_NiCd'!AW38-cellphones_NiCd!AW38-'Cordless Tools_NiCd'!AW38-PortablePCs_NiCd!AW38-Tablets_NiCd!AW38</f>
        <v>0</v>
      </c>
      <c r="AX38" s="11">
        <f>'POM Portables NiCd'!AX38-'cameras games_NiCd'!AX38-cellphones_NiCd!AX38-'Cordless Tools_NiCd'!AX38-PortablePCs_NiCd!AX38-Tablets_NiCd!AX38</f>
        <v>0</v>
      </c>
      <c r="AY38" s="11">
        <f>'POM Portables NiCd'!AY38-'cameras games_NiCd'!AY38-cellphones_NiCd!AY38-'Cordless Tools_NiCd'!AY38-PortablePCs_NiCd!AY38-Tablets_NiCd!AY38</f>
        <v>0</v>
      </c>
      <c r="AZ38" s="11">
        <f>'POM Portables NiCd'!AZ38-'cameras games_NiCd'!AZ38-cellphones_NiCd!AZ38-'Cordless Tools_NiCd'!AZ38-PortablePCs_NiCd!AZ38-Tablets_NiCd!AZ38</f>
        <v>0</v>
      </c>
      <c r="BA38" s="11">
        <f>'POM Portables NiCd'!BA38-'cameras games_NiCd'!BA38-cellphones_NiCd!BA38-'Cordless Tools_NiCd'!BA38-PortablePCs_NiCd!BA38-Tablets_NiCd!BA38</f>
        <v>0</v>
      </c>
      <c r="BB38" s="11">
        <f>'POM Portables NiCd'!BB38-'cameras games_NiCd'!BB38-cellphones_NiCd!BB38-'Cordless Tools_NiCd'!BB38-PortablePCs_NiCd!BB38-Tablets_NiCd!BB38</f>
        <v>0</v>
      </c>
      <c r="BC38" s="11">
        <f>'POM Portables NiCd'!BC38-'cameras games_NiCd'!BC38-cellphones_NiCd!BC38-'Cordless Tools_NiCd'!BC38-PortablePCs_NiCd!BC38-Tablets_NiCd!BC38</f>
        <v>0</v>
      </c>
      <c r="BD38" s="11">
        <f>'POM Portables NiCd'!BD38-'cameras games_NiCd'!BD38-cellphones_NiCd!BD38-'Cordless Tools_NiCd'!BD38-PortablePCs_NiCd!BD38-Tablets_NiCd!BD38</f>
        <v>0</v>
      </c>
      <c r="BE38" s="11">
        <f>'POM Portables NiCd'!BE38-'cameras games_NiCd'!BE38-cellphones_NiCd!BE38-'Cordless Tools_NiCd'!BE38-PortablePCs_NiCd!BE38-Tablets_NiCd!BE38</f>
        <v>0</v>
      </c>
    </row>
    <row r="39" spans="1:57" x14ac:dyDescent="0.35">
      <c r="A39" s="57" t="s">
        <v>616</v>
      </c>
      <c r="C39" s="86" t="s">
        <v>4</v>
      </c>
      <c r="D39" s="58" t="s">
        <v>621</v>
      </c>
      <c r="E39" s="86" t="s">
        <v>625</v>
      </c>
      <c r="F39" s="26" t="s">
        <v>36</v>
      </c>
      <c r="G39" s="11">
        <f>'POM Portables NiCd'!G39-'cameras games_NiCd'!G39-cellphones_NiCd!G39-'Cordless Tools_NiCd'!G39-PortablePCs_NiCd!G39-Tablets_NiCd!G39</f>
        <v>678.35491225644466</v>
      </c>
      <c r="H39" s="11">
        <f>'POM Portables NiCd'!H39-'cameras games_NiCd'!H39-cellphones_NiCd!H39-'Cordless Tools_NiCd'!H39-PortablePCs_NiCd!H39-Tablets_NiCd!H39</f>
        <v>772.08135211557146</v>
      </c>
      <c r="I39" s="11">
        <f>'POM Portables NiCd'!I39-'cameras games_NiCd'!I39-cellphones_NiCd!I39-'Cordless Tools_NiCd'!I39-PortablePCs_NiCd!I39-Tablets_NiCd!I39</f>
        <v>839.24010277430966</v>
      </c>
      <c r="J39" s="11">
        <f>'POM Portables NiCd'!J39-'cameras games_NiCd'!J39-cellphones_NiCd!J39-'Cordless Tools_NiCd'!J39-PortablePCs_NiCd!J39-Tablets_NiCd!J39</f>
        <v>894.94718399007422</v>
      </c>
      <c r="K39" s="11">
        <f>'POM Portables NiCd'!K39-'cameras games_NiCd'!K39-cellphones_NiCd!K39-'Cordless Tools_NiCd'!K39-PortablePCs_NiCd!K39-Tablets_NiCd!K39</f>
        <v>1176.1711716749141</v>
      </c>
      <c r="L39" s="11">
        <f>'POM Portables NiCd'!L39-'cameras games_NiCd'!L39-cellphones_NiCd!L39-'Cordless Tools_NiCd'!L39-PortablePCs_NiCd!L39-Tablets_NiCd!L39</f>
        <v>854.13001866552509</v>
      </c>
      <c r="M39" s="11">
        <f>'POM Portables NiCd'!M39-'cameras games_NiCd'!M39-cellphones_NiCd!M39-'Cordless Tools_NiCd'!M39-PortablePCs_NiCd!M39-Tablets_NiCd!M39</f>
        <v>1245.3316148425233</v>
      </c>
      <c r="N39" s="11">
        <f>'POM Portables NiCd'!N39-'cameras games_NiCd'!N39-cellphones_NiCd!N39-'Cordless Tools_NiCd'!N39-PortablePCs_NiCd!N39-Tablets_NiCd!N39</f>
        <v>612.22424497368615</v>
      </c>
      <c r="O39" s="11">
        <f>'POM Portables NiCd'!O39-'cameras games_NiCd'!O39-cellphones_NiCd!O39-'Cordless Tools_NiCd'!O39-PortablePCs_NiCd!O39-Tablets_NiCd!O39</f>
        <v>470.00619003927102</v>
      </c>
      <c r="P39" s="11">
        <f>'POM Portables NiCd'!P39-'cameras games_NiCd'!P39-cellphones_NiCd!P39-'Cordless Tools_NiCd'!P39-PortablePCs_NiCd!P39-Tablets_NiCd!P39</f>
        <v>263.57891501088966</v>
      </c>
      <c r="Q39" s="11">
        <f>'POM Portables NiCd'!Q39-'cameras games_NiCd'!Q39-cellphones_NiCd!Q39-'Cordless Tools_NiCd'!Q39-PortablePCs_NiCd!Q39-Tablets_NiCd!Q39</f>
        <v>15.152102367598957</v>
      </c>
      <c r="R39" s="11">
        <f>'POM Portables NiCd'!R39-'cameras games_NiCd'!R39-cellphones_NiCd!R39-'Cordless Tools_NiCd'!R39-PortablePCs_NiCd!R39-Tablets_NiCd!R39</f>
        <v>171.67621725666652</v>
      </c>
      <c r="S39" s="11">
        <f>'POM Portables NiCd'!S39-'cameras games_NiCd'!S39-cellphones_NiCd!S39-'Cordless Tools_NiCd'!S39-PortablePCs_NiCd!S39-Tablets_NiCd!S39</f>
        <v>37.499195096342817</v>
      </c>
      <c r="T39" s="11">
        <f>'POM Portables NiCd'!T39-'cameras games_NiCd'!T39-cellphones_NiCd!T39-'Cordless Tools_NiCd'!T39-PortablePCs_NiCd!T39-Tablets_NiCd!T39</f>
        <v>48.906881370807469</v>
      </c>
      <c r="U39" s="11">
        <f>'POM Portables NiCd'!U39-'cameras games_NiCd'!U39-cellphones_NiCd!U39-'Cordless Tools_NiCd'!U39-PortablePCs_NiCd!U39-Tablets_NiCd!U39</f>
        <v>86.52548294835168</v>
      </c>
      <c r="V39" s="11">
        <f>'POM Portables NiCd'!V39-'cameras games_NiCd'!V39-cellphones_NiCd!V39-'Cordless Tools_NiCd'!V39-PortablePCs_NiCd!V39-Tablets_NiCd!V39</f>
        <v>208.86797677182943</v>
      </c>
      <c r="W39" s="11">
        <f>'POM Portables NiCd'!W39-'cameras games_NiCd'!W39-cellphones_NiCd!W39-'Cordless Tools_NiCd'!W39-PortablePCs_NiCd!W39-Tablets_NiCd!W39</f>
        <v>220.61862724627119</v>
      </c>
      <c r="X39" s="11">
        <f>'POM Portables NiCd'!X39-'cameras games_NiCd'!X39-cellphones_NiCd!X39-'Cordless Tools_NiCd'!X39-PortablePCs_NiCd!X39-Tablets_NiCd!X39</f>
        <v>241.38979884355717</v>
      </c>
      <c r="Y39" s="11">
        <f>'POM Portables NiCd'!Y39-'cameras games_NiCd'!Y39-cellphones_NiCd!Y39-'Cordless Tools_NiCd'!Y39-PortablePCs_NiCd!Y39-Tablets_NiCd!Y39</f>
        <v>282.47493363363367</v>
      </c>
      <c r="Z39" s="11">
        <f>'POM Portables NiCd'!Z39-'cameras games_NiCd'!Z39-cellphones_NiCd!Z39-'Cordless Tools_NiCd'!Z39-PortablePCs_NiCd!Z39-Tablets_NiCd!Z39</f>
        <v>275.90893407421407</v>
      </c>
      <c r="AA39" s="11">
        <f>'POM Portables NiCd'!AA39-'cameras games_NiCd'!AA39-cellphones_NiCd!AA39-'Cordless Tools_NiCd'!AA39-PortablePCs_NiCd!AA39-Tablets_NiCd!AA39</f>
        <v>242.58922312000391</v>
      </c>
      <c r="AB39" s="11">
        <f>'POM Portables NiCd'!AB39-'cameras games_NiCd'!AB39-cellphones_NiCd!AB39-'Cordless Tools_NiCd'!AB39-PortablePCs_NiCd!AB39-Tablets_NiCd!AB39</f>
        <v>278.60537305672221</v>
      </c>
      <c r="AC39" s="11">
        <f>'POM Portables NiCd'!AC39-'cameras games_NiCd'!AC39-cellphones_NiCd!AC39-'Cordless Tools_NiCd'!AC39-PortablePCs_NiCd!AC39-Tablets_NiCd!AC39</f>
        <v>222.88429844537777</v>
      </c>
      <c r="AD39" s="11">
        <f>'POM Portables NiCd'!AD39-'cameras games_NiCd'!AD39-cellphones_NiCd!AD39-'Cordless Tools_NiCd'!AD39-PortablePCs_NiCd!AD39-Tablets_NiCd!AD39</f>
        <v>178.30743875630222</v>
      </c>
      <c r="AE39" s="11">
        <f>'POM Portables NiCd'!AE39-'cameras games_NiCd'!AE39-cellphones_NiCd!AE39-'Cordless Tools_NiCd'!AE39-PortablePCs_NiCd!AE39-Tablets_NiCd!AE39</f>
        <v>142.64595100504178</v>
      </c>
      <c r="AF39" s="11">
        <f>'POM Portables NiCd'!AF39-'cameras games_NiCd'!AF39-cellphones_NiCd!AF39-'Cordless Tools_NiCd'!AF39-PortablePCs_NiCd!AF39-Tablets_NiCd!AF39</f>
        <v>114.11676080403342</v>
      </c>
      <c r="AG39" s="11">
        <f>'POM Portables NiCd'!AG39-'cameras games_NiCd'!AG39-cellphones_NiCd!AG39-'Cordless Tools_NiCd'!AG39-PortablePCs_NiCd!AG39-Tablets_NiCd!AG39</f>
        <v>0</v>
      </c>
      <c r="AH39" s="11">
        <f>'POM Portables NiCd'!AH39-'cameras games_NiCd'!AH39-cellphones_NiCd!AH39-'Cordless Tools_NiCd'!AH39-PortablePCs_NiCd!AH39-Tablets_NiCd!AH39</f>
        <v>0</v>
      </c>
      <c r="AI39" s="11">
        <f>'POM Portables NiCd'!AI39-'cameras games_NiCd'!AI39-cellphones_NiCd!AI39-'Cordless Tools_NiCd'!AI39-PortablePCs_NiCd!AI39-Tablets_NiCd!AI39</f>
        <v>0</v>
      </c>
      <c r="AJ39" s="11">
        <f>'POM Portables NiCd'!AJ39-'cameras games_NiCd'!AJ39-cellphones_NiCd!AJ39-'Cordless Tools_NiCd'!AJ39-PortablePCs_NiCd!AJ39-Tablets_NiCd!AJ39</f>
        <v>0</v>
      </c>
      <c r="AK39" s="11">
        <f>'POM Portables NiCd'!AK39-'cameras games_NiCd'!AK39-cellphones_NiCd!AK39-'Cordless Tools_NiCd'!AK39-PortablePCs_NiCd!AK39-Tablets_NiCd!AK39</f>
        <v>0</v>
      </c>
      <c r="AL39" s="11">
        <f>'POM Portables NiCd'!AL39-'cameras games_NiCd'!AL39-cellphones_NiCd!AL39-'Cordless Tools_NiCd'!AL39-PortablePCs_NiCd!AL39-Tablets_NiCd!AL39</f>
        <v>0</v>
      </c>
      <c r="AM39" s="11">
        <f>'POM Portables NiCd'!AM39-'cameras games_NiCd'!AM39-cellphones_NiCd!AM39-'Cordless Tools_NiCd'!AM39-PortablePCs_NiCd!AM39-Tablets_NiCd!AM39</f>
        <v>0</v>
      </c>
      <c r="AN39" s="11">
        <f>'POM Portables NiCd'!AN39-'cameras games_NiCd'!AN39-cellphones_NiCd!AN39-'Cordless Tools_NiCd'!AN39-PortablePCs_NiCd!AN39-Tablets_NiCd!AN39</f>
        <v>0</v>
      </c>
      <c r="AO39" s="11">
        <f>'POM Portables NiCd'!AO39-'cameras games_NiCd'!AO39-cellphones_NiCd!AO39-'Cordless Tools_NiCd'!AO39-PortablePCs_NiCd!AO39-Tablets_NiCd!AO39</f>
        <v>0</v>
      </c>
      <c r="AP39" s="11">
        <f>'POM Portables NiCd'!AP39-'cameras games_NiCd'!AP39-cellphones_NiCd!AP39-'Cordless Tools_NiCd'!AP39-PortablePCs_NiCd!AP39-Tablets_NiCd!AP39</f>
        <v>0</v>
      </c>
      <c r="AQ39" s="11">
        <f>'POM Portables NiCd'!AQ39-'cameras games_NiCd'!AQ39-cellphones_NiCd!AQ39-'Cordless Tools_NiCd'!AQ39-PortablePCs_NiCd!AQ39-Tablets_NiCd!AQ39</f>
        <v>0</v>
      </c>
      <c r="AR39" s="11">
        <f>'POM Portables NiCd'!AR39-'cameras games_NiCd'!AR39-cellphones_NiCd!AR39-'Cordless Tools_NiCd'!AR39-PortablePCs_NiCd!AR39-Tablets_NiCd!AR39</f>
        <v>0</v>
      </c>
      <c r="AS39" s="11">
        <f>'POM Portables NiCd'!AS39-'cameras games_NiCd'!AS39-cellphones_NiCd!AS39-'Cordless Tools_NiCd'!AS39-PortablePCs_NiCd!AS39-Tablets_NiCd!AS39</f>
        <v>0</v>
      </c>
      <c r="AT39" s="11">
        <f>'POM Portables NiCd'!AT39-'cameras games_NiCd'!AT39-cellphones_NiCd!AT39-'Cordless Tools_NiCd'!AT39-PortablePCs_NiCd!AT39-Tablets_NiCd!AT39</f>
        <v>0</v>
      </c>
      <c r="AU39" s="11">
        <f>'POM Portables NiCd'!AU39-'cameras games_NiCd'!AU39-cellphones_NiCd!AU39-'Cordless Tools_NiCd'!AU39-PortablePCs_NiCd!AU39-Tablets_NiCd!AU39</f>
        <v>0</v>
      </c>
      <c r="AV39" s="11">
        <f>'POM Portables NiCd'!AV39-'cameras games_NiCd'!AV39-cellphones_NiCd!AV39-'Cordless Tools_NiCd'!AV39-PortablePCs_NiCd!AV39-Tablets_NiCd!AV39</f>
        <v>0</v>
      </c>
      <c r="AW39" s="11">
        <f>'POM Portables NiCd'!AW39-'cameras games_NiCd'!AW39-cellphones_NiCd!AW39-'Cordless Tools_NiCd'!AW39-PortablePCs_NiCd!AW39-Tablets_NiCd!AW39</f>
        <v>0</v>
      </c>
      <c r="AX39" s="11">
        <f>'POM Portables NiCd'!AX39-'cameras games_NiCd'!AX39-cellphones_NiCd!AX39-'Cordless Tools_NiCd'!AX39-PortablePCs_NiCd!AX39-Tablets_NiCd!AX39</f>
        <v>0</v>
      </c>
      <c r="AY39" s="11">
        <f>'POM Portables NiCd'!AY39-'cameras games_NiCd'!AY39-cellphones_NiCd!AY39-'Cordless Tools_NiCd'!AY39-PortablePCs_NiCd!AY39-Tablets_NiCd!AY39</f>
        <v>0</v>
      </c>
      <c r="AZ39" s="11">
        <f>'POM Portables NiCd'!AZ39-'cameras games_NiCd'!AZ39-cellphones_NiCd!AZ39-'Cordless Tools_NiCd'!AZ39-PortablePCs_NiCd!AZ39-Tablets_NiCd!AZ39</f>
        <v>0</v>
      </c>
      <c r="BA39" s="11">
        <f>'POM Portables NiCd'!BA39-'cameras games_NiCd'!BA39-cellphones_NiCd!BA39-'Cordless Tools_NiCd'!BA39-PortablePCs_NiCd!BA39-Tablets_NiCd!BA39</f>
        <v>0</v>
      </c>
      <c r="BB39" s="11">
        <f>'POM Portables NiCd'!BB39-'cameras games_NiCd'!BB39-cellphones_NiCd!BB39-'Cordless Tools_NiCd'!BB39-PortablePCs_NiCd!BB39-Tablets_NiCd!BB39</f>
        <v>0</v>
      </c>
      <c r="BC39" s="11">
        <f>'POM Portables NiCd'!BC39-'cameras games_NiCd'!BC39-cellphones_NiCd!BC39-'Cordless Tools_NiCd'!BC39-PortablePCs_NiCd!BC39-Tablets_NiCd!BC39</f>
        <v>0</v>
      </c>
      <c r="BD39" s="11">
        <f>'POM Portables NiCd'!BD39-'cameras games_NiCd'!BD39-cellphones_NiCd!BD39-'Cordless Tools_NiCd'!BD39-PortablePCs_NiCd!BD39-Tablets_NiCd!BD39</f>
        <v>0</v>
      </c>
      <c r="BE39" s="11">
        <f>'POM Portables NiCd'!BE39-'cameras games_NiCd'!BE39-cellphones_NiCd!BE39-'Cordless Tools_NiCd'!BE39-PortablePCs_NiCd!BE39-Tablets_NiCd!BE39</f>
        <v>0</v>
      </c>
    </row>
    <row r="40" spans="1:57" x14ac:dyDescent="0.35">
      <c r="A40" s="57" t="s">
        <v>616</v>
      </c>
      <c r="C40" s="86" t="s">
        <v>4</v>
      </c>
      <c r="D40" s="58" t="s">
        <v>621</v>
      </c>
      <c r="E40" s="86" t="s">
        <v>625</v>
      </c>
      <c r="F40" s="26" t="s">
        <v>37</v>
      </c>
      <c r="G40" s="11">
        <f>'POM Portables NiCd'!G40-'cameras games_NiCd'!G40-cellphones_NiCd!G40-'Cordless Tools_NiCd'!G40-PortablePCs_NiCd!G40-Tablets_NiCd!G40</f>
        <v>-40.224830736176578</v>
      </c>
      <c r="H40" s="11">
        <f>'POM Portables NiCd'!H40-'cameras games_NiCd'!H40-cellphones_NiCd!H40-'Cordless Tools_NiCd'!H40-PortablePCs_NiCd!H40-Tablets_NiCd!H40</f>
        <v>-38.949747040063741</v>
      </c>
      <c r="I40" s="11">
        <f>'POM Portables NiCd'!I40-'cameras games_NiCd'!I40-cellphones_NiCd!I40-'Cordless Tools_NiCd'!I40-PortablePCs_NiCd!I40-Tablets_NiCd!I40</f>
        <v>-32.005514790681637</v>
      </c>
      <c r="J40" s="11">
        <f>'POM Portables NiCd'!J40-'cameras games_NiCd'!J40-cellphones_NiCd!J40-'Cordless Tools_NiCd'!J40-PortablePCs_NiCd!J40-Tablets_NiCd!J40</f>
        <v>-50.236160210373157</v>
      </c>
      <c r="K40" s="11">
        <f>'POM Portables NiCd'!K40-'cameras games_NiCd'!K40-cellphones_NiCd!K40-'Cordless Tools_NiCd'!K40-PortablePCs_NiCd!K40-Tablets_NiCd!K40</f>
        <v>-28.602600818286483</v>
      </c>
      <c r="L40" s="11">
        <f>'POM Portables NiCd'!L40-'cameras games_NiCd'!L40-cellphones_NiCd!L40-'Cordless Tools_NiCd'!L40-PortablePCs_NiCd!L40-Tablets_NiCd!L40</f>
        <v>-32.72094988057944</v>
      </c>
      <c r="M40" s="11">
        <f>'POM Portables NiCd'!M40-'cameras games_NiCd'!M40-cellphones_NiCd!M40-'Cordless Tools_NiCd'!M40-PortablePCs_NiCd!M40-Tablets_NiCd!M40</f>
        <v>-0.4499090300323374</v>
      </c>
      <c r="N40" s="11">
        <f>'POM Portables NiCd'!N40-'cameras games_NiCd'!N40-cellphones_NiCd!N40-'Cordless Tools_NiCd'!N40-PortablePCs_NiCd!N40-Tablets_NiCd!N40</f>
        <v>-7.6853515133417254</v>
      </c>
      <c r="O40" s="11">
        <f>'POM Portables NiCd'!O40-'cameras games_NiCd'!O40-cellphones_NiCd!O40-'Cordless Tools_NiCd'!O40-PortablePCs_NiCd!O40-Tablets_NiCd!O40</f>
        <v>-4.1569915149883592</v>
      </c>
      <c r="P40" s="11">
        <f>'POM Portables NiCd'!P40-'cameras games_NiCd'!P40-cellphones_NiCd!P40-'Cordless Tools_NiCd'!P40-PortablePCs_NiCd!P40-Tablets_NiCd!P40</f>
        <v>-15.315678587231673</v>
      </c>
      <c r="Q40" s="11">
        <f>'POM Portables NiCd'!Q40-'cameras games_NiCd'!Q40-cellphones_NiCd!Q40-'Cordless Tools_NiCd'!Q40-PortablePCs_NiCd!Q40-Tablets_NiCd!Q40</f>
        <v>-19.19133424910062</v>
      </c>
      <c r="R40" s="11">
        <f>'POM Portables NiCd'!R40-'cameras games_NiCd'!R40-cellphones_NiCd!R40-'Cordless Tools_NiCd'!R40-PortablePCs_NiCd!R40-Tablets_NiCd!R40</f>
        <v>-11.795313345892609</v>
      </c>
      <c r="S40" s="11">
        <f>'POM Portables NiCd'!S40-'cameras games_NiCd'!S40-cellphones_NiCd!S40-'Cordless Tools_NiCd'!S40-PortablePCs_NiCd!S40-Tablets_NiCd!S40</f>
        <v>-40.324049751629296</v>
      </c>
      <c r="T40" s="11">
        <f>'POM Portables NiCd'!T40-'cameras games_NiCd'!T40-cellphones_NiCd!T40-'Cordless Tools_NiCd'!T40-PortablePCs_NiCd!T40-Tablets_NiCd!T40</f>
        <v>-26.495086768961933</v>
      </c>
      <c r="U40" s="11">
        <f>'POM Portables NiCd'!U40-'cameras games_NiCd'!U40-cellphones_NiCd!U40-'Cordless Tools_NiCd'!U40-PortablePCs_NiCd!U40-Tablets_NiCd!U40</f>
        <v>-19.990928304470607</v>
      </c>
      <c r="V40" s="11">
        <f>'POM Portables NiCd'!V40-'cameras games_NiCd'!V40-cellphones_NiCd!V40-'Cordless Tools_NiCd'!V40-PortablePCs_NiCd!V40-Tablets_NiCd!V40</f>
        <v>-5.935478578585375</v>
      </c>
      <c r="W40" s="11">
        <f>'POM Portables NiCd'!W40-'cameras games_NiCd'!W40-cellphones_NiCd!W40-'Cordless Tools_NiCd'!W40-PortablePCs_NiCd!W40-Tablets_NiCd!W40</f>
        <v>-7.9260356459910195</v>
      </c>
      <c r="X40" s="11">
        <f>'POM Portables NiCd'!X40-'cameras games_NiCd'!X40-cellphones_NiCd!X40-'Cordless Tools_NiCd'!X40-PortablePCs_NiCd!X40-Tablets_NiCd!X40</f>
        <v>-4.7132633437536615</v>
      </c>
      <c r="Y40" s="11">
        <f>'POM Portables NiCd'!Y40-'cameras games_NiCd'!Y40-cellphones_NiCd!Y40-'Cordless Tools_NiCd'!Y40-PortablePCs_NiCd!Y40-Tablets_NiCd!Y40</f>
        <v>3.4741356754739021</v>
      </c>
      <c r="Z40" s="11">
        <f>'POM Portables NiCd'!Z40-'cameras games_NiCd'!Z40-cellphones_NiCd!Z40-'Cordless Tools_NiCd'!Z40-PortablePCs_NiCd!Z40-Tablets_NiCd!Z40</f>
        <v>2.8728170384843237</v>
      </c>
      <c r="AA40" s="11">
        <f>'POM Portables NiCd'!AA40-'cameras games_NiCd'!AA40-cellphones_NiCd!AA40-'Cordless Tools_NiCd'!AA40-PortablePCs_NiCd!AA40-Tablets_NiCd!AA40</f>
        <v>6.7002659539277829</v>
      </c>
      <c r="AB40" s="11">
        <f>'POM Portables NiCd'!AB40-'cameras games_NiCd'!AB40-cellphones_NiCd!AB40-'Cordless Tools_NiCd'!AB40-PortablePCs_NiCd!AB40-Tablets_NiCd!AB40</f>
        <v>48.223968719890657</v>
      </c>
      <c r="AC40" s="11">
        <f>'POM Portables NiCd'!AC40-'cameras games_NiCd'!AC40-cellphones_NiCd!AC40-'Cordless Tools_NiCd'!AC40-PortablePCs_NiCd!AC40-Tablets_NiCd!AC40</f>
        <v>38.579174975912522</v>
      </c>
      <c r="AD40" s="11">
        <f>'POM Portables NiCd'!AD40-'cameras games_NiCd'!AD40-cellphones_NiCd!AD40-'Cordless Tools_NiCd'!AD40-PortablePCs_NiCd!AD40-Tablets_NiCd!AD40</f>
        <v>30.863339980730018</v>
      </c>
      <c r="AE40" s="11">
        <f>'POM Portables NiCd'!AE40-'cameras games_NiCd'!AE40-cellphones_NiCd!AE40-'Cordless Tools_NiCd'!AE40-PortablePCs_NiCd!AE40-Tablets_NiCd!AE40</f>
        <v>24.690671984584014</v>
      </c>
      <c r="AF40" s="11">
        <f>'POM Portables NiCd'!AF40-'cameras games_NiCd'!AF40-cellphones_NiCd!AF40-'Cordless Tools_NiCd'!AF40-PortablePCs_NiCd!AF40-Tablets_NiCd!AF40</f>
        <v>19.752537587667213</v>
      </c>
      <c r="AG40" s="11">
        <f>'POM Portables NiCd'!AG40-'cameras games_NiCd'!AG40-cellphones_NiCd!AG40-'Cordless Tools_NiCd'!AG40-PortablePCs_NiCd!AG40-Tablets_NiCd!AG40</f>
        <v>0</v>
      </c>
      <c r="AH40" s="11">
        <f>'POM Portables NiCd'!AH40-'cameras games_NiCd'!AH40-cellphones_NiCd!AH40-'Cordless Tools_NiCd'!AH40-PortablePCs_NiCd!AH40-Tablets_NiCd!AH40</f>
        <v>0</v>
      </c>
      <c r="AI40" s="11">
        <f>'POM Portables NiCd'!AI40-'cameras games_NiCd'!AI40-cellphones_NiCd!AI40-'Cordless Tools_NiCd'!AI40-PortablePCs_NiCd!AI40-Tablets_NiCd!AI40</f>
        <v>0</v>
      </c>
      <c r="AJ40" s="11">
        <f>'POM Portables NiCd'!AJ40-'cameras games_NiCd'!AJ40-cellphones_NiCd!AJ40-'Cordless Tools_NiCd'!AJ40-PortablePCs_NiCd!AJ40-Tablets_NiCd!AJ40</f>
        <v>0</v>
      </c>
      <c r="AK40" s="11">
        <f>'POM Portables NiCd'!AK40-'cameras games_NiCd'!AK40-cellphones_NiCd!AK40-'Cordless Tools_NiCd'!AK40-PortablePCs_NiCd!AK40-Tablets_NiCd!AK40</f>
        <v>0</v>
      </c>
      <c r="AL40" s="11">
        <f>'POM Portables NiCd'!AL40-'cameras games_NiCd'!AL40-cellphones_NiCd!AL40-'Cordless Tools_NiCd'!AL40-PortablePCs_NiCd!AL40-Tablets_NiCd!AL40</f>
        <v>0</v>
      </c>
      <c r="AM40" s="11">
        <f>'POM Portables NiCd'!AM40-'cameras games_NiCd'!AM40-cellphones_NiCd!AM40-'Cordless Tools_NiCd'!AM40-PortablePCs_NiCd!AM40-Tablets_NiCd!AM40</f>
        <v>0</v>
      </c>
      <c r="AN40" s="11">
        <f>'POM Portables NiCd'!AN40-'cameras games_NiCd'!AN40-cellphones_NiCd!AN40-'Cordless Tools_NiCd'!AN40-PortablePCs_NiCd!AN40-Tablets_NiCd!AN40</f>
        <v>0</v>
      </c>
      <c r="AO40" s="11">
        <f>'POM Portables NiCd'!AO40-'cameras games_NiCd'!AO40-cellphones_NiCd!AO40-'Cordless Tools_NiCd'!AO40-PortablePCs_NiCd!AO40-Tablets_NiCd!AO40</f>
        <v>0</v>
      </c>
      <c r="AP40" s="11">
        <f>'POM Portables NiCd'!AP40-'cameras games_NiCd'!AP40-cellphones_NiCd!AP40-'Cordless Tools_NiCd'!AP40-PortablePCs_NiCd!AP40-Tablets_NiCd!AP40</f>
        <v>0</v>
      </c>
      <c r="AQ40" s="11">
        <f>'POM Portables NiCd'!AQ40-'cameras games_NiCd'!AQ40-cellphones_NiCd!AQ40-'Cordless Tools_NiCd'!AQ40-PortablePCs_NiCd!AQ40-Tablets_NiCd!AQ40</f>
        <v>0</v>
      </c>
      <c r="AR40" s="11">
        <f>'POM Portables NiCd'!AR40-'cameras games_NiCd'!AR40-cellphones_NiCd!AR40-'Cordless Tools_NiCd'!AR40-PortablePCs_NiCd!AR40-Tablets_NiCd!AR40</f>
        <v>0</v>
      </c>
      <c r="AS40" s="11">
        <f>'POM Portables NiCd'!AS40-'cameras games_NiCd'!AS40-cellphones_NiCd!AS40-'Cordless Tools_NiCd'!AS40-PortablePCs_NiCd!AS40-Tablets_NiCd!AS40</f>
        <v>0</v>
      </c>
      <c r="AT40" s="11">
        <f>'POM Portables NiCd'!AT40-'cameras games_NiCd'!AT40-cellphones_NiCd!AT40-'Cordless Tools_NiCd'!AT40-PortablePCs_NiCd!AT40-Tablets_NiCd!AT40</f>
        <v>0</v>
      </c>
      <c r="AU40" s="11">
        <f>'POM Portables NiCd'!AU40-'cameras games_NiCd'!AU40-cellphones_NiCd!AU40-'Cordless Tools_NiCd'!AU40-PortablePCs_NiCd!AU40-Tablets_NiCd!AU40</f>
        <v>0</v>
      </c>
      <c r="AV40" s="11">
        <f>'POM Portables NiCd'!AV40-'cameras games_NiCd'!AV40-cellphones_NiCd!AV40-'Cordless Tools_NiCd'!AV40-PortablePCs_NiCd!AV40-Tablets_NiCd!AV40</f>
        <v>0</v>
      </c>
      <c r="AW40" s="11">
        <f>'POM Portables NiCd'!AW40-'cameras games_NiCd'!AW40-cellphones_NiCd!AW40-'Cordless Tools_NiCd'!AW40-PortablePCs_NiCd!AW40-Tablets_NiCd!AW40</f>
        <v>0</v>
      </c>
      <c r="AX40" s="11">
        <f>'POM Portables NiCd'!AX40-'cameras games_NiCd'!AX40-cellphones_NiCd!AX40-'Cordless Tools_NiCd'!AX40-PortablePCs_NiCd!AX40-Tablets_NiCd!AX40</f>
        <v>0</v>
      </c>
      <c r="AY40" s="11">
        <f>'POM Portables NiCd'!AY40-'cameras games_NiCd'!AY40-cellphones_NiCd!AY40-'Cordless Tools_NiCd'!AY40-PortablePCs_NiCd!AY40-Tablets_NiCd!AY40</f>
        <v>0</v>
      </c>
      <c r="AZ40" s="11">
        <f>'POM Portables NiCd'!AZ40-'cameras games_NiCd'!AZ40-cellphones_NiCd!AZ40-'Cordless Tools_NiCd'!AZ40-PortablePCs_NiCd!AZ40-Tablets_NiCd!AZ40</f>
        <v>0</v>
      </c>
      <c r="BA40" s="11">
        <f>'POM Portables NiCd'!BA40-'cameras games_NiCd'!BA40-cellphones_NiCd!BA40-'Cordless Tools_NiCd'!BA40-PortablePCs_NiCd!BA40-Tablets_NiCd!BA40</f>
        <v>0</v>
      </c>
      <c r="BB40" s="11">
        <f>'POM Portables NiCd'!BB40-'cameras games_NiCd'!BB40-cellphones_NiCd!BB40-'Cordless Tools_NiCd'!BB40-PortablePCs_NiCd!BB40-Tablets_NiCd!BB40</f>
        <v>0</v>
      </c>
      <c r="BC40" s="11">
        <f>'POM Portables NiCd'!BC40-'cameras games_NiCd'!BC40-cellphones_NiCd!BC40-'Cordless Tools_NiCd'!BC40-PortablePCs_NiCd!BC40-Tablets_NiCd!BC40</f>
        <v>0</v>
      </c>
      <c r="BD40" s="11">
        <f>'POM Portables NiCd'!BD40-'cameras games_NiCd'!BD40-cellphones_NiCd!BD40-'Cordless Tools_NiCd'!BD40-PortablePCs_NiCd!BD40-Tablets_NiCd!BD40</f>
        <v>0</v>
      </c>
      <c r="BE40" s="11">
        <f>'POM Portables NiCd'!BE40-'cameras games_NiCd'!BE40-cellphones_NiCd!BE40-'Cordless Tools_NiCd'!BE40-PortablePCs_NiCd!BE40-Tablets_NiCd!BE40</f>
        <v>0</v>
      </c>
    </row>
    <row r="41" spans="1:57" x14ac:dyDescent="0.35">
      <c r="A41" s="57" t="s">
        <v>616</v>
      </c>
      <c r="C41" s="86" t="s">
        <v>4</v>
      </c>
      <c r="D41" s="58" t="s">
        <v>621</v>
      </c>
      <c r="E41" s="86" t="s">
        <v>625</v>
      </c>
      <c r="F41" s="26" t="s">
        <v>66</v>
      </c>
      <c r="G41" s="11">
        <f>'POM Portables NiCd'!G41-'cameras games_NiCd'!G41-cellphones_NiCd!G41-'Cordless Tools_NiCd'!G41-PortablePCs_NiCd!G41-Tablets_NiCd!G41</f>
        <v>152.33547259503024</v>
      </c>
      <c r="H41" s="11">
        <f>'POM Portables NiCd'!H41-'cameras games_NiCd'!H41-cellphones_NiCd!H41-'Cordless Tools_NiCd'!H41-PortablePCs_NiCd!H41-Tablets_NiCd!H41</f>
        <v>171.77675219311914</v>
      </c>
      <c r="I41" s="11">
        <f>'POM Portables NiCd'!I41-'cameras games_NiCd'!I41-cellphones_NiCd!I41-'Cordless Tools_NiCd'!I41-PortablePCs_NiCd!I41-Tablets_NiCd!I41</f>
        <v>157.81431138419018</v>
      </c>
      <c r="J41" s="11">
        <f>'POM Portables NiCd'!J41-'cameras games_NiCd'!J41-cellphones_NiCd!J41-'Cordless Tools_NiCd'!J41-PortablePCs_NiCd!J41-Tablets_NiCd!J41</f>
        <v>184.48309603054827</v>
      </c>
      <c r="K41" s="11">
        <f>'POM Portables NiCd'!K41-'cameras games_NiCd'!K41-cellphones_NiCd!K41-'Cordless Tools_NiCd'!K41-PortablePCs_NiCd!K41-Tablets_NiCd!K41</f>
        <v>245.91171724259581</v>
      </c>
      <c r="L41" s="11">
        <f>'POM Portables NiCd'!L41-'cameras games_NiCd'!L41-cellphones_NiCd!L41-'Cordless Tools_NiCd'!L41-PortablePCs_NiCd!L41-Tablets_NiCd!L41</f>
        <v>180.63386104129188</v>
      </c>
      <c r="M41" s="11">
        <f>'POM Portables NiCd'!M41-'cameras games_NiCd'!M41-cellphones_NiCd!M41-'Cordless Tools_NiCd'!M41-PortablePCs_NiCd!M41-Tablets_NiCd!M41</f>
        <v>271.3687208618137</v>
      </c>
      <c r="N41" s="11">
        <f>'POM Portables NiCd'!N41-'cameras games_NiCd'!N41-cellphones_NiCd!N41-'Cordless Tools_NiCd'!N41-PortablePCs_NiCd!N41-Tablets_NiCd!N41</f>
        <v>138.11194211318127</v>
      </c>
      <c r="O41" s="11">
        <f>'POM Portables NiCd'!O41-'cameras games_NiCd'!O41-cellphones_NiCd!O41-'Cordless Tools_NiCd'!O41-PortablePCs_NiCd!O41-Tablets_NiCd!O41</f>
        <v>123.03854486296149</v>
      </c>
      <c r="P41" s="11">
        <f>'POM Portables NiCd'!P41-'cameras games_NiCd'!P41-cellphones_NiCd!P41-'Cordless Tools_NiCd'!P41-PortablePCs_NiCd!P41-Tablets_NiCd!P41</f>
        <v>80.815909028663881</v>
      </c>
      <c r="Q41" s="11">
        <f>'POM Portables NiCd'!Q41-'cameras games_NiCd'!Q41-cellphones_NiCd!Q41-'Cordless Tools_NiCd'!Q41-PortablePCs_NiCd!Q41-Tablets_NiCd!Q41</f>
        <v>37.89547432476661</v>
      </c>
      <c r="R41" s="11">
        <f>'POM Portables NiCd'!R41-'cameras games_NiCd'!R41-cellphones_NiCd!R41-'Cordless Tools_NiCd'!R41-PortablePCs_NiCd!R41-Tablets_NiCd!R41</f>
        <v>72.552425997655746</v>
      </c>
      <c r="S41" s="11">
        <f>'POM Portables NiCd'!S41-'cameras games_NiCd'!S41-cellphones_NiCd!S41-'Cordless Tools_NiCd'!S41-PortablePCs_NiCd!S41-Tablets_NiCd!S41</f>
        <v>54.035217940787255</v>
      </c>
      <c r="T41" s="11">
        <f>'POM Portables NiCd'!T41-'cameras games_NiCd'!T41-cellphones_NiCd!T41-'Cordless Tools_NiCd'!T41-PortablePCs_NiCd!T41-Tablets_NiCd!T41</f>
        <v>36.950706383148514</v>
      </c>
      <c r="U41" s="11">
        <f>'POM Portables NiCd'!U41-'cameras games_NiCd'!U41-cellphones_NiCd!U41-'Cordless Tools_NiCd'!U41-PortablePCs_NiCd!U41-Tablets_NiCd!U41</f>
        <v>39.691540366089342</v>
      </c>
      <c r="V41" s="11">
        <f>'POM Portables NiCd'!V41-'cameras games_NiCd'!V41-cellphones_NiCd!V41-'Cordless Tools_NiCd'!V41-PortablePCs_NiCd!V41-Tablets_NiCd!V41</f>
        <v>39.424411152122794</v>
      </c>
      <c r="W41" s="11">
        <f>'POM Portables NiCd'!W41-'cameras games_NiCd'!W41-cellphones_NiCd!W41-'Cordless Tools_NiCd'!W41-PortablePCs_NiCd!W41-Tablets_NiCd!W41</f>
        <v>24.734060757542178</v>
      </c>
      <c r="X41" s="11">
        <f>'POM Portables NiCd'!X41-'cameras games_NiCd'!X41-cellphones_NiCd!X41-'Cordless Tools_NiCd'!X41-PortablePCs_NiCd!X41-Tablets_NiCd!X41</f>
        <v>17.093616676970747</v>
      </c>
      <c r="Y41" s="11">
        <f>'POM Portables NiCd'!Y41-'cameras games_NiCd'!Y41-cellphones_NiCd!Y41-'Cordless Tools_NiCd'!Y41-PortablePCs_NiCd!Y41-Tablets_NiCd!Y41</f>
        <v>25.325065965586841</v>
      </c>
      <c r="Z41" s="11">
        <f>'POM Portables NiCd'!Z41-'cameras games_NiCd'!Z41-cellphones_NiCd!Z41-'Cordless Tools_NiCd'!Z41-PortablePCs_NiCd!Z41-Tablets_NiCd!Z41</f>
        <v>26.20617359886797</v>
      </c>
      <c r="AA41" s="11">
        <f>'POM Portables NiCd'!AA41-'cameras games_NiCd'!AA41-cellphones_NiCd!AA41-'Cordless Tools_NiCd'!AA41-PortablePCs_NiCd!AA41-Tablets_NiCd!AA41</f>
        <v>30.460729542322923</v>
      </c>
      <c r="AB41" s="11">
        <f>'POM Portables NiCd'!AB41-'cameras games_NiCd'!AB41-cellphones_NiCd!AB41-'Cordless Tools_NiCd'!AB41-PortablePCs_NiCd!AB41-Tablets_NiCd!AB41</f>
        <v>34.397999999999996</v>
      </c>
      <c r="AC41" s="11">
        <f>'POM Portables NiCd'!AC41-'cameras games_NiCd'!AC41-cellphones_NiCd!AC41-'Cordless Tools_NiCd'!AC41-PortablePCs_NiCd!AC41-Tablets_NiCd!AC41</f>
        <v>27.518399999999996</v>
      </c>
      <c r="AD41" s="11">
        <f>'POM Portables NiCd'!AD41-'cameras games_NiCd'!AD41-cellphones_NiCd!AD41-'Cordless Tools_NiCd'!AD41-PortablePCs_NiCd!AD41-Tablets_NiCd!AD41</f>
        <v>22.014719999999997</v>
      </c>
      <c r="AE41" s="11">
        <f>'POM Portables NiCd'!AE41-'cameras games_NiCd'!AE41-cellphones_NiCd!AE41-'Cordless Tools_NiCd'!AE41-PortablePCs_NiCd!AE41-Tablets_NiCd!AE41</f>
        <v>17.611775999999999</v>
      </c>
      <c r="AF41" s="11">
        <f>'POM Portables NiCd'!AF41-'cameras games_NiCd'!AF41-cellphones_NiCd!AF41-'Cordless Tools_NiCd'!AF41-PortablePCs_NiCd!AF41-Tablets_NiCd!AF41</f>
        <v>14.089420799999999</v>
      </c>
      <c r="AG41" s="11">
        <f>'POM Portables NiCd'!AG41-'cameras games_NiCd'!AG41-cellphones_NiCd!AG41-'Cordless Tools_NiCd'!AG41-PortablePCs_NiCd!AG41-Tablets_NiCd!AG41</f>
        <v>0</v>
      </c>
      <c r="AH41" s="11">
        <f>'POM Portables NiCd'!AH41-'cameras games_NiCd'!AH41-cellphones_NiCd!AH41-'Cordless Tools_NiCd'!AH41-PortablePCs_NiCd!AH41-Tablets_NiCd!AH41</f>
        <v>0</v>
      </c>
      <c r="AI41" s="11">
        <f>'POM Portables NiCd'!AI41-'cameras games_NiCd'!AI41-cellphones_NiCd!AI41-'Cordless Tools_NiCd'!AI41-PortablePCs_NiCd!AI41-Tablets_NiCd!AI41</f>
        <v>0</v>
      </c>
      <c r="AJ41" s="11">
        <f>'POM Portables NiCd'!AJ41-'cameras games_NiCd'!AJ41-cellphones_NiCd!AJ41-'Cordless Tools_NiCd'!AJ41-PortablePCs_NiCd!AJ41-Tablets_NiCd!AJ41</f>
        <v>0</v>
      </c>
      <c r="AK41" s="11">
        <f>'POM Portables NiCd'!AK41-'cameras games_NiCd'!AK41-cellphones_NiCd!AK41-'Cordless Tools_NiCd'!AK41-PortablePCs_NiCd!AK41-Tablets_NiCd!AK41</f>
        <v>0</v>
      </c>
      <c r="AL41" s="11">
        <f>'POM Portables NiCd'!AL41-'cameras games_NiCd'!AL41-cellphones_NiCd!AL41-'Cordless Tools_NiCd'!AL41-PortablePCs_NiCd!AL41-Tablets_NiCd!AL41</f>
        <v>0</v>
      </c>
      <c r="AM41" s="11">
        <f>'POM Portables NiCd'!AM41-'cameras games_NiCd'!AM41-cellphones_NiCd!AM41-'Cordless Tools_NiCd'!AM41-PortablePCs_NiCd!AM41-Tablets_NiCd!AM41</f>
        <v>0</v>
      </c>
      <c r="AN41" s="11">
        <f>'POM Portables NiCd'!AN41-'cameras games_NiCd'!AN41-cellphones_NiCd!AN41-'Cordless Tools_NiCd'!AN41-PortablePCs_NiCd!AN41-Tablets_NiCd!AN41</f>
        <v>0</v>
      </c>
      <c r="AO41" s="11">
        <f>'POM Portables NiCd'!AO41-'cameras games_NiCd'!AO41-cellphones_NiCd!AO41-'Cordless Tools_NiCd'!AO41-PortablePCs_NiCd!AO41-Tablets_NiCd!AO41</f>
        <v>0</v>
      </c>
      <c r="AP41" s="11">
        <f>'POM Portables NiCd'!AP41-'cameras games_NiCd'!AP41-cellphones_NiCd!AP41-'Cordless Tools_NiCd'!AP41-PortablePCs_NiCd!AP41-Tablets_NiCd!AP41</f>
        <v>0</v>
      </c>
      <c r="AQ41" s="11">
        <f>'POM Portables NiCd'!AQ41-'cameras games_NiCd'!AQ41-cellphones_NiCd!AQ41-'Cordless Tools_NiCd'!AQ41-PortablePCs_NiCd!AQ41-Tablets_NiCd!AQ41</f>
        <v>0</v>
      </c>
      <c r="AR41" s="11">
        <f>'POM Portables NiCd'!AR41-'cameras games_NiCd'!AR41-cellphones_NiCd!AR41-'Cordless Tools_NiCd'!AR41-PortablePCs_NiCd!AR41-Tablets_NiCd!AR41</f>
        <v>0</v>
      </c>
      <c r="AS41" s="11">
        <f>'POM Portables NiCd'!AS41-'cameras games_NiCd'!AS41-cellphones_NiCd!AS41-'Cordless Tools_NiCd'!AS41-PortablePCs_NiCd!AS41-Tablets_NiCd!AS41</f>
        <v>0</v>
      </c>
      <c r="AT41" s="11">
        <f>'POM Portables NiCd'!AT41-'cameras games_NiCd'!AT41-cellphones_NiCd!AT41-'Cordless Tools_NiCd'!AT41-PortablePCs_NiCd!AT41-Tablets_NiCd!AT41</f>
        <v>0</v>
      </c>
      <c r="AU41" s="11">
        <f>'POM Portables NiCd'!AU41-'cameras games_NiCd'!AU41-cellphones_NiCd!AU41-'Cordless Tools_NiCd'!AU41-PortablePCs_NiCd!AU41-Tablets_NiCd!AU41</f>
        <v>0</v>
      </c>
      <c r="AV41" s="11">
        <f>'POM Portables NiCd'!AV41-'cameras games_NiCd'!AV41-cellphones_NiCd!AV41-'Cordless Tools_NiCd'!AV41-PortablePCs_NiCd!AV41-Tablets_NiCd!AV41</f>
        <v>0</v>
      </c>
      <c r="AW41" s="11">
        <f>'POM Portables NiCd'!AW41-'cameras games_NiCd'!AW41-cellphones_NiCd!AW41-'Cordless Tools_NiCd'!AW41-PortablePCs_NiCd!AW41-Tablets_NiCd!AW41</f>
        <v>0</v>
      </c>
      <c r="AX41" s="11">
        <f>'POM Portables NiCd'!AX41-'cameras games_NiCd'!AX41-cellphones_NiCd!AX41-'Cordless Tools_NiCd'!AX41-PortablePCs_NiCd!AX41-Tablets_NiCd!AX41</f>
        <v>0</v>
      </c>
      <c r="AY41" s="11">
        <f>'POM Portables NiCd'!AY41-'cameras games_NiCd'!AY41-cellphones_NiCd!AY41-'Cordless Tools_NiCd'!AY41-PortablePCs_NiCd!AY41-Tablets_NiCd!AY41</f>
        <v>0</v>
      </c>
      <c r="AZ41" s="11">
        <f>'POM Portables NiCd'!AZ41-'cameras games_NiCd'!AZ41-cellphones_NiCd!AZ41-'Cordless Tools_NiCd'!AZ41-PortablePCs_NiCd!AZ41-Tablets_NiCd!AZ41</f>
        <v>0</v>
      </c>
      <c r="BA41" s="11">
        <f>'POM Portables NiCd'!BA41-'cameras games_NiCd'!BA41-cellphones_NiCd!BA41-'Cordless Tools_NiCd'!BA41-PortablePCs_NiCd!BA41-Tablets_NiCd!BA41</f>
        <v>0</v>
      </c>
      <c r="BB41" s="11">
        <f>'POM Portables NiCd'!BB41-'cameras games_NiCd'!BB41-cellphones_NiCd!BB41-'Cordless Tools_NiCd'!BB41-PortablePCs_NiCd!BB41-Tablets_NiCd!BB41</f>
        <v>0</v>
      </c>
      <c r="BC41" s="11">
        <f>'POM Portables NiCd'!BC41-'cameras games_NiCd'!BC41-cellphones_NiCd!BC41-'Cordless Tools_NiCd'!BC41-PortablePCs_NiCd!BC41-Tablets_NiCd!BC41</f>
        <v>0</v>
      </c>
      <c r="BD41" s="11">
        <f>'POM Portables NiCd'!BD41-'cameras games_NiCd'!BD41-cellphones_NiCd!BD41-'Cordless Tools_NiCd'!BD41-PortablePCs_NiCd!BD41-Tablets_NiCd!BD41</f>
        <v>0</v>
      </c>
      <c r="BE41" s="11">
        <f>'POM Portables NiCd'!BE41-'cameras games_NiCd'!BE41-cellphones_NiCd!BE41-'Cordless Tools_NiCd'!BE41-PortablePCs_NiCd!BE41-Tablets_NiCd!BE41</f>
        <v>0</v>
      </c>
    </row>
    <row r="42" spans="1:57" x14ac:dyDescent="0.35">
      <c r="A42" s="57" t="s">
        <v>616</v>
      </c>
      <c r="C42" s="86" t="s">
        <v>4</v>
      </c>
      <c r="D42" s="58" t="s">
        <v>621</v>
      </c>
      <c r="E42" s="86" t="s">
        <v>625</v>
      </c>
      <c r="F42" s="26" t="s">
        <v>67</v>
      </c>
      <c r="G42" s="11">
        <f>'POM Portables NiCd'!G42-'cameras games_NiCd'!G42-cellphones_NiCd!G42-'Cordless Tools_NiCd'!G42-PortablePCs_NiCd!G42-Tablets_NiCd!G42</f>
        <v>1546.9661287289164</v>
      </c>
      <c r="H42" s="11">
        <f>'POM Portables NiCd'!H42-'cameras games_NiCd'!H42-cellphones_NiCd!H42-'Cordless Tools_NiCd'!H42-PortablePCs_NiCd!H42-Tablets_NiCd!H42</f>
        <v>1693.0849846499268</v>
      </c>
      <c r="I42" s="11">
        <f>'POM Portables NiCd'!I42-'cameras games_NiCd'!I42-cellphones_NiCd!I42-'Cordless Tools_NiCd'!I42-PortablePCs_NiCd!I42-Tablets_NiCd!I42</f>
        <v>1727.9798525751035</v>
      </c>
      <c r="J42" s="11">
        <f>'POM Portables NiCd'!J42-'cameras games_NiCd'!J42-cellphones_NiCd!J42-'Cordless Tools_NiCd'!J42-PortablePCs_NiCd!J42-Tablets_NiCd!J42</f>
        <v>2080.9573194235663</v>
      </c>
      <c r="K42" s="11">
        <f>'POM Portables NiCd'!K42-'cameras games_NiCd'!K42-cellphones_NiCd!K42-'Cordless Tools_NiCd'!K42-PortablePCs_NiCd!K42-Tablets_NiCd!K42</f>
        <v>2470.1020355895175</v>
      </c>
      <c r="L42" s="11">
        <f>'POM Portables NiCd'!L42-'cameras games_NiCd'!L42-cellphones_NiCd!L42-'Cordless Tools_NiCd'!L42-PortablePCs_NiCd!L42-Tablets_NiCd!L42</f>
        <v>1909.2038720565581</v>
      </c>
      <c r="M42" s="11">
        <f>'POM Portables NiCd'!M42-'cameras games_NiCd'!M42-cellphones_NiCd!M42-'Cordless Tools_NiCd'!M42-PortablePCs_NiCd!M42-Tablets_NiCd!M42</f>
        <v>2729.4287578040539</v>
      </c>
      <c r="N42" s="11">
        <f>'POM Portables NiCd'!N42-'cameras games_NiCd'!N42-cellphones_NiCd!N42-'Cordless Tools_NiCd'!N42-PortablePCs_NiCd!N42-Tablets_NiCd!N42</f>
        <v>1279.4793728085142</v>
      </c>
      <c r="O42" s="11">
        <f>'POM Portables NiCd'!O42-'cameras games_NiCd'!O42-cellphones_NiCd!O42-'Cordless Tools_NiCd'!O42-PortablePCs_NiCd!O42-Tablets_NiCd!O42</f>
        <v>1157.9421835389221</v>
      </c>
      <c r="P42" s="11">
        <f>'POM Portables NiCd'!P42-'cameras games_NiCd'!P42-cellphones_NiCd!P42-'Cordless Tools_NiCd'!P42-PortablePCs_NiCd!P42-Tablets_NiCd!P42</f>
        <v>667.99222968493757</v>
      </c>
      <c r="Q42" s="11">
        <f>'POM Portables NiCd'!Q42-'cameras games_NiCd'!Q42-cellphones_NiCd!Q42-'Cordless Tools_NiCd'!Q42-PortablePCs_NiCd!Q42-Tablets_NiCd!Q42</f>
        <v>168.00091146011255</v>
      </c>
      <c r="R42" s="11">
        <f>'POM Portables NiCd'!R42-'cameras games_NiCd'!R42-cellphones_NiCd!R42-'Cordless Tools_NiCd'!R42-PortablePCs_NiCd!R42-Tablets_NiCd!R42</f>
        <v>478.41815723472166</v>
      </c>
      <c r="S42" s="11">
        <f>'POM Portables NiCd'!S42-'cameras games_NiCd'!S42-cellphones_NiCd!S42-'Cordless Tools_NiCd'!S42-PortablePCs_NiCd!S42-Tablets_NiCd!S42</f>
        <v>271.43091543687024</v>
      </c>
      <c r="T42" s="11">
        <f>'POM Portables NiCd'!T42-'cameras games_NiCd'!T42-cellphones_NiCd!T42-'Cordless Tools_NiCd'!T42-PortablePCs_NiCd!T42-Tablets_NiCd!T42</f>
        <v>175.91160128677359</v>
      </c>
      <c r="U42" s="11">
        <f>'POM Portables NiCd'!U42-'cameras games_NiCd'!U42-cellphones_NiCd!U42-'Cordless Tools_NiCd'!U42-PortablePCs_NiCd!U42-Tablets_NiCd!U42</f>
        <v>132.68031151418722</v>
      </c>
      <c r="V42" s="11">
        <f>'POM Portables NiCd'!V42-'cameras games_NiCd'!V42-cellphones_NiCd!V42-'Cordless Tools_NiCd'!V42-PortablePCs_NiCd!V42-Tablets_NiCd!V42</f>
        <v>278.47121086506274</v>
      </c>
      <c r="W42" s="11">
        <f>'POM Portables NiCd'!W42-'cameras games_NiCd'!W42-cellphones_NiCd!W42-'Cordless Tools_NiCd'!W42-PortablePCs_NiCd!W42-Tablets_NiCd!W42</f>
        <v>271.21574345879213</v>
      </c>
      <c r="X42" s="11">
        <f>'POM Portables NiCd'!X42-'cameras games_NiCd'!X42-cellphones_NiCd!X42-'Cordless Tools_NiCd'!X42-PortablePCs_NiCd!X42-Tablets_NiCd!X42</f>
        <v>235.269456702795</v>
      </c>
      <c r="Y42" s="11">
        <f>'POM Portables NiCd'!Y42-'cameras games_NiCd'!Y42-cellphones_NiCd!Y42-'Cordless Tools_NiCd'!Y42-PortablePCs_NiCd!Y42-Tablets_NiCd!Y42</f>
        <v>245.71270189010184</v>
      </c>
      <c r="Z42" s="11">
        <f>'POM Portables NiCd'!Z42-'cameras games_NiCd'!Z42-cellphones_NiCd!Z42-'Cordless Tools_NiCd'!Z42-PortablePCs_NiCd!Z42-Tablets_NiCd!Z42</f>
        <v>232.80661081128943</v>
      </c>
      <c r="AA42" s="11">
        <f>'POM Portables NiCd'!AA42-'cameras games_NiCd'!AA42-cellphones_NiCd!AA42-'Cordless Tools_NiCd'!AA42-PortablePCs_NiCd!AA42-Tablets_NiCd!AA42</f>
        <v>213.40373714184102</v>
      </c>
      <c r="AB42" s="11">
        <f>'POM Portables NiCd'!AB42-'cameras games_NiCd'!AB42-cellphones_NiCd!AB42-'Cordless Tools_NiCd'!AB42-PortablePCs_NiCd!AB42-Tablets_NiCd!AB42</f>
        <v>226.06287599999999</v>
      </c>
      <c r="AC42" s="11">
        <f>'POM Portables NiCd'!AC42-'cameras games_NiCd'!AC42-cellphones_NiCd!AC42-'Cordless Tools_NiCd'!AC42-PortablePCs_NiCd!AC42-Tablets_NiCd!AC42</f>
        <v>180.85030079999999</v>
      </c>
      <c r="AD42" s="11">
        <f>'POM Portables NiCd'!AD42-'cameras games_NiCd'!AD42-cellphones_NiCd!AD42-'Cordless Tools_NiCd'!AD42-PortablePCs_NiCd!AD42-Tablets_NiCd!AD42</f>
        <v>144.68024063999999</v>
      </c>
      <c r="AE42" s="11">
        <f>'POM Portables NiCd'!AE42-'cameras games_NiCd'!AE42-cellphones_NiCd!AE42-'Cordless Tools_NiCd'!AE42-PortablePCs_NiCd!AE42-Tablets_NiCd!AE42</f>
        <v>115.744192512</v>
      </c>
      <c r="AF42" s="11">
        <f>'POM Portables NiCd'!AF42-'cameras games_NiCd'!AF42-cellphones_NiCd!AF42-'Cordless Tools_NiCd'!AF42-PortablePCs_NiCd!AF42-Tablets_NiCd!AF42</f>
        <v>92.595354009600001</v>
      </c>
      <c r="AG42" s="11">
        <f>'POM Portables NiCd'!AG42-'cameras games_NiCd'!AG42-cellphones_NiCd!AG42-'Cordless Tools_NiCd'!AG42-PortablePCs_NiCd!AG42-Tablets_NiCd!AG42</f>
        <v>0</v>
      </c>
      <c r="AH42" s="11">
        <f>'POM Portables NiCd'!AH42-'cameras games_NiCd'!AH42-cellphones_NiCd!AH42-'Cordless Tools_NiCd'!AH42-PortablePCs_NiCd!AH42-Tablets_NiCd!AH42</f>
        <v>0</v>
      </c>
      <c r="AI42" s="11">
        <f>'POM Portables NiCd'!AI42-'cameras games_NiCd'!AI42-cellphones_NiCd!AI42-'Cordless Tools_NiCd'!AI42-PortablePCs_NiCd!AI42-Tablets_NiCd!AI42</f>
        <v>0</v>
      </c>
      <c r="AJ42" s="11">
        <f>'POM Portables NiCd'!AJ42-'cameras games_NiCd'!AJ42-cellphones_NiCd!AJ42-'Cordless Tools_NiCd'!AJ42-PortablePCs_NiCd!AJ42-Tablets_NiCd!AJ42</f>
        <v>0</v>
      </c>
      <c r="AK42" s="11">
        <f>'POM Portables NiCd'!AK42-'cameras games_NiCd'!AK42-cellphones_NiCd!AK42-'Cordless Tools_NiCd'!AK42-PortablePCs_NiCd!AK42-Tablets_NiCd!AK42</f>
        <v>0</v>
      </c>
      <c r="AL42" s="11">
        <f>'POM Portables NiCd'!AL42-'cameras games_NiCd'!AL42-cellphones_NiCd!AL42-'Cordless Tools_NiCd'!AL42-PortablePCs_NiCd!AL42-Tablets_NiCd!AL42</f>
        <v>0</v>
      </c>
      <c r="AM42" s="11">
        <f>'POM Portables NiCd'!AM42-'cameras games_NiCd'!AM42-cellphones_NiCd!AM42-'Cordless Tools_NiCd'!AM42-PortablePCs_NiCd!AM42-Tablets_NiCd!AM42</f>
        <v>0</v>
      </c>
      <c r="AN42" s="11">
        <f>'POM Portables NiCd'!AN42-'cameras games_NiCd'!AN42-cellphones_NiCd!AN42-'Cordless Tools_NiCd'!AN42-PortablePCs_NiCd!AN42-Tablets_NiCd!AN42</f>
        <v>0</v>
      </c>
      <c r="AO42" s="11">
        <f>'POM Portables NiCd'!AO42-'cameras games_NiCd'!AO42-cellphones_NiCd!AO42-'Cordless Tools_NiCd'!AO42-PortablePCs_NiCd!AO42-Tablets_NiCd!AO42</f>
        <v>0</v>
      </c>
      <c r="AP42" s="11">
        <f>'POM Portables NiCd'!AP42-'cameras games_NiCd'!AP42-cellphones_NiCd!AP42-'Cordless Tools_NiCd'!AP42-PortablePCs_NiCd!AP42-Tablets_NiCd!AP42</f>
        <v>0</v>
      </c>
      <c r="AQ42" s="11">
        <f>'POM Portables NiCd'!AQ42-'cameras games_NiCd'!AQ42-cellphones_NiCd!AQ42-'Cordless Tools_NiCd'!AQ42-PortablePCs_NiCd!AQ42-Tablets_NiCd!AQ42</f>
        <v>0</v>
      </c>
      <c r="AR42" s="11">
        <f>'POM Portables NiCd'!AR42-'cameras games_NiCd'!AR42-cellphones_NiCd!AR42-'Cordless Tools_NiCd'!AR42-PortablePCs_NiCd!AR42-Tablets_NiCd!AR42</f>
        <v>0</v>
      </c>
      <c r="AS42" s="11">
        <f>'POM Portables NiCd'!AS42-'cameras games_NiCd'!AS42-cellphones_NiCd!AS42-'Cordless Tools_NiCd'!AS42-PortablePCs_NiCd!AS42-Tablets_NiCd!AS42</f>
        <v>0</v>
      </c>
      <c r="AT42" s="11">
        <f>'POM Portables NiCd'!AT42-'cameras games_NiCd'!AT42-cellphones_NiCd!AT42-'Cordless Tools_NiCd'!AT42-PortablePCs_NiCd!AT42-Tablets_NiCd!AT42</f>
        <v>0</v>
      </c>
      <c r="AU42" s="11">
        <f>'POM Portables NiCd'!AU42-'cameras games_NiCd'!AU42-cellphones_NiCd!AU42-'Cordless Tools_NiCd'!AU42-PortablePCs_NiCd!AU42-Tablets_NiCd!AU42</f>
        <v>0</v>
      </c>
      <c r="AV42" s="11">
        <f>'POM Portables NiCd'!AV42-'cameras games_NiCd'!AV42-cellphones_NiCd!AV42-'Cordless Tools_NiCd'!AV42-PortablePCs_NiCd!AV42-Tablets_NiCd!AV42</f>
        <v>0</v>
      </c>
      <c r="AW42" s="11">
        <f>'POM Portables NiCd'!AW42-'cameras games_NiCd'!AW42-cellphones_NiCd!AW42-'Cordless Tools_NiCd'!AW42-PortablePCs_NiCd!AW42-Tablets_NiCd!AW42</f>
        <v>0</v>
      </c>
      <c r="AX42" s="11">
        <f>'POM Portables NiCd'!AX42-'cameras games_NiCd'!AX42-cellphones_NiCd!AX42-'Cordless Tools_NiCd'!AX42-PortablePCs_NiCd!AX42-Tablets_NiCd!AX42</f>
        <v>0</v>
      </c>
      <c r="AY42" s="11">
        <f>'POM Portables NiCd'!AY42-'cameras games_NiCd'!AY42-cellphones_NiCd!AY42-'Cordless Tools_NiCd'!AY42-PortablePCs_NiCd!AY42-Tablets_NiCd!AY42</f>
        <v>0</v>
      </c>
      <c r="AZ42" s="11">
        <f>'POM Portables NiCd'!AZ42-'cameras games_NiCd'!AZ42-cellphones_NiCd!AZ42-'Cordless Tools_NiCd'!AZ42-PortablePCs_NiCd!AZ42-Tablets_NiCd!AZ42</f>
        <v>0</v>
      </c>
      <c r="BA42" s="11">
        <f>'POM Portables NiCd'!BA42-'cameras games_NiCd'!BA42-cellphones_NiCd!BA42-'Cordless Tools_NiCd'!BA42-PortablePCs_NiCd!BA42-Tablets_NiCd!BA42</f>
        <v>0</v>
      </c>
      <c r="BB42" s="11">
        <f>'POM Portables NiCd'!BB42-'cameras games_NiCd'!BB42-cellphones_NiCd!BB42-'Cordless Tools_NiCd'!BB42-PortablePCs_NiCd!BB42-Tablets_NiCd!BB42</f>
        <v>0</v>
      </c>
      <c r="BC42" s="11">
        <f>'POM Portables NiCd'!BC42-'cameras games_NiCd'!BC42-cellphones_NiCd!BC42-'Cordless Tools_NiCd'!BC42-PortablePCs_NiCd!BC42-Tablets_NiCd!BC42</f>
        <v>0</v>
      </c>
      <c r="BD42" s="11">
        <f>'POM Portables NiCd'!BD42-'cameras games_NiCd'!BD42-cellphones_NiCd!BD42-'Cordless Tools_NiCd'!BD42-PortablePCs_NiCd!BD42-Tablets_NiCd!BD42</f>
        <v>0</v>
      </c>
      <c r="BE42" s="11">
        <f>'POM Portables NiCd'!BE42-'cameras games_NiCd'!BE42-cellphones_NiCd!BE42-'Cordless Tools_NiCd'!BE42-PortablePCs_NiCd!BE42-Tablets_NiCd!BE42</f>
        <v>0</v>
      </c>
    </row>
    <row r="43" spans="1:57" x14ac:dyDescent="0.35">
      <c r="A43" s="86" t="s">
        <v>616</v>
      </c>
      <c r="B43" s="86"/>
      <c r="C43" s="86" t="s">
        <v>4</v>
      </c>
      <c r="D43" s="87" t="s">
        <v>621</v>
      </c>
      <c r="E43" s="86" t="s">
        <v>625</v>
      </c>
      <c r="F43" s="93" t="s">
        <v>630</v>
      </c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</row>
    <row r="44" spans="1:57" x14ac:dyDescent="0.35">
      <c r="F44" s="26" t="s">
        <v>69</v>
      </c>
      <c r="G44" s="5">
        <f t="shared" ref="G44:Q44" si="0">_xlfn.RRI(1,G43,H43)</f>
        <v>0</v>
      </c>
      <c r="H44" s="5">
        <f t="shared" si="0"/>
        <v>0</v>
      </c>
      <c r="I44" s="5">
        <f t="shared" si="0"/>
        <v>0</v>
      </c>
      <c r="J44" s="5">
        <f t="shared" si="0"/>
        <v>0</v>
      </c>
      <c r="K44" s="5">
        <f t="shared" si="0"/>
        <v>0</v>
      </c>
      <c r="L44" s="5">
        <f t="shared" si="0"/>
        <v>0</v>
      </c>
      <c r="M44" s="5">
        <f t="shared" si="0"/>
        <v>0</v>
      </c>
      <c r="N44" s="5">
        <f t="shared" si="0"/>
        <v>0</v>
      </c>
      <c r="O44" s="5">
        <f t="shared" si="0"/>
        <v>0</v>
      </c>
      <c r="P44" s="5">
        <f t="shared" si="0"/>
        <v>0</v>
      </c>
      <c r="Q44" s="5">
        <f t="shared" si="0"/>
        <v>0</v>
      </c>
      <c r="R44" s="5">
        <f>_xlfn.RRI(1,R43,S43)</f>
        <v>0</v>
      </c>
      <c r="S44" s="5">
        <f t="shared" ref="S44:AB44" si="1">_xlfn.RRI(1,S43,T43)</f>
        <v>0</v>
      </c>
      <c r="T44" s="5">
        <f t="shared" si="1"/>
        <v>0</v>
      </c>
      <c r="U44" s="5">
        <f t="shared" si="1"/>
        <v>0</v>
      </c>
      <c r="V44" s="5">
        <f t="shared" si="1"/>
        <v>0</v>
      </c>
      <c r="W44" s="5">
        <f t="shared" si="1"/>
        <v>0</v>
      </c>
      <c r="X44" s="5">
        <f t="shared" si="1"/>
        <v>0</v>
      </c>
      <c r="Y44" s="5">
        <f t="shared" si="1"/>
        <v>0</v>
      </c>
      <c r="Z44" s="5">
        <f t="shared" si="1"/>
        <v>0</v>
      </c>
      <c r="AA44" s="5">
        <f t="shared" si="1"/>
        <v>0</v>
      </c>
      <c r="AB44" s="5">
        <f t="shared" si="1"/>
        <v>0</v>
      </c>
    </row>
    <row r="45" spans="1:57" x14ac:dyDescent="0.35">
      <c r="F45" s="30" t="s">
        <v>587</v>
      </c>
      <c r="G45" s="28">
        <f>SUM(G12:G42)</f>
        <v>7979.4965112951731</v>
      </c>
      <c r="H45" s="28">
        <f t="shared" ref="H45:BE45" si="2">SUM(H12:H42)</f>
        <v>8910.6013315674427</v>
      </c>
      <c r="I45" s="28">
        <f t="shared" si="2"/>
        <v>9941.8248006639242</v>
      </c>
      <c r="J45" s="28">
        <f t="shared" si="2"/>
        <v>11214.113290344343</v>
      </c>
      <c r="K45" s="28">
        <f t="shared" si="2"/>
        <v>14374.892670751637</v>
      </c>
      <c r="L45" s="28">
        <f t="shared" si="2"/>
        <v>10449.761560072089</v>
      </c>
      <c r="M45" s="28">
        <f t="shared" si="2"/>
        <v>15469.134841027248</v>
      </c>
      <c r="N45" s="28">
        <f t="shared" si="2"/>
        <v>7743.511653156399</v>
      </c>
      <c r="O45" s="28">
        <f t="shared" si="2"/>
        <v>6590.1419028711034</v>
      </c>
      <c r="P45" s="28">
        <f t="shared" si="2"/>
        <v>3985.1126569170583</v>
      </c>
      <c r="Q45" s="28">
        <f t="shared" si="2"/>
        <v>456.6827097904399</v>
      </c>
      <c r="R45" s="28">
        <f t="shared" si="2"/>
        <v>2579.3403628514229</v>
      </c>
      <c r="S45" s="28">
        <f t="shared" si="2"/>
        <v>1018.9118493432077</v>
      </c>
      <c r="T45" s="28">
        <f t="shared" si="2"/>
        <v>342.54736158468017</v>
      </c>
      <c r="U45" s="28">
        <f t="shared" si="2"/>
        <v>239.70194756752625</v>
      </c>
      <c r="V45" s="28">
        <f t="shared" si="2"/>
        <v>1494.823718532059</v>
      </c>
      <c r="W45" s="28">
        <f t="shared" si="2"/>
        <v>1162.0986785827829</v>
      </c>
      <c r="X45" s="28">
        <f t="shared" si="2"/>
        <v>1065.0723861030826</v>
      </c>
      <c r="Y45" s="28">
        <f t="shared" si="2"/>
        <v>1281.4270228709574</v>
      </c>
      <c r="Z45" s="28">
        <f t="shared" si="2"/>
        <v>1298.09729769053</v>
      </c>
      <c r="AA45" s="28">
        <f t="shared" si="2"/>
        <v>1297.367891357816</v>
      </c>
      <c r="AB45" s="28">
        <f t="shared" si="2"/>
        <v>1369.1625716516446</v>
      </c>
      <c r="AC45" s="28">
        <f t="shared" si="2"/>
        <v>1095.3300573213162</v>
      </c>
      <c r="AD45" s="28">
        <f t="shared" si="2"/>
        <v>876.26404585705257</v>
      </c>
      <c r="AE45" s="28">
        <f t="shared" si="2"/>
        <v>701.01123668564219</v>
      </c>
      <c r="AF45" s="28">
        <f t="shared" si="2"/>
        <v>560.80898934851371</v>
      </c>
      <c r="AG45" s="28">
        <f t="shared" si="2"/>
        <v>0</v>
      </c>
      <c r="AH45" s="28">
        <f t="shared" si="2"/>
        <v>0</v>
      </c>
      <c r="AI45" s="28">
        <f t="shared" si="2"/>
        <v>0</v>
      </c>
      <c r="AJ45" s="28">
        <f t="shared" si="2"/>
        <v>0</v>
      </c>
      <c r="AK45" s="28">
        <f t="shared" si="2"/>
        <v>0</v>
      </c>
      <c r="AL45" s="28">
        <f t="shared" si="2"/>
        <v>0</v>
      </c>
      <c r="AM45" s="28">
        <f t="shared" si="2"/>
        <v>0</v>
      </c>
      <c r="AN45" s="28">
        <f t="shared" si="2"/>
        <v>0</v>
      </c>
      <c r="AO45" s="28">
        <f t="shared" si="2"/>
        <v>0</v>
      </c>
      <c r="AP45" s="28">
        <f t="shared" si="2"/>
        <v>0</v>
      </c>
      <c r="AQ45" s="28">
        <f t="shared" si="2"/>
        <v>0</v>
      </c>
      <c r="AR45" s="28">
        <f t="shared" si="2"/>
        <v>0</v>
      </c>
      <c r="AS45" s="28">
        <f t="shared" si="2"/>
        <v>0</v>
      </c>
      <c r="AT45" s="28">
        <f t="shared" si="2"/>
        <v>0</v>
      </c>
      <c r="AU45" s="28">
        <f t="shared" si="2"/>
        <v>0</v>
      </c>
      <c r="AV45" s="28">
        <f t="shared" si="2"/>
        <v>0</v>
      </c>
      <c r="AW45" s="28">
        <f t="shared" si="2"/>
        <v>0</v>
      </c>
      <c r="AX45" s="28">
        <f t="shared" si="2"/>
        <v>0</v>
      </c>
      <c r="AY45" s="28">
        <f t="shared" si="2"/>
        <v>0</v>
      </c>
      <c r="AZ45" s="28">
        <f t="shared" si="2"/>
        <v>0</v>
      </c>
      <c r="BA45" s="28">
        <f t="shared" si="2"/>
        <v>0</v>
      </c>
      <c r="BB45" s="28">
        <f t="shared" si="2"/>
        <v>0</v>
      </c>
      <c r="BC45" s="28">
        <f t="shared" si="2"/>
        <v>0</v>
      </c>
      <c r="BD45" s="28">
        <f t="shared" si="2"/>
        <v>0</v>
      </c>
      <c r="BE45" s="28">
        <f t="shared" si="2"/>
        <v>0</v>
      </c>
    </row>
    <row r="46" spans="1:57" x14ac:dyDescent="0.35">
      <c r="F46" s="15" t="s">
        <v>70</v>
      </c>
      <c r="G46" s="15"/>
      <c r="H46" s="15"/>
      <c r="I46" s="15"/>
      <c r="J46" s="16"/>
      <c r="K46" s="16"/>
      <c r="L46" s="16"/>
      <c r="M46" s="16"/>
      <c r="N46" s="16"/>
      <c r="O46" s="16"/>
      <c r="P46" s="16"/>
      <c r="Q46" s="16"/>
    </row>
    <row r="47" spans="1:57" x14ac:dyDescent="0.35">
      <c r="F47" s="13" t="s">
        <v>71</v>
      </c>
      <c r="G47" s="13"/>
      <c r="H47" s="13"/>
      <c r="I47" s="13"/>
    </row>
  </sheetData>
  <mergeCells count="4">
    <mergeCell ref="H1:I1"/>
    <mergeCell ref="G10:Q10"/>
    <mergeCell ref="R10:AB10"/>
    <mergeCell ref="AC10:BE10"/>
  </mergeCells>
  <pageMargins left="0.7" right="0.7" top="0.78740157499999996" bottom="0.78740157499999996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F1D92-FC45-4F33-ACA6-D7911C0736B0}">
  <sheetPr>
    <tabColor rgb="FFFF0000"/>
  </sheetPr>
  <dimension ref="A1:BN48"/>
  <sheetViews>
    <sheetView topLeftCell="A19" zoomScale="68" zoomScaleNormal="68" workbookViewId="0"/>
  </sheetViews>
  <sheetFormatPr baseColWidth="10" defaultRowHeight="14.5" x14ac:dyDescent="0.35"/>
  <cols>
    <col min="1" max="5" width="11.54296875" style="57"/>
    <col min="6" max="6" width="27.26953125" customWidth="1"/>
    <col min="7" max="8" width="10.1796875" customWidth="1"/>
    <col min="9" max="9" width="12" customWidth="1"/>
    <col min="10" max="17" width="11" customWidth="1"/>
    <col min="18" max="27" width="11.26953125" bestFit="1" customWidth="1"/>
  </cols>
  <sheetData>
    <row r="1" spans="1:66" x14ac:dyDescent="0.35">
      <c r="F1" s="26" t="s">
        <v>32</v>
      </c>
      <c r="G1" s="26" t="s">
        <v>33</v>
      </c>
      <c r="H1" s="26" t="s">
        <v>5</v>
      </c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</row>
    <row r="2" spans="1:66" x14ac:dyDescent="0.35"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95" t="s">
        <v>592</v>
      </c>
      <c r="S2" s="95"/>
      <c r="T2" s="95"/>
      <c r="U2" s="95"/>
      <c r="V2" s="95"/>
      <c r="W2" s="95"/>
      <c r="X2" s="95"/>
      <c r="Y2" s="95"/>
      <c r="Z2" s="95"/>
      <c r="AA2" s="95"/>
      <c r="AB2" s="95"/>
    </row>
    <row r="3" spans="1:66" x14ac:dyDescent="0.35">
      <c r="F3" s="32" t="s">
        <v>599</v>
      </c>
      <c r="R3" s="33">
        <v>2011</v>
      </c>
      <c r="S3" s="33">
        <v>2012</v>
      </c>
      <c r="T3" s="33">
        <v>2013</v>
      </c>
      <c r="U3" s="33">
        <v>2014</v>
      </c>
      <c r="V3" s="33">
        <v>2015</v>
      </c>
      <c r="W3" s="33">
        <v>2016</v>
      </c>
      <c r="X3" s="33">
        <v>2017</v>
      </c>
      <c r="Y3" s="33">
        <v>2018</v>
      </c>
      <c r="Z3" s="33">
        <v>2019</v>
      </c>
      <c r="AA3" s="33">
        <v>2020</v>
      </c>
      <c r="AB3" s="33">
        <v>2021</v>
      </c>
    </row>
    <row r="4" spans="1:66" x14ac:dyDescent="0.35">
      <c r="F4" s="34" t="s">
        <v>34</v>
      </c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7">
        <v>8.022218175195775E-2</v>
      </c>
      <c r="S4" s="37">
        <v>6.4796259185036745E-2</v>
      </c>
      <c r="T4" s="37">
        <v>7.2633624279061157E-2</v>
      </c>
      <c r="U4" s="37">
        <v>6.7575491058340667E-2</v>
      </c>
      <c r="V4" s="37">
        <v>6.1837455830388695E-2</v>
      </c>
      <c r="W4" s="37">
        <v>4.7068491597948368E-2</v>
      </c>
      <c r="X4" s="37">
        <v>4.3999500719944011E-2</v>
      </c>
      <c r="Y4" s="37">
        <v>4.4429613487736379E-2</v>
      </c>
      <c r="Z4" s="37">
        <v>3.8299526378719577E-2</v>
      </c>
      <c r="AA4" s="37">
        <v>3.7999234603581622E-2</v>
      </c>
      <c r="AB4" s="5">
        <v>3.0931816435384365E-2</v>
      </c>
    </row>
    <row r="5" spans="1:66" x14ac:dyDescent="0.35">
      <c r="F5" s="34" t="s">
        <v>35</v>
      </c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7">
        <v>5.868460388639761E-2</v>
      </c>
      <c r="S5" s="37">
        <v>5.2127022168963449E-2</v>
      </c>
      <c r="T5" s="37">
        <v>6.3434075058120223E-2</v>
      </c>
      <c r="U5" s="37">
        <v>5.4469496444175147E-2</v>
      </c>
      <c r="V5" s="37">
        <v>5.5429972300932856E-2</v>
      </c>
      <c r="W5" s="37">
        <v>5.2946285408872258E-2</v>
      </c>
      <c r="X5" s="49">
        <v>5.657200940219808E-2</v>
      </c>
      <c r="Y5" s="49">
        <v>4.6496733700525171E-2</v>
      </c>
      <c r="Z5" s="49">
        <v>4.4717923723650542E-2</v>
      </c>
      <c r="AA5" s="49">
        <v>4.1865515960334922E-2</v>
      </c>
      <c r="AB5" s="5"/>
    </row>
    <row r="6" spans="1:66" x14ac:dyDescent="0.35">
      <c r="F6" s="34" t="s">
        <v>36</v>
      </c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37">
        <v>3.8656264167938305E-2</v>
      </c>
      <c r="S6" s="37">
        <v>4.096572637042889E-2</v>
      </c>
      <c r="T6" s="37">
        <v>3.4861724769697816E-2</v>
      </c>
      <c r="U6" s="37">
        <v>3.6901262570015261E-2</v>
      </c>
      <c r="V6" s="37">
        <v>3.2433504156328952E-2</v>
      </c>
      <c r="W6" s="37">
        <v>4.13566281392964E-2</v>
      </c>
      <c r="X6" s="37">
        <v>4.5173049139832611E-2</v>
      </c>
      <c r="Y6" s="37">
        <v>4.7478199876154779E-2</v>
      </c>
      <c r="Z6" s="37">
        <v>4.2566137811304902E-2</v>
      </c>
      <c r="AA6" s="37">
        <v>3.6408195852338544E-2</v>
      </c>
      <c r="AB6" s="5">
        <v>2.9668018540051355E-2</v>
      </c>
    </row>
    <row r="7" spans="1:66" x14ac:dyDescent="0.35">
      <c r="F7" s="34" t="s">
        <v>37</v>
      </c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7">
        <v>6.6853538892782061E-2</v>
      </c>
      <c r="S7" s="37">
        <v>5.9867394695787834E-2</v>
      </c>
      <c r="T7" s="37">
        <v>6.2379490109262296E-2</v>
      </c>
      <c r="U7" s="37">
        <v>6.9534560381355928E-2</v>
      </c>
      <c r="V7" s="37">
        <v>5.4577676835458278E-2</v>
      </c>
      <c r="W7" s="37">
        <v>5.1847417606172459E-2</v>
      </c>
      <c r="X7" s="37">
        <v>3.909327925840092E-2</v>
      </c>
      <c r="Y7" s="37">
        <v>4.2481890685593E-2</v>
      </c>
      <c r="Z7" s="49">
        <v>6.1721306769248432E-2</v>
      </c>
      <c r="AA7" s="49">
        <v>5.3786204797755935E-2</v>
      </c>
      <c r="AB7" s="5">
        <v>4.1968226937641448E-2</v>
      </c>
    </row>
    <row r="8" spans="1:66" x14ac:dyDescent="0.35">
      <c r="F8" s="38" t="s">
        <v>594</v>
      </c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40">
        <v>6.2999895383725538E-2</v>
      </c>
      <c r="S8" s="40">
        <v>5.4949430698674973E-2</v>
      </c>
      <c r="T8" s="40">
        <v>6.0471810232332356E-2</v>
      </c>
      <c r="U8" s="40">
        <v>5.6390363037035762E-2</v>
      </c>
      <c r="V8" s="40">
        <v>5.2725471816537868E-2</v>
      </c>
      <c r="W8" s="40">
        <v>4.7915784118655248E-2</v>
      </c>
      <c r="X8" s="40">
        <v>4.8105004840643679E-2</v>
      </c>
      <c r="Y8" s="40">
        <v>4.5693507160245096E-2</v>
      </c>
      <c r="Z8" s="40">
        <v>4.2505400264707408E-2</v>
      </c>
      <c r="AA8" s="41">
        <v>3.9675108901314961E-2</v>
      </c>
      <c r="AB8" s="42">
        <v>3.1322017735416936E-2</v>
      </c>
    </row>
    <row r="9" spans="1:66" x14ac:dyDescent="0.35">
      <c r="F9" s="26"/>
      <c r="G9" s="31"/>
      <c r="H9" s="31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7"/>
      <c r="AC9" s="16" t="s">
        <v>595</v>
      </c>
    </row>
    <row r="10" spans="1:66" x14ac:dyDescent="0.35">
      <c r="F10" s="26"/>
      <c r="G10" s="96" t="s">
        <v>38</v>
      </c>
      <c r="H10" s="96"/>
      <c r="I10" s="96"/>
      <c r="J10" s="96"/>
      <c r="K10" s="96"/>
      <c r="L10" s="96"/>
      <c r="M10" s="96"/>
      <c r="N10" s="96"/>
      <c r="O10" s="96"/>
      <c r="P10" s="96"/>
      <c r="Q10" s="96"/>
      <c r="R10" s="97" t="s">
        <v>39</v>
      </c>
      <c r="S10" s="97"/>
      <c r="T10" s="97"/>
      <c r="U10" s="97"/>
      <c r="V10" s="97"/>
      <c r="W10" s="97"/>
      <c r="X10" s="97"/>
      <c r="Y10" s="97"/>
      <c r="Z10" s="97"/>
      <c r="AA10" s="97"/>
      <c r="AB10" s="97"/>
      <c r="AC10" s="98" t="s">
        <v>40</v>
      </c>
      <c r="AD10" s="98"/>
      <c r="AE10" s="98"/>
      <c r="AF10" s="98"/>
      <c r="AG10" s="98"/>
      <c r="AH10" s="98"/>
      <c r="AI10" s="98"/>
      <c r="AJ10" s="98"/>
      <c r="AK10" s="98"/>
      <c r="AL10" s="98"/>
      <c r="AM10" s="98"/>
      <c r="AN10" s="98"/>
      <c r="AO10" s="98"/>
      <c r="AP10" s="98"/>
      <c r="AQ10" s="98"/>
      <c r="AR10" s="98"/>
      <c r="AS10" s="98"/>
      <c r="AT10" s="98"/>
      <c r="AU10" s="98"/>
      <c r="AV10" s="98"/>
      <c r="AW10" s="98"/>
      <c r="AX10" s="98"/>
      <c r="AY10" s="98"/>
      <c r="AZ10" s="98"/>
      <c r="BA10" s="98"/>
      <c r="BB10" s="98"/>
      <c r="BC10" s="98"/>
      <c r="BD10" s="98"/>
      <c r="BE10" s="98"/>
    </row>
    <row r="11" spans="1:66" x14ac:dyDescent="0.35">
      <c r="F11" s="26"/>
      <c r="G11" s="8">
        <v>2000</v>
      </c>
      <c r="H11" s="8">
        <v>2001</v>
      </c>
      <c r="I11" s="8">
        <v>2002</v>
      </c>
      <c r="J11" s="8">
        <v>2003</v>
      </c>
      <c r="K11" s="8">
        <v>2004</v>
      </c>
      <c r="L11" s="8">
        <v>2005</v>
      </c>
      <c r="M11" s="8">
        <v>2006</v>
      </c>
      <c r="N11" s="8">
        <v>2007</v>
      </c>
      <c r="O11" s="8">
        <v>2008</v>
      </c>
      <c r="P11" s="8">
        <v>2009</v>
      </c>
      <c r="Q11" s="8">
        <v>2010</v>
      </c>
      <c r="R11" s="9">
        <v>2011</v>
      </c>
      <c r="S11" s="9">
        <v>2012</v>
      </c>
      <c r="T11" s="9">
        <v>2013</v>
      </c>
      <c r="U11" s="9">
        <v>2014</v>
      </c>
      <c r="V11" s="9">
        <v>2015</v>
      </c>
      <c r="W11" s="9">
        <v>2016</v>
      </c>
      <c r="X11" s="9">
        <v>2017</v>
      </c>
      <c r="Y11" s="9">
        <v>2018</v>
      </c>
      <c r="Z11" s="9">
        <v>2019</v>
      </c>
      <c r="AA11" s="9">
        <v>2020</v>
      </c>
      <c r="AB11" s="9">
        <v>2021</v>
      </c>
      <c r="AC11" s="10">
        <v>2022</v>
      </c>
      <c r="AD11" s="10">
        <v>2023</v>
      </c>
      <c r="AE11" s="10">
        <v>2024</v>
      </c>
      <c r="AF11" s="10">
        <v>2025</v>
      </c>
      <c r="AG11" s="10">
        <v>2026</v>
      </c>
      <c r="AH11" s="10">
        <v>2027</v>
      </c>
      <c r="AI11" s="10">
        <v>2028</v>
      </c>
      <c r="AJ11" s="10">
        <v>2029</v>
      </c>
      <c r="AK11" s="10">
        <v>2030</v>
      </c>
      <c r="AL11" s="10">
        <v>2031</v>
      </c>
      <c r="AM11" s="10">
        <v>2032</v>
      </c>
      <c r="AN11" s="10">
        <v>2033</v>
      </c>
      <c r="AO11" s="10">
        <v>2034</v>
      </c>
      <c r="AP11" s="10">
        <v>2035</v>
      </c>
      <c r="AQ11" s="10">
        <v>2036</v>
      </c>
      <c r="AR11" s="10">
        <v>2037</v>
      </c>
      <c r="AS11" s="10">
        <v>2038</v>
      </c>
      <c r="AT11" s="10">
        <v>2039</v>
      </c>
      <c r="AU11" s="10">
        <v>2040</v>
      </c>
      <c r="AV11" s="10">
        <v>2041</v>
      </c>
      <c r="AW11" s="10">
        <v>2042</v>
      </c>
      <c r="AX11" s="10">
        <v>2043</v>
      </c>
      <c r="AY11" s="10">
        <v>2044</v>
      </c>
      <c r="AZ11" s="10">
        <v>2045</v>
      </c>
      <c r="BA11" s="10">
        <v>2046</v>
      </c>
      <c r="BB11" s="10">
        <v>2047</v>
      </c>
      <c r="BC11" s="10">
        <v>2048</v>
      </c>
      <c r="BD11" s="10">
        <v>2049</v>
      </c>
      <c r="BE11" s="10">
        <v>2050</v>
      </c>
    </row>
    <row r="12" spans="1:66" x14ac:dyDescent="0.35">
      <c r="A12" s="57" t="s">
        <v>615</v>
      </c>
      <c r="B12" s="57" t="s">
        <v>613</v>
      </c>
      <c r="C12" s="57" t="s">
        <v>618</v>
      </c>
      <c r="D12" s="57" t="s">
        <v>619</v>
      </c>
      <c r="E12" s="57" t="s">
        <v>620</v>
      </c>
      <c r="F12" s="26" t="s">
        <v>41</v>
      </c>
      <c r="G12" s="11">
        <f>H12/1.14</f>
        <v>81.322174884061937</v>
      </c>
      <c r="H12" s="11">
        <f>I12/1.14</f>
        <v>92.707279367830594</v>
      </c>
      <c r="I12" s="11">
        <f>J12/1.14</f>
        <v>105.68629847932687</v>
      </c>
      <c r="J12" s="11">
        <f>K12/1.06</f>
        <v>120.48238026643261</v>
      </c>
      <c r="K12" s="11">
        <f>L12/1.24</f>
        <v>127.71132308241857</v>
      </c>
      <c r="L12" s="11">
        <f>M12/1.14</f>
        <v>158.36204062219903</v>
      </c>
      <c r="M12" s="11">
        <f>N12/(1-0.21)</f>
        <v>180.5327263093069</v>
      </c>
      <c r="N12" s="11">
        <f>O12/1.16</f>
        <v>142.62085378435245</v>
      </c>
      <c r="O12" s="11">
        <f>P12/(1-0.14)</f>
        <v>165.44019038984882</v>
      </c>
      <c r="P12" s="11">
        <f>Q12/1.26</f>
        <v>142.27856373526998</v>
      </c>
      <c r="Q12" s="11">
        <f>R12/1.27</f>
        <v>179.27099030644018</v>
      </c>
      <c r="R12" s="9">
        <f>$R$8*'[3]Eurostat POM Portables GU'!M3</f>
        <v>227.67415768917903</v>
      </c>
      <c r="S12" s="9">
        <f>$S$8*'[3]Eurostat POM Portables GU'!N3</f>
        <v>204.25690667118852</v>
      </c>
      <c r="T12" s="9">
        <f>$T$8*'[3]Eurostat POM Portables GU'!O3</f>
        <v>235.3289521660125</v>
      </c>
      <c r="U12" s="9">
        <f>$U$8*'[3]Eurostat POM Portables GU'!P3</f>
        <v>230.44666207876753</v>
      </c>
      <c r="V12" s="9">
        <f>$V$8*'[3]Eurostat POM Portables GU'!Q3</f>
        <v>239.75805555327548</v>
      </c>
      <c r="W12" s="9">
        <f>$W$8*'[3]Eurostat POM Portables GU'!R3</f>
        <v>225.58989208678392</v>
      </c>
      <c r="X12" s="9">
        <f>$X$8*'[3]Eurostat POM Portables GU'!S3</f>
        <v>228.28830974847929</v>
      </c>
      <c r="Y12" s="9">
        <f>$Y$8*'[3]Eurostat POM Portables GU'!T3</f>
        <v>249.00408323314505</v>
      </c>
      <c r="Z12" s="9">
        <f>$Z$8*'[3]Eurostat POM Portables GU'!U3</f>
        <v>244.85004380580258</v>
      </c>
      <c r="AA12" s="9">
        <f>$AA$8*'[3]Eurostat POM Portables GU'!V3</f>
        <v>251.81728575916563</v>
      </c>
      <c r="AB12" s="9">
        <f>$AB$8*'[3]Eurostat POM Portables GU'!W3</f>
        <v>192.28586687772457</v>
      </c>
      <c r="AC12" s="13">
        <f>AB12+(AB12*AB$44)</f>
        <v>188.44014954017007</v>
      </c>
      <c r="AD12" s="13">
        <f t="shared" ref="AD12:BE12" si="0">AC12+(AC12*AC$44)</f>
        <v>184.67134654936666</v>
      </c>
      <c r="AE12" s="13">
        <f t="shared" si="0"/>
        <v>180.97791961837933</v>
      </c>
      <c r="AF12" s="13">
        <f t="shared" si="0"/>
        <v>177.35836122601174</v>
      </c>
      <c r="AG12" s="13">
        <f t="shared" si="0"/>
        <v>173.81119400149151</v>
      </c>
      <c r="AH12" s="13">
        <f t="shared" si="0"/>
        <v>170.33497012146168</v>
      </c>
      <c r="AI12" s="13">
        <f t="shared" si="0"/>
        <v>166.92827071903244</v>
      </c>
      <c r="AJ12" s="13">
        <f t="shared" si="0"/>
        <v>163.5897053046518</v>
      </c>
      <c r="AK12" s="13">
        <f t="shared" si="0"/>
        <v>160.31791119855876</v>
      </c>
      <c r="AL12" s="13">
        <f t="shared" si="0"/>
        <v>157.1115529745876</v>
      </c>
      <c r="AM12" s="13">
        <f t="shared" si="0"/>
        <v>153.96932191509583</v>
      </c>
      <c r="AN12" s="13">
        <f t="shared" si="0"/>
        <v>150.88993547679391</v>
      </c>
      <c r="AO12" s="13">
        <f t="shared" si="0"/>
        <v>147.87213676725804</v>
      </c>
      <c r="AP12" s="13">
        <f t="shared" si="0"/>
        <v>144.91469403191289</v>
      </c>
      <c r="AQ12" s="13">
        <f t="shared" si="0"/>
        <v>142.01640015127464</v>
      </c>
      <c r="AR12" s="13">
        <f t="shared" si="0"/>
        <v>139.17607214824915</v>
      </c>
      <c r="AS12" s="13">
        <f t="shared" si="0"/>
        <v>136.39255070528415</v>
      </c>
      <c r="AT12" s="13">
        <f t="shared" si="0"/>
        <v>133.66469969117847</v>
      </c>
      <c r="AU12" s="13">
        <f t="shared" si="0"/>
        <v>132.32805269426669</v>
      </c>
      <c r="AV12" s="13">
        <f t="shared" si="0"/>
        <v>131.00477216732403</v>
      </c>
      <c r="AW12" s="13">
        <f t="shared" si="0"/>
        <v>129.69472444565079</v>
      </c>
      <c r="AX12" s="13">
        <f t="shared" si="0"/>
        <v>128.39777720119429</v>
      </c>
      <c r="AY12" s="13">
        <f t="shared" si="0"/>
        <v>127.11379942918235</v>
      </c>
      <c r="AZ12" s="13">
        <f t="shared" si="0"/>
        <v>125.84266143489053</v>
      </c>
      <c r="BA12" s="13">
        <f t="shared" si="0"/>
        <v>124.58423482054162</v>
      </c>
      <c r="BB12" s="13">
        <f t="shared" si="0"/>
        <v>123.33839247233621</v>
      </c>
      <c r="BC12" s="13">
        <f t="shared" si="0"/>
        <v>122.10500854761285</v>
      </c>
      <c r="BD12" s="13">
        <f t="shared" si="0"/>
        <v>120.88395846213673</v>
      </c>
      <c r="BE12" s="13">
        <f t="shared" si="0"/>
        <v>119.67511887751536</v>
      </c>
      <c r="BF12" s="16"/>
      <c r="BG12" s="16"/>
      <c r="BH12" s="16"/>
      <c r="BI12" s="16"/>
      <c r="BJ12" s="16"/>
      <c r="BK12" s="16"/>
      <c r="BL12" s="16"/>
      <c r="BM12" s="16"/>
      <c r="BN12" s="16"/>
    </row>
    <row r="13" spans="1:66" x14ac:dyDescent="0.35">
      <c r="A13" s="57" t="s">
        <v>616</v>
      </c>
      <c r="D13" s="58"/>
      <c r="E13" s="58" t="s">
        <v>621</v>
      </c>
      <c r="F13" s="26" t="s">
        <v>42</v>
      </c>
      <c r="G13" s="11">
        <f t="shared" ref="G13:I28" si="1">H13/1.14</f>
        <v>99.034484026127259</v>
      </c>
      <c r="H13" s="11">
        <f t="shared" si="1"/>
        <v>112.89931178978507</v>
      </c>
      <c r="I13" s="11">
        <f t="shared" si="1"/>
        <v>128.70521544035498</v>
      </c>
      <c r="J13" s="11">
        <f t="shared" ref="J13:J42" si="2">K13/1.06</f>
        <v>146.72394560200468</v>
      </c>
      <c r="K13" s="11">
        <f t="shared" ref="K13:K42" si="3">L13/1.24</f>
        <v>155.52738233812497</v>
      </c>
      <c r="L13" s="11">
        <f t="shared" ref="L13:L42" si="4">M13/1.14</f>
        <v>192.85395409927497</v>
      </c>
      <c r="M13" s="11">
        <f t="shared" ref="M13:M42" si="5">N13/(1-0.21)</f>
        <v>219.85350767317345</v>
      </c>
      <c r="N13" s="11">
        <f t="shared" ref="N13:N42" si="6">O13/1.16</f>
        <v>173.68427106180704</v>
      </c>
      <c r="O13" s="11">
        <f t="shared" ref="O13:O42" si="7">P13/(1-0.14)</f>
        <v>201.47375443169614</v>
      </c>
      <c r="P13" s="11">
        <f t="shared" ref="P13:P42" si="8">Q13/1.26</f>
        <v>173.26742881125867</v>
      </c>
      <c r="Q13" s="11">
        <f t="shared" ref="Q13:Q42" si="9">R13/1.27</f>
        <v>218.31696030218592</v>
      </c>
      <c r="R13" s="9">
        <f>$R$8*'[3]Eurostat POM Portables GU'!M4</f>
        <v>277.26253958377612</v>
      </c>
      <c r="S13" s="9">
        <f>$S$8*'[3]Eurostat POM Portables GU'!N4</f>
        <v>234.02962534565671</v>
      </c>
      <c r="T13" s="9">
        <f>$T$8*'[3]Eurostat POM Portables GU'!O4</f>
        <v>265.95502140179769</v>
      </c>
      <c r="U13" s="9">
        <f>$U$8*'[3]Eurostat POM Portables GU'!P4</f>
        <v>238.08011274236497</v>
      </c>
      <c r="V13" s="9">
        <f>$V$8*'[3]Eurostat POM Portables GU'!Q4</f>
        <v>240.74450431431191</v>
      </c>
      <c r="W13" s="9">
        <f>$W$8*'[3]Eurostat POM Portables GU'!R4</f>
        <v>219.69387018403432</v>
      </c>
      <c r="X13" s="9">
        <f>$X$8*'[3]Eurostat POM Portables GU'!S4</f>
        <v>230.23055316732064</v>
      </c>
      <c r="Y13" s="9">
        <f>$Y$8*'[3]Eurostat POM Portables GU'!T4</f>
        <v>224.81205522840588</v>
      </c>
      <c r="Z13" s="9">
        <f>$Z$8*'[3]Eurostat POM Portables GU'!U4</f>
        <v>230.08173163286119</v>
      </c>
      <c r="AA13" s="9">
        <f>$AA$8*'[3]Eurostat POM Portables GU'!V4</f>
        <v>222.61703604527824</v>
      </c>
      <c r="AB13" s="9">
        <f>$AB$8*'[3]Eurostat POM Portables GU'!W4</f>
        <v>195.41806865126625</v>
      </c>
      <c r="AC13" s="13">
        <f t="shared" ref="AC13:BE13" si="10">AB13+(AB13*AB$44)</f>
        <v>191.50970727824094</v>
      </c>
      <c r="AD13" s="13">
        <f t="shared" si="10"/>
        <v>187.67951313267611</v>
      </c>
      <c r="AE13" s="13">
        <f t="shared" si="10"/>
        <v>183.92592287002259</v>
      </c>
      <c r="AF13" s="13">
        <f t="shared" si="10"/>
        <v>180.24740441262213</v>
      </c>
      <c r="AG13" s="13">
        <f t="shared" si="10"/>
        <v>176.64245632436968</v>
      </c>
      <c r="AH13" s="13">
        <f t="shared" si="10"/>
        <v>173.10960719788227</v>
      </c>
      <c r="AI13" s="13">
        <f t="shared" si="10"/>
        <v>169.64741505392462</v>
      </c>
      <c r="AJ13" s="13">
        <f t="shared" si="10"/>
        <v>166.25446675284613</v>
      </c>
      <c r="AK13" s="13">
        <f t="shared" si="10"/>
        <v>162.9293774177892</v>
      </c>
      <c r="AL13" s="13">
        <f t="shared" si="10"/>
        <v>159.67078986943341</v>
      </c>
      <c r="AM13" s="13">
        <f t="shared" si="10"/>
        <v>156.47737407204474</v>
      </c>
      <c r="AN13" s="13">
        <f t="shared" si="10"/>
        <v>153.34782659060386</v>
      </c>
      <c r="AO13" s="13">
        <f t="shared" si="10"/>
        <v>150.28087005879178</v>
      </c>
      <c r="AP13" s="13">
        <f t="shared" si="10"/>
        <v>147.27525265761594</v>
      </c>
      <c r="AQ13" s="13">
        <f t="shared" si="10"/>
        <v>144.32974760446362</v>
      </c>
      <c r="AR13" s="13">
        <f t="shared" si="10"/>
        <v>141.44315265237435</v>
      </c>
      <c r="AS13" s="13">
        <f t="shared" si="10"/>
        <v>138.61428959932687</v>
      </c>
      <c r="AT13" s="13">
        <f t="shared" si="10"/>
        <v>135.84200380734032</v>
      </c>
      <c r="AU13" s="13">
        <f t="shared" si="10"/>
        <v>134.48358376926691</v>
      </c>
      <c r="AV13" s="13">
        <f t="shared" si="10"/>
        <v>133.13874793157424</v>
      </c>
      <c r="AW13" s="13">
        <f t="shared" si="10"/>
        <v>131.80736045225851</v>
      </c>
      <c r="AX13" s="13">
        <f t="shared" si="10"/>
        <v>130.48928684773591</v>
      </c>
      <c r="AY13" s="13">
        <f t="shared" si="10"/>
        <v>129.18439397925854</v>
      </c>
      <c r="AZ13" s="13">
        <f t="shared" si="10"/>
        <v>127.89255003946596</v>
      </c>
      <c r="BA13" s="13">
        <f t="shared" si="10"/>
        <v>126.6136245390713</v>
      </c>
      <c r="BB13" s="13">
        <f t="shared" si="10"/>
        <v>125.34748829368058</v>
      </c>
      <c r="BC13" s="13">
        <f t="shared" si="10"/>
        <v>124.09401341074378</v>
      </c>
      <c r="BD13" s="13">
        <f t="shared" si="10"/>
        <v>122.85307327663635</v>
      </c>
      <c r="BE13" s="13">
        <f t="shared" si="10"/>
        <v>121.62454254386999</v>
      </c>
    </row>
    <row r="14" spans="1:66" x14ac:dyDescent="0.35">
      <c r="A14" s="57" t="s">
        <v>616</v>
      </c>
      <c r="D14" s="58"/>
      <c r="E14" s="58" t="s">
        <v>621</v>
      </c>
      <c r="F14" s="26" t="s">
        <v>43</v>
      </c>
      <c r="G14" s="11">
        <f t="shared" si="1"/>
        <v>14.041699166621997</v>
      </c>
      <c r="H14" s="11">
        <f t="shared" si="1"/>
        <v>16.007537049949075</v>
      </c>
      <c r="I14" s="11">
        <f t="shared" si="1"/>
        <v>18.248592236941946</v>
      </c>
      <c r="J14" s="11">
        <f t="shared" si="2"/>
        <v>20.803395150113815</v>
      </c>
      <c r="K14" s="11">
        <f t="shared" si="3"/>
        <v>22.051598859120645</v>
      </c>
      <c r="L14" s="11">
        <f t="shared" si="4"/>
        <v>27.3439825853096</v>
      </c>
      <c r="M14" s="11">
        <f t="shared" si="5"/>
        <v>31.172140147252943</v>
      </c>
      <c r="N14" s="11">
        <f t="shared" si="6"/>
        <v>24.625990716329827</v>
      </c>
      <c r="O14" s="11">
        <f t="shared" si="7"/>
        <v>28.566149230942596</v>
      </c>
      <c r="P14" s="11">
        <f t="shared" si="8"/>
        <v>24.566888338610632</v>
      </c>
      <c r="Q14" s="11">
        <f t="shared" si="9"/>
        <v>30.954279306649397</v>
      </c>
      <c r="R14" s="9">
        <f>$R$8*'[3]Eurostat POM Portables GU'!M5</f>
        <v>39.311934719444736</v>
      </c>
      <c r="S14" s="9">
        <f>$S$8*'[3]Eurostat POM Portables GU'!N5</f>
        <v>33.100602912559928</v>
      </c>
      <c r="T14" s="9">
        <f>$T$8*'[3]Eurostat POM Portables GU'!O5</f>
        <v>40.939415527289007</v>
      </c>
      <c r="U14" s="9">
        <f>$U$8*'[3]Eurostat POM Portables GU'!P5</f>
        <v>41.16496501703611</v>
      </c>
      <c r="V14" s="9">
        <f>$V$8*'[3]Eurostat POM Portables GU'!Q5</f>
        <v>40.071358580568777</v>
      </c>
      <c r="W14" s="9">
        <f>$W$8*'[3]Eurostat POM Portables GU'!R5</f>
        <v>35.936838088991436</v>
      </c>
      <c r="X14" s="9">
        <f>$X$8*'[3]Eurostat POM Portables GU'!S5</f>
        <v>39.2055789451246</v>
      </c>
      <c r="Y14" s="9">
        <f>$Y$8*'[3]Eurostat POM Portables GU'!T5</f>
        <v>31.528519940569115</v>
      </c>
      <c r="Z14" s="9">
        <f>$Z$8*'[3]Eurostat POM Portables GU'!U5</f>
        <v>40.040087049354376</v>
      </c>
      <c r="AA14" s="9">
        <f>$AA$8*'[3]Eurostat POM Portables GU'!V5</f>
        <v>37.29460236723606</v>
      </c>
      <c r="AB14" s="9">
        <f>$AB$8*'[3]Eurostat POM Portables GU'!W5</f>
        <v>31.384661770887771</v>
      </c>
      <c r="AC14" s="13">
        <f t="shared" ref="AC14:BE14" si="11">AB14+(AB14*AB$44)</f>
        <v>30.756968535470016</v>
      </c>
      <c r="AD14" s="13">
        <f t="shared" si="11"/>
        <v>30.141829164760615</v>
      </c>
      <c r="AE14" s="13">
        <f t="shared" si="11"/>
        <v>29.538992581465404</v>
      </c>
      <c r="AF14" s="13">
        <f t="shared" si="11"/>
        <v>28.948212729836097</v>
      </c>
      <c r="AG14" s="13">
        <f t="shared" si="11"/>
        <v>28.369248475239374</v>
      </c>
      <c r="AH14" s="13">
        <f t="shared" si="11"/>
        <v>27.801863505734588</v>
      </c>
      <c r="AI14" s="13">
        <f t="shared" si="11"/>
        <v>27.245826235619894</v>
      </c>
      <c r="AJ14" s="13">
        <f t="shared" si="11"/>
        <v>26.700909710907496</v>
      </c>
      <c r="AK14" s="13">
        <f t="shared" si="11"/>
        <v>26.166891516689347</v>
      </c>
      <c r="AL14" s="13">
        <f t="shared" si="11"/>
        <v>25.64355368635556</v>
      </c>
      <c r="AM14" s="13">
        <f t="shared" si="11"/>
        <v>25.130682612628448</v>
      </c>
      <c r="AN14" s="13">
        <f t="shared" si="11"/>
        <v>24.628068960375877</v>
      </c>
      <c r="AO14" s="13">
        <f t="shared" si="11"/>
        <v>24.135507581168358</v>
      </c>
      <c r="AP14" s="13">
        <f t="shared" si="11"/>
        <v>23.652797429544989</v>
      </c>
      <c r="AQ14" s="13">
        <f t="shared" si="11"/>
        <v>23.179741480954089</v>
      </c>
      <c r="AR14" s="13">
        <f t="shared" si="11"/>
        <v>22.716146651335006</v>
      </c>
      <c r="AS14" s="13">
        <f t="shared" si="11"/>
        <v>22.261823718308307</v>
      </c>
      <c r="AT14" s="13">
        <f t="shared" si="11"/>
        <v>21.816587243942141</v>
      </c>
      <c r="AU14" s="13">
        <f t="shared" si="11"/>
        <v>21.59842137150272</v>
      </c>
      <c r="AV14" s="13">
        <f t="shared" si="11"/>
        <v>21.382437157787692</v>
      </c>
      <c r="AW14" s="13">
        <f t="shared" si="11"/>
        <v>21.168612786209813</v>
      </c>
      <c r="AX14" s="13">
        <f t="shared" si="11"/>
        <v>20.956926658347715</v>
      </c>
      <c r="AY14" s="13">
        <f t="shared" si="11"/>
        <v>20.74735739176424</v>
      </c>
      <c r="AZ14" s="13">
        <f t="shared" si="11"/>
        <v>20.539883817846597</v>
      </c>
      <c r="BA14" s="13">
        <f t="shared" si="11"/>
        <v>20.33448497966813</v>
      </c>
      <c r="BB14" s="13">
        <f t="shared" si="11"/>
        <v>20.131140129871447</v>
      </c>
      <c r="BC14" s="13">
        <f t="shared" si="11"/>
        <v>19.929828728572733</v>
      </c>
      <c r="BD14" s="13">
        <f t="shared" si="11"/>
        <v>19.730530441287005</v>
      </c>
      <c r="BE14" s="13">
        <f t="shared" si="11"/>
        <v>19.533225136874137</v>
      </c>
    </row>
    <row r="15" spans="1:66" x14ac:dyDescent="0.35">
      <c r="A15" s="57" t="s">
        <v>616</v>
      </c>
      <c r="D15" s="58"/>
      <c r="E15" s="58" t="s">
        <v>621</v>
      </c>
      <c r="F15" s="26" t="s">
        <v>44</v>
      </c>
      <c r="G15" s="11">
        <f t="shared" si="1"/>
        <v>7.4650533357935611</v>
      </c>
      <c r="H15" s="11">
        <f t="shared" si="1"/>
        <v>8.5101608028046591</v>
      </c>
      <c r="I15" s="11">
        <f t="shared" si="1"/>
        <v>9.7015833151973112</v>
      </c>
      <c r="J15" s="11">
        <f t="shared" si="2"/>
        <v>11.059804979324934</v>
      </c>
      <c r="K15" s="11">
        <f t="shared" si="3"/>
        <v>11.72339327808443</v>
      </c>
      <c r="L15" s="11">
        <f t="shared" si="4"/>
        <v>14.537007664824692</v>
      </c>
      <c r="M15" s="11">
        <f t="shared" si="5"/>
        <v>16.572188737900149</v>
      </c>
      <c r="N15" s="11">
        <f t="shared" si="6"/>
        <v>13.092029102941117</v>
      </c>
      <c r="O15" s="11">
        <f t="shared" si="7"/>
        <v>15.186753759411694</v>
      </c>
      <c r="P15" s="11">
        <f t="shared" si="8"/>
        <v>13.060608233094056</v>
      </c>
      <c r="Q15" s="11">
        <f t="shared" si="9"/>
        <v>16.456366373698511</v>
      </c>
      <c r="R15" s="9">
        <f>$R$8*'[3]Eurostat POM Portables GU'!M6</f>
        <v>20.899585294597109</v>
      </c>
      <c r="S15" s="9">
        <f>$S$8*'[3]Eurostat POM Portables GU'!N6</f>
        <v>22.353428408220978</v>
      </c>
      <c r="T15" s="9">
        <f>$T$8*'[3]Eurostat POM Portables GU'!O6</f>
        <v>23.800495071241368</v>
      </c>
      <c r="U15" s="9">
        <f>$U$8*'[3]Eurostat POM Portables GU'!P6</f>
        <v>19.567455973851409</v>
      </c>
      <c r="V15" s="9">
        <f>$V$8*'[3]Eurostat POM Portables GU'!Q6</f>
        <v>14.024975503199073</v>
      </c>
      <c r="W15" s="9">
        <f>$W$8*'[3]Eurostat POM Portables GU'!R6</f>
        <v>18.926734726868823</v>
      </c>
      <c r="X15" s="9">
        <f>$X$8*'[3]Eurostat POM Portables GU'!S6</f>
        <v>27.323642749485611</v>
      </c>
      <c r="Y15" s="9">
        <f>$Y$8*'[3]Eurostat POM Portables GU'!T6</f>
        <v>30.797423826005193</v>
      </c>
      <c r="Z15" s="9">
        <f>$Z$8*'[3]Eurostat POM Portables GU'!U6</f>
        <v>38.509892639824912</v>
      </c>
      <c r="AA15" s="9">
        <f>$AA$8*'[3]Eurostat POM Portables GU'!V6</f>
        <v>41.738214564183338</v>
      </c>
      <c r="AB15" s="9">
        <f>$AB$8*'[3]Eurostat POM Portables GU'!W6</f>
        <v>32.856796604452363</v>
      </c>
      <c r="AC15" s="13">
        <f t="shared" ref="AC15:BE15" si="12">AB15+(AB15*AB$44)</f>
        <v>32.199660672363315</v>
      </c>
      <c r="AD15" s="13">
        <f t="shared" si="12"/>
        <v>31.555667458916048</v>
      </c>
      <c r="AE15" s="13">
        <f t="shared" si="12"/>
        <v>30.924554109737727</v>
      </c>
      <c r="AF15" s="13">
        <f t="shared" si="12"/>
        <v>30.306063027542972</v>
      </c>
      <c r="AG15" s="13">
        <f t="shared" si="12"/>
        <v>29.699941766992112</v>
      </c>
      <c r="AH15" s="13">
        <f t="shared" si="12"/>
        <v>29.105942931652269</v>
      </c>
      <c r="AI15" s="13">
        <f t="shared" si="12"/>
        <v>28.523824073019224</v>
      </c>
      <c r="AJ15" s="13">
        <f t="shared" si="12"/>
        <v>27.953347591558838</v>
      </c>
      <c r="AK15" s="13">
        <f t="shared" si="12"/>
        <v>27.394280639727661</v>
      </c>
      <c r="AL15" s="13">
        <f t="shared" si="12"/>
        <v>26.846395026933109</v>
      </c>
      <c r="AM15" s="13">
        <f t="shared" si="12"/>
        <v>26.309467126394448</v>
      </c>
      <c r="AN15" s="13">
        <f t="shared" si="12"/>
        <v>25.783277783866559</v>
      </c>
      <c r="AO15" s="13">
        <f t="shared" si="12"/>
        <v>25.267612228189229</v>
      </c>
      <c r="AP15" s="13">
        <f t="shared" si="12"/>
        <v>24.762259983625444</v>
      </c>
      <c r="AQ15" s="13">
        <f t="shared" si="12"/>
        <v>24.267014783952934</v>
      </c>
      <c r="AR15" s="13">
        <f t="shared" si="12"/>
        <v>23.781674488273875</v>
      </c>
      <c r="AS15" s="13">
        <f t="shared" si="12"/>
        <v>23.306040998508397</v>
      </c>
      <c r="AT15" s="13">
        <f t="shared" si="12"/>
        <v>22.839920178538229</v>
      </c>
      <c r="AU15" s="13">
        <f t="shared" si="12"/>
        <v>22.611520976752846</v>
      </c>
      <c r="AV15" s="13">
        <f t="shared" si="12"/>
        <v>22.385405766985318</v>
      </c>
      <c r="AW15" s="13">
        <f t="shared" si="12"/>
        <v>22.161551709315464</v>
      </c>
      <c r="AX15" s="13">
        <f t="shared" si="12"/>
        <v>21.939936192222309</v>
      </c>
      <c r="AY15" s="13">
        <f t="shared" si="12"/>
        <v>21.720536830300084</v>
      </c>
      <c r="AZ15" s="13">
        <f t="shared" si="12"/>
        <v>21.503331461997082</v>
      </c>
      <c r="BA15" s="13">
        <f t="shared" si="12"/>
        <v>21.288298147377112</v>
      </c>
      <c r="BB15" s="13">
        <f t="shared" si="12"/>
        <v>21.07541516590334</v>
      </c>
      <c r="BC15" s="13">
        <f t="shared" si="12"/>
        <v>20.864661014244309</v>
      </c>
      <c r="BD15" s="13">
        <f t="shared" si="12"/>
        <v>20.656014404101867</v>
      </c>
      <c r="BE15" s="13">
        <f t="shared" si="12"/>
        <v>20.44945426006085</v>
      </c>
    </row>
    <row r="16" spans="1:66" x14ac:dyDescent="0.35">
      <c r="A16" s="57" t="s">
        <v>616</v>
      </c>
      <c r="D16" s="58"/>
      <c r="E16" s="58" t="s">
        <v>621</v>
      </c>
      <c r="F16" s="26" t="s">
        <v>45</v>
      </c>
      <c r="G16" s="11">
        <f t="shared" si="1"/>
        <v>6.2017504652580495</v>
      </c>
      <c r="H16" s="11">
        <f t="shared" si="1"/>
        <v>7.0699955303941762</v>
      </c>
      <c r="I16" s="11">
        <f t="shared" si="1"/>
        <v>8.05979490464936</v>
      </c>
      <c r="J16" s="11">
        <f t="shared" si="2"/>
        <v>9.1881661913002688</v>
      </c>
      <c r="K16" s="11">
        <f t="shared" si="3"/>
        <v>9.7394561627782856</v>
      </c>
      <c r="L16" s="11">
        <f t="shared" si="4"/>
        <v>12.076925641845074</v>
      </c>
      <c r="M16" s="11">
        <f t="shared" si="5"/>
        <v>13.767695231703383</v>
      </c>
      <c r="N16" s="11">
        <f t="shared" si="6"/>
        <v>10.876479233045673</v>
      </c>
      <c r="O16" s="11">
        <f t="shared" si="7"/>
        <v>12.61671591033298</v>
      </c>
      <c r="P16" s="11">
        <f t="shared" si="8"/>
        <v>10.850375682886362</v>
      </c>
      <c r="Q16" s="11">
        <f t="shared" si="9"/>
        <v>13.671473360436817</v>
      </c>
      <c r="R16" s="9">
        <f>$R$8*'[3]Eurostat POM Portables GU'!M7</f>
        <v>17.362771167754758</v>
      </c>
      <c r="S16" s="9">
        <f>$S$8*'[3]Eurostat POM Portables GU'!N7</f>
        <v>14.176953120258142</v>
      </c>
      <c r="T16" s="9">
        <f>$T$8*'[3]Eurostat POM Portables GU'!O7</f>
        <v>12.106456408512937</v>
      </c>
      <c r="U16" s="9">
        <f>$U$8*'[3]Eurostat POM Portables GU'!P7</f>
        <v>10.714168977036795</v>
      </c>
      <c r="V16" s="9">
        <f>$V$8*'[3]Eurostat POM Portables GU'!Q7</f>
        <v>10.8614471942068</v>
      </c>
      <c r="W16" s="9">
        <f>$W$8*'[3]Eurostat POM Portables GU'!R7</f>
        <v>10.110230449036257</v>
      </c>
      <c r="X16" s="9">
        <f>$X$8*'[3]Eurostat POM Portables GU'!S7</f>
        <v>11.208466127869977</v>
      </c>
      <c r="Y16" s="9">
        <f>$Y$8*'[3]Eurostat POM Portables GU'!T7</f>
        <v>9.2300884463695088</v>
      </c>
      <c r="Z16" s="9">
        <f>$Z$8*'[3]Eurostat POM Portables GU'!U7</f>
        <v>7.4384450463237961</v>
      </c>
      <c r="AA16" s="9">
        <f>$AA$8*'[3]Eurostat POM Portables GU'!V7</f>
        <v>8.0540471069669373</v>
      </c>
      <c r="AB16" s="9">
        <f>$AB$8*'[3]Eurostat POM Portables GU'!W7</f>
        <v>6.1704374938771362</v>
      </c>
      <c r="AC16" s="13">
        <f t="shared" ref="AC16:BE16" si="13">AB16+(AB16*AB$44)</f>
        <v>6.0470287439995936</v>
      </c>
      <c r="AD16" s="13">
        <f t="shared" si="13"/>
        <v>5.9260881691196019</v>
      </c>
      <c r="AE16" s="13">
        <f t="shared" si="13"/>
        <v>5.8075664057372096</v>
      </c>
      <c r="AF16" s="13">
        <f t="shared" si="13"/>
        <v>5.691415077622465</v>
      </c>
      <c r="AG16" s="13">
        <f t="shared" si="13"/>
        <v>5.5775867760700155</v>
      </c>
      <c r="AH16" s="13">
        <f t="shared" si="13"/>
        <v>5.4660350405486149</v>
      </c>
      <c r="AI16" s="13">
        <f t="shared" si="13"/>
        <v>5.3567143397376427</v>
      </c>
      <c r="AJ16" s="13">
        <f t="shared" si="13"/>
        <v>5.24958005294289</v>
      </c>
      <c r="AK16" s="13">
        <f t="shared" si="13"/>
        <v>5.1445884518840321</v>
      </c>
      <c r="AL16" s="13">
        <f t="shared" si="13"/>
        <v>5.0416966828463519</v>
      </c>
      <c r="AM16" s="13">
        <f t="shared" si="13"/>
        <v>4.9408627491894253</v>
      </c>
      <c r="AN16" s="13">
        <f t="shared" si="13"/>
        <v>4.842045494205637</v>
      </c>
      <c r="AO16" s="13">
        <f t="shared" si="13"/>
        <v>4.7452045843215247</v>
      </c>
      <c r="AP16" s="13">
        <f t="shared" si="13"/>
        <v>4.6503004926350942</v>
      </c>
      <c r="AQ16" s="13">
        <f t="shared" si="13"/>
        <v>4.5572944827823925</v>
      </c>
      <c r="AR16" s="13">
        <f t="shared" si="13"/>
        <v>4.4661485931267446</v>
      </c>
      <c r="AS16" s="13">
        <f t="shared" si="13"/>
        <v>4.37682562126421</v>
      </c>
      <c r="AT16" s="13">
        <f t="shared" si="13"/>
        <v>4.2892891088389256</v>
      </c>
      <c r="AU16" s="13">
        <f t="shared" si="13"/>
        <v>4.2463962177505366</v>
      </c>
      <c r="AV16" s="13">
        <f t="shared" si="13"/>
        <v>4.2039322555730312</v>
      </c>
      <c r="AW16" s="13">
        <f t="shared" si="13"/>
        <v>4.1618929330173007</v>
      </c>
      <c r="AX16" s="13">
        <f t="shared" si="13"/>
        <v>4.1202740036871273</v>
      </c>
      <c r="AY16" s="13">
        <f t="shared" si="13"/>
        <v>4.0790712636502562</v>
      </c>
      <c r="AZ16" s="13">
        <f t="shared" si="13"/>
        <v>4.038280551013754</v>
      </c>
      <c r="BA16" s="13">
        <f t="shared" si="13"/>
        <v>3.9978977455036167</v>
      </c>
      <c r="BB16" s="13">
        <f t="shared" si="13"/>
        <v>3.9579187680485806</v>
      </c>
      <c r="BC16" s="13">
        <f t="shared" si="13"/>
        <v>3.9183395803680949</v>
      </c>
      <c r="BD16" s="13">
        <f t="shared" si="13"/>
        <v>3.879156184564414</v>
      </c>
      <c r="BE16" s="13">
        <f t="shared" si="13"/>
        <v>3.84036462271877</v>
      </c>
    </row>
    <row r="17" spans="1:57" x14ac:dyDescent="0.35">
      <c r="A17" s="57" t="s">
        <v>616</v>
      </c>
      <c r="D17" s="58"/>
      <c r="E17" s="58" t="s">
        <v>621</v>
      </c>
      <c r="F17" s="26" t="s">
        <v>46</v>
      </c>
      <c r="G17" s="11">
        <f t="shared" si="1"/>
        <v>76.189719612738401</v>
      </c>
      <c r="H17" s="11">
        <f t="shared" si="1"/>
        <v>86.856280358521772</v>
      </c>
      <c r="I17" s="11">
        <f t="shared" si="1"/>
        <v>99.016159608714815</v>
      </c>
      <c r="J17" s="11">
        <f t="shared" si="2"/>
        <v>112.87842195393488</v>
      </c>
      <c r="K17" s="11">
        <f t="shared" si="3"/>
        <v>119.65112727117098</v>
      </c>
      <c r="L17" s="11">
        <f t="shared" si="4"/>
        <v>148.36739781625201</v>
      </c>
      <c r="M17" s="11">
        <f t="shared" si="5"/>
        <v>169.13883351052726</v>
      </c>
      <c r="N17" s="11">
        <f t="shared" si="6"/>
        <v>133.61967847331655</v>
      </c>
      <c r="O17" s="11">
        <f t="shared" si="7"/>
        <v>154.99882702904719</v>
      </c>
      <c r="P17" s="11">
        <f t="shared" si="8"/>
        <v>133.29899124498058</v>
      </c>
      <c r="Q17" s="11">
        <f t="shared" si="9"/>
        <v>167.95672896867555</v>
      </c>
      <c r="R17" s="9">
        <f>$R$8*'[3]Eurostat POM Portables GU'!M8</f>
        <v>213.30504579021795</v>
      </c>
      <c r="S17" s="9">
        <f>$S$8*'[3]Eurostat POM Portables GU'!N8</f>
        <v>205.44081578384663</v>
      </c>
      <c r="T17" s="9">
        <f>$T$8*'[3]Eurostat POM Portables GU'!O8</f>
        <v>221.99201536289209</v>
      </c>
      <c r="U17" s="9">
        <f>$U$8*'[3]Eurostat POM Portables GU'!P8</f>
        <v>223.92613162006901</v>
      </c>
      <c r="V17" s="9">
        <f>$V$8*'[3]Eurostat POM Portables GU'!Q8</f>
        <v>209.05649575257266</v>
      </c>
      <c r="W17" s="9">
        <f>$W$8*'[3]Eurostat POM Portables GU'!R8</f>
        <v>193.91517832819778</v>
      </c>
      <c r="X17" s="9">
        <f>$X$8*'[3]Eurostat POM Portables GU'!S8</f>
        <v>195.4987396723759</v>
      </c>
      <c r="Y17" s="9">
        <f>$Y$8*'[3]Eurostat POM Portables GU'!T8</f>
        <v>184.96731698467215</v>
      </c>
      <c r="Z17" s="9">
        <f>$Z$8*'[3]Eurostat POM Portables GU'!U8</f>
        <v>182.4756833363889</v>
      </c>
      <c r="AA17" s="9">
        <f>$AA$8*'[3]Eurostat POM Portables GU'!V8</f>
        <v>196.90756547722614</v>
      </c>
      <c r="AB17" s="9">
        <f>$AB$8*'[3]Eurostat POM Portables GU'!W8</f>
        <v>163.06242433058057</v>
      </c>
      <c r="AC17" s="13">
        <f t="shared" ref="AC17:BE17" si="14">AB17+(AB17*AB$44)</f>
        <v>159.80117584396896</v>
      </c>
      <c r="AD17" s="13">
        <f t="shared" si="14"/>
        <v>156.60515232708957</v>
      </c>
      <c r="AE17" s="13">
        <f t="shared" si="14"/>
        <v>153.47304928054777</v>
      </c>
      <c r="AF17" s="13">
        <f t="shared" si="14"/>
        <v>150.40358829493681</v>
      </c>
      <c r="AG17" s="13">
        <f t="shared" si="14"/>
        <v>147.39551652903808</v>
      </c>
      <c r="AH17" s="13">
        <f t="shared" si="14"/>
        <v>144.44760619845732</v>
      </c>
      <c r="AI17" s="13">
        <f t="shared" si="14"/>
        <v>141.55865407448817</v>
      </c>
      <c r="AJ17" s="13">
        <f t="shared" si="14"/>
        <v>138.72748099299841</v>
      </c>
      <c r="AK17" s="13">
        <f t="shared" si="14"/>
        <v>135.95293137313843</v>
      </c>
      <c r="AL17" s="13">
        <f t="shared" si="14"/>
        <v>133.23387274567565</v>
      </c>
      <c r="AM17" s="13">
        <f t="shared" si="14"/>
        <v>130.56919529076214</v>
      </c>
      <c r="AN17" s="13">
        <f t="shared" si="14"/>
        <v>127.95781138494689</v>
      </c>
      <c r="AO17" s="13">
        <f t="shared" si="14"/>
        <v>125.39865515724796</v>
      </c>
      <c r="AP17" s="13">
        <f t="shared" si="14"/>
        <v>122.890682054103</v>
      </c>
      <c r="AQ17" s="13">
        <f t="shared" si="14"/>
        <v>120.43286841302094</v>
      </c>
      <c r="AR17" s="13">
        <f t="shared" si="14"/>
        <v>118.02421104476052</v>
      </c>
      <c r="AS17" s="13">
        <f t="shared" si="14"/>
        <v>115.6637268238653</v>
      </c>
      <c r="AT17" s="13">
        <f t="shared" si="14"/>
        <v>113.35045228738799</v>
      </c>
      <c r="AU17" s="13">
        <f t="shared" si="14"/>
        <v>112.21694776451412</v>
      </c>
      <c r="AV17" s="13">
        <f t="shared" si="14"/>
        <v>111.09477828686897</v>
      </c>
      <c r="AW17" s="13">
        <f t="shared" si="14"/>
        <v>109.98383050400028</v>
      </c>
      <c r="AX17" s="13">
        <f t="shared" si="14"/>
        <v>108.88399219896027</v>
      </c>
      <c r="AY17" s="13">
        <f t="shared" si="14"/>
        <v>107.79515227697067</v>
      </c>
      <c r="AZ17" s="13">
        <f t="shared" si="14"/>
        <v>106.71720075420096</v>
      </c>
      <c r="BA17" s="13">
        <f t="shared" si="14"/>
        <v>105.65002874665895</v>
      </c>
      <c r="BB17" s="13">
        <f t="shared" si="14"/>
        <v>104.59352845919236</v>
      </c>
      <c r="BC17" s="13">
        <f t="shared" si="14"/>
        <v>103.54759317460044</v>
      </c>
      <c r="BD17" s="13">
        <f t="shared" si="14"/>
        <v>102.51211724285443</v>
      </c>
      <c r="BE17" s="13">
        <f t="shared" si="14"/>
        <v>101.48699607042589</v>
      </c>
    </row>
    <row r="18" spans="1:57" x14ac:dyDescent="0.35">
      <c r="A18" s="57" t="s">
        <v>616</v>
      </c>
      <c r="D18" s="58"/>
      <c r="E18" s="58" t="s">
        <v>621</v>
      </c>
      <c r="F18" s="26" t="s">
        <v>47</v>
      </c>
      <c r="G18" s="11">
        <f t="shared" si="1"/>
        <v>76.104209265249338</v>
      </c>
      <c r="H18" s="11">
        <f t="shared" si="1"/>
        <v>86.758798562384243</v>
      </c>
      <c r="I18" s="11">
        <f t="shared" si="1"/>
        <v>98.905030361118023</v>
      </c>
      <c r="J18" s="11">
        <f t="shared" si="2"/>
        <v>112.75173461167454</v>
      </c>
      <c r="K18" s="11">
        <f t="shared" si="3"/>
        <v>119.51683868837502</v>
      </c>
      <c r="L18" s="11">
        <f t="shared" si="4"/>
        <v>148.20087997358502</v>
      </c>
      <c r="M18" s="11">
        <f t="shared" si="5"/>
        <v>168.94900316988691</v>
      </c>
      <c r="N18" s="11">
        <f t="shared" si="6"/>
        <v>133.46971250421066</v>
      </c>
      <c r="O18" s="11">
        <f t="shared" si="7"/>
        <v>154.82486650488437</v>
      </c>
      <c r="P18" s="11">
        <f t="shared" si="8"/>
        <v>133.14938519420056</v>
      </c>
      <c r="Q18" s="11">
        <f t="shared" si="9"/>
        <v>167.76822534469272</v>
      </c>
      <c r="R18" s="9">
        <f>$R$8*'[3]Eurostat POM Portables GU'!M9</f>
        <v>213.06564618775977</v>
      </c>
      <c r="S18" s="9">
        <f>$S$8*'[3]Eurostat POM Portables GU'!N9</f>
        <v>203.53269130789209</v>
      </c>
      <c r="T18" s="9">
        <f>$T$8*'[3]Eurostat POM Portables GU'!O9</f>
        <v>189.39770964766493</v>
      </c>
      <c r="U18" s="9">
        <f>$U$8*'[3]Eurostat POM Portables GU'!P9</f>
        <v>198.32490680125477</v>
      </c>
      <c r="V18" s="9">
        <f>$V$8*'[3]Eurostat POM Portables GU'!Q9</f>
        <v>194.5042655312082</v>
      </c>
      <c r="W18" s="9">
        <f>$W$8*'[3]Eurostat POM Portables GU'!R9</f>
        <v>188.69235785926438</v>
      </c>
      <c r="X18" s="9">
        <f>$X$8*'[3]Eurostat POM Portables GU'!S9</f>
        <v>177.74799288617839</v>
      </c>
      <c r="Y18" s="9">
        <f>$Y$8*'[3]Eurostat POM Portables GU'!T9</f>
        <v>204.47844454209681</v>
      </c>
      <c r="Z18" s="9">
        <f>$Z$8*'[3]Eurostat POM Portables GU'!U9</f>
        <v>171.46678466782967</v>
      </c>
      <c r="AA18" s="9">
        <f>$AA$8*'[3]Eurostat POM Portables GU'!V9</f>
        <v>195.6776371012854</v>
      </c>
      <c r="AB18" s="9">
        <f>$AB$8*'[3]Eurostat POM Portables GU'!W9</f>
        <v>160.18079869892222</v>
      </c>
      <c r="AC18" s="13">
        <f t="shared" ref="AC18:BE18" si="15">AB18+(AB18*AB$44)</f>
        <v>156.97718272494376</v>
      </c>
      <c r="AD18" s="13">
        <f t="shared" si="15"/>
        <v>153.83763907044488</v>
      </c>
      <c r="AE18" s="13">
        <f t="shared" si="15"/>
        <v>150.76088628903599</v>
      </c>
      <c r="AF18" s="13">
        <f t="shared" si="15"/>
        <v>147.74566856325526</v>
      </c>
      <c r="AG18" s="13">
        <f t="shared" si="15"/>
        <v>144.79075519199017</v>
      </c>
      <c r="AH18" s="13">
        <f t="shared" si="15"/>
        <v>141.89494008815038</v>
      </c>
      <c r="AI18" s="13">
        <f t="shared" si="15"/>
        <v>139.05704128638737</v>
      </c>
      <c r="AJ18" s="13">
        <f t="shared" si="15"/>
        <v>136.27590046065961</v>
      </c>
      <c r="AK18" s="13">
        <f t="shared" si="15"/>
        <v>133.55038245144641</v>
      </c>
      <c r="AL18" s="13">
        <f t="shared" si="15"/>
        <v>130.87937480241749</v>
      </c>
      <c r="AM18" s="13">
        <f t="shared" si="15"/>
        <v>128.26178730636914</v>
      </c>
      <c r="AN18" s="13">
        <f t="shared" si="15"/>
        <v>125.69655156024176</v>
      </c>
      <c r="AO18" s="13">
        <f t="shared" si="15"/>
        <v>123.18262052903692</v>
      </c>
      <c r="AP18" s="13">
        <f t="shared" si="15"/>
        <v>120.71896811845619</v>
      </c>
      <c r="AQ18" s="13">
        <f t="shared" si="15"/>
        <v>118.30458875608707</v>
      </c>
      <c r="AR18" s="13">
        <f t="shared" si="15"/>
        <v>115.93849698096533</v>
      </c>
      <c r="AS18" s="13">
        <f t="shared" si="15"/>
        <v>113.61972704134602</v>
      </c>
      <c r="AT18" s="13">
        <f t="shared" si="15"/>
        <v>111.3473325005191</v>
      </c>
      <c r="AU18" s="13">
        <f t="shared" si="15"/>
        <v>110.23385917551391</v>
      </c>
      <c r="AV18" s="13">
        <f t="shared" si="15"/>
        <v>109.13152058375877</v>
      </c>
      <c r="AW18" s="13">
        <f t="shared" si="15"/>
        <v>108.04020537792118</v>
      </c>
      <c r="AX18" s="13">
        <f t="shared" si="15"/>
        <v>106.95980332414197</v>
      </c>
      <c r="AY18" s="13">
        <f t="shared" si="15"/>
        <v>105.89020529090055</v>
      </c>
      <c r="AZ18" s="13">
        <f t="shared" si="15"/>
        <v>104.83130323799155</v>
      </c>
      <c r="BA18" s="13">
        <f t="shared" si="15"/>
        <v>103.78299020561164</v>
      </c>
      <c r="BB18" s="13">
        <f t="shared" si="15"/>
        <v>102.74516030355552</v>
      </c>
      <c r="BC18" s="13">
        <f t="shared" si="15"/>
        <v>101.71770870051996</v>
      </c>
      <c r="BD18" s="13">
        <f t="shared" si="15"/>
        <v>100.70053161351477</v>
      </c>
      <c r="BE18" s="13">
        <f t="shared" si="15"/>
        <v>99.69352629737962</v>
      </c>
    </row>
    <row r="19" spans="1:57" x14ac:dyDescent="0.35">
      <c r="A19" s="57" t="s">
        <v>616</v>
      </c>
      <c r="D19" s="58"/>
      <c r="E19" s="58" t="s">
        <v>621</v>
      </c>
      <c r="F19" s="26" t="s">
        <v>48</v>
      </c>
      <c r="G19" s="11">
        <f t="shared" si="1"/>
        <v>10.736544214386255</v>
      </c>
      <c r="H19" s="11">
        <f t="shared" si="1"/>
        <v>12.239660404400329</v>
      </c>
      <c r="I19" s="11">
        <f t="shared" si="1"/>
        <v>13.953212861016373</v>
      </c>
      <c r="J19" s="11">
        <f t="shared" si="2"/>
        <v>15.906662661558665</v>
      </c>
      <c r="K19" s="11">
        <f t="shared" si="3"/>
        <v>16.861062421252186</v>
      </c>
      <c r="L19" s="11">
        <f t="shared" si="4"/>
        <v>20.907717402352709</v>
      </c>
      <c r="M19" s="11">
        <f t="shared" si="5"/>
        <v>23.834797838682086</v>
      </c>
      <c r="N19" s="11">
        <f t="shared" si="6"/>
        <v>18.829490292558848</v>
      </c>
      <c r="O19" s="11">
        <f t="shared" si="7"/>
        <v>21.84220873936826</v>
      </c>
      <c r="P19" s="11">
        <f t="shared" si="8"/>
        <v>18.784299515856702</v>
      </c>
      <c r="Q19" s="11">
        <f t="shared" si="9"/>
        <v>23.668217389979446</v>
      </c>
      <c r="R19" s="9">
        <f>$R$8*'[3]Eurostat POM Portables GU'!M10</f>
        <v>30.058636085273896</v>
      </c>
      <c r="S19" s="9">
        <f>$S$8*'[3]Eurostat POM Portables GU'!N10</f>
        <v>28.610410183017702</v>
      </c>
      <c r="T19" s="9">
        <f>$T$8*'[3]Eurostat POM Portables GU'!O10</f>
        <v>28.1827057433478</v>
      </c>
      <c r="U19" s="9">
        <f>$U$8*'[3]Eurostat POM Portables GU'!P10</f>
        <v>25.291190602836615</v>
      </c>
      <c r="V19" s="9">
        <f>$V$8*'[3]Eurostat POM Portables GU'!Q10</f>
        <v>24.464618922873569</v>
      </c>
      <c r="W19" s="9">
        <f>$W$8*'[3]Eurostat POM Portables GU'!R10</f>
        <v>22.951660592835864</v>
      </c>
      <c r="X19" s="9">
        <f>$X$8*'[3]Eurostat POM Portables GU'!S10</f>
        <v>23.523347367074759</v>
      </c>
      <c r="Y19" s="9">
        <f>$Y$8*'[3]Eurostat POM Portables GU'!T10</f>
        <v>22.069963958398382</v>
      </c>
      <c r="Z19" s="9">
        <f>$Z$8*'[3]Eurostat POM Portables GU'!U10</f>
        <v>20.19006512573602</v>
      </c>
      <c r="AA19" s="9">
        <f>$AA$8*'[3]Eurostat POM Portables GU'!V10</f>
        <v>21.503909024512708</v>
      </c>
      <c r="AB19" s="9">
        <f>$AB$8*'[3]Eurostat POM Portables GU'!W10</f>
        <v>16.287449222416807</v>
      </c>
      <c r="AC19" s="13">
        <f t="shared" ref="AC19:BE19" si="16">AB19+(AB19*AB$44)</f>
        <v>15.96170023796847</v>
      </c>
      <c r="AD19" s="13">
        <f t="shared" si="16"/>
        <v>15.642466233209101</v>
      </c>
      <c r="AE19" s="13">
        <f t="shared" si="16"/>
        <v>15.329616908544919</v>
      </c>
      <c r="AF19" s="13">
        <f t="shared" si="16"/>
        <v>15.023024570374021</v>
      </c>
      <c r="AG19" s="13">
        <f t="shared" si="16"/>
        <v>14.72256407896654</v>
      </c>
      <c r="AH19" s="13">
        <f t="shared" si="16"/>
        <v>14.428112797387209</v>
      </c>
      <c r="AI19" s="13">
        <f t="shared" si="16"/>
        <v>14.139550541439466</v>
      </c>
      <c r="AJ19" s="13">
        <f t="shared" si="16"/>
        <v>13.856759530610676</v>
      </c>
      <c r="AK19" s="13">
        <f t="shared" si="16"/>
        <v>13.579624339998462</v>
      </c>
      <c r="AL19" s="13">
        <f t="shared" si="16"/>
        <v>13.308031853198493</v>
      </c>
      <c r="AM19" s="13">
        <f t="shared" si="16"/>
        <v>13.041871216134522</v>
      </c>
      <c r="AN19" s="13">
        <f t="shared" si="16"/>
        <v>12.781033791811831</v>
      </c>
      <c r="AO19" s="13">
        <f t="shared" si="16"/>
        <v>12.525413115975594</v>
      </c>
      <c r="AP19" s="13">
        <f t="shared" si="16"/>
        <v>12.274904853656082</v>
      </c>
      <c r="AQ19" s="13">
        <f t="shared" si="16"/>
        <v>12.02940675658296</v>
      </c>
      <c r="AR19" s="13">
        <f t="shared" si="16"/>
        <v>11.7888186214513</v>
      </c>
      <c r="AS19" s="13">
        <f t="shared" si="16"/>
        <v>11.553042249022274</v>
      </c>
      <c r="AT19" s="13">
        <f t="shared" si="16"/>
        <v>11.321981404041829</v>
      </c>
      <c r="AU19" s="13">
        <f t="shared" si="16"/>
        <v>11.20876159000141</v>
      </c>
      <c r="AV19" s="13">
        <f t="shared" si="16"/>
        <v>11.096673974101396</v>
      </c>
      <c r="AW19" s="13">
        <f t="shared" si="16"/>
        <v>10.985707234360381</v>
      </c>
      <c r="AX19" s="13">
        <f t="shared" si="16"/>
        <v>10.875850162016778</v>
      </c>
      <c r="AY19" s="13">
        <f t="shared" si="16"/>
        <v>10.767091660396611</v>
      </c>
      <c r="AZ19" s="13">
        <f t="shared" si="16"/>
        <v>10.659420743792644</v>
      </c>
      <c r="BA19" s="13">
        <f t="shared" si="16"/>
        <v>10.552826536354718</v>
      </c>
      <c r="BB19" s="13">
        <f t="shared" si="16"/>
        <v>10.447298270991171</v>
      </c>
      <c r="BC19" s="13">
        <f t="shared" si="16"/>
        <v>10.34282528828126</v>
      </c>
      <c r="BD19" s="13">
        <f t="shared" si="16"/>
        <v>10.239397035398447</v>
      </c>
      <c r="BE19" s="13">
        <f t="shared" si="16"/>
        <v>10.137003065044462</v>
      </c>
    </row>
    <row r="20" spans="1:57" x14ac:dyDescent="0.35">
      <c r="A20" s="57" t="s">
        <v>616</v>
      </c>
      <c r="D20" s="58"/>
      <c r="E20" s="58" t="s">
        <v>621</v>
      </c>
      <c r="F20" s="26" t="s">
        <v>49</v>
      </c>
      <c r="G20" s="11">
        <f t="shared" si="1"/>
        <v>62.175023713744508</v>
      </c>
      <c r="H20" s="11">
        <f t="shared" si="1"/>
        <v>70.879527033668737</v>
      </c>
      <c r="I20" s="11">
        <f t="shared" si="1"/>
        <v>80.80266081838235</v>
      </c>
      <c r="J20" s="11">
        <f t="shared" si="2"/>
        <v>92.115033332955875</v>
      </c>
      <c r="K20" s="11">
        <f t="shared" si="3"/>
        <v>97.64193533293323</v>
      </c>
      <c r="L20" s="11">
        <f t="shared" si="4"/>
        <v>121.07599981283721</v>
      </c>
      <c r="M20" s="11">
        <f t="shared" si="5"/>
        <v>138.02663978663441</v>
      </c>
      <c r="N20" s="11">
        <f t="shared" si="6"/>
        <v>109.04104543144119</v>
      </c>
      <c r="O20" s="11">
        <f t="shared" si="7"/>
        <v>126.48761270047177</v>
      </c>
      <c r="P20" s="11">
        <f t="shared" si="8"/>
        <v>108.77934692240572</v>
      </c>
      <c r="Q20" s="11">
        <f t="shared" si="9"/>
        <v>137.06197712223121</v>
      </c>
      <c r="R20" s="9">
        <f>$R$8*'[3]Eurostat POM Portables GU'!M11</f>
        <v>174.06871094523365</v>
      </c>
      <c r="S20" s="9">
        <f>$S$8*'[3]Eurostat POM Portables GU'!N11</f>
        <v>151.22083328275352</v>
      </c>
      <c r="T20" s="9">
        <f>$T$8*'[3]Eurostat POM Portables GU'!O11</f>
        <v>163.45530305799437</v>
      </c>
      <c r="U20" s="9">
        <f>$U$8*'[3]Eurostat POM Portables GU'!P11</f>
        <v>149.49085241118181</v>
      </c>
      <c r="V20" s="9">
        <f>$V$8*'[3]Eurostat POM Portables GU'!Q11</f>
        <v>151.00575128256446</v>
      </c>
      <c r="W20" s="9">
        <f>$W$8*'[3]Eurostat POM Portables GU'!R11</f>
        <v>144.99316274305079</v>
      </c>
      <c r="X20" s="9">
        <f>$X$8*'[3]Eurostat POM Portables GU'!S11</f>
        <v>152.9739153932469</v>
      </c>
      <c r="Y20" s="9">
        <f>$Y$8*'[3]Eurostat POM Portables GU'!T11</f>
        <v>158.09953477444805</v>
      </c>
      <c r="Z20" s="9">
        <f>$Z$8*'[3]Eurostat POM Portables GU'!U11</f>
        <v>153.69952735718198</v>
      </c>
      <c r="AA20" s="9">
        <f>$AA$8*'[3]Eurostat POM Portables GU'!V11</f>
        <v>143.86194487616805</v>
      </c>
      <c r="AB20" s="9">
        <f>$AB$8*'[3]Eurostat POM Portables GU'!W11</f>
        <v>127.35532411220527</v>
      </c>
      <c r="AC20" s="13">
        <f t="shared" ref="AC20:BE20" si="17">AB20+(AB20*AB$44)</f>
        <v>124.80821762996116</v>
      </c>
      <c r="AD20" s="13">
        <f t="shared" si="17"/>
        <v>122.31205327736194</v>
      </c>
      <c r="AE20" s="13">
        <f t="shared" si="17"/>
        <v>119.8658122118147</v>
      </c>
      <c r="AF20" s="13">
        <f t="shared" si="17"/>
        <v>117.46849596757841</v>
      </c>
      <c r="AG20" s="13">
        <f t="shared" si="17"/>
        <v>115.11912604822683</v>
      </c>
      <c r="AH20" s="13">
        <f t="shared" si="17"/>
        <v>112.81674352726229</v>
      </c>
      <c r="AI20" s="13">
        <f t="shared" si="17"/>
        <v>110.56040865671704</v>
      </c>
      <c r="AJ20" s="13">
        <f t="shared" si="17"/>
        <v>108.34920048358271</v>
      </c>
      <c r="AK20" s="13">
        <f t="shared" si="17"/>
        <v>106.18221647391105</v>
      </c>
      <c r="AL20" s="13">
        <f t="shared" si="17"/>
        <v>104.05857214443283</v>
      </c>
      <c r="AM20" s="13">
        <f t="shared" si="17"/>
        <v>101.97740070154417</v>
      </c>
      <c r="AN20" s="13">
        <f t="shared" si="17"/>
        <v>99.937852687513285</v>
      </c>
      <c r="AO20" s="13">
        <f t="shared" si="17"/>
        <v>97.939095633763017</v>
      </c>
      <c r="AP20" s="13">
        <f t="shared" si="17"/>
        <v>95.980313721087754</v>
      </c>
      <c r="AQ20" s="13">
        <f t="shared" si="17"/>
        <v>94.060707446666001</v>
      </c>
      <c r="AR20" s="13">
        <f t="shared" si="17"/>
        <v>92.179493297732677</v>
      </c>
      <c r="AS20" s="13">
        <f t="shared" si="17"/>
        <v>90.335903431778021</v>
      </c>
      <c r="AT20" s="13">
        <f t="shared" si="17"/>
        <v>88.52918536314246</v>
      </c>
      <c r="AU20" s="13">
        <f t="shared" si="17"/>
        <v>87.643893509511031</v>
      </c>
      <c r="AV20" s="13">
        <f t="shared" si="17"/>
        <v>86.767454574415922</v>
      </c>
      <c r="AW20" s="13">
        <f t="shared" si="17"/>
        <v>85.899780028671756</v>
      </c>
      <c r="AX20" s="13">
        <f t="shared" si="17"/>
        <v>85.040782228385041</v>
      </c>
      <c r="AY20" s="13">
        <f t="shared" si="17"/>
        <v>84.190374406101185</v>
      </c>
      <c r="AZ20" s="13">
        <f t="shared" si="17"/>
        <v>83.348470662040171</v>
      </c>
      <c r="BA20" s="13">
        <f t="shared" si="17"/>
        <v>82.514985955419775</v>
      </c>
      <c r="BB20" s="13">
        <f t="shared" si="17"/>
        <v>81.689836095865573</v>
      </c>
      <c r="BC20" s="13">
        <f t="shared" si="17"/>
        <v>80.872937734906913</v>
      </c>
      <c r="BD20" s="13">
        <f t="shared" si="17"/>
        <v>80.064208357557845</v>
      </c>
      <c r="BE20" s="13">
        <f t="shared" si="17"/>
        <v>79.263566273982264</v>
      </c>
    </row>
    <row r="21" spans="1:57" x14ac:dyDescent="0.35">
      <c r="A21" s="57" t="s">
        <v>616</v>
      </c>
      <c r="D21" s="58"/>
      <c r="E21" s="58" t="s">
        <v>621</v>
      </c>
      <c r="F21" s="26" t="s">
        <v>35</v>
      </c>
      <c r="G21" s="11">
        <f t="shared" si="1"/>
        <v>752.89610691801067</v>
      </c>
      <c r="H21" s="11">
        <f t="shared" si="1"/>
        <v>858.30156188653211</v>
      </c>
      <c r="I21" s="11">
        <f t="shared" si="1"/>
        <v>978.46378055064656</v>
      </c>
      <c r="J21" s="11">
        <f t="shared" si="2"/>
        <v>1115.448709827737</v>
      </c>
      <c r="K21" s="11">
        <f t="shared" si="3"/>
        <v>1182.3756324174012</v>
      </c>
      <c r="L21" s="11">
        <f t="shared" si="4"/>
        <v>1466.1457841975775</v>
      </c>
      <c r="M21" s="11">
        <f t="shared" si="5"/>
        <v>1671.4061939852384</v>
      </c>
      <c r="N21" s="11">
        <f t="shared" si="6"/>
        <v>1320.4108932483384</v>
      </c>
      <c r="O21" s="11">
        <f t="shared" si="7"/>
        <v>1531.6766361680725</v>
      </c>
      <c r="P21" s="11">
        <f t="shared" si="8"/>
        <v>1317.2419071045424</v>
      </c>
      <c r="Q21" s="11">
        <f t="shared" si="9"/>
        <v>1659.7248029517234</v>
      </c>
      <c r="R21" s="9">
        <f>$R$8*'[3]Eurostat POM Portables GU'!M12</f>
        <v>2107.8504997486889</v>
      </c>
      <c r="S21" s="9">
        <f>S5*'[3]Eurostat POM Portables GU'!N12</f>
        <v>1738.592570401438</v>
      </c>
      <c r="T21" s="9">
        <f>T5*'[3]Eurostat POM Portables GU'!O12</f>
        <v>2044.2899368980404</v>
      </c>
      <c r="U21" s="9">
        <f>U5*'[3]Eurostat POM Portables GU'!P12</f>
        <v>1653.8573205344901</v>
      </c>
      <c r="V21" s="9">
        <f>V5*'[3]Eurostat POM Portables GU'!Q12</f>
        <v>1741</v>
      </c>
      <c r="W21" s="9">
        <f>W5*'[3]Eurostat POM Portables GU'!R12</f>
        <v>1585</v>
      </c>
      <c r="X21" s="9">
        <f>X5*'[3]Eurostat POM Portables GU'!S12</f>
        <v>1781</v>
      </c>
      <c r="Y21" s="9">
        <f>Y5*'[3]Eurostat POM Portables GU'!T12</f>
        <v>1456.696170103753</v>
      </c>
      <c r="Z21" s="9">
        <f>Z5*'[3]Eurostat POM Portables GU'!U12</f>
        <v>1475.8256366516389</v>
      </c>
      <c r="AA21" s="9">
        <f>AA5*'[3]Eurostat POM Portables GU'!V12</f>
        <v>1476.5130168890921</v>
      </c>
      <c r="AB21" s="9">
        <f>$AB$8*'[3]Eurostat POM Portables GU'!W12</f>
        <v>1180.6521365188059</v>
      </c>
      <c r="AC21" s="13">
        <f t="shared" ref="AC21:BE21" si="18">AB21+(AB21*AB$44)</f>
        <v>1157.0390937884299</v>
      </c>
      <c r="AD21" s="13">
        <f t="shared" si="18"/>
        <v>1133.8983119126613</v>
      </c>
      <c r="AE21" s="13">
        <f t="shared" si="18"/>
        <v>1111.220345674408</v>
      </c>
      <c r="AF21" s="13">
        <f t="shared" si="18"/>
        <v>1088.9959387609199</v>
      </c>
      <c r="AG21" s="13">
        <f t="shared" si="18"/>
        <v>1067.2160199857015</v>
      </c>
      <c r="AH21" s="13">
        <f t="shared" si="18"/>
        <v>1045.8716995859875</v>
      </c>
      <c r="AI21" s="13">
        <f t="shared" si="18"/>
        <v>1024.9542655942678</v>
      </c>
      <c r="AJ21" s="13">
        <f t="shared" si="18"/>
        <v>1004.4551802823825</v>
      </c>
      <c r="AK21" s="13">
        <f t="shared" si="18"/>
        <v>984.36607667673479</v>
      </c>
      <c r="AL21" s="13">
        <f t="shared" si="18"/>
        <v>964.67875514320008</v>
      </c>
      <c r="AM21" s="13">
        <f t="shared" si="18"/>
        <v>945.38518004033608</v>
      </c>
      <c r="AN21" s="13">
        <f t="shared" si="18"/>
        <v>926.47747643952937</v>
      </c>
      <c r="AO21" s="13">
        <f t="shared" si="18"/>
        <v>907.94792691073883</v>
      </c>
      <c r="AP21" s="13">
        <f t="shared" si="18"/>
        <v>889.7889683725241</v>
      </c>
      <c r="AQ21" s="13">
        <f t="shared" si="18"/>
        <v>871.99318900507365</v>
      </c>
      <c r="AR21" s="13">
        <f t="shared" si="18"/>
        <v>854.55332522497213</v>
      </c>
      <c r="AS21" s="13">
        <f t="shared" si="18"/>
        <v>837.46225872047273</v>
      </c>
      <c r="AT21" s="13">
        <f t="shared" si="18"/>
        <v>820.71301354606328</v>
      </c>
      <c r="AU21" s="13">
        <f t="shared" si="18"/>
        <v>812.50588341060268</v>
      </c>
      <c r="AV21" s="13">
        <f t="shared" si="18"/>
        <v>804.38082457649671</v>
      </c>
      <c r="AW21" s="13">
        <f t="shared" si="18"/>
        <v>796.33701633073179</v>
      </c>
      <c r="AX21" s="13">
        <f t="shared" si="18"/>
        <v>788.37364616742445</v>
      </c>
      <c r="AY21" s="13">
        <f t="shared" si="18"/>
        <v>780.48990970575016</v>
      </c>
      <c r="AZ21" s="13">
        <f t="shared" si="18"/>
        <v>772.68501060869266</v>
      </c>
      <c r="BA21" s="13">
        <f t="shared" si="18"/>
        <v>764.95816050260578</v>
      </c>
      <c r="BB21" s="13">
        <f t="shared" si="18"/>
        <v>757.30857889757976</v>
      </c>
      <c r="BC21" s="13">
        <f t="shared" si="18"/>
        <v>749.73549310860392</v>
      </c>
      <c r="BD21" s="13">
        <f t="shared" si="18"/>
        <v>742.23813817751784</v>
      </c>
      <c r="BE21" s="13">
        <f t="shared" si="18"/>
        <v>734.81575679574269</v>
      </c>
    </row>
    <row r="22" spans="1:57" x14ac:dyDescent="0.35">
      <c r="A22" s="57" t="s">
        <v>616</v>
      </c>
      <c r="D22" s="58"/>
      <c r="E22" s="58" t="s">
        <v>621</v>
      </c>
      <c r="F22" s="26" t="s">
        <v>34</v>
      </c>
      <c r="G22" s="11">
        <f t="shared" si="1"/>
        <v>975.20494070293819</v>
      </c>
      <c r="H22" s="11">
        <f t="shared" si="1"/>
        <v>1111.7336324013495</v>
      </c>
      <c r="I22" s="11">
        <f t="shared" si="1"/>
        <v>1267.3763409375383</v>
      </c>
      <c r="J22" s="11">
        <f t="shared" si="2"/>
        <v>1444.8090286687936</v>
      </c>
      <c r="K22" s="11">
        <f t="shared" si="3"/>
        <v>1531.4975703889213</v>
      </c>
      <c r="L22" s="11">
        <f t="shared" si="4"/>
        <v>1899.0569872822623</v>
      </c>
      <c r="M22" s="11">
        <f t="shared" si="5"/>
        <v>2164.9249655017788</v>
      </c>
      <c r="N22" s="11">
        <f t="shared" si="6"/>
        <v>1710.2907227464052</v>
      </c>
      <c r="O22" s="11">
        <f t="shared" si="7"/>
        <v>1983.9372383858299</v>
      </c>
      <c r="P22" s="11">
        <f t="shared" si="8"/>
        <v>1706.1860250118136</v>
      </c>
      <c r="Q22" s="11">
        <f t="shared" si="9"/>
        <v>2149.7943915148853</v>
      </c>
      <c r="R22" s="9">
        <f>$R$8*'[3]Eurostat POM Portables GU'!M13</f>
        <v>2730.2388772239042</v>
      </c>
      <c r="S22" s="9">
        <f>S4*'[3]Eurostat POM Portables GU'!N13</f>
        <v>2821.7769772879096</v>
      </c>
      <c r="T22" s="9">
        <f>T4*'[3]Eurostat POM Portables GU'!O13</f>
        <v>3082.6386363075594</v>
      </c>
      <c r="U22" s="9">
        <f>U4*'[3]Eurostat POM Portables GU'!P13</f>
        <v>2972.9279793315745</v>
      </c>
      <c r="V22" s="9">
        <f>V4*'[3]Eurostat POM Portables GU'!Q13</f>
        <v>2714.7879858657243</v>
      </c>
      <c r="W22" s="9">
        <f>W4*'[3]Eurostat POM Portables GU'!R13</f>
        <v>2142.134121114228</v>
      </c>
      <c r="X22" s="9">
        <f>X4*'[3]Eurostat POM Portables GU'!S13</f>
        <v>2228.2667149601248</v>
      </c>
      <c r="Y22" s="9">
        <f>Y4*'[3]Eurostat POM Portables GU'!T13</f>
        <v>2317.404209906842</v>
      </c>
      <c r="Z22" s="9">
        <f>Z4*'[3]Eurostat POM Portables GU'!U13</f>
        <v>2141.1350222023179</v>
      </c>
      <c r="AA22" s="9">
        <f>AA4*'[3]Eurostat POM Portables GU'!V13</f>
        <v>2483.9339675669235</v>
      </c>
      <c r="AB22" s="9">
        <f>AB4*'[3]Eurostat POM Portables GU'!W13</f>
        <v>1955.2310486970812</v>
      </c>
      <c r="AC22" s="13">
        <f t="shared" ref="AC22:BE22" si="19">AB22+(AB22*AB$44)</f>
        <v>1916.1264277231396</v>
      </c>
      <c r="AD22" s="13">
        <f t="shared" si="19"/>
        <v>1877.8038991686767</v>
      </c>
      <c r="AE22" s="13">
        <f t="shared" si="19"/>
        <v>1840.2478211853031</v>
      </c>
      <c r="AF22" s="13">
        <f t="shared" si="19"/>
        <v>1803.4428647615971</v>
      </c>
      <c r="AG22" s="13">
        <f t="shared" si="19"/>
        <v>1767.3740074663651</v>
      </c>
      <c r="AH22" s="13">
        <f t="shared" si="19"/>
        <v>1732.0265273170378</v>
      </c>
      <c r="AI22" s="13">
        <f t="shared" si="19"/>
        <v>1697.3859967706971</v>
      </c>
      <c r="AJ22" s="13">
        <f t="shared" si="19"/>
        <v>1663.4382768352832</v>
      </c>
      <c r="AK22" s="13">
        <f t="shared" si="19"/>
        <v>1630.1695112985776</v>
      </c>
      <c r="AL22" s="13">
        <f t="shared" si="19"/>
        <v>1597.5661210726062</v>
      </c>
      <c r="AM22" s="13">
        <f t="shared" si="19"/>
        <v>1565.6147986511539</v>
      </c>
      <c r="AN22" s="13">
        <f t="shared" si="19"/>
        <v>1534.3025026781308</v>
      </c>
      <c r="AO22" s="13">
        <f t="shared" si="19"/>
        <v>1503.6164526245682</v>
      </c>
      <c r="AP22" s="13">
        <f t="shared" si="19"/>
        <v>1473.5441235720768</v>
      </c>
      <c r="AQ22" s="13">
        <f t="shared" si="19"/>
        <v>1444.0732411006354</v>
      </c>
      <c r="AR22" s="13">
        <f t="shared" si="19"/>
        <v>1415.1917762786227</v>
      </c>
      <c r="AS22" s="13">
        <f t="shared" si="19"/>
        <v>1386.8879407530503</v>
      </c>
      <c r="AT22" s="13">
        <f t="shared" si="19"/>
        <v>1359.1501819379894</v>
      </c>
      <c r="AU22" s="13">
        <f t="shared" si="19"/>
        <v>1345.5586801186096</v>
      </c>
      <c r="AV22" s="13">
        <f t="shared" si="19"/>
        <v>1332.1030933174234</v>
      </c>
      <c r="AW22" s="13">
        <f t="shared" si="19"/>
        <v>1318.7820623842492</v>
      </c>
      <c r="AX22" s="13">
        <f t="shared" si="19"/>
        <v>1305.5942417604067</v>
      </c>
      <c r="AY22" s="13">
        <f t="shared" si="19"/>
        <v>1292.5382993428027</v>
      </c>
      <c r="AZ22" s="13">
        <f t="shared" si="19"/>
        <v>1279.6129163493747</v>
      </c>
      <c r="BA22" s="13">
        <f t="shared" si="19"/>
        <v>1266.8167871858809</v>
      </c>
      <c r="BB22" s="13">
        <f t="shared" si="19"/>
        <v>1254.1486193140222</v>
      </c>
      <c r="BC22" s="13">
        <f t="shared" si="19"/>
        <v>1241.6071331208821</v>
      </c>
      <c r="BD22" s="13">
        <f t="shared" si="19"/>
        <v>1229.1910617896733</v>
      </c>
      <c r="BE22" s="13">
        <f t="shared" si="19"/>
        <v>1216.8991511717766</v>
      </c>
    </row>
    <row r="23" spans="1:57" x14ac:dyDescent="0.35">
      <c r="A23" s="57" t="s">
        <v>616</v>
      </c>
      <c r="D23" s="58"/>
      <c r="E23" s="58" t="s">
        <v>621</v>
      </c>
      <c r="F23" s="26" t="s">
        <v>50</v>
      </c>
      <c r="G23" s="11">
        <f t="shared" si="1"/>
        <v>41.630037593350472</v>
      </c>
      <c r="H23" s="11">
        <f t="shared" si="1"/>
        <v>47.458242856419531</v>
      </c>
      <c r="I23" s="11">
        <f t="shared" si="1"/>
        <v>54.102396856318258</v>
      </c>
      <c r="J23" s="11">
        <f t="shared" si="2"/>
        <v>61.67673241620281</v>
      </c>
      <c r="K23" s="11">
        <f t="shared" si="3"/>
        <v>65.377336361174983</v>
      </c>
      <c r="L23" s="11">
        <f t="shared" si="4"/>
        <v>81.067897087856977</v>
      </c>
      <c r="M23" s="11">
        <f t="shared" si="5"/>
        <v>92.417402680156954</v>
      </c>
      <c r="N23" s="11">
        <f t="shared" si="6"/>
        <v>73.009748117323994</v>
      </c>
      <c r="O23" s="11">
        <f t="shared" si="7"/>
        <v>84.691307816095829</v>
      </c>
      <c r="P23" s="11">
        <f t="shared" si="8"/>
        <v>72.834524721842413</v>
      </c>
      <c r="Q23" s="11">
        <f t="shared" si="9"/>
        <v>91.771501149521441</v>
      </c>
      <c r="R23" s="9">
        <f>$R$8*'[3]Eurostat POM Portables GU'!M14</f>
        <v>116.54980645989224</v>
      </c>
      <c r="S23" s="9">
        <f>$S$8*'[3]Eurostat POM Portables GU'!N14</f>
        <v>87.314645380194534</v>
      </c>
      <c r="T23" s="9">
        <f>$T$8*'[3]Eurostat POM Portables GU'!O14</f>
        <v>95.968762838711442</v>
      </c>
      <c r="U23" s="9">
        <f>$U$8*'[3]Eurostat POM Portables GU'!P14</f>
        <v>86.559207261849892</v>
      </c>
      <c r="V23" s="9">
        <f>$V$8*'[3]Eurostat POM Portables GU'!Q14</f>
        <v>88.315165292700925</v>
      </c>
      <c r="W23" s="9">
        <f>$W$8*'[3]Eurostat POM Portables GU'!R14</f>
        <v>76.617338805729744</v>
      </c>
      <c r="X23" s="9">
        <f>$X$8*'[3]Eurostat POM Portables GU'!S14</f>
        <v>81.393668190369112</v>
      </c>
      <c r="Y23" s="9">
        <f>$Y$8*'[3]Eurostat POM Portables GU'!T14</f>
        <v>75.211512785763432</v>
      </c>
      <c r="Z23" s="9">
        <f>$Z$8*'[3]Eurostat POM Portables GU'!U14</f>
        <v>76.424709675943916</v>
      </c>
      <c r="AA23" s="9">
        <f>$AA$8*'[3]Eurostat POM Portables GU'!V14</f>
        <v>73.398951467432681</v>
      </c>
      <c r="AB23" s="9">
        <f>$AB$8*'[3]Eurostat POM Portables GU'!W14</f>
        <v>89.956834936117446</v>
      </c>
      <c r="AC23" s="13">
        <f t="shared" ref="AC23:BE23" si="20">AB23+(AB23*AB$44)</f>
        <v>88.157698237395095</v>
      </c>
      <c r="AD23" s="13">
        <f t="shared" si="20"/>
        <v>86.394544272647195</v>
      </c>
      <c r="AE23" s="13">
        <f t="shared" si="20"/>
        <v>84.666653387194245</v>
      </c>
      <c r="AF23" s="13">
        <f t="shared" si="20"/>
        <v>82.973320319450366</v>
      </c>
      <c r="AG23" s="13">
        <f t="shared" si="20"/>
        <v>81.313853913061365</v>
      </c>
      <c r="AH23" s="13">
        <f t="shared" si="20"/>
        <v>79.68757683480014</v>
      </c>
      <c r="AI23" s="13">
        <f t="shared" si="20"/>
        <v>78.093825298104136</v>
      </c>
      <c r="AJ23" s="13">
        <f t="shared" si="20"/>
        <v>76.53194879214206</v>
      </c>
      <c r="AK23" s="13">
        <f t="shared" si="20"/>
        <v>75.001309816299212</v>
      </c>
      <c r="AL23" s="13">
        <f t="shared" si="20"/>
        <v>73.501283619973222</v>
      </c>
      <c r="AM23" s="13">
        <f t="shared" si="20"/>
        <v>72.031257947573764</v>
      </c>
      <c r="AN23" s="13">
        <f t="shared" si="20"/>
        <v>70.590632788622287</v>
      </c>
      <c r="AO23" s="13">
        <f t="shared" si="20"/>
        <v>69.178820132849836</v>
      </c>
      <c r="AP23" s="13">
        <f t="shared" si="20"/>
        <v>67.795243730192837</v>
      </c>
      <c r="AQ23" s="13">
        <f t="shared" si="20"/>
        <v>66.439338855588986</v>
      </c>
      <c r="AR23" s="13">
        <f t="shared" si="20"/>
        <v>65.110552078477212</v>
      </c>
      <c r="AS23" s="13">
        <f t="shared" si="20"/>
        <v>63.80834103690767</v>
      </c>
      <c r="AT23" s="13">
        <f t="shared" si="20"/>
        <v>62.532174216169516</v>
      </c>
      <c r="AU23" s="13">
        <f t="shared" si="20"/>
        <v>61.90685247400782</v>
      </c>
      <c r="AV23" s="13">
        <f t="shared" si="20"/>
        <v>61.287783949267741</v>
      </c>
      <c r="AW23" s="13">
        <f t="shared" si="20"/>
        <v>60.674906109775065</v>
      </c>
      <c r="AX23" s="13">
        <f t="shared" si="20"/>
        <v>60.068157048677314</v>
      </c>
      <c r="AY23" s="13">
        <f t="shared" si="20"/>
        <v>59.467475478190543</v>
      </c>
      <c r="AZ23" s="13">
        <f t="shared" si="20"/>
        <v>58.872800723408638</v>
      </c>
      <c r="BA23" s="13">
        <f t="shared" si="20"/>
        <v>58.284072716174549</v>
      </c>
      <c r="BB23" s="13">
        <f t="shared" si="20"/>
        <v>57.701231989012804</v>
      </c>
      <c r="BC23" s="13">
        <f t="shared" si="20"/>
        <v>57.124219669122674</v>
      </c>
      <c r="BD23" s="13">
        <f t="shared" si="20"/>
        <v>56.552977472431444</v>
      </c>
      <c r="BE23" s="13">
        <f t="shared" si="20"/>
        <v>55.987447697707132</v>
      </c>
    </row>
    <row r="24" spans="1:57" x14ac:dyDescent="0.35">
      <c r="A24" s="57" t="s">
        <v>616</v>
      </c>
      <c r="D24" s="58"/>
      <c r="E24" s="58" t="s">
        <v>621</v>
      </c>
      <c r="F24" s="26" t="s">
        <v>51</v>
      </c>
      <c r="G24" s="11">
        <f t="shared" si="1"/>
        <v>45.973063136872995</v>
      </c>
      <c r="H24" s="11">
        <f t="shared" si="1"/>
        <v>52.409291976035213</v>
      </c>
      <c r="I24" s="11">
        <f t="shared" si="1"/>
        <v>59.746592852680138</v>
      </c>
      <c r="J24" s="11">
        <f t="shared" si="2"/>
        <v>68.111115852055349</v>
      </c>
      <c r="K24" s="11">
        <f t="shared" si="3"/>
        <v>72.197782803178669</v>
      </c>
      <c r="L24" s="11">
        <f t="shared" si="4"/>
        <v>89.52525067594155</v>
      </c>
      <c r="M24" s="11">
        <f t="shared" si="5"/>
        <v>102.05878577057335</v>
      </c>
      <c r="N24" s="11">
        <f t="shared" si="6"/>
        <v>80.626440758752949</v>
      </c>
      <c r="O24" s="11">
        <f t="shared" si="7"/>
        <v>93.526671280153408</v>
      </c>
      <c r="P24" s="11">
        <f t="shared" si="8"/>
        <v>80.432937300931926</v>
      </c>
      <c r="Q24" s="11">
        <f t="shared" si="9"/>
        <v>101.34550099917423</v>
      </c>
      <c r="R24" s="9">
        <f>$R$8*'[3]Eurostat POM Portables GU'!M15</f>
        <v>128.70878626895129</v>
      </c>
      <c r="S24" s="9">
        <f>$S$8*'[3]Eurostat POM Portables GU'!N15</f>
        <v>86.23763653850051</v>
      </c>
      <c r="T24" s="9">
        <f>$T$8*'[3]Eurostat POM Portables GU'!O15</f>
        <v>93.592220696580796</v>
      </c>
      <c r="U24" s="9">
        <f>$U$8*'[3]Eurostat POM Portables GU'!P15</f>
        <v>89.638948142329923</v>
      </c>
      <c r="V24" s="9">
        <f>$V$8*'[3]Eurostat POM Portables GU'!Q15</f>
        <v>95.116751157034315</v>
      </c>
      <c r="W24" s="9">
        <f>$W$8*'[3]Eurostat POM Portables GU'!R15</f>
        <v>80.690180455815437</v>
      </c>
      <c r="X24" s="9">
        <f>$X$8*'[3]Eurostat POM Portables GU'!S15</f>
        <v>113.38349640939715</v>
      </c>
      <c r="Y24" s="9">
        <f>$Y$8*'[3]Eurostat POM Portables GU'!T15</f>
        <v>129.86094734941656</v>
      </c>
      <c r="Z24" s="9">
        <f>$Z$8*'[3]Eurostat POM Portables GU'!U15</f>
        <v>124.11576877294563</v>
      </c>
      <c r="AA24" s="9">
        <f>$AA$8*'[3]Eurostat POM Portables GU'!V15</f>
        <v>99.465498015596609</v>
      </c>
      <c r="AB24" s="9">
        <f>$AB$8*'[3]Eurostat POM Portables GU'!W15</f>
        <v>99.384762274477936</v>
      </c>
      <c r="AC24" s="13">
        <f t="shared" ref="AC24:BE24" si="21">AB24+(AB24*AB$44)</f>
        <v>97.397067028988374</v>
      </c>
      <c r="AD24" s="13">
        <f t="shared" si="21"/>
        <v>95.4491256884086</v>
      </c>
      <c r="AE24" s="13">
        <f t="shared" si="21"/>
        <v>93.540143174640434</v>
      </c>
      <c r="AF24" s="13">
        <f t="shared" si="21"/>
        <v>91.669340311147621</v>
      </c>
      <c r="AG24" s="13">
        <f t="shared" si="21"/>
        <v>89.835953504924674</v>
      </c>
      <c r="AH24" s="13">
        <f t="shared" si="21"/>
        <v>88.039234434826184</v>
      </c>
      <c r="AI24" s="13">
        <f t="shared" si="21"/>
        <v>86.278449746129667</v>
      </c>
      <c r="AJ24" s="13">
        <f t="shared" si="21"/>
        <v>84.55288075120707</v>
      </c>
      <c r="AK24" s="13">
        <f t="shared" si="21"/>
        <v>82.861823136182934</v>
      </c>
      <c r="AL24" s="13">
        <f t="shared" si="21"/>
        <v>81.204586673459275</v>
      </c>
      <c r="AM24" s="13">
        <f t="shared" si="21"/>
        <v>79.580494939990089</v>
      </c>
      <c r="AN24" s="13">
        <f t="shared" si="21"/>
        <v>77.988885041190287</v>
      </c>
      <c r="AO24" s="13">
        <f t="shared" si="21"/>
        <v>76.429107340366485</v>
      </c>
      <c r="AP24" s="13">
        <f t="shared" si="21"/>
        <v>74.900525193559162</v>
      </c>
      <c r="AQ24" s="13">
        <f t="shared" si="21"/>
        <v>73.402514689687976</v>
      </c>
      <c r="AR24" s="13">
        <f t="shared" si="21"/>
        <v>71.93446439589421</v>
      </c>
      <c r="AS24" s="13">
        <f t="shared" si="21"/>
        <v>70.495775107976328</v>
      </c>
      <c r="AT24" s="13">
        <f t="shared" si="21"/>
        <v>69.085859605816808</v>
      </c>
      <c r="AU24" s="13">
        <f t="shared" si="21"/>
        <v>68.395001009758644</v>
      </c>
      <c r="AV24" s="13">
        <f t="shared" si="21"/>
        <v>67.711050999661055</v>
      </c>
      <c r="AW24" s="13">
        <f t="shared" si="21"/>
        <v>67.033940489664445</v>
      </c>
      <c r="AX24" s="13">
        <f t="shared" si="21"/>
        <v>66.363601084767794</v>
      </c>
      <c r="AY24" s="13">
        <f t="shared" si="21"/>
        <v>65.699965073920112</v>
      </c>
      <c r="AZ24" s="13">
        <f t="shared" si="21"/>
        <v>65.042965423180917</v>
      </c>
      <c r="BA24" s="13">
        <f t="shared" si="21"/>
        <v>64.392535768949102</v>
      </c>
      <c r="BB24" s="13">
        <f t="shared" si="21"/>
        <v>63.748610411259612</v>
      </c>
      <c r="BC24" s="13">
        <f t="shared" si="21"/>
        <v>63.111124307147016</v>
      </c>
      <c r="BD24" s="13">
        <f t="shared" si="21"/>
        <v>62.480013064075543</v>
      </c>
      <c r="BE24" s="13">
        <f t="shared" si="21"/>
        <v>61.855212933434785</v>
      </c>
    </row>
    <row r="25" spans="1:57" x14ac:dyDescent="0.35">
      <c r="A25" s="57" t="s">
        <v>616</v>
      </c>
      <c r="D25" s="58"/>
      <c r="E25" s="58" t="s">
        <v>621</v>
      </c>
      <c r="F25" s="26" t="s">
        <v>52</v>
      </c>
      <c r="G25" s="11">
        <f t="shared" si="1"/>
        <v>4.2147600222889432</v>
      </c>
      <c r="H25" s="11">
        <f t="shared" si="1"/>
        <v>4.8048264254093951</v>
      </c>
      <c r="I25" s="11">
        <f t="shared" si="1"/>
        <v>5.4775021249667102</v>
      </c>
      <c r="J25" s="11">
        <f t="shared" si="2"/>
        <v>6.2443524224620486</v>
      </c>
      <c r="K25" s="11">
        <f t="shared" si="3"/>
        <v>6.6190135678097715</v>
      </c>
      <c r="L25" s="11">
        <f t="shared" si="4"/>
        <v>8.207576824084116</v>
      </c>
      <c r="M25" s="11">
        <f t="shared" si="5"/>
        <v>9.3566375794558923</v>
      </c>
      <c r="N25" s="11">
        <f t="shared" si="6"/>
        <v>7.3917436877701546</v>
      </c>
      <c r="O25" s="11">
        <f t="shared" si="7"/>
        <v>8.574422677813379</v>
      </c>
      <c r="P25" s="11">
        <f t="shared" si="8"/>
        <v>7.3740035029195061</v>
      </c>
      <c r="Q25" s="11">
        <f t="shared" si="9"/>
        <v>9.2912444136785783</v>
      </c>
      <c r="R25" s="9">
        <f>$R$8*'[3]Eurostat POM Portables GU'!M16</f>
        <v>11.799880405371795</v>
      </c>
      <c r="S25" s="9">
        <f>$S$8*'[3]Eurostat POM Portables GU'!N16</f>
        <v>9.0941307806307083</v>
      </c>
      <c r="T25" s="9">
        <f>$T$8*'[3]Eurostat POM Portables GU'!O16</f>
        <v>12.457192907860465</v>
      </c>
      <c r="U25" s="9">
        <f>$U$8*'[3]Eurostat POM Portables GU'!P16</f>
        <v>10.404021980333098</v>
      </c>
      <c r="V25" s="9">
        <f>$V$8*'[3]Eurostat POM Portables GU'!Q16</f>
        <v>8.9369674729031683</v>
      </c>
      <c r="W25" s="9">
        <f>$W$8*'[3]Eurostat POM Portables GU'!R16</f>
        <v>10.608554603870273</v>
      </c>
      <c r="X25" s="9">
        <f>$X$8*'[3]Eurostat POM Portables GU'!S16</f>
        <v>12.685289776477738</v>
      </c>
      <c r="Y25" s="9">
        <f>$Y$8*'[3]Eurostat POM Portables GU'!T16</f>
        <v>11.642705624430452</v>
      </c>
      <c r="Z25" s="9">
        <f>$Z$8*'[3]Eurostat POM Portables GU'!U16</f>
        <v>7.1834126447355517</v>
      </c>
      <c r="AA25" s="9">
        <f>$AA$8*'[3]Eurostat POM Portables GU'!V16</f>
        <v>12.370698955430004</v>
      </c>
      <c r="AB25" s="9">
        <f>$AB$8*'[3]Eurostat POM Portables GU'!W16</f>
        <v>10.646353828268216</v>
      </c>
      <c r="AC25" s="13">
        <f t="shared" ref="AC25:BE25" si="22">AB25+(AB25*AB$44)</f>
        <v>10.433426751702852</v>
      </c>
      <c r="AD25" s="13">
        <f t="shared" si="22"/>
        <v>10.224758216668794</v>
      </c>
      <c r="AE25" s="13">
        <f t="shared" si="22"/>
        <v>10.020263052335419</v>
      </c>
      <c r="AF25" s="13">
        <f t="shared" si="22"/>
        <v>9.8198577912887117</v>
      </c>
      <c r="AG25" s="13">
        <f t="shared" si="22"/>
        <v>9.6234606354629371</v>
      </c>
      <c r="AH25" s="13">
        <f t="shared" si="22"/>
        <v>9.430991422753678</v>
      </c>
      <c r="AI25" s="13">
        <f t="shared" si="22"/>
        <v>9.2423715942986036</v>
      </c>
      <c r="AJ25" s="13">
        <f t="shared" si="22"/>
        <v>9.0575241624126317</v>
      </c>
      <c r="AK25" s="13">
        <f t="shared" si="22"/>
        <v>8.876373679164379</v>
      </c>
      <c r="AL25" s="13">
        <f t="shared" si="22"/>
        <v>8.6988462055810913</v>
      </c>
      <c r="AM25" s="13">
        <f t="shared" si="22"/>
        <v>8.5248692814694689</v>
      </c>
      <c r="AN25" s="13">
        <f t="shared" si="22"/>
        <v>8.3543718958400799</v>
      </c>
      <c r="AO25" s="13">
        <f t="shared" si="22"/>
        <v>8.187284457923278</v>
      </c>
      <c r="AP25" s="13">
        <f t="shared" si="22"/>
        <v>8.0235387687648121</v>
      </c>
      <c r="AQ25" s="13">
        <f t="shared" si="22"/>
        <v>7.8630679933895156</v>
      </c>
      <c r="AR25" s="13">
        <f t="shared" si="22"/>
        <v>7.7058066335217257</v>
      </c>
      <c r="AS25" s="13">
        <f t="shared" si="22"/>
        <v>7.5516905008512909</v>
      </c>
      <c r="AT25" s="13">
        <f t="shared" si="22"/>
        <v>7.400656690834265</v>
      </c>
      <c r="AU25" s="13">
        <f t="shared" si="22"/>
        <v>7.3266501239259227</v>
      </c>
      <c r="AV25" s="13">
        <f t="shared" si="22"/>
        <v>7.2533836226866635</v>
      </c>
      <c r="AW25" s="13">
        <f t="shared" si="22"/>
        <v>7.1808497864597971</v>
      </c>
      <c r="AX25" s="13">
        <f t="shared" si="22"/>
        <v>7.1090412885951988</v>
      </c>
      <c r="AY25" s="13">
        <f t="shared" si="22"/>
        <v>7.0379508757092468</v>
      </c>
      <c r="AZ25" s="13">
        <f t="shared" si="22"/>
        <v>6.9675713669521544</v>
      </c>
      <c r="BA25" s="13">
        <f t="shared" si="22"/>
        <v>6.8978956532826325</v>
      </c>
      <c r="BB25" s="13">
        <f t="shared" si="22"/>
        <v>6.8289166967498058</v>
      </c>
      <c r="BC25" s="13">
        <f t="shared" si="22"/>
        <v>6.7606275297823082</v>
      </c>
      <c r="BD25" s="13">
        <f t="shared" si="22"/>
        <v>6.6930212544844849</v>
      </c>
      <c r="BE25" s="13">
        <f t="shared" si="22"/>
        <v>6.6260910419396399</v>
      </c>
    </row>
    <row r="26" spans="1:57" x14ac:dyDescent="0.35">
      <c r="A26" s="57" t="s">
        <v>616</v>
      </c>
      <c r="D26" s="58"/>
      <c r="E26" s="58" t="s">
        <v>621</v>
      </c>
      <c r="F26" s="26" t="s">
        <v>53</v>
      </c>
      <c r="G26" s="11">
        <f t="shared" si="1"/>
        <v>47.165707457114912</v>
      </c>
      <c r="H26" s="11">
        <f t="shared" si="1"/>
        <v>53.768906501110997</v>
      </c>
      <c r="I26" s="11">
        <f t="shared" si="1"/>
        <v>61.29655341126653</v>
      </c>
      <c r="J26" s="11">
        <f t="shared" si="2"/>
        <v>69.878070888843837</v>
      </c>
      <c r="K26" s="11">
        <f t="shared" si="3"/>
        <v>74.070755142174477</v>
      </c>
      <c r="L26" s="11">
        <f t="shared" si="4"/>
        <v>91.847736376296353</v>
      </c>
      <c r="M26" s="11">
        <f t="shared" si="5"/>
        <v>104.70641946897783</v>
      </c>
      <c r="N26" s="11">
        <f t="shared" si="6"/>
        <v>82.718071380492489</v>
      </c>
      <c r="O26" s="11">
        <f t="shared" si="7"/>
        <v>95.952962801371285</v>
      </c>
      <c r="P26" s="11">
        <f t="shared" si="8"/>
        <v>82.519548009179303</v>
      </c>
      <c r="Q26" s="11">
        <f t="shared" si="9"/>
        <v>103.97463049156592</v>
      </c>
      <c r="R26" s="9">
        <f>$R$8*'[3]Eurostat POM Portables GU'!M17</f>
        <v>132.04778072428871</v>
      </c>
      <c r="S26" s="9">
        <f>$S$8*'[3]Eurostat POM Portables GU'!N17</f>
        <v>107.20633929311487</v>
      </c>
      <c r="T26" s="9">
        <f>$T$8*'[3]Eurostat POM Portables GU'!O17</f>
        <v>115.6825729744518</v>
      </c>
      <c r="U26" s="9">
        <f>$U$8*'[3]Eurostat POM Portables GU'!P17</f>
        <v>134.09628330207104</v>
      </c>
      <c r="V26" s="9">
        <f>$V$8*'[3]Eurostat POM Portables GU'!Q17</f>
        <v>142.51695032010187</v>
      </c>
      <c r="W26" s="9">
        <f>$W$8*'[3]Eurostat POM Portables GU'!R17</f>
        <v>94.298263145513531</v>
      </c>
      <c r="X26" s="9">
        <f>$X$8*'[3]Eurostat POM Portables GU'!S17</f>
        <v>143.88206947836525</v>
      </c>
      <c r="Y26" s="9">
        <f>$Y$8*'[3]Eurostat POM Portables GU'!T17</f>
        <v>106.74003272633254</v>
      </c>
      <c r="Z26" s="9">
        <f>$Z$8*'[3]Eurostat POM Portables GU'!U17</f>
        <v>113.31939710570995</v>
      </c>
      <c r="AA26" s="9">
        <f>$AA$8*'[3]Eurostat POM Portables GU'!V17</f>
        <v>140.56891083735891</v>
      </c>
      <c r="AB26" s="9">
        <f>$AB$8*'[3]Eurostat POM Portables GU'!W17</f>
        <v>115.64088947915933</v>
      </c>
      <c r="AC26" s="13">
        <f t="shared" ref="AC26:BE26" si="23">AB26+(AB26*AB$44)</f>
        <v>113.32807168957613</v>
      </c>
      <c r="AD26" s="13">
        <f t="shared" si="23"/>
        <v>111.06151025578461</v>
      </c>
      <c r="AE26" s="13">
        <f t="shared" si="23"/>
        <v>108.84028005066892</v>
      </c>
      <c r="AF26" s="13">
        <f t="shared" si="23"/>
        <v>106.66347444965554</v>
      </c>
      <c r="AG26" s="13">
        <f t="shared" si="23"/>
        <v>104.53020496066243</v>
      </c>
      <c r="AH26" s="13">
        <f t="shared" si="23"/>
        <v>102.43960086144918</v>
      </c>
      <c r="AI26" s="13">
        <f t="shared" si="23"/>
        <v>100.39080884422019</v>
      </c>
      <c r="AJ26" s="13">
        <f t="shared" si="23"/>
        <v>98.382992667335785</v>
      </c>
      <c r="AK26" s="13">
        <f t="shared" si="23"/>
        <v>96.415332813989068</v>
      </c>
      <c r="AL26" s="13">
        <f t="shared" si="23"/>
        <v>94.48702615770928</v>
      </c>
      <c r="AM26" s="13">
        <f t="shared" si="23"/>
        <v>92.597285634555092</v>
      </c>
      <c r="AN26" s="13">
        <f t="shared" si="23"/>
        <v>90.745339921863987</v>
      </c>
      <c r="AO26" s="13">
        <f t="shared" si="23"/>
        <v>88.93043312342671</v>
      </c>
      <c r="AP26" s="13">
        <f t="shared" si="23"/>
        <v>87.151824460958181</v>
      </c>
      <c r="AQ26" s="13">
        <f t="shared" si="23"/>
        <v>85.408787971739017</v>
      </c>
      <c r="AR26" s="13">
        <f t="shared" si="23"/>
        <v>83.700612212304236</v>
      </c>
      <c r="AS26" s="13">
        <f t="shared" si="23"/>
        <v>82.02659996805815</v>
      </c>
      <c r="AT26" s="13">
        <f t="shared" si="23"/>
        <v>80.386067968696992</v>
      </c>
      <c r="AU26" s="13">
        <f t="shared" si="23"/>
        <v>79.582207289010029</v>
      </c>
      <c r="AV26" s="13">
        <f t="shared" si="23"/>
        <v>78.786385216119925</v>
      </c>
      <c r="AW26" s="13">
        <f t="shared" si="23"/>
        <v>77.99852136395873</v>
      </c>
      <c r="AX26" s="13">
        <f t="shared" si="23"/>
        <v>77.218536150319139</v>
      </c>
      <c r="AY26" s="13">
        <f t="shared" si="23"/>
        <v>76.446350788815948</v>
      </c>
      <c r="AZ26" s="13">
        <f t="shared" si="23"/>
        <v>75.681887280927782</v>
      </c>
      <c r="BA26" s="13">
        <f t="shared" si="23"/>
        <v>74.925068408118506</v>
      </c>
      <c r="BB26" s="13">
        <f t="shared" si="23"/>
        <v>74.175817724037316</v>
      </c>
      <c r="BC26" s="13">
        <f t="shared" si="23"/>
        <v>73.434059546796945</v>
      </c>
      <c r="BD26" s="13">
        <f t="shared" si="23"/>
        <v>72.699718951328975</v>
      </c>
      <c r="BE26" s="13">
        <f t="shared" si="23"/>
        <v>71.972721761815691</v>
      </c>
    </row>
    <row r="27" spans="1:57" x14ac:dyDescent="0.35">
      <c r="A27" s="57" t="s">
        <v>616</v>
      </c>
      <c r="D27" s="58"/>
      <c r="E27" s="58" t="s">
        <v>621</v>
      </c>
      <c r="F27" s="26" t="s">
        <v>54</v>
      </c>
      <c r="G27" s="11">
        <f t="shared" si="1"/>
        <v>663.98890588041024</v>
      </c>
      <c r="H27" s="11">
        <f t="shared" si="1"/>
        <v>756.94735270366766</v>
      </c>
      <c r="I27" s="11">
        <f t="shared" si="1"/>
        <v>862.91998208218104</v>
      </c>
      <c r="J27" s="11">
        <f t="shared" si="2"/>
        <v>983.72877957368632</v>
      </c>
      <c r="K27" s="11">
        <f t="shared" si="3"/>
        <v>1042.7525063481075</v>
      </c>
      <c r="L27" s="11">
        <f t="shared" si="4"/>
        <v>1293.0131078716533</v>
      </c>
      <c r="M27" s="11">
        <f t="shared" si="5"/>
        <v>1474.0349429736848</v>
      </c>
      <c r="N27" s="11">
        <f t="shared" si="6"/>
        <v>1164.4876049492111</v>
      </c>
      <c r="O27" s="11">
        <f t="shared" si="7"/>
        <v>1350.8056217410849</v>
      </c>
      <c r="P27" s="11">
        <f t="shared" si="8"/>
        <v>1161.692834697333</v>
      </c>
      <c r="Q27" s="11">
        <f t="shared" si="9"/>
        <v>1463.7329717186396</v>
      </c>
      <c r="R27" s="9">
        <f>$R$8*'[3]Eurostat POM Portables GU'!M18</f>
        <v>1858.9408740826723</v>
      </c>
      <c r="S27" s="9">
        <f>$S$8*'[3]Eurostat POM Portables GU'!N18</f>
        <v>1617.3259343609323</v>
      </c>
      <c r="T27" s="9">
        <f>$T$8*'[3]Eurostat POM Portables GU'!O18</f>
        <v>1604.5611292180649</v>
      </c>
      <c r="U27" s="9">
        <f>$U$8*'[3]Eurostat POM Portables GU'!P18</f>
        <v>1385.3782513439273</v>
      </c>
      <c r="V27" s="9">
        <f>$V$8*'[3]Eurostat POM Portables GU'!Q18</f>
        <v>1293.0455342580337</v>
      </c>
      <c r="W27" s="9">
        <f>$W$8*'[3]Eurostat POM Portables GU'!R18</f>
        <v>1181.2216829771016</v>
      </c>
      <c r="X27" s="9">
        <f>$X$8*'[3]Eurostat POM Portables GU'!S18</f>
        <v>1231.8520863871024</v>
      </c>
      <c r="Y27" s="9">
        <f>$Y$8*'[3]Eurostat POM Portables GU'!T18</f>
        <v>1107.2855956479102</v>
      </c>
      <c r="Z27" s="9">
        <f>$Z$8*'[3]Eurostat POM Portables GU'!U18</f>
        <v>1094.3480307227819</v>
      </c>
      <c r="AA27" s="9">
        <f>$AA$8*'[3]Eurostat POM Portables GU'!V18</f>
        <v>1117.4277399209668</v>
      </c>
      <c r="AB27" s="9">
        <f>$AB$8*'[3]Eurostat POM Portables GU'!W18</f>
        <v>1013.4552058471504</v>
      </c>
      <c r="AC27" s="13">
        <f t="shared" ref="AC27:BE27" si="24">AB27+(AB27*AB$44)</f>
        <v>993.18610173020738</v>
      </c>
      <c r="AD27" s="13">
        <f t="shared" si="24"/>
        <v>973.32237969560322</v>
      </c>
      <c r="AE27" s="13">
        <f t="shared" si="24"/>
        <v>953.85593210169111</v>
      </c>
      <c r="AF27" s="13">
        <f t="shared" si="24"/>
        <v>934.77881345965727</v>
      </c>
      <c r="AG27" s="13">
        <f t="shared" si="24"/>
        <v>916.08323719046416</v>
      </c>
      <c r="AH27" s="13">
        <f t="shared" si="24"/>
        <v>897.7615724466549</v>
      </c>
      <c r="AI27" s="13">
        <f t="shared" si="24"/>
        <v>879.8063409977218</v>
      </c>
      <c r="AJ27" s="13">
        <f t="shared" si="24"/>
        <v>862.2102141777674</v>
      </c>
      <c r="AK27" s="13">
        <f t="shared" si="24"/>
        <v>844.96600989421199</v>
      </c>
      <c r="AL27" s="13">
        <f t="shared" si="24"/>
        <v>828.06668969632778</v>
      </c>
      <c r="AM27" s="13">
        <f t="shared" si="24"/>
        <v>811.50535590240122</v>
      </c>
      <c r="AN27" s="13">
        <f t="shared" si="24"/>
        <v>795.27524878435315</v>
      </c>
      <c r="AO27" s="13">
        <f t="shared" si="24"/>
        <v>779.36974380866604</v>
      </c>
      <c r="AP27" s="13">
        <f t="shared" si="24"/>
        <v>763.78234893249271</v>
      </c>
      <c r="AQ27" s="13">
        <f t="shared" si="24"/>
        <v>748.50670195384282</v>
      </c>
      <c r="AR27" s="13">
        <f t="shared" si="24"/>
        <v>733.53656791476601</v>
      </c>
      <c r="AS27" s="13">
        <f t="shared" si="24"/>
        <v>718.86583655647064</v>
      </c>
      <c r="AT27" s="13">
        <f t="shared" si="24"/>
        <v>704.4885198253412</v>
      </c>
      <c r="AU27" s="13">
        <f t="shared" si="24"/>
        <v>697.44363462708782</v>
      </c>
      <c r="AV27" s="13">
        <f t="shared" si="24"/>
        <v>690.46919828081695</v>
      </c>
      <c r="AW27" s="13">
        <f t="shared" si="24"/>
        <v>683.56450629800884</v>
      </c>
      <c r="AX27" s="13">
        <f t="shared" si="24"/>
        <v>676.72886123502872</v>
      </c>
      <c r="AY27" s="13">
        <f t="shared" si="24"/>
        <v>669.96157262267843</v>
      </c>
      <c r="AZ27" s="13">
        <f t="shared" si="24"/>
        <v>663.26195689645169</v>
      </c>
      <c r="BA27" s="13">
        <f t="shared" si="24"/>
        <v>656.62933732748718</v>
      </c>
      <c r="BB27" s="13">
        <f t="shared" si="24"/>
        <v>650.06304395421228</v>
      </c>
      <c r="BC27" s="13">
        <f t="shared" si="24"/>
        <v>643.5624135146702</v>
      </c>
      <c r="BD27" s="13">
        <f t="shared" si="24"/>
        <v>637.12678937952353</v>
      </c>
      <c r="BE27" s="13">
        <f t="shared" si="24"/>
        <v>630.75552148572831</v>
      </c>
    </row>
    <row r="28" spans="1:57" x14ac:dyDescent="0.35">
      <c r="A28" s="57" t="s">
        <v>616</v>
      </c>
      <c r="D28" s="58"/>
      <c r="E28" s="58" t="s">
        <v>621</v>
      </c>
      <c r="F28" s="26" t="s">
        <v>55</v>
      </c>
      <c r="G28" s="11">
        <f t="shared" si="1"/>
        <v>25.902591936874074</v>
      </c>
      <c r="H28" s="11">
        <f t="shared" si="1"/>
        <v>29.528954808036442</v>
      </c>
      <c r="I28" s="11">
        <f t="shared" si="1"/>
        <v>33.66300848116154</v>
      </c>
      <c r="J28" s="11">
        <f t="shared" si="2"/>
        <v>38.375829668524155</v>
      </c>
      <c r="K28" s="11">
        <f t="shared" si="3"/>
        <v>40.678379448635603</v>
      </c>
      <c r="L28" s="11">
        <f t="shared" si="4"/>
        <v>50.441190516308147</v>
      </c>
      <c r="M28" s="11">
        <f t="shared" si="5"/>
        <v>57.502957188591282</v>
      </c>
      <c r="N28" s="11">
        <f t="shared" si="6"/>
        <v>45.427336178987112</v>
      </c>
      <c r="O28" s="11">
        <f t="shared" si="7"/>
        <v>52.695709967625042</v>
      </c>
      <c r="P28" s="11">
        <f t="shared" si="8"/>
        <v>45.318310572157536</v>
      </c>
      <c r="Q28" s="11">
        <f t="shared" si="9"/>
        <v>57.101071320918493</v>
      </c>
      <c r="R28" s="9">
        <f>$R$8*'[3]Eurostat POM Portables GU'!M19</f>
        <v>72.518360577566483</v>
      </c>
      <c r="S28" s="9">
        <f>$S$8*'[3]Eurostat POM Portables GU'!N19</f>
        <v>26.515573036492114</v>
      </c>
      <c r="T28" s="9">
        <f>$T$8*'[3]Eurostat POM Portables GU'!O19</f>
        <v>31.176362708899411</v>
      </c>
      <c r="U28" s="9">
        <f>$U$8*'[3]Eurostat POM Portables GU'!P19</f>
        <v>31.183757978754706</v>
      </c>
      <c r="V28" s="9">
        <f>$V$8*'[3]Eurostat POM Portables GU'!Q19</f>
        <v>26.836632448955978</v>
      </c>
      <c r="W28" s="9">
        <f>$W$8*'[3]Eurostat POM Portables GU'!R19</f>
        <v>20.3819850063365</v>
      </c>
      <c r="X28" s="9">
        <f>$X$8*'[3]Eurostat POM Portables GU'!S19</f>
        <v>23.602143365003734</v>
      </c>
      <c r="Y28" s="9">
        <f>$Y$8*'[3]Eurostat POM Portables GU'!T19</f>
        <v>23.84255218166577</v>
      </c>
      <c r="Z28" s="9">
        <f>$Z$8*'[3]Eurostat POM Portables GU'!U19</f>
        <v>24.023584670209715</v>
      </c>
      <c r="AA28" s="9">
        <f>$AA$8*'[3]Eurostat POM Portables GU'!V19</f>
        <v>26.447983045141171</v>
      </c>
      <c r="AB28" s="9">
        <f>$AB$8*'[3]Eurostat POM Portables GU'!W19</f>
        <v>21.455582148760602</v>
      </c>
      <c r="AC28" s="13">
        <f t="shared" ref="AC28:BE28" si="25">AB28+(AB28*AB$44)</f>
        <v>21.02647050578539</v>
      </c>
      <c r="AD28" s="13">
        <f t="shared" si="25"/>
        <v>20.605941095669682</v>
      </c>
      <c r="AE28" s="13">
        <f t="shared" si="25"/>
        <v>20.19382227375629</v>
      </c>
      <c r="AF28" s="13">
        <f t="shared" si="25"/>
        <v>19.789945828281162</v>
      </c>
      <c r="AG28" s="13">
        <f t="shared" si="25"/>
        <v>19.394146911715538</v>
      </c>
      <c r="AH28" s="13">
        <f t="shared" si="25"/>
        <v>19.006263973481229</v>
      </c>
      <c r="AI28" s="13">
        <f t="shared" si="25"/>
        <v>18.626138694011605</v>
      </c>
      <c r="AJ28" s="13">
        <f t="shared" si="25"/>
        <v>18.253615920131374</v>
      </c>
      <c r="AK28" s="13">
        <f t="shared" si="25"/>
        <v>17.888543601728745</v>
      </c>
      <c r="AL28" s="13">
        <f t="shared" si="25"/>
        <v>17.530772729694171</v>
      </c>
      <c r="AM28" s="13">
        <f t="shared" si="25"/>
        <v>17.180157275100289</v>
      </c>
      <c r="AN28" s="13">
        <f t="shared" si="25"/>
        <v>16.836554129598284</v>
      </c>
      <c r="AO28" s="13">
        <f t="shared" si="25"/>
        <v>16.499823047006316</v>
      </c>
      <c r="AP28" s="13">
        <f t="shared" si="25"/>
        <v>16.16982658606619</v>
      </c>
      <c r="AQ28" s="13">
        <f t="shared" si="25"/>
        <v>15.846430054344866</v>
      </c>
      <c r="AR28" s="13">
        <f t="shared" si="25"/>
        <v>15.52950145325797</v>
      </c>
      <c r="AS28" s="13">
        <f t="shared" si="25"/>
        <v>15.218911424192811</v>
      </c>
      <c r="AT28" s="13">
        <f t="shared" si="25"/>
        <v>14.914533195708955</v>
      </c>
      <c r="AU28" s="13">
        <f t="shared" si="25"/>
        <v>14.765387863751865</v>
      </c>
      <c r="AV28" s="13">
        <f t="shared" si="25"/>
        <v>14.617733985114347</v>
      </c>
      <c r="AW28" s="13">
        <f t="shared" si="25"/>
        <v>14.471556645263203</v>
      </c>
      <c r="AX28" s="13">
        <f t="shared" si="25"/>
        <v>14.32684107881057</v>
      </c>
      <c r="AY28" s="13">
        <f t="shared" si="25"/>
        <v>14.183572668022464</v>
      </c>
      <c r="AZ28" s="13">
        <f t="shared" si="25"/>
        <v>14.04173694134224</v>
      </c>
      <c r="BA28" s="13">
        <f t="shared" si="25"/>
        <v>13.901319571928818</v>
      </c>
      <c r="BB28" s="13">
        <f t="shared" si="25"/>
        <v>13.76230637620953</v>
      </c>
      <c r="BC28" s="13">
        <f t="shared" si="25"/>
        <v>13.624683312447434</v>
      </c>
      <c r="BD28" s="13">
        <f t="shared" si="25"/>
        <v>13.48843647932296</v>
      </c>
      <c r="BE28" s="13">
        <f t="shared" si="25"/>
        <v>13.35355211452973</v>
      </c>
    </row>
    <row r="29" spans="1:57" x14ac:dyDescent="0.35">
      <c r="A29" s="57" t="s">
        <v>616</v>
      </c>
      <c r="D29" s="58"/>
      <c r="E29" s="58" t="s">
        <v>621</v>
      </c>
      <c r="F29" s="26" t="s">
        <v>56</v>
      </c>
      <c r="G29" s="11">
        <f t="shared" ref="G29:I42" si="26">H29/1.14</f>
        <v>15.931927900590345</v>
      </c>
      <c r="H29" s="11">
        <f t="shared" si="26"/>
        <v>18.162397806672992</v>
      </c>
      <c r="I29" s="11">
        <f t="shared" si="26"/>
        <v>20.705133499607211</v>
      </c>
      <c r="J29" s="11">
        <f t="shared" si="2"/>
        <v>23.603852189552217</v>
      </c>
      <c r="K29" s="11">
        <f t="shared" si="3"/>
        <v>25.020083320925352</v>
      </c>
      <c r="L29" s="11">
        <f t="shared" si="4"/>
        <v>31.024903317947434</v>
      </c>
      <c r="M29" s="11">
        <f t="shared" si="5"/>
        <v>35.368389782460071</v>
      </c>
      <c r="N29" s="11">
        <f t="shared" si="6"/>
        <v>27.941027928143455</v>
      </c>
      <c r="O29" s="11">
        <f t="shared" si="7"/>
        <v>32.411592396646405</v>
      </c>
      <c r="P29" s="11">
        <f t="shared" si="8"/>
        <v>27.873969461115905</v>
      </c>
      <c r="Q29" s="11">
        <f t="shared" si="9"/>
        <v>35.121201521006043</v>
      </c>
      <c r="R29" s="9">
        <f>$R$8*'[3]Eurostat POM Portables GU'!M20</f>
        <v>44.603925931677679</v>
      </c>
      <c r="S29" s="9">
        <f>$S$8*'[3]Eurostat POM Portables GU'!N20</f>
        <v>42.970454806363826</v>
      </c>
      <c r="T29" s="9">
        <f>$T$8*'[3]Eurostat POM Portables GU'!O20</f>
        <v>48.075089134704221</v>
      </c>
      <c r="U29" s="9">
        <f>$U$8*'[3]Eurostat POM Portables GU'!P20</f>
        <v>38.683789043406534</v>
      </c>
      <c r="V29" s="9">
        <f>$V$8*'[3]Eurostat POM Portables GU'!Q20</f>
        <v>36.90809389893559</v>
      </c>
      <c r="W29" s="9">
        <f>$W$8*'[3]Eurostat POM Portables GU'!R20</f>
        <v>35.824571406801432</v>
      </c>
      <c r="X29" s="9">
        <f>$X$8*'[3]Eurostat POM Portables GU'!S20</f>
        <v>39.999888785053308</v>
      </c>
      <c r="Y29" s="9">
        <f>$Y$8*'[3]Eurostat POM Portables GU'!T20</f>
        <v>34.820188809378855</v>
      </c>
      <c r="Z29" s="9">
        <f>$Z$8*'[3]Eurostat POM Portables GU'!U20</f>
        <v>31.879687779534525</v>
      </c>
      <c r="AA29" s="9">
        <f>$AA$8*'[3]Eurostat POM Portables GU'!V20</f>
        <v>32.414563972374324</v>
      </c>
      <c r="AB29" s="9">
        <f>$AB$8*'[3]Eurostat POM Portables GU'!W20</f>
        <v>29.098154476202335</v>
      </c>
      <c r="AC29" s="13">
        <f t="shared" ref="AC29:BE29" si="27">AB29+(AB29*AB$44)</f>
        <v>28.51619138667829</v>
      </c>
      <c r="AD29" s="13">
        <f t="shared" si="27"/>
        <v>27.945867558944723</v>
      </c>
      <c r="AE29" s="13">
        <f t="shared" si="27"/>
        <v>27.386950207765828</v>
      </c>
      <c r="AF29" s="13">
        <f t="shared" si="27"/>
        <v>26.83921120361051</v>
      </c>
      <c r="AG29" s="13">
        <f t="shared" si="27"/>
        <v>26.3024269795383</v>
      </c>
      <c r="AH29" s="13">
        <f t="shared" si="27"/>
        <v>25.776378439947536</v>
      </c>
      <c r="AI29" s="13">
        <f t="shared" si="27"/>
        <v>25.260850871148584</v>
      </c>
      <c r="AJ29" s="13">
        <f t="shared" si="27"/>
        <v>24.755633853725612</v>
      </c>
      <c r="AK29" s="13">
        <f t="shared" si="27"/>
        <v>24.2605211766511</v>
      </c>
      <c r="AL29" s="13">
        <f t="shared" si="27"/>
        <v>23.775310753118077</v>
      </c>
      <c r="AM29" s="13">
        <f t="shared" si="27"/>
        <v>23.299804538055717</v>
      </c>
      <c r="AN29" s="13">
        <f t="shared" si="27"/>
        <v>22.833808447294604</v>
      </c>
      <c r="AO29" s="13">
        <f t="shared" si="27"/>
        <v>22.377132278348711</v>
      </c>
      <c r="AP29" s="13">
        <f t="shared" si="27"/>
        <v>21.929589632781738</v>
      </c>
      <c r="AQ29" s="13">
        <f t="shared" si="27"/>
        <v>21.490997840126102</v>
      </c>
      <c r="AR29" s="13">
        <f t="shared" si="27"/>
        <v>21.06117788332358</v>
      </c>
      <c r="AS29" s="13">
        <f t="shared" si="27"/>
        <v>20.639954325657108</v>
      </c>
      <c r="AT29" s="13">
        <f t="shared" si="27"/>
        <v>20.227155239143965</v>
      </c>
      <c r="AU29" s="13">
        <f t="shared" si="27"/>
        <v>20.024883686752524</v>
      </c>
      <c r="AV29" s="13">
        <f t="shared" si="27"/>
        <v>19.824634849884998</v>
      </c>
      <c r="AW29" s="13">
        <f t="shared" si="27"/>
        <v>19.626388501386149</v>
      </c>
      <c r="AX29" s="13">
        <f t="shared" si="27"/>
        <v>19.430124616372286</v>
      </c>
      <c r="AY29" s="13">
        <f t="shared" si="27"/>
        <v>19.235823370208564</v>
      </c>
      <c r="AZ29" s="13">
        <f t="shared" si="27"/>
        <v>19.04346513650648</v>
      </c>
      <c r="BA29" s="13">
        <f t="shared" si="27"/>
        <v>18.853030485141414</v>
      </c>
      <c r="BB29" s="13">
        <f t="shared" si="27"/>
        <v>18.664500180289998</v>
      </c>
      <c r="BC29" s="13">
        <f t="shared" si="27"/>
        <v>18.477855178487097</v>
      </c>
      <c r="BD29" s="13">
        <f t="shared" si="27"/>
        <v>18.293076626702227</v>
      </c>
      <c r="BE29" s="13">
        <f t="shared" si="27"/>
        <v>18.110145860435203</v>
      </c>
    </row>
    <row r="30" spans="1:57" x14ac:dyDescent="0.35">
      <c r="A30" s="57" t="s">
        <v>616</v>
      </c>
      <c r="D30" s="58"/>
      <c r="E30" s="58" t="s">
        <v>621</v>
      </c>
      <c r="F30" s="26" t="s">
        <v>57</v>
      </c>
      <c r="G30" s="11">
        <f t="shared" si="26"/>
        <v>4.1112474963811527</v>
      </c>
      <c r="H30" s="11">
        <f t="shared" si="26"/>
        <v>4.6868221458745136</v>
      </c>
      <c r="I30" s="11">
        <f t="shared" si="26"/>
        <v>5.3429772462969449</v>
      </c>
      <c r="J30" s="11">
        <f t="shared" si="2"/>
        <v>6.0909940607785167</v>
      </c>
      <c r="K30" s="11">
        <f t="shared" si="3"/>
        <v>6.4564537044252281</v>
      </c>
      <c r="L30" s="11">
        <f t="shared" si="4"/>
        <v>8.0060025934872829</v>
      </c>
      <c r="M30" s="11">
        <f t="shared" si="5"/>
        <v>9.1268429565755014</v>
      </c>
      <c r="N30" s="11">
        <f t="shared" si="6"/>
        <v>7.2102059356946464</v>
      </c>
      <c r="O30" s="11">
        <f t="shared" si="7"/>
        <v>8.363838885405789</v>
      </c>
      <c r="P30" s="11">
        <f t="shared" si="8"/>
        <v>7.1929014414489787</v>
      </c>
      <c r="Q30" s="11">
        <f t="shared" si="9"/>
        <v>9.0630558162257131</v>
      </c>
      <c r="R30" s="9">
        <f>$R$8*'[3]Eurostat POM Portables GU'!M21</f>
        <v>11.510080886606655</v>
      </c>
      <c r="S30" s="9">
        <f>$S$8*'[3]Eurostat POM Portables GU'!N21</f>
        <v>10.259058711442616</v>
      </c>
      <c r="T30" s="9">
        <f>$T$8*'[3]Eurostat POM Portables GU'!O21</f>
        <v>11.042152548423887</v>
      </c>
      <c r="U30" s="9">
        <f>$U$8*'[3]Eurostat POM Portables GU'!P21</f>
        <v>9.6483911156368194</v>
      </c>
      <c r="V30" s="9">
        <f>$V$8*'[3]Eurostat POM Portables GU'!Q21</f>
        <v>9.0687811524445134</v>
      </c>
      <c r="W30" s="9">
        <f>$W$8*'[3]Eurostat POM Portables GU'!R21</f>
        <v>9.3914936872564283</v>
      </c>
      <c r="X30" s="9">
        <f>$X$8*'[3]Eurostat POM Portables GU'!S21</f>
        <v>9.6691059729693798</v>
      </c>
      <c r="Y30" s="9">
        <f>$Y$8*'[3]Eurostat POM Portables GU'!T21</f>
        <v>9.5499429964912252</v>
      </c>
      <c r="Z30" s="9">
        <f>$Z$8*'[3]Eurostat POM Portables GU'!U21</f>
        <v>10.286306864059192</v>
      </c>
      <c r="AA30" s="9">
        <f>$AA$8*'[3]Eurostat POM Portables GU'!V21</f>
        <v>10.355203423243205</v>
      </c>
      <c r="AB30" s="9">
        <f>$AB$8*'[3]Eurostat POM Portables GU'!W21</f>
        <v>8.9267750545938274</v>
      </c>
      <c r="AC30" s="13">
        <f t="shared" ref="AC30:BE30" si="28">AB30+(AB30*AB$44)</f>
        <v>8.7482395535019499</v>
      </c>
      <c r="AD30" s="13">
        <f t="shared" si="28"/>
        <v>8.573274762431911</v>
      </c>
      <c r="AE30" s="13">
        <f t="shared" si="28"/>
        <v>8.4018092671832729</v>
      </c>
      <c r="AF30" s="13">
        <f t="shared" si="28"/>
        <v>8.2337730818396082</v>
      </c>
      <c r="AG30" s="13">
        <f t="shared" si="28"/>
        <v>8.0690976202028164</v>
      </c>
      <c r="AH30" s="13">
        <f t="shared" si="28"/>
        <v>7.9077156677987599</v>
      </c>
      <c r="AI30" s="13">
        <f t="shared" si="28"/>
        <v>7.7495613544427844</v>
      </c>
      <c r="AJ30" s="13">
        <f t="shared" si="28"/>
        <v>7.5945701273539283</v>
      </c>
      <c r="AK30" s="13">
        <f t="shared" si="28"/>
        <v>7.44267872480685</v>
      </c>
      <c r="AL30" s="13">
        <f t="shared" si="28"/>
        <v>7.2938251503107132</v>
      </c>
      <c r="AM30" s="13">
        <f t="shared" si="28"/>
        <v>7.1479486473044993</v>
      </c>
      <c r="AN30" s="13">
        <f t="shared" si="28"/>
        <v>7.0049896743584092</v>
      </c>
      <c r="AO30" s="13">
        <f t="shared" si="28"/>
        <v>6.8648898808712406</v>
      </c>
      <c r="AP30" s="13">
        <f t="shared" si="28"/>
        <v>6.7275920832538159</v>
      </c>
      <c r="AQ30" s="13">
        <f t="shared" si="28"/>
        <v>6.5930402415887395</v>
      </c>
      <c r="AR30" s="13">
        <f t="shared" si="28"/>
        <v>6.4611794367569644</v>
      </c>
      <c r="AS30" s="13">
        <f t="shared" si="28"/>
        <v>6.331955848021825</v>
      </c>
      <c r="AT30" s="13">
        <f t="shared" si="28"/>
        <v>6.2053167310613881</v>
      </c>
      <c r="AU30" s="13">
        <f t="shared" si="28"/>
        <v>6.1432635637507742</v>
      </c>
      <c r="AV30" s="13">
        <f t="shared" si="28"/>
        <v>6.0818309281132663</v>
      </c>
      <c r="AW30" s="13">
        <f t="shared" si="28"/>
        <v>6.0210126188321338</v>
      </c>
      <c r="AX30" s="13">
        <f t="shared" si="28"/>
        <v>5.9608024926438121</v>
      </c>
      <c r="AY30" s="13">
        <f t="shared" si="28"/>
        <v>5.9011944677173744</v>
      </c>
      <c r="AZ30" s="13">
        <f t="shared" si="28"/>
        <v>5.8421825230402007</v>
      </c>
      <c r="BA30" s="13">
        <f t="shared" si="28"/>
        <v>5.7837606978097984</v>
      </c>
      <c r="BB30" s="13">
        <f t="shared" si="28"/>
        <v>5.7259230908317003</v>
      </c>
      <c r="BC30" s="13">
        <f t="shared" si="28"/>
        <v>5.6686638599233836</v>
      </c>
      <c r="BD30" s="13">
        <f t="shared" si="28"/>
        <v>5.6119772213241497</v>
      </c>
      <c r="BE30" s="13">
        <f t="shared" si="28"/>
        <v>5.5558574491109081</v>
      </c>
    </row>
    <row r="31" spans="1:57" x14ac:dyDescent="0.35">
      <c r="A31" s="57" t="s">
        <v>616</v>
      </c>
      <c r="D31" s="58"/>
      <c r="E31" s="58" t="s">
        <v>621</v>
      </c>
      <c r="F31" s="26" t="s">
        <v>58</v>
      </c>
      <c r="G31" s="11">
        <f t="shared" si="26"/>
        <v>1.964712747175908</v>
      </c>
      <c r="H31" s="11">
        <f t="shared" si="26"/>
        <v>2.239772531780535</v>
      </c>
      <c r="I31" s="11">
        <f t="shared" si="26"/>
        <v>2.5533406862298098</v>
      </c>
      <c r="J31" s="11">
        <f t="shared" si="2"/>
        <v>2.9108083823019828</v>
      </c>
      <c r="K31" s="11">
        <f t="shared" si="3"/>
        <v>3.0854568852401019</v>
      </c>
      <c r="L31" s="11">
        <f t="shared" si="4"/>
        <v>3.8259665376977265</v>
      </c>
      <c r="M31" s="11">
        <f t="shared" si="5"/>
        <v>4.3616018529754079</v>
      </c>
      <c r="N31" s="11">
        <f t="shared" si="6"/>
        <v>3.4456654638505726</v>
      </c>
      <c r="O31" s="11">
        <f t="shared" si="7"/>
        <v>3.9969719380666637</v>
      </c>
      <c r="P31" s="11">
        <f t="shared" si="8"/>
        <v>3.4373958667373308</v>
      </c>
      <c r="Q31" s="11">
        <f t="shared" si="9"/>
        <v>4.3311187920890371</v>
      </c>
      <c r="R31" s="9">
        <f>$R$8*'[3]Eurostat POM Portables GU'!M22</f>
        <v>5.5005208659530771</v>
      </c>
      <c r="S31" s="9">
        <f>$S$8*'[3]Eurostat POM Portables GU'!N22</f>
        <v>5.7295771389508392</v>
      </c>
      <c r="T31" s="9">
        <f>$T$8*'[3]Eurostat POM Portables GU'!O22</f>
        <v>5.3807816744729333</v>
      </c>
      <c r="U31" s="9">
        <f>$U$8*'[3]Eurostat POM Portables GU'!P22</f>
        <v>5.7884707657517209</v>
      </c>
      <c r="V31" s="9">
        <f>$V$8*'[3]Eurostat POM Portables GU'!Q22</f>
        <v>3.8964123672421489</v>
      </c>
      <c r="W31" s="9">
        <f>$W$8*'[3]Eurostat POM Portables GU'!R22</f>
        <v>3.6128501225466061</v>
      </c>
      <c r="X31" s="9">
        <f>$X$8*'[3]Eurostat POM Portables GU'!S22</f>
        <v>3.2759508296478344</v>
      </c>
      <c r="Y31" s="9">
        <f>$Y$8*'[3]Eurostat POM Portables GU'!T22</f>
        <v>3.6783273263997303</v>
      </c>
      <c r="Z31" s="9">
        <f>$Z$8*'[3]Eurostat POM Portables GU'!U22</f>
        <v>7.2939266854237905</v>
      </c>
      <c r="AA31" s="9">
        <f>$AA$8*'[3]Eurostat POM Portables GU'!V22</f>
        <v>5.6775080837781706</v>
      </c>
      <c r="AB31" s="9">
        <f>$AB$8*'[3]Eurostat POM Portables GU'!W22</f>
        <v>5.1368109086083775</v>
      </c>
      <c r="AC31" s="13">
        <f t="shared" ref="AC31:BE31" si="29">AB31+(AB31*AB$44)</f>
        <v>5.0340746904362099</v>
      </c>
      <c r="AD31" s="13">
        <f t="shared" si="29"/>
        <v>4.9333931966274855</v>
      </c>
      <c r="AE31" s="13">
        <f t="shared" si="29"/>
        <v>4.8347253326949362</v>
      </c>
      <c r="AF31" s="13">
        <f t="shared" si="29"/>
        <v>4.7380308260410375</v>
      </c>
      <c r="AG31" s="13">
        <f t="shared" si="29"/>
        <v>4.6432702095202165</v>
      </c>
      <c r="AH31" s="13">
        <f t="shared" si="29"/>
        <v>4.5504048053298121</v>
      </c>
      <c r="AI31" s="13">
        <f t="shared" si="29"/>
        <v>4.4593967092232161</v>
      </c>
      <c r="AJ31" s="13">
        <f t="shared" si="29"/>
        <v>4.3702087750387522</v>
      </c>
      <c r="AK31" s="13">
        <f t="shared" si="29"/>
        <v>4.2828045995379771</v>
      </c>
      <c r="AL31" s="13">
        <f t="shared" si="29"/>
        <v>4.1971485075472179</v>
      </c>
      <c r="AM31" s="13">
        <f t="shared" si="29"/>
        <v>4.1132055373962739</v>
      </c>
      <c r="AN31" s="13">
        <f t="shared" si="29"/>
        <v>4.0309414266483481</v>
      </c>
      <c r="AO31" s="13">
        <f t="shared" si="29"/>
        <v>3.9503225981153811</v>
      </c>
      <c r="AP31" s="13">
        <f t="shared" si="29"/>
        <v>3.8713161461530734</v>
      </c>
      <c r="AQ31" s="13">
        <f t="shared" si="29"/>
        <v>3.7938898232300118</v>
      </c>
      <c r="AR31" s="13">
        <f t="shared" si="29"/>
        <v>3.7180120267654115</v>
      </c>
      <c r="AS31" s="13">
        <f t="shared" si="29"/>
        <v>3.6436517862301034</v>
      </c>
      <c r="AT31" s="13">
        <f t="shared" si="29"/>
        <v>3.5707787505055015</v>
      </c>
      <c r="AU31" s="13">
        <f t="shared" si="29"/>
        <v>3.5350709630004467</v>
      </c>
      <c r="AV31" s="13">
        <f t="shared" si="29"/>
        <v>3.4997202533704423</v>
      </c>
      <c r="AW31" s="13">
        <f t="shared" si="29"/>
        <v>3.4647230508367377</v>
      </c>
      <c r="AX31" s="13">
        <f t="shared" si="29"/>
        <v>3.4300758203283701</v>
      </c>
      <c r="AY31" s="13">
        <f t="shared" si="29"/>
        <v>3.3957750621250864</v>
      </c>
      <c r="AZ31" s="13">
        <f t="shared" si="29"/>
        <v>3.3618173115038354</v>
      </c>
      <c r="BA31" s="13">
        <f t="shared" si="29"/>
        <v>3.328199138388797</v>
      </c>
      <c r="BB31" s="13">
        <f t="shared" si="29"/>
        <v>3.294917147004909</v>
      </c>
      <c r="BC31" s="13">
        <f t="shared" si="29"/>
        <v>3.2619679755348598</v>
      </c>
      <c r="BD31" s="13">
        <f t="shared" si="29"/>
        <v>3.2293482957795114</v>
      </c>
      <c r="BE31" s="13">
        <f t="shared" si="29"/>
        <v>3.1970548128217162</v>
      </c>
    </row>
    <row r="32" spans="1:57" x14ac:dyDescent="0.35">
      <c r="A32" s="57" t="s">
        <v>616</v>
      </c>
      <c r="D32" s="58"/>
      <c r="E32" s="58" t="s">
        <v>621</v>
      </c>
      <c r="F32" s="26" t="s">
        <v>59</v>
      </c>
      <c r="G32" s="11">
        <f t="shared" si="26"/>
        <v>175.00367695323598</v>
      </c>
      <c r="H32" s="11">
        <f t="shared" si="26"/>
        <v>199.50419172668902</v>
      </c>
      <c r="I32" s="11">
        <f t="shared" si="26"/>
        <v>227.43477856842546</v>
      </c>
      <c r="J32" s="11">
        <f t="shared" si="2"/>
        <v>259.27564756800501</v>
      </c>
      <c r="K32" s="11">
        <f t="shared" si="3"/>
        <v>274.83218642208533</v>
      </c>
      <c r="L32" s="11">
        <f t="shared" si="4"/>
        <v>340.79191116338581</v>
      </c>
      <c r="M32" s="11">
        <f t="shared" si="5"/>
        <v>388.50277872625981</v>
      </c>
      <c r="N32" s="11">
        <f t="shared" si="6"/>
        <v>306.91719519374527</v>
      </c>
      <c r="O32" s="11">
        <f t="shared" si="7"/>
        <v>356.02394642474451</v>
      </c>
      <c r="P32" s="11">
        <f t="shared" si="8"/>
        <v>306.18059392528028</v>
      </c>
      <c r="Q32" s="11">
        <f t="shared" si="9"/>
        <v>385.78754834585317</v>
      </c>
      <c r="R32" s="9">
        <f>$R$8*'[3]Eurostat POM Portables GU'!M23</f>
        <v>489.95018639923353</v>
      </c>
      <c r="S32" s="9">
        <f>$S$8*'[3]Eurostat POM Portables GU'!N23</f>
        <v>407.94457350696302</v>
      </c>
      <c r="T32" s="9">
        <f>$T$8*'[3]Eurostat POM Portables GU'!O23</f>
        <v>410.54311966730438</v>
      </c>
      <c r="U32" s="9">
        <f>$U$8*'[3]Eurostat POM Portables GU'!P23</f>
        <v>434.03662429606425</v>
      </c>
      <c r="V32" s="9">
        <f>$V$8*'[3]Eurostat POM Portables GU'!Q23</f>
        <v>437.62141607726431</v>
      </c>
      <c r="W32" s="9">
        <f>$W$8*'[3]Eurostat POM Portables GU'!R23</f>
        <v>420.70058456179311</v>
      </c>
      <c r="X32" s="9">
        <f>$X$8*'[3]Eurostat POM Portables GU'!S23</f>
        <v>427.65349303332232</v>
      </c>
      <c r="Y32" s="9">
        <f>$Y$8*'[3]Eurostat POM Portables GU'!T23</f>
        <v>437.74379859514801</v>
      </c>
      <c r="Z32" s="9">
        <f>$Z$8*'[3]Eurostat POM Portables GU'!U23</f>
        <v>372.3473063188369</v>
      </c>
      <c r="AA32" s="9">
        <f>$AA$8*'[3]Eurostat POM Portables GU'!V23</f>
        <v>432.06193593531992</v>
      </c>
      <c r="AB32" s="9">
        <f>$AB$8*'[3]Eurostat POM Portables GU'!W23</f>
        <v>371.82367253713443</v>
      </c>
      <c r="AC32" s="13">
        <f t="shared" ref="AC32:BE32" si="30">AB32+(AB32*AB$44)</f>
        <v>364.38719908639172</v>
      </c>
      <c r="AD32" s="13">
        <f t="shared" si="30"/>
        <v>357.09945510466389</v>
      </c>
      <c r="AE32" s="13">
        <f t="shared" si="30"/>
        <v>349.95746600257058</v>
      </c>
      <c r="AF32" s="13">
        <f t="shared" si="30"/>
        <v>342.95831668251918</v>
      </c>
      <c r="AG32" s="13">
        <f t="shared" si="30"/>
        <v>336.09915034886882</v>
      </c>
      <c r="AH32" s="13">
        <f t="shared" si="30"/>
        <v>329.37716734189144</v>
      </c>
      <c r="AI32" s="13">
        <f t="shared" si="30"/>
        <v>322.7896239950536</v>
      </c>
      <c r="AJ32" s="13">
        <f t="shared" si="30"/>
        <v>316.33383151515255</v>
      </c>
      <c r="AK32" s="13">
        <f t="shared" si="30"/>
        <v>310.00715488484951</v>
      </c>
      <c r="AL32" s="13">
        <f t="shared" si="30"/>
        <v>303.80701178715253</v>
      </c>
      <c r="AM32" s="13">
        <f t="shared" si="30"/>
        <v>297.73087155140951</v>
      </c>
      <c r="AN32" s="13">
        <f t="shared" si="30"/>
        <v>291.77625412038134</v>
      </c>
      <c r="AO32" s="13">
        <f t="shared" si="30"/>
        <v>285.94072903797371</v>
      </c>
      <c r="AP32" s="13">
        <f t="shared" si="30"/>
        <v>280.22191445721421</v>
      </c>
      <c r="AQ32" s="13">
        <f t="shared" si="30"/>
        <v>274.61747616806991</v>
      </c>
      <c r="AR32" s="13">
        <f t="shared" si="30"/>
        <v>269.12512664470853</v>
      </c>
      <c r="AS32" s="13">
        <f t="shared" si="30"/>
        <v>263.74262411181434</v>
      </c>
      <c r="AT32" s="13">
        <f t="shared" si="30"/>
        <v>258.46777162957807</v>
      </c>
      <c r="AU32" s="13">
        <f t="shared" si="30"/>
        <v>255.88309391328229</v>
      </c>
      <c r="AV32" s="13">
        <f t="shared" si="30"/>
        <v>253.32426297414946</v>
      </c>
      <c r="AW32" s="13">
        <f t="shared" si="30"/>
        <v>250.79102034440797</v>
      </c>
      <c r="AX32" s="13">
        <f t="shared" si="30"/>
        <v>248.28311014096388</v>
      </c>
      <c r="AY32" s="13">
        <f t="shared" si="30"/>
        <v>245.80027903955425</v>
      </c>
      <c r="AZ32" s="13">
        <f t="shared" si="30"/>
        <v>243.34227624915872</v>
      </c>
      <c r="BA32" s="13">
        <f t="shared" si="30"/>
        <v>240.90885348666714</v>
      </c>
      <c r="BB32" s="13">
        <f t="shared" si="30"/>
        <v>238.49976495180047</v>
      </c>
      <c r="BC32" s="13">
        <f t="shared" si="30"/>
        <v>236.11476730228247</v>
      </c>
      <c r="BD32" s="13">
        <f t="shared" si="30"/>
        <v>233.75361962925965</v>
      </c>
      <c r="BE32" s="13">
        <f t="shared" si="30"/>
        <v>231.41608343296704</v>
      </c>
    </row>
    <row r="33" spans="1:57" x14ac:dyDescent="0.35">
      <c r="A33" s="57" t="s">
        <v>616</v>
      </c>
      <c r="D33" s="58"/>
      <c r="E33" s="58" t="s">
        <v>621</v>
      </c>
      <c r="F33" s="26" t="s">
        <v>60</v>
      </c>
      <c r="G33" s="11">
        <f t="shared" si="26"/>
        <v>61.900040438398165</v>
      </c>
      <c r="H33" s="11">
        <f t="shared" si="26"/>
        <v>70.566046099773899</v>
      </c>
      <c r="I33" s="11">
        <f t="shared" si="26"/>
        <v>80.445292553742235</v>
      </c>
      <c r="J33" s="11">
        <f t="shared" si="2"/>
        <v>91.707633511266138</v>
      </c>
      <c r="K33" s="11">
        <f t="shared" si="3"/>
        <v>97.210091521942118</v>
      </c>
      <c r="L33" s="11">
        <f t="shared" si="4"/>
        <v>120.54051348720823</v>
      </c>
      <c r="M33" s="11">
        <f t="shared" si="5"/>
        <v>137.41618537541737</v>
      </c>
      <c r="N33" s="11">
        <f t="shared" si="6"/>
        <v>108.55878644657973</v>
      </c>
      <c r="O33" s="11">
        <f t="shared" si="7"/>
        <v>125.92819227803248</v>
      </c>
      <c r="P33" s="11">
        <f t="shared" si="8"/>
        <v>108.29824535910794</v>
      </c>
      <c r="Q33" s="11">
        <f t="shared" si="9"/>
        <v>136.455789152476</v>
      </c>
      <c r="R33" s="9">
        <f>$R$8*'[3]Eurostat POM Portables GU'!M24</f>
        <v>173.29885222364453</v>
      </c>
      <c r="S33" s="9">
        <f>$S$8*'[3]Eurostat POM Portables GU'!N24</f>
        <v>147.59417085664097</v>
      </c>
      <c r="T33" s="9">
        <f>$T$8*'[3]Eurostat POM Portables GU'!O24</f>
        <v>176.75910130910748</v>
      </c>
      <c r="U33" s="9">
        <f>$U$8*'[3]Eurostat POM Portables GU'!P24</f>
        <v>175.07516012108493</v>
      </c>
      <c r="V33" s="9">
        <f>$V$8*'[3]Eurostat POM Portables GU'!Q24</f>
        <v>103.60555211949691</v>
      </c>
      <c r="W33" s="9">
        <f>$W$8*'[3]Eurostat POM Portables GU'!R24</f>
        <v>106.8521985846012</v>
      </c>
      <c r="X33" s="9">
        <f>$X$8*'[3]Eurostat POM Portables GU'!S24</f>
        <v>173.1299124214766</v>
      </c>
      <c r="Y33" s="9">
        <f>$Y$8*'[3]Eurostat POM Portables GU'!T24</f>
        <v>142.65512935428518</v>
      </c>
      <c r="Z33" s="9">
        <f>$Z$8*'[3]Eurostat POM Portables GU'!U24</f>
        <v>185.62108295597724</v>
      </c>
      <c r="AA33" s="9">
        <f>$AA$8*'[3]Eurostat POM Portables GU'!V24</f>
        <v>139.89443398603655</v>
      </c>
      <c r="AB33" s="9">
        <f>$AB$8*'[3]Eurostat POM Portables GU'!W24</f>
        <v>110.56672260602178</v>
      </c>
      <c r="AC33" s="13">
        <f t="shared" ref="AC33:BE33" si="31">AB33+(AB33*AB$44)</f>
        <v>108.35538815390134</v>
      </c>
      <c r="AD33" s="13">
        <f t="shared" si="31"/>
        <v>106.18828039082332</v>
      </c>
      <c r="AE33" s="13">
        <f t="shared" si="31"/>
        <v>104.06451478300686</v>
      </c>
      <c r="AF33" s="13">
        <f t="shared" si="31"/>
        <v>101.98322448734672</v>
      </c>
      <c r="AG33" s="13">
        <f t="shared" si="31"/>
        <v>99.943559997599777</v>
      </c>
      <c r="AH33" s="13">
        <f t="shared" si="31"/>
        <v>97.944688797647785</v>
      </c>
      <c r="AI33" s="13">
        <f t="shared" si="31"/>
        <v>95.985795021694827</v>
      </c>
      <c r="AJ33" s="13">
        <f t="shared" si="31"/>
        <v>94.066079121260927</v>
      </c>
      <c r="AK33" s="13">
        <f t="shared" si="31"/>
        <v>92.184757538835711</v>
      </c>
      <c r="AL33" s="13">
        <f t="shared" si="31"/>
        <v>90.341062388059001</v>
      </c>
      <c r="AM33" s="13">
        <f t="shared" si="31"/>
        <v>88.534241140297823</v>
      </c>
      <c r="AN33" s="13">
        <f t="shared" si="31"/>
        <v>86.763556317491862</v>
      </c>
      <c r="AO33" s="13">
        <f t="shared" si="31"/>
        <v>85.028285191142018</v>
      </c>
      <c r="AP33" s="13">
        <f t="shared" si="31"/>
        <v>83.327719487319172</v>
      </c>
      <c r="AQ33" s="13">
        <f t="shared" si="31"/>
        <v>81.661165097572791</v>
      </c>
      <c r="AR33" s="13">
        <f t="shared" si="31"/>
        <v>80.027941795621331</v>
      </c>
      <c r="AS33" s="13">
        <f t="shared" si="31"/>
        <v>78.427382959708908</v>
      </c>
      <c r="AT33" s="13">
        <f t="shared" si="31"/>
        <v>76.858835300514727</v>
      </c>
      <c r="AU33" s="13">
        <f t="shared" si="31"/>
        <v>76.090246947509584</v>
      </c>
      <c r="AV33" s="13">
        <f t="shared" si="31"/>
        <v>75.329344478034486</v>
      </c>
      <c r="AW33" s="13">
        <f t="shared" si="31"/>
        <v>74.576051033254146</v>
      </c>
      <c r="AX33" s="13">
        <f t="shared" si="31"/>
        <v>73.830290522921601</v>
      </c>
      <c r="AY33" s="13">
        <f t="shared" si="31"/>
        <v>73.091987617692382</v>
      </c>
      <c r="AZ33" s="13">
        <f t="shared" si="31"/>
        <v>72.361067741515456</v>
      </c>
      <c r="BA33" s="13">
        <f t="shared" si="31"/>
        <v>71.637457064100303</v>
      </c>
      <c r="BB33" s="13">
        <f t="shared" si="31"/>
        <v>70.921082493459295</v>
      </c>
      <c r="BC33" s="13">
        <f t="shared" si="31"/>
        <v>70.211871668524708</v>
      </c>
      <c r="BD33" s="13">
        <f t="shared" si="31"/>
        <v>69.509752951839459</v>
      </c>
      <c r="BE33" s="13">
        <f t="shared" si="31"/>
        <v>68.814655422321067</v>
      </c>
    </row>
    <row r="34" spans="1:57" x14ac:dyDescent="0.35">
      <c r="A34" s="57" t="s">
        <v>616</v>
      </c>
      <c r="D34" s="58"/>
      <c r="E34" s="58" t="s">
        <v>621</v>
      </c>
      <c r="F34" s="26" t="s">
        <v>61</v>
      </c>
      <c r="G34" s="11">
        <f t="shared" si="26"/>
        <v>224.98222478828004</v>
      </c>
      <c r="H34" s="11">
        <f t="shared" si="26"/>
        <v>256.47973625863921</v>
      </c>
      <c r="I34" s="11">
        <f t="shared" si="26"/>
        <v>292.38689933484869</v>
      </c>
      <c r="J34" s="11">
        <f t="shared" si="2"/>
        <v>333.32106524172747</v>
      </c>
      <c r="K34" s="11">
        <f t="shared" si="3"/>
        <v>353.32032915623114</v>
      </c>
      <c r="L34" s="11">
        <f t="shared" si="4"/>
        <v>438.11720815372661</v>
      </c>
      <c r="M34" s="11">
        <f t="shared" si="5"/>
        <v>499.45361729524831</v>
      </c>
      <c r="N34" s="11">
        <f t="shared" si="6"/>
        <v>394.56835766324616</v>
      </c>
      <c r="O34" s="11">
        <f t="shared" si="7"/>
        <v>457.69929488936555</v>
      </c>
      <c r="P34" s="11">
        <f t="shared" si="8"/>
        <v>393.62139360485435</v>
      </c>
      <c r="Q34" s="11">
        <f t="shared" si="9"/>
        <v>495.96295594211648</v>
      </c>
      <c r="R34" s="9">
        <f>$R$8*'[3]Eurostat POM Portables GU'!M25</f>
        <v>629.87295404648796</v>
      </c>
      <c r="S34" s="9">
        <f>$S$8*'[3]Eurostat POM Portables GU'!N25</f>
        <v>582.40901597525601</v>
      </c>
      <c r="T34" s="9">
        <f>$T$8*'[3]Eurostat POM Portables GU'!O25</f>
        <v>681.1544704569917</v>
      </c>
      <c r="U34" s="9">
        <f>$U$8*'[3]Eurostat POM Portables GU'!P25</f>
        <v>665.34989347398493</v>
      </c>
      <c r="V34" s="9">
        <f>$V$8*'[3]Eurostat POM Portables GU'!Q25</f>
        <v>648.73420523068194</v>
      </c>
      <c r="W34" s="9">
        <f>$W$8*'[3]Eurostat POM Portables GU'!R25</f>
        <v>613.94494191232968</v>
      </c>
      <c r="X34" s="9">
        <f>$X$8*'[3]Eurostat POM Portables GU'!S25</f>
        <v>645.85779499048203</v>
      </c>
      <c r="Y34" s="9">
        <f>$Y$8*'[3]Eurostat POM Portables GU'!T25</f>
        <v>609.45999850334908</v>
      </c>
      <c r="Z34" s="9">
        <f>$Z$8*'[3]Eurostat POM Portables GU'!U25</f>
        <v>824.60476513532376</v>
      </c>
      <c r="AA34" s="9">
        <f>$AA$8*'[3]Eurostat POM Portables GU'!V25</f>
        <v>775.92610478301674</v>
      </c>
      <c r="AB34" s="9">
        <f>$AB$8*'[3]Eurostat POM Portables GU'!W25</f>
        <v>652.93878171250151</v>
      </c>
      <c r="AC34" s="13">
        <f t="shared" ref="AC34:BE34" si="32">AB34+(AB34*AB$44)</f>
        <v>639.88000607825143</v>
      </c>
      <c r="AD34" s="13">
        <f t="shared" si="32"/>
        <v>627.08240595668644</v>
      </c>
      <c r="AE34" s="13">
        <f t="shared" si="32"/>
        <v>614.54075783755275</v>
      </c>
      <c r="AF34" s="13">
        <f t="shared" si="32"/>
        <v>602.24994268080172</v>
      </c>
      <c r="AG34" s="13">
        <f t="shared" si="32"/>
        <v>590.20494382718573</v>
      </c>
      <c r="AH34" s="13">
        <f t="shared" si="32"/>
        <v>578.40084495064207</v>
      </c>
      <c r="AI34" s="13">
        <f t="shared" si="32"/>
        <v>566.83282805162924</v>
      </c>
      <c r="AJ34" s="13">
        <f t="shared" si="32"/>
        <v>555.49617149059668</v>
      </c>
      <c r="AK34" s="13">
        <f t="shared" si="32"/>
        <v>544.38624806078474</v>
      </c>
      <c r="AL34" s="13">
        <f t="shared" si="32"/>
        <v>533.49852309956907</v>
      </c>
      <c r="AM34" s="13">
        <f t="shared" si="32"/>
        <v>522.82855263757767</v>
      </c>
      <c r="AN34" s="13">
        <f t="shared" si="32"/>
        <v>512.37198158482613</v>
      </c>
      <c r="AO34" s="13">
        <f t="shared" si="32"/>
        <v>502.12454195312961</v>
      </c>
      <c r="AP34" s="13">
        <f t="shared" si="32"/>
        <v>492.08205111406704</v>
      </c>
      <c r="AQ34" s="13">
        <f t="shared" si="32"/>
        <v>482.24041009178569</v>
      </c>
      <c r="AR34" s="13">
        <f t="shared" si="32"/>
        <v>472.59560188994999</v>
      </c>
      <c r="AS34" s="13">
        <f t="shared" si="32"/>
        <v>463.143689852151</v>
      </c>
      <c r="AT34" s="13">
        <f t="shared" si="32"/>
        <v>453.88081605510797</v>
      </c>
      <c r="AU34" s="13">
        <f t="shared" si="32"/>
        <v>449.3420078945569</v>
      </c>
      <c r="AV34" s="13">
        <f t="shared" si="32"/>
        <v>444.84858781561132</v>
      </c>
      <c r="AW34" s="13">
        <f t="shared" si="32"/>
        <v>440.40010193745519</v>
      </c>
      <c r="AX34" s="13">
        <f t="shared" si="32"/>
        <v>435.99610091808063</v>
      </c>
      <c r="AY34" s="13">
        <f t="shared" si="32"/>
        <v>431.63613990889985</v>
      </c>
      <c r="AZ34" s="13">
        <f t="shared" si="32"/>
        <v>427.31977850981087</v>
      </c>
      <c r="BA34" s="13">
        <f t="shared" si="32"/>
        <v>423.04658072471278</v>
      </c>
      <c r="BB34" s="13">
        <f t="shared" si="32"/>
        <v>418.81611491746565</v>
      </c>
      <c r="BC34" s="13">
        <f t="shared" si="32"/>
        <v>414.62795376829098</v>
      </c>
      <c r="BD34" s="13">
        <f t="shared" si="32"/>
        <v>410.48167423060806</v>
      </c>
      <c r="BE34" s="13">
        <f t="shared" si="32"/>
        <v>406.37685748830199</v>
      </c>
    </row>
    <row r="35" spans="1:57" x14ac:dyDescent="0.35">
      <c r="A35" s="57" t="s">
        <v>616</v>
      </c>
      <c r="D35" s="58"/>
      <c r="E35" s="58" t="s">
        <v>621</v>
      </c>
      <c r="F35" s="26" t="s">
        <v>62</v>
      </c>
      <c r="G35" s="11">
        <f t="shared" si="26"/>
        <v>38.254629139835572</v>
      </c>
      <c r="H35" s="11">
        <f t="shared" si="26"/>
        <v>43.610277219412545</v>
      </c>
      <c r="I35" s="11">
        <f t="shared" si="26"/>
        <v>49.715716030130295</v>
      </c>
      <c r="J35" s="11">
        <f t="shared" si="2"/>
        <v>56.675916274348531</v>
      </c>
      <c r="K35" s="11">
        <f t="shared" si="3"/>
        <v>60.076471250809448</v>
      </c>
      <c r="L35" s="11">
        <f t="shared" si="4"/>
        <v>74.494824351003714</v>
      </c>
      <c r="M35" s="11">
        <f t="shared" si="5"/>
        <v>84.92409976014423</v>
      </c>
      <c r="N35" s="11">
        <f t="shared" si="6"/>
        <v>67.090038810513946</v>
      </c>
      <c r="O35" s="11">
        <f t="shared" si="7"/>
        <v>77.82444502019618</v>
      </c>
      <c r="P35" s="11">
        <f t="shared" si="8"/>
        <v>66.92902271736871</v>
      </c>
      <c r="Q35" s="11">
        <f t="shared" si="9"/>
        <v>84.330568623884574</v>
      </c>
      <c r="R35" s="9">
        <f>$R$8*'[3]Eurostat POM Portables GU'!M26</f>
        <v>107.09982215233342</v>
      </c>
      <c r="S35" s="9">
        <f>$S$8*'[3]Eurostat POM Portables GU'!N26</f>
        <v>95.082846398066209</v>
      </c>
      <c r="T35" s="9">
        <f>$T$8*'[3]Eurostat POM Portables GU'!O26</f>
        <v>104.42151247298686</v>
      </c>
      <c r="U35" s="9">
        <f>$U$8*'[3]Eurostat POM Portables GU'!P26</f>
        <v>102.63046072740509</v>
      </c>
      <c r="V35" s="9">
        <f>$V$8*'[3]Eurostat POM Portables GU'!Q26</f>
        <v>81.566304900184079</v>
      </c>
      <c r="W35" s="9">
        <f>$W$8*'[3]Eurostat POM Portables GU'!R26</f>
        <v>85.194264162969034</v>
      </c>
      <c r="X35" s="9">
        <f>$X$8*'[3]Eurostat POM Portables GU'!S26</f>
        <v>107.80331584788249</v>
      </c>
      <c r="Y35" s="9">
        <f>$Y$8*'[3]Eurostat POM Portables GU'!T26</f>
        <v>112.22325358556196</v>
      </c>
      <c r="Z35" s="9">
        <f>$Z$8*'[3]Eurostat POM Portables GU'!U26</f>
        <v>109.91896508453335</v>
      </c>
      <c r="AA35" s="9">
        <f>$AA$8*'[3]Eurostat POM Portables GU'!V26</f>
        <v>96.489864847997978</v>
      </c>
      <c r="AB35" s="9">
        <f>$AB$8*'[3]Eurostat POM Portables GU'!W26</f>
        <v>89.894190900646606</v>
      </c>
      <c r="AC35" s="13">
        <f t="shared" ref="AC35:BE35" si="33">AB35+(AB35*AB$44)</f>
        <v>88.096307082633672</v>
      </c>
      <c r="AD35" s="13">
        <f t="shared" si="33"/>
        <v>86.334380940980992</v>
      </c>
      <c r="AE35" s="13">
        <f t="shared" si="33"/>
        <v>84.607693322161367</v>
      </c>
      <c r="AF35" s="13">
        <f t="shared" si="33"/>
        <v>82.915539455718147</v>
      </c>
      <c r="AG35" s="13">
        <f t="shared" si="33"/>
        <v>81.25722866660378</v>
      </c>
      <c r="AH35" s="13">
        <f t="shared" si="33"/>
        <v>79.6320840932717</v>
      </c>
      <c r="AI35" s="13">
        <f t="shared" si="33"/>
        <v>78.03944241140627</v>
      </c>
      <c r="AJ35" s="13">
        <f t="shared" si="33"/>
        <v>76.478653563178142</v>
      </c>
      <c r="AK35" s="13">
        <f t="shared" si="33"/>
        <v>74.949080491914586</v>
      </c>
      <c r="AL35" s="13">
        <f t="shared" si="33"/>
        <v>73.45009888207629</v>
      </c>
      <c r="AM35" s="13">
        <f t="shared" si="33"/>
        <v>71.981096904434764</v>
      </c>
      <c r="AN35" s="13">
        <f t="shared" si="33"/>
        <v>70.541474966346073</v>
      </c>
      <c r="AO35" s="13">
        <f t="shared" si="33"/>
        <v>69.13064546701915</v>
      </c>
      <c r="AP35" s="13">
        <f t="shared" si="33"/>
        <v>67.748032557678769</v>
      </c>
      <c r="AQ35" s="13">
        <f t="shared" si="33"/>
        <v>66.393071906525194</v>
      </c>
      <c r="AR35" s="13">
        <f t="shared" si="33"/>
        <v>65.065210468394696</v>
      </c>
      <c r="AS35" s="13">
        <f t="shared" si="33"/>
        <v>63.763906259026804</v>
      </c>
      <c r="AT35" s="13">
        <f t="shared" si="33"/>
        <v>62.488628133846269</v>
      </c>
      <c r="AU35" s="13">
        <f t="shared" si="33"/>
        <v>61.863741852507808</v>
      </c>
      <c r="AV35" s="13">
        <f t="shared" si="33"/>
        <v>61.245104433982732</v>
      </c>
      <c r="AW35" s="13">
        <f t="shared" si="33"/>
        <v>60.632653389642904</v>
      </c>
      <c r="AX35" s="13">
        <f t="shared" si="33"/>
        <v>60.026326855746476</v>
      </c>
      <c r="AY35" s="13">
        <f t="shared" si="33"/>
        <v>59.426063587189013</v>
      </c>
      <c r="AZ35" s="13">
        <f t="shared" si="33"/>
        <v>58.831802951317123</v>
      </c>
      <c r="BA35" s="13">
        <f t="shared" si="33"/>
        <v>58.243484921803955</v>
      </c>
      <c r="BB35" s="13">
        <f t="shared" si="33"/>
        <v>57.661050072585915</v>
      </c>
      <c r="BC35" s="13">
        <f t="shared" si="33"/>
        <v>57.084439571860059</v>
      </c>
      <c r="BD35" s="13">
        <f t="shared" si="33"/>
        <v>56.513595176141457</v>
      </c>
      <c r="BE35" s="13">
        <f t="shared" si="33"/>
        <v>55.948459224380045</v>
      </c>
    </row>
    <row r="36" spans="1:57" x14ac:dyDescent="0.35">
      <c r="A36" s="57" t="s">
        <v>616</v>
      </c>
      <c r="D36" s="58"/>
      <c r="E36" s="58" t="s">
        <v>621</v>
      </c>
      <c r="F36" s="26" t="s">
        <v>63</v>
      </c>
      <c r="G36" s="11">
        <f t="shared" si="26"/>
        <v>60.676567387614121</v>
      </c>
      <c r="H36" s="11">
        <f t="shared" si="26"/>
        <v>69.171286821880088</v>
      </c>
      <c r="I36" s="11">
        <f t="shared" si="26"/>
        <v>78.855266976943298</v>
      </c>
      <c r="J36" s="11">
        <f t="shared" si="2"/>
        <v>89.89500435371535</v>
      </c>
      <c r="K36" s="11">
        <f t="shared" si="3"/>
        <v>95.288704614938283</v>
      </c>
      <c r="L36" s="11">
        <f t="shared" si="4"/>
        <v>118.15799372252347</v>
      </c>
      <c r="M36" s="11">
        <f t="shared" si="5"/>
        <v>134.70011284367675</v>
      </c>
      <c r="N36" s="11">
        <f t="shared" si="6"/>
        <v>106.41308914650465</v>
      </c>
      <c r="O36" s="11">
        <f t="shared" si="7"/>
        <v>123.43918340994539</v>
      </c>
      <c r="P36" s="11">
        <f t="shared" si="8"/>
        <v>106.15769773255303</v>
      </c>
      <c r="Q36" s="11">
        <f t="shared" si="9"/>
        <v>133.75869914301683</v>
      </c>
      <c r="R36" s="9">
        <f>$R$8*'[3]Eurostat POM Portables GU'!M27</f>
        <v>169.87354791163136</v>
      </c>
      <c r="S36" s="9">
        <f>$S$8*'[3]Eurostat POM Portables GU'!N27</f>
        <v>150.53726236486202</v>
      </c>
      <c r="T36" s="9">
        <f>$T$8*'[3]Eurostat POM Portables GU'!O27</f>
        <v>105.0395343735613</v>
      </c>
      <c r="U36" s="9">
        <f>$U$8*'[3]Eurostat POM Portables GU'!P27</f>
        <v>97.950060595331124</v>
      </c>
      <c r="V36" s="9">
        <f>$V$8*'[3]Eurostat POM Portables GU'!Q27</f>
        <v>139.5115984265592</v>
      </c>
      <c r="W36" s="9">
        <f>$W$8*'[3]Eurostat POM Portables GU'!R27</f>
        <v>112.12293483765328</v>
      </c>
      <c r="X36" s="9">
        <f>$X$8*'[3]Eurostat POM Portables GU'!S27</f>
        <v>174.38064254733334</v>
      </c>
      <c r="Y36" s="9">
        <f>$Y$8*'[3]Eurostat POM Portables GU'!T27</f>
        <v>128.03320706300676</v>
      </c>
      <c r="Z36" s="9">
        <f>$Z$8*'[3]Eurostat POM Portables GU'!U27</f>
        <v>181.75309153188888</v>
      </c>
      <c r="AA36" s="9">
        <f>$AA$8*'[3]Eurostat POM Portables GU'!V27</f>
        <v>196.94724058612746</v>
      </c>
      <c r="AB36" s="9">
        <f>$AB$8*'[3]Eurostat POM Portables GU'!W27</f>
        <v>215.30754991325603</v>
      </c>
      <c r="AC36" s="13">
        <f t="shared" ref="AC36:BE36" si="34">AB36+(AB36*AB$44)</f>
        <v>211.00139891499092</v>
      </c>
      <c r="AD36" s="13">
        <f t="shared" si="34"/>
        <v>206.7813709366911</v>
      </c>
      <c r="AE36" s="13">
        <f t="shared" si="34"/>
        <v>202.64574351795727</v>
      </c>
      <c r="AF36" s="13">
        <f t="shared" si="34"/>
        <v>198.59282864759814</v>
      </c>
      <c r="AG36" s="13">
        <f t="shared" si="34"/>
        <v>194.62097207464618</v>
      </c>
      <c r="AH36" s="13">
        <f t="shared" si="34"/>
        <v>190.72855263315324</v>
      </c>
      <c r="AI36" s="13">
        <f t="shared" si="34"/>
        <v>186.91398158049017</v>
      </c>
      <c r="AJ36" s="13">
        <f t="shared" si="34"/>
        <v>183.17570194888037</v>
      </c>
      <c r="AK36" s="13">
        <f t="shared" si="34"/>
        <v>179.51218790990276</v>
      </c>
      <c r="AL36" s="13">
        <f t="shared" si="34"/>
        <v>175.92194415170471</v>
      </c>
      <c r="AM36" s="13">
        <f t="shared" si="34"/>
        <v>172.40350526867061</v>
      </c>
      <c r="AN36" s="13">
        <f t="shared" si="34"/>
        <v>168.95543516329721</v>
      </c>
      <c r="AO36" s="13">
        <f t="shared" si="34"/>
        <v>165.57632646003125</v>
      </c>
      <c r="AP36" s="13">
        <f t="shared" si="34"/>
        <v>162.26479993083063</v>
      </c>
      <c r="AQ36" s="13">
        <f t="shared" si="34"/>
        <v>159.01950393221401</v>
      </c>
      <c r="AR36" s="13">
        <f t="shared" si="34"/>
        <v>155.83911385356973</v>
      </c>
      <c r="AS36" s="13">
        <f t="shared" si="34"/>
        <v>152.72233157649833</v>
      </c>
      <c r="AT36" s="13">
        <f t="shared" si="34"/>
        <v>149.66788494496836</v>
      </c>
      <c r="AU36" s="13">
        <f t="shared" si="34"/>
        <v>148.17120609551867</v>
      </c>
      <c r="AV36" s="13">
        <f t="shared" si="34"/>
        <v>146.6894940345635</v>
      </c>
      <c r="AW36" s="13">
        <f t="shared" si="34"/>
        <v>145.22259909421786</v>
      </c>
      <c r="AX36" s="13">
        <f t="shared" si="34"/>
        <v>143.77037310327569</v>
      </c>
      <c r="AY36" s="13">
        <f t="shared" si="34"/>
        <v>142.33266937224292</v>
      </c>
      <c r="AZ36" s="13">
        <f t="shared" si="34"/>
        <v>140.90934267852049</v>
      </c>
      <c r="BA36" s="13">
        <f t="shared" si="34"/>
        <v>139.50024925173528</v>
      </c>
      <c r="BB36" s="13">
        <f t="shared" si="34"/>
        <v>138.10524675921792</v>
      </c>
      <c r="BC36" s="13">
        <f t="shared" si="34"/>
        <v>136.72419429162574</v>
      </c>
      <c r="BD36" s="13">
        <f t="shared" si="34"/>
        <v>135.35695234870948</v>
      </c>
      <c r="BE36" s="13">
        <f t="shared" si="34"/>
        <v>134.00338282522239</v>
      </c>
    </row>
    <row r="37" spans="1:57" x14ac:dyDescent="0.35">
      <c r="A37" s="57" t="s">
        <v>616</v>
      </c>
      <c r="D37" s="58"/>
      <c r="E37" s="58" t="s">
        <v>621</v>
      </c>
      <c r="F37" s="26" t="s">
        <v>64</v>
      </c>
      <c r="G37" s="11">
        <f t="shared" si="26"/>
        <v>22.052668562964037</v>
      </c>
      <c r="H37" s="11">
        <f t="shared" si="26"/>
        <v>25.140042161779</v>
      </c>
      <c r="I37" s="11">
        <f t="shared" si="26"/>
        <v>28.659648064428058</v>
      </c>
      <c r="J37" s="11">
        <f t="shared" si="2"/>
        <v>32.671998793447983</v>
      </c>
      <c r="K37" s="11">
        <f t="shared" si="3"/>
        <v>34.632318721054865</v>
      </c>
      <c r="L37" s="11">
        <f t="shared" si="4"/>
        <v>42.944075214108032</v>
      </c>
      <c r="M37" s="11">
        <f t="shared" si="5"/>
        <v>48.956245744083155</v>
      </c>
      <c r="N37" s="11">
        <f t="shared" si="6"/>
        <v>38.675434137825697</v>
      </c>
      <c r="O37" s="11">
        <f t="shared" si="7"/>
        <v>44.863503599877802</v>
      </c>
      <c r="P37" s="11">
        <f t="shared" si="8"/>
        <v>38.582613095894907</v>
      </c>
      <c r="Q37" s="11">
        <f t="shared" si="9"/>
        <v>48.614092500827581</v>
      </c>
      <c r="R37" s="9">
        <f>$R$8*'[3]Eurostat POM Portables GU'!M28</f>
        <v>61.739897476051027</v>
      </c>
      <c r="S37" s="9">
        <f>$S$8*'[3]Eurostat POM Portables GU'!N28</f>
        <v>54.949430698674973</v>
      </c>
      <c r="T37" s="9">
        <f>$T$8*'[3]Eurostat POM Portables GU'!O28</f>
        <v>57.448219720715741</v>
      </c>
      <c r="U37" s="9">
        <f>$U$8*'[3]Eurostat POM Portables GU'!P28</f>
        <v>47.480685677184113</v>
      </c>
      <c r="V37" s="9">
        <f>$V$8*'[3]Eurostat POM Portables GU'!Q28</f>
        <v>49.509218035729056</v>
      </c>
      <c r="W37" s="9">
        <f>$W$8*'[3]Eurostat POM Portables GU'!R28</f>
        <v>59.22390917065789</v>
      </c>
      <c r="X37" s="9">
        <f>$X$8*'[3]Eurostat POM Portables GU'!S28</f>
        <v>70.233307067339766</v>
      </c>
      <c r="Y37" s="9">
        <f>$Y$8*'[3]Eurostat POM Portables GU'!T28</f>
        <v>70.093839983815982</v>
      </c>
      <c r="Z37" s="9">
        <f>$Z$8*'[3]Eurostat POM Portables GU'!U28</f>
        <v>74.299439662708551</v>
      </c>
      <c r="AA37" s="9">
        <f>$AA$8*'[3]Eurostat POM Portables GU'!V28</f>
        <v>80.540471069669366</v>
      </c>
      <c r="AB37" s="9">
        <f>$AB$8*'[3]Eurostat POM Portables GU'!W28</f>
        <v>71.100980259396451</v>
      </c>
      <c r="AC37" s="13">
        <f t="shared" ref="AC37:BE37" si="35">AB37+(AB37*AB$44)</f>
        <v>69.678960654208524</v>
      </c>
      <c r="AD37" s="13">
        <f t="shared" si="35"/>
        <v>68.285381441124358</v>
      </c>
      <c r="AE37" s="13">
        <f t="shared" si="35"/>
        <v>66.919673812301866</v>
      </c>
      <c r="AF37" s="13">
        <f t="shared" si="35"/>
        <v>65.581280336055826</v>
      </c>
      <c r="AG37" s="13">
        <f t="shared" si="35"/>
        <v>64.269654729334704</v>
      </c>
      <c r="AH37" s="13">
        <f t="shared" si="35"/>
        <v>62.984261634748009</v>
      </c>
      <c r="AI37" s="13">
        <f t="shared" si="35"/>
        <v>61.724576402053046</v>
      </c>
      <c r="AJ37" s="13">
        <f t="shared" si="35"/>
        <v>60.490084874011984</v>
      </c>
      <c r="AK37" s="13">
        <f t="shared" si="35"/>
        <v>59.280283176531746</v>
      </c>
      <c r="AL37" s="13">
        <f t="shared" si="35"/>
        <v>58.094677513001109</v>
      </c>
      <c r="AM37" s="13">
        <f t="shared" si="35"/>
        <v>56.932783962741084</v>
      </c>
      <c r="AN37" s="13">
        <f t="shared" si="35"/>
        <v>55.794128283486259</v>
      </c>
      <c r="AO37" s="13">
        <f t="shared" si="35"/>
        <v>54.678245717816537</v>
      </c>
      <c r="AP37" s="13">
        <f t="shared" si="35"/>
        <v>53.584680803460209</v>
      </c>
      <c r="AQ37" s="13">
        <f t="shared" si="35"/>
        <v>52.512987187391005</v>
      </c>
      <c r="AR37" s="13">
        <f t="shared" si="35"/>
        <v>51.462727443643182</v>
      </c>
      <c r="AS37" s="13">
        <f t="shared" si="35"/>
        <v>50.433472894770318</v>
      </c>
      <c r="AT37" s="13">
        <f t="shared" si="35"/>
        <v>49.42480343687491</v>
      </c>
      <c r="AU37" s="13">
        <f t="shared" si="35"/>
        <v>48.930555402506158</v>
      </c>
      <c r="AV37" s="13">
        <f t="shared" si="35"/>
        <v>48.4412498484811</v>
      </c>
      <c r="AW37" s="13">
        <f t="shared" si="35"/>
        <v>47.956837349996292</v>
      </c>
      <c r="AX37" s="13">
        <f t="shared" si="35"/>
        <v>47.477268976496326</v>
      </c>
      <c r="AY37" s="13">
        <f t="shared" si="35"/>
        <v>47.002496286731365</v>
      </c>
      <c r="AZ37" s="13">
        <f t="shared" si="35"/>
        <v>46.532471323864051</v>
      </c>
      <c r="BA37" s="13">
        <f t="shared" si="35"/>
        <v>46.067146610625407</v>
      </c>
      <c r="BB37" s="13">
        <f t="shared" si="35"/>
        <v>45.606475144519152</v>
      </c>
      <c r="BC37" s="13">
        <f t="shared" si="35"/>
        <v>45.150410393073962</v>
      </c>
      <c r="BD37" s="13">
        <f t="shared" si="35"/>
        <v>44.698906289143224</v>
      </c>
      <c r="BE37" s="13">
        <f t="shared" si="35"/>
        <v>44.251917226251791</v>
      </c>
    </row>
    <row r="38" spans="1:57" x14ac:dyDescent="0.35">
      <c r="A38" s="57" t="s">
        <v>616</v>
      </c>
      <c r="D38" s="58"/>
      <c r="E38" s="58" t="s">
        <v>621</v>
      </c>
      <c r="F38" s="26" t="s">
        <v>65</v>
      </c>
      <c r="G38" s="11">
        <f t="shared" si="26"/>
        <v>15.076824425699904</v>
      </c>
      <c r="H38" s="11">
        <f t="shared" si="26"/>
        <v>17.18757984529789</v>
      </c>
      <c r="I38" s="11">
        <f t="shared" si="26"/>
        <v>19.593841023639591</v>
      </c>
      <c r="J38" s="11">
        <f t="shared" si="2"/>
        <v>22.33697876694913</v>
      </c>
      <c r="K38" s="11">
        <f t="shared" si="3"/>
        <v>23.67719749296608</v>
      </c>
      <c r="L38" s="11">
        <f t="shared" si="4"/>
        <v>29.359724891277938</v>
      </c>
      <c r="M38" s="11">
        <f t="shared" si="5"/>
        <v>33.470086376056848</v>
      </c>
      <c r="N38" s="11">
        <f t="shared" si="6"/>
        <v>26.441368237084909</v>
      </c>
      <c r="O38" s="11">
        <f t="shared" si="7"/>
        <v>30.671987155018492</v>
      </c>
      <c r="P38" s="11">
        <f t="shared" si="8"/>
        <v>26.377908953315902</v>
      </c>
      <c r="Q38" s="11">
        <f t="shared" si="9"/>
        <v>33.236165281178039</v>
      </c>
      <c r="R38" s="9">
        <f>$R$8*'[3]Eurostat POM Portables GU'!M29</f>
        <v>42.209929907096111</v>
      </c>
      <c r="S38" s="9">
        <f>$S$8*'[3]Eurostat POM Portables GU'!N29</f>
        <v>39.67348896444333</v>
      </c>
      <c r="T38" s="9">
        <f>$T$8*'[3]Eurostat POM Portables GU'!O29</f>
        <v>43.539703367279294</v>
      </c>
      <c r="U38" s="9">
        <f>$U$8*'[3]Eurostat POM Portables GU'!P29</f>
        <v>40.544671023628716</v>
      </c>
      <c r="V38" s="9">
        <f>$V$8*'[3]Eurostat POM Portables GU'!Q29</f>
        <v>34.956987814364609</v>
      </c>
      <c r="W38" s="9">
        <f>$W$8*'[3]Eurostat POM Portables GU'!R29</f>
        <v>41.782563751467379</v>
      </c>
      <c r="X38" s="9">
        <f>$X$8*'[3]Eurostat POM Portables GU'!S29</f>
        <v>38.002953824108509</v>
      </c>
      <c r="Y38" s="9">
        <f>$Y$8*'[3]Eurostat POM Portables GU'!T29</f>
        <v>37.605756392881716</v>
      </c>
      <c r="Z38" s="9">
        <f>$Z$8*'[3]Eurostat POM Portables GU'!U29</f>
        <v>35.406998420501267</v>
      </c>
      <c r="AA38" s="9">
        <f>$AA$8*'[3]Eurostat POM Portables GU'!V29</f>
        <v>32.771639952486154</v>
      </c>
      <c r="AB38" s="9">
        <f>$AB$8*'[3]Eurostat POM Portables GU'!W29</f>
        <v>27.688663678108572</v>
      </c>
      <c r="AC38" s="13">
        <f t="shared" ref="AC38:BE38" si="36">AB38+(AB38*AB$44)</f>
        <v>27.1348904045464</v>
      </c>
      <c r="AD38" s="13">
        <f t="shared" si="36"/>
        <v>26.592192596455472</v>
      </c>
      <c r="AE38" s="13">
        <f t="shared" si="36"/>
        <v>26.060348744526362</v>
      </c>
      <c r="AF38" s="13">
        <f t="shared" si="36"/>
        <v>25.539141769635833</v>
      </c>
      <c r="AG38" s="13">
        <f t="shared" si="36"/>
        <v>25.028358934243116</v>
      </c>
      <c r="AH38" s="13">
        <f t="shared" si="36"/>
        <v>24.527791755558255</v>
      </c>
      <c r="AI38" s="13">
        <f t="shared" si="36"/>
        <v>24.037235920447088</v>
      </c>
      <c r="AJ38" s="13">
        <f t="shared" si="36"/>
        <v>23.556491202038146</v>
      </c>
      <c r="AK38" s="13">
        <f t="shared" si="36"/>
        <v>23.085361377997383</v>
      </c>
      <c r="AL38" s="13">
        <f t="shared" si="36"/>
        <v>22.623654150437435</v>
      </c>
      <c r="AM38" s="13">
        <f t="shared" si="36"/>
        <v>22.171181067428687</v>
      </c>
      <c r="AN38" s="13">
        <f t="shared" si="36"/>
        <v>21.727757446080112</v>
      </c>
      <c r="AO38" s="13">
        <f t="shared" si="36"/>
        <v>21.293202297158508</v>
      </c>
      <c r="AP38" s="13">
        <f t="shared" si="36"/>
        <v>20.867338251215337</v>
      </c>
      <c r="AQ38" s="13">
        <f t="shared" si="36"/>
        <v>20.449991486191031</v>
      </c>
      <c r="AR38" s="13">
        <f t="shared" si="36"/>
        <v>20.040991656467209</v>
      </c>
      <c r="AS38" s="13">
        <f t="shared" si="36"/>
        <v>19.640171823337866</v>
      </c>
      <c r="AT38" s="13">
        <f t="shared" si="36"/>
        <v>19.247368386871109</v>
      </c>
      <c r="AU38" s="13">
        <f t="shared" si="36"/>
        <v>19.054894703002397</v>
      </c>
      <c r="AV38" s="13">
        <f t="shared" si="36"/>
        <v>18.864345755972373</v>
      </c>
      <c r="AW38" s="13">
        <f t="shared" si="36"/>
        <v>18.675702298412649</v>
      </c>
      <c r="AX38" s="13">
        <f t="shared" si="36"/>
        <v>18.488945275428524</v>
      </c>
      <c r="AY38" s="13">
        <f t="shared" si="36"/>
        <v>18.30405582267424</v>
      </c>
      <c r="AZ38" s="13">
        <f t="shared" si="36"/>
        <v>18.121015264447497</v>
      </c>
      <c r="BA38" s="13">
        <f t="shared" si="36"/>
        <v>17.939805111803022</v>
      </c>
      <c r="BB38" s="13">
        <f t="shared" si="36"/>
        <v>17.76040706068499</v>
      </c>
      <c r="BC38" s="13">
        <f t="shared" si="36"/>
        <v>17.58280299007814</v>
      </c>
      <c r="BD38" s="13">
        <f t="shared" si="36"/>
        <v>17.406974960177358</v>
      </c>
      <c r="BE38" s="13">
        <f t="shared" si="36"/>
        <v>17.232905210575584</v>
      </c>
    </row>
    <row r="39" spans="1:57" x14ac:dyDescent="0.35">
      <c r="A39" s="57" t="s">
        <v>616</v>
      </c>
      <c r="D39" s="58"/>
      <c r="E39" s="58" t="s">
        <v>621</v>
      </c>
      <c r="F39" s="26" t="s">
        <v>36</v>
      </c>
      <c r="G39" s="11">
        <f t="shared" si="26"/>
        <v>248.95284543997727</v>
      </c>
      <c r="H39" s="11">
        <f t="shared" si="26"/>
        <v>283.80624380157406</v>
      </c>
      <c r="I39" s="11">
        <f t="shared" si="26"/>
        <v>323.53911793379439</v>
      </c>
      <c r="J39" s="11">
        <f t="shared" si="2"/>
        <v>368.83459444452558</v>
      </c>
      <c r="K39" s="11">
        <f t="shared" si="3"/>
        <v>390.96467011119711</v>
      </c>
      <c r="L39" s="11">
        <f t="shared" si="4"/>
        <v>484.79619093788443</v>
      </c>
      <c r="M39" s="11">
        <f t="shared" si="5"/>
        <v>552.6676576691882</v>
      </c>
      <c r="N39" s="11">
        <f t="shared" si="6"/>
        <v>436.60744955865874</v>
      </c>
      <c r="O39" s="11">
        <f t="shared" si="7"/>
        <v>506.46464148804409</v>
      </c>
      <c r="P39" s="11">
        <f t="shared" si="8"/>
        <v>435.55959167971793</v>
      </c>
      <c r="Q39" s="11">
        <f t="shared" si="9"/>
        <v>548.80508551644459</v>
      </c>
      <c r="R39" s="9">
        <f>$R$8*'[3]Eurostat POM Portables GU'!M30</f>
        <v>696.98245860588463</v>
      </c>
      <c r="S39" s="9">
        <f>S6*'[3]Eurostat POM Portables GU'!N30</f>
        <v>430.71364705868933</v>
      </c>
      <c r="T39" s="9">
        <f>T6*'[3]Eurostat POM Portables GU'!O30</f>
        <v>370.30124050373018</v>
      </c>
      <c r="U39" s="9">
        <f>U6*'[3]Eurostat POM Portables GU'!P30</f>
        <v>399.08715469471503</v>
      </c>
      <c r="V39" s="9">
        <f>V6*'[3]Eurostat POM Portables GU'!Q30</f>
        <v>410.90006415653147</v>
      </c>
      <c r="W39" s="9">
        <f>W6*'[3]Eurostat POM Portables GU'!R30</f>
        <v>492.76422427971659</v>
      </c>
      <c r="X39" s="9">
        <f>X6*'[3]Eurostat POM Portables GU'!S30</f>
        <v>542.84453151336845</v>
      </c>
      <c r="Y39" s="9">
        <f>Y6*'[3]Eurostat POM Portables GU'!T30</f>
        <v>606.48652521800113</v>
      </c>
      <c r="Z39" s="9">
        <f>Z6*'[3]Eurostat POM Portables GU'!U30</f>
        <v>551.14635238077585</v>
      </c>
      <c r="AA39" s="9">
        <f>AA6*'[3]Eurostat POM Portables GU'!V30</f>
        <v>522.96732522299089</v>
      </c>
      <c r="AB39" s="9">
        <f>AB6*'[3]Eurostat POM Portables GU'!W30</f>
        <v>461.2486842421784</v>
      </c>
      <c r="AC39" s="13">
        <f t="shared" ref="AC39:BE39" si="37">AB39+(AB39*AB$44)</f>
        <v>452.02371055733482</v>
      </c>
      <c r="AD39" s="13">
        <f t="shared" si="37"/>
        <v>442.98323634618811</v>
      </c>
      <c r="AE39" s="13">
        <f t="shared" si="37"/>
        <v>434.12357161926434</v>
      </c>
      <c r="AF39" s="13">
        <f t="shared" si="37"/>
        <v>425.44110018687905</v>
      </c>
      <c r="AG39" s="13">
        <f t="shared" si="37"/>
        <v>416.93227818314148</v>
      </c>
      <c r="AH39" s="13">
        <f t="shared" si="37"/>
        <v>408.59363261947863</v>
      </c>
      <c r="AI39" s="13">
        <f t="shared" si="37"/>
        <v>400.42175996708903</v>
      </c>
      <c r="AJ39" s="13">
        <f t="shared" si="37"/>
        <v>392.41332476774727</v>
      </c>
      <c r="AK39" s="13">
        <f t="shared" si="37"/>
        <v>384.56505827239232</v>
      </c>
      <c r="AL39" s="13">
        <f t="shared" si="37"/>
        <v>376.87375710694448</v>
      </c>
      <c r="AM39" s="13">
        <f t="shared" si="37"/>
        <v>369.33628196480561</v>
      </c>
      <c r="AN39" s="13">
        <f t="shared" si="37"/>
        <v>361.94955632550949</v>
      </c>
      <c r="AO39" s="13">
        <f t="shared" si="37"/>
        <v>354.71056519899929</v>
      </c>
      <c r="AP39" s="13">
        <f t="shared" si="37"/>
        <v>347.6163538950193</v>
      </c>
      <c r="AQ39" s="13">
        <f t="shared" si="37"/>
        <v>340.66402681711889</v>
      </c>
      <c r="AR39" s="13">
        <f t="shared" si="37"/>
        <v>333.85074628077649</v>
      </c>
      <c r="AS39" s="13">
        <f t="shared" si="37"/>
        <v>327.17373135516095</v>
      </c>
      <c r="AT39" s="13">
        <f t="shared" si="37"/>
        <v>320.63025672805776</v>
      </c>
      <c r="AU39" s="13">
        <f t="shared" si="37"/>
        <v>317.42395416077716</v>
      </c>
      <c r="AV39" s="13">
        <f t="shared" si="37"/>
        <v>314.24971461916937</v>
      </c>
      <c r="AW39" s="13">
        <f t="shared" si="37"/>
        <v>311.10721747297765</v>
      </c>
      <c r="AX39" s="13">
        <f t="shared" si="37"/>
        <v>307.99614529824788</v>
      </c>
      <c r="AY39" s="13">
        <f t="shared" si="37"/>
        <v>304.91618384526538</v>
      </c>
      <c r="AZ39" s="13">
        <f t="shared" si="37"/>
        <v>301.8670220068127</v>
      </c>
      <c r="BA39" s="13">
        <f t="shared" si="37"/>
        <v>298.84835178674456</v>
      </c>
      <c r="BB39" s="13">
        <f t="shared" si="37"/>
        <v>295.85986826887711</v>
      </c>
      <c r="BC39" s="13">
        <f t="shared" si="37"/>
        <v>292.90126958618833</v>
      </c>
      <c r="BD39" s="13">
        <f t="shared" si="37"/>
        <v>289.97225689032643</v>
      </c>
      <c r="BE39" s="13">
        <f t="shared" si="37"/>
        <v>287.07253432142318</v>
      </c>
    </row>
    <row r="40" spans="1:57" x14ac:dyDescent="0.35">
      <c r="A40" s="57" t="s">
        <v>616</v>
      </c>
      <c r="D40" s="58"/>
      <c r="E40" s="58" t="s">
        <v>621</v>
      </c>
      <c r="F40" s="26" t="s">
        <v>37</v>
      </c>
      <c r="G40" s="11">
        <f t="shared" si="26"/>
        <v>128.44554301775381</v>
      </c>
      <c r="H40" s="11">
        <f t="shared" si="26"/>
        <v>146.42791904023932</v>
      </c>
      <c r="I40" s="11">
        <f t="shared" si="26"/>
        <v>166.9278277058728</v>
      </c>
      <c r="J40" s="11">
        <f t="shared" si="2"/>
        <v>190.29772358469498</v>
      </c>
      <c r="K40" s="11">
        <f t="shared" si="3"/>
        <v>201.71558699977669</v>
      </c>
      <c r="L40" s="11">
        <f t="shared" si="4"/>
        <v>250.12732787972308</v>
      </c>
      <c r="M40" s="11">
        <f t="shared" si="5"/>
        <v>285.14515378288428</v>
      </c>
      <c r="N40" s="11">
        <f t="shared" si="6"/>
        <v>225.26467148847857</v>
      </c>
      <c r="O40" s="11">
        <f t="shared" si="7"/>
        <v>261.30701892663512</v>
      </c>
      <c r="P40" s="11">
        <f t="shared" si="8"/>
        <v>224.72403627690622</v>
      </c>
      <c r="Q40" s="11">
        <f t="shared" si="9"/>
        <v>283.15228570890184</v>
      </c>
      <c r="R40" s="9">
        <f>$R$8*'[3]Eurostat POM Portables GU'!M31</f>
        <v>359.60340285030537</v>
      </c>
      <c r="S40" s="9">
        <f>S7*'[3]Eurostat POM Portables GU'!N31</f>
        <v>337.7</v>
      </c>
      <c r="T40" s="9">
        <f>T7*'[3]Eurostat POM Portables GU'!O31</f>
        <v>349.4</v>
      </c>
      <c r="U40" s="9">
        <f>U7*'[3]Eurostat POM Portables GU'!P31</f>
        <v>420.1</v>
      </c>
      <c r="V40" s="9">
        <f>V7*'[3]Eurostat POM Portables GU'!Q31</f>
        <v>317.2</v>
      </c>
      <c r="W40" s="9">
        <f>W7*'[3]Eurostat POM Portables GU'!R31</f>
        <v>311.8</v>
      </c>
      <c r="X40" s="9">
        <f>X7*'[3]Eurostat POM Portables GU'!S31</f>
        <v>269.89999999999998</v>
      </c>
      <c r="Y40" s="9">
        <f>Y7*'[3]Eurostat POM Portables GU'!T31</f>
        <v>290.29999999999978</v>
      </c>
      <c r="Z40" s="9">
        <f>Z7*'[3]Eurostat POM Portables GU'!U31</f>
        <v>455.87357179766894</v>
      </c>
      <c r="AA40" s="9">
        <f>AA7*'[3]Eurostat POM Portables GU'!V31</f>
        <v>406.51613586143935</v>
      </c>
      <c r="AB40" s="9">
        <f>AB7*'[3]Eurostat POM Portables GU'!W31</f>
        <v>372.46801407156784</v>
      </c>
      <c r="AC40" s="13">
        <f t="shared" ref="AC40:BE40" si="38">AB40+(AB40*AB$44)</f>
        <v>365.01865379013645</v>
      </c>
      <c r="AD40" s="13">
        <f t="shared" si="38"/>
        <v>357.71828071433373</v>
      </c>
      <c r="AE40" s="13">
        <f t="shared" si="38"/>
        <v>350.56391510004704</v>
      </c>
      <c r="AF40" s="13">
        <f t="shared" si="38"/>
        <v>343.55263679804608</v>
      </c>
      <c r="AG40" s="13">
        <f t="shared" si="38"/>
        <v>336.68158406208516</v>
      </c>
      <c r="AH40" s="13">
        <f t="shared" si="38"/>
        <v>329.94795238084345</v>
      </c>
      <c r="AI40" s="13">
        <f t="shared" si="38"/>
        <v>323.34899333322659</v>
      </c>
      <c r="AJ40" s="13">
        <f t="shared" si="38"/>
        <v>316.88201346656206</v>
      </c>
      <c r="AK40" s="13">
        <f t="shared" si="38"/>
        <v>310.54437319723081</v>
      </c>
      <c r="AL40" s="13">
        <f t="shared" si="38"/>
        <v>304.33348573328618</v>
      </c>
      <c r="AM40" s="13">
        <f t="shared" si="38"/>
        <v>298.24681601862045</v>
      </c>
      <c r="AN40" s="13">
        <f t="shared" si="38"/>
        <v>292.28187969824802</v>
      </c>
      <c r="AO40" s="13">
        <f t="shared" si="38"/>
        <v>286.43624210428305</v>
      </c>
      <c r="AP40" s="13">
        <f t="shared" si="38"/>
        <v>280.70751726219737</v>
      </c>
      <c r="AQ40" s="13">
        <f t="shared" si="38"/>
        <v>275.09336691695341</v>
      </c>
      <c r="AR40" s="13">
        <f t="shared" si="38"/>
        <v>269.59149957861433</v>
      </c>
      <c r="AS40" s="13">
        <f t="shared" si="38"/>
        <v>264.19966958704202</v>
      </c>
      <c r="AT40" s="13">
        <f t="shared" si="38"/>
        <v>258.91567619530116</v>
      </c>
      <c r="AU40" s="13">
        <f t="shared" si="38"/>
        <v>256.32651943334815</v>
      </c>
      <c r="AV40" s="13">
        <f t="shared" si="38"/>
        <v>253.76325423901469</v>
      </c>
      <c r="AW40" s="13">
        <f t="shared" si="38"/>
        <v>251.22562169662453</v>
      </c>
      <c r="AX40" s="13">
        <f t="shared" si="38"/>
        <v>248.71336547965828</v>
      </c>
      <c r="AY40" s="13">
        <f t="shared" si="38"/>
        <v>246.22623182486169</v>
      </c>
      <c r="AZ40" s="13">
        <f t="shared" si="38"/>
        <v>243.76396950661308</v>
      </c>
      <c r="BA40" s="13">
        <f t="shared" si="38"/>
        <v>241.32632981154694</v>
      </c>
      <c r="BB40" s="13">
        <f t="shared" si="38"/>
        <v>238.91306651343146</v>
      </c>
      <c r="BC40" s="13">
        <f t="shared" si="38"/>
        <v>236.52393584829716</v>
      </c>
      <c r="BD40" s="13">
        <f t="shared" si="38"/>
        <v>234.15869648981419</v>
      </c>
      <c r="BE40" s="13">
        <f t="shared" si="38"/>
        <v>231.81710952491605</v>
      </c>
    </row>
    <row r="41" spans="1:57" x14ac:dyDescent="0.35">
      <c r="A41" s="57" t="s">
        <v>616</v>
      </c>
      <c r="D41" s="58"/>
      <c r="E41" s="58" t="s">
        <v>621</v>
      </c>
      <c r="F41" s="26" t="s">
        <v>66</v>
      </c>
      <c r="G41" s="11">
        <f t="shared" si="26"/>
        <v>79.547125887834554</v>
      </c>
      <c r="H41" s="11">
        <f t="shared" si="26"/>
        <v>90.68372351213138</v>
      </c>
      <c r="I41" s="11">
        <f t="shared" si="26"/>
        <v>103.37944480382977</v>
      </c>
      <c r="J41" s="11">
        <f t="shared" si="2"/>
        <v>117.85256707636593</v>
      </c>
      <c r="K41" s="11">
        <f t="shared" si="3"/>
        <v>124.92372110094789</v>
      </c>
      <c r="L41" s="11">
        <f t="shared" si="4"/>
        <v>154.90541416517539</v>
      </c>
      <c r="M41" s="11">
        <f t="shared" si="5"/>
        <v>176.59217214829994</v>
      </c>
      <c r="N41" s="11">
        <f t="shared" si="6"/>
        <v>139.50781599715697</v>
      </c>
      <c r="O41" s="11">
        <f t="shared" si="7"/>
        <v>161.82906655670206</v>
      </c>
      <c r="P41" s="11">
        <f t="shared" si="8"/>
        <v>139.17299723876377</v>
      </c>
      <c r="Q41" s="11">
        <f t="shared" si="9"/>
        <v>175.35797652084236</v>
      </c>
      <c r="R41" s="9">
        <f>$R$8*'[3]Eurostat POM Portables GU'!M32</f>
        <v>222.70463018146978</v>
      </c>
      <c r="S41" s="9">
        <f>$S$8*'[3]Eurostat POM Portables GU'!N32</f>
        <v>193.80664207422663</v>
      </c>
      <c r="T41" s="9">
        <f>$T$8*'[3]Eurostat POM Portables GU'!O32</f>
        <v>217.63804502616415</v>
      </c>
      <c r="U41" s="9">
        <f>$U$8*'[3]Eurostat POM Portables GU'!P32</f>
        <v>215.8623097057729</v>
      </c>
      <c r="V41" s="9">
        <f>$V$8*'[3]Eurostat POM Portables GU'!Q32</f>
        <v>213.010906138813</v>
      </c>
      <c r="W41" s="9">
        <f>$W$8*'[3]Eurostat POM Portables GU'!R32</f>
        <v>197.65260948945289</v>
      </c>
      <c r="X41" s="9">
        <f>$X$8*'[3]Eurostat POM Portables GU'!S32</f>
        <v>201.07892023389059</v>
      </c>
      <c r="Y41" s="9">
        <f>$Y$8*'[3]Eurostat POM Portables GU'!T32</f>
        <v>207.40282900035248</v>
      </c>
      <c r="Z41" s="9">
        <f>$Z$8*'[3]Eurostat POM Portables GU'!U32</f>
        <v>207.6388802930957</v>
      </c>
      <c r="AA41" s="9">
        <f>$AA$8*'[3]Eurostat POM Portables GU'!V32</f>
        <v>228.60797748937679</v>
      </c>
      <c r="AB41" s="9">
        <f>$AB$8*'[3]Eurostat POM Portables GU'!W32</f>
        <v>207.19514731978305</v>
      </c>
      <c r="AC41" s="13">
        <f t="shared" ref="AC41:BE41" si="39">AB41+(AB41*AB$44)</f>
        <v>203.05124437338739</v>
      </c>
      <c r="AD41" s="13">
        <f t="shared" si="39"/>
        <v>198.99021948591965</v>
      </c>
      <c r="AE41" s="13">
        <f t="shared" si="39"/>
        <v>195.01041509620126</v>
      </c>
      <c r="AF41" s="13">
        <f t="shared" si="39"/>
        <v>191.11020679427722</v>
      </c>
      <c r="AG41" s="13">
        <f t="shared" si="39"/>
        <v>187.28800265839166</v>
      </c>
      <c r="AH41" s="13">
        <f t="shared" si="39"/>
        <v>183.54224260522383</v>
      </c>
      <c r="AI41" s="13">
        <f t="shared" si="39"/>
        <v>179.87139775311937</v>
      </c>
      <c r="AJ41" s="13">
        <f t="shared" si="39"/>
        <v>176.27396979805698</v>
      </c>
      <c r="AK41" s="13">
        <f t="shared" si="39"/>
        <v>172.74849040209585</v>
      </c>
      <c r="AL41" s="13">
        <f t="shared" si="39"/>
        <v>169.29352059405394</v>
      </c>
      <c r="AM41" s="13">
        <f t="shared" si="39"/>
        <v>165.90765018217286</v>
      </c>
      <c r="AN41" s="13">
        <f t="shared" si="39"/>
        <v>162.5894971785294</v>
      </c>
      <c r="AO41" s="13">
        <f t="shared" si="39"/>
        <v>159.3377072349588</v>
      </c>
      <c r="AP41" s="13">
        <f t="shared" si="39"/>
        <v>156.15095309025963</v>
      </c>
      <c r="AQ41" s="13">
        <f t="shared" si="39"/>
        <v>153.02793402845444</v>
      </c>
      <c r="AR41" s="13">
        <f t="shared" si="39"/>
        <v>149.96737534788534</v>
      </c>
      <c r="AS41" s="13">
        <f t="shared" si="39"/>
        <v>146.96802784092762</v>
      </c>
      <c r="AT41" s="13">
        <f t="shared" si="39"/>
        <v>144.02866728410908</v>
      </c>
      <c r="AU41" s="13">
        <f t="shared" si="39"/>
        <v>142.58838061126798</v>
      </c>
      <c r="AV41" s="13">
        <f t="shared" si="39"/>
        <v>141.16249680515529</v>
      </c>
      <c r="AW41" s="13">
        <f t="shared" si="39"/>
        <v>139.75087183710374</v>
      </c>
      <c r="AX41" s="13">
        <f t="shared" si="39"/>
        <v>138.35336311873272</v>
      </c>
      <c r="AY41" s="13">
        <f t="shared" si="39"/>
        <v>136.96982948754538</v>
      </c>
      <c r="AZ41" s="13">
        <f t="shared" si="39"/>
        <v>135.60013119266992</v>
      </c>
      <c r="BA41" s="13">
        <f t="shared" si="39"/>
        <v>134.24412988074323</v>
      </c>
      <c r="BB41" s="13">
        <f t="shared" si="39"/>
        <v>132.90168858193579</v>
      </c>
      <c r="BC41" s="13">
        <f t="shared" si="39"/>
        <v>131.57267169611643</v>
      </c>
      <c r="BD41" s="13">
        <f t="shared" si="39"/>
        <v>130.25694497915526</v>
      </c>
      <c r="BE41" s="13">
        <f t="shared" si="39"/>
        <v>128.95437552936372</v>
      </c>
    </row>
    <row r="42" spans="1:57" x14ac:dyDescent="0.35">
      <c r="A42" s="57" t="s">
        <v>616</v>
      </c>
      <c r="D42" s="58"/>
      <c r="E42" s="58" t="s">
        <v>621</v>
      </c>
      <c r="F42" s="26" t="s">
        <v>67</v>
      </c>
      <c r="G42" s="11">
        <f t="shared" si="26"/>
        <v>836.68652628092809</v>
      </c>
      <c r="H42" s="11">
        <f t="shared" si="26"/>
        <v>953.8226399602579</v>
      </c>
      <c r="I42" s="11">
        <f t="shared" si="26"/>
        <v>1087.3578095546939</v>
      </c>
      <c r="J42" s="11">
        <f t="shared" si="2"/>
        <v>1239.5879028923509</v>
      </c>
      <c r="K42" s="11">
        <f t="shared" si="3"/>
        <v>1313.9631770658921</v>
      </c>
      <c r="L42" s="11">
        <f t="shared" si="4"/>
        <v>1629.3143395617062</v>
      </c>
      <c r="M42" s="11">
        <f t="shared" si="5"/>
        <v>1857.418347100345</v>
      </c>
      <c r="N42" s="11">
        <f t="shared" si="6"/>
        <v>1467.3604942092727</v>
      </c>
      <c r="O42" s="11">
        <f t="shared" si="7"/>
        <v>1702.1381732827563</v>
      </c>
      <c r="P42" s="11">
        <f t="shared" si="8"/>
        <v>1463.8388290231703</v>
      </c>
      <c r="Q42" s="11">
        <f t="shared" si="9"/>
        <v>1844.4369245691946</v>
      </c>
      <c r="R42" s="9">
        <f>$R$8*'[3]Eurostat POM Portables GU'!M33</f>
        <v>2342.4348942028773</v>
      </c>
      <c r="S42" s="9">
        <f>$S$8*'[3]Eurostat POM Portables GU'!N33</f>
        <v>1943.9494166917277</v>
      </c>
      <c r="T42" s="9">
        <f>$T$8*'[3]Eurostat POM Portables GU'!O33</f>
        <v>2254.1949709505043</v>
      </c>
      <c r="U42" s="9">
        <f>$U$8*'[3]Eurostat POM Portables GU'!P33</f>
        <v>2123.546994270343</v>
      </c>
      <c r="V42" s="9">
        <f>$V$8*'[3]Eurostat POM Portables GU'!Q33</f>
        <v>2000.9388788272511</v>
      </c>
      <c r="W42" s="9">
        <f>$W$8*'[3]Eurostat POM Portables GU'!R33</f>
        <v>1864.8109233797256</v>
      </c>
      <c r="X42" s="9">
        <f>$X$8*'[3]Eurostat POM Portables GU'!S33</f>
        <v>1876.7458570805779</v>
      </c>
      <c r="Y42" s="9">
        <f>$Y$8*'[3]Eurostat POM Portables GU'!T33</f>
        <v>1743.926285498517</v>
      </c>
      <c r="Z42" s="9">
        <f>$Z$8*'[3]Eurostat POM Portables GU'!U33</f>
        <v>1604.529001158194</v>
      </c>
      <c r="AA42" s="9">
        <f>$AA$8*'[3]Eurostat POM Portables GU'!V33</f>
        <v>1601.596464355413</v>
      </c>
      <c r="AB42" s="9">
        <f>$AB$8*'[3]Eurostat POM Portables GU'!W33</f>
        <v>1361.6818098829538</v>
      </c>
      <c r="AC42" s="13">
        <f t="shared" ref="AC42:BE42" si="40">AB42+(AB42*AB$44)</f>
        <v>1334.4481736852947</v>
      </c>
      <c r="AD42" s="13">
        <f t="shared" si="40"/>
        <v>1307.7592102115889</v>
      </c>
      <c r="AE42" s="13">
        <f t="shared" si="40"/>
        <v>1281.6040260073571</v>
      </c>
      <c r="AF42" s="13">
        <f t="shared" si="40"/>
        <v>1255.97194548721</v>
      </c>
      <c r="AG42" s="13">
        <f t="shared" si="40"/>
        <v>1230.8525065774656</v>
      </c>
      <c r="AH42" s="13">
        <f t="shared" si="40"/>
        <v>1206.2354564459163</v>
      </c>
      <c r="AI42" s="13">
        <f t="shared" si="40"/>
        <v>1182.110747316998</v>
      </c>
      <c r="AJ42" s="13">
        <f t="shared" si="40"/>
        <v>1158.4685323706581</v>
      </c>
      <c r="AK42" s="13">
        <f t="shared" si="40"/>
        <v>1135.2991617232449</v>
      </c>
      <c r="AL42" s="13">
        <f t="shared" si="40"/>
        <v>1112.59317848878</v>
      </c>
      <c r="AM42" s="13">
        <f t="shared" si="40"/>
        <v>1090.3413149190044</v>
      </c>
      <c r="AN42" s="13">
        <f t="shared" si="40"/>
        <v>1068.5344886206244</v>
      </c>
      <c r="AO42" s="13">
        <f t="shared" si="40"/>
        <v>1047.1637988482119</v>
      </c>
      <c r="AP42" s="13">
        <f t="shared" si="40"/>
        <v>1026.2205228712476</v>
      </c>
      <c r="AQ42" s="13">
        <f t="shared" si="40"/>
        <v>1005.6961124138226</v>
      </c>
      <c r="AR42" s="13">
        <f t="shared" si="40"/>
        <v>985.58219016554608</v>
      </c>
      <c r="AS42" s="13">
        <f t="shared" si="40"/>
        <v>965.87054636223513</v>
      </c>
      <c r="AT42" s="13">
        <f t="shared" si="40"/>
        <v>946.55313543499039</v>
      </c>
      <c r="AU42" s="13">
        <f t="shared" si="40"/>
        <v>937.08760408064052</v>
      </c>
      <c r="AV42" s="13">
        <f t="shared" si="40"/>
        <v>927.71672803983415</v>
      </c>
      <c r="AW42" s="13">
        <f t="shared" si="40"/>
        <v>918.43956075943584</v>
      </c>
      <c r="AX42" s="13">
        <f t="shared" si="40"/>
        <v>909.25516515184142</v>
      </c>
      <c r="AY42" s="13">
        <f t="shared" si="40"/>
        <v>900.162613500323</v>
      </c>
      <c r="AZ42" s="13">
        <f t="shared" si="40"/>
        <v>891.16098736531978</v>
      </c>
      <c r="BA42" s="13">
        <f t="shared" si="40"/>
        <v>882.24937749166656</v>
      </c>
      <c r="BB42" s="13">
        <f t="shared" si="40"/>
        <v>873.4268837167499</v>
      </c>
      <c r="BC42" s="13">
        <f t="shared" si="40"/>
        <v>864.69261487958238</v>
      </c>
      <c r="BD42" s="13">
        <f t="shared" si="40"/>
        <v>856.04568873078654</v>
      </c>
      <c r="BE42" s="13">
        <f t="shared" si="40"/>
        <v>847.48523184347869</v>
      </c>
    </row>
    <row r="43" spans="1:57" x14ac:dyDescent="0.35">
      <c r="A43" s="57" t="s">
        <v>616</v>
      </c>
      <c r="D43" s="58"/>
      <c r="E43" s="58" t="s">
        <v>621</v>
      </c>
      <c r="F43" s="26" t="s">
        <v>68</v>
      </c>
      <c r="G43" s="12">
        <f t="shared" ref="G43:R43" si="41">SUM(G12:G42)</f>
        <v>4903.833332798511</v>
      </c>
      <c r="H43" s="12">
        <f t="shared" si="41"/>
        <v>5590.369999390301</v>
      </c>
      <c r="I43" s="12">
        <f t="shared" si="41"/>
        <v>6373.0217993049437</v>
      </c>
      <c r="J43" s="12">
        <f t="shared" si="41"/>
        <v>7265.2448512076353</v>
      </c>
      <c r="K43" s="12">
        <f t="shared" si="41"/>
        <v>7701.1595422800947</v>
      </c>
      <c r="L43" s="12">
        <f t="shared" si="41"/>
        <v>9549.4378324273166</v>
      </c>
      <c r="M43" s="12">
        <f t="shared" si="41"/>
        <v>10886.35912896714</v>
      </c>
      <c r="N43" s="12">
        <f t="shared" si="41"/>
        <v>8600.2237118840421</v>
      </c>
      <c r="O43" s="12">
        <f t="shared" si="41"/>
        <v>9976.2595057854887</v>
      </c>
      <c r="P43" s="12">
        <f t="shared" si="41"/>
        <v>8579.583174975518</v>
      </c>
      <c r="Q43" s="12">
        <f t="shared" si="41"/>
        <v>10810.274800469151</v>
      </c>
      <c r="R43" s="9">
        <f t="shared" si="41"/>
        <v>13729.048996595826</v>
      </c>
      <c r="S43" s="9">
        <f t="shared" ref="S43:BE43" si="42">SUM(S12:S42)</f>
        <v>12034.105659340918</v>
      </c>
      <c r="T43" s="9">
        <f t="shared" si="42"/>
        <v>13096.462830142867</v>
      </c>
      <c r="U43" s="9">
        <f t="shared" si="42"/>
        <v>12276.836881610037</v>
      </c>
      <c r="V43" s="9">
        <f t="shared" si="42"/>
        <v>11722.475878595735</v>
      </c>
      <c r="W43" s="9">
        <f t="shared" si="42"/>
        <v>10607.44012051463</v>
      </c>
      <c r="X43" s="9">
        <f t="shared" si="42"/>
        <v>11282.641688771449</v>
      </c>
      <c r="Y43" s="9">
        <f t="shared" si="42"/>
        <v>10777.650239587412</v>
      </c>
      <c r="Z43" s="9">
        <f t="shared" si="42"/>
        <v>10797.727199176108</v>
      </c>
      <c r="AA43" s="9">
        <f t="shared" si="42"/>
        <v>11112.365878589235</v>
      </c>
      <c r="AB43" s="9">
        <f t="shared" si="42"/>
        <v>9396.5005990551072</v>
      </c>
      <c r="AC43" s="12">
        <f t="shared" si="42"/>
        <v>9208.5705870740039</v>
      </c>
      <c r="AD43" s="12">
        <f t="shared" si="42"/>
        <v>9024.3991753325245</v>
      </c>
      <c r="AE43" s="12">
        <f t="shared" si="42"/>
        <v>8843.9111918258732</v>
      </c>
      <c r="AF43" s="12">
        <f t="shared" si="42"/>
        <v>8667.0329679893584</v>
      </c>
      <c r="AG43" s="12">
        <f t="shared" si="42"/>
        <v>8493.6923086295683</v>
      </c>
      <c r="AH43" s="12">
        <f t="shared" si="42"/>
        <v>8323.8184624569767</v>
      </c>
      <c r="AI43" s="12">
        <f t="shared" si="42"/>
        <v>8157.3420932078379</v>
      </c>
      <c r="AJ43" s="12">
        <f t="shared" si="42"/>
        <v>7994.1952513436827</v>
      </c>
      <c r="AK43" s="12">
        <f t="shared" si="42"/>
        <v>7834.3113463168074</v>
      </c>
      <c r="AL43" s="12">
        <f t="shared" si="42"/>
        <v>7677.6251193904718</v>
      </c>
      <c r="AM43" s="12">
        <f t="shared" si="42"/>
        <v>7524.0726170026619</v>
      </c>
      <c r="AN43" s="12">
        <f t="shared" si="42"/>
        <v>7373.5911646626082</v>
      </c>
      <c r="AO43" s="12">
        <f t="shared" si="42"/>
        <v>7226.1193413693582</v>
      </c>
      <c r="AP43" s="12">
        <f t="shared" si="42"/>
        <v>7081.5969545419712</v>
      </c>
      <c r="AQ43" s="12">
        <f t="shared" si="42"/>
        <v>6939.965015451131</v>
      </c>
      <c r="AR43" s="12">
        <f t="shared" si="42"/>
        <v>6801.1657151421086</v>
      </c>
      <c r="AS43" s="12">
        <f t="shared" si="42"/>
        <v>6665.1424008392669</v>
      </c>
      <c r="AT43" s="12">
        <f t="shared" si="42"/>
        <v>6531.8395528224801</v>
      </c>
      <c r="AU43" s="12">
        <f t="shared" si="42"/>
        <v>6466.5211572942562</v>
      </c>
      <c r="AV43" s="12">
        <f t="shared" si="42"/>
        <v>6401.8559457213114</v>
      </c>
      <c r="AW43" s="12">
        <f t="shared" si="42"/>
        <v>6337.837386264101</v>
      </c>
      <c r="AX43" s="12">
        <f t="shared" si="42"/>
        <v>6274.4590124014585</v>
      </c>
      <c r="AY43" s="12">
        <f t="shared" si="42"/>
        <v>6211.7144222774441</v>
      </c>
      <c r="AZ43" s="12">
        <f t="shared" si="42"/>
        <v>6149.597278054669</v>
      </c>
      <c r="BA43" s="12">
        <f t="shared" si="42"/>
        <v>6088.1013052741237</v>
      </c>
      <c r="BB43" s="12">
        <f t="shared" si="42"/>
        <v>6027.2202922213819</v>
      </c>
      <c r="BC43" s="12">
        <f t="shared" si="42"/>
        <v>5966.9480892991687</v>
      </c>
      <c r="BD43" s="12">
        <f t="shared" si="42"/>
        <v>5907.2786084061763</v>
      </c>
      <c r="BE43" s="12">
        <f t="shared" si="42"/>
        <v>5848.2058223221147</v>
      </c>
    </row>
    <row r="44" spans="1:57" x14ac:dyDescent="0.35">
      <c r="F44" s="46" t="s">
        <v>69</v>
      </c>
      <c r="G44" s="47">
        <f t="shared" ref="G44:P44" si="43">_xlfn.RRI(1,G43,H43)</f>
        <v>0.13999999999999968</v>
      </c>
      <c r="H44" s="47">
        <f t="shared" si="43"/>
        <v>0.14000000000000012</v>
      </c>
      <c r="I44" s="47">
        <f>_xlfn.RRI(1,I43,J43)</f>
        <v>0.1399999999999999</v>
      </c>
      <c r="J44" s="47">
        <f t="shared" si="43"/>
        <v>6.0000000000000275E-2</v>
      </c>
      <c r="K44" s="47">
        <f t="shared" si="43"/>
        <v>0.24</v>
      </c>
      <c r="L44" s="47">
        <f t="shared" si="43"/>
        <v>0.1399999999999999</v>
      </c>
      <c r="M44" s="47">
        <f t="shared" si="43"/>
        <v>-0.20999999999999985</v>
      </c>
      <c r="N44" s="47">
        <f t="shared" si="43"/>
        <v>0.15999999999999992</v>
      </c>
      <c r="O44" s="47">
        <f t="shared" si="43"/>
        <v>-0.14000000000000024</v>
      </c>
      <c r="P44" s="47">
        <f t="shared" si="43"/>
        <v>0.25999999999999979</v>
      </c>
      <c r="Q44" s="47">
        <f>_xlfn.RRI(1,Q43,R43)</f>
        <v>0.27000000000000046</v>
      </c>
      <c r="R44" s="47">
        <f>_xlfn.RRI(1,R43,S43)</f>
        <v>-0.12345671850068973</v>
      </c>
      <c r="S44" s="47">
        <f t="shared" ref="S44:AA44" si="44">_xlfn.RRI(1,S43,T43)</f>
        <v>8.8278863496378257E-2</v>
      </c>
      <c r="T44" s="47">
        <f t="shared" si="44"/>
        <v>-6.2583764728165847E-2</v>
      </c>
      <c r="U44" s="47">
        <f t="shared" si="44"/>
        <v>-4.5155035320596504E-2</v>
      </c>
      <c r="V44" s="47">
        <f t="shared" si="44"/>
        <v>-9.5119475580842772E-2</v>
      </c>
      <c r="W44" s="47">
        <f t="shared" si="44"/>
        <v>6.365358282353073E-2</v>
      </c>
      <c r="X44" s="47">
        <f t="shared" si="44"/>
        <v>-4.4758263455854319E-2</v>
      </c>
      <c r="Y44" s="47">
        <f t="shared" si="44"/>
        <v>1.8628327272072198E-3</v>
      </c>
      <c r="Z44" s="47">
        <f t="shared" si="44"/>
        <v>2.9139343271900264E-2</v>
      </c>
      <c r="AA44" s="47">
        <f t="shared" si="44"/>
        <v>-0.15441043773047225</v>
      </c>
      <c r="AB44" s="47">
        <v>-0.02</v>
      </c>
      <c r="AC44" s="47">
        <v>-0.02</v>
      </c>
      <c r="AD44" s="47">
        <v>-0.02</v>
      </c>
      <c r="AE44" s="47">
        <v>-0.02</v>
      </c>
      <c r="AF44" s="47">
        <v>-0.02</v>
      </c>
      <c r="AG44" s="47">
        <v>-0.02</v>
      </c>
      <c r="AH44" s="47">
        <v>-0.02</v>
      </c>
      <c r="AI44" s="47">
        <v>-0.02</v>
      </c>
      <c r="AJ44" s="47">
        <v>-0.02</v>
      </c>
      <c r="AK44" s="47">
        <v>-0.02</v>
      </c>
      <c r="AL44" s="47">
        <v>-0.02</v>
      </c>
      <c r="AM44" s="47">
        <v>-0.02</v>
      </c>
      <c r="AN44" s="47">
        <v>-0.02</v>
      </c>
      <c r="AO44" s="47">
        <v>-0.02</v>
      </c>
      <c r="AP44" s="47">
        <v>-0.02</v>
      </c>
      <c r="AQ44" s="47">
        <v>-0.02</v>
      </c>
      <c r="AR44" s="47">
        <v>-0.02</v>
      </c>
      <c r="AS44" s="47">
        <v>-0.02</v>
      </c>
      <c r="AT44" s="47">
        <v>-0.01</v>
      </c>
      <c r="AU44" s="47">
        <v>-0.01</v>
      </c>
      <c r="AV44" s="47">
        <v>-0.01</v>
      </c>
      <c r="AW44" s="47">
        <v>-0.01</v>
      </c>
      <c r="AX44" s="47">
        <v>-0.01</v>
      </c>
      <c r="AY44" s="47">
        <v>-0.01</v>
      </c>
      <c r="AZ44" s="47">
        <v>-0.01</v>
      </c>
      <c r="BA44" s="47">
        <v>-0.01</v>
      </c>
      <c r="BB44" s="47">
        <v>-0.01</v>
      </c>
      <c r="BC44" s="47">
        <v>-0.01</v>
      </c>
      <c r="BD44" s="47">
        <v>-0.01</v>
      </c>
      <c r="BE44" s="47">
        <v>-0.01</v>
      </c>
    </row>
    <row r="45" spans="1:57" x14ac:dyDescent="0.35">
      <c r="R45" s="5"/>
      <c r="S45" s="5"/>
      <c r="T45" s="5"/>
      <c r="U45" s="5"/>
      <c r="V45" s="5"/>
      <c r="W45" s="5"/>
      <c r="X45" s="5"/>
      <c r="Y45" s="5"/>
      <c r="Z45" s="5"/>
    </row>
    <row r="46" spans="1:57" x14ac:dyDescent="0.35">
      <c r="F46" s="15" t="s">
        <v>600</v>
      </c>
      <c r="G46" s="15"/>
      <c r="H46" s="15"/>
      <c r="I46" s="16"/>
      <c r="J46" s="16"/>
      <c r="K46" s="16"/>
      <c r="L46" s="16"/>
      <c r="M46" s="16"/>
      <c r="N46" s="16"/>
      <c r="O46" s="16"/>
      <c r="P46" s="16"/>
      <c r="Q46" s="16"/>
      <c r="U46" s="16"/>
      <c r="V46" s="16"/>
      <c r="W46" s="45"/>
    </row>
    <row r="47" spans="1:57" x14ac:dyDescent="0.35">
      <c r="F47" s="13" t="s">
        <v>71</v>
      </c>
      <c r="G47" s="13"/>
      <c r="H47" s="13"/>
    </row>
    <row r="48" spans="1:57" x14ac:dyDescent="0.35">
      <c r="F48" s="48" t="s">
        <v>598</v>
      </c>
      <c r="G48" s="47">
        <f>_xlfn.RRI(5,V43,AA43)</f>
        <v>-1.0632962694402615E-2</v>
      </c>
      <c r="AB48" s="89">
        <f>SUM(W44:AA44)/5</f>
        <v>-2.0902588472737672E-2</v>
      </c>
    </row>
  </sheetData>
  <mergeCells count="4">
    <mergeCell ref="R2:AB2"/>
    <mergeCell ref="G10:Q10"/>
    <mergeCell ref="R10:AB10"/>
    <mergeCell ref="AC10:BE10"/>
  </mergeCells>
  <pageMargins left="0.7" right="0.7" top="0.78740157499999996" bottom="0.78740157499999996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CFBCF-AD46-44B6-A8B1-224D52D1B0C9}">
  <sheetPr>
    <tabColor rgb="FF92D050"/>
  </sheetPr>
  <dimension ref="A1:BE47"/>
  <sheetViews>
    <sheetView topLeftCell="A30" zoomScale="60" zoomScaleNormal="60" workbookViewId="0">
      <selection activeCell="E12" sqref="E12:E43"/>
    </sheetView>
  </sheetViews>
  <sheetFormatPr baseColWidth="10" defaultRowHeight="14.5" x14ac:dyDescent="0.35"/>
  <cols>
    <col min="1" max="4" width="11.54296875" style="57"/>
    <col min="5" max="5" width="13.54296875" bestFit="1" customWidth="1"/>
    <col min="6" max="6" width="27.26953125" customWidth="1"/>
    <col min="7" max="7" width="12.26953125" customWidth="1"/>
    <col min="8" max="8" width="18.54296875" bestFit="1" customWidth="1"/>
    <col min="9" max="9" width="12" customWidth="1"/>
    <col min="10" max="17" width="11" customWidth="1"/>
    <col min="18" max="27" width="11.26953125" bestFit="1" customWidth="1"/>
  </cols>
  <sheetData>
    <row r="1" spans="1:57" x14ac:dyDescent="0.35">
      <c r="F1" s="26" t="s">
        <v>32</v>
      </c>
      <c r="G1" s="26" t="s">
        <v>33</v>
      </c>
      <c r="H1" s="99" t="s">
        <v>588</v>
      </c>
      <c r="I1" s="99"/>
      <c r="J1" s="26"/>
      <c r="K1" s="26"/>
      <c r="L1" s="26"/>
      <c r="M1" s="26"/>
      <c r="N1" s="26"/>
      <c r="O1" s="26"/>
      <c r="P1" s="26"/>
    </row>
    <row r="2" spans="1:57" x14ac:dyDescent="0.35">
      <c r="G2" s="26" t="s">
        <v>585</v>
      </c>
      <c r="H2" s="26" t="s">
        <v>78</v>
      </c>
      <c r="I2" s="26"/>
      <c r="J2" s="26"/>
      <c r="K2" s="26"/>
      <c r="L2" s="26"/>
      <c r="M2" s="26"/>
      <c r="N2" s="26"/>
      <c r="O2" s="26"/>
      <c r="P2" s="26"/>
    </row>
    <row r="9" spans="1:57" x14ac:dyDescent="0.35">
      <c r="F9" s="26"/>
      <c r="G9" s="26"/>
      <c r="H9" s="26"/>
      <c r="I9" s="6"/>
      <c r="J9" s="6"/>
      <c r="K9" s="6"/>
      <c r="L9" s="6"/>
      <c r="M9" s="6"/>
      <c r="N9" s="6"/>
      <c r="O9" s="6"/>
      <c r="P9" s="6"/>
      <c r="Q9" s="6"/>
      <c r="R9" s="26"/>
      <c r="S9" s="26"/>
      <c r="T9" s="26"/>
      <c r="U9" s="26"/>
      <c r="V9" s="26"/>
      <c r="W9" s="26"/>
      <c r="X9" s="26"/>
      <c r="Y9" s="26"/>
      <c r="Z9" s="26"/>
      <c r="AA9" s="7"/>
    </row>
    <row r="10" spans="1:57" x14ac:dyDescent="0.35">
      <c r="F10" s="26"/>
      <c r="G10" s="96" t="s">
        <v>38</v>
      </c>
      <c r="H10" s="96"/>
      <c r="I10" s="96"/>
      <c r="J10" s="96"/>
      <c r="K10" s="96"/>
      <c r="L10" s="96"/>
      <c r="M10" s="96"/>
      <c r="N10" s="96"/>
      <c r="O10" s="96"/>
      <c r="P10" s="96"/>
      <c r="Q10" s="96"/>
      <c r="R10" s="97" t="s">
        <v>39</v>
      </c>
      <c r="S10" s="97"/>
      <c r="T10" s="97"/>
      <c r="U10" s="97"/>
      <c r="V10" s="97"/>
      <c r="W10" s="97"/>
      <c r="X10" s="97"/>
      <c r="Y10" s="97"/>
      <c r="Z10" s="97"/>
      <c r="AA10" s="97"/>
      <c r="AB10" s="97"/>
      <c r="AC10" s="98" t="s">
        <v>40</v>
      </c>
      <c r="AD10" s="98"/>
      <c r="AE10" s="98"/>
      <c r="AF10" s="98"/>
      <c r="AG10" s="98"/>
      <c r="AH10" s="98"/>
      <c r="AI10" s="98"/>
      <c r="AJ10" s="98"/>
      <c r="AK10" s="98"/>
      <c r="AL10" s="98"/>
      <c r="AM10" s="98"/>
      <c r="AN10" s="98"/>
      <c r="AO10" s="98"/>
      <c r="AP10" s="98"/>
      <c r="AQ10" s="98"/>
      <c r="AR10" s="98"/>
      <c r="AS10" s="98"/>
      <c r="AT10" s="98"/>
      <c r="AU10" s="98"/>
      <c r="AV10" s="98"/>
      <c r="AW10" s="98"/>
      <c r="AX10" s="98"/>
      <c r="AY10" s="98"/>
      <c r="AZ10" s="98"/>
      <c r="BA10" s="98"/>
      <c r="BB10" s="98"/>
      <c r="BC10" s="98"/>
      <c r="BD10" s="98"/>
      <c r="BE10" s="98"/>
    </row>
    <row r="11" spans="1:57" x14ac:dyDescent="0.35">
      <c r="A11" s="57" t="s">
        <v>615</v>
      </c>
      <c r="B11" s="57" t="s">
        <v>613</v>
      </c>
      <c r="C11" s="57" t="s">
        <v>618</v>
      </c>
      <c r="D11" s="57" t="s">
        <v>620</v>
      </c>
      <c r="E11" s="76" t="s">
        <v>619</v>
      </c>
      <c r="F11" s="27" t="s">
        <v>614</v>
      </c>
      <c r="G11" s="8">
        <v>2000</v>
      </c>
      <c r="H11" s="8">
        <v>2001</v>
      </c>
      <c r="I11" s="8">
        <v>2002</v>
      </c>
      <c r="J11" s="8">
        <v>2003</v>
      </c>
      <c r="K11" s="8">
        <v>2004</v>
      </c>
      <c r="L11" s="8">
        <v>2005</v>
      </c>
      <c r="M11" s="8">
        <v>2006</v>
      </c>
      <c r="N11" s="8">
        <v>2007</v>
      </c>
      <c r="O11" s="8">
        <v>2008</v>
      </c>
      <c r="P11" s="8">
        <v>2009</v>
      </c>
      <c r="Q11" s="8">
        <v>2010</v>
      </c>
      <c r="R11" s="9">
        <v>2011</v>
      </c>
      <c r="S11" s="9">
        <v>2012</v>
      </c>
      <c r="T11" s="9">
        <v>2013</v>
      </c>
      <c r="U11" s="9">
        <v>2014</v>
      </c>
      <c r="V11" s="9">
        <v>2015</v>
      </c>
      <c r="W11" s="9">
        <v>2016</v>
      </c>
      <c r="X11" s="9">
        <v>2017</v>
      </c>
      <c r="Y11" s="9">
        <v>2018</v>
      </c>
      <c r="Z11" s="9">
        <v>2019</v>
      </c>
      <c r="AA11" s="9">
        <v>2020</v>
      </c>
      <c r="AB11" s="9">
        <v>2021</v>
      </c>
      <c r="AC11" s="10">
        <v>2022</v>
      </c>
      <c r="AD11" s="10">
        <v>2023</v>
      </c>
      <c r="AE11" s="10">
        <v>2024</v>
      </c>
      <c r="AF11" s="10">
        <v>2025</v>
      </c>
      <c r="AG11" s="10">
        <v>2026</v>
      </c>
      <c r="AH11" s="10">
        <v>2027</v>
      </c>
      <c r="AI11" s="10">
        <v>2028</v>
      </c>
      <c r="AJ11" s="10">
        <v>2029</v>
      </c>
      <c r="AK11" s="10">
        <v>2030</v>
      </c>
      <c r="AL11" s="10">
        <v>2031</v>
      </c>
      <c r="AM11" s="10">
        <v>2032</v>
      </c>
      <c r="AN11" s="10">
        <v>2033</v>
      </c>
      <c r="AO11" s="10">
        <v>2034</v>
      </c>
      <c r="AP11" s="10">
        <v>2035</v>
      </c>
      <c r="AQ11" s="10">
        <v>2036</v>
      </c>
      <c r="AR11" s="10">
        <v>2037</v>
      </c>
      <c r="AS11" s="10">
        <v>2038</v>
      </c>
      <c r="AT11" s="10">
        <v>2039</v>
      </c>
      <c r="AU11" s="10">
        <v>2040</v>
      </c>
      <c r="AV11" s="10">
        <v>2041</v>
      </c>
      <c r="AW11" s="10">
        <v>2042</v>
      </c>
      <c r="AX11" s="10">
        <v>2043</v>
      </c>
      <c r="AY11" s="10">
        <v>2044</v>
      </c>
      <c r="AZ11" s="10">
        <v>2045</v>
      </c>
      <c r="BA11" s="10">
        <v>2046</v>
      </c>
      <c r="BB11" s="10">
        <v>2047</v>
      </c>
      <c r="BC11" s="10">
        <v>2048</v>
      </c>
      <c r="BD11" s="10">
        <v>2049</v>
      </c>
      <c r="BE11" s="10">
        <v>2050</v>
      </c>
    </row>
    <row r="12" spans="1:57" x14ac:dyDescent="0.35">
      <c r="A12" s="57" t="s">
        <v>616</v>
      </c>
      <c r="C12" s="86" t="s">
        <v>5</v>
      </c>
      <c r="D12" s="58" t="s">
        <v>621</v>
      </c>
      <c r="E12" s="86" t="s">
        <v>617</v>
      </c>
      <c r="F12" s="26" t="s">
        <v>41</v>
      </c>
      <c r="G12" s="11">
        <f>G$43*'Shares Cameras and Games'!C5</f>
        <v>0</v>
      </c>
      <c r="H12" s="11">
        <f>H$43*'Shares Cameras and Games'!D5</f>
        <v>0</v>
      </c>
      <c r="I12" s="11">
        <f>I$43*'Shares Cameras and Games'!E5</f>
        <v>0</v>
      </c>
      <c r="J12" s="11">
        <f>J$43*'Shares Cameras and Games'!F5</f>
        <v>0</v>
      </c>
      <c r="K12" s="11">
        <f>K$43*'Shares Cameras and Games'!G5</f>
        <v>0</v>
      </c>
      <c r="L12" s="11">
        <f>L$43*'Shares Cameras and Games'!H5</f>
        <v>0</v>
      </c>
      <c r="M12" s="11">
        <f>M$43*'Shares Cameras and Games'!I5</f>
        <v>0</v>
      </c>
      <c r="N12" s="11">
        <f>N$43*'Shares Cameras and Games'!J5</f>
        <v>0</v>
      </c>
      <c r="O12" s="11">
        <f>O$43*'Shares Cameras and Games'!K5</f>
        <v>0</v>
      </c>
      <c r="P12" s="11">
        <f>P$43*'Shares Cameras and Games'!L5</f>
        <v>0</v>
      </c>
      <c r="Q12" s="11">
        <f>Q$43*'Shares Cameras and Games'!M5</f>
        <v>0</v>
      </c>
      <c r="R12" s="11">
        <f>R$43*'Shares Cameras and Games'!N5</f>
        <v>0</v>
      </c>
      <c r="S12" s="11">
        <f>S$43*'Shares Cameras and Games'!O5</f>
        <v>0</v>
      </c>
      <c r="T12" s="11">
        <f>T$43*'Shares Cameras and Games'!P5</f>
        <v>0</v>
      </c>
      <c r="U12" s="11">
        <f>U$43*'Shares Cameras and Games'!Q5</f>
        <v>0</v>
      </c>
      <c r="V12" s="11">
        <f>V$43*'Shares Cameras and Games'!R5</f>
        <v>0</v>
      </c>
      <c r="W12" s="11">
        <f>W$43*'Shares Cameras and Games'!S5</f>
        <v>0</v>
      </c>
      <c r="X12" s="11">
        <f>X$43*'Shares Cameras and Games'!T5</f>
        <v>0</v>
      </c>
      <c r="Y12" s="11">
        <f>Y$43*'Shares Cameras and Games'!U5</f>
        <v>0</v>
      </c>
      <c r="Z12" s="11">
        <f>Z$43*'Shares Cameras and Games'!V5</f>
        <v>0</v>
      </c>
      <c r="AA12" s="11">
        <f>AA$43*'Shares Cameras and Games'!W5</f>
        <v>0</v>
      </c>
      <c r="AB12" s="11">
        <f>AB$43*'Shares Cameras and Games'!X5</f>
        <v>0</v>
      </c>
      <c r="AC12" s="10">
        <f>AC$43*'Shares Cameras and Games'!Y5</f>
        <v>0</v>
      </c>
      <c r="AD12" s="10">
        <f>AD$43*'Shares Cameras and Games'!Z5</f>
        <v>0</v>
      </c>
      <c r="AE12" s="10">
        <f>AE$43*'Shares Cameras and Games'!AA5</f>
        <v>0</v>
      </c>
      <c r="AF12" s="10">
        <f>AF$43*'Shares Cameras and Games'!AB5</f>
        <v>0</v>
      </c>
      <c r="AG12" s="10">
        <f>AG$43*'Shares Cameras and Games'!AC5</f>
        <v>0</v>
      </c>
      <c r="AH12" s="10">
        <f>AH$43*'Shares Cameras and Games'!AD5</f>
        <v>0</v>
      </c>
      <c r="AI12" s="10">
        <f>AI$43*'Shares Cameras and Games'!AE5</f>
        <v>0</v>
      </c>
      <c r="AJ12" s="10">
        <f>AJ$43*'Shares Cameras and Games'!AF5</f>
        <v>0</v>
      </c>
      <c r="AK12" s="10">
        <f>AK$43*'Shares Cameras and Games'!AG5</f>
        <v>0</v>
      </c>
      <c r="AL12" s="10">
        <f>AL$43*'Shares Cameras and Games'!AH5</f>
        <v>0</v>
      </c>
      <c r="AM12" s="10">
        <f>AM$43*'Shares Cameras and Games'!AI5</f>
        <v>0</v>
      </c>
      <c r="AN12" s="10">
        <f>AN$43*'Shares Cameras and Games'!AJ5</f>
        <v>0</v>
      </c>
      <c r="AO12" s="10">
        <f>AO$43*'Shares Cameras and Games'!AK5</f>
        <v>0</v>
      </c>
      <c r="AP12" s="10">
        <f>AP$43*'Shares Cameras and Games'!AL5</f>
        <v>0</v>
      </c>
      <c r="AQ12" s="10">
        <f>AQ$43*'Shares Cameras and Games'!AM5</f>
        <v>0</v>
      </c>
      <c r="AR12" s="10">
        <f>AR$43*'Shares Cameras and Games'!AN5</f>
        <v>0</v>
      </c>
      <c r="AS12" s="10">
        <f>AS$43*'Shares Cameras and Games'!AO5</f>
        <v>0</v>
      </c>
      <c r="AT12" s="10">
        <f>AT$43*'Shares Cameras and Games'!AP5</f>
        <v>0</v>
      </c>
      <c r="AU12" s="10">
        <f>AU$43*'Shares Cameras and Games'!AQ5</f>
        <v>0</v>
      </c>
      <c r="AV12" s="10">
        <f>AV$43*'Shares Cameras and Games'!AR5</f>
        <v>0</v>
      </c>
      <c r="AW12" s="10">
        <f>AW$43*'Shares Cameras and Games'!AS5</f>
        <v>0</v>
      </c>
      <c r="AX12" s="10">
        <f>AX$43*'Shares Cameras and Games'!AT5</f>
        <v>0</v>
      </c>
      <c r="AY12" s="10">
        <f>AY$43*'Shares Cameras and Games'!AU5</f>
        <v>0</v>
      </c>
      <c r="AZ12" s="10">
        <f>AZ$43*'Shares Cameras and Games'!AV5</f>
        <v>0</v>
      </c>
      <c r="BA12" s="10">
        <f>BA$43*'Shares Cameras and Games'!AW5</f>
        <v>0</v>
      </c>
      <c r="BB12" s="10">
        <f>BB$43*'Shares Cameras and Games'!AX5</f>
        <v>0</v>
      </c>
      <c r="BC12" s="10">
        <f>BC$43*'Shares Cameras and Games'!AY5</f>
        <v>0</v>
      </c>
      <c r="BD12" s="10">
        <f>BD$43*'Shares Cameras and Games'!AZ5</f>
        <v>0</v>
      </c>
      <c r="BE12" s="10">
        <f>BE$43*'Shares Cameras and Games'!BA5</f>
        <v>0</v>
      </c>
    </row>
    <row r="13" spans="1:57" x14ac:dyDescent="0.35">
      <c r="A13" s="57" t="s">
        <v>616</v>
      </c>
      <c r="C13" s="86" t="s">
        <v>5</v>
      </c>
      <c r="D13" s="58" t="s">
        <v>621</v>
      </c>
      <c r="E13" s="86" t="s">
        <v>617</v>
      </c>
      <c r="F13" s="26" t="s">
        <v>42</v>
      </c>
      <c r="G13" s="11">
        <f>G$43*'Shares Cameras and Games'!C6</f>
        <v>0</v>
      </c>
      <c r="H13" s="11">
        <f>H$43*'Shares Cameras and Games'!D6</f>
        <v>0</v>
      </c>
      <c r="I13" s="11">
        <f>I$43*'Shares Cameras and Games'!E6</f>
        <v>0</v>
      </c>
      <c r="J13" s="11">
        <f>J$43*'Shares Cameras and Games'!F6</f>
        <v>0</v>
      </c>
      <c r="K13" s="11">
        <f>K$43*'Shares Cameras and Games'!G6</f>
        <v>0</v>
      </c>
      <c r="L13" s="11">
        <f>L$43*'Shares Cameras and Games'!H6</f>
        <v>0</v>
      </c>
      <c r="M13" s="11">
        <f>M$43*'Shares Cameras and Games'!I6</f>
        <v>0</v>
      </c>
      <c r="N13" s="11">
        <f>N$43*'Shares Cameras and Games'!J6</f>
        <v>0</v>
      </c>
      <c r="O13" s="11">
        <f>O$43*'Shares Cameras and Games'!K6</f>
        <v>0</v>
      </c>
      <c r="P13" s="11">
        <f>P$43*'Shares Cameras and Games'!L6</f>
        <v>0</v>
      </c>
      <c r="Q13" s="11">
        <f>Q$43*'Shares Cameras and Games'!M6</f>
        <v>0</v>
      </c>
      <c r="R13" s="11">
        <f>R$43*'Shares Cameras and Games'!N6</f>
        <v>0</v>
      </c>
      <c r="S13" s="11">
        <f>S$43*'Shares Cameras and Games'!O6</f>
        <v>0</v>
      </c>
      <c r="T13" s="11">
        <f>T$43*'Shares Cameras and Games'!P6</f>
        <v>0</v>
      </c>
      <c r="U13" s="11">
        <f>U$43*'Shares Cameras and Games'!Q6</f>
        <v>0</v>
      </c>
      <c r="V13" s="11">
        <f>V$43*'Shares Cameras and Games'!R6</f>
        <v>0</v>
      </c>
      <c r="W13" s="11">
        <f>W$43*'Shares Cameras and Games'!S6</f>
        <v>0</v>
      </c>
      <c r="X13" s="11">
        <f>X$43*'Shares Cameras and Games'!T6</f>
        <v>0</v>
      </c>
      <c r="Y13" s="11">
        <f>Y$43*'Shares Cameras and Games'!U6</f>
        <v>0</v>
      </c>
      <c r="Z13" s="11">
        <f>Z$43*'Shares Cameras and Games'!V6</f>
        <v>0</v>
      </c>
      <c r="AA13" s="11">
        <f>AA$43*'Shares Cameras and Games'!W6</f>
        <v>0</v>
      </c>
      <c r="AB13" s="11">
        <f>AB$43*'Shares Cameras and Games'!X6</f>
        <v>0</v>
      </c>
      <c r="AC13" s="10">
        <f>AC$43*'Shares Cameras and Games'!Y6</f>
        <v>0</v>
      </c>
      <c r="AD13" s="10">
        <f>AD$43*'Shares Cameras and Games'!Z6</f>
        <v>0</v>
      </c>
      <c r="AE13" s="10">
        <f>AE$43*'Shares Cameras and Games'!AA6</f>
        <v>0</v>
      </c>
      <c r="AF13" s="10">
        <f>AF$43*'Shares Cameras and Games'!AB6</f>
        <v>0</v>
      </c>
      <c r="AG13" s="10">
        <f>AG$43*'Shares Cameras and Games'!AC6</f>
        <v>0</v>
      </c>
      <c r="AH13" s="10">
        <f>AH$43*'Shares Cameras and Games'!AD6</f>
        <v>0</v>
      </c>
      <c r="AI13" s="10">
        <f>AI$43*'Shares Cameras and Games'!AE6</f>
        <v>0</v>
      </c>
      <c r="AJ13" s="10">
        <f>AJ$43*'Shares Cameras and Games'!AF6</f>
        <v>0</v>
      </c>
      <c r="AK13" s="10">
        <f>AK$43*'Shares Cameras and Games'!AG6</f>
        <v>0</v>
      </c>
      <c r="AL13" s="10">
        <f>AL$43*'Shares Cameras and Games'!AH6</f>
        <v>0</v>
      </c>
      <c r="AM13" s="10">
        <f>AM$43*'Shares Cameras and Games'!AI6</f>
        <v>0</v>
      </c>
      <c r="AN13" s="10">
        <f>AN$43*'Shares Cameras and Games'!AJ6</f>
        <v>0</v>
      </c>
      <c r="AO13" s="10">
        <f>AO$43*'Shares Cameras and Games'!AK6</f>
        <v>0</v>
      </c>
      <c r="AP13" s="10">
        <f>AP$43*'Shares Cameras and Games'!AL6</f>
        <v>0</v>
      </c>
      <c r="AQ13" s="10">
        <f>AQ$43*'Shares Cameras and Games'!AM6</f>
        <v>0</v>
      </c>
      <c r="AR13" s="10">
        <f>AR$43*'Shares Cameras and Games'!AN6</f>
        <v>0</v>
      </c>
      <c r="AS13" s="10">
        <f>AS$43*'Shares Cameras and Games'!AO6</f>
        <v>0</v>
      </c>
      <c r="AT13" s="10">
        <f>AT$43*'Shares Cameras and Games'!AP6</f>
        <v>0</v>
      </c>
      <c r="AU13" s="10">
        <f>AU$43*'Shares Cameras and Games'!AQ6</f>
        <v>0</v>
      </c>
      <c r="AV13" s="10">
        <f>AV$43*'Shares Cameras and Games'!AR6</f>
        <v>0</v>
      </c>
      <c r="AW13" s="10">
        <f>AW$43*'Shares Cameras and Games'!AS6</f>
        <v>0</v>
      </c>
      <c r="AX13" s="10">
        <f>AX$43*'Shares Cameras and Games'!AT6</f>
        <v>0</v>
      </c>
      <c r="AY13" s="10">
        <f>AY$43*'Shares Cameras and Games'!AU6</f>
        <v>0</v>
      </c>
      <c r="AZ13" s="10">
        <f>AZ$43*'Shares Cameras and Games'!AV6</f>
        <v>0</v>
      </c>
      <c r="BA13" s="10">
        <f>BA$43*'Shares Cameras and Games'!AW6</f>
        <v>0</v>
      </c>
      <c r="BB13" s="10">
        <f>BB$43*'Shares Cameras and Games'!AX6</f>
        <v>0</v>
      </c>
      <c r="BC13" s="10">
        <f>BC$43*'Shares Cameras and Games'!AY6</f>
        <v>0</v>
      </c>
      <c r="BD13" s="10">
        <f>BD$43*'Shares Cameras and Games'!AZ6</f>
        <v>0</v>
      </c>
      <c r="BE13" s="10">
        <f>BE$43*'Shares Cameras and Games'!BA6</f>
        <v>0</v>
      </c>
    </row>
    <row r="14" spans="1:57" x14ac:dyDescent="0.35">
      <c r="A14" s="57" t="s">
        <v>616</v>
      </c>
      <c r="C14" s="86" t="s">
        <v>5</v>
      </c>
      <c r="D14" s="58" t="s">
        <v>621</v>
      </c>
      <c r="E14" s="86" t="s">
        <v>617</v>
      </c>
      <c r="F14" s="26" t="s">
        <v>43</v>
      </c>
      <c r="G14" s="11">
        <f>G$43*'Shares Cameras and Games'!C7</f>
        <v>0</v>
      </c>
      <c r="H14" s="11">
        <f>H$43*'Shares Cameras and Games'!D7</f>
        <v>0</v>
      </c>
      <c r="I14" s="11">
        <f>I$43*'Shares Cameras and Games'!E7</f>
        <v>0</v>
      </c>
      <c r="J14" s="11">
        <f>J$43*'Shares Cameras and Games'!F7</f>
        <v>0</v>
      </c>
      <c r="K14" s="11">
        <f>K$43*'Shares Cameras and Games'!G7</f>
        <v>0</v>
      </c>
      <c r="L14" s="11">
        <f>L$43*'Shares Cameras and Games'!H7</f>
        <v>0</v>
      </c>
      <c r="M14" s="11">
        <f>M$43*'Shares Cameras and Games'!I7</f>
        <v>0</v>
      </c>
      <c r="N14" s="11">
        <f>N$43*'Shares Cameras and Games'!J7</f>
        <v>0</v>
      </c>
      <c r="O14" s="11">
        <f>O$43*'Shares Cameras and Games'!K7</f>
        <v>0</v>
      </c>
      <c r="P14" s="11">
        <f>P$43*'Shares Cameras and Games'!L7</f>
        <v>0</v>
      </c>
      <c r="Q14" s="11">
        <f>Q$43*'Shares Cameras and Games'!M7</f>
        <v>0</v>
      </c>
      <c r="R14" s="11">
        <f>R$43*'Shares Cameras and Games'!N7</f>
        <v>0</v>
      </c>
      <c r="S14" s="11">
        <f>S$43*'Shares Cameras and Games'!O7</f>
        <v>0</v>
      </c>
      <c r="T14" s="11">
        <f>T$43*'Shares Cameras and Games'!P7</f>
        <v>0</v>
      </c>
      <c r="U14" s="11">
        <f>U$43*'Shares Cameras and Games'!Q7</f>
        <v>0</v>
      </c>
      <c r="V14" s="11">
        <f>V$43*'Shares Cameras and Games'!R7</f>
        <v>0</v>
      </c>
      <c r="W14" s="11">
        <f>W$43*'Shares Cameras and Games'!S7</f>
        <v>0</v>
      </c>
      <c r="X14" s="11">
        <f>X$43*'Shares Cameras and Games'!T7</f>
        <v>0</v>
      </c>
      <c r="Y14" s="11">
        <f>Y$43*'Shares Cameras and Games'!U7</f>
        <v>0</v>
      </c>
      <c r="Z14" s="11">
        <f>Z$43*'Shares Cameras and Games'!V7</f>
        <v>0</v>
      </c>
      <c r="AA14" s="11">
        <f>AA$43*'Shares Cameras and Games'!W7</f>
        <v>0</v>
      </c>
      <c r="AB14" s="11">
        <f>AB$43*'Shares Cameras and Games'!X7</f>
        <v>0</v>
      </c>
      <c r="AC14" s="10">
        <f>AC$43*'Shares Cameras and Games'!Y7</f>
        <v>0</v>
      </c>
      <c r="AD14" s="10">
        <f>AD$43*'Shares Cameras and Games'!Z7</f>
        <v>0</v>
      </c>
      <c r="AE14" s="10">
        <f>AE$43*'Shares Cameras and Games'!AA7</f>
        <v>0</v>
      </c>
      <c r="AF14" s="10">
        <f>AF$43*'Shares Cameras and Games'!AB7</f>
        <v>0</v>
      </c>
      <c r="AG14" s="10">
        <f>AG$43*'Shares Cameras and Games'!AC7</f>
        <v>0</v>
      </c>
      <c r="AH14" s="10">
        <f>AH$43*'Shares Cameras and Games'!AD7</f>
        <v>0</v>
      </c>
      <c r="AI14" s="10">
        <f>AI$43*'Shares Cameras and Games'!AE7</f>
        <v>0</v>
      </c>
      <c r="AJ14" s="10">
        <f>AJ$43*'Shares Cameras and Games'!AF7</f>
        <v>0</v>
      </c>
      <c r="AK14" s="10">
        <f>AK$43*'Shares Cameras and Games'!AG7</f>
        <v>0</v>
      </c>
      <c r="AL14" s="10">
        <f>AL$43*'Shares Cameras and Games'!AH7</f>
        <v>0</v>
      </c>
      <c r="AM14" s="10">
        <f>AM$43*'Shares Cameras and Games'!AI7</f>
        <v>0</v>
      </c>
      <c r="AN14" s="10">
        <f>AN$43*'Shares Cameras and Games'!AJ7</f>
        <v>0</v>
      </c>
      <c r="AO14" s="10">
        <f>AO$43*'Shares Cameras and Games'!AK7</f>
        <v>0</v>
      </c>
      <c r="AP14" s="10">
        <f>AP$43*'Shares Cameras and Games'!AL7</f>
        <v>0</v>
      </c>
      <c r="AQ14" s="10">
        <f>AQ$43*'Shares Cameras and Games'!AM7</f>
        <v>0</v>
      </c>
      <c r="AR14" s="10">
        <f>AR$43*'Shares Cameras and Games'!AN7</f>
        <v>0</v>
      </c>
      <c r="AS14" s="10">
        <f>AS$43*'Shares Cameras and Games'!AO7</f>
        <v>0</v>
      </c>
      <c r="AT14" s="10">
        <f>AT$43*'Shares Cameras and Games'!AP7</f>
        <v>0</v>
      </c>
      <c r="AU14" s="10">
        <f>AU$43*'Shares Cameras and Games'!AQ7</f>
        <v>0</v>
      </c>
      <c r="AV14" s="10">
        <f>AV$43*'Shares Cameras and Games'!AR7</f>
        <v>0</v>
      </c>
      <c r="AW14" s="10">
        <f>AW$43*'Shares Cameras and Games'!AS7</f>
        <v>0</v>
      </c>
      <c r="AX14" s="10">
        <f>AX$43*'Shares Cameras and Games'!AT7</f>
        <v>0</v>
      </c>
      <c r="AY14" s="10">
        <f>AY$43*'Shares Cameras and Games'!AU7</f>
        <v>0</v>
      </c>
      <c r="AZ14" s="10">
        <f>AZ$43*'Shares Cameras and Games'!AV7</f>
        <v>0</v>
      </c>
      <c r="BA14" s="10">
        <f>BA$43*'Shares Cameras and Games'!AW7</f>
        <v>0</v>
      </c>
      <c r="BB14" s="10">
        <f>BB$43*'Shares Cameras and Games'!AX7</f>
        <v>0</v>
      </c>
      <c r="BC14" s="10">
        <f>BC$43*'Shares Cameras and Games'!AY7</f>
        <v>0</v>
      </c>
      <c r="BD14" s="10">
        <f>BD$43*'Shares Cameras and Games'!AZ7</f>
        <v>0</v>
      </c>
      <c r="BE14" s="10">
        <f>BE$43*'Shares Cameras and Games'!BA7</f>
        <v>0</v>
      </c>
    </row>
    <row r="15" spans="1:57" x14ac:dyDescent="0.35">
      <c r="A15" s="57" t="s">
        <v>616</v>
      </c>
      <c r="C15" s="86" t="s">
        <v>5</v>
      </c>
      <c r="D15" s="58" t="s">
        <v>621</v>
      </c>
      <c r="E15" s="86" t="s">
        <v>617</v>
      </c>
      <c r="F15" s="26" t="s">
        <v>44</v>
      </c>
      <c r="G15" s="11">
        <f>G$43*'Shares Cameras and Games'!C8</f>
        <v>0</v>
      </c>
      <c r="H15" s="11">
        <f>H$43*'Shares Cameras and Games'!D8</f>
        <v>0</v>
      </c>
      <c r="I15" s="11">
        <f>I$43*'Shares Cameras and Games'!E8</f>
        <v>0</v>
      </c>
      <c r="J15" s="11">
        <f>J$43*'Shares Cameras and Games'!F8</f>
        <v>0</v>
      </c>
      <c r="K15" s="11">
        <f>K$43*'Shares Cameras and Games'!G8</f>
        <v>0</v>
      </c>
      <c r="L15" s="11">
        <f>L$43*'Shares Cameras and Games'!H8</f>
        <v>0</v>
      </c>
      <c r="M15" s="11">
        <f>M$43*'Shares Cameras and Games'!I8</f>
        <v>0</v>
      </c>
      <c r="N15" s="11">
        <f>N$43*'Shares Cameras and Games'!J8</f>
        <v>0</v>
      </c>
      <c r="O15" s="11">
        <f>O$43*'Shares Cameras and Games'!K8</f>
        <v>0</v>
      </c>
      <c r="P15" s="11">
        <f>P$43*'Shares Cameras and Games'!L8</f>
        <v>0</v>
      </c>
      <c r="Q15" s="11">
        <f>Q$43*'Shares Cameras and Games'!M8</f>
        <v>0</v>
      </c>
      <c r="R15" s="11">
        <f>R$43*'Shares Cameras and Games'!N8</f>
        <v>0</v>
      </c>
      <c r="S15" s="11">
        <f>S$43*'Shares Cameras and Games'!O8</f>
        <v>0</v>
      </c>
      <c r="T15" s="11">
        <f>T$43*'Shares Cameras and Games'!P8</f>
        <v>0</v>
      </c>
      <c r="U15" s="11">
        <f>U$43*'Shares Cameras and Games'!Q8</f>
        <v>0</v>
      </c>
      <c r="V15" s="11">
        <f>V$43*'Shares Cameras and Games'!R8</f>
        <v>0</v>
      </c>
      <c r="W15" s="11">
        <f>W$43*'Shares Cameras and Games'!S8</f>
        <v>0</v>
      </c>
      <c r="X15" s="11">
        <f>X$43*'Shares Cameras and Games'!T8</f>
        <v>0</v>
      </c>
      <c r="Y15" s="11">
        <f>Y$43*'Shares Cameras and Games'!U8</f>
        <v>0</v>
      </c>
      <c r="Z15" s="11">
        <f>Z$43*'Shares Cameras and Games'!V8</f>
        <v>0</v>
      </c>
      <c r="AA15" s="11">
        <f>AA$43*'Shares Cameras and Games'!W8</f>
        <v>0</v>
      </c>
      <c r="AB15" s="11">
        <f>AB$43*'Shares Cameras and Games'!X8</f>
        <v>0</v>
      </c>
      <c r="AC15" s="10">
        <f>AC$43*'Shares Cameras and Games'!Y8</f>
        <v>0</v>
      </c>
      <c r="AD15" s="10">
        <f>AD$43*'Shares Cameras and Games'!Z8</f>
        <v>0</v>
      </c>
      <c r="AE15" s="10">
        <f>AE$43*'Shares Cameras and Games'!AA8</f>
        <v>0</v>
      </c>
      <c r="AF15" s="10">
        <f>AF$43*'Shares Cameras and Games'!AB8</f>
        <v>0</v>
      </c>
      <c r="AG15" s="10">
        <f>AG$43*'Shares Cameras and Games'!AC8</f>
        <v>0</v>
      </c>
      <c r="AH15" s="10">
        <f>AH$43*'Shares Cameras and Games'!AD8</f>
        <v>0</v>
      </c>
      <c r="AI15" s="10">
        <f>AI$43*'Shares Cameras and Games'!AE8</f>
        <v>0</v>
      </c>
      <c r="AJ15" s="10">
        <f>AJ$43*'Shares Cameras and Games'!AF8</f>
        <v>0</v>
      </c>
      <c r="AK15" s="10">
        <f>AK$43*'Shares Cameras and Games'!AG8</f>
        <v>0</v>
      </c>
      <c r="AL15" s="10">
        <f>AL$43*'Shares Cameras and Games'!AH8</f>
        <v>0</v>
      </c>
      <c r="AM15" s="10">
        <f>AM$43*'Shares Cameras and Games'!AI8</f>
        <v>0</v>
      </c>
      <c r="AN15" s="10">
        <f>AN$43*'Shares Cameras and Games'!AJ8</f>
        <v>0</v>
      </c>
      <c r="AO15" s="10">
        <f>AO$43*'Shares Cameras and Games'!AK8</f>
        <v>0</v>
      </c>
      <c r="AP15" s="10">
        <f>AP$43*'Shares Cameras and Games'!AL8</f>
        <v>0</v>
      </c>
      <c r="AQ15" s="10">
        <f>AQ$43*'Shares Cameras and Games'!AM8</f>
        <v>0</v>
      </c>
      <c r="AR15" s="10">
        <f>AR$43*'Shares Cameras and Games'!AN8</f>
        <v>0</v>
      </c>
      <c r="AS15" s="10">
        <f>AS$43*'Shares Cameras and Games'!AO8</f>
        <v>0</v>
      </c>
      <c r="AT15" s="10">
        <f>AT$43*'Shares Cameras and Games'!AP8</f>
        <v>0</v>
      </c>
      <c r="AU15" s="10">
        <f>AU$43*'Shares Cameras and Games'!AQ8</f>
        <v>0</v>
      </c>
      <c r="AV15" s="10">
        <f>AV$43*'Shares Cameras and Games'!AR8</f>
        <v>0</v>
      </c>
      <c r="AW15" s="10">
        <f>AW$43*'Shares Cameras and Games'!AS8</f>
        <v>0</v>
      </c>
      <c r="AX15" s="10">
        <f>AX$43*'Shares Cameras and Games'!AT8</f>
        <v>0</v>
      </c>
      <c r="AY15" s="10">
        <f>AY$43*'Shares Cameras and Games'!AU8</f>
        <v>0</v>
      </c>
      <c r="AZ15" s="10">
        <f>AZ$43*'Shares Cameras and Games'!AV8</f>
        <v>0</v>
      </c>
      <c r="BA15" s="10">
        <f>BA$43*'Shares Cameras and Games'!AW8</f>
        <v>0</v>
      </c>
      <c r="BB15" s="10">
        <f>BB$43*'Shares Cameras and Games'!AX8</f>
        <v>0</v>
      </c>
      <c r="BC15" s="10">
        <f>BC$43*'Shares Cameras and Games'!AY8</f>
        <v>0</v>
      </c>
      <c r="BD15" s="10">
        <f>BD$43*'Shares Cameras and Games'!AZ8</f>
        <v>0</v>
      </c>
      <c r="BE15" s="10">
        <f>BE$43*'Shares Cameras and Games'!BA8</f>
        <v>0</v>
      </c>
    </row>
    <row r="16" spans="1:57" x14ac:dyDescent="0.35">
      <c r="A16" s="57" t="s">
        <v>616</v>
      </c>
      <c r="C16" s="86" t="s">
        <v>5</v>
      </c>
      <c r="D16" s="58" t="s">
        <v>621</v>
      </c>
      <c r="E16" s="86" t="s">
        <v>617</v>
      </c>
      <c r="F16" s="26" t="s">
        <v>45</v>
      </c>
      <c r="G16" s="11">
        <f>G$43*'Shares Cameras and Games'!C9</f>
        <v>0</v>
      </c>
      <c r="H16" s="11">
        <f>H$43*'Shares Cameras and Games'!D9</f>
        <v>0</v>
      </c>
      <c r="I16" s="11">
        <f>I$43*'Shares Cameras and Games'!E9</f>
        <v>0</v>
      </c>
      <c r="J16" s="11">
        <f>J$43*'Shares Cameras and Games'!F9</f>
        <v>0</v>
      </c>
      <c r="K16" s="11">
        <f>K$43*'Shares Cameras and Games'!G9</f>
        <v>0</v>
      </c>
      <c r="L16" s="11">
        <f>L$43*'Shares Cameras and Games'!H9</f>
        <v>0</v>
      </c>
      <c r="M16" s="11">
        <f>M$43*'Shares Cameras and Games'!I9</f>
        <v>0</v>
      </c>
      <c r="N16" s="11">
        <f>N$43*'Shares Cameras and Games'!J9</f>
        <v>0</v>
      </c>
      <c r="O16" s="11">
        <f>O$43*'Shares Cameras and Games'!K9</f>
        <v>0</v>
      </c>
      <c r="P16" s="11">
        <f>P$43*'Shares Cameras and Games'!L9</f>
        <v>0</v>
      </c>
      <c r="Q16" s="11">
        <f>Q$43*'Shares Cameras and Games'!M9</f>
        <v>0</v>
      </c>
      <c r="R16" s="11">
        <f>R$43*'Shares Cameras and Games'!N9</f>
        <v>0</v>
      </c>
      <c r="S16" s="11">
        <f>S$43*'Shares Cameras and Games'!O9</f>
        <v>0</v>
      </c>
      <c r="T16" s="11">
        <f>T$43*'Shares Cameras and Games'!P9</f>
        <v>0</v>
      </c>
      <c r="U16" s="11">
        <f>U$43*'Shares Cameras and Games'!Q9</f>
        <v>0</v>
      </c>
      <c r="V16" s="11">
        <f>V$43*'Shares Cameras and Games'!R9</f>
        <v>0</v>
      </c>
      <c r="W16" s="11">
        <f>W$43*'Shares Cameras and Games'!S9</f>
        <v>0</v>
      </c>
      <c r="X16" s="11">
        <f>X$43*'Shares Cameras and Games'!T9</f>
        <v>0</v>
      </c>
      <c r="Y16" s="11">
        <f>Y$43*'Shares Cameras and Games'!U9</f>
        <v>0</v>
      </c>
      <c r="Z16" s="11">
        <f>Z$43*'Shares Cameras and Games'!V9</f>
        <v>0</v>
      </c>
      <c r="AA16" s="11">
        <f>AA$43*'Shares Cameras and Games'!W9</f>
        <v>0</v>
      </c>
      <c r="AB16" s="11">
        <f>AB$43*'Shares Cameras and Games'!X9</f>
        <v>0</v>
      </c>
      <c r="AC16" s="10">
        <f>AC$43*'Shares Cameras and Games'!Y9</f>
        <v>0</v>
      </c>
      <c r="AD16" s="10">
        <f>AD$43*'Shares Cameras and Games'!Z9</f>
        <v>0</v>
      </c>
      <c r="AE16" s="10">
        <f>AE$43*'Shares Cameras and Games'!AA9</f>
        <v>0</v>
      </c>
      <c r="AF16" s="10">
        <f>AF$43*'Shares Cameras and Games'!AB9</f>
        <v>0</v>
      </c>
      <c r="AG16" s="10">
        <f>AG$43*'Shares Cameras and Games'!AC9</f>
        <v>0</v>
      </c>
      <c r="AH16" s="10">
        <f>AH$43*'Shares Cameras and Games'!AD9</f>
        <v>0</v>
      </c>
      <c r="AI16" s="10">
        <f>AI$43*'Shares Cameras and Games'!AE9</f>
        <v>0</v>
      </c>
      <c r="AJ16" s="10">
        <f>AJ$43*'Shares Cameras and Games'!AF9</f>
        <v>0</v>
      </c>
      <c r="AK16" s="10">
        <f>AK$43*'Shares Cameras and Games'!AG9</f>
        <v>0</v>
      </c>
      <c r="AL16" s="10">
        <f>AL$43*'Shares Cameras and Games'!AH9</f>
        <v>0</v>
      </c>
      <c r="AM16" s="10">
        <f>AM$43*'Shares Cameras and Games'!AI9</f>
        <v>0</v>
      </c>
      <c r="AN16" s="10">
        <f>AN$43*'Shares Cameras and Games'!AJ9</f>
        <v>0</v>
      </c>
      <c r="AO16" s="10">
        <f>AO$43*'Shares Cameras and Games'!AK9</f>
        <v>0</v>
      </c>
      <c r="AP16" s="10">
        <f>AP$43*'Shares Cameras and Games'!AL9</f>
        <v>0</v>
      </c>
      <c r="AQ16" s="10">
        <f>AQ$43*'Shares Cameras and Games'!AM9</f>
        <v>0</v>
      </c>
      <c r="AR16" s="10">
        <f>AR$43*'Shares Cameras and Games'!AN9</f>
        <v>0</v>
      </c>
      <c r="AS16" s="10">
        <f>AS$43*'Shares Cameras and Games'!AO9</f>
        <v>0</v>
      </c>
      <c r="AT16" s="10">
        <f>AT$43*'Shares Cameras and Games'!AP9</f>
        <v>0</v>
      </c>
      <c r="AU16" s="10">
        <f>AU$43*'Shares Cameras and Games'!AQ9</f>
        <v>0</v>
      </c>
      <c r="AV16" s="10">
        <f>AV$43*'Shares Cameras and Games'!AR9</f>
        <v>0</v>
      </c>
      <c r="AW16" s="10">
        <f>AW$43*'Shares Cameras and Games'!AS9</f>
        <v>0</v>
      </c>
      <c r="AX16" s="10">
        <f>AX$43*'Shares Cameras and Games'!AT9</f>
        <v>0</v>
      </c>
      <c r="AY16" s="10">
        <f>AY$43*'Shares Cameras and Games'!AU9</f>
        <v>0</v>
      </c>
      <c r="AZ16" s="10">
        <f>AZ$43*'Shares Cameras and Games'!AV9</f>
        <v>0</v>
      </c>
      <c r="BA16" s="10">
        <f>BA$43*'Shares Cameras and Games'!AW9</f>
        <v>0</v>
      </c>
      <c r="BB16" s="10">
        <f>BB$43*'Shares Cameras and Games'!AX9</f>
        <v>0</v>
      </c>
      <c r="BC16" s="10">
        <f>BC$43*'Shares Cameras and Games'!AY9</f>
        <v>0</v>
      </c>
      <c r="BD16" s="10">
        <f>BD$43*'Shares Cameras and Games'!AZ9</f>
        <v>0</v>
      </c>
      <c r="BE16" s="10">
        <f>BE$43*'Shares Cameras and Games'!BA9</f>
        <v>0</v>
      </c>
    </row>
    <row r="17" spans="1:57" x14ac:dyDescent="0.35">
      <c r="A17" s="57" t="s">
        <v>616</v>
      </c>
      <c r="C17" s="86" t="s">
        <v>5</v>
      </c>
      <c r="D17" s="58" t="s">
        <v>621</v>
      </c>
      <c r="E17" s="86" t="s">
        <v>617</v>
      </c>
      <c r="F17" s="26" t="s">
        <v>46</v>
      </c>
      <c r="G17" s="11">
        <f>G$43*'Shares Cameras and Games'!C10</f>
        <v>0</v>
      </c>
      <c r="H17" s="11">
        <f>H$43*'Shares Cameras and Games'!D10</f>
        <v>0</v>
      </c>
      <c r="I17" s="11">
        <f>I$43*'Shares Cameras and Games'!E10</f>
        <v>0</v>
      </c>
      <c r="J17" s="11">
        <f>J$43*'Shares Cameras and Games'!F10</f>
        <v>0</v>
      </c>
      <c r="K17" s="11">
        <f>K$43*'Shares Cameras and Games'!G10</f>
        <v>0</v>
      </c>
      <c r="L17" s="11">
        <f>L$43*'Shares Cameras and Games'!H10</f>
        <v>0</v>
      </c>
      <c r="M17" s="11">
        <f>M$43*'Shares Cameras and Games'!I10</f>
        <v>0</v>
      </c>
      <c r="N17" s="11">
        <f>N$43*'Shares Cameras and Games'!J10</f>
        <v>0</v>
      </c>
      <c r="O17" s="11">
        <f>O$43*'Shares Cameras and Games'!K10</f>
        <v>0</v>
      </c>
      <c r="P17" s="11">
        <f>P$43*'Shares Cameras and Games'!L10</f>
        <v>0</v>
      </c>
      <c r="Q17" s="11">
        <f>Q$43*'Shares Cameras and Games'!M10</f>
        <v>0</v>
      </c>
      <c r="R17" s="11">
        <f>R$43*'Shares Cameras and Games'!N10</f>
        <v>0</v>
      </c>
      <c r="S17" s="11">
        <f>S$43*'Shares Cameras and Games'!O10</f>
        <v>0</v>
      </c>
      <c r="T17" s="11">
        <f>T$43*'Shares Cameras and Games'!P10</f>
        <v>0</v>
      </c>
      <c r="U17" s="11">
        <f>U$43*'Shares Cameras and Games'!Q10</f>
        <v>0</v>
      </c>
      <c r="V17" s="11">
        <f>V$43*'Shares Cameras and Games'!R10</f>
        <v>0</v>
      </c>
      <c r="W17" s="11">
        <f>W$43*'Shares Cameras and Games'!S10</f>
        <v>0</v>
      </c>
      <c r="X17" s="11">
        <f>X$43*'Shares Cameras and Games'!T10</f>
        <v>0</v>
      </c>
      <c r="Y17" s="11">
        <f>Y$43*'Shares Cameras and Games'!U10</f>
        <v>0</v>
      </c>
      <c r="Z17" s="11">
        <f>Z$43*'Shares Cameras and Games'!V10</f>
        <v>0</v>
      </c>
      <c r="AA17" s="11">
        <f>AA$43*'Shares Cameras and Games'!W10</f>
        <v>0</v>
      </c>
      <c r="AB17" s="11">
        <f>AB$43*'Shares Cameras and Games'!X10</f>
        <v>0</v>
      </c>
      <c r="AC17" s="10">
        <f>AC$43*'Shares Cameras and Games'!Y10</f>
        <v>0</v>
      </c>
      <c r="AD17" s="10">
        <f>AD$43*'Shares Cameras and Games'!Z10</f>
        <v>0</v>
      </c>
      <c r="AE17" s="10">
        <f>AE$43*'Shares Cameras and Games'!AA10</f>
        <v>0</v>
      </c>
      <c r="AF17" s="10">
        <f>AF$43*'Shares Cameras and Games'!AB10</f>
        <v>0</v>
      </c>
      <c r="AG17" s="10">
        <f>AG$43*'Shares Cameras and Games'!AC10</f>
        <v>0</v>
      </c>
      <c r="AH17" s="10">
        <f>AH$43*'Shares Cameras and Games'!AD10</f>
        <v>0</v>
      </c>
      <c r="AI17" s="10">
        <f>AI$43*'Shares Cameras and Games'!AE10</f>
        <v>0</v>
      </c>
      <c r="AJ17" s="10">
        <f>AJ$43*'Shares Cameras and Games'!AF10</f>
        <v>0</v>
      </c>
      <c r="AK17" s="10">
        <f>AK$43*'Shares Cameras and Games'!AG10</f>
        <v>0</v>
      </c>
      <c r="AL17" s="10">
        <f>AL$43*'Shares Cameras and Games'!AH10</f>
        <v>0</v>
      </c>
      <c r="AM17" s="10">
        <f>AM$43*'Shares Cameras and Games'!AI10</f>
        <v>0</v>
      </c>
      <c r="AN17" s="10">
        <f>AN$43*'Shares Cameras and Games'!AJ10</f>
        <v>0</v>
      </c>
      <c r="AO17" s="10">
        <f>AO$43*'Shares Cameras and Games'!AK10</f>
        <v>0</v>
      </c>
      <c r="AP17" s="10">
        <f>AP$43*'Shares Cameras and Games'!AL10</f>
        <v>0</v>
      </c>
      <c r="AQ17" s="10">
        <f>AQ$43*'Shares Cameras and Games'!AM10</f>
        <v>0</v>
      </c>
      <c r="AR17" s="10">
        <f>AR$43*'Shares Cameras and Games'!AN10</f>
        <v>0</v>
      </c>
      <c r="AS17" s="10">
        <f>AS$43*'Shares Cameras and Games'!AO10</f>
        <v>0</v>
      </c>
      <c r="AT17" s="10">
        <f>AT$43*'Shares Cameras and Games'!AP10</f>
        <v>0</v>
      </c>
      <c r="AU17" s="10">
        <f>AU$43*'Shares Cameras and Games'!AQ10</f>
        <v>0</v>
      </c>
      <c r="AV17" s="10">
        <f>AV$43*'Shares Cameras and Games'!AR10</f>
        <v>0</v>
      </c>
      <c r="AW17" s="10">
        <f>AW$43*'Shares Cameras and Games'!AS10</f>
        <v>0</v>
      </c>
      <c r="AX17" s="10">
        <f>AX$43*'Shares Cameras and Games'!AT10</f>
        <v>0</v>
      </c>
      <c r="AY17" s="10">
        <f>AY$43*'Shares Cameras and Games'!AU10</f>
        <v>0</v>
      </c>
      <c r="AZ17" s="10">
        <f>AZ$43*'Shares Cameras and Games'!AV10</f>
        <v>0</v>
      </c>
      <c r="BA17" s="10">
        <f>BA$43*'Shares Cameras and Games'!AW10</f>
        <v>0</v>
      </c>
      <c r="BB17" s="10">
        <f>BB$43*'Shares Cameras and Games'!AX10</f>
        <v>0</v>
      </c>
      <c r="BC17" s="10">
        <f>BC$43*'Shares Cameras and Games'!AY10</f>
        <v>0</v>
      </c>
      <c r="BD17" s="10">
        <f>BD$43*'Shares Cameras and Games'!AZ10</f>
        <v>0</v>
      </c>
      <c r="BE17" s="10">
        <f>BE$43*'Shares Cameras and Games'!BA10</f>
        <v>0</v>
      </c>
    </row>
    <row r="18" spans="1:57" x14ac:dyDescent="0.35">
      <c r="A18" s="57" t="s">
        <v>616</v>
      </c>
      <c r="C18" s="86" t="s">
        <v>5</v>
      </c>
      <c r="D18" s="58" t="s">
        <v>621</v>
      </c>
      <c r="E18" s="86" t="s">
        <v>617</v>
      </c>
      <c r="F18" s="26" t="s">
        <v>47</v>
      </c>
      <c r="G18" s="11">
        <f>G$43*'Shares Cameras and Games'!C11</f>
        <v>0</v>
      </c>
      <c r="H18" s="11">
        <f>H$43*'Shares Cameras and Games'!D11</f>
        <v>0</v>
      </c>
      <c r="I18" s="11">
        <f>I$43*'Shares Cameras and Games'!E11</f>
        <v>0</v>
      </c>
      <c r="J18" s="11">
        <f>J$43*'Shares Cameras and Games'!F11</f>
        <v>0</v>
      </c>
      <c r="K18" s="11">
        <f>K$43*'Shares Cameras and Games'!G11</f>
        <v>0</v>
      </c>
      <c r="L18" s="11">
        <f>L$43*'Shares Cameras and Games'!H11</f>
        <v>0</v>
      </c>
      <c r="M18" s="11">
        <f>M$43*'Shares Cameras and Games'!I11</f>
        <v>0</v>
      </c>
      <c r="N18" s="11">
        <f>N$43*'Shares Cameras and Games'!J11</f>
        <v>0</v>
      </c>
      <c r="O18" s="11">
        <f>O$43*'Shares Cameras and Games'!K11</f>
        <v>0</v>
      </c>
      <c r="P18" s="11">
        <f>P$43*'Shares Cameras and Games'!L11</f>
        <v>0</v>
      </c>
      <c r="Q18" s="11">
        <f>Q$43*'Shares Cameras and Games'!M11</f>
        <v>0</v>
      </c>
      <c r="R18" s="11">
        <f>R$43*'Shares Cameras and Games'!N11</f>
        <v>0</v>
      </c>
      <c r="S18" s="11">
        <f>S$43*'Shares Cameras and Games'!O11</f>
        <v>0</v>
      </c>
      <c r="T18" s="11">
        <f>T$43*'Shares Cameras and Games'!P11</f>
        <v>0</v>
      </c>
      <c r="U18" s="11">
        <f>U$43*'Shares Cameras and Games'!Q11</f>
        <v>0</v>
      </c>
      <c r="V18" s="11">
        <f>V$43*'Shares Cameras and Games'!R11</f>
        <v>0</v>
      </c>
      <c r="W18" s="11">
        <f>W$43*'Shares Cameras and Games'!S11</f>
        <v>0</v>
      </c>
      <c r="X18" s="11">
        <f>X$43*'Shares Cameras and Games'!T11</f>
        <v>0</v>
      </c>
      <c r="Y18" s="11">
        <f>Y$43*'Shares Cameras and Games'!U11</f>
        <v>0</v>
      </c>
      <c r="Z18" s="11">
        <f>Z$43*'Shares Cameras and Games'!V11</f>
        <v>0</v>
      </c>
      <c r="AA18" s="11">
        <f>AA$43*'Shares Cameras and Games'!W11</f>
        <v>0</v>
      </c>
      <c r="AB18" s="11">
        <f>AB$43*'Shares Cameras and Games'!X11</f>
        <v>0</v>
      </c>
      <c r="AC18" s="10">
        <f>AC$43*'Shares Cameras and Games'!Y11</f>
        <v>0</v>
      </c>
      <c r="AD18" s="10">
        <f>AD$43*'Shares Cameras and Games'!Z11</f>
        <v>0</v>
      </c>
      <c r="AE18" s="10">
        <f>AE$43*'Shares Cameras and Games'!AA11</f>
        <v>0</v>
      </c>
      <c r="AF18" s="10">
        <f>AF$43*'Shares Cameras and Games'!AB11</f>
        <v>0</v>
      </c>
      <c r="AG18" s="10">
        <f>AG$43*'Shares Cameras and Games'!AC11</f>
        <v>0</v>
      </c>
      <c r="AH18" s="10">
        <f>AH$43*'Shares Cameras and Games'!AD11</f>
        <v>0</v>
      </c>
      <c r="AI18" s="10">
        <f>AI$43*'Shares Cameras and Games'!AE11</f>
        <v>0</v>
      </c>
      <c r="AJ18" s="10">
        <f>AJ$43*'Shares Cameras and Games'!AF11</f>
        <v>0</v>
      </c>
      <c r="AK18" s="10">
        <f>AK$43*'Shares Cameras and Games'!AG11</f>
        <v>0</v>
      </c>
      <c r="AL18" s="10">
        <f>AL$43*'Shares Cameras and Games'!AH11</f>
        <v>0</v>
      </c>
      <c r="AM18" s="10">
        <f>AM$43*'Shares Cameras and Games'!AI11</f>
        <v>0</v>
      </c>
      <c r="AN18" s="10">
        <f>AN$43*'Shares Cameras and Games'!AJ11</f>
        <v>0</v>
      </c>
      <c r="AO18" s="10">
        <f>AO$43*'Shares Cameras and Games'!AK11</f>
        <v>0</v>
      </c>
      <c r="AP18" s="10">
        <f>AP$43*'Shares Cameras and Games'!AL11</f>
        <v>0</v>
      </c>
      <c r="AQ18" s="10">
        <f>AQ$43*'Shares Cameras and Games'!AM11</f>
        <v>0</v>
      </c>
      <c r="AR18" s="10">
        <f>AR$43*'Shares Cameras and Games'!AN11</f>
        <v>0</v>
      </c>
      <c r="AS18" s="10">
        <f>AS$43*'Shares Cameras and Games'!AO11</f>
        <v>0</v>
      </c>
      <c r="AT18" s="10">
        <f>AT$43*'Shares Cameras and Games'!AP11</f>
        <v>0</v>
      </c>
      <c r="AU18" s="10">
        <f>AU$43*'Shares Cameras and Games'!AQ11</f>
        <v>0</v>
      </c>
      <c r="AV18" s="10">
        <f>AV$43*'Shares Cameras and Games'!AR11</f>
        <v>0</v>
      </c>
      <c r="AW18" s="10">
        <f>AW$43*'Shares Cameras and Games'!AS11</f>
        <v>0</v>
      </c>
      <c r="AX18" s="10">
        <f>AX$43*'Shares Cameras and Games'!AT11</f>
        <v>0</v>
      </c>
      <c r="AY18" s="10">
        <f>AY$43*'Shares Cameras and Games'!AU11</f>
        <v>0</v>
      </c>
      <c r="AZ18" s="10">
        <f>AZ$43*'Shares Cameras and Games'!AV11</f>
        <v>0</v>
      </c>
      <c r="BA18" s="10">
        <f>BA$43*'Shares Cameras and Games'!AW11</f>
        <v>0</v>
      </c>
      <c r="BB18" s="10">
        <f>BB$43*'Shares Cameras and Games'!AX11</f>
        <v>0</v>
      </c>
      <c r="BC18" s="10">
        <f>BC$43*'Shares Cameras and Games'!AY11</f>
        <v>0</v>
      </c>
      <c r="BD18" s="10">
        <f>BD$43*'Shares Cameras and Games'!AZ11</f>
        <v>0</v>
      </c>
      <c r="BE18" s="10">
        <f>BE$43*'Shares Cameras and Games'!BA11</f>
        <v>0</v>
      </c>
    </row>
    <row r="19" spans="1:57" x14ac:dyDescent="0.35">
      <c r="A19" s="57" t="s">
        <v>616</v>
      </c>
      <c r="C19" s="86" t="s">
        <v>5</v>
      </c>
      <c r="D19" s="58" t="s">
        <v>621</v>
      </c>
      <c r="E19" s="86" t="s">
        <v>617</v>
      </c>
      <c r="F19" s="26" t="s">
        <v>48</v>
      </c>
      <c r="G19" s="11">
        <f>G$43*'Shares Cameras and Games'!C12</f>
        <v>0</v>
      </c>
      <c r="H19" s="11">
        <f>H$43*'Shares Cameras and Games'!D12</f>
        <v>0</v>
      </c>
      <c r="I19" s="11">
        <f>I$43*'Shares Cameras and Games'!E12</f>
        <v>0</v>
      </c>
      <c r="J19" s="11">
        <f>J$43*'Shares Cameras and Games'!F12</f>
        <v>0</v>
      </c>
      <c r="K19" s="11">
        <f>K$43*'Shares Cameras and Games'!G12</f>
        <v>0</v>
      </c>
      <c r="L19" s="11">
        <f>L$43*'Shares Cameras and Games'!H12</f>
        <v>0</v>
      </c>
      <c r="M19" s="11">
        <f>M$43*'Shares Cameras and Games'!I12</f>
        <v>0</v>
      </c>
      <c r="N19" s="11">
        <f>N$43*'Shares Cameras and Games'!J12</f>
        <v>0</v>
      </c>
      <c r="O19" s="11">
        <f>O$43*'Shares Cameras and Games'!K12</f>
        <v>0</v>
      </c>
      <c r="P19" s="11">
        <f>P$43*'Shares Cameras and Games'!L12</f>
        <v>0</v>
      </c>
      <c r="Q19" s="11">
        <f>Q$43*'Shares Cameras and Games'!M12</f>
        <v>0</v>
      </c>
      <c r="R19" s="11">
        <f>R$43*'Shares Cameras and Games'!N12</f>
        <v>0</v>
      </c>
      <c r="S19" s="11">
        <f>S$43*'Shares Cameras and Games'!O12</f>
        <v>0</v>
      </c>
      <c r="T19" s="11">
        <f>T$43*'Shares Cameras and Games'!P12</f>
        <v>0</v>
      </c>
      <c r="U19" s="11">
        <f>U$43*'Shares Cameras and Games'!Q12</f>
        <v>0</v>
      </c>
      <c r="V19" s="11">
        <f>V$43*'Shares Cameras and Games'!R12</f>
        <v>0</v>
      </c>
      <c r="W19" s="11">
        <f>W$43*'Shares Cameras and Games'!S12</f>
        <v>0</v>
      </c>
      <c r="X19" s="11">
        <f>X$43*'Shares Cameras and Games'!T12</f>
        <v>0</v>
      </c>
      <c r="Y19" s="11">
        <f>Y$43*'Shares Cameras and Games'!U12</f>
        <v>0</v>
      </c>
      <c r="Z19" s="11">
        <f>Z$43*'Shares Cameras and Games'!V12</f>
        <v>0</v>
      </c>
      <c r="AA19" s="11">
        <f>AA$43*'Shares Cameras and Games'!W12</f>
        <v>0</v>
      </c>
      <c r="AB19" s="11">
        <f>AB$43*'Shares Cameras and Games'!X12</f>
        <v>0</v>
      </c>
      <c r="AC19" s="10">
        <f>AC$43*'Shares Cameras and Games'!Y12</f>
        <v>0</v>
      </c>
      <c r="AD19" s="10">
        <f>AD$43*'Shares Cameras and Games'!Z12</f>
        <v>0</v>
      </c>
      <c r="AE19" s="10">
        <f>AE$43*'Shares Cameras and Games'!AA12</f>
        <v>0</v>
      </c>
      <c r="AF19" s="10">
        <f>AF$43*'Shares Cameras and Games'!AB12</f>
        <v>0</v>
      </c>
      <c r="AG19" s="10">
        <f>AG$43*'Shares Cameras and Games'!AC12</f>
        <v>0</v>
      </c>
      <c r="AH19" s="10">
        <f>AH$43*'Shares Cameras and Games'!AD12</f>
        <v>0</v>
      </c>
      <c r="AI19" s="10">
        <f>AI$43*'Shares Cameras and Games'!AE12</f>
        <v>0</v>
      </c>
      <c r="AJ19" s="10">
        <f>AJ$43*'Shares Cameras and Games'!AF12</f>
        <v>0</v>
      </c>
      <c r="AK19" s="10">
        <f>AK$43*'Shares Cameras and Games'!AG12</f>
        <v>0</v>
      </c>
      <c r="AL19" s="10">
        <f>AL$43*'Shares Cameras and Games'!AH12</f>
        <v>0</v>
      </c>
      <c r="AM19" s="10">
        <f>AM$43*'Shares Cameras and Games'!AI12</f>
        <v>0</v>
      </c>
      <c r="AN19" s="10">
        <f>AN$43*'Shares Cameras and Games'!AJ12</f>
        <v>0</v>
      </c>
      <c r="AO19" s="10">
        <f>AO$43*'Shares Cameras and Games'!AK12</f>
        <v>0</v>
      </c>
      <c r="AP19" s="10">
        <f>AP$43*'Shares Cameras and Games'!AL12</f>
        <v>0</v>
      </c>
      <c r="AQ19" s="10">
        <f>AQ$43*'Shares Cameras and Games'!AM12</f>
        <v>0</v>
      </c>
      <c r="AR19" s="10">
        <f>AR$43*'Shares Cameras and Games'!AN12</f>
        <v>0</v>
      </c>
      <c r="AS19" s="10">
        <f>AS$43*'Shares Cameras and Games'!AO12</f>
        <v>0</v>
      </c>
      <c r="AT19" s="10">
        <f>AT$43*'Shares Cameras and Games'!AP12</f>
        <v>0</v>
      </c>
      <c r="AU19" s="10">
        <f>AU$43*'Shares Cameras and Games'!AQ12</f>
        <v>0</v>
      </c>
      <c r="AV19" s="10">
        <f>AV$43*'Shares Cameras and Games'!AR12</f>
        <v>0</v>
      </c>
      <c r="AW19" s="10">
        <f>AW$43*'Shares Cameras and Games'!AS12</f>
        <v>0</v>
      </c>
      <c r="AX19" s="10">
        <f>AX$43*'Shares Cameras and Games'!AT12</f>
        <v>0</v>
      </c>
      <c r="AY19" s="10">
        <f>AY$43*'Shares Cameras and Games'!AU12</f>
        <v>0</v>
      </c>
      <c r="AZ19" s="10">
        <f>AZ$43*'Shares Cameras and Games'!AV12</f>
        <v>0</v>
      </c>
      <c r="BA19" s="10">
        <f>BA$43*'Shares Cameras and Games'!AW12</f>
        <v>0</v>
      </c>
      <c r="BB19" s="10">
        <f>BB$43*'Shares Cameras and Games'!AX12</f>
        <v>0</v>
      </c>
      <c r="BC19" s="10">
        <f>BC$43*'Shares Cameras and Games'!AY12</f>
        <v>0</v>
      </c>
      <c r="BD19" s="10">
        <f>BD$43*'Shares Cameras and Games'!AZ12</f>
        <v>0</v>
      </c>
      <c r="BE19" s="10">
        <f>BE$43*'Shares Cameras and Games'!BA12</f>
        <v>0</v>
      </c>
    </row>
    <row r="20" spans="1:57" x14ac:dyDescent="0.35">
      <c r="A20" s="57" t="s">
        <v>616</v>
      </c>
      <c r="C20" s="86" t="s">
        <v>5</v>
      </c>
      <c r="D20" s="58" t="s">
        <v>621</v>
      </c>
      <c r="E20" s="86" t="s">
        <v>617</v>
      </c>
      <c r="F20" s="26" t="s">
        <v>49</v>
      </c>
      <c r="G20" s="11">
        <f>G$43*'Shares Cameras and Games'!C13</f>
        <v>0</v>
      </c>
      <c r="H20" s="11">
        <f>H$43*'Shares Cameras and Games'!D13</f>
        <v>0</v>
      </c>
      <c r="I20" s="11">
        <f>I$43*'Shares Cameras and Games'!E13</f>
        <v>0</v>
      </c>
      <c r="J20" s="11">
        <f>J$43*'Shares Cameras and Games'!F13</f>
        <v>0</v>
      </c>
      <c r="K20" s="11">
        <f>K$43*'Shares Cameras and Games'!G13</f>
        <v>0</v>
      </c>
      <c r="L20" s="11">
        <f>L$43*'Shares Cameras and Games'!H13</f>
        <v>0</v>
      </c>
      <c r="M20" s="11">
        <f>M$43*'Shares Cameras and Games'!I13</f>
        <v>0</v>
      </c>
      <c r="N20" s="11">
        <f>N$43*'Shares Cameras and Games'!J13</f>
        <v>0</v>
      </c>
      <c r="O20" s="11">
        <f>O$43*'Shares Cameras and Games'!K13</f>
        <v>0</v>
      </c>
      <c r="P20" s="11">
        <f>P$43*'Shares Cameras and Games'!L13</f>
        <v>0</v>
      </c>
      <c r="Q20" s="11">
        <f>Q$43*'Shares Cameras and Games'!M13</f>
        <v>0</v>
      </c>
      <c r="R20" s="11">
        <f>R$43*'Shares Cameras and Games'!N13</f>
        <v>0</v>
      </c>
      <c r="S20" s="11">
        <f>S$43*'Shares Cameras and Games'!O13</f>
        <v>0</v>
      </c>
      <c r="T20" s="11">
        <f>T$43*'Shares Cameras and Games'!P13</f>
        <v>0</v>
      </c>
      <c r="U20" s="11">
        <f>U$43*'Shares Cameras and Games'!Q13</f>
        <v>0</v>
      </c>
      <c r="V20" s="11">
        <f>V$43*'Shares Cameras and Games'!R13</f>
        <v>0</v>
      </c>
      <c r="W20" s="11">
        <f>W$43*'Shares Cameras and Games'!S13</f>
        <v>0</v>
      </c>
      <c r="X20" s="11">
        <f>X$43*'Shares Cameras and Games'!T13</f>
        <v>0</v>
      </c>
      <c r="Y20" s="11">
        <f>Y$43*'Shares Cameras and Games'!U13</f>
        <v>0</v>
      </c>
      <c r="Z20" s="11">
        <f>Z$43*'Shares Cameras and Games'!V13</f>
        <v>0</v>
      </c>
      <c r="AA20" s="11">
        <f>AA$43*'Shares Cameras and Games'!W13</f>
        <v>0</v>
      </c>
      <c r="AB20" s="11">
        <f>AB$43*'Shares Cameras and Games'!X13</f>
        <v>0</v>
      </c>
      <c r="AC20" s="10">
        <f>AC$43*'Shares Cameras and Games'!Y13</f>
        <v>0</v>
      </c>
      <c r="AD20" s="10">
        <f>AD$43*'Shares Cameras and Games'!Z13</f>
        <v>0</v>
      </c>
      <c r="AE20" s="10">
        <f>AE$43*'Shares Cameras and Games'!AA13</f>
        <v>0</v>
      </c>
      <c r="AF20" s="10">
        <f>AF$43*'Shares Cameras and Games'!AB13</f>
        <v>0</v>
      </c>
      <c r="AG20" s="10">
        <f>AG$43*'Shares Cameras and Games'!AC13</f>
        <v>0</v>
      </c>
      <c r="AH20" s="10">
        <f>AH$43*'Shares Cameras and Games'!AD13</f>
        <v>0</v>
      </c>
      <c r="AI20" s="10">
        <f>AI$43*'Shares Cameras and Games'!AE13</f>
        <v>0</v>
      </c>
      <c r="AJ20" s="10">
        <f>AJ$43*'Shares Cameras and Games'!AF13</f>
        <v>0</v>
      </c>
      <c r="AK20" s="10">
        <f>AK$43*'Shares Cameras and Games'!AG13</f>
        <v>0</v>
      </c>
      <c r="AL20" s="10">
        <f>AL$43*'Shares Cameras and Games'!AH13</f>
        <v>0</v>
      </c>
      <c r="AM20" s="10">
        <f>AM$43*'Shares Cameras and Games'!AI13</f>
        <v>0</v>
      </c>
      <c r="AN20" s="10">
        <f>AN$43*'Shares Cameras and Games'!AJ13</f>
        <v>0</v>
      </c>
      <c r="AO20" s="10">
        <f>AO$43*'Shares Cameras and Games'!AK13</f>
        <v>0</v>
      </c>
      <c r="AP20" s="10">
        <f>AP$43*'Shares Cameras and Games'!AL13</f>
        <v>0</v>
      </c>
      <c r="AQ20" s="10">
        <f>AQ$43*'Shares Cameras and Games'!AM13</f>
        <v>0</v>
      </c>
      <c r="AR20" s="10">
        <f>AR$43*'Shares Cameras and Games'!AN13</f>
        <v>0</v>
      </c>
      <c r="AS20" s="10">
        <f>AS$43*'Shares Cameras and Games'!AO13</f>
        <v>0</v>
      </c>
      <c r="AT20" s="10">
        <f>AT$43*'Shares Cameras and Games'!AP13</f>
        <v>0</v>
      </c>
      <c r="AU20" s="10">
        <f>AU$43*'Shares Cameras and Games'!AQ13</f>
        <v>0</v>
      </c>
      <c r="AV20" s="10">
        <f>AV$43*'Shares Cameras and Games'!AR13</f>
        <v>0</v>
      </c>
      <c r="AW20" s="10">
        <f>AW$43*'Shares Cameras and Games'!AS13</f>
        <v>0</v>
      </c>
      <c r="AX20" s="10">
        <f>AX$43*'Shares Cameras and Games'!AT13</f>
        <v>0</v>
      </c>
      <c r="AY20" s="10">
        <f>AY$43*'Shares Cameras and Games'!AU13</f>
        <v>0</v>
      </c>
      <c r="AZ20" s="10">
        <f>AZ$43*'Shares Cameras and Games'!AV13</f>
        <v>0</v>
      </c>
      <c r="BA20" s="10">
        <f>BA$43*'Shares Cameras and Games'!AW13</f>
        <v>0</v>
      </c>
      <c r="BB20" s="10">
        <f>BB$43*'Shares Cameras and Games'!AX13</f>
        <v>0</v>
      </c>
      <c r="BC20" s="10">
        <f>BC$43*'Shares Cameras and Games'!AY13</f>
        <v>0</v>
      </c>
      <c r="BD20" s="10">
        <f>BD$43*'Shares Cameras and Games'!AZ13</f>
        <v>0</v>
      </c>
      <c r="BE20" s="10">
        <f>BE$43*'Shares Cameras and Games'!BA13</f>
        <v>0</v>
      </c>
    </row>
    <row r="21" spans="1:57" x14ac:dyDescent="0.35">
      <c r="A21" s="57" t="s">
        <v>616</v>
      </c>
      <c r="C21" s="86" t="s">
        <v>5</v>
      </c>
      <c r="D21" s="58" t="s">
        <v>621</v>
      </c>
      <c r="E21" s="86" t="s">
        <v>617</v>
      </c>
      <c r="F21" s="26" t="s">
        <v>35</v>
      </c>
      <c r="G21" s="11">
        <f>G$43*'Shares Cameras and Games'!C14</f>
        <v>0</v>
      </c>
      <c r="H21" s="11">
        <f>H$43*'Shares Cameras and Games'!D14</f>
        <v>0</v>
      </c>
      <c r="I21" s="11">
        <f>I$43*'Shares Cameras and Games'!E14</f>
        <v>0</v>
      </c>
      <c r="J21" s="11">
        <f>J$43*'Shares Cameras and Games'!F14</f>
        <v>0</v>
      </c>
      <c r="K21" s="11">
        <f>K$43*'Shares Cameras and Games'!G14</f>
        <v>0</v>
      </c>
      <c r="L21" s="11">
        <f>L$43*'Shares Cameras and Games'!H14</f>
        <v>0</v>
      </c>
      <c r="M21" s="11">
        <f>M$43*'Shares Cameras and Games'!I14</f>
        <v>0</v>
      </c>
      <c r="N21" s="11">
        <f>N$43*'Shares Cameras and Games'!J14</f>
        <v>0</v>
      </c>
      <c r="O21" s="11">
        <f>O$43*'Shares Cameras and Games'!K14</f>
        <v>0</v>
      </c>
      <c r="P21" s="11">
        <f>P$43*'Shares Cameras and Games'!L14</f>
        <v>0</v>
      </c>
      <c r="Q21" s="11">
        <f>Q$43*'Shares Cameras and Games'!M14</f>
        <v>0</v>
      </c>
      <c r="R21" s="11">
        <f>R$43*'Shares Cameras and Games'!N14</f>
        <v>0</v>
      </c>
      <c r="S21" s="11">
        <f>S$43*'Shares Cameras and Games'!O14</f>
        <v>0</v>
      </c>
      <c r="T21" s="11">
        <f>T$43*'Shares Cameras and Games'!P14</f>
        <v>0</v>
      </c>
      <c r="U21" s="11">
        <f>U$43*'Shares Cameras and Games'!Q14</f>
        <v>0</v>
      </c>
      <c r="V21" s="11">
        <f>V$43*'Shares Cameras and Games'!R14</f>
        <v>0</v>
      </c>
      <c r="W21" s="11">
        <f>W$43*'Shares Cameras and Games'!S14</f>
        <v>0</v>
      </c>
      <c r="X21" s="11">
        <f>X$43*'Shares Cameras and Games'!T14</f>
        <v>0</v>
      </c>
      <c r="Y21" s="11">
        <f>Y$43*'Shares Cameras and Games'!U14</f>
        <v>0</v>
      </c>
      <c r="Z21" s="11">
        <f>Z$43*'Shares Cameras and Games'!V14</f>
        <v>0</v>
      </c>
      <c r="AA21" s="11">
        <f>AA$43*'Shares Cameras and Games'!W14</f>
        <v>0</v>
      </c>
      <c r="AB21" s="11">
        <f>AB$43*'Shares Cameras and Games'!X14</f>
        <v>0</v>
      </c>
      <c r="AC21" s="10">
        <f>AC$43*'Shares Cameras and Games'!Y14</f>
        <v>0</v>
      </c>
      <c r="AD21" s="10">
        <f>AD$43*'Shares Cameras and Games'!Z14</f>
        <v>0</v>
      </c>
      <c r="AE21" s="10">
        <f>AE$43*'Shares Cameras and Games'!AA14</f>
        <v>0</v>
      </c>
      <c r="AF21" s="10">
        <f>AF$43*'Shares Cameras and Games'!AB14</f>
        <v>0</v>
      </c>
      <c r="AG21" s="10">
        <f>AG$43*'Shares Cameras and Games'!AC14</f>
        <v>0</v>
      </c>
      <c r="AH21" s="10">
        <f>AH$43*'Shares Cameras and Games'!AD14</f>
        <v>0</v>
      </c>
      <c r="AI21" s="10">
        <f>AI$43*'Shares Cameras and Games'!AE14</f>
        <v>0</v>
      </c>
      <c r="AJ21" s="10">
        <f>AJ$43*'Shares Cameras and Games'!AF14</f>
        <v>0</v>
      </c>
      <c r="AK21" s="10">
        <f>AK$43*'Shares Cameras and Games'!AG14</f>
        <v>0</v>
      </c>
      <c r="AL21" s="10">
        <f>AL$43*'Shares Cameras and Games'!AH14</f>
        <v>0</v>
      </c>
      <c r="AM21" s="10">
        <f>AM$43*'Shares Cameras and Games'!AI14</f>
        <v>0</v>
      </c>
      <c r="AN21" s="10">
        <f>AN$43*'Shares Cameras and Games'!AJ14</f>
        <v>0</v>
      </c>
      <c r="AO21" s="10">
        <f>AO$43*'Shares Cameras and Games'!AK14</f>
        <v>0</v>
      </c>
      <c r="AP21" s="10">
        <f>AP$43*'Shares Cameras and Games'!AL14</f>
        <v>0</v>
      </c>
      <c r="AQ21" s="10">
        <f>AQ$43*'Shares Cameras and Games'!AM14</f>
        <v>0</v>
      </c>
      <c r="AR21" s="10">
        <f>AR$43*'Shares Cameras and Games'!AN14</f>
        <v>0</v>
      </c>
      <c r="AS21" s="10">
        <f>AS$43*'Shares Cameras and Games'!AO14</f>
        <v>0</v>
      </c>
      <c r="AT21" s="10">
        <f>AT$43*'Shares Cameras and Games'!AP14</f>
        <v>0</v>
      </c>
      <c r="AU21" s="10">
        <f>AU$43*'Shares Cameras and Games'!AQ14</f>
        <v>0</v>
      </c>
      <c r="AV21" s="10">
        <f>AV$43*'Shares Cameras and Games'!AR14</f>
        <v>0</v>
      </c>
      <c r="AW21" s="10">
        <f>AW$43*'Shares Cameras and Games'!AS14</f>
        <v>0</v>
      </c>
      <c r="AX21" s="10">
        <f>AX$43*'Shares Cameras and Games'!AT14</f>
        <v>0</v>
      </c>
      <c r="AY21" s="10">
        <f>AY$43*'Shares Cameras and Games'!AU14</f>
        <v>0</v>
      </c>
      <c r="AZ21" s="10">
        <f>AZ$43*'Shares Cameras and Games'!AV14</f>
        <v>0</v>
      </c>
      <c r="BA21" s="10">
        <f>BA$43*'Shares Cameras and Games'!AW14</f>
        <v>0</v>
      </c>
      <c r="BB21" s="10">
        <f>BB$43*'Shares Cameras and Games'!AX14</f>
        <v>0</v>
      </c>
      <c r="BC21" s="10">
        <f>BC$43*'Shares Cameras and Games'!AY14</f>
        <v>0</v>
      </c>
      <c r="BD21" s="10">
        <f>BD$43*'Shares Cameras and Games'!AZ14</f>
        <v>0</v>
      </c>
      <c r="BE21" s="10">
        <f>BE$43*'Shares Cameras and Games'!BA14</f>
        <v>0</v>
      </c>
    </row>
    <row r="22" spans="1:57" x14ac:dyDescent="0.35">
      <c r="A22" s="57" t="s">
        <v>616</v>
      </c>
      <c r="C22" s="86" t="s">
        <v>5</v>
      </c>
      <c r="D22" s="58" t="s">
        <v>621</v>
      </c>
      <c r="E22" s="86" t="s">
        <v>617</v>
      </c>
      <c r="F22" s="26" t="s">
        <v>34</v>
      </c>
      <c r="G22" s="11">
        <f>G$43*'Shares Cameras and Games'!C15</f>
        <v>0</v>
      </c>
      <c r="H22" s="11">
        <f>H$43*'Shares Cameras and Games'!D15</f>
        <v>0</v>
      </c>
      <c r="I22" s="11">
        <f>I$43*'Shares Cameras and Games'!E15</f>
        <v>0</v>
      </c>
      <c r="J22" s="11">
        <f>J$43*'Shares Cameras and Games'!F15</f>
        <v>0</v>
      </c>
      <c r="K22" s="11">
        <f>K$43*'Shares Cameras and Games'!G15</f>
        <v>0</v>
      </c>
      <c r="L22" s="11">
        <f>L$43*'Shares Cameras and Games'!H15</f>
        <v>0</v>
      </c>
      <c r="M22" s="11">
        <f>M$43*'Shares Cameras and Games'!I15</f>
        <v>0</v>
      </c>
      <c r="N22" s="11">
        <f>N$43*'Shares Cameras and Games'!J15</f>
        <v>0</v>
      </c>
      <c r="O22" s="11">
        <f>O$43*'Shares Cameras and Games'!K15</f>
        <v>0</v>
      </c>
      <c r="P22" s="11">
        <f>P$43*'Shares Cameras and Games'!L15</f>
        <v>0</v>
      </c>
      <c r="Q22" s="11">
        <f>Q$43*'Shares Cameras and Games'!M15</f>
        <v>0</v>
      </c>
      <c r="R22" s="11">
        <f>R$43*'Shares Cameras and Games'!N15</f>
        <v>0</v>
      </c>
      <c r="S22" s="11">
        <f>S$43*'Shares Cameras and Games'!O15</f>
        <v>0</v>
      </c>
      <c r="T22" s="11">
        <f>T$43*'Shares Cameras and Games'!P15</f>
        <v>0</v>
      </c>
      <c r="U22" s="11">
        <f>U$43*'Shares Cameras and Games'!Q15</f>
        <v>0</v>
      </c>
      <c r="V22" s="11">
        <f>V$43*'Shares Cameras and Games'!R15</f>
        <v>0</v>
      </c>
      <c r="W22" s="11">
        <f>W$43*'Shares Cameras and Games'!S15</f>
        <v>0</v>
      </c>
      <c r="X22" s="11">
        <f>X$43*'Shares Cameras and Games'!T15</f>
        <v>0</v>
      </c>
      <c r="Y22" s="11">
        <f>Y$43*'Shares Cameras and Games'!U15</f>
        <v>0</v>
      </c>
      <c r="Z22" s="11">
        <f>Z$43*'Shares Cameras and Games'!V15</f>
        <v>0</v>
      </c>
      <c r="AA22" s="11">
        <f>AA$43*'Shares Cameras and Games'!W15</f>
        <v>0</v>
      </c>
      <c r="AB22" s="11">
        <f>AB$43*'Shares Cameras and Games'!X15</f>
        <v>0</v>
      </c>
      <c r="AC22" s="10">
        <f>AC$43*'Shares Cameras and Games'!Y15</f>
        <v>0</v>
      </c>
      <c r="AD22" s="10">
        <f>AD$43*'Shares Cameras and Games'!Z15</f>
        <v>0</v>
      </c>
      <c r="AE22" s="10">
        <f>AE$43*'Shares Cameras and Games'!AA15</f>
        <v>0</v>
      </c>
      <c r="AF22" s="10">
        <f>AF$43*'Shares Cameras and Games'!AB15</f>
        <v>0</v>
      </c>
      <c r="AG22" s="10">
        <f>AG$43*'Shares Cameras and Games'!AC15</f>
        <v>0</v>
      </c>
      <c r="AH22" s="10">
        <f>AH$43*'Shares Cameras and Games'!AD15</f>
        <v>0</v>
      </c>
      <c r="AI22" s="10">
        <f>AI$43*'Shares Cameras and Games'!AE15</f>
        <v>0</v>
      </c>
      <c r="AJ22" s="10">
        <f>AJ$43*'Shares Cameras and Games'!AF15</f>
        <v>0</v>
      </c>
      <c r="AK22" s="10">
        <f>AK$43*'Shares Cameras and Games'!AG15</f>
        <v>0</v>
      </c>
      <c r="AL22" s="10">
        <f>AL$43*'Shares Cameras and Games'!AH15</f>
        <v>0</v>
      </c>
      <c r="AM22" s="10">
        <f>AM$43*'Shares Cameras and Games'!AI15</f>
        <v>0</v>
      </c>
      <c r="AN22" s="10">
        <f>AN$43*'Shares Cameras and Games'!AJ15</f>
        <v>0</v>
      </c>
      <c r="AO22" s="10">
        <f>AO$43*'Shares Cameras and Games'!AK15</f>
        <v>0</v>
      </c>
      <c r="AP22" s="10">
        <f>AP$43*'Shares Cameras and Games'!AL15</f>
        <v>0</v>
      </c>
      <c r="AQ22" s="10">
        <f>AQ$43*'Shares Cameras and Games'!AM15</f>
        <v>0</v>
      </c>
      <c r="AR22" s="10">
        <f>AR$43*'Shares Cameras and Games'!AN15</f>
        <v>0</v>
      </c>
      <c r="AS22" s="10">
        <f>AS$43*'Shares Cameras and Games'!AO15</f>
        <v>0</v>
      </c>
      <c r="AT22" s="10">
        <f>AT$43*'Shares Cameras and Games'!AP15</f>
        <v>0</v>
      </c>
      <c r="AU22" s="10">
        <f>AU$43*'Shares Cameras and Games'!AQ15</f>
        <v>0</v>
      </c>
      <c r="AV22" s="10">
        <f>AV$43*'Shares Cameras and Games'!AR15</f>
        <v>0</v>
      </c>
      <c r="AW22" s="10">
        <f>AW$43*'Shares Cameras and Games'!AS15</f>
        <v>0</v>
      </c>
      <c r="AX22" s="10">
        <f>AX$43*'Shares Cameras and Games'!AT15</f>
        <v>0</v>
      </c>
      <c r="AY22" s="10">
        <f>AY$43*'Shares Cameras and Games'!AU15</f>
        <v>0</v>
      </c>
      <c r="AZ22" s="10">
        <f>AZ$43*'Shares Cameras and Games'!AV15</f>
        <v>0</v>
      </c>
      <c r="BA22" s="10">
        <f>BA$43*'Shares Cameras and Games'!AW15</f>
        <v>0</v>
      </c>
      <c r="BB22" s="10">
        <f>BB$43*'Shares Cameras and Games'!AX15</f>
        <v>0</v>
      </c>
      <c r="BC22" s="10">
        <f>BC$43*'Shares Cameras and Games'!AY15</f>
        <v>0</v>
      </c>
      <c r="BD22" s="10">
        <f>BD$43*'Shares Cameras and Games'!AZ15</f>
        <v>0</v>
      </c>
      <c r="BE22" s="10">
        <f>BE$43*'Shares Cameras and Games'!BA15</f>
        <v>0</v>
      </c>
    </row>
    <row r="23" spans="1:57" x14ac:dyDescent="0.35">
      <c r="A23" s="57" t="s">
        <v>616</v>
      </c>
      <c r="C23" s="86" t="s">
        <v>5</v>
      </c>
      <c r="D23" s="58" t="s">
        <v>621</v>
      </c>
      <c r="E23" s="86" t="s">
        <v>617</v>
      </c>
      <c r="F23" s="26" t="s">
        <v>50</v>
      </c>
      <c r="G23" s="11">
        <f>G$43*'Shares Cameras and Games'!C16</f>
        <v>0</v>
      </c>
      <c r="H23" s="11">
        <f>H$43*'Shares Cameras and Games'!D16</f>
        <v>0</v>
      </c>
      <c r="I23" s="11">
        <f>I$43*'Shares Cameras and Games'!E16</f>
        <v>0</v>
      </c>
      <c r="J23" s="11">
        <f>J$43*'Shares Cameras and Games'!F16</f>
        <v>0</v>
      </c>
      <c r="K23" s="11">
        <f>K$43*'Shares Cameras and Games'!G16</f>
        <v>0</v>
      </c>
      <c r="L23" s="11">
        <f>L$43*'Shares Cameras and Games'!H16</f>
        <v>0</v>
      </c>
      <c r="M23" s="11">
        <f>M$43*'Shares Cameras and Games'!I16</f>
        <v>0</v>
      </c>
      <c r="N23" s="11">
        <f>N$43*'Shares Cameras and Games'!J16</f>
        <v>0</v>
      </c>
      <c r="O23" s="11">
        <f>O$43*'Shares Cameras and Games'!K16</f>
        <v>0</v>
      </c>
      <c r="P23" s="11">
        <f>P$43*'Shares Cameras and Games'!L16</f>
        <v>0</v>
      </c>
      <c r="Q23" s="11">
        <f>Q$43*'Shares Cameras and Games'!M16</f>
        <v>0</v>
      </c>
      <c r="R23" s="11">
        <f>R$43*'Shares Cameras and Games'!N16</f>
        <v>0</v>
      </c>
      <c r="S23" s="11">
        <f>S$43*'Shares Cameras and Games'!O16</f>
        <v>0</v>
      </c>
      <c r="T23" s="11">
        <f>T$43*'Shares Cameras and Games'!P16</f>
        <v>0</v>
      </c>
      <c r="U23" s="11">
        <f>U$43*'Shares Cameras and Games'!Q16</f>
        <v>0</v>
      </c>
      <c r="V23" s="11">
        <f>V$43*'Shares Cameras and Games'!R16</f>
        <v>0</v>
      </c>
      <c r="W23" s="11">
        <f>W$43*'Shares Cameras and Games'!S16</f>
        <v>0</v>
      </c>
      <c r="X23" s="11">
        <f>X$43*'Shares Cameras and Games'!T16</f>
        <v>0</v>
      </c>
      <c r="Y23" s="11">
        <f>Y$43*'Shares Cameras and Games'!U16</f>
        <v>0</v>
      </c>
      <c r="Z23" s="11">
        <f>Z$43*'Shares Cameras and Games'!V16</f>
        <v>0</v>
      </c>
      <c r="AA23" s="11">
        <f>AA$43*'Shares Cameras and Games'!W16</f>
        <v>0</v>
      </c>
      <c r="AB23" s="11">
        <f>AB$43*'Shares Cameras and Games'!X16</f>
        <v>0</v>
      </c>
      <c r="AC23" s="10">
        <f>AC$43*'Shares Cameras and Games'!Y16</f>
        <v>0</v>
      </c>
      <c r="AD23" s="10">
        <f>AD$43*'Shares Cameras and Games'!Z16</f>
        <v>0</v>
      </c>
      <c r="AE23" s="10">
        <f>AE$43*'Shares Cameras and Games'!AA16</f>
        <v>0</v>
      </c>
      <c r="AF23" s="10">
        <f>AF$43*'Shares Cameras and Games'!AB16</f>
        <v>0</v>
      </c>
      <c r="AG23" s="10">
        <f>AG$43*'Shares Cameras and Games'!AC16</f>
        <v>0</v>
      </c>
      <c r="AH23" s="10">
        <f>AH$43*'Shares Cameras and Games'!AD16</f>
        <v>0</v>
      </c>
      <c r="AI23" s="10">
        <f>AI$43*'Shares Cameras and Games'!AE16</f>
        <v>0</v>
      </c>
      <c r="AJ23" s="10">
        <f>AJ$43*'Shares Cameras and Games'!AF16</f>
        <v>0</v>
      </c>
      <c r="AK23" s="10">
        <f>AK$43*'Shares Cameras and Games'!AG16</f>
        <v>0</v>
      </c>
      <c r="AL23" s="10">
        <f>AL$43*'Shares Cameras and Games'!AH16</f>
        <v>0</v>
      </c>
      <c r="AM23" s="10">
        <f>AM$43*'Shares Cameras and Games'!AI16</f>
        <v>0</v>
      </c>
      <c r="AN23" s="10">
        <f>AN$43*'Shares Cameras and Games'!AJ16</f>
        <v>0</v>
      </c>
      <c r="AO23" s="10">
        <f>AO$43*'Shares Cameras and Games'!AK16</f>
        <v>0</v>
      </c>
      <c r="AP23" s="10">
        <f>AP$43*'Shares Cameras and Games'!AL16</f>
        <v>0</v>
      </c>
      <c r="AQ23" s="10">
        <f>AQ$43*'Shares Cameras and Games'!AM16</f>
        <v>0</v>
      </c>
      <c r="AR23" s="10">
        <f>AR$43*'Shares Cameras and Games'!AN16</f>
        <v>0</v>
      </c>
      <c r="AS23" s="10">
        <f>AS$43*'Shares Cameras and Games'!AO16</f>
        <v>0</v>
      </c>
      <c r="AT23" s="10">
        <f>AT$43*'Shares Cameras and Games'!AP16</f>
        <v>0</v>
      </c>
      <c r="AU23" s="10">
        <f>AU$43*'Shares Cameras and Games'!AQ16</f>
        <v>0</v>
      </c>
      <c r="AV23" s="10">
        <f>AV$43*'Shares Cameras and Games'!AR16</f>
        <v>0</v>
      </c>
      <c r="AW23" s="10">
        <f>AW$43*'Shares Cameras and Games'!AS16</f>
        <v>0</v>
      </c>
      <c r="AX23" s="10">
        <f>AX$43*'Shares Cameras and Games'!AT16</f>
        <v>0</v>
      </c>
      <c r="AY23" s="10">
        <f>AY$43*'Shares Cameras and Games'!AU16</f>
        <v>0</v>
      </c>
      <c r="AZ23" s="10">
        <f>AZ$43*'Shares Cameras and Games'!AV16</f>
        <v>0</v>
      </c>
      <c r="BA23" s="10">
        <f>BA$43*'Shares Cameras and Games'!AW16</f>
        <v>0</v>
      </c>
      <c r="BB23" s="10">
        <f>BB$43*'Shares Cameras and Games'!AX16</f>
        <v>0</v>
      </c>
      <c r="BC23" s="10">
        <f>BC$43*'Shares Cameras and Games'!AY16</f>
        <v>0</v>
      </c>
      <c r="BD23" s="10">
        <f>BD$43*'Shares Cameras and Games'!AZ16</f>
        <v>0</v>
      </c>
      <c r="BE23" s="10">
        <f>BE$43*'Shares Cameras and Games'!BA16</f>
        <v>0</v>
      </c>
    </row>
    <row r="24" spans="1:57" x14ac:dyDescent="0.35">
      <c r="A24" s="57" t="s">
        <v>616</v>
      </c>
      <c r="C24" s="86" t="s">
        <v>5</v>
      </c>
      <c r="D24" s="58" t="s">
        <v>621</v>
      </c>
      <c r="E24" s="86" t="s">
        <v>617</v>
      </c>
      <c r="F24" s="26" t="s">
        <v>51</v>
      </c>
      <c r="G24" s="11">
        <f>G$43*'Shares Cameras and Games'!C17</f>
        <v>0</v>
      </c>
      <c r="H24" s="11">
        <f>H$43*'Shares Cameras and Games'!D17</f>
        <v>0</v>
      </c>
      <c r="I24" s="11">
        <f>I$43*'Shares Cameras and Games'!E17</f>
        <v>0</v>
      </c>
      <c r="J24" s="11">
        <f>J$43*'Shares Cameras and Games'!F17</f>
        <v>0</v>
      </c>
      <c r="K24" s="11">
        <f>K$43*'Shares Cameras and Games'!G17</f>
        <v>0</v>
      </c>
      <c r="L24" s="11">
        <f>L$43*'Shares Cameras and Games'!H17</f>
        <v>0</v>
      </c>
      <c r="M24" s="11">
        <f>M$43*'Shares Cameras and Games'!I17</f>
        <v>0</v>
      </c>
      <c r="N24" s="11">
        <f>N$43*'Shares Cameras and Games'!J17</f>
        <v>0</v>
      </c>
      <c r="O24" s="11">
        <f>O$43*'Shares Cameras and Games'!K17</f>
        <v>0</v>
      </c>
      <c r="P24" s="11">
        <f>P$43*'Shares Cameras and Games'!L17</f>
        <v>0</v>
      </c>
      <c r="Q24" s="11">
        <f>Q$43*'Shares Cameras and Games'!M17</f>
        <v>0</v>
      </c>
      <c r="R24" s="11">
        <f>R$43*'Shares Cameras and Games'!N17</f>
        <v>0</v>
      </c>
      <c r="S24" s="11">
        <f>S$43*'Shares Cameras and Games'!O17</f>
        <v>0</v>
      </c>
      <c r="T24" s="11">
        <f>T$43*'Shares Cameras and Games'!P17</f>
        <v>0</v>
      </c>
      <c r="U24" s="11">
        <f>U$43*'Shares Cameras and Games'!Q17</f>
        <v>0</v>
      </c>
      <c r="V24" s="11">
        <f>V$43*'Shares Cameras and Games'!R17</f>
        <v>0</v>
      </c>
      <c r="W24" s="11">
        <f>W$43*'Shares Cameras and Games'!S17</f>
        <v>0</v>
      </c>
      <c r="X24" s="11">
        <f>X$43*'Shares Cameras and Games'!T17</f>
        <v>0</v>
      </c>
      <c r="Y24" s="11">
        <f>Y$43*'Shares Cameras and Games'!U17</f>
        <v>0</v>
      </c>
      <c r="Z24" s="11">
        <f>Z$43*'Shares Cameras and Games'!V17</f>
        <v>0</v>
      </c>
      <c r="AA24" s="11">
        <f>AA$43*'Shares Cameras and Games'!W17</f>
        <v>0</v>
      </c>
      <c r="AB24" s="11">
        <f>AB$43*'Shares Cameras and Games'!X17</f>
        <v>0</v>
      </c>
      <c r="AC24" s="10">
        <f>AC$43*'Shares Cameras and Games'!Y17</f>
        <v>0</v>
      </c>
      <c r="AD24" s="10">
        <f>AD$43*'Shares Cameras and Games'!Z17</f>
        <v>0</v>
      </c>
      <c r="AE24" s="10">
        <f>AE$43*'Shares Cameras and Games'!AA17</f>
        <v>0</v>
      </c>
      <c r="AF24" s="10">
        <f>AF$43*'Shares Cameras and Games'!AB17</f>
        <v>0</v>
      </c>
      <c r="AG24" s="10">
        <f>AG$43*'Shares Cameras and Games'!AC17</f>
        <v>0</v>
      </c>
      <c r="AH24" s="10">
        <f>AH$43*'Shares Cameras and Games'!AD17</f>
        <v>0</v>
      </c>
      <c r="AI24" s="10">
        <f>AI$43*'Shares Cameras and Games'!AE17</f>
        <v>0</v>
      </c>
      <c r="AJ24" s="10">
        <f>AJ$43*'Shares Cameras and Games'!AF17</f>
        <v>0</v>
      </c>
      <c r="AK24" s="10">
        <f>AK$43*'Shares Cameras and Games'!AG17</f>
        <v>0</v>
      </c>
      <c r="AL24" s="10">
        <f>AL$43*'Shares Cameras and Games'!AH17</f>
        <v>0</v>
      </c>
      <c r="AM24" s="10">
        <f>AM$43*'Shares Cameras and Games'!AI17</f>
        <v>0</v>
      </c>
      <c r="AN24" s="10">
        <f>AN$43*'Shares Cameras and Games'!AJ17</f>
        <v>0</v>
      </c>
      <c r="AO24" s="10">
        <f>AO$43*'Shares Cameras and Games'!AK17</f>
        <v>0</v>
      </c>
      <c r="AP24" s="10">
        <f>AP$43*'Shares Cameras and Games'!AL17</f>
        <v>0</v>
      </c>
      <c r="AQ24" s="10">
        <f>AQ$43*'Shares Cameras and Games'!AM17</f>
        <v>0</v>
      </c>
      <c r="AR24" s="10">
        <f>AR$43*'Shares Cameras and Games'!AN17</f>
        <v>0</v>
      </c>
      <c r="AS24" s="10">
        <f>AS$43*'Shares Cameras and Games'!AO17</f>
        <v>0</v>
      </c>
      <c r="AT24" s="10">
        <f>AT$43*'Shares Cameras and Games'!AP17</f>
        <v>0</v>
      </c>
      <c r="AU24" s="10">
        <f>AU$43*'Shares Cameras and Games'!AQ17</f>
        <v>0</v>
      </c>
      <c r="AV24" s="10">
        <f>AV$43*'Shares Cameras and Games'!AR17</f>
        <v>0</v>
      </c>
      <c r="AW24" s="10">
        <f>AW$43*'Shares Cameras and Games'!AS17</f>
        <v>0</v>
      </c>
      <c r="AX24" s="10">
        <f>AX$43*'Shares Cameras and Games'!AT17</f>
        <v>0</v>
      </c>
      <c r="AY24" s="10">
        <f>AY$43*'Shares Cameras and Games'!AU17</f>
        <v>0</v>
      </c>
      <c r="AZ24" s="10">
        <f>AZ$43*'Shares Cameras and Games'!AV17</f>
        <v>0</v>
      </c>
      <c r="BA24" s="10">
        <f>BA$43*'Shares Cameras and Games'!AW17</f>
        <v>0</v>
      </c>
      <c r="BB24" s="10">
        <f>BB$43*'Shares Cameras and Games'!AX17</f>
        <v>0</v>
      </c>
      <c r="BC24" s="10">
        <f>BC$43*'Shares Cameras and Games'!AY17</f>
        <v>0</v>
      </c>
      <c r="BD24" s="10">
        <f>BD$43*'Shares Cameras and Games'!AZ17</f>
        <v>0</v>
      </c>
      <c r="BE24" s="10">
        <f>BE$43*'Shares Cameras and Games'!BA17</f>
        <v>0</v>
      </c>
    </row>
    <row r="25" spans="1:57" x14ac:dyDescent="0.35">
      <c r="A25" s="57" t="s">
        <v>616</v>
      </c>
      <c r="C25" s="86" t="s">
        <v>5</v>
      </c>
      <c r="D25" s="58" t="s">
        <v>621</v>
      </c>
      <c r="E25" s="86" t="s">
        <v>617</v>
      </c>
      <c r="F25" s="26" t="s">
        <v>52</v>
      </c>
      <c r="G25" s="11">
        <f>G$43*'Shares Cameras and Games'!C18</f>
        <v>0</v>
      </c>
      <c r="H25" s="11">
        <f>H$43*'Shares Cameras and Games'!D18</f>
        <v>0</v>
      </c>
      <c r="I25" s="11">
        <f>I$43*'Shares Cameras and Games'!E18</f>
        <v>0</v>
      </c>
      <c r="J25" s="11">
        <f>J$43*'Shares Cameras and Games'!F18</f>
        <v>0</v>
      </c>
      <c r="K25" s="11">
        <f>K$43*'Shares Cameras and Games'!G18</f>
        <v>0</v>
      </c>
      <c r="L25" s="11">
        <f>L$43*'Shares Cameras and Games'!H18</f>
        <v>0</v>
      </c>
      <c r="M25" s="11">
        <f>M$43*'Shares Cameras and Games'!I18</f>
        <v>0</v>
      </c>
      <c r="N25" s="11">
        <f>N$43*'Shares Cameras and Games'!J18</f>
        <v>0</v>
      </c>
      <c r="O25" s="11">
        <f>O$43*'Shares Cameras and Games'!K18</f>
        <v>0</v>
      </c>
      <c r="P25" s="11">
        <f>P$43*'Shares Cameras and Games'!L18</f>
        <v>0</v>
      </c>
      <c r="Q25" s="11">
        <f>Q$43*'Shares Cameras and Games'!M18</f>
        <v>0</v>
      </c>
      <c r="R25" s="11">
        <f>R$43*'Shares Cameras and Games'!N18</f>
        <v>0</v>
      </c>
      <c r="S25" s="11">
        <f>S$43*'Shares Cameras and Games'!O18</f>
        <v>0</v>
      </c>
      <c r="T25" s="11">
        <f>T$43*'Shares Cameras and Games'!P18</f>
        <v>0</v>
      </c>
      <c r="U25" s="11">
        <f>U$43*'Shares Cameras and Games'!Q18</f>
        <v>0</v>
      </c>
      <c r="V25" s="11">
        <f>V$43*'Shares Cameras and Games'!R18</f>
        <v>0</v>
      </c>
      <c r="W25" s="11">
        <f>W$43*'Shares Cameras and Games'!S18</f>
        <v>0</v>
      </c>
      <c r="X25" s="11">
        <f>X$43*'Shares Cameras and Games'!T18</f>
        <v>0</v>
      </c>
      <c r="Y25" s="11">
        <f>Y$43*'Shares Cameras and Games'!U18</f>
        <v>0</v>
      </c>
      <c r="Z25" s="11">
        <f>Z$43*'Shares Cameras and Games'!V18</f>
        <v>0</v>
      </c>
      <c r="AA25" s="11">
        <f>AA$43*'Shares Cameras and Games'!W18</f>
        <v>0</v>
      </c>
      <c r="AB25" s="11">
        <f>AB$43*'Shares Cameras and Games'!X18</f>
        <v>0</v>
      </c>
      <c r="AC25" s="10">
        <f>AC$43*'Shares Cameras and Games'!Y18</f>
        <v>0</v>
      </c>
      <c r="AD25" s="10">
        <f>AD$43*'Shares Cameras and Games'!Z18</f>
        <v>0</v>
      </c>
      <c r="AE25" s="10">
        <f>AE$43*'Shares Cameras and Games'!AA18</f>
        <v>0</v>
      </c>
      <c r="AF25" s="10">
        <f>AF$43*'Shares Cameras and Games'!AB18</f>
        <v>0</v>
      </c>
      <c r="AG25" s="10">
        <f>AG$43*'Shares Cameras and Games'!AC18</f>
        <v>0</v>
      </c>
      <c r="AH25" s="10">
        <f>AH$43*'Shares Cameras and Games'!AD18</f>
        <v>0</v>
      </c>
      <c r="AI25" s="10">
        <f>AI$43*'Shares Cameras and Games'!AE18</f>
        <v>0</v>
      </c>
      <c r="AJ25" s="10">
        <f>AJ$43*'Shares Cameras and Games'!AF18</f>
        <v>0</v>
      </c>
      <c r="AK25" s="10">
        <f>AK$43*'Shares Cameras and Games'!AG18</f>
        <v>0</v>
      </c>
      <c r="AL25" s="10">
        <f>AL$43*'Shares Cameras and Games'!AH18</f>
        <v>0</v>
      </c>
      <c r="AM25" s="10">
        <f>AM$43*'Shares Cameras and Games'!AI18</f>
        <v>0</v>
      </c>
      <c r="AN25" s="10">
        <f>AN$43*'Shares Cameras and Games'!AJ18</f>
        <v>0</v>
      </c>
      <c r="AO25" s="10">
        <f>AO$43*'Shares Cameras and Games'!AK18</f>
        <v>0</v>
      </c>
      <c r="AP25" s="10">
        <f>AP$43*'Shares Cameras and Games'!AL18</f>
        <v>0</v>
      </c>
      <c r="AQ25" s="10">
        <f>AQ$43*'Shares Cameras and Games'!AM18</f>
        <v>0</v>
      </c>
      <c r="AR25" s="10">
        <f>AR$43*'Shares Cameras and Games'!AN18</f>
        <v>0</v>
      </c>
      <c r="AS25" s="10">
        <f>AS$43*'Shares Cameras and Games'!AO18</f>
        <v>0</v>
      </c>
      <c r="AT25" s="10">
        <f>AT$43*'Shares Cameras and Games'!AP18</f>
        <v>0</v>
      </c>
      <c r="AU25" s="10">
        <f>AU$43*'Shares Cameras and Games'!AQ18</f>
        <v>0</v>
      </c>
      <c r="AV25" s="10">
        <f>AV$43*'Shares Cameras and Games'!AR18</f>
        <v>0</v>
      </c>
      <c r="AW25" s="10">
        <f>AW$43*'Shares Cameras and Games'!AS18</f>
        <v>0</v>
      </c>
      <c r="AX25" s="10">
        <f>AX$43*'Shares Cameras and Games'!AT18</f>
        <v>0</v>
      </c>
      <c r="AY25" s="10">
        <f>AY$43*'Shares Cameras and Games'!AU18</f>
        <v>0</v>
      </c>
      <c r="AZ25" s="10">
        <f>AZ$43*'Shares Cameras and Games'!AV18</f>
        <v>0</v>
      </c>
      <c r="BA25" s="10">
        <f>BA$43*'Shares Cameras and Games'!AW18</f>
        <v>0</v>
      </c>
      <c r="BB25" s="10">
        <f>BB$43*'Shares Cameras and Games'!AX18</f>
        <v>0</v>
      </c>
      <c r="BC25" s="10">
        <f>BC$43*'Shares Cameras and Games'!AY18</f>
        <v>0</v>
      </c>
      <c r="BD25" s="10">
        <f>BD$43*'Shares Cameras and Games'!AZ18</f>
        <v>0</v>
      </c>
      <c r="BE25" s="10">
        <f>BE$43*'Shares Cameras and Games'!BA18</f>
        <v>0</v>
      </c>
    </row>
    <row r="26" spans="1:57" x14ac:dyDescent="0.35">
      <c r="A26" s="57" t="s">
        <v>616</v>
      </c>
      <c r="C26" s="86" t="s">
        <v>5</v>
      </c>
      <c r="D26" s="58" t="s">
        <v>621</v>
      </c>
      <c r="E26" s="86" t="s">
        <v>617</v>
      </c>
      <c r="F26" s="26" t="s">
        <v>53</v>
      </c>
      <c r="G26" s="11">
        <f>G$43*'Shares Cameras and Games'!C19</f>
        <v>0</v>
      </c>
      <c r="H26" s="11">
        <f>H$43*'Shares Cameras and Games'!D19</f>
        <v>0</v>
      </c>
      <c r="I26" s="11">
        <f>I$43*'Shares Cameras and Games'!E19</f>
        <v>0</v>
      </c>
      <c r="J26" s="11">
        <f>J$43*'Shares Cameras and Games'!F19</f>
        <v>0</v>
      </c>
      <c r="K26" s="11">
        <f>K$43*'Shares Cameras and Games'!G19</f>
        <v>0</v>
      </c>
      <c r="L26" s="11">
        <f>L$43*'Shares Cameras and Games'!H19</f>
        <v>0</v>
      </c>
      <c r="M26" s="11">
        <f>M$43*'Shares Cameras and Games'!I19</f>
        <v>0</v>
      </c>
      <c r="N26" s="11">
        <f>N$43*'Shares Cameras and Games'!J19</f>
        <v>0</v>
      </c>
      <c r="O26" s="11">
        <f>O$43*'Shares Cameras and Games'!K19</f>
        <v>0</v>
      </c>
      <c r="P26" s="11">
        <f>P$43*'Shares Cameras and Games'!L19</f>
        <v>0</v>
      </c>
      <c r="Q26" s="11">
        <f>Q$43*'Shares Cameras and Games'!M19</f>
        <v>0</v>
      </c>
      <c r="R26" s="11">
        <f>R$43*'Shares Cameras and Games'!N19</f>
        <v>0</v>
      </c>
      <c r="S26" s="11">
        <f>S$43*'Shares Cameras and Games'!O19</f>
        <v>0</v>
      </c>
      <c r="T26" s="11">
        <f>T$43*'Shares Cameras and Games'!P19</f>
        <v>0</v>
      </c>
      <c r="U26" s="11">
        <f>U$43*'Shares Cameras and Games'!Q19</f>
        <v>0</v>
      </c>
      <c r="V26" s="11">
        <f>V$43*'Shares Cameras and Games'!R19</f>
        <v>0</v>
      </c>
      <c r="W26" s="11">
        <f>W$43*'Shares Cameras and Games'!S19</f>
        <v>0</v>
      </c>
      <c r="X26" s="11">
        <f>X$43*'Shares Cameras and Games'!T19</f>
        <v>0</v>
      </c>
      <c r="Y26" s="11">
        <f>Y$43*'Shares Cameras and Games'!U19</f>
        <v>0</v>
      </c>
      <c r="Z26" s="11">
        <f>Z$43*'Shares Cameras and Games'!V19</f>
        <v>0</v>
      </c>
      <c r="AA26" s="11">
        <f>AA$43*'Shares Cameras and Games'!W19</f>
        <v>0</v>
      </c>
      <c r="AB26" s="11">
        <f>AB$43*'Shares Cameras and Games'!X19</f>
        <v>0</v>
      </c>
      <c r="AC26" s="10">
        <f>AC$43*'Shares Cameras and Games'!Y19</f>
        <v>0</v>
      </c>
      <c r="AD26" s="10">
        <f>AD$43*'Shares Cameras and Games'!Z19</f>
        <v>0</v>
      </c>
      <c r="AE26" s="10">
        <f>AE$43*'Shares Cameras and Games'!AA19</f>
        <v>0</v>
      </c>
      <c r="AF26" s="10">
        <f>AF$43*'Shares Cameras and Games'!AB19</f>
        <v>0</v>
      </c>
      <c r="AG26" s="10">
        <f>AG$43*'Shares Cameras and Games'!AC19</f>
        <v>0</v>
      </c>
      <c r="AH26" s="10">
        <f>AH$43*'Shares Cameras and Games'!AD19</f>
        <v>0</v>
      </c>
      <c r="AI26" s="10">
        <f>AI$43*'Shares Cameras and Games'!AE19</f>
        <v>0</v>
      </c>
      <c r="AJ26" s="10">
        <f>AJ$43*'Shares Cameras and Games'!AF19</f>
        <v>0</v>
      </c>
      <c r="AK26" s="10">
        <f>AK$43*'Shares Cameras and Games'!AG19</f>
        <v>0</v>
      </c>
      <c r="AL26" s="10">
        <f>AL$43*'Shares Cameras and Games'!AH19</f>
        <v>0</v>
      </c>
      <c r="AM26" s="10">
        <f>AM$43*'Shares Cameras and Games'!AI19</f>
        <v>0</v>
      </c>
      <c r="AN26" s="10">
        <f>AN$43*'Shares Cameras and Games'!AJ19</f>
        <v>0</v>
      </c>
      <c r="AO26" s="10">
        <f>AO$43*'Shares Cameras and Games'!AK19</f>
        <v>0</v>
      </c>
      <c r="AP26" s="10">
        <f>AP$43*'Shares Cameras and Games'!AL19</f>
        <v>0</v>
      </c>
      <c r="AQ26" s="10">
        <f>AQ$43*'Shares Cameras and Games'!AM19</f>
        <v>0</v>
      </c>
      <c r="AR26" s="10">
        <f>AR$43*'Shares Cameras and Games'!AN19</f>
        <v>0</v>
      </c>
      <c r="AS26" s="10">
        <f>AS$43*'Shares Cameras and Games'!AO19</f>
        <v>0</v>
      </c>
      <c r="AT26" s="10">
        <f>AT$43*'Shares Cameras and Games'!AP19</f>
        <v>0</v>
      </c>
      <c r="AU26" s="10">
        <f>AU$43*'Shares Cameras and Games'!AQ19</f>
        <v>0</v>
      </c>
      <c r="AV26" s="10">
        <f>AV$43*'Shares Cameras and Games'!AR19</f>
        <v>0</v>
      </c>
      <c r="AW26" s="10">
        <f>AW$43*'Shares Cameras and Games'!AS19</f>
        <v>0</v>
      </c>
      <c r="AX26" s="10">
        <f>AX$43*'Shares Cameras and Games'!AT19</f>
        <v>0</v>
      </c>
      <c r="AY26" s="10">
        <f>AY$43*'Shares Cameras and Games'!AU19</f>
        <v>0</v>
      </c>
      <c r="AZ26" s="10">
        <f>AZ$43*'Shares Cameras and Games'!AV19</f>
        <v>0</v>
      </c>
      <c r="BA26" s="10">
        <f>BA$43*'Shares Cameras and Games'!AW19</f>
        <v>0</v>
      </c>
      <c r="BB26" s="10">
        <f>BB$43*'Shares Cameras and Games'!AX19</f>
        <v>0</v>
      </c>
      <c r="BC26" s="10">
        <f>BC$43*'Shares Cameras and Games'!AY19</f>
        <v>0</v>
      </c>
      <c r="BD26" s="10">
        <f>BD$43*'Shares Cameras and Games'!AZ19</f>
        <v>0</v>
      </c>
      <c r="BE26" s="10">
        <f>BE$43*'Shares Cameras and Games'!BA19</f>
        <v>0</v>
      </c>
    </row>
    <row r="27" spans="1:57" x14ac:dyDescent="0.35">
      <c r="A27" s="57" t="s">
        <v>616</v>
      </c>
      <c r="C27" s="86" t="s">
        <v>5</v>
      </c>
      <c r="D27" s="58" t="s">
        <v>621</v>
      </c>
      <c r="E27" s="86" t="s">
        <v>617</v>
      </c>
      <c r="F27" s="26" t="s">
        <v>54</v>
      </c>
      <c r="G27" s="11">
        <f>G$43*'Shares Cameras and Games'!C20</f>
        <v>0</v>
      </c>
      <c r="H27" s="11">
        <f>H$43*'Shares Cameras and Games'!D20</f>
        <v>0</v>
      </c>
      <c r="I27" s="11">
        <f>I$43*'Shares Cameras and Games'!E20</f>
        <v>0</v>
      </c>
      <c r="J27" s="11">
        <f>J$43*'Shares Cameras and Games'!F20</f>
        <v>0</v>
      </c>
      <c r="K27" s="11">
        <f>K$43*'Shares Cameras and Games'!G20</f>
        <v>0</v>
      </c>
      <c r="L27" s="11">
        <f>L$43*'Shares Cameras and Games'!H20</f>
        <v>0</v>
      </c>
      <c r="M27" s="11">
        <f>M$43*'Shares Cameras and Games'!I20</f>
        <v>0</v>
      </c>
      <c r="N27" s="11">
        <f>N$43*'Shares Cameras and Games'!J20</f>
        <v>0</v>
      </c>
      <c r="O27" s="11">
        <f>O$43*'Shares Cameras and Games'!K20</f>
        <v>0</v>
      </c>
      <c r="P27" s="11">
        <f>P$43*'Shares Cameras and Games'!L20</f>
        <v>0</v>
      </c>
      <c r="Q27" s="11">
        <f>Q$43*'Shares Cameras and Games'!M20</f>
        <v>0</v>
      </c>
      <c r="R27" s="11">
        <f>R$43*'Shares Cameras and Games'!N20</f>
        <v>0</v>
      </c>
      <c r="S27" s="11">
        <f>S$43*'Shares Cameras and Games'!O20</f>
        <v>0</v>
      </c>
      <c r="T27" s="11">
        <f>T$43*'Shares Cameras and Games'!P20</f>
        <v>0</v>
      </c>
      <c r="U27" s="11">
        <f>U$43*'Shares Cameras and Games'!Q20</f>
        <v>0</v>
      </c>
      <c r="V27" s="11">
        <f>V$43*'Shares Cameras and Games'!R20</f>
        <v>0</v>
      </c>
      <c r="W27" s="11">
        <f>W$43*'Shares Cameras and Games'!S20</f>
        <v>0</v>
      </c>
      <c r="X27" s="11">
        <f>X$43*'Shares Cameras and Games'!T20</f>
        <v>0</v>
      </c>
      <c r="Y27" s="11">
        <f>Y$43*'Shares Cameras and Games'!U20</f>
        <v>0</v>
      </c>
      <c r="Z27" s="11">
        <f>Z$43*'Shares Cameras and Games'!V20</f>
        <v>0</v>
      </c>
      <c r="AA27" s="11">
        <f>AA$43*'Shares Cameras and Games'!W20</f>
        <v>0</v>
      </c>
      <c r="AB27" s="11">
        <f>AB$43*'Shares Cameras and Games'!X20</f>
        <v>0</v>
      </c>
      <c r="AC27" s="10">
        <f>AC$43*'Shares Cameras and Games'!Y20</f>
        <v>0</v>
      </c>
      <c r="AD27" s="10">
        <f>AD$43*'Shares Cameras and Games'!Z20</f>
        <v>0</v>
      </c>
      <c r="AE27" s="10">
        <f>AE$43*'Shares Cameras and Games'!AA20</f>
        <v>0</v>
      </c>
      <c r="AF27" s="10">
        <f>AF$43*'Shares Cameras and Games'!AB20</f>
        <v>0</v>
      </c>
      <c r="AG27" s="10">
        <f>AG$43*'Shares Cameras and Games'!AC20</f>
        <v>0</v>
      </c>
      <c r="AH27" s="10">
        <f>AH$43*'Shares Cameras and Games'!AD20</f>
        <v>0</v>
      </c>
      <c r="AI27" s="10">
        <f>AI$43*'Shares Cameras and Games'!AE20</f>
        <v>0</v>
      </c>
      <c r="AJ27" s="10">
        <f>AJ$43*'Shares Cameras and Games'!AF20</f>
        <v>0</v>
      </c>
      <c r="AK27" s="10">
        <f>AK$43*'Shares Cameras and Games'!AG20</f>
        <v>0</v>
      </c>
      <c r="AL27" s="10">
        <f>AL$43*'Shares Cameras and Games'!AH20</f>
        <v>0</v>
      </c>
      <c r="AM27" s="10">
        <f>AM$43*'Shares Cameras and Games'!AI20</f>
        <v>0</v>
      </c>
      <c r="AN27" s="10">
        <f>AN$43*'Shares Cameras and Games'!AJ20</f>
        <v>0</v>
      </c>
      <c r="AO27" s="10">
        <f>AO$43*'Shares Cameras and Games'!AK20</f>
        <v>0</v>
      </c>
      <c r="AP27" s="10">
        <f>AP$43*'Shares Cameras and Games'!AL20</f>
        <v>0</v>
      </c>
      <c r="AQ27" s="10">
        <f>AQ$43*'Shares Cameras and Games'!AM20</f>
        <v>0</v>
      </c>
      <c r="AR27" s="10">
        <f>AR$43*'Shares Cameras and Games'!AN20</f>
        <v>0</v>
      </c>
      <c r="AS27" s="10">
        <f>AS$43*'Shares Cameras and Games'!AO20</f>
        <v>0</v>
      </c>
      <c r="AT27" s="10">
        <f>AT$43*'Shares Cameras and Games'!AP20</f>
        <v>0</v>
      </c>
      <c r="AU27" s="10">
        <f>AU$43*'Shares Cameras and Games'!AQ20</f>
        <v>0</v>
      </c>
      <c r="AV27" s="10">
        <f>AV$43*'Shares Cameras and Games'!AR20</f>
        <v>0</v>
      </c>
      <c r="AW27" s="10">
        <f>AW$43*'Shares Cameras and Games'!AS20</f>
        <v>0</v>
      </c>
      <c r="AX27" s="10">
        <f>AX$43*'Shares Cameras and Games'!AT20</f>
        <v>0</v>
      </c>
      <c r="AY27" s="10">
        <f>AY$43*'Shares Cameras and Games'!AU20</f>
        <v>0</v>
      </c>
      <c r="AZ27" s="10">
        <f>AZ$43*'Shares Cameras and Games'!AV20</f>
        <v>0</v>
      </c>
      <c r="BA27" s="10">
        <f>BA$43*'Shares Cameras and Games'!AW20</f>
        <v>0</v>
      </c>
      <c r="BB27" s="10">
        <f>BB$43*'Shares Cameras and Games'!AX20</f>
        <v>0</v>
      </c>
      <c r="BC27" s="10">
        <f>BC$43*'Shares Cameras and Games'!AY20</f>
        <v>0</v>
      </c>
      <c r="BD27" s="10">
        <f>BD$43*'Shares Cameras and Games'!AZ20</f>
        <v>0</v>
      </c>
      <c r="BE27" s="10">
        <f>BE$43*'Shares Cameras and Games'!BA20</f>
        <v>0</v>
      </c>
    </row>
    <row r="28" spans="1:57" x14ac:dyDescent="0.35">
      <c r="A28" s="57" t="s">
        <v>616</v>
      </c>
      <c r="C28" s="86" t="s">
        <v>5</v>
      </c>
      <c r="D28" s="58" t="s">
        <v>621</v>
      </c>
      <c r="E28" s="86" t="s">
        <v>617</v>
      </c>
      <c r="F28" s="26" t="s">
        <v>55</v>
      </c>
      <c r="G28" s="11">
        <f>G$43*'Shares Cameras and Games'!C21</f>
        <v>0</v>
      </c>
      <c r="H28" s="11">
        <f>H$43*'Shares Cameras and Games'!D21</f>
        <v>0</v>
      </c>
      <c r="I28" s="11">
        <f>I$43*'Shares Cameras and Games'!E21</f>
        <v>0</v>
      </c>
      <c r="J28" s="11">
        <f>J$43*'Shares Cameras and Games'!F21</f>
        <v>0</v>
      </c>
      <c r="K28" s="11">
        <f>K$43*'Shares Cameras and Games'!G21</f>
        <v>0</v>
      </c>
      <c r="L28" s="11">
        <f>L$43*'Shares Cameras and Games'!H21</f>
        <v>0</v>
      </c>
      <c r="M28" s="11">
        <f>M$43*'Shares Cameras and Games'!I21</f>
        <v>0</v>
      </c>
      <c r="N28" s="11">
        <f>N$43*'Shares Cameras and Games'!J21</f>
        <v>0</v>
      </c>
      <c r="O28" s="11">
        <f>O$43*'Shares Cameras and Games'!K21</f>
        <v>0</v>
      </c>
      <c r="P28" s="11">
        <f>P$43*'Shares Cameras and Games'!L21</f>
        <v>0</v>
      </c>
      <c r="Q28" s="11">
        <f>Q$43*'Shares Cameras and Games'!M21</f>
        <v>0</v>
      </c>
      <c r="R28" s="11">
        <f>R$43*'Shares Cameras and Games'!N21</f>
        <v>0</v>
      </c>
      <c r="S28" s="11">
        <f>S$43*'Shares Cameras and Games'!O21</f>
        <v>0</v>
      </c>
      <c r="T28" s="11">
        <f>T$43*'Shares Cameras and Games'!P21</f>
        <v>0</v>
      </c>
      <c r="U28" s="11">
        <f>U$43*'Shares Cameras and Games'!Q21</f>
        <v>0</v>
      </c>
      <c r="V28" s="11">
        <f>V$43*'Shares Cameras and Games'!R21</f>
        <v>0</v>
      </c>
      <c r="W28" s="11">
        <f>W$43*'Shares Cameras and Games'!S21</f>
        <v>0</v>
      </c>
      <c r="X28" s="11">
        <f>X$43*'Shares Cameras and Games'!T21</f>
        <v>0</v>
      </c>
      <c r="Y28" s="11">
        <f>Y$43*'Shares Cameras and Games'!U21</f>
        <v>0</v>
      </c>
      <c r="Z28" s="11">
        <f>Z$43*'Shares Cameras and Games'!V21</f>
        <v>0</v>
      </c>
      <c r="AA28" s="11">
        <f>AA$43*'Shares Cameras and Games'!W21</f>
        <v>0</v>
      </c>
      <c r="AB28" s="11">
        <f>AB$43*'Shares Cameras and Games'!X21</f>
        <v>0</v>
      </c>
      <c r="AC28" s="10">
        <f>AC$43*'Shares Cameras and Games'!Y21</f>
        <v>0</v>
      </c>
      <c r="AD28" s="10">
        <f>AD$43*'Shares Cameras and Games'!Z21</f>
        <v>0</v>
      </c>
      <c r="AE28" s="10">
        <f>AE$43*'Shares Cameras and Games'!AA21</f>
        <v>0</v>
      </c>
      <c r="AF28" s="10">
        <f>AF$43*'Shares Cameras and Games'!AB21</f>
        <v>0</v>
      </c>
      <c r="AG28" s="10">
        <f>AG$43*'Shares Cameras and Games'!AC21</f>
        <v>0</v>
      </c>
      <c r="AH28" s="10">
        <f>AH$43*'Shares Cameras and Games'!AD21</f>
        <v>0</v>
      </c>
      <c r="AI28" s="10">
        <f>AI$43*'Shares Cameras and Games'!AE21</f>
        <v>0</v>
      </c>
      <c r="AJ28" s="10">
        <f>AJ$43*'Shares Cameras and Games'!AF21</f>
        <v>0</v>
      </c>
      <c r="AK28" s="10">
        <f>AK$43*'Shares Cameras and Games'!AG21</f>
        <v>0</v>
      </c>
      <c r="AL28" s="10">
        <f>AL$43*'Shares Cameras and Games'!AH21</f>
        <v>0</v>
      </c>
      <c r="AM28" s="10">
        <f>AM$43*'Shares Cameras and Games'!AI21</f>
        <v>0</v>
      </c>
      <c r="AN28" s="10">
        <f>AN$43*'Shares Cameras and Games'!AJ21</f>
        <v>0</v>
      </c>
      <c r="AO28" s="10">
        <f>AO$43*'Shares Cameras and Games'!AK21</f>
        <v>0</v>
      </c>
      <c r="AP28" s="10">
        <f>AP$43*'Shares Cameras and Games'!AL21</f>
        <v>0</v>
      </c>
      <c r="AQ28" s="10">
        <f>AQ$43*'Shares Cameras and Games'!AM21</f>
        <v>0</v>
      </c>
      <c r="AR28" s="10">
        <f>AR$43*'Shares Cameras and Games'!AN21</f>
        <v>0</v>
      </c>
      <c r="AS28" s="10">
        <f>AS$43*'Shares Cameras and Games'!AO21</f>
        <v>0</v>
      </c>
      <c r="AT28" s="10">
        <f>AT$43*'Shares Cameras and Games'!AP21</f>
        <v>0</v>
      </c>
      <c r="AU28" s="10">
        <f>AU$43*'Shares Cameras and Games'!AQ21</f>
        <v>0</v>
      </c>
      <c r="AV28" s="10">
        <f>AV$43*'Shares Cameras and Games'!AR21</f>
        <v>0</v>
      </c>
      <c r="AW28" s="10">
        <f>AW$43*'Shares Cameras and Games'!AS21</f>
        <v>0</v>
      </c>
      <c r="AX28" s="10">
        <f>AX$43*'Shares Cameras and Games'!AT21</f>
        <v>0</v>
      </c>
      <c r="AY28" s="10">
        <f>AY$43*'Shares Cameras and Games'!AU21</f>
        <v>0</v>
      </c>
      <c r="AZ28" s="10">
        <f>AZ$43*'Shares Cameras and Games'!AV21</f>
        <v>0</v>
      </c>
      <c r="BA28" s="10">
        <f>BA$43*'Shares Cameras and Games'!AW21</f>
        <v>0</v>
      </c>
      <c r="BB28" s="10">
        <f>BB$43*'Shares Cameras and Games'!AX21</f>
        <v>0</v>
      </c>
      <c r="BC28" s="10">
        <f>BC$43*'Shares Cameras and Games'!AY21</f>
        <v>0</v>
      </c>
      <c r="BD28" s="10">
        <f>BD$43*'Shares Cameras and Games'!AZ21</f>
        <v>0</v>
      </c>
      <c r="BE28" s="10">
        <f>BE$43*'Shares Cameras and Games'!BA21</f>
        <v>0</v>
      </c>
    </row>
    <row r="29" spans="1:57" x14ac:dyDescent="0.35">
      <c r="A29" s="57" t="s">
        <v>616</v>
      </c>
      <c r="C29" s="86" t="s">
        <v>5</v>
      </c>
      <c r="D29" s="58" t="s">
        <v>621</v>
      </c>
      <c r="E29" s="86" t="s">
        <v>617</v>
      </c>
      <c r="F29" s="26" t="s">
        <v>56</v>
      </c>
      <c r="G29" s="11">
        <f>G$43*'Shares Cameras and Games'!C22</f>
        <v>0</v>
      </c>
      <c r="H29" s="11">
        <f>H$43*'Shares Cameras and Games'!D22</f>
        <v>0</v>
      </c>
      <c r="I29" s="11">
        <f>I$43*'Shares Cameras and Games'!E22</f>
        <v>0</v>
      </c>
      <c r="J29" s="11">
        <f>J$43*'Shares Cameras and Games'!F22</f>
        <v>0</v>
      </c>
      <c r="K29" s="11">
        <f>K$43*'Shares Cameras and Games'!G22</f>
        <v>0</v>
      </c>
      <c r="L29" s="11">
        <f>L$43*'Shares Cameras and Games'!H22</f>
        <v>0</v>
      </c>
      <c r="M29" s="11">
        <f>M$43*'Shares Cameras and Games'!I22</f>
        <v>0</v>
      </c>
      <c r="N29" s="11">
        <f>N$43*'Shares Cameras and Games'!J22</f>
        <v>0</v>
      </c>
      <c r="O29" s="11">
        <f>O$43*'Shares Cameras and Games'!K22</f>
        <v>0</v>
      </c>
      <c r="P29" s="11">
        <f>P$43*'Shares Cameras and Games'!L22</f>
        <v>0</v>
      </c>
      <c r="Q29" s="11">
        <f>Q$43*'Shares Cameras and Games'!M22</f>
        <v>0</v>
      </c>
      <c r="R29" s="11">
        <f>R$43*'Shares Cameras and Games'!N22</f>
        <v>0</v>
      </c>
      <c r="S29" s="11">
        <f>S$43*'Shares Cameras and Games'!O22</f>
        <v>0</v>
      </c>
      <c r="T29" s="11">
        <f>T$43*'Shares Cameras and Games'!P22</f>
        <v>0</v>
      </c>
      <c r="U29" s="11">
        <f>U$43*'Shares Cameras and Games'!Q22</f>
        <v>0</v>
      </c>
      <c r="V29" s="11">
        <f>V$43*'Shares Cameras and Games'!R22</f>
        <v>0</v>
      </c>
      <c r="W29" s="11">
        <f>W$43*'Shares Cameras and Games'!S22</f>
        <v>0</v>
      </c>
      <c r="X29" s="11">
        <f>X$43*'Shares Cameras and Games'!T22</f>
        <v>0</v>
      </c>
      <c r="Y29" s="11">
        <f>Y$43*'Shares Cameras and Games'!U22</f>
        <v>0</v>
      </c>
      <c r="Z29" s="11">
        <f>Z$43*'Shares Cameras and Games'!V22</f>
        <v>0</v>
      </c>
      <c r="AA29" s="11">
        <f>AA$43*'Shares Cameras and Games'!W22</f>
        <v>0</v>
      </c>
      <c r="AB29" s="11">
        <f>AB$43*'Shares Cameras and Games'!X22</f>
        <v>0</v>
      </c>
      <c r="AC29" s="10">
        <f>AC$43*'Shares Cameras and Games'!Y22</f>
        <v>0</v>
      </c>
      <c r="AD29" s="10">
        <f>AD$43*'Shares Cameras and Games'!Z22</f>
        <v>0</v>
      </c>
      <c r="AE29" s="10">
        <f>AE$43*'Shares Cameras and Games'!AA22</f>
        <v>0</v>
      </c>
      <c r="AF29" s="10">
        <f>AF$43*'Shares Cameras and Games'!AB22</f>
        <v>0</v>
      </c>
      <c r="AG29" s="10">
        <f>AG$43*'Shares Cameras and Games'!AC22</f>
        <v>0</v>
      </c>
      <c r="AH29" s="10">
        <f>AH$43*'Shares Cameras and Games'!AD22</f>
        <v>0</v>
      </c>
      <c r="AI29" s="10">
        <f>AI$43*'Shares Cameras and Games'!AE22</f>
        <v>0</v>
      </c>
      <c r="AJ29" s="10">
        <f>AJ$43*'Shares Cameras and Games'!AF22</f>
        <v>0</v>
      </c>
      <c r="AK29" s="10">
        <f>AK$43*'Shares Cameras and Games'!AG22</f>
        <v>0</v>
      </c>
      <c r="AL29" s="10">
        <f>AL$43*'Shares Cameras and Games'!AH22</f>
        <v>0</v>
      </c>
      <c r="AM29" s="10">
        <f>AM$43*'Shares Cameras and Games'!AI22</f>
        <v>0</v>
      </c>
      <c r="AN29" s="10">
        <f>AN$43*'Shares Cameras and Games'!AJ22</f>
        <v>0</v>
      </c>
      <c r="AO29" s="10">
        <f>AO$43*'Shares Cameras and Games'!AK22</f>
        <v>0</v>
      </c>
      <c r="AP29" s="10">
        <f>AP$43*'Shares Cameras and Games'!AL22</f>
        <v>0</v>
      </c>
      <c r="AQ29" s="10">
        <f>AQ$43*'Shares Cameras and Games'!AM22</f>
        <v>0</v>
      </c>
      <c r="AR29" s="10">
        <f>AR$43*'Shares Cameras and Games'!AN22</f>
        <v>0</v>
      </c>
      <c r="AS29" s="10">
        <f>AS$43*'Shares Cameras and Games'!AO22</f>
        <v>0</v>
      </c>
      <c r="AT29" s="10">
        <f>AT$43*'Shares Cameras and Games'!AP22</f>
        <v>0</v>
      </c>
      <c r="AU29" s="10">
        <f>AU$43*'Shares Cameras and Games'!AQ22</f>
        <v>0</v>
      </c>
      <c r="AV29" s="10">
        <f>AV$43*'Shares Cameras and Games'!AR22</f>
        <v>0</v>
      </c>
      <c r="AW29" s="10">
        <f>AW$43*'Shares Cameras and Games'!AS22</f>
        <v>0</v>
      </c>
      <c r="AX29" s="10">
        <f>AX$43*'Shares Cameras and Games'!AT22</f>
        <v>0</v>
      </c>
      <c r="AY29" s="10">
        <f>AY$43*'Shares Cameras and Games'!AU22</f>
        <v>0</v>
      </c>
      <c r="AZ29" s="10">
        <f>AZ$43*'Shares Cameras and Games'!AV22</f>
        <v>0</v>
      </c>
      <c r="BA29" s="10">
        <f>BA$43*'Shares Cameras and Games'!AW22</f>
        <v>0</v>
      </c>
      <c r="BB29" s="10">
        <f>BB$43*'Shares Cameras and Games'!AX22</f>
        <v>0</v>
      </c>
      <c r="BC29" s="10">
        <f>BC$43*'Shares Cameras and Games'!AY22</f>
        <v>0</v>
      </c>
      <c r="BD29" s="10">
        <f>BD$43*'Shares Cameras and Games'!AZ22</f>
        <v>0</v>
      </c>
      <c r="BE29" s="10">
        <f>BE$43*'Shares Cameras and Games'!BA22</f>
        <v>0</v>
      </c>
    </row>
    <row r="30" spans="1:57" x14ac:dyDescent="0.35">
      <c r="A30" s="57" t="s">
        <v>616</v>
      </c>
      <c r="C30" s="86" t="s">
        <v>5</v>
      </c>
      <c r="D30" s="58" t="s">
        <v>621</v>
      </c>
      <c r="E30" s="86" t="s">
        <v>617</v>
      </c>
      <c r="F30" s="26" t="s">
        <v>57</v>
      </c>
      <c r="G30" s="11">
        <f>G$43*'Shares Cameras and Games'!C23</f>
        <v>0</v>
      </c>
      <c r="H30" s="11">
        <f>H$43*'Shares Cameras and Games'!D23</f>
        <v>0</v>
      </c>
      <c r="I30" s="11">
        <f>I$43*'Shares Cameras and Games'!E23</f>
        <v>0</v>
      </c>
      <c r="J30" s="11">
        <f>J$43*'Shares Cameras and Games'!F23</f>
        <v>0</v>
      </c>
      <c r="K30" s="11">
        <f>K$43*'Shares Cameras and Games'!G23</f>
        <v>0</v>
      </c>
      <c r="L30" s="11">
        <f>L$43*'Shares Cameras and Games'!H23</f>
        <v>0</v>
      </c>
      <c r="M30" s="11">
        <f>M$43*'Shares Cameras and Games'!I23</f>
        <v>0</v>
      </c>
      <c r="N30" s="11">
        <f>N$43*'Shares Cameras and Games'!J23</f>
        <v>0</v>
      </c>
      <c r="O30" s="11">
        <f>O$43*'Shares Cameras and Games'!K23</f>
        <v>0</v>
      </c>
      <c r="P30" s="11">
        <f>P$43*'Shares Cameras and Games'!L23</f>
        <v>0</v>
      </c>
      <c r="Q30" s="11">
        <f>Q$43*'Shares Cameras and Games'!M23</f>
        <v>0</v>
      </c>
      <c r="R30" s="11">
        <f>R$43*'Shares Cameras and Games'!N23</f>
        <v>0</v>
      </c>
      <c r="S30" s="11">
        <f>S$43*'Shares Cameras and Games'!O23</f>
        <v>0</v>
      </c>
      <c r="T30" s="11">
        <f>T$43*'Shares Cameras and Games'!P23</f>
        <v>0</v>
      </c>
      <c r="U30" s="11">
        <f>U$43*'Shares Cameras and Games'!Q23</f>
        <v>0</v>
      </c>
      <c r="V30" s="11">
        <f>V$43*'Shares Cameras and Games'!R23</f>
        <v>0</v>
      </c>
      <c r="W30" s="11">
        <f>W$43*'Shares Cameras and Games'!S23</f>
        <v>0</v>
      </c>
      <c r="X30" s="11">
        <f>X$43*'Shares Cameras and Games'!T23</f>
        <v>0</v>
      </c>
      <c r="Y30" s="11">
        <f>Y$43*'Shares Cameras and Games'!U23</f>
        <v>0</v>
      </c>
      <c r="Z30" s="11">
        <f>Z$43*'Shares Cameras and Games'!V23</f>
        <v>0</v>
      </c>
      <c r="AA30" s="11">
        <f>AA$43*'Shares Cameras and Games'!W23</f>
        <v>0</v>
      </c>
      <c r="AB30" s="11">
        <f>AB$43*'Shares Cameras and Games'!X23</f>
        <v>0</v>
      </c>
      <c r="AC30" s="10">
        <f>AC$43*'Shares Cameras and Games'!Y23</f>
        <v>0</v>
      </c>
      <c r="AD30" s="10">
        <f>AD$43*'Shares Cameras and Games'!Z23</f>
        <v>0</v>
      </c>
      <c r="AE30" s="10">
        <f>AE$43*'Shares Cameras and Games'!AA23</f>
        <v>0</v>
      </c>
      <c r="AF30" s="10">
        <f>AF$43*'Shares Cameras and Games'!AB23</f>
        <v>0</v>
      </c>
      <c r="AG30" s="10">
        <f>AG$43*'Shares Cameras and Games'!AC23</f>
        <v>0</v>
      </c>
      <c r="AH30" s="10">
        <f>AH$43*'Shares Cameras and Games'!AD23</f>
        <v>0</v>
      </c>
      <c r="AI30" s="10">
        <f>AI$43*'Shares Cameras and Games'!AE23</f>
        <v>0</v>
      </c>
      <c r="AJ30" s="10">
        <f>AJ$43*'Shares Cameras and Games'!AF23</f>
        <v>0</v>
      </c>
      <c r="AK30" s="10">
        <f>AK$43*'Shares Cameras and Games'!AG23</f>
        <v>0</v>
      </c>
      <c r="AL30" s="10">
        <f>AL$43*'Shares Cameras and Games'!AH23</f>
        <v>0</v>
      </c>
      <c r="AM30" s="10">
        <f>AM$43*'Shares Cameras and Games'!AI23</f>
        <v>0</v>
      </c>
      <c r="AN30" s="10">
        <f>AN$43*'Shares Cameras and Games'!AJ23</f>
        <v>0</v>
      </c>
      <c r="AO30" s="10">
        <f>AO$43*'Shares Cameras and Games'!AK23</f>
        <v>0</v>
      </c>
      <c r="AP30" s="10">
        <f>AP$43*'Shares Cameras and Games'!AL23</f>
        <v>0</v>
      </c>
      <c r="AQ30" s="10">
        <f>AQ$43*'Shares Cameras and Games'!AM23</f>
        <v>0</v>
      </c>
      <c r="AR30" s="10">
        <f>AR$43*'Shares Cameras and Games'!AN23</f>
        <v>0</v>
      </c>
      <c r="AS30" s="10">
        <f>AS$43*'Shares Cameras and Games'!AO23</f>
        <v>0</v>
      </c>
      <c r="AT30" s="10">
        <f>AT$43*'Shares Cameras and Games'!AP23</f>
        <v>0</v>
      </c>
      <c r="AU30" s="10">
        <f>AU$43*'Shares Cameras and Games'!AQ23</f>
        <v>0</v>
      </c>
      <c r="AV30" s="10">
        <f>AV$43*'Shares Cameras and Games'!AR23</f>
        <v>0</v>
      </c>
      <c r="AW30" s="10">
        <f>AW$43*'Shares Cameras and Games'!AS23</f>
        <v>0</v>
      </c>
      <c r="AX30" s="10">
        <f>AX$43*'Shares Cameras and Games'!AT23</f>
        <v>0</v>
      </c>
      <c r="AY30" s="10">
        <f>AY$43*'Shares Cameras and Games'!AU23</f>
        <v>0</v>
      </c>
      <c r="AZ30" s="10">
        <f>AZ$43*'Shares Cameras and Games'!AV23</f>
        <v>0</v>
      </c>
      <c r="BA30" s="10">
        <f>BA$43*'Shares Cameras and Games'!AW23</f>
        <v>0</v>
      </c>
      <c r="BB30" s="10">
        <f>BB$43*'Shares Cameras and Games'!AX23</f>
        <v>0</v>
      </c>
      <c r="BC30" s="10">
        <f>BC$43*'Shares Cameras and Games'!AY23</f>
        <v>0</v>
      </c>
      <c r="BD30" s="10">
        <f>BD$43*'Shares Cameras and Games'!AZ23</f>
        <v>0</v>
      </c>
      <c r="BE30" s="10">
        <f>BE$43*'Shares Cameras and Games'!BA23</f>
        <v>0</v>
      </c>
    </row>
    <row r="31" spans="1:57" x14ac:dyDescent="0.35">
      <c r="A31" s="57" t="s">
        <v>616</v>
      </c>
      <c r="C31" s="86" t="s">
        <v>5</v>
      </c>
      <c r="D31" s="58" t="s">
        <v>621</v>
      </c>
      <c r="E31" s="86" t="s">
        <v>617</v>
      </c>
      <c r="F31" s="26" t="s">
        <v>58</v>
      </c>
      <c r="G31" s="11">
        <f>G$43*'Shares Cameras and Games'!C24</f>
        <v>0</v>
      </c>
      <c r="H31" s="11">
        <f>H$43*'Shares Cameras and Games'!D24</f>
        <v>0</v>
      </c>
      <c r="I31" s="11">
        <f>I$43*'Shares Cameras and Games'!E24</f>
        <v>0</v>
      </c>
      <c r="J31" s="11">
        <f>J$43*'Shares Cameras and Games'!F24</f>
        <v>0</v>
      </c>
      <c r="K31" s="11">
        <f>K$43*'Shares Cameras and Games'!G24</f>
        <v>0</v>
      </c>
      <c r="L31" s="11">
        <f>L$43*'Shares Cameras and Games'!H24</f>
        <v>0</v>
      </c>
      <c r="M31" s="11">
        <f>M$43*'Shares Cameras and Games'!I24</f>
        <v>0</v>
      </c>
      <c r="N31" s="11">
        <f>N$43*'Shares Cameras and Games'!J24</f>
        <v>0</v>
      </c>
      <c r="O31" s="11">
        <f>O$43*'Shares Cameras and Games'!K24</f>
        <v>0</v>
      </c>
      <c r="P31" s="11">
        <f>P$43*'Shares Cameras and Games'!L24</f>
        <v>0</v>
      </c>
      <c r="Q31" s="11">
        <f>Q$43*'Shares Cameras and Games'!M24</f>
        <v>0</v>
      </c>
      <c r="R31" s="11">
        <f>R$43*'Shares Cameras and Games'!N24</f>
        <v>0</v>
      </c>
      <c r="S31" s="11">
        <f>S$43*'Shares Cameras and Games'!O24</f>
        <v>0</v>
      </c>
      <c r="T31" s="11">
        <f>T$43*'Shares Cameras and Games'!P24</f>
        <v>0</v>
      </c>
      <c r="U31" s="11">
        <f>U$43*'Shares Cameras and Games'!Q24</f>
        <v>0</v>
      </c>
      <c r="V31" s="11">
        <f>V$43*'Shares Cameras and Games'!R24</f>
        <v>0</v>
      </c>
      <c r="W31" s="11">
        <f>W$43*'Shares Cameras and Games'!S24</f>
        <v>0</v>
      </c>
      <c r="X31" s="11">
        <f>X$43*'Shares Cameras and Games'!T24</f>
        <v>0</v>
      </c>
      <c r="Y31" s="11">
        <f>Y$43*'Shares Cameras and Games'!U24</f>
        <v>0</v>
      </c>
      <c r="Z31" s="11">
        <f>Z$43*'Shares Cameras and Games'!V24</f>
        <v>0</v>
      </c>
      <c r="AA31" s="11">
        <f>AA$43*'Shares Cameras and Games'!W24</f>
        <v>0</v>
      </c>
      <c r="AB31" s="11">
        <f>AB$43*'Shares Cameras and Games'!X24</f>
        <v>0</v>
      </c>
      <c r="AC31" s="10">
        <f>AC$43*'Shares Cameras and Games'!Y24</f>
        <v>0</v>
      </c>
      <c r="AD31" s="10">
        <f>AD$43*'Shares Cameras and Games'!Z24</f>
        <v>0</v>
      </c>
      <c r="AE31" s="10">
        <f>AE$43*'Shares Cameras and Games'!AA24</f>
        <v>0</v>
      </c>
      <c r="AF31" s="10">
        <f>AF$43*'Shares Cameras and Games'!AB24</f>
        <v>0</v>
      </c>
      <c r="AG31" s="10">
        <f>AG$43*'Shares Cameras and Games'!AC24</f>
        <v>0</v>
      </c>
      <c r="AH31" s="10">
        <f>AH$43*'Shares Cameras and Games'!AD24</f>
        <v>0</v>
      </c>
      <c r="AI31" s="10">
        <f>AI$43*'Shares Cameras and Games'!AE24</f>
        <v>0</v>
      </c>
      <c r="AJ31" s="10">
        <f>AJ$43*'Shares Cameras and Games'!AF24</f>
        <v>0</v>
      </c>
      <c r="AK31" s="10">
        <f>AK$43*'Shares Cameras and Games'!AG24</f>
        <v>0</v>
      </c>
      <c r="AL31" s="10">
        <f>AL$43*'Shares Cameras and Games'!AH24</f>
        <v>0</v>
      </c>
      <c r="AM31" s="10">
        <f>AM$43*'Shares Cameras and Games'!AI24</f>
        <v>0</v>
      </c>
      <c r="AN31" s="10">
        <f>AN$43*'Shares Cameras and Games'!AJ24</f>
        <v>0</v>
      </c>
      <c r="AO31" s="10">
        <f>AO$43*'Shares Cameras and Games'!AK24</f>
        <v>0</v>
      </c>
      <c r="AP31" s="10">
        <f>AP$43*'Shares Cameras and Games'!AL24</f>
        <v>0</v>
      </c>
      <c r="AQ31" s="10">
        <f>AQ$43*'Shares Cameras and Games'!AM24</f>
        <v>0</v>
      </c>
      <c r="AR31" s="10">
        <f>AR$43*'Shares Cameras and Games'!AN24</f>
        <v>0</v>
      </c>
      <c r="AS31" s="10">
        <f>AS$43*'Shares Cameras and Games'!AO24</f>
        <v>0</v>
      </c>
      <c r="AT31" s="10">
        <f>AT$43*'Shares Cameras and Games'!AP24</f>
        <v>0</v>
      </c>
      <c r="AU31" s="10">
        <f>AU$43*'Shares Cameras and Games'!AQ24</f>
        <v>0</v>
      </c>
      <c r="AV31" s="10">
        <f>AV$43*'Shares Cameras and Games'!AR24</f>
        <v>0</v>
      </c>
      <c r="AW31" s="10">
        <f>AW$43*'Shares Cameras and Games'!AS24</f>
        <v>0</v>
      </c>
      <c r="AX31" s="10">
        <f>AX$43*'Shares Cameras and Games'!AT24</f>
        <v>0</v>
      </c>
      <c r="AY31" s="10">
        <f>AY$43*'Shares Cameras and Games'!AU24</f>
        <v>0</v>
      </c>
      <c r="AZ31" s="10">
        <f>AZ$43*'Shares Cameras and Games'!AV24</f>
        <v>0</v>
      </c>
      <c r="BA31" s="10">
        <f>BA$43*'Shares Cameras and Games'!AW24</f>
        <v>0</v>
      </c>
      <c r="BB31" s="10">
        <f>BB$43*'Shares Cameras and Games'!AX24</f>
        <v>0</v>
      </c>
      <c r="BC31" s="10">
        <f>BC$43*'Shares Cameras and Games'!AY24</f>
        <v>0</v>
      </c>
      <c r="BD31" s="10">
        <f>BD$43*'Shares Cameras and Games'!AZ24</f>
        <v>0</v>
      </c>
      <c r="BE31" s="10">
        <f>BE$43*'Shares Cameras and Games'!BA24</f>
        <v>0</v>
      </c>
    </row>
    <row r="32" spans="1:57" x14ac:dyDescent="0.35">
      <c r="A32" s="57" t="s">
        <v>616</v>
      </c>
      <c r="C32" s="86" t="s">
        <v>5</v>
      </c>
      <c r="D32" s="58" t="s">
        <v>621</v>
      </c>
      <c r="E32" s="86" t="s">
        <v>617</v>
      </c>
      <c r="F32" s="26" t="s">
        <v>59</v>
      </c>
      <c r="G32" s="11">
        <f>G$43*'Shares Cameras and Games'!C25</f>
        <v>0</v>
      </c>
      <c r="H32" s="11">
        <f>H$43*'Shares Cameras and Games'!D25</f>
        <v>0</v>
      </c>
      <c r="I32" s="11">
        <f>I$43*'Shares Cameras and Games'!E25</f>
        <v>0</v>
      </c>
      <c r="J32" s="11">
        <f>J$43*'Shares Cameras and Games'!F25</f>
        <v>0</v>
      </c>
      <c r="K32" s="11">
        <f>K$43*'Shares Cameras and Games'!G25</f>
        <v>0</v>
      </c>
      <c r="L32" s="11">
        <f>L$43*'Shares Cameras and Games'!H25</f>
        <v>0</v>
      </c>
      <c r="M32" s="11">
        <f>M$43*'Shares Cameras and Games'!I25</f>
        <v>0</v>
      </c>
      <c r="N32" s="11">
        <f>N$43*'Shares Cameras and Games'!J25</f>
        <v>0</v>
      </c>
      <c r="O32" s="11">
        <f>O$43*'Shares Cameras and Games'!K25</f>
        <v>0</v>
      </c>
      <c r="P32" s="11">
        <f>P$43*'Shares Cameras and Games'!L25</f>
        <v>0</v>
      </c>
      <c r="Q32" s="11">
        <f>Q$43*'Shares Cameras and Games'!M25</f>
        <v>0</v>
      </c>
      <c r="R32" s="11">
        <f>R$43*'Shares Cameras and Games'!N25</f>
        <v>0</v>
      </c>
      <c r="S32" s="11">
        <f>S$43*'Shares Cameras and Games'!O25</f>
        <v>0</v>
      </c>
      <c r="T32" s="11">
        <f>T$43*'Shares Cameras and Games'!P25</f>
        <v>0</v>
      </c>
      <c r="U32" s="11">
        <f>U$43*'Shares Cameras and Games'!Q25</f>
        <v>0</v>
      </c>
      <c r="V32" s="11">
        <f>V$43*'Shares Cameras and Games'!R25</f>
        <v>0</v>
      </c>
      <c r="W32" s="11">
        <f>W$43*'Shares Cameras and Games'!S25</f>
        <v>0</v>
      </c>
      <c r="X32" s="11">
        <f>X$43*'Shares Cameras and Games'!T25</f>
        <v>0</v>
      </c>
      <c r="Y32" s="11">
        <f>Y$43*'Shares Cameras and Games'!U25</f>
        <v>0</v>
      </c>
      <c r="Z32" s="11">
        <f>Z$43*'Shares Cameras and Games'!V25</f>
        <v>0</v>
      </c>
      <c r="AA32" s="11">
        <f>AA$43*'Shares Cameras and Games'!W25</f>
        <v>0</v>
      </c>
      <c r="AB32" s="11">
        <f>AB$43*'Shares Cameras and Games'!X25</f>
        <v>0</v>
      </c>
      <c r="AC32" s="10">
        <f>AC$43*'Shares Cameras and Games'!Y25</f>
        <v>0</v>
      </c>
      <c r="AD32" s="10">
        <f>AD$43*'Shares Cameras and Games'!Z25</f>
        <v>0</v>
      </c>
      <c r="AE32" s="10">
        <f>AE$43*'Shares Cameras and Games'!AA25</f>
        <v>0</v>
      </c>
      <c r="AF32" s="10">
        <f>AF$43*'Shares Cameras and Games'!AB25</f>
        <v>0</v>
      </c>
      <c r="AG32" s="10">
        <f>AG$43*'Shares Cameras and Games'!AC25</f>
        <v>0</v>
      </c>
      <c r="AH32" s="10">
        <f>AH$43*'Shares Cameras and Games'!AD25</f>
        <v>0</v>
      </c>
      <c r="AI32" s="10">
        <f>AI$43*'Shares Cameras and Games'!AE25</f>
        <v>0</v>
      </c>
      <c r="AJ32" s="10">
        <f>AJ$43*'Shares Cameras and Games'!AF25</f>
        <v>0</v>
      </c>
      <c r="AK32" s="10">
        <f>AK$43*'Shares Cameras and Games'!AG25</f>
        <v>0</v>
      </c>
      <c r="AL32" s="10">
        <f>AL$43*'Shares Cameras and Games'!AH25</f>
        <v>0</v>
      </c>
      <c r="AM32" s="10">
        <f>AM$43*'Shares Cameras and Games'!AI25</f>
        <v>0</v>
      </c>
      <c r="AN32" s="10">
        <f>AN$43*'Shares Cameras and Games'!AJ25</f>
        <v>0</v>
      </c>
      <c r="AO32" s="10">
        <f>AO$43*'Shares Cameras and Games'!AK25</f>
        <v>0</v>
      </c>
      <c r="AP32" s="10">
        <f>AP$43*'Shares Cameras and Games'!AL25</f>
        <v>0</v>
      </c>
      <c r="AQ32" s="10">
        <f>AQ$43*'Shares Cameras and Games'!AM25</f>
        <v>0</v>
      </c>
      <c r="AR32" s="10">
        <f>AR$43*'Shares Cameras and Games'!AN25</f>
        <v>0</v>
      </c>
      <c r="AS32" s="10">
        <f>AS$43*'Shares Cameras and Games'!AO25</f>
        <v>0</v>
      </c>
      <c r="AT32" s="10">
        <f>AT$43*'Shares Cameras and Games'!AP25</f>
        <v>0</v>
      </c>
      <c r="AU32" s="10">
        <f>AU$43*'Shares Cameras and Games'!AQ25</f>
        <v>0</v>
      </c>
      <c r="AV32" s="10">
        <f>AV$43*'Shares Cameras and Games'!AR25</f>
        <v>0</v>
      </c>
      <c r="AW32" s="10">
        <f>AW$43*'Shares Cameras and Games'!AS25</f>
        <v>0</v>
      </c>
      <c r="AX32" s="10">
        <f>AX$43*'Shares Cameras and Games'!AT25</f>
        <v>0</v>
      </c>
      <c r="AY32" s="10">
        <f>AY$43*'Shares Cameras and Games'!AU25</f>
        <v>0</v>
      </c>
      <c r="AZ32" s="10">
        <f>AZ$43*'Shares Cameras and Games'!AV25</f>
        <v>0</v>
      </c>
      <c r="BA32" s="10">
        <f>BA$43*'Shares Cameras and Games'!AW25</f>
        <v>0</v>
      </c>
      <c r="BB32" s="10">
        <f>BB$43*'Shares Cameras and Games'!AX25</f>
        <v>0</v>
      </c>
      <c r="BC32" s="10">
        <f>BC$43*'Shares Cameras and Games'!AY25</f>
        <v>0</v>
      </c>
      <c r="BD32" s="10">
        <f>BD$43*'Shares Cameras and Games'!AZ25</f>
        <v>0</v>
      </c>
      <c r="BE32" s="10">
        <f>BE$43*'Shares Cameras and Games'!BA25</f>
        <v>0</v>
      </c>
    </row>
    <row r="33" spans="1:57" x14ac:dyDescent="0.35">
      <c r="A33" s="57" t="s">
        <v>616</v>
      </c>
      <c r="C33" s="86" t="s">
        <v>5</v>
      </c>
      <c r="D33" s="58" t="s">
        <v>621</v>
      </c>
      <c r="E33" s="86" t="s">
        <v>617</v>
      </c>
      <c r="F33" s="26" t="s">
        <v>60</v>
      </c>
      <c r="G33" s="11">
        <f>G$43*'Shares Cameras and Games'!C26</f>
        <v>0</v>
      </c>
      <c r="H33" s="11">
        <f>H$43*'Shares Cameras and Games'!D26</f>
        <v>0</v>
      </c>
      <c r="I33" s="11">
        <f>I$43*'Shares Cameras and Games'!E26</f>
        <v>0</v>
      </c>
      <c r="J33" s="11">
        <f>J$43*'Shares Cameras and Games'!F26</f>
        <v>0</v>
      </c>
      <c r="K33" s="11">
        <f>K$43*'Shares Cameras and Games'!G26</f>
        <v>0</v>
      </c>
      <c r="L33" s="11">
        <f>L$43*'Shares Cameras and Games'!H26</f>
        <v>0</v>
      </c>
      <c r="M33" s="11">
        <f>M$43*'Shares Cameras and Games'!I26</f>
        <v>0</v>
      </c>
      <c r="N33" s="11">
        <f>N$43*'Shares Cameras and Games'!J26</f>
        <v>0</v>
      </c>
      <c r="O33" s="11">
        <f>O$43*'Shares Cameras and Games'!K26</f>
        <v>0</v>
      </c>
      <c r="P33" s="11">
        <f>P$43*'Shares Cameras and Games'!L26</f>
        <v>0</v>
      </c>
      <c r="Q33" s="11">
        <f>Q$43*'Shares Cameras and Games'!M26</f>
        <v>0</v>
      </c>
      <c r="R33" s="11">
        <f>R$43*'Shares Cameras and Games'!N26</f>
        <v>0</v>
      </c>
      <c r="S33" s="11">
        <f>S$43*'Shares Cameras and Games'!O26</f>
        <v>0</v>
      </c>
      <c r="T33" s="11">
        <f>T$43*'Shares Cameras and Games'!P26</f>
        <v>0</v>
      </c>
      <c r="U33" s="11">
        <f>U$43*'Shares Cameras and Games'!Q26</f>
        <v>0</v>
      </c>
      <c r="V33" s="11">
        <f>V$43*'Shares Cameras and Games'!R26</f>
        <v>0</v>
      </c>
      <c r="W33" s="11">
        <f>W$43*'Shares Cameras and Games'!S26</f>
        <v>0</v>
      </c>
      <c r="X33" s="11">
        <f>X$43*'Shares Cameras and Games'!T26</f>
        <v>0</v>
      </c>
      <c r="Y33" s="11">
        <f>Y$43*'Shares Cameras and Games'!U26</f>
        <v>0</v>
      </c>
      <c r="Z33" s="11">
        <f>Z$43*'Shares Cameras and Games'!V26</f>
        <v>0</v>
      </c>
      <c r="AA33" s="11">
        <f>AA$43*'Shares Cameras and Games'!W26</f>
        <v>0</v>
      </c>
      <c r="AB33" s="11">
        <f>AB$43*'Shares Cameras and Games'!X26</f>
        <v>0</v>
      </c>
      <c r="AC33" s="10">
        <f>AC$43*'Shares Cameras and Games'!Y26</f>
        <v>0</v>
      </c>
      <c r="AD33" s="10">
        <f>AD$43*'Shares Cameras and Games'!Z26</f>
        <v>0</v>
      </c>
      <c r="AE33" s="10">
        <f>AE$43*'Shares Cameras and Games'!AA26</f>
        <v>0</v>
      </c>
      <c r="AF33" s="10">
        <f>AF$43*'Shares Cameras and Games'!AB26</f>
        <v>0</v>
      </c>
      <c r="AG33" s="10">
        <f>AG$43*'Shares Cameras and Games'!AC26</f>
        <v>0</v>
      </c>
      <c r="AH33" s="10">
        <f>AH$43*'Shares Cameras and Games'!AD26</f>
        <v>0</v>
      </c>
      <c r="AI33" s="10">
        <f>AI$43*'Shares Cameras and Games'!AE26</f>
        <v>0</v>
      </c>
      <c r="AJ33" s="10">
        <f>AJ$43*'Shares Cameras and Games'!AF26</f>
        <v>0</v>
      </c>
      <c r="AK33" s="10">
        <f>AK$43*'Shares Cameras and Games'!AG26</f>
        <v>0</v>
      </c>
      <c r="AL33" s="10">
        <f>AL$43*'Shares Cameras and Games'!AH26</f>
        <v>0</v>
      </c>
      <c r="AM33" s="10">
        <f>AM$43*'Shares Cameras and Games'!AI26</f>
        <v>0</v>
      </c>
      <c r="AN33" s="10">
        <f>AN$43*'Shares Cameras and Games'!AJ26</f>
        <v>0</v>
      </c>
      <c r="AO33" s="10">
        <f>AO$43*'Shares Cameras and Games'!AK26</f>
        <v>0</v>
      </c>
      <c r="AP33" s="10">
        <f>AP$43*'Shares Cameras and Games'!AL26</f>
        <v>0</v>
      </c>
      <c r="AQ33" s="10">
        <f>AQ$43*'Shares Cameras and Games'!AM26</f>
        <v>0</v>
      </c>
      <c r="AR33" s="10">
        <f>AR$43*'Shares Cameras and Games'!AN26</f>
        <v>0</v>
      </c>
      <c r="AS33" s="10">
        <f>AS$43*'Shares Cameras and Games'!AO26</f>
        <v>0</v>
      </c>
      <c r="AT33" s="10">
        <f>AT$43*'Shares Cameras and Games'!AP26</f>
        <v>0</v>
      </c>
      <c r="AU33" s="10">
        <f>AU$43*'Shares Cameras and Games'!AQ26</f>
        <v>0</v>
      </c>
      <c r="AV33" s="10">
        <f>AV$43*'Shares Cameras and Games'!AR26</f>
        <v>0</v>
      </c>
      <c r="AW33" s="10">
        <f>AW$43*'Shares Cameras and Games'!AS26</f>
        <v>0</v>
      </c>
      <c r="AX33" s="10">
        <f>AX$43*'Shares Cameras and Games'!AT26</f>
        <v>0</v>
      </c>
      <c r="AY33" s="10">
        <f>AY$43*'Shares Cameras and Games'!AU26</f>
        <v>0</v>
      </c>
      <c r="AZ33" s="10">
        <f>AZ$43*'Shares Cameras and Games'!AV26</f>
        <v>0</v>
      </c>
      <c r="BA33" s="10">
        <f>BA$43*'Shares Cameras and Games'!AW26</f>
        <v>0</v>
      </c>
      <c r="BB33" s="10">
        <f>BB$43*'Shares Cameras and Games'!AX26</f>
        <v>0</v>
      </c>
      <c r="BC33" s="10">
        <f>BC$43*'Shares Cameras and Games'!AY26</f>
        <v>0</v>
      </c>
      <c r="BD33" s="10">
        <f>BD$43*'Shares Cameras and Games'!AZ26</f>
        <v>0</v>
      </c>
      <c r="BE33" s="10">
        <f>BE$43*'Shares Cameras and Games'!BA26</f>
        <v>0</v>
      </c>
    </row>
    <row r="34" spans="1:57" x14ac:dyDescent="0.35">
      <c r="A34" s="57" t="s">
        <v>616</v>
      </c>
      <c r="C34" s="86" t="s">
        <v>5</v>
      </c>
      <c r="D34" s="58" t="s">
        <v>621</v>
      </c>
      <c r="E34" s="86" t="s">
        <v>617</v>
      </c>
      <c r="F34" s="26" t="s">
        <v>61</v>
      </c>
      <c r="G34" s="11">
        <f>G$43*'Shares Cameras and Games'!C27</f>
        <v>0</v>
      </c>
      <c r="H34" s="11">
        <f>H$43*'Shares Cameras and Games'!D27</f>
        <v>0</v>
      </c>
      <c r="I34" s="11">
        <f>I$43*'Shares Cameras and Games'!E27</f>
        <v>0</v>
      </c>
      <c r="J34" s="11">
        <f>J$43*'Shares Cameras and Games'!F27</f>
        <v>0</v>
      </c>
      <c r="K34" s="11">
        <f>K$43*'Shares Cameras and Games'!G27</f>
        <v>0</v>
      </c>
      <c r="L34" s="11">
        <f>L$43*'Shares Cameras and Games'!H27</f>
        <v>0</v>
      </c>
      <c r="M34" s="11">
        <f>M$43*'Shares Cameras and Games'!I27</f>
        <v>0</v>
      </c>
      <c r="N34" s="11">
        <f>N$43*'Shares Cameras and Games'!J27</f>
        <v>0</v>
      </c>
      <c r="O34" s="11">
        <f>O$43*'Shares Cameras and Games'!K27</f>
        <v>0</v>
      </c>
      <c r="P34" s="11">
        <f>P$43*'Shares Cameras and Games'!L27</f>
        <v>0</v>
      </c>
      <c r="Q34" s="11">
        <f>Q$43*'Shares Cameras and Games'!M27</f>
        <v>0</v>
      </c>
      <c r="R34" s="11">
        <f>R$43*'Shares Cameras and Games'!N27</f>
        <v>0</v>
      </c>
      <c r="S34" s="11">
        <f>S$43*'Shares Cameras and Games'!O27</f>
        <v>0</v>
      </c>
      <c r="T34" s="11">
        <f>T$43*'Shares Cameras and Games'!P27</f>
        <v>0</v>
      </c>
      <c r="U34" s="11">
        <f>U$43*'Shares Cameras and Games'!Q27</f>
        <v>0</v>
      </c>
      <c r="V34" s="11">
        <f>V$43*'Shares Cameras and Games'!R27</f>
        <v>0</v>
      </c>
      <c r="W34" s="11">
        <f>W$43*'Shares Cameras and Games'!S27</f>
        <v>0</v>
      </c>
      <c r="X34" s="11">
        <f>X$43*'Shares Cameras and Games'!T27</f>
        <v>0</v>
      </c>
      <c r="Y34" s="11">
        <f>Y$43*'Shares Cameras and Games'!U27</f>
        <v>0</v>
      </c>
      <c r="Z34" s="11">
        <f>Z$43*'Shares Cameras and Games'!V27</f>
        <v>0</v>
      </c>
      <c r="AA34" s="11">
        <f>AA$43*'Shares Cameras and Games'!W27</f>
        <v>0</v>
      </c>
      <c r="AB34" s="11">
        <f>AB$43*'Shares Cameras and Games'!X27</f>
        <v>0</v>
      </c>
      <c r="AC34" s="10">
        <f>AC$43*'Shares Cameras and Games'!Y27</f>
        <v>0</v>
      </c>
      <c r="AD34" s="10">
        <f>AD$43*'Shares Cameras and Games'!Z27</f>
        <v>0</v>
      </c>
      <c r="AE34" s="10">
        <f>AE$43*'Shares Cameras and Games'!AA27</f>
        <v>0</v>
      </c>
      <c r="AF34" s="10">
        <f>AF$43*'Shares Cameras and Games'!AB27</f>
        <v>0</v>
      </c>
      <c r="AG34" s="10">
        <f>AG$43*'Shares Cameras and Games'!AC27</f>
        <v>0</v>
      </c>
      <c r="AH34" s="10">
        <f>AH$43*'Shares Cameras and Games'!AD27</f>
        <v>0</v>
      </c>
      <c r="AI34" s="10">
        <f>AI$43*'Shares Cameras and Games'!AE27</f>
        <v>0</v>
      </c>
      <c r="AJ34" s="10">
        <f>AJ$43*'Shares Cameras and Games'!AF27</f>
        <v>0</v>
      </c>
      <c r="AK34" s="10">
        <f>AK$43*'Shares Cameras and Games'!AG27</f>
        <v>0</v>
      </c>
      <c r="AL34" s="10">
        <f>AL$43*'Shares Cameras and Games'!AH27</f>
        <v>0</v>
      </c>
      <c r="AM34" s="10">
        <f>AM$43*'Shares Cameras and Games'!AI27</f>
        <v>0</v>
      </c>
      <c r="AN34" s="10">
        <f>AN$43*'Shares Cameras and Games'!AJ27</f>
        <v>0</v>
      </c>
      <c r="AO34" s="10">
        <f>AO$43*'Shares Cameras and Games'!AK27</f>
        <v>0</v>
      </c>
      <c r="AP34" s="10">
        <f>AP$43*'Shares Cameras and Games'!AL27</f>
        <v>0</v>
      </c>
      <c r="AQ34" s="10">
        <f>AQ$43*'Shares Cameras and Games'!AM27</f>
        <v>0</v>
      </c>
      <c r="AR34" s="10">
        <f>AR$43*'Shares Cameras and Games'!AN27</f>
        <v>0</v>
      </c>
      <c r="AS34" s="10">
        <f>AS$43*'Shares Cameras and Games'!AO27</f>
        <v>0</v>
      </c>
      <c r="AT34" s="10">
        <f>AT$43*'Shares Cameras and Games'!AP27</f>
        <v>0</v>
      </c>
      <c r="AU34" s="10">
        <f>AU$43*'Shares Cameras and Games'!AQ27</f>
        <v>0</v>
      </c>
      <c r="AV34" s="10">
        <f>AV$43*'Shares Cameras and Games'!AR27</f>
        <v>0</v>
      </c>
      <c r="AW34" s="10">
        <f>AW$43*'Shares Cameras and Games'!AS27</f>
        <v>0</v>
      </c>
      <c r="AX34" s="10">
        <f>AX$43*'Shares Cameras and Games'!AT27</f>
        <v>0</v>
      </c>
      <c r="AY34" s="10">
        <f>AY$43*'Shares Cameras and Games'!AU27</f>
        <v>0</v>
      </c>
      <c r="AZ34" s="10">
        <f>AZ$43*'Shares Cameras and Games'!AV27</f>
        <v>0</v>
      </c>
      <c r="BA34" s="10">
        <f>BA$43*'Shares Cameras and Games'!AW27</f>
        <v>0</v>
      </c>
      <c r="BB34" s="10">
        <f>BB$43*'Shares Cameras and Games'!AX27</f>
        <v>0</v>
      </c>
      <c r="BC34" s="10">
        <f>BC$43*'Shares Cameras and Games'!AY27</f>
        <v>0</v>
      </c>
      <c r="BD34" s="10">
        <f>BD$43*'Shares Cameras and Games'!AZ27</f>
        <v>0</v>
      </c>
      <c r="BE34" s="10">
        <f>BE$43*'Shares Cameras and Games'!BA27</f>
        <v>0</v>
      </c>
    </row>
    <row r="35" spans="1:57" x14ac:dyDescent="0.35">
      <c r="A35" s="57" t="s">
        <v>616</v>
      </c>
      <c r="C35" s="86" t="s">
        <v>5</v>
      </c>
      <c r="D35" s="58" t="s">
        <v>621</v>
      </c>
      <c r="E35" s="86" t="s">
        <v>617</v>
      </c>
      <c r="F35" s="26" t="s">
        <v>62</v>
      </c>
      <c r="G35" s="11">
        <f>G$43*'Shares Cameras and Games'!C28</f>
        <v>0</v>
      </c>
      <c r="H35" s="11">
        <f>H$43*'Shares Cameras and Games'!D28</f>
        <v>0</v>
      </c>
      <c r="I35" s="11">
        <f>I$43*'Shares Cameras and Games'!E28</f>
        <v>0</v>
      </c>
      <c r="J35" s="11">
        <f>J$43*'Shares Cameras and Games'!F28</f>
        <v>0</v>
      </c>
      <c r="K35" s="11">
        <f>K$43*'Shares Cameras and Games'!G28</f>
        <v>0</v>
      </c>
      <c r="L35" s="11">
        <f>L$43*'Shares Cameras and Games'!H28</f>
        <v>0</v>
      </c>
      <c r="M35" s="11">
        <f>M$43*'Shares Cameras and Games'!I28</f>
        <v>0</v>
      </c>
      <c r="N35" s="11">
        <f>N$43*'Shares Cameras and Games'!J28</f>
        <v>0</v>
      </c>
      <c r="O35" s="11">
        <f>O$43*'Shares Cameras and Games'!K28</f>
        <v>0</v>
      </c>
      <c r="P35" s="11">
        <f>P$43*'Shares Cameras and Games'!L28</f>
        <v>0</v>
      </c>
      <c r="Q35" s="11">
        <f>Q$43*'Shares Cameras and Games'!M28</f>
        <v>0</v>
      </c>
      <c r="R35" s="11">
        <f>R$43*'Shares Cameras and Games'!N28</f>
        <v>0</v>
      </c>
      <c r="S35" s="11">
        <f>S$43*'Shares Cameras and Games'!O28</f>
        <v>0</v>
      </c>
      <c r="T35" s="11">
        <f>T$43*'Shares Cameras and Games'!P28</f>
        <v>0</v>
      </c>
      <c r="U35" s="11">
        <f>U$43*'Shares Cameras and Games'!Q28</f>
        <v>0</v>
      </c>
      <c r="V35" s="11">
        <f>V$43*'Shares Cameras and Games'!R28</f>
        <v>0</v>
      </c>
      <c r="W35" s="11">
        <f>W$43*'Shares Cameras and Games'!S28</f>
        <v>0</v>
      </c>
      <c r="X35" s="11">
        <f>X$43*'Shares Cameras and Games'!T28</f>
        <v>0</v>
      </c>
      <c r="Y35" s="11">
        <f>Y$43*'Shares Cameras and Games'!U28</f>
        <v>0</v>
      </c>
      <c r="Z35" s="11">
        <f>Z$43*'Shares Cameras and Games'!V28</f>
        <v>0</v>
      </c>
      <c r="AA35" s="11">
        <f>AA$43*'Shares Cameras and Games'!W28</f>
        <v>0</v>
      </c>
      <c r="AB35" s="11">
        <f>AB$43*'Shares Cameras and Games'!X28</f>
        <v>0</v>
      </c>
      <c r="AC35" s="10">
        <f>AC$43*'Shares Cameras and Games'!Y28</f>
        <v>0</v>
      </c>
      <c r="AD35" s="10">
        <f>AD$43*'Shares Cameras and Games'!Z28</f>
        <v>0</v>
      </c>
      <c r="AE35" s="10">
        <f>AE$43*'Shares Cameras and Games'!AA28</f>
        <v>0</v>
      </c>
      <c r="AF35" s="10">
        <f>AF$43*'Shares Cameras and Games'!AB28</f>
        <v>0</v>
      </c>
      <c r="AG35" s="10">
        <f>AG$43*'Shares Cameras and Games'!AC28</f>
        <v>0</v>
      </c>
      <c r="AH35" s="10">
        <f>AH$43*'Shares Cameras and Games'!AD28</f>
        <v>0</v>
      </c>
      <c r="AI35" s="10">
        <f>AI$43*'Shares Cameras and Games'!AE28</f>
        <v>0</v>
      </c>
      <c r="AJ35" s="10">
        <f>AJ$43*'Shares Cameras and Games'!AF28</f>
        <v>0</v>
      </c>
      <c r="AK35" s="10">
        <f>AK$43*'Shares Cameras and Games'!AG28</f>
        <v>0</v>
      </c>
      <c r="AL35" s="10">
        <f>AL$43*'Shares Cameras and Games'!AH28</f>
        <v>0</v>
      </c>
      <c r="AM35" s="10">
        <f>AM$43*'Shares Cameras and Games'!AI28</f>
        <v>0</v>
      </c>
      <c r="AN35" s="10">
        <f>AN$43*'Shares Cameras and Games'!AJ28</f>
        <v>0</v>
      </c>
      <c r="AO35" s="10">
        <f>AO$43*'Shares Cameras and Games'!AK28</f>
        <v>0</v>
      </c>
      <c r="AP35" s="10">
        <f>AP$43*'Shares Cameras and Games'!AL28</f>
        <v>0</v>
      </c>
      <c r="AQ35" s="10">
        <f>AQ$43*'Shares Cameras and Games'!AM28</f>
        <v>0</v>
      </c>
      <c r="AR35" s="10">
        <f>AR$43*'Shares Cameras and Games'!AN28</f>
        <v>0</v>
      </c>
      <c r="AS35" s="10">
        <f>AS$43*'Shares Cameras and Games'!AO28</f>
        <v>0</v>
      </c>
      <c r="AT35" s="10">
        <f>AT$43*'Shares Cameras and Games'!AP28</f>
        <v>0</v>
      </c>
      <c r="AU35" s="10">
        <f>AU$43*'Shares Cameras and Games'!AQ28</f>
        <v>0</v>
      </c>
      <c r="AV35" s="10">
        <f>AV$43*'Shares Cameras and Games'!AR28</f>
        <v>0</v>
      </c>
      <c r="AW35" s="10">
        <f>AW$43*'Shares Cameras and Games'!AS28</f>
        <v>0</v>
      </c>
      <c r="AX35" s="10">
        <f>AX$43*'Shares Cameras and Games'!AT28</f>
        <v>0</v>
      </c>
      <c r="AY35" s="10">
        <f>AY$43*'Shares Cameras and Games'!AU28</f>
        <v>0</v>
      </c>
      <c r="AZ35" s="10">
        <f>AZ$43*'Shares Cameras and Games'!AV28</f>
        <v>0</v>
      </c>
      <c r="BA35" s="10">
        <f>BA$43*'Shares Cameras and Games'!AW28</f>
        <v>0</v>
      </c>
      <c r="BB35" s="10">
        <f>BB$43*'Shares Cameras and Games'!AX28</f>
        <v>0</v>
      </c>
      <c r="BC35" s="10">
        <f>BC$43*'Shares Cameras and Games'!AY28</f>
        <v>0</v>
      </c>
      <c r="BD35" s="10">
        <f>BD$43*'Shares Cameras and Games'!AZ28</f>
        <v>0</v>
      </c>
      <c r="BE35" s="10">
        <f>BE$43*'Shares Cameras and Games'!BA28</f>
        <v>0</v>
      </c>
    </row>
    <row r="36" spans="1:57" x14ac:dyDescent="0.35">
      <c r="A36" s="57" t="s">
        <v>616</v>
      </c>
      <c r="C36" s="86" t="s">
        <v>5</v>
      </c>
      <c r="D36" s="58" t="s">
        <v>621</v>
      </c>
      <c r="E36" s="86" t="s">
        <v>617</v>
      </c>
      <c r="F36" s="26" t="s">
        <v>63</v>
      </c>
      <c r="G36" s="11">
        <f>G$43*'Shares Cameras and Games'!C29</f>
        <v>0</v>
      </c>
      <c r="H36" s="11">
        <f>H$43*'Shares Cameras and Games'!D29</f>
        <v>0</v>
      </c>
      <c r="I36" s="11">
        <f>I$43*'Shares Cameras and Games'!E29</f>
        <v>0</v>
      </c>
      <c r="J36" s="11">
        <f>J$43*'Shares Cameras and Games'!F29</f>
        <v>0</v>
      </c>
      <c r="K36" s="11">
        <f>K$43*'Shares Cameras and Games'!G29</f>
        <v>0</v>
      </c>
      <c r="L36" s="11">
        <f>L$43*'Shares Cameras and Games'!H29</f>
        <v>0</v>
      </c>
      <c r="M36" s="11">
        <f>M$43*'Shares Cameras and Games'!I29</f>
        <v>0</v>
      </c>
      <c r="N36" s="11">
        <f>N$43*'Shares Cameras and Games'!J29</f>
        <v>0</v>
      </c>
      <c r="O36" s="11">
        <f>O$43*'Shares Cameras and Games'!K29</f>
        <v>0</v>
      </c>
      <c r="P36" s="11">
        <f>P$43*'Shares Cameras and Games'!L29</f>
        <v>0</v>
      </c>
      <c r="Q36" s="11">
        <f>Q$43*'Shares Cameras and Games'!M29</f>
        <v>0</v>
      </c>
      <c r="R36" s="11">
        <f>R$43*'Shares Cameras and Games'!N29</f>
        <v>0</v>
      </c>
      <c r="S36" s="11">
        <f>S$43*'Shares Cameras and Games'!O29</f>
        <v>0</v>
      </c>
      <c r="T36" s="11">
        <f>T$43*'Shares Cameras and Games'!P29</f>
        <v>0</v>
      </c>
      <c r="U36" s="11">
        <f>U$43*'Shares Cameras and Games'!Q29</f>
        <v>0</v>
      </c>
      <c r="V36" s="11">
        <f>V$43*'Shares Cameras and Games'!R29</f>
        <v>0</v>
      </c>
      <c r="W36" s="11">
        <f>W$43*'Shares Cameras and Games'!S29</f>
        <v>0</v>
      </c>
      <c r="X36" s="11">
        <f>X$43*'Shares Cameras and Games'!T29</f>
        <v>0</v>
      </c>
      <c r="Y36" s="11">
        <f>Y$43*'Shares Cameras and Games'!U29</f>
        <v>0</v>
      </c>
      <c r="Z36" s="11">
        <f>Z$43*'Shares Cameras and Games'!V29</f>
        <v>0</v>
      </c>
      <c r="AA36" s="11">
        <f>AA$43*'Shares Cameras and Games'!W29</f>
        <v>0</v>
      </c>
      <c r="AB36" s="11">
        <f>AB$43*'Shares Cameras and Games'!X29</f>
        <v>0</v>
      </c>
      <c r="AC36" s="10">
        <f>AC$43*'Shares Cameras and Games'!Y29</f>
        <v>0</v>
      </c>
      <c r="AD36" s="10">
        <f>AD$43*'Shares Cameras and Games'!Z29</f>
        <v>0</v>
      </c>
      <c r="AE36" s="10">
        <f>AE$43*'Shares Cameras and Games'!AA29</f>
        <v>0</v>
      </c>
      <c r="AF36" s="10">
        <f>AF$43*'Shares Cameras and Games'!AB29</f>
        <v>0</v>
      </c>
      <c r="AG36" s="10">
        <f>AG$43*'Shares Cameras and Games'!AC29</f>
        <v>0</v>
      </c>
      <c r="AH36" s="10">
        <f>AH$43*'Shares Cameras and Games'!AD29</f>
        <v>0</v>
      </c>
      <c r="AI36" s="10">
        <f>AI$43*'Shares Cameras and Games'!AE29</f>
        <v>0</v>
      </c>
      <c r="AJ36" s="10">
        <f>AJ$43*'Shares Cameras and Games'!AF29</f>
        <v>0</v>
      </c>
      <c r="AK36" s="10">
        <f>AK$43*'Shares Cameras and Games'!AG29</f>
        <v>0</v>
      </c>
      <c r="AL36" s="10">
        <f>AL$43*'Shares Cameras and Games'!AH29</f>
        <v>0</v>
      </c>
      <c r="AM36" s="10">
        <f>AM$43*'Shares Cameras and Games'!AI29</f>
        <v>0</v>
      </c>
      <c r="AN36" s="10">
        <f>AN$43*'Shares Cameras and Games'!AJ29</f>
        <v>0</v>
      </c>
      <c r="AO36" s="10">
        <f>AO$43*'Shares Cameras and Games'!AK29</f>
        <v>0</v>
      </c>
      <c r="AP36" s="10">
        <f>AP$43*'Shares Cameras and Games'!AL29</f>
        <v>0</v>
      </c>
      <c r="AQ36" s="10">
        <f>AQ$43*'Shares Cameras and Games'!AM29</f>
        <v>0</v>
      </c>
      <c r="AR36" s="10">
        <f>AR$43*'Shares Cameras and Games'!AN29</f>
        <v>0</v>
      </c>
      <c r="AS36" s="10">
        <f>AS$43*'Shares Cameras and Games'!AO29</f>
        <v>0</v>
      </c>
      <c r="AT36" s="10">
        <f>AT$43*'Shares Cameras and Games'!AP29</f>
        <v>0</v>
      </c>
      <c r="AU36" s="10">
        <f>AU$43*'Shares Cameras and Games'!AQ29</f>
        <v>0</v>
      </c>
      <c r="AV36" s="10">
        <f>AV$43*'Shares Cameras and Games'!AR29</f>
        <v>0</v>
      </c>
      <c r="AW36" s="10">
        <f>AW$43*'Shares Cameras and Games'!AS29</f>
        <v>0</v>
      </c>
      <c r="AX36" s="10">
        <f>AX$43*'Shares Cameras and Games'!AT29</f>
        <v>0</v>
      </c>
      <c r="AY36" s="10">
        <f>AY$43*'Shares Cameras and Games'!AU29</f>
        <v>0</v>
      </c>
      <c r="AZ36" s="10">
        <f>AZ$43*'Shares Cameras and Games'!AV29</f>
        <v>0</v>
      </c>
      <c r="BA36" s="10">
        <f>BA$43*'Shares Cameras and Games'!AW29</f>
        <v>0</v>
      </c>
      <c r="BB36" s="10">
        <f>BB$43*'Shares Cameras and Games'!AX29</f>
        <v>0</v>
      </c>
      <c r="BC36" s="10">
        <f>BC$43*'Shares Cameras and Games'!AY29</f>
        <v>0</v>
      </c>
      <c r="BD36" s="10">
        <f>BD$43*'Shares Cameras and Games'!AZ29</f>
        <v>0</v>
      </c>
      <c r="BE36" s="10">
        <f>BE$43*'Shares Cameras and Games'!BA29</f>
        <v>0</v>
      </c>
    </row>
    <row r="37" spans="1:57" x14ac:dyDescent="0.35">
      <c r="A37" s="57" t="s">
        <v>616</v>
      </c>
      <c r="C37" s="86" t="s">
        <v>5</v>
      </c>
      <c r="D37" s="58" t="s">
        <v>621</v>
      </c>
      <c r="E37" s="86" t="s">
        <v>617</v>
      </c>
      <c r="F37" s="26" t="s">
        <v>64</v>
      </c>
      <c r="G37" s="11">
        <f>G$43*'Shares Cameras and Games'!C30</f>
        <v>0</v>
      </c>
      <c r="H37" s="11">
        <f>H$43*'Shares Cameras and Games'!D30</f>
        <v>0</v>
      </c>
      <c r="I37" s="11">
        <f>I$43*'Shares Cameras and Games'!E30</f>
        <v>0</v>
      </c>
      <c r="J37" s="11">
        <f>J$43*'Shares Cameras and Games'!F30</f>
        <v>0</v>
      </c>
      <c r="K37" s="11">
        <f>K$43*'Shares Cameras and Games'!G30</f>
        <v>0</v>
      </c>
      <c r="L37" s="11">
        <f>L$43*'Shares Cameras and Games'!H30</f>
        <v>0</v>
      </c>
      <c r="M37" s="11">
        <f>M$43*'Shares Cameras and Games'!I30</f>
        <v>0</v>
      </c>
      <c r="N37" s="11">
        <f>N$43*'Shares Cameras and Games'!J30</f>
        <v>0</v>
      </c>
      <c r="O37" s="11">
        <f>O$43*'Shares Cameras and Games'!K30</f>
        <v>0</v>
      </c>
      <c r="P37" s="11">
        <f>P$43*'Shares Cameras and Games'!L30</f>
        <v>0</v>
      </c>
      <c r="Q37" s="11">
        <f>Q$43*'Shares Cameras and Games'!M30</f>
        <v>0</v>
      </c>
      <c r="R37" s="11">
        <f>R$43*'Shares Cameras and Games'!N30</f>
        <v>0</v>
      </c>
      <c r="S37" s="11">
        <f>S$43*'Shares Cameras and Games'!O30</f>
        <v>0</v>
      </c>
      <c r="T37" s="11">
        <f>T$43*'Shares Cameras and Games'!P30</f>
        <v>0</v>
      </c>
      <c r="U37" s="11">
        <f>U$43*'Shares Cameras and Games'!Q30</f>
        <v>0</v>
      </c>
      <c r="V37" s="11">
        <f>V$43*'Shares Cameras and Games'!R30</f>
        <v>0</v>
      </c>
      <c r="W37" s="11">
        <f>W$43*'Shares Cameras and Games'!S30</f>
        <v>0</v>
      </c>
      <c r="X37" s="11">
        <f>X$43*'Shares Cameras and Games'!T30</f>
        <v>0</v>
      </c>
      <c r="Y37" s="11">
        <f>Y$43*'Shares Cameras and Games'!U30</f>
        <v>0</v>
      </c>
      <c r="Z37" s="11">
        <f>Z$43*'Shares Cameras and Games'!V30</f>
        <v>0</v>
      </c>
      <c r="AA37" s="11">
        <f>AA$43*'Shares Cameras and Games'!W30</f>
        <v>0</v>
      </c>
      <c r="AB37" s="11">
        <f>AB$43*'Shares Cameras and Games'!X30</f>
        <v>0</v>
      </c>
      <c r="AC37" s="10">
        <f>AC$43*'Shares Cameras and Games'!Y30</f>
        <v>0</v>
      </c>
      <c r="AD37" s="10">
        <f>AD$43*'Shares Cameras and Games'!Z30</f>
        <v>0</v>
      </c>
      <c r="AE37" s="10">
        <f>AE$43*'Shares Cameras and Games'!AA30</f>
        <v>0</v>
      </c>
      <c r="AF37" s="10">
        <f>AF$43*'Shares Cameras and Games'!AB30</f>
        <v>0</v>
      </c>
      <c r="AG37" s="10">
        <f>AG$43*'Shares Cameras and Games'!AC30</f>
        <v>0</v>
      </c>
      <c r="AH37" s="10">
        <f>AH$43*'Shares Cameras and Games'!AD30</f>
        <v>0</v>
      </c>
      <c r="AI37" s="10">
        <f>AI$43*'Shares Cameras and Games'!AE30</f>
        <v>0</v>
      </c>
      <c r="AJ37" s="10">
        <f>AJ$43*'Shares Cameras and Games'!AF30</f>
        <v>0</v>
      </c>
      <c r="AK37" s="10">
        <f>AK$43*'Shares Cameras and Games'!AG30</f>
        <v>0</v>
      </c>
      <c r="AL37" s="10">
        <f>AL$43*'Shares Cameras and Games'!AH30</f>
        <v>0</v>
      </c>
      <c r="AM37" s="10">
        <f>AM$43*'Shares Cameras and Games'!AI30</f>
        <v>0</v>
      </c>
      <c r="AN37" s="10">
        <f>AN$43*'Shares Cameras and Games'!AJ30</f>
        <v>0</v>
      </c>
      <c r="AO37" s="10">
        <f>AO$43*'Shares Cameras and Games'!AK30</f>
        <v>0</v>
      </c>
      <c r="AP37" s="10">
        <f>AP$43*'Shares Cameras and Games'!AL30</f>
        <v>0</v>
      </c>
      <c r="AQ37" s="10">
        <f>AQ$43*'Shares Cameras and Games'!AM30</f>
        <v>0</v>
      </c>
      <c r="AR37" s="10">
        <f>AR$43*'Shares Cameras and Games'!AN30</f>
        <v>0</v>
      </c>
      <c r="AS37" s="10">
        <f>AS$43*'Shares Cameras and Games'!AO30</f>
        <v>0</v>
      </c>
      <c r="AT37" s="10">
        <f>AT$43*'Shares Cameras and Games'!AP30</f>
        <v>0</v>
      </c>
      <c r="AU37" s="10">
        <f>AU$43*'Shares Cameras and Games'!AQ30</f>
        <v>0</v>
      </c>
      <c r="AV37" s="10">
        <f>AV$43*'Shares Cameras and Games'!AR30</f>
        <v>0</v>
      </c>
      <c r="AW37" s="10">
        <f>AW$43*'Shares Cameras and Games'!AS30</f>
        <v>0</v>
      </c>
      <c r="AX37" s="10">
        <f>AX$43*'Shares Cameras and Games'!AT30</f>
        <v>0</v>
      </c>
      <c r="AY37" s="10">
        <f>AY$43*'Shares Cameras and Games'!AU30</f>
        <v>0</v>
      </c>
      <c r="AZ37" s="10">
        <f>AZ$43*'Shares Cameras and Games'!AV30</f>
        <v>0</v>
      </c>
      <c r="BA37" s="10">
        <f>BA$43*'Shares Cameras and Games'!AW30</f>
        <v>0</v>
      </c>
      <c r="BB37" s="10">
        <f>BB$43*'Shares Cameras and Games'!AX30</f>
        <v>0</v>
      </c>
      <c r="BC37" s="10">
        <f>BC$43*'Shares Cameras and Games'!AY30</f>
        <v>0</v>
      </c>
      <c r="BD37" s="10">
        <f>BD$43*'Shares Cameras and Games'!AZ30</f>
        <v>0</v>
      </c>
      <c r="BE37" s="10">
        <f>BE$43*'Shares Cameras and Games'!BA30</f>
        <v>0</v>
      </c>
    </row>
    <row r="38" spans="1:57" x14ac:dyDescent="0.35">
      <c r="A38" s="57" t="s">
        <v>616</v>
      </c>
      <c r="C38" s="86" t="s">
        <v>5</v>
      </c>
      <c r="D38" s="58" t="s">
        <v>621</v>
      </c>
      <c r="E38" s="86" t="s">
        <v>617</v>
      </c>
      <c r="F38" s="26" t="s">
        <v>65</v>
      </c>
      <c r="G38" s="11">
        <f>G$43*'Shares Cameras and Games'!C31</f>
        <v>0</v>
      </c>
      <c r="H38" s="11">
        <f>H$43*'Shares Cameras and Games'!D31</f>
        <v>0</v>
      </c>
      <c r="I38" s="11">
        <f>I$43*'Shares Cameras and Games'!E31</f>
        <v>0</v>
      </c>
      <c r="J38" s="11">
        <f>J$43*'Shares Cameras and Games'!F31</f>
        <v>0</v>
      </c>
      <c r="K38" s="11">
        <f>K$43*'Shares Cameras and Games'!G31</f>
        <v>0</v>
      </c>
      <c r="L38" s="11">
        <f>L$43*'Shares Cameras and Games'!H31</f>
        <v>0</v>
      </c>
      <c r="M38" s="11">
        <f>M$43*'Shares Cameras and Games'!I31</f>
        <v>0</v>
      </c>
      <c r="N38" s="11">
        <f>N$43*'Shares Cameras and Games'!J31</f>
        <v>0</v>
      </c>
      <c r="O38" s="11">
        <f>O$43*'Shares Cameras and Games'!K31</f>
        <v>0</v>
      </c>
      <c r="P38" s="11">
        <f>P$43*'Shares Cameras and Games'!L31</f>
        <v>0</v>
      </c>
      <c r="Q38" s="11">
        <f>Q$43*'Shares Cameras and Games'!M31</f>
        <v>0</v>
      </c>
      <c r="R38" s="11">
        <f>R$43*'Shares Cameras and Games'!N31</f>
        <v>0</v>
      </c>
      <c r="S38" s="11">
        <f>S$43*'Shares Cameras and Games'!O31</f>
        <v>0</v>
      </c>
      <c r="T38" s="11">
        <f>T$43*'Shares Cameras and Games'!P31</f>
        <v>0</v>
      </c>
      <c r="U38" s="11">
        <f>U$43*'Shares Cameras and Games'!Q31</f>
        <v>0</v>
      </c>
      <c r="V38" s="11">
        <f>V$43*'Shares Cameras and Games'!R31</f>
        <v>0</v>
      </c>
      <c r="W38" s="11">
        <f>W$43*'Shares Cameras and Games'!S31</f>
        <v>0</v>
      </c>
      <c r="X38" s="11">
        <f>X$43*'Shares Cameras and Games'!T31</f>
        <v>0</v>
      </c>
      <c r="Y38" s="11">
        <f>Y$43*'Shares Cameras and Games'!U31</f>
        <v>0</v>
      </c>
      <c r="Z38" s="11">
        <f>Z$43*'Shares Cameras and Games'!V31</f>
        <v>0</v>
      </c>
      <c r="AA38" s="11">
        <f>AA$43*'Shares Cameras and Games'!W31</f>
        <v>0</v>
      </c>
      <c r="AB38" s="11">
        <f>AB$43*'Shares Cameras and Games'!X31</f>
        <v>0</v>
      </c>
      <c r="AC38" s="10">
        <f>AC$43*'Shares Cameras and Games'!Y31</f>
        <v>0</v>
      </c>
      <c r="AD38" s="10">
        <f>AD$43*'Shares Cameras and Games'!Z31</f>
        <v>0</v>
      </c>
      <c r="AE38" s="10">
        <f>AE$43*'Shares Cameras and Games'!AA31</f>
        <v>0</v>
      </c>
      <c r="AF38" s="10">
        <f>AF$43*'Shares Cameras and Games'!AB31</f>
        <v>0</v>
      </c>
      <c r="AG38" s="10">
        <f>AG$43*'Shares Cameras and Games'!AC31</f>
        <v>0</v>
      </c>
      <c r="AH38" s="10">
        <f>AH$43*'Shares Cameras and Games'!AD31</f>
        <v>0</v>
      </c>
      <c r="AI38" s="10">
        <f>AI$43*'Shares Cameras and Games'!AE31</f>
        <v>0</v>
      </c>
      <c r="AJ38" s="10">
        <f>AJ$43*'Shares Cameras and Games'!AF31</f>
        <v>0</v>
      </c>
      <c r="AK38" s="10">
        <f>AK$43*'Shares Cameras and Games'!AG31</f>
        <v>0</v>
      </c>
      <c r="AL38" s="10">
        <f>AL$43*'Shares Cameras and Games'!AH31</f>
        <v>0</v>
      </c>
      <c r="AM38" s="10">
        <f>AM$43*'Shares Cameras and Games'!AI31</f>
        <v>0</v>
      </c>
      <c r="AN38" s="10">
        <f>AN$43*'Shares Cameras and Games'!AJ31</f>
        <v>0</v>
      </c>
      <c r="AO38" s="10">
        <f>AO$43*'Shares Cameras and Games'!AK31</f>
        <v>0</v>
      </c>
      <c r="AP38" s="10">
        <f>AP$43*'Shares Cameras and Games'!AL31</f>
        <v>0</v>
      </c>
      <c r="AQ38" s="10">
        <f>AQ$43*'Shares Cameras and Games'!AM31</f>
        <v>0</v>
      </c>
      <c r="AR38" s="10">
        <f>AR$43*'Shares Cameras and Games'!AN31</f>
        <v>0</v>
      </c>
      <c r="AS38" s="10">
        <f>AS$43*'Shares Cameras and Games'!AO31</f>
        <v>0</v>
      </c>
      <c r="AT38" s="10">
        <f>AT$43*'Shares Cameras and Games'!AP31</f>
        <v>0</v>
      </c>
      <c r="AU38" s="10">
        <f>AU$43*'Shares Cameras and Games'!AQ31</f>
        <v>0</v>
      </c>
      <c r="AV38" s="10">
        <f>AV$43*'Shares Cameras and Games'!AR31</f>
        <v>0</v>
      </c>
      <c r="AW38" s="10">
        <f>AW$43*'Shares Cameras and Games'!AS31</f>
        <v>0</v>
      </c>
      <c r="AX38" s="10">
        <f>AX$43*'Shares Cameras and Games'!AT31</f>
        <v>0</v>
      </c>
      <c r="AY38" s="10">
        <f>AY$43*'Shares Cameras and Games'!AU31</f>
        <v>0</v>
      </c>
      <c r="AZ38" s="10">
        <f>AZ$43*'Shares Cameras and Games'!AV31</f>
        <v>0</v>
      </c>
      <c r="BA38" s="10">
        <f>BA$43*'Shares Cameras and Games'!AW31</f>
        <v>0</v>
      </c>
      <c r="BB38" s="10">
        <f>BB$43*'Shares Cameras and Games'!AX31</f>
        <v>0</v>
      </c>
      <c r="BC38" s="10">
        <f>BC$43*'Shares Cameras and Games'!AY31</f>
        <v>0</v>
      </c>
      <c r="BD38" s="10">
        <f>BD$43*'Shares Cameras and Games'!AZ31</f>
        <v>0</v>
      </c>
      <c r="BE38" s="10">
        <f>BE$43*'Shares Cameras and Games'!BA31</f>
        <v>0</v>
      </c>
    </row>
    <row r="39" spans="1:57" x14ac:dyDescent="0.35">
      <c r="A39" s="57" t="s">
        <v>616</v>
      </c>
      <c r="C39" s="86" t="s">
        <v>5</v>
      </c>
      <c r="D39" s="58" t="s">
        <v>621</v>
      </c>
      <c r="E39" s="86" t="s">
        <v>617</v>
      </c>
      <c r="F39" s="26" t="s">
        <v>36</v>
      </c>
      <c r="G39" s="11">
        <f>G$43*'Shares Cameras and Games'!C32</f>
        <v>0</v>
      </c>
      <c r="H39" s="11">
        <f>H$43*'Shares Cameras and Games'!D32</f>
        <v>0</v>
      </c>
      <c r="I39" s="11">
        <f>I$43*'Shares Cameras and Games'!E32</f>
        <v>0</v>
      </c>
      <c r="J39" s="11">
        <f>J$43*'Shares Cameras and Games'!F32</f>
        <v>0</v>
      </c>
      <c r="K39" s="11">
        <f>K$43*'Shares Cameras and Games'!G32</f>
        <v>0</v>
      </c>
      <c r="L39" s="11">
        <f>L$43*'Shares Cameras and Games'!H32</f>
        <v>0</v>
      </c>
      <c r="M39" s="11">
        <f>M$43*'Shares Cameras and Games'!I32</f>
        <v>0</v>
      </c>
      <c r="N39" s="11">
        <f>N$43*'Shares Cameras and Games'!J32</f>
        <v>0</v>
      </c>
      <c r="O39" s="11">
        <f>O$43*'Shares Cameras and Games'!K32</f>
        <v>0</v>
      </c>
      <c r="P39" s="11">
        <f>P$43*'Shares Cameras and Games'!L32</f>
        <v>0</v>
      </c>
      <c r="Q39" s="11">
        <f>Q$43*'Shares Cameras and Games'!M32</f>
        <v>0</v>
      </c>
      <c r="R39" s="11">
        <f>R$43*'Shares Cameras and Games'!N32</f>
        <v>0</v>
      </c>
      <c r="S39" s="11">
        <f>S$43*'Shares Cameras and Games'!O32</f>
        <v>0</v>
      </c>
      <c r="T39" s="11">
        <f>T$43*'Shares Cameras and Games'!P32</f>
        <v>0</v>
      </c>
      <c r="U39" s="11">
        <f>U$43*'Shares Cameras and Games'!Q32</f>
        <v>0</v>
      </c>
      <c r="V39" s="11">
        <f>V$43*'Shares Cameras and Games'!R32</f>
        <v>0</v>
      </c>
      <c r="W39" s="11">
        <f>W$43*'Shares Cameras and Games'!S32</f>
        <v>0</v>
      </c>
      <c r="X39" s="11">
        <f>X$43*'Shares Cameras and Games'!T32</f>
        <v>0</v>
      </c>
      <c r="Y39" s="11">
        <f>Y$43*'Shares Cameras and Games'!U32</f>
        <v>0</v>
      </c>
      <c r="Z39" s="11">
        <f>Z$43*'Shares Cameras and Games'!V32</f>
        <v>0</v>
      </c>
      <c r="AA39" s="11">
        <f>AA$43*'Shares Cameras and Games'!W32</f>
        <v>0</v>
      </c>
      <c r="AB39" s="11">
        <f>AB$43*'Shares Cameras and Games'!X32</f>
        <v>0</v>
      </c>
      <c r="AC39" s="10">
        <f>AC$43*'Shares Cameras and Games'!Y32</f>
        <v>0</v>
      </c>
      <c r="AD39" s="10">
        <f>AD$43*'Shares Cameras and Games'!Z32</f>
        <v>0</v>
      </c>
      <c r="AE39" s="10">
        <f>AE$43*'Shares Cameras and Games'!AA32</f>
        <v>0</v>
      </c>
      <c r="AF39" s="10">
        <f>AF$43*'Shares Cameras and Games'!AB32</f>
        <v>0</v>
      </c>
      <c r="AG39" s="10">
        <f>AG$43*'Shares Cameras and Games'!AC32</f>
        <v>0</v>
      </c>
      <c r="AH39" s="10">
        <f>AH$43*'Shares Cameras and Games'!AD32</f>
        <v>0</v>
      </c>
      <c r="AI39" s="10">
        <f>AI$43*'Shares Cameras and Games'!AE32</f>
        <v>0</v>
      </c>
      <c r="AJ39" s="10">
        <f>AJ$43*'Shares Cameras and Games'!AF32</f>
        <v>0</v>
      </c>
      <c r="AK39" s="10">
        <f>AK$43*'Shares Cameras and Games'!AG32</f>
        <v>0</v>
      </c>
      <c r="AL39" s="10">
        <f>AL$43*'Shares Cameras and Games'!AH32</f>
        <v>0</v>
      </c>
      <c r="AM39" s="10">
        <f>AM$43*'Shares Cameras and Games'!AI32</f>
        <v>0</v>
      </c>
      <c r="AN39" s="10">
        <f>AN$43*'Shares Cameras and Games'!AJ32</f>
        <v>0</v>
      </c>
      <c r="AO39" s="10">
        <f>AO$43*'Shares Cameras and Games'!AK32</f>
        <v>0</v>
      </c>
      <c r="AP39" s="10">
        <f>AP$43*'Shares Cameras and Games'!AL32</f>
        <v>0</v>
      </c>
      <c r="AQ39" s="10">
        <f>AQ$43*'Shares Cameras and Games'!AM32</f>
        <v>0</v>
      </c>
      <c r="AR39" s="10">
        <f>AR$43*'Shares Cameras and Games'!AN32</f>
        <v>0</v>
      </c>
      <c r="AS39" s="10">
        <f>AS$43*'Shares Cameras and Games'!AO32</f>
        <v>0</v>
      </c>
      <c r="AT39" s="10">
        <f>AT$43*'Shares Cameras and Games'!AP32</f>
        <v>0</v>
      </c>
      <c r="AU39" s="10">
        <f>AU$43*'Shares Cameras and Games'!AQ32</f>
        <v>0</v>
      </c>
      <c r="AV39" s="10">
        <f>AV$43*'Shares Cameras and Games'!AR32</f>
        <v>0</v>
      </c>
      <c r="AW39" s="10">
        <f>AW$43*'Shares Cameras and Games'!AS32</f>
        <v>0</v>
      </c>
      <c r="AX39" s="10">
        <f>AX$43*'Shares Cameras and Games'!AT32</f>
        <v>0</v>
      </c>
      <c r="AY39" s="10">
        <f>AY$43*'Shares Cameras and Games'!AU32</f>
        <v>0</v>
      </c>
      <c r="AZ39" s="10">
        <f>AZ$43*'Shares Cameras and Games'!AV32</f>
        <v>0</v>
      </c>
      <c r="BA39" s="10">
        <f>BA$43*'Shares Cameras and Games'!AW32</f>
        <v>0</v>
      </c>
      <c r="BB39" s="10">
        <f>BB$43*'Shares Cameras and Games'!AX32</f>
        <v>0</v>
      </c>
      <c r="BC39" s="10">
        <f>BC$43*'Shares Cameras and Games'!AY32</f>
        <v>0</v>
      </c>
      <c r="BD39" s="10">
        <f>BD$43*'Shares Cameras and Games'!AZ32</f>
        <v>0</v>
      </c>
      <c r="BE39" s="10">
        <f>BE$43*'Shares Cameras and Games'!BA32</f>
        <v>0</v>
      </c>
    </row>
    <row r="40" spans="1:57" x14ac:dyDescent="0.35">
      <c r="A40" s="57" t="s">
        <v>616</v>
      </c>
      <c r="C40" s="86" t="s">
        <v>5</v>
      </c>
      <c r="D40" s="58" t="s">
        <v>621</v>
      </c>
      <c r="E40" s="86" t="s">
        <v>617</v>
      </c>
      <c r="F40" s="26" t="s">
        <v>37</v>
      </c>
      <c r="G40" s="11">
        <f>G$43*'Shares Cameras and Games'!C33</f>
        <v>0</v>
      </c>
      <c r="H40" s="11">
        <f>H$43*'Shares Cameras and Games'!D33</f>
        <v>0</v>
      </c>
      <c r="I40" s="11">
        <f>I$43*'Shares Cameras and Games'!E33</f>
        <v>0</v>
      </c>
      <c r="J40" s="11">
        <f>J$43*'Shares Cameras and Games'!F33</f>
        <v>0</v>
      </c>
      <c r="K40" s="11">
        <f>K$43*'Shares Cameras and Games'!G33</f>
        <v>0</v>
      </c>
      <c r="L40" s="11">
        <f>L$43*'Shares Cameras and Games'!H33</f>
        <v>0</v>
      </c>
      <c r="M40" s="11">
        <f>M$43*'Shares Cameras and Games'!I33</f>
        <v>0</v>
      </c>
      <c r="N40" s="11">
        <f>N$43*'Shares Cameras and Games'!J33</f>
        <v>0</v>
      </c>
      <c r="O40" s="11">
        <f>O$43*'Shares Cameras and Games'!K33</f>
        <v>0</v>
      </c>
      <c r="P40" s="11">
        <f>P$43*'Shares Cameras and Games'!L33</f>
        <v>0</v>
      </c>
      <c r="Q40" s="11">
        <f>Q$43*'Shares Cameras and Games'!M33</f>
        <v>0</v>
      </c>
      <c r="R40" s="11">
        <f>R$43*'Shares Cameras and Games'!N33</f>
        <v>0</v>
      </c>
      <c r="S40" s="11">
        <f>S$43*'Shares Cameras and Games'!O33</f>
        <v>0</v>
      </c>
      <c r="T40" s="11">
        <f>T$43*'Shares Cameras and Games'!P33</f>
        <v>0</v>
      </c>
      <c r="U40" s="11">
        <f>U$43*'Shares Cameras and Games'!Q33</f>
        <v>0</v>
      </c>
      <c r="V40" s="11">
        <f>V$43*'Shares Cameras and Games'!R33</f>
        <v>0</v>
      </c>
      <c r="W40" s="11">
        <f>W$43*'Shares Cameras and Games'!S33</f>
        <v>0</v>
      </c>
      <c r="X40" s="11">
        <f>X$43*'Shares Cameras and Games'!T33</f>
        <v>0</v>
      </c>
      <c r="Y40" s="11">
        <f>Y$43*'Shares Cameras and Games'!U33</f>
        <v>0</v>
      </c>
      <c r="Z40" s="11">
        <f>Z$43*'Shares Cameras and Games'!V33</f>
        <v>0</v>
      </c>
      <c r="AA40" s="11">
        <f>AA$43*'Shares Cameras and Games'!W33</f>
        <v>0</v>
      </c>
      <c r="AB40" s="11">
        <f>AB$43*'Shares Cameras and Games'!X33</f>
        <v>0</v>
      </c>
      <c r="AC40" s="10">
        <f>AC$43*'Shares Cameras and Games'!Y33</f>
        <v>0</v>
      </c>
      <c r="AD40" s="10">
        <f>AD$43*'Shares Cameras and Games'!Z33</f>
        <v>0</v>
      </c>
      <c r="AE40" s="10">
        <f>AE$43*'Shares Cameras and Games'!AA33</f>
        <v>0</v>
      </c>
      <c r="AF40" s="10">
        <f>AF$43*'Shares Cameras and Games'!AB33</f>
        <v>0</v>
      </c>
      <c r="AG40" s="10">
        <f>AG$43*'Shares Cameras and Games'!AC33</f>
        <v>0</v>
      </c>
      <c r="AH40" s="10">
        <f>AH$43*'Shares Cameras and Games'!AD33</f>
        <v>0</v>
      </c>
      <c r="AI40" s="10">
        <f>AI$43*'Shares Cameras and Games'!AE33</f>
        <v>0</v>
      </c>
      <c r="AJ40" s="10">
        <f>AJ$43*'Shares Cameras and Games'!AF33</f>
        <v>0</v>
      </c>
      <c r="AK40" s="10">
        <f>AK$43*'Shares Cameras and Games'!AG33</f>
        <v>0</v>
      </c>
      <c r="AL40" s="10">
        <f>AL$43*'Shares Cameras and Games'!AH33</f>
        <v>0</v>
      </c>
      <c r="AM40" s="10">
        <f>AM$43*'Shares Cameras and Games'!AI33</f>
        <v>0</v>
      </c>
      <c r="AN40" s="10">
        <f>AN$43*'Shares Cameras and Games'!AJ33</f>
        <v>0</v>
      </c>
      <c r="AO40" s="10">
        <f>AO$43*'Shares Cameras and Games'!AK33</f>
        <v>0</v>
      </c>
      <c r="AP40" s="10">
        <f>AP$43*'Shares Cameras and Games'!AL33</f>
        <v>0</v>
      </c>
      <c r="AQ40" s="10">
        <f>AQ$43*'Shares Cameras and Games'!AM33</f>
        <v>0</v>
      </c>
      <c r="AR40" s="10">
        <f>AR$43*'Shares Cameras and Games'!AN33</f>
        <v>0</v>
      </c>
      <c r="AS40" s="10">
        <f>AS$43*'Shares Cameras and Games'!AO33</f>
        <v>0</v>
      </c>
      <c r="AT40" s="10">
        <f>AT$43*'Shares Cameras and Games'!AP33</f>
        <v>0</v>
      </c>
      <c r="AU40" s="10">
        <f>AU$43*'Shares Cameras and Games'!AQ33</f>
        <v>0</v>
      </c>
      <c r="AV40" s="10">
        <f>AV$43*'Shares Cameras and Games'!AR33</f>
        <v>0</v>
      </c>
      <c r="AW40" s="10">
        <f>AW$43*'Shares Cameras and Games'!AS33</f>
        <v>0</v>
      </c>
      <c r="AX40" s="10">
        <f>AX$43*'Shares Cameras and Games'!AT33</f>
        <v>0</v>
      </c>
      <c r="AY40" s="10">
        <f>AY$43*'Shares Cameras and Games'!AU33</f>
        <v>0</v>
      </c>
      <c r="AZ40" s="10">
        <f>AZ$43*'Shares Cameras and Games'!AV33</f>
        <v>0</v>
      </c>
      <c r="BA40" s="10">
        <f>BA$43*'Shares Cameras and Games'!AW33</f>
        <v>0</v>
      </c>
      <c r="BB40" s="10">
        <f>BB$43*'Shares Cameras and Games'!AX33</f>
        <v>0</v>
      </c>
      <c r="BC40" s="10">
        <f>BC$43*'Shares Cameras and Games'!AY33</f>
        <v>0</v>
      </c>
      <c r="BD40" s="10">
        <f>BD$43*'Shares Cameras and Games'!AZ33</f>
        <v>0</v>
      </c>
      <c r="BE40" s="10">
        <f>BE$43*'Shares Cameras and Games'!BA33</f>
        <v>0</v>
      </c>
    </row>
    <row r="41" spans="1:57" x14ac:dyDescent="0.35">
      <c r="A41" s="57" t="s">
        <v>616</v>
      </c>
      <c r="C41" s="86" t="s">
        <v>5</v>
      </c>
      <c r="D41" s="58" t="s">
        <v>621</v>
      </c>
      <c r="E41" s="86" t="s">
        <v>617</v>
      </c>
      <c r="F41" s="26" t="s">
        <v>66</v>
      </c>
      <c r="G41" s="11">
        <f>G$43*'Shares Cameras and Games'!C34</f>
        <v>0</v>
      </c>
      <c r="H41" s="11">
        <f>H$43*'Shares Cameras and Games'!D34</f>
        <v>0</v>
      </c>
      <c r="I41" s="11">
        <f>I$43*'Shares Cameras and Games'!E34</f>
        <v>0</v>
      </c>
      <c r="J41" s="11">
        <f>J$43*'Shares Cameras and Games'!F34</f>
        <v>0</v>
      </c>
      <c r="K41" s="11">
        <f>K$43*'Shares Cameras and Games'!G34</f>
        <v>0</v>
      </c>
      <c r="L41" s="11">
        <f>L$43*'Shares Cameras and Games'!H34</f>
        <v>0</v>
      </c>
      <c r="M41" s="11">
        <f>M$43*'Shares Cameras and Games'!I34</f>
        <v>0</v>
      </c>
      <c r="N41" s="11">
        <f>N$43*'Shares Cameras and Games'!J34</f>
        <v>0</v>
      </c>
      <c r="O41" s="11">
        <f>O$43*'Shares Cameras and Games'!K34</f>
        <v>0</v>
      </c>
      <c r="P41" s="11">
        <f>P$43*'Shares Cameras and Games'!L34</f>
        <v>0</v>
      </c>
      <c r="Q41" s="11">
        <f>Q$43*'Shares Cameras and Games'!M34</f>
        <v>0</v>
      </c>
      <c r="R41" s="11">
        <f>R$43*'Shares Cameras and Games'!N34</f>
        <v>0</v>
      </c>
      <c r="S41" s="11">
        <f>S$43*'Shares Cameras and Games'!O34</f>
        <v>0</v>
      </c>
      <c r="T41" s="11">
        <f>T$43*'Shares Cameras and Games'!P34</f>
        <v>0</v>
      </c>
      <c r="U41" s="11">
        <f>U$43*'Shares Cameras and Games'!Q34</f>
        <v>0</v>
      </c>
      <c r="V41" s="11">
        <f>V$43*'Shares Cameras and Games'!R34</f>
        <v>0</v>
      </c>
      <c r="W41" s="11">
        <f>W$43*'Shares Cameras and Games'!S34</f>
        <v>0</v>
      </c>
      <c r="X41" s="11">
        <f>X$43*'Shares Cameras and Games'!T34</f>
        <v>0</v>
      </c>
      <c r="Y41" s="11">
        <f>Y$43*'Shares Cameras and Games'!U34</f>
        <v>0</v>
      </c>
      <c r="Z41" s="11">
        <f>Z$43*'Shares Cameras and Games'!V34</f>
        <v>0</v>
      </c>
      <c r="AA41" s="11">
        <f>AA$43*'Shares Cameras and Games'!W34</f>
        <v>0</v>
      </c>
      <c r="AB41" s="11">
        <f>AB$43*'Shares Cameras and Games'!X34</f>
        <v>0</v>
      </c>
      <c r="AC41" s="10">
        <f>AC$43*'Shares Cameras and Games'!Y34</f>
        <v>0</v>
      </c>
      <c r="AD41" s="10">
        <f>AD$43*'Shares Cameras and Games'!Z34</f>
        <v>0</v>
      </c>
      <c r="AE41" s="10">
        <f>AE$43*'Shares Cameras and Games'!AA34</f>
        <v>0</v>
      </c>
      <c r="AF41" s="10">
        <f>AF$43*'Shares Cameras and Games'!AB34</f>
        <v>0</v>
      </c>
      <c r="AG41" s="10">
        <f>AG$43*'Shares Cameras and Games'!AC34</f>
        <v>0</v>
      </c>
      <c r="AH41" s="10">
        <f>AH$43*'Shares Cameras and Games'!AD34</f>
        <v>0</v>
      </c>
      <c r="AI41" s="10">
        <f>AI$43*'Shares Cameras and Games'!AE34</f>
        <v>0</v>
      </c>
      <c r="AJ41" s="10">
        <f>AJ$43*'Shares Cameras and Games'!AF34</f>
        <v>0</v>
      </c>
      <c r="AK41" s="10">
        <f>AK$43*'Shares Cameras and Games'!AG34</f>
        <v>0</v>
      </c>
      <c r="AL41" s="10">
        <f>AL$43*'Shares Cameras and Games'!AH34</f>
        <v>0</v>
      </c>
      <c r="AM41" s="10">
        <f>AM$43*'Shares Cameras and Games'!AI34</f>
        <v>0</v>
      </c>
      <c r="AN41" s="10">
        <f>AN$43*'Shares Cameras and Games'!AJ34</f>
        <v>0</v>
      </c>
      <c r="AO41" s="10">
        <f>AO$43*'Shares Cameras and Games'!AK34</f>
        <v>0</v>
      </c>
      <c r="AP41" s="10">
        <f>AP$43*'Shares Cameras and Games'!AL34</f>
        <v>0</v>
      </c>
      <c r="AQ41" s="10">
        <f>AQ$43*'Shares Cameras and Games'!AM34</f>
        <v>0</v>
      </c>
      <c r="AR41" s="10">
        <f>AR$43*'Shares Cameras and Games'!AN34</f>
        <v>0</v>
      </c>
      <c r="AS41" s="10">
        <f>AS$43*'Shares Cameras and Games'!AO34</f>
        <v>0</v>
      </c>
      <c r="AT41" s="10">
        <f>AT$43*'Shares Cameras and Games'!AP34</f>
        <v>0</v>
      </c>
      <c r="AU41" s="10">
        <f>AU$43*'Shares Cameras and Games'!AQ34</f>
        <v>0</v>
      </c>
      <c r="AV41" s="10">
        <f>AV$43*'Shares Cameras and Games'!AR34</f>
        <v>0</v>
      </c>
      <c r="AW41" s="10">
        <f>AW$43*'Shares Cameras and Games'!AS34</f>
        <v>0</v>
      </c>
      <c r="AX41" s="10">
        <f>AX$43*'Shares Cameras and Games'!AT34</f>
        <v>0</v>
      </c>
      <c r="AY41" s="10">
        <f>AY$43*'Shares Cameras and Games'!AU34</f>
        <v>0</v>
      </c>
      <c r="AZ41" s="10">
        <f>AZ$43*'Shares Cameras and Games'!AV34</f>
        <v>0</v>
      </c>
      <c r="BA41" s="10">
        <f>BA$43*'Shares Cameras and Games'!AW34</f>
        <v>0</v>
      </c>
      <c r="BB41" s="10">
        <f>BB$43*'Shares Cameras and Games'!AX34</f>
        <v>0</v>
      </c>
      <c r="BC41" s="10">
        <f>BC$43*'Shares Cameras and Games'!AY34</f>
        <v>0</v>
      </c>
      <c r="BD41" s="10">
        <f>BD$43*'Shares Cameras and Games'!AZ34</f>
        <v>0</v>
      </c>
      <c r="BE41" s="10">
        <f>BE$43*'Shares Cameras and Games'!BA34</f>
        <v>0</v>
      </c>
    </row>
    <row r="42" spans="1:57" x14ac:dyDescent="0.35">
      <c r="A42" s="57" t="s">
        <v>616</v>
      </c>
      <c r="C42" s="86" t="s">
        <v>5</v>
      </c>
      <c r="D42" s="58" t="s">
        <v>621</v>
      </c>
      <c r="E42" s="86" t="s">
        <v>617</v>
      </c>
      <c r="F42" s="26" t="s">
        <v>67</v>
      </c>
      <c r="G42" s="11">
        <f>G$43*'Shares Cameras and Games'!C35</f>
        <v>0</v>
      </c>
      <c r="H42" s="11">
        <f>H$43*'Shares Cameras and Games'!D35</f>
        <v>0</v>
      </c>
      <c r="I42" s="11">
        <f>I$43*'Shares Cameras and Games'!E35</f>
        <v>0</v>
      </c>
      <c r="J42" s="11">
        <f>J$43*'Shares Cameras and Games'!F35</f>
        <v>0</v>
      </c>
      <c r="K42" s="11">
        <f>K$43*'Shares Cameras and Games'!G35</f>
        <v>0</v>
      </c>
      <c r="L42" s="11">
        <f>L$43*'Shares Cameras and Games'!H35</f>
        <v>0</v>
      </c>
      <c r="M42" s="11">
        <f>M$43*'Shares Cameras and Games'!I35</f>
        <v>0</v>
      </c>
      <c r="N42" s="11">
        <f>N$43*'Shares Cameras and Games'!J35</f>
        <v>0</v>
      </c>
      <c r="O42" s="11">
        <f>O$43*'Shares Cameras and Games'!K35</f>
        <v>0</v>
      </c>
      <c r="P42" s="11">
        <f>P$43*'Shares Cameras and Games'!L35</f>
        <v>0</v>
      </c>
      <c r="Q42" s="11">
        <f>Q$43*'Shares Cameras and Games'!M35</f>
        <v>0</v>
      </c>
      <c r="R42" s="11">
        <f>R$43*'Shares Cameras and Games'!N35</f>
        <v>0</v>
      </c>
      <c r="S42" s="11">
        <f>S$43*'Shares Cameras and Games'!O35</f>
        <v>0</v>
      </c>
      <c r="T42" s="11">
        <f>T$43*'Shares Cameras and Games'!P35</f>
        <v>0</v>
      </c>
      <c r="U42" s="11">
        <f>U$43*'Shares Cameras and Games'!Q35</f>
        <v>0</v>
      </c>
      <c r="V42" s="11">
        <f>V$43*'Shares Cameras and Games'!R35</f>
        <v>0</v>
      </c>
      <c r="W42" s="11">
        <f>W$43*'Shares Cameras and Games'!S35</f>
        <v>0</v>
      </c>
      <c r="X42" s="11">
        <f>X$43*'Shares Cameras and Games'!T35</f>
        <v>0</v>
      </c>
      <c r="Y42" s="11">
        <f>Y$43*'Shares Cameras and Games'!U35</f>
        <v>0</v>
      </c>
      <c r="Z42" s="11">
        <f>Z$43*'Shares Cameras and Games'!V35</f>
        <v>0</v>
      </c>
      <c r="AA42" s="11">
        <f>AA$43*'Shares Cameras and Games'!W35</f>
        <v>0</v>
      </c>
      <c r="AB42" s="11">
        <f>AB$43*'Shares Cameras and Games'!X35</f>
        <v>0</v>
      </c>
      <c r="AC42" s="10">
        <f>AC$43*'Shares Cameras and Games'!Y35</f>
        <v>0</v>
      </c>
      <c r="AD42" s="10">
        <f>AD$43*'Shares Cameras and Games'!Z35</f>
        <v>0</v>
      </c>
      <c r="AE42" s="10">
        <f>AE$43*'Shares Cameras and Games'!AA35</f>
        <v>0</v>
      </c>
      <c r="AF42" s="10">
        <f>AF$43*'Shares Cameras and Games'!AB35</f>
        <v>0</v>
      </c>
      <c r="AG42" s="10">
        <f>AG$43*'Shares Cameras and Games'!AC35</f>
        <v>0</v>
      </c>
      <c r="AH42" s="10">
        <f>AH$43*'Shares Cameras and Games'!AD35</f>
        <v>0</v>
      </c>
      <c r="AI42" s="10">
        <f>AI$43*'Shares Cameras and Games'!AE35</f>
        <v>0</v>
      </c>
      <c r="AJ42" s="10">
        <f>AJ$43*'Shares Cameras and Games'!AF35</f>
        <v>0</v>
      </c>
      <c r="AK42" s="10">
        <f>AK$43*'Shares Cameras and Games'!AG35</f>
        <v>0</v>
      </c>
      <c r="AL42" s="10">
        <f>AL$43*'Shares Cameras and Games'!AH35</f>
        <v>0</v>
      </c>
      <c r="AM42" s="10">
        <f>AM$43*'Shares Cameras and Games'!AI35</f>
        <v>0</v>
      </c>
      <c r="AN42" s="10">
        <f>AN$43*'Shares Cameras and Games'!AJ35</f>
        <v>0</v>
      </c>
      <c r="AO42" s="10">
        <f>AO$43*'Shares Cameras and Games'!AK35</f>
        <v>0</v>
      </c>
      <c r="AP42" s="10">
        <f>AP$43*'Shares Cameras and Games'!AL35</f>
        <v>0</v>
      </c>
      <c r="AQ42" s="10">
        <f>AQ$43*'Shares Cameras and Games'!AM35</f>
        <v>0</v>
      </c>
      <c r="AR42" s="10">
        <f>AR$43*'Shares Cameras and Games'!AN35</f>
        <v>0</v>
      </c>
      <c r="AS42" s="10">
        <f>AS$43*'Shares Cameras and Games'!AO35</f>
        <v>0</v>
      </c>
      <c r="AT42" s="10">
        <f>AT$43*'Shares Cameras and Games'!AP35</f>
        <v>0</v>
      </c>
      <c r="AU42" s="10">
        <f>AU$43*'Shares Cameras and Games'!AQ35</f>
        <v>0</v>
      </c>
      <c r="AV42" s="10">
        <f>AV$43*'Shares Cameras and Games'!AR35</f>
        <v>0</v>
      </c>
      <c r="AW42" s="10">
        <f>AW$43*'Shares Cameras and Games'!AS35</f>
        <v>0</v>
      </c>
      <c r="AX42" s="10">
        <f>AX$43*'Shares Cameras and Games'!AT35</f>
        <v>0</v>
      </c>
      <c r="AY42" s="10">
        <f>AY$43*'Shares Cameras and Games'!AU35</f>
        <v>0</v>
      </c>
      <c r="AZ42" s="10">
        <f>AZ$43*'Shares Cameras and Games'!AV35</f>
        <v>0</v>
      </c>
      <c r="BA42" s="10">
        <f>BA$43*'Shares Cameras and Games'!AW35</f>
        <v>0</v>
      </c>
      <c r="BB42" s="10">
        <f>BB$43*'Shares Cameras and Games'!AX35</f>
        <v>0</v>
      </c>
      <c r="BC42" s="10">
        <f>BC$43*'Shares Cameras and Games'!AY35</f>
        <v>0</v>
      </c>
      <c r="BD42" s="10">
        <f>BD$43*'Shares Cameras and Games'!AZ35</f>
        <v>0</v>
      </c>
      <c r="BE42" s="10">
        <f>BE$43*'Shares Cameras and Games'!BA35</f>
        <v>0</v>
      </c>
    </row>
    <row r="43" spans="1:57" x14ac:dyDescent="0.35">
      <c r="A43" s="86" t="s">
        <v>616</v>
      </c>
      <c r="B43" s="86"/>
      <c r="C43" s="86" t="s">
        <v>5</v>
      </c>
      <c r="D43" s="87" t="s">
        <v>621</v>
      </c>
      <c r="E43" s="86" t="s">
        <v>617</v>
      </c>
      <c r="F43" s="93" t="s">
        <v>630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14">
        <v>0</v>
      </c>
      <c r="AD43" s="14">
        <v>0</v>
      </c>
      <c r="AE43" s="14">
        <v>0</v>
      </c>
      <c r="AF43" s="14">
        <v>0</v>
      </c>
      <c r="AG43" s="14">
        <v>0</v>
      </c>
      <c r="AH43" s="14">
        <v>0</v>
      </c>
      <c r="AI43" s="14">
        <v>0</v>
      </c>
      <c r="AJ43" s="14">
        <v>0</v>
      </c>
      <c r="AK43" s="14">
        <v>0</v>
      </c>
      <c r="AL43" s="14">
        <v>0</v>
      </c>
      <c r="AM43" s="14">
        <v>0</v>
      </c>
      <c r="AN43" s="14">
        <v>0</v>
      </c>
      <c r="AO43" s="14">
        <v>0</v>
      </c>
      <c r="AP43" s="14">
        <v>0</v>
      </c>
      <c r="AQ43" s="14">
        <v>0</v>
      </c>
      <c r="AR43" s="14">
        <v>0</v>
      </c>
      <c r="AS43" s="14">
        <v>0</v>
      </c>
      <c r="AT43" s="14">
        <v>0</v>
      </c>
      <c r="AU43" s="14">
        <v>0</v>
      </c>
      <c r="AV43" s="14">
        <v>0</v>
      </c>
      <c r="AW43" s="14">
        <v>0</v>
      </c>
      <c r="AX43" s="14">
        <v>0</v>
      </c>
      <c r="AY43" s="14">
        <v>0</v>
      </c>
      <c r="AZ43" s="14">
        <v>0</v>
      </c>
      <c r="BA43" s="14">
        <v>0</v>
      </c>
      <c r="BB43" s="14">
        <v>0</v>
      </c>
      <c r="BC43" s="14">
        <v>0</v>
      </c>
      <c r="BD43" s="14">
        <v>0</v>
      </c>
      <c r="BE43" s="14">
        <v>0</v>
      </c>
    </row>
    <row r="44" spans="1:57" x14ac:dyDescent="0.35">
      <c r="F44" s="26" t="s">
        <v>69</v>
      </c>
      <c r="G44" s="5">
        <f t="shared" ref="G44:Q44" si="0">_xlfn.RRI(1,G43,H43)</f>
        <v>0</v>
      </c>
      <c r="H44" s="5">
        <f t="shared" si="0"/>
        <v>0</v>
      </c>
      <c r="I44" s="5">
        <f t="shared" si="0"/>
        <v>0</v>
      </c>
      <c r="J44" s="5">
        <f t="shared" si="0"/>
        <v>0</v>
      </c>
      <c r="K44" s="5">
        <f t="shared" si="0"/>
        <v>0</v>
      </c>
      <c r="L44" s="5">
        <f t="shared" si="0"/>
        <v>0</v>
      </c>
      <c r="M44" s="5">
        <f t="shared" si="0"/>
        <v>0</v>
      </c>
      <c r="N44" s="5">
        <f t="shared" si="0"/>
        <v>0</v>
      </c>
      <c r="O44" s="5">
        <f t="shared" si="0"/>
        <v>0</v>
      </c>
      <c r="P44" s="5">
        <f t="shared" si="0"/>
        <v>0</v>
      </c>
      <c r="Q44" s="5">
        <f t="shared" si="0"/>
        <v>0</v>
      </c>
      <c r="R44" s="5">
        <f>_xlfn.RRI(1,R43,S43)</f>
        <v>0</v>
      </c>
      <c r="S44" s="5">
        <f t="shared" ref="S44:AB44" si="1">_xlfn.RRI(1,S43,T43)</f>
        <v>0</v>
      </c>
      <c r="T44" s="5">
        <f t="shared" si="1"/>
        <v>0</v>
      </c>
      <c r="U44" s="5">
        <f t="shared" si="1"/>
        <v>0</v>
      </c>
      <c r="V44" s="5">
        <f t="shared" si="1"/>
        <v>0</v>
      </c>
      <c r="W44" s="5">
        <f t="shared" si="1"/>
        <v>0</v>
      </c>
      <c r="X44" s="5">
        <f t="shared" si="1"/>
        <v>0</v>
      </c>
      <c r="Y44" s="5">
        <f t="shared" si="1"/>
        <v>0</v>
      </c>
      <c r="Z44" s="5">
        <f t="shared" si="1"/>
        <v>0</v>
      </c>
      <c r="AA44" s="5">
        <f t="shared" si="1"/>
        <v>0</v>
      </c>
      <c r="AB44" s="5">
        <f t="shared" si="1"/>
        <v>0</v>
      </c>
      <c r="AC44">
        <v>0</v>
      </c>
      <c r="AD44" s="86">
        <v>0</v>
      </c>
      <c r="AE44" s="86">
        <v>0</v>
      </c>
      <c r="AF44" s="86">
        <v>0</v>
      </c>
      <c r="AG44" s="86">
        <v>0</v>
      </c>
      <c r="AH44" s="86">
        <v>0</v>
      </c>
      <c r="AI44" s="86">
        <v>0</v>
      </c>
      <c r="AJ44" s="86">
        <v>0</v>
      </c>
      <c r="AK44" s="86">
        <v>0</v>
      </c>
      <c r="AL44" s="86">
        <v>0</v>
      </c>
      <c r="AM44" s="86">
        <v>0</v>
      </c>
      <c r="AN44" s="86">
        <v>0</v>
      </c>
      <c r="AO44" s="86">
        <v>0</v>
      </c>
      <c r="AP44" s="86">
        <v>0</v>
      </c>
      <c r="AQ44" s="86">
        <v>0</v>
      </c>
      <c r="AR44" s="86">
        <v>0</v>
      </c>
      <c r="AS44" s="86">
        <v>0</v>
      </c>
      <c r="AT44" s="86">
        <v>0</v>
      </c>
      <c r="AU44" s="86">
        <v>0</v>
      </c>
      <c r="AV44" s="86">
        <v>0</v>
      </c>
      <c r="AW44" s="86">
        <v>0</v>
      </c>
      <c r="AX44" s="86">
        <v>0</v>
      </c>
      <c r="AY44" s="86">
        <v>0</v>
      </c>
      <c r="AZ44" s="86">
        <v>0</v>
      </c>
      <c r="BA44" s="86">
        <v>0</v>
      </c>
      <c r="BB44" s="86">
        <v>0</v>
      </c>
      <c r="BC44" s="86">
        <v>0</v>
      </c>
      <c r="BD44" s="86">
        <v>0</v>
      </c>
      <c r="BE44" s="86">
        <v>0</v>
      </c>
    </row>
    <row r="45" spans="1:57" x14ac:dyDescent="0.35">
      <c r="F45" s="30" t="s">
        <v>587</v>
      </c>
      <c r="G45" s="28">
        <f>SUM(G12:G42)</f>
        <v>0</v>
      </c>
      <c r="H45" s="28">
        <f t="shared" ref="H45:AB45" si="2">SUM(H12:H42)</f>
        <v>0</v>
      </c>
      <c r="I45" s="28">
        <f t="shared" si="2"/>
        <v>0</v>
      </c>
      <c r="J45" s="28">
        <f t="shared" si="2"/>
        <v>0</v>
      </c>
      <c r="K45" s="28">
        <f t="shared" si="2"/>
        <v>0</v>
      </c>
      <c r="L45" s="28">
        <f t="shared" si="2"/>
        <v>0</v>
      </c>
      <c r="M45" s="28">
        <f t="shared" si="2"/>
        <v>0</v>
      </c>
      <c r="N45" s="28">
        <f t="shared" si="2"/>
        <v>0</v>
      </c>
      <c r="O45" s="28">
        <f t="shared" si="2"/>
        <v>0</v>
      </c>
      <c r="P45" s="28">
        <f t="shared" si="2"/>
        <v>0</v>
      </c>
      <c r="Q45" s="28">
        <f t="shared" si="2"/>
        <v>0</v>
      </c>
      <c r="R45" s="28">
        <f t="shared" si="2"/>
        <v>0</v>
      </c>
      <c r="S45" s="28">
        <f t="shared" si="2"/>
        <v>0</v>
      </c>
      <c r="T45" s="28">
        <f t="shared" si="2"/>
        <v>0</v>
      </c>
      <c r="U45" s="28">
        <f t="shared" si="2"/>
        <v>0</v>
      </c>
      <c r="V45" s="28">
        <f t="shared" si="2"/>
        <v>0</v>
      </c>
      <c r="W45" s="28">
        <f t="shared" si="2"/>
        <v>0</v>
      </c>
      <c r="X45" s="28">
        <f t="shared" si="2"/>
        <v>0</v>
      </c>
      <c r="Y45" s="28">
        <f t="shared" si="2"/>
        <v>0</v>
      </c>
      <c r="Z45" s="28">
        <f t="shared" si="2"/>
        <v>0</v>
      </c>
      <c r="AA45" s="28">
        <f t="shared" si="2"/>
        <v>0</v>
      </c>
      <c r="AB45" s="28">
        <f t="shared" si="2"/>
        <v>0</v>
      </c>
      <c r="AC45">
        <v>0</v>
      </c>
      <c r="AD45" s="86">
        <v>0</v>
      </c>
      <c r="AE45" s="86">
        <v>0</v>
      </c>
      <c r="AF45" s="86">
        <v>0</v>
      </c>
      <c r="AG45" s="86">
        <v>0</v>
      </c>
      <c r="AH45" s="86">
        <v>0</v>
      </c>
      <c r="AI45" s="86">
        <v>0</v>
      </c>
      <c r="AJ45" s="86">
        <v>0</v>
      </c>
      <c r="AK45" s="86">
        <v>0</v>
      </c>
      <c r="AL45" s="86">
        <v>0</v>
      </c>
      <c r="AM45" s="86">
        <v>0</v>
      </c>
      <c r="AN45" s="86">
        <v>0</v>
      </c>
      <c r="AO45" s="86">
        <v>0</v>
      </c>
      <c r="AP45" s="86">
        <v>0</v>
      </c>
      <c r="AQ45" s="86">
        <v>0</v>
      </c>
      <c r="AR45" s="86">
        <v>0</v>
      </c>
      <c r="AS45" s="86">
        <v>0</v>
      </c>
      <c r="AT45" s="86">
        <v>0</v>
      </c>
      <c r="AU45" s="86">
        <v>0</v>
      </c>
      <c r="AV45" s="86">
        <v>0</v>
      </c>
      <c r="AW45" s="86">
        <v>0</v>
      </c>
      <c r="AX45" s="86">
        <v>0</v>
      </c>
      <c r="AY45" s="86">
        <v>0</v>
      </c>
      <c r="AZ45" s="86">
        <v>0</v>
      </c>
      <c r="BA45" s="86">
        <v>0</v>
      </c>
      <c r="BB45" s="86">
        <v>0</v>
      </c>
      <c r="BC45" s="86">
        <v>0</v>
      </c>
      <c r="BD45" s="86">
        <v>0</v>
      </c>
      <c r="BE45" s="86">
        <v>0</v>
      </c>
    </row>
    <row r="46" spans="1:57" x14ac:dyDescent="0.35">
      <c r="F46" s="15" t="s">
        <v>70</v>
      </c>
      <c r="G46" s="15"/>
      <c r="H46" s="15"/>
      <c r="I46" s="15"/>
      <c r="J46" s="16"/>
      <c r="K46" s="16"/>
      <c r="L46" s="16"/>
      <c r="M46" s="16"/>
      <c r="N46" s="16"/>
      <c r="O46" s="16"/>
      <c r="P46" s="16"/>
      <c r="Q46" s="16"/>
    </row>
    <row r="47" spans="1:57" x14ac:dyDescent="0.35">
      <c r="F47" s="13" t="s">
        <v>71</v>
      </c>
      <c r="G47" s="13"/>
      <c r="H47" s="13"/>
      <c r="I47" s="13"/>
    </row>
  </sheetData>
  <mergeCells count="4">
    <mergeCell ref="H1:I1"/>
    <mergeCell ref="G10:Q10"/>
    <mergeCell ref="R10:AB10"/>
    <mergeCell ref="AC10:BE10"/>
  </mergeCells>
  <pageMargins left="0.7" right="0.7" top="0.78740157499999996" bottom="0.78740157499999996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2447F-D6D1-4D00-9966-FA7D255DFD4D}">
  <sheetPr>
    <tabColor rgb="FF92D050"/>
  </sheetPr>
  <dimension ref="A1:BE47"/>
  <sheetViews>
    <sheetView topLeftCell="A37" zoomScale="63" zoomScaleNormal="63" workbookViewId="0">
      <selection activeCell="F43" sqref="F43"/>
    </sheetView>
  </sheetViews>
  <sheetFormatPr baseColWidth="10" defaultRowHeight="14.5" x14ac:dyDescent="0.35"/>
  <cols>
    <col min="1" max="3" width="11.54296875" style="57"/>
    <col min="5" max="5" width="19.7265625" style="76" bestFit="1" customWidth="1"/>
    <col min="6" max="6" width="27.26953125" customWidth="1"/>
    <col min="7" max="8" width="12.26953125" customWidth="1"/>
    <col min="9" max="9" width="12" customWidth="1"/>
    <col min="10" max="17" width="11" customWidth="1"/>
    <col min="18" max="27" width="11.26953125" bestFit="1" customWidth="1"/>
  </cols>
  <sheetData>
    <row r="1" spans="1:57" x14ac:dyDescent="0.35">
      <c r="F1" s="26" t="s">
        <v>32</v>
      </c>
      <c r="G1" s="26" t="s">
        <v>33</v>
      </c>
      <c r="H1" t="s">
        <v>586</v>
      </c>
    </row>
    <row r="2" spans="1:57" x14ac:dyDescent="0.35">
      <c r="G2" s="26" t="s">
        <v>585</v>
      </c>
      <c r="H2" t="s">
        <v>79</v>
      </c>
    </row>
    <row r="9" spans="1:57" x14ac:dyDescent="0.35">
      <c r="F9" s="26"/>
      <c r="G9" s="26"/>
      <c r="H9" s="26"/>
      <c r="I9" s="6"/>
      <c r="J9" s="6"/>
      <c r="K9" s="6"/>
      <c r="L9" s="6"/>
      <c r="M9" s="6"/>
      <c r="N9" s="6"/>
      <c r="O9" s="6"/>
      <c r="P9" s="6"/>
      <c r="Q9" s="6"/>
      <c r="R9" s="26"/>
      <c r="S9" s="26"/>
      <c r="T9" s="26"/>
      <c r="U9" s="26"/>
      <c r="V9" s="26"/>
      <c r="W9" s="26"/>
      <c r="X9" s="26"/>
      <c r="Y9" s="26"/>
      <c r="Z9" s="26"/>
      <c r="AA9" s="7"/>
    </row>
    <row r="10" spans="1:57" x14ac:dyDescent="0.35">
      <c r="F10" s="26"/>
      <c r="G10" s="96" t="s">
        <v>38</v>
      </c>
      <c r="H10" s="96"/>
      <c r="I10" s="96"/>
      <c r="J10" s="96"/>
      <c r="K10" s="96"/>
      <c r="L10" s="96"/>
      <c r="M10" s="96"/>
      <c r="N10" s="96"/>
      <c r="O10" s="96"/>
      <c r="P10" s="96"/>
      <c r="Q10" s="96"/>
      <c r="R10" s="97" t="s">
        <v>39</v>
      </c>
      <c r="S10" s="97"/>
      <c r="T10" s="97"/>
      <c r="U10" s="97"/>
      <c r="V10" s="97"/>
      <c r="W10" s="97"/>
      <c r="X10" s="97"/>
      <c r="Y10" s="97"/>
      <c r="Z10" s="97"/>
      <c r="AA10" s="97"/>
      <c r="AB10" s="97"/>
      <c r="AC10" s="98" t="s">
        <v>40</v>
      </c>
      <c r="AD10" s="98"/>
      <c r="AE10" s="98"/>
      <c r="AF10" s="98"/>
      <c r="AG10" s="98"/>
      <c r="AH10" s="98"/>
      <c r="AI10" s="98"/>
      <c r="AJ10" s="98"/>
      <c r="AK10" s="98"/>
      <c r="AL10" s="98"/>
      <c r="AM10" s="98"/>
      <c r="AN10" s="98"/>
      <c r="AO10" s="98"/>
      <c r="AP10" s="98"/>
      <c r="AQ10" s="98"/>
      <c r="AR10" s="98"/>
      <c r="AS10" s="98"/>
      <c r="AT10" s="98"/>
      <c r="AU10" s="98"/>
      <c r="AV10" s="98"/>
      <c r="AW10" s="98"/>
      <c r="AX10" s="98"/>
      <c r="AY10" s="98"/>
      <c r="AZ10" s="98"/>
      <c r="BA10" s="98"/>
      <c r="BB10" s="98"/>
      <c r="BC10" s="98"/>
      <c r="BD10" s="98"/>
      <c r="BE10" s="98"/>
    </row>
    <row r="11" spans="1:57" x14ac:dyDescent="0.35">
      <c r="A11" s="57" t="s">
        <v>615</v>
      </c>
      <c r="B11" s="57" t="s">
        <v>613</v>
      </c>
      <c r="C11" s="57" t="s">
        <v>618</v>
      </c>
      <c r="D11" s="57" t="s">
        <v>620</v>
      </c>
      <c r="E11" s="76" t="s">
        <v>619</v>
      </c>
      <c r="F11" s="27" t="s">
        <v>614</v>
      </c>
      <c r="G11" s="8">
        <v>2000</v>
      </c>
      <c r="H11" s="8">
        <v>2001</v>
      </c>
      <c r="I11" s="8">
        <v>2002</v>
      </c>
      <c r="J11" s="8">
        <v>2003</v>
      </c>
      <c r="K11" s="8">
        <v>2004</v>
      </c>
      <c r="L11" s="8">
        <v>2005</v>
      </c>
      <c r="M11" s="8">
        <v>2006</v>
      </c>
      <c r="N11" s="8">
        <v>2007</v>
      </c>
      <c r="O11" s="8">
        <v>2008</v>
      </c>
      <c r="P11" s="8">
        <v>2009</v>
      </c>
      <c r="Q11" s="8">
        <v>2010</v>
      </c>
      <c r="R11" s="9">
        <v>2011</v>
      </c>
      <c r="S11" s="9">
        <v>2012</v>
      </c>
      <c r="T11" s="9">
        <v>2013</v>
      </c>
      <c r="U11" s="9">
        <v>2014</v>
      </c>
      <c r="V11" s="9">
        <v>2015</v>
      </c>
      <c r="W11" s="9">
        <v>2016</v>
      </c>
      <c r="X11" s="9">
        <v>2017</v>
      </c>
      <c r="Y11" s="9">
        <v>2018</v>
      </c>
      <c r="Z11" s="9">
        <v>2019</v>
      </c>
      <c r="AA11" s="9">
        <v>2020</v>
      </c>
      <c r="AB11" s="9">
        <v>2021</v>
      </c>
      <c r="AC11" s="10">
        <v>2022</v>
      </c>
      <c r="AD11" s="10">
        <v>2023</v>
      </c>
      <c r="AE11" s="10">
        <v>2024</v>
      </c>
      <c r="AF11" s="10">
        <v>2025</v>
      </c>
      <c r="AG11" s="10">
        <v>2026</v>
      </c>
      <c r="AH11" s="10">
        <v>2027</v>
      </c>
      <c r="AI11" s="10">
        <v>2028</v>
      </c>
      <c r="AJ11" s="10">
        <v>2029</v>
      </c>
      <c r="AK11" s="10">
        <v>2030</v>
      </c>
      <c r="AL11" s="10">
        <v>2031</v>
      </c>
      <c r="AM11" s="10">
        <v>2032</v>
      </c>
      <c r="AN11" s="10">
        <v>2033</v>
      </c>
      <c r="AO11" s="10">
        <v>2034</v>
      </c>
      <c r="AP11" s="10">
        <v>2035</v>
      </c>
      <c r="AQ11" s="10">
        <v>2036</v>
      </c>
      <c r="AR11" s="10">
        <v>2037</v>
      </c>
      <c r="AS11" s="10">
        <v>2038</v>
      </c>
      <c r="AT11" s="10">
        <v>2039</v>
      </c>
      <c r="AU11" s="10">
        <v>2040</v>
      </c>
      <c r="AV11" s="10">
        <v>2041</v>
      </c>
      <c r="AW11" s="10">
        <v>2042</v>
      </c>
      <c r="AX11" s="10">
        <v>2043</v>
      </c>
      <c r="AY11" s="10">
        <v>2044</v>
      </c>
      <c r="AZ11" s="10">
        <v>2045</v>
      </c>
      <c r="BA11" s="10">
        <v>2046</v>
      </c>
      <c r="BB11" s="10">
        <v>2047</v>
      </c>
      <c r="BC11" s="10">
        <v>2048</v>
      </c>
      <c r="BD11" s="10">
        <v>2049</v>
      </c>
      <c r="BE11" s="10">
        <v>2050</v>
      </c>
    </row>
    <row r="12" spans="1:57" x14ac:dyDescent="0.35">
      <c r="A12" s="57" t="s">
        <v>616</v>
      </c>
      <c r="C12" s="86" t="s">
        <v>5</v>
      </c>
      <c r="D12" s="58" t="s">
        <v>621</v>
      </c>
      <c r="E12" s="79" t="s">
        <v>622</v>
      </c>
      <c r="F12" s="26" t="s">
        <v>41</v>
      </c>
      <c r="G12" s="11">
        <f>G$43*'Shares Cell Phones'!C5</f>
        <v>0</v>
      </c>
      <c r="H12" s="11">
        <f>H$43*'Shares Cell Phones'!D5</f>
        <v>0</v>
      </c>
      <c r="I12" s="11">
        <f>I$43*'Shares Cell Phones'!E5</f>
        <v>0</v>
      </c>
      <c r="J12" s="11">
        <f>J$43*'Shares Cell Phones'!F5</f>
        <v>0</v>
      </c>
      <c r="K12" s="11">
        <f>K$43*'Shares Cell Phones'!G5</f>
        <v>0</v>
      </c>
      <c r="L12" s="11">
        <f>L$43*'Shares Cell Phones'!H5</f>
        <v>0</v>
      </c>
      <c r="M12" s="11">
        <f>M$43*'Shares Cell Phones'!I5</f>
        <v>0</v>
      </c>
      <c r="N12" s="11">
        <f>N$43*'Shares Cell Phones'!J5</f>
        <v>0</v>
      </c>
      <c r="O12" s="11">
        <f>O$43*'Shares Cell Phones'!K5</f>
        <v>0</v>
      </c>
      <c r="P12" s="11">
        <f>P$43*'Shares Cell Phones'!L5</f>
        <v>0</v>
      </c>
      <c r="Q12" s="11">
        <f>Q$43*'Shares Cell Phones'!M5</f>
        <v>0</v>
      </c>
      <c r="R12" s="11">
        <f>R$43*'Shares Cell Phones'!N5</f>
        <v>0</v>
      </c>
      <c r="S12" s="11">
        <f>S$43*'Shares Cell Phones'!O5</f>
        <v>0</v>
      </c>
      <c r="T12" s="11">
        <f>T$43*'Shares Cell Phones'!P5</f>
        <v>0</v>
      </c>
      <c r="U12" s="11">
        <f>U$43*'Shares Cell Phones'!Q5</f>
        <v>0</v>
      </c>
      <c r="V12" s="11">
        <f>V$43*'Shares Cell Phones'!R5</f>
        <v>0</v>
      </c>
      <c r="W12" s="11">
        <f>W$43*'Shares Cell Phones'!S5</f>
        <v>0</v>
      </c>
      <c r="X12" s="11">
        <f>X$43*'Shares Cell Phones'!T5</f>
        <v>0</v>
      </c>
      <c r="Y12" s="11">
        <f>Y$43*'Shares Cell Phones'!U5</f>
        <v>0</v>
      </c>
      <c r="Z12" s="11">
        <f>Z$43*'Shares Cell Phones'!V5</f>
        <v>0</v>
      </c>
      <c r="AA12" s="11">
        <f>AA$43*'Shares Cell Phones'!W5</f>
        <v>0</v>
      </c>
      <c r="AB12" s="11">
        <f>AB$43*'Shares Cell Phones'!X5</f>
        <v>0</v>
      </c>
      <c r="AC12" s="13">
        <v>0</v>
      </c>
      <c r="AD12" s="13">
        <v>0</v>
      </c>
      <c r="AE12" s="13">
        <v>0</v>
      </c>
      <c r="AF12" s="13">
        <v>0</v>
      </c>
      <c r="AG12" s="13">
        <v>0</v>
      </c>
      <c r="AH12" s="13">
        <v>0</v>
      </c>
      <c r="AI12" s="13">
        <v>0</v>
      </c>
      <c r="AJ12" s="13">
        <v>0</v>
      </c>
      <c r="AK12" s="13">
        <v>0</v>
      </c>
      <c r="AL12" s="13">
        <v>0</v>
      </c>
      <c r="AM12" s="13">
        <v>0</v>
      </c>
      <c r="AN12" s="13">
        <v>0</v>
      </c>
      <c r="AO12" s="13">
        <v>0</v>
      </c>
      <c r="AP12" s="13">
        <v>0</v>
      </c>
      <c r="AQ12" s="13">
        <v>0</v>
      </c>
      <c r="AR12" s="13">
        <v>0</v>
      </c>
      <c r="AS12" s="13">
        <v>0</v>
      </c>
      <c r="AT12" s="13">
        <v>0</v>
      </c>
      <c r="AU12" s="13">
        <v>0</v>
      </c>
      <c r="AV12" s="13">
        <v>0</v>
      </c>
      <c r="AW12" s="13">
        <v>0</v>
      </c>
      <c r="AX12" s="13">
        <v>0</v>
      </c>
      <c r="AY12" s="13">
        <v>0</v>
      </c>
      <c r="AZ12" s="13">
        <v>0</v>
      </c>
      <c r="BA12" s="13">
        <v>0</v>
      </c>
      <c r="BB12" s="13">
        <v>0</v>
      </c>
      <c r="BC12" s="13">
        <v>0</v>
      </c>
      <c r="BD12" s="13">
        <v>0</v>
      </c>
      <c r="BE12" s="13">
        <v>0</v>
      </c>
    </row>
    <row r="13" spans="1:57" x14ac:dyDescent="0.35">
      <c r="A13" s="57" t="s">
        <v>616</v>
      </c>
      <c r="C13" s="86" t="s">
        <v>5</v>
      </c>
      <c r="D13" s="58" t="s">
        <v>621</v>
      </c>
      <c r="E13" s="79" t="s">
        <v>622</v>
      </c>
      <c r="F13" s="26" t="s">
        <v>42</v>
      </c>
      <c r="G13" s="11">
        <f>G$43*'Shares Cell Phones'!C6</f>
        <v>0</v>
      </c>
      <c r="H13" s="11">
        <f>H$43*'Shares Cell Phones'!D6</f>
        <v>0</v>
      </c>
      <c r="I13" s="11">
        <f>I$43*'Shares Cell Phones'!E6</f>
        <v>0</v>
      </c>
      <c r="J13" s="11">
        <f>J$43*'Shares Cell Phones'!F6</f>
        <v>0</v>
      </c>
      <c r="K13" s="11">
        <f>K$43*'Shares Cell Phones'!G6</f>
        <v>0</v>
      </c>
      <c r="L13" s="11">
        <f>L$43*'Shares Cell Phones'!H6</f>
        <v>0</v>
      </c>
      <c r="M13" s="11">
        <f>M$43*'Shares Cell Phones'!I6</f>
        <v>0</v>
      </c>
      <c r="N13" s="11">
        <f>N$43*'Shares Cell Phones'!J6</f>
        <v>0</v>
      </c>
      <c r="O13" s="11">
        <f>O$43*'Shares Cell Phones'!K6</f>
        <v>0</v>
      </c>
      <c r="P13" s="11">
        <f>P$43*'Shares Cell Phones'!L6</f>
        <v>0</v>
      </c>
      <c r="Q13" s="11">
        <f>Q$43*'Shares Cell Phones'!M6</f>
        <v>0</v>
      </c>
      <c r="R13" s="11">
        <f>R$43*'Shares Cell Phones'!N6</f>
        <v>0</v>
      </c>
      <c r="S13" s="11">
        <f>S$43*'Shares Cell Phones'!O6</f>
        <v>0</v>
      </c>
      <c r="T13" s="11">
        <f>T$43*'Shares Cell Phones'!P6</f>
        <v>0</v>
      </c>
      <c r="U13" s="11">
        <f>U$43*'Shares Cell Phones'!Q6</f>
        <v>0</v>
      </c>
      <c r="V13" s="11">
        <f>V$43*'Shares Cell Phones'!R6</f>
        <v>0</v>
      </c>
      <c r="W13" s="11">
        <f>W$43*'Shares Cell Phones'!S6</f>
        <v>0</v>
      </c>
      <c r="X13" s="11">
        <f>X$43*'Shares Cell Phones'!T6</f>
        <v>0</v>
      </c>
      <c r="Y13" s="11">
        <f>Y$43*'Shares Cell Phones'!U6</f>
        <v>0</v>
      </c>
      <c r="Z13" s="11">
        <f>Z$43*'Shares Cell Phones'!V6</f>
        <v>0</v>
      </c>
      <c r="AA13" s="11">
        <f>AA$43*'Shares Cell Phones'!W6</f>
        <v>0</v>
      </c>
      <c r="AB13" s="11">
        <f>AB$43*'Shares Cell Phones'!X6</f>
        <v>0</v>
      </c>
      <c r="AC13" s="13">
        <v>0</v>
      </c>
      <c r="AD13" s="13">
        <v>0</v>
      </c>
      <c r="AE13" s="13">
        <v>0</v>
      </c>
      <c r="AF13" s="13">
        <v>0</v>
      </c>
      <c r="AG13" s="13">
        <v>0</v>
      </c>
      <c r="AH13" s="13">
        <v>0</v>
      </c>
      <c r="AI13" s="13">
        <v>0</v>
      </c>
      <c r="AJ13" s="13">
        <v>0</v>
      </c>
      <c r="AK13" s="13">
        <v>0</v>
      </c>
      <c r="AL13" s="13">
        <v>0</v>
      </c>
      <c r="AM13" s="13">
        <v>0</v>
      </c>
      <c r="AN13" s="13">
        <v>0</v>
      </c>
      <c r="AO13" s="13">
        <v>0</v>
      </c>
      <c r="AP13" s="13">
        <v>0</v>
      </c>
      <c r="AQ13" s="13">
        <v>0</v>
      </c>
      <c r="AR13" s="13">
        <v>0</v>
      </c>
      <c r="AS13" s="13">
        <v>0</v>
      </c>
      <c r="AT13" s="13">
        <v>0</v>
      </c>
      <c r="AU13" s="13">
        <v>0</v>
      </c>
      <c r="AV13" s="13">
        <v>0</v>
      </c>
      <c r="AW13" s="13">
        <v>0</v>
      </c>
      <c r="AX13" s="13">
        <v>0</v>
      </c>
      <c r="AY13" s="13">
        <v>0</v>
      </c>
      <c r="AZ13" s="13">
        <v>0</v>
      </c>
      <c r="BA13" s="13">
        <v>0</v>
      </c>
      <c r="BB13" s="13">
        <v>0</v>
      </c>
      <c r="BC13" s="13">
        <v>0</v>
      </c>
      <c r="BD13" s="13">
        <v>0</v>
      </c>
      <c r="BE13" s="13">
        <v>0</v>
      </c>
    </row>
    <row r="14" spans="1:57" x14ac:dyDescent="0.35">
      <c r="A14" s="57" t="s">
        <v>616</v>
      </c>
      <c r="C14" s="86" t="s">
        <v>5</v>
      </c>
      <c r="D14" s="58" t="s">
        <v>621</v>
      </c>
      <c r="E14" s="79" t="s">
        <v>622</v>
      </c>
      <c r="F14" s="26" t="s">
        <v>43</v>
      </c>
      <c r="G14" s="11">
        <f>G$43*'Shares Cell Phones'!C7</f>
        <v>0</v>
      </c>
      <c r="H14" s="11">
        <f>H$43*'Shares Cell Phones'!D7</f>
        <v>0</v>
      </c>
      <c r="I14" s="11">
        <f>I$43*'Shares Cell Phones'!E7</f>
        <v>0</v>
      </c>
      <c r="J14" s="11">
        <f>J$43*'Shares Cell Phones'!F7</f>
        <v>0</v>
      </c>
      <c r="K14" s="11">
        <f>K$43*'Shares Cell Phones'!G7</f>
        <v>0</v>
      </c>
      <c r="L14" s="11">
        <f>L$43*'Shares Cell Phones'!H7</f>
        <v>0</v>
      </c>
      <c r="M14" s="11">
        <f>M$43*'Shares Cell Phones'!I7</f>
        <v>0</v>
      </c>
      <c r="N14" s="11">
        <f>N$43*'Shares Cell Phones'!J7</f>
        <v>0</v>
      </c>
      <c r="O14" s="11">
        <f>O$43*'Shares Cell Phones'!K7</f>
        <v>0</v>
      </c>
      <c r="P14" s="11">
        <f>P$43*'Shares Cell Phones'!L7</f>
        <v>0</v>
      </c>
      <c r="Q14" s="11">
        <f>Q$43*'Shares Cell Phones'!M7</f>
        <v>0</v>
      </c>
      <c r="R14" s="11">
        <f>R$43*'Shares Cell Phones'!N7</f>
        <v>0</v>
      </c>
      <c r="S14" s="11">
        <f>S$43*'Shares Cell Phones'!O7</f>
        <v>0</v>
      </c>
      <c r="T14" s="11">
        <f>T$43*'Shares Cell Phones'!P7</f>
        <v>0</v>
      </c>
      <c r="U14" s="11">
        <f>U$43*'Shares Cell Phones'!Q7</f>
        <v>0</v>
      </c>
      <c r="V14" s="11">
        <f>V$43*'Shares Cell Phones'!R7</f>
        <v>0</v>
      </c>
      <c r="W14" s="11">
        <f>W$43*'Shares Cell Phones'!S7</f>
        <v>0</v>
      </c>
      <c r="X14" s="11">
        <f>X$43*'Shares Cell Phones'!T7</f>
        <v>0</v>
      </c>
      <c r="Y14" s="11">
        <f>Y$43*'Shares Cell Phones'!U7</f>
        <v>0</v>
      </c>
      <c r="Z14" s="11">
        <f>Z$43*'Shares Cell Phones'!V7</f>
        <v>0</v>
      </c>
      <c r="AA14" s="11">
        <f>AA$43*'Shares Cell Phones'!W7</f>
        <v>0</v>
      </c>
      <c r="AB14" s="11">
        <f>AB$43*'Shares Cell Phones'!X7</f>
        <v>0</v>
      </c>
      <c r="AC14" s="13">
        <v>0</v>
      </c>
      <c r="AD14" s="13">
        <v>0</v>
      </c>
      <c r="AE14" s="13">
        <v>0</v>
      </c>
      <c r="AF14" s="13">
        <v>0</v>
      </c>
      <c r="AG14" s="13">
        <v>0</v>
      </c>
      <c r="AH14" s="13">
        <v>0</v>
      </c>
      <c r="AI14" s="13">
        <v>0</v>
      </c>
      <c r="AJ14" s="13">
        <v>0</v>
      </c>
      <c r="AK14" s="13">
        <v>0</v>
      </c>
      <c r="AL14" s="13">
        <v>0</v>
      </c>
      <c r="AM14" s="13">
        <v>0</v>
      </c>
      <c r="AN14" s="13">
        <v>0</v>
      </c>
      <c r="AO14" s="13">
        <v>0</v>
      </c>
      <c r="AP14" s="13">
        <v>0</v>
      </c>
      <c r="AQ14" s="13">
        <v>0</v>
      </c>
      <c r="AR14" s="13">
        <v>0</v>
      </c>
      <c r="AS14" s="13">
        <v>0</v>
      </c>
      <c r="AT14" s="13">
        <v>0</v>
      </c>
      <c r="AU14" s="13">
        <v>0</v>
      </c>
      <c r="AV14" s="13">
        <v>0</v>
      </c>
      <c r="AW14" s="13">
        <v>0</v>
      </c>
      <c r="AX14" s="13">
        <v>0</v>
      </c>
      <c r="AY14" s="13">
        <v>0</v>
      </c>
      <c r="AZ14" s="13">
        <v>0</v>
      </c>
      <c r="BA14" s="13">
        <v>0</v>
      </c>
      <c r="BB14" s="13">
        <v>0</v>
      </c>
      <c r="BC14" s="13">
        <v>0</v>
      </c>
      <c r="BD14" s="13">
        <v>0</v>
      </c>
      <c r="BE14" s="13">
        <v>0</v>
      </c>
    </row>
    <row r="15" spans="1:57" x14ac:dyDescent="0.35">
      <c r="A15" s="57" t="s">
        <v>616</v>
      </c>
      <c r="C15" s="86" t="s">
        <v>5</v>
      </c>
      <c r="D15" s="58" t="s">
        <v>621</v>
      </c>
      <c r="E15" s="79" t="s">
        <v>622</v>
      </c>
      <c r="F15" s="26" t="s">
        <v>44</v>
      </c>
      <c r="G15" s="11">
        <f>G$43*'Shares Cell Phones'!C8</f>
        <v>0</v>
      </c>
      <c r="H15" s="11">
        <f>H$43*'Shares Cell Phones'!D8</f>
        <v>0</v>
      </c>
      <c r="I15" s="11">
        <f>I$43*'Shares Cell Phones'!E8</f>
        <v>0</v>
      </c>
      <c r="J15" s="11">
        <f>J$43*'Shares Cell Phones'!F8</f>
        <v>0</v>
      </c>
      <c r="K15" s="11">
        <f>K$43*'Shares Cell Phones'!G8</f>
        <v>0</v>
      </c>
      <c r="L15" s="11">
        <f>L$43*'Shares Cell Phones'!H8</f>
        <v>0</v>
      </c>
      <c r="M15" s="11">
        <f>M$43*'Shares Cell Phones'!I8</f>
        <v>0</v>
      </c>
      <c r="N15" s="11">
        <f>N$43*'Shares Cell Phones'!J8</f>
        <v>0</v>
      </c>
      <c r="O15" s="11">
        <f>O$43*'Shares Cell Phones'!K8</f>
        <v>0</v>
      </c>
      <c r="P15" s="11">
        <f>P$43*'Shares Cell Phones'!L8</f>
        <v>0</v>
      </c>
      <c r="Q15" s="11">
        <f>Q$43*'Shares Cell Phones'!M8</f>
        <v>0</v>
      </c>
      <c r="R15" s="11">
        <f>R$43*'Shares Cell Phones'!N8</f>
        <v>0</v>
      </c>
      <c r="S15" s="11">
        <f>S$43*'Shares Cell Phones'!O8</f>
        <v>0</v>
      </c>
      <c r="T15" s="11">
        <f>T$43*'Shares Cell Phones'!P8</f>
        <v>0</v>
      </c>
      <c r="U15" s="11">
        <f>U$43*'Shares Cell Phones'!Q8</f>
        <v>0</v>
      </c>
      <c r="V15" s="11">
        <f>V$43*'Shares Cell Phones'!R8</f>
        <v>0</v>
      </c>
      <c r="W15" s="11">
        <f>W$43*'Shares Cell Phones'!S8</f>
        <v>0</v>
      </c>
      <c r="X15" s="11">
        <f>X$43*'Shares Cell Phones'!T8</f>
        <v>0</v>
      </c>
      <c r="Y15" s="11">
        <f>Y$43*'Shares Cell Phones'!U8</f>
        <v>0</v>
      </c>
      <c r="Z15" s="11">
        <f>Z$43*'Shares Cell Phones'!V8</f>
        <v>0</v>
      </c>
      <c r="AA15" s="11">
        <f>AA$43*'Shares Cell Phones'!W8</f>
        <v>0</v>
      </c>
      <c r="AB15" s="11">
        <f>AB$43*'Shares Cell Phones'!X8</f>
        <v>0</v>
      </c>
      <c r="AC15" s="13">
        <v>0</v>
      </c>
      <c r="AD15" s="13">
        <v>0</v>
      </c>
      <c r="AE15" s="13">
        <v>0</v>
      </c>
      <c r="AF15" s="13">
        <v>0</v>
      </c>
      <c r="AG15" s="13">
        <v>0</v>
      </c>
      <c r="AH15" s="13">
        <v>0</v>
      </c>
      <c r="AI15" s="13">
        <v>0</v>
      </c>
      <c r="AJ15" s="13">
        <v>0</v>
      </c>
      <c r="AK15" s="13">
        <v>0</v>
      </c>
      <c r="AL15" s="13">
        <v>0</v>
      </c>
      <c r="AM15" s="13">
        <v>0</v>
      </c>
      <c r="AN15" s="13">
        <v>0</v>
      </c>
      <c r="AO15" s="13">
        <v>0</v>
      </c>
      <c r="AP15" s="13">
        <v>0</v>
      </c>
      <c r="AQ15" s="13">
        <v>0</v>
      </c>
      <c r="AR15" s="13">
        <v>0</v>
      </c>
      <c r="AS15" s="13">
        <v>0</v>
      </c>
      <c r="AT15" s="13">
        <v>0</v>
      </c>
      <c r="AU15" s="13">
        <v>0</v>
      </c>
      <c r="AV15" s="13">
        <v>0</v>
      </c>
      <c r="AW15" s="13">
        <v>0</v>
      </c>
      <c r="AX15" s="13">
        <v>0</v>
      </c>
      <c r="AY15" s="13">
        <v>0</v>
      </c>
      <c r="AZ15" s="13">
        <v>0</v>
      </c>
      <c r="BA15" s="13">
        <v>0</v>
      </c>
      <c r="BB15" s="13">
        <v>0</v>
      </c>
      <c r="BC15" s="13">
        <v>0</v>
      </c>
      <c r="BD15" s="13">
        <v>0</v>
      </c>
      <c r="BE15" s="13">
        <v>0</v>
      </c>
    </row>
    <row r="16" spans="1:57" x14ac:dyDescent="0.35">
      <c r="A16" s="57" t="s">
        <v>616</v>
      </c>
      <c r="C16" s="86" t="s">
        <v>5</v>
      </c>
      <c r="D16" s="58" t="s">
        <v>621</v>
      </c>
      <c r="E16" s="79" t="s">
        <v>622</v>
      </c>
      <c r="F16" s="26" t="s">
        <v>45</v>
      </c>
      <c r="G16" s="11">
        <f>G$43*'Shares Cell Phones'!C9</f>
        <v>0</v>
      </c>
      <c r="H16" s="11">
        <f>H$43*'Shares Cell Phones'!D9</f>
        <v>0</v>
      </c>
      <c r="I16" s="11">
        <f>I$43*'Shares Cell Phones'!E9</f>
        <v>0</v>
      </c>
      <c r="J16" s="11">
        <f>J$43*'Shares Cell Phones'!F9</f>
        <v>0</v>
      </c>
      <c r="K16" s="11">
        <f>K$43*'Shares Cell Phones'!G9</f>
        <v>0</v>
      </c>
      <c r="L16" s="11">
        <f>L$43*'Shares Cell Phones'!H9</f>
        <v>0</v>
      </c>
      <c r="M16" s="11">
        <f>M$43*'Shares Cell Phones'!I9</f>
        <v>0</v>
      </c>
      <c r="N16" s="11">
        <f>N$43*'Shares Cell Phones'!J9</f>
        <v>0</v>
      </c>
      <c r="O16" s="11">
        <f>O$43*'Shares Cell Phones'!K9</f>
        <v>0</v>
      </c>
      <c r="P16" s="11">
        <f>P$43*'Shares Cell Phones'!L9</f>
        <v>0</v>
      </c>
      <c r="Q16" s="11">
        <f>Q$43*'Shares Cell Phones'!M9</f>
        <v>0</v>
      </c>
      <c r="R16" s="11">
        <f>R$43*'Shares Cell Phones'!N9</f>
        <v>0</v>
      </c>
      <c r="S16" s="11">
        <f>S$43*'Shares Cell Phones'!O9</f>
        <v>0</v>
      </c>
      <c r="T16" s="11">
        <f>T$43*'Shares Cell Phones'!P9</f>
        <v>0</v>
      </c>
      <c r="U16" s="11">
        <f>U$43*'Shares Cell Phones'!Q9</f>
        <v>0</v>
      </c>
      <c r="V16" s="11">
        <f>V$43*'Shares Cell Phones'!R9</f>
        <v>0</v>
      </c>
      <c r="W16" s="11">
        <f>W$43*'Shares Cell Phones'!S9</f>
        <v>0</v>
      </c>
      <c r="X16" s="11">
        <f>X$43*'Shares Cell Phones'!T9</f>
        <v>0</v>
      </c>
      <c r="Y16" s="11">
        <f>Y$43*'Shares Cell Phones'!U9</f>
        <v>0</v>
      </c>
      <c r="Z16" s="11">
        <f>Z$43*'Shares Cell Phones'!V9</f>
        <v>0</v>
      </c>
      <c r="AA16" s="11">
        <f>AA$43*'Shares Cell Phones'!W9</f>
        <v>0</v>
      </c>
      <c r="AB16" s="11">
        <f>AB$43*'Shares Cell Phones'!X9</f>
        <v>0</v>
      </c>
      <c r="AC16" s="13">
        <v>0</v>
      </c>
      <c r="AD16" s="13">
        <v>0</v>
      </c>
      <c r="AE16" s="13">
        <v>0</v>
      </c>
      <c r="AF16" s="13">
        <v>0</v>
      </c>
      <c r="AG16" s="13">
        <v>0</v>
      </c>
      <c r="AH16" s="13">
        <v>0</v>
      </c>
      <c r="AI16" s="13">
        <v>0</v>
      </c>
      <c r="AJ16" s="13">
        <v>0</v>
      </c>
      <c r="AK16" s="13">
        <v>0</v>
      </c>
      <c r="AL16" s="13">
        <v>0</v>
      </c>
      <c r="AM16" s="13">
        <v>0</v>
      </c>
      <c r="AN16" s="13">
        <v>0</v>
      </c>
      <c r="AO16" s="13">
        <v>0</v>
      </c>
      <c r="AP16" s="13">
        <v>0</v>
      </c>
      <c r="AQ16" s="13">
        <v>0</v>
      </c>
      <c r="AR16" s="13">
        <v>0</v>
      </c>
      <c r="AS16" s="13">
        <v>0</v>
      </c>
      <c r="AT16" s="13">
        <v>0</v>
      </c>
      <c r="AU16" s="13">
        <v>0</v>
      </c>
      <c r="AV16" s="13">
        <v>0</v>
      </c>
      <c r="AW16" s="13">
        <v>0</v>
      </c>
      <c r="AX16" s="13">
        <v>0</v>
      </c>
      <c r="AY16" s="13">
        <v>0</v>
      </c>
      <c r="AZ16" s="13">
        <v>0</v>
      </c>
      <c r="BA16" s="13">
        <v>0</v>
      </c>
      <c r="BB16" s="13">
        <v>0</v>
      </c>
      <c r="BC16" s="13">
        <v>0</v>
      </c>
      <c r="BD16" s="13">
        <v>0</v>
      </c>
      <c r="BE16" s="13">
        <v>0</v>
      </c>
    </row>
    <row r="17" spans="1:57" x14ac:dyDescent="0.35">
      <c r="A17" s="57" t="s">
        <v>616</v>
      </c>
      <c r="C17" s="86" t="s">
        <v>5</v>
      </c>
      <c r="D17" s="58" t="s">
        <v>621</v>
      </c>
      <c r="E17" s="79" t="s">
        <v>622</v>
      </c>
      <c r="F17" s="26" t="s">
        <v>46</v>
      </c>
      <c r="G17" s="11">
        <f>G$43*'Shares Cell Phones'!C10</f>
        <v>0</v>
      </c>
      <c r="H17" s="11">
        <f>H$43*'Shares Cell Phones'!D10</f>
        <v>0</v>
      </c>
      <c r="I17" s="11">
        <f>I$43*'Shares Cell Phones'!E10</f>
        <v>0</v>
      </c>
      <c r="J17" s="11">
        <f>J$43*'Shares Cell Phones'!F10</f>
        <v>0</v>
      </c>
      <c r="K17" s="11">
        <f>K$43*'Shares Cell Phones'!G10</f>
        <v>0</v>
      </c>
      <c r="L17" s="11">
        <f>L$43*'Shares Cell Phones'!H10</f>
        <v>0</v>
      </c>
      <c r="M17" s="11">
        <f>M$43*'Shares Cell Phones'!I10</f>
        <v>0</v>
      </c>
      <c r="N17" s="11">
        <f>N$43*'Shares Cell Phones'!J10</f>
        <v>0</v>
      </c>
      <c r="O17" s="11">
        <f>O$43*'Shares Cell Phones'!K10</f>
        <v>0</v>
      </c>
      <c r="P17" s="11">
        <f>P$43*'Shares Cell Phones'!L10</f>
        <v>0</v>
      </c>
      <c r="Q17" s="11">
        <f>Q$43*'Shares Cell Phones'!M10</f>
        <v>0</v>
      </c>
      <c r="R17" s="11">
        <f>R$43*'Shares Cell Phones'!N10</f>
        <v>0</v>
      </c>
      <c r="S17" s="11">
        <f>S$43*'Shares Cell Phones'!O10</f>
        <v>0</v>
      </c>
      <c r="T17" s="11">
        <f>T$43*'Shares Cell Phones'!P10</f>
        <v>0</v>
      </c>
      <c r="U17" s="11">
        <f>U$43*'Shares Cell Phones'!Q10</f>
        <v>0</v>
      </c>
      <c r="V17" s="11">
        <f>V$43*'Shares Cell Phones'!R10</f>
        <v>0</v>
      </c>
      <c r="W17" s="11">
        <f>W$43*'Shares Cell Phones'!S10</f>
        <v>0</v>
      </c>
      <c r="X17" s="11">
        <f>X$43*'Shares Cell Phones'!T10</f>
        <v>0</v>
      </c>
      <c r="Y17" s="11">
        <f>Y$43*'Shares Cell Phones'!U10</f>
        <v>0</v>
      </c>
      <c r="Z17" s="11">
        <f>Z$43*'Shares Cell Phones'!V10</f>
        <v>0</v>
      </c>
      <c r="AA17" s="11">
        <f>AA$43*'Shares Cell Phones'!W10</f>
        <v>0</v>
      </c>
      <c r="AB17" s="11">
        <f>AB$43*'Shares Cell Phones'!X10</f>
        <v>0</v>
      </c>
      <c r="AC17" s="13">
        <v>0</v>
      </c>
      <c r="AD17" s="13">
        <v>0</v>
      </c>
      <c r="AE17" s="13">
        <v>0</v>
      </c>
      <c r="AF17" s="13">
        <v>0</v>
      </c>
      <c r="AG17" s="13">
        <v>0</v>
      </c>
      <c r="AH17" s="13">
        <v>0</v>
      </c>
      <c r="AI17" s="13">
        <v>0</v>
      </c>
      <c r="AJ17" s="13">
        <v>0</v>
      </c>
      <c r="AK17" s="13">
        <v>0</v>
      </c>
      <c r="AL17" s="13">
        <v>0</v>
      </c>
      <c r="AM17" s="13">
        <v>0</v>
      </c>
      <c r="AN17" s="13">
        <v>0</v>
      </c>
      <c r="AO17" s="13">
        <v>0</v>
      </c>
      <c r="AP17" s="13">
        <v>0</v>
      </c>
      <c r="AQ17" s="13">
        <v>0</v>
      </c>
      <c r="AR17" s="13">
        <v>0</v>
      </c>
      <c r="AS17" s="13">
        <v>0</v>
      </c>
      <c r="AT17" s="13">
        <v>0</v>
      </c>
      <c r="AU17" s="13">
        <v>0</v>
      </c>
      <c r="AV17" s="13">
        <v>0</v>
      </c>
      <c r="AW17" s="13">
        <v>0</v>
      </c>
      <c r="AX17" s="13">
        <v>0</v>
      </c>
      <c r="AY17" s="13">
        <v>0</v>
      </c>
      <c r="AZ17" s="13">
        <v>0</v>
      </c>
      <c r="BA17" s="13">
        <v>0</v>
      </c>
      <c r="BB17" s="13">
        <v>0</v>
      </c>
      <c r="BC17" s="13">
        <v>0</v>
      </c>
      <c r="BD17" s="13">
        <v>0</v>
      </c>
      <c r="BE17" s="13">
        <v>0</v>
      </c>
    </row>
    <row r="18" spans="1:57" x14ac:dyDescent="0.35">
      <c r="A18" s="57" t="s">
        <v>616</v>
      </c>
      <c r="C18" s="86" t="s">
        <v>5</v>
      </c>
      <c r="D18" s="58" t="s">
        <v>621</v>
      </c>
      <c r="E18" s="79" t="s">
        <v>622</v>
      </c>
      <c r="F18" s="26" t="s">
        <v>47</v>
      </c>
      <c r="G18" s="11">
        <f>G$43*'Shares Cell Phones'!C11</f>
        <v>0</v>
      </c>
      <c r="H18" s="11">
        <f>H$43*'Shares Cell Phones'!D11</f>
        <v>0</v>
      </c>
      <c r="I18" s="11">
        <f>I$43*'Shares Cell Phones'!E11</f>
        <v>0</v>
      </c>
      <c r="J18" s="11">
        <f>J$43*'Shares Cell Phones'!F11</f>
        <v>0</v>
      </c>
      <c r="K18" s="11">
        <f>K$43*'Shares Cell Phones'!G11</f>
        <v>0</v>
      </c>
      <c r="L18" s="11">
        <f>L$43*'Shares Cell Phones'!H11</f>
        <v>0</v>
      </c>
      <c r="M18" s="11">
        <f>M$43*'Shares Cell Phones'!I11</f>
        <v>0</v>
      </c>
      <c r="N18" s="11">
        <f>N$43*'Shares Cell Phones'!J11</f>
        <v>0</v>
      </c>
      <c r="O18" s="11">
        <f>O$43*'Shares Cell Phones'!K11</f>
        <v>0</v>
      </c>
      <c r="P18" s="11">
        <f>P$43*'Shares Cell Phones'!L11</f>
        <v>0</v>
      </c>
      <c r="Q18" s="11">
        <f>Q$43*'Shares Cell Phones'!M11</f>
        <v>0</v>
      </c>
      <c r="R18" s="11">
        <f>R$43*'Shares Cell Phones'!N11</f>
        <v>0</v>
      </c>
      <c r="S18" s="11">
        <f>S$43*'Shares Cell Phones'!O11</f>
        <v>0</v>
      </c>
      <c r="T18" s="11">
        <f>T$43*'Shares Cell Phones'!P11</f>
        <v>0</v>
      </c>
      <c r="U18" s="11">
        <f>U$43*'Shares Cell Phones'!Q11</f>
        <v>0</v>
      </c>
      <c r="V18" s="11">
        <f>V$43*'Shares Cell Phones'!R11</f>
        <v>0</v>
      </c>
      <c r="W18" s="11">
        <f>W$43*'Shares Cell Phones'!S11</f>
        <v>0</v>
      </c>
      <c r="X18" s="11">
        <f>X$43*'Shares Cell Phones'!T11</f>
        <v>0</v>
      </c>
      <c r="Y18" s="11">
        <f>Y$43*'Shares Cell Phones'!U11</f>
        <v>0</v>
      </c>
      <c r="Z18" s="11">
        <f>Z$43*'Shares Cell Phones'!V11</f>
        <v>0</v>
      </c>
      <c r="AA18" s="11">
        <f>AA$43*'Shares Cell Phones'!W11</f>
        <v>0</v>
      </c>
      <c r="AB18" s="11">
        <f>AB$43*'Shares Cell Phones'!X11</f>
        <v>0</v>
      </c>
      <c r="AC18" s="13">
        <v>0</v>
      </c>
      <c r="AD18" s="13">
        <v>0</v>
      </c>
      <c r="AE18" s="13">
        <v>0</v>
      </c>
      <c r="AF18" s="13">
        <v>0</v>
      </c>
      <c r="AG18" s="13">
        <v>0</v>
      </c>
      <c r="AH18" s="13">
        <v>0</v>
      </c>
      <c r="AI18" s="13">
        <v>0</v>
      </c>
      <c r="AJ18" s="13">
        <v>0</v>
      </c>
      <c r="AK18" s="13">
        <v>0</v>
      </c>
      <c r="AL18" s="13">
        <v>0</v>
      </c>
      <c r="AM18" s="13">
        <v>0</v>
      </c>
      <c r="AN18" s="13">
        <v>0</v>
      </c>
      <c r="AO18" s="13">
        <v>0</v>
      </c>
      <c r="AP18" s="13">
        <v>0</v>
      </c>
      <c r="AQ18" s="13">
        <v>0</v>
      </c>
      <c r="AR18" s="13">
        <v>0</v>
      </c>
      <c r="AS18" s="13">
        <v>0</v>
      </c>
      <c r="AT18" s="13">
        <v>0</v>
      </c>
      <c r="AU18" s="13">
        <v>0</v>
      </c>
      <c r="AV18" s="13">
        <v>0</v>
      </c>
      <c r="AW18" s="13">
        <v>0</v>
      </c>
      <c r="AX18" s="13">
        <v>0</v>
      </c>
      <c r="AY18" s="13">
        <v>0</v>
      </c>
      <c r="AZ18" s="13">
        <v>0</v>
      </c>
      <c r="BA18" s="13">
        <v>0</v>
      </c>
      <c r="BB18" s="13">
        <v>0</v>
      </c>
      <c r="BC18" s="13">
        <v>0</v>
      </c>
      <c r="BD18" s="13">
        <v>0</v>
      </c>
      <c r="BE18" s="13">
        <v>0</v>
      </c>
    </row>
    <row r="19" spans="1:57" x14ac:dyDescent="0.35">
      <c r="A19" s="57" t="s">
        <v>616</v>
      </c>
      <c r="C19" s="86" t="s">
        <v>5</v>
      </c>
      <c r="D19" s="58" t="s">
        <v>621</v>
      </c>
      <c r="E19" s="79" t="s">
        <v>622</v>
      </c>
      <c r="F19" s="26" t="s">
        <v>48</v>
      </c>
      <c r="G19" s="11">
        <f>G$43*'Shares Cell Phones'!C12</f>
        <v>0</v>
      </c>
      <c r="H19" s="11">
        <f>H$43*'Shares Cell Phones'!D12</f>
        <v>0</v>
      </c>
      <c r="I19" s="11">
        <f>I$43*'Shares Cell Phones'!E12</f>
        <v>0</v>
      </c>
      <c r="J19" s="11">
        <f>J$43*'Shares Cell Phones'!F12</f>
        <v>0</v>
      </c>
      <c r="K19" s="11">
        <f>K$43*'Shares Cell Phones'!G12</f>
        <v>0</v>
      </c>
      <c r="L19" s="11">
        <f>L$43*'Shares Cell Phones'!H12</f>
        <v>0</v>
      </c>
      <c r="M19" s="11">
        <f>M$43*'Shares Cell Phones'!I12</f>
        <v>0</v>
      </c>
      <c r="N19" s="11">
        <f>N$43*'Shares Cell Phones'!J12</f>
        <v>0</v>
      </c>
      <c r="O19" s="11">
        <f>O$43*'Shares Cell Phones'!K12</f>
        <v>0</v>
      </c>
      <c r="P19" s="11">
        <f>P$43*'Shares Cell Phones'!L12</f>
        <v>0</v>
      </c>
      <c r="Q19" s="11">
        <f>Q$43*'Shares Cell Phones'!M12</f>
        <v>0</v>
      </c>
      <c r="R19" s="11">
        <f>R$43*'Shares Cell Phones'!N12</f>
        <v>0</v>
      </c>
      <c r="S19" s="11">
        <f>S$43*'Shares Cell Phones'!O12</f>
        <v>0</v>
      </c>
      <c r="T19" s="11">
        <f>T$43*'Shares Cell Phones'!P12</f>
        <v>0</v>
      </c>
      <c r="U19" s="11">
        <f>U$43*'Shares Cell Phones'!Q12</f>
        <v>0</v>
      </c>
      <c r="V19" s="11">
        <f>V$43*'Shares Cell Phones'!R12</f>
        <v>0</v>
      </c>
      <c r="W19" s="11">
        <f>W$43*'Shares Cell Phones'!S12</f>
        <v>0</v>
      </c>
      <c r="X19" s="11">
        <f>X$43*'Shares Cell Phones'!T12</f>
        <v>0</v>
      </c>
      <c r="Y19" s="11">
        <f>Y$43*'Shares Cell Phones'!U12</f>
        <v>0</v>
      </c>
      <c r="Z19" s="11">
        <f>Z$43*'Shares Cell Phones'!V12</f>
        <v>0</v>
      </c>
      <c r="AA19" s="11">
        <f>AA$43*'Shares Cell Phones'!W12</f>
        <v>0</v>
      </c>
      <c r="AB19" s="11">
        <f>AB$43*'Shares Cell Phones'!X12</f>
        <v>0</v>
      </c>
      <c r="AC19" s="13">
        <v>0</v>
      </c>
      <c r="AD19" s="13">
        <v>0</v>
      </c>
      <c r="AE19" s="13">
        <v>0</v>
      </c>
      <c r="AF19" s="13">
        <v>0</v>
      </c>
      <c r="AG19" s="13">
        <v>0</v>
      </c>
      <c r="AH19" s="13">
        <v>0</v>
      </c>
      <c r="AI19" s="13">
        <v>0</v>
      </c>
      <c r="AJ19" s="13">
        <v>0</v>
      </c>
      <c r="AK19" s="13">
        <v>0</v>
      </c>
      <c r="AL19" s="13">
        <v>0</v>
      </c>
      <c r="AM19" s="13">
        <v>0</v>
      </c>
      <c r="AN19" s="13">
        <v>0</v>
      </c>
      <c r="AO19" s="13">
        <v>0</v>
      </c>
      <c r="AP19" s="13">
        <v>0</v>
      </c>
      <c r="AQ19" s="13">
        <v>0</v>
      </c>
      <c r="AR19" s="13">
        <v>0</v>
      </c>
      <c r="AS19" s="13">
        <v>0</v>
      </c>
      <c r="AT19" s="13">
        <v>0</v>
      </c>
      <c r="AU19" s="13">
        <v>0</v>
      </c>
      <c r="AV19" s="13">
        <v>0</v>
      </c>
      <c r="AW19" s="13">
        <v>0</v>
      </c>
      <c r="AX19" s="13">
        <v>0</v>
      </c>
      <c r="AY19" s="13">
        <v>0</v>
      </c>
      <c r="AZ19" s="13">
        <v>0</v>
      </c>
      <c r="BA19" s="13">
        <v>0</v>
      </c>
      <c r="BB19" s="13">
        <v>0</v>
      </c>
      <c r="BC19" s="13">
        <v>0</v>
      </c>
      <c r="BD19" s="13">
        <v>0</v>
      </c>
      <c r="BE19" s="13">
        <v>0</v>
      </c>
    </row>
    <row r="20" spans="1:57" x14ac:dyDescent="0.35">
      <c r="A20" s="57" t="s">
        <v>616</v>
      </c>
      <c r="C20" s="86" t="s">
        <v>5</v>
      </c>
      <c r="D20" s="58" t="s">
        <v>621</v>
      </c>
      <c r="E20" s="79" t="s">
        <v>622</v>
      </c>
      <c r="F20" s="26" t="s">
        <v>49</v>
      </c>
      <c r="G20" s="11">
        <f>G$43*'Shares Cell Phones'!C13</f>
        <v>0</v>
      </c>
      <c r="H20" s="11">
        <f>H$43*'Shares Cell Phones'!D13</f>
        <v>0</v>
      </c>
      <c r="I20" s="11">
        <f>I$43*'Shares Cell Phones'!E13</f>
        <v>0</v>
      </c>
      <c r="J20" s="11">
        <f>J$43*'Shares Cell Phones'!F13</f>
        <v>0</v>
      </c>
      <c r="K20" s="11">
        <f>K$43*'Shares Cell Phones'!G13</f>
        <v>0</v>
      </c>
      <c r="L20" s="11">
        <f>L$43*'Shares Cell Phones'!H13</f>
        <v>0</v>
      </c>
      <c r="M20" s="11">
        <f>M$43*'Shares Cell Phones'!I13</f>
        <v>0</v>
      </c>
      <c r="N20" s="11">
        <f>N$43*'Shares Cell Phones'!J13</f>
        <v>0</v>
      </c>
      <c r="O20" s="11">
        <f>O$43*'Shares Cell Phones'!K13</f>
        <v>0</v>
      </c>
      <c r="P20" s="11">
        <f>P$43*'Shares Cell Phones'!L13</f>
        <v>0</v>
      </c>
      <c r="Q20" s="11">
        <f>Q$43*'Shares Cell Phones'!M13</f>
        <v>0</v>
      </c>
      <c r="R20" s="11">
        <f>R$43*'Shares Cell Phones'!N13</f>
        <v>0</v>
      </c>
      <c r="S20" s="11">
        <f>S$43*'Shares Cell Phones'!O13</f>
        <v>0</v>
      </c>
      <c r="T20" s="11">
        <f>T$43*'Shares Cell Phones'!P13</f>
        <v>0</v>
      </c>
      <c r="U20" s="11">
        <f>U$43*'Shares Cell Phones'!Q13</f>
        <v>0</v>
      </c>
      <c r="V20" s="11">
        <f>V$43*'Shares Cell Phones'!R13</f>
        <v>0</v>
      </c>
      <c r="W20" s="11">
        <f>W$43*'Shares Cell Phones'!S13</f>
        <v>0</v>
      </c>
      <c r="X20" s="11">
        <f>X$43*'Shares Cell Phones'!T13</f>
        <v>0</v>
      </c>
      <c r="Y20" s="11">
        <f>Y$43*'Shares Cell Phones'!U13</f>
        <v>0</v>
      </c>
      <c r="Z20" s="11">
        <f>Z$43*'Shares Cell Phones'!V13</f>
        <v>0</v>
      </c>
      <c r="AA20" s="11">
        <f>AA$43*'Shares Cell Phones'!W13</f>
        <v>0</v>
      </c>
      <c r="AB20" s="11">
        <f>AB$43*'Shares Cell Phones'!X13</f>
        <v>0</v>
      </c>
      <c r="AC20" s="13">
        <v>0</v>
      </c>
      <c r="AD20" s="13">
        <v>0</v>
      </c>
      <c r="AE20" s="13">
        <v>0</v>
      </c>
      <c r="AF20" s="13">
        <v>0</v>
      </c>
      <c r="AG20" s="13">
        <v>0</v>
      </c>
      <c r="AH20" s="13">
        <v>0</v>
      </c>
      <c r="AI20" s="13">
        <v>0</v>
      </c>
      <c r="AJ20" s="13">
        <v>0</v>
      </c>
      <c r="AK20" s="13">
        <v>0</v>
      </c>
      <c r="AL20" s="13">
        <v>0</v>
      </c>
      <c r="AM20" s="13">
        <v>0</v>
      </c>
      <c r="AN20" s="13">
        <v>0</v>
      </c>
      <c r="AO20" s="13">
        <v>0</v>
      </c>
      <c r="AP20" s="13">
        <v>0</v>
      </c>
      <c r="AQ20" s="13">
        <v>0</v>
      </c>
      <c r="AR20" s="13">
        <v>0</v>
      </c>
      <c r="AS20" s="13">
        <v>0</v>
      </c>
      <c r="AT20" s="13">
        <v>0</v>
      </c>
      <c r="AU20" s="13">
        <v>0</v>
      </c>
      <c r="AV20" s="13">
        <v>0</v>
      </c>
      <c r="AW20" s="13">
        <v>0</v>
      </c>
      <c r="AX20" s="13">
        <v>0</v>
      </c>
      <c r="AY20" s="13">
        <v>0</v>
      </c>
      <c r="AZ20" s="13">
        <v>0</v>
      </c>
      <c r="BA20" s="13">
        <v>0</v>
      </c>
      <c r="BB20" s="13">
        <v>0</v>
      </c>
      <c r="BC20" s="13">
        <v>0</v>
      </c>
      <c r="BD20" s="13">
        <v>0</v>
      </c>
      <c r="BE20" s="13">
        <v>0</v>
      </c>
    </row>
    <row r="21" spans="1:57" x14ac:dyDescent="0.35">
      <c r="A21" s="57" t="s">
        <v>616</v>
      </c>
      <c r="C21" s="86" t="s">
        <v>5</v>
      </c>
      <c r="D21" s="58" t="s">
        <v>621</v>
      </c>
      <c r="E21" s="79" t="s">
        <v>622</v>
      </c>
      <c r="F21" s="26" t="s">
        <v>35</v>
      </c>
      <c r="G21" s="11">
        <f>G$43*'Shares Cell Phones'!C14</f>
        <v>0</v>
      </c>
      <c r="H21" s="11">
        <f>H$43*'Shares Cell Phones'!D14</f>
        <v>0</v>
      </c>
      <c r="I21" s="11">
        <f>I$43*'Shares Cell Phones'!E14</f>
        <v>0</v>
      </c>
      <c r="J21" s="11">
        <f>J$43*'Shares Cell Phones'!F14</f>
        <v>0</v>
      </c>
      <c r="K21" s="11">
        <f>K$43*'Shares Cell Phones'!G14</f>
        <v>0</v>
      </c>
      <c r="L21" s="11">
        <f>L$43*'Shares Cell Phones'!H14</f>
        <v>0</v>
      </c>
      <c r="M21" s="11">
        <f>M$43*'Shares Cell Phones'!I14</f>
        <v>0</v>
      </c>
      <c r="N21" s="11">
        <f>N$43*'Shares Cell Phones'!J14</f>
        <v>0</v>
      </c>
      <c r="O21" s="11">
        <f>O$43*'Shares Cell Phones'!K14</f>
        <v>0</v>
      </c>
      <c r="P21" s="11">
        <f>P$43*'Shares Cell Phones'!L14</f>
        <v>0</v>
      </c>
      <c r="Q21" s="11">
        <f>Q$43*'Shares Cell Phones'!M14</f>
        <v>0</v>
      </c>
      <c r="R21" s="11">
        <f>R$43*'Shares Cell Phones'!N14</f>
        <v>0</v>
      </c>
      <c r="S21" s="11">
        <f>S$43*'Shares Cell Phones'!O14</f>
        <v>0</v>
      </c>
      <c r="T21" s="11">
        <f>T$43*'Shares Cell Phones'!P14</f>
        <v>0</v>
      </c>
      <c r="U21" s="11">
        <f>U$43*'Shares Cell Phones'!Q14</f>
        <v>0</v>
      </c>
      <c r="V21" s="11">
        <f>V$43*'Shares Cell Phones'!R14</f>
        <v>0</v>
      </c>
      <c r="W21" s="11">
        <f>W$43*'Shares Cell Phones'!S14</f>
        <v>0</v>
      </c>
      <c r="X21" s="11">
        <f>X$43*'Shares Cell Phones'!T14</f>
        <v>0</v>
      </c>
      <c r="Y21" s="11">
        <f>Y$43*'Shares Cell Phones'!U14</f>
        <v>0</v>
      </c>
      <c r="Z21" s="11">
        <f>Z$43*'Shares Cell Phones'!V14</f>
        <v>0</v>
      </c>
      <c r="AA21" s="11">
        <f>AA$43*'Shares Cell Phones'!W14</f>
        <v>0</v>
      </c>
      <c r="AB21" s="11">
        <f>AB$43*'Shares Cell Phones'!X14</f>
        <v>0</v>
      </c>
      <c r="AC21" s="13">
        <v>0</v>
      </c>
      <c r="AD21" s="13">
        <v>0</v>
      </c>
      <c r="AE21" s="13">
        <v>0</v>
      </c>
      <c r="AF21" s="13">
        <v>0</v>
      </c>
      <c r="AG21" s="13">
        <v>0</v>
      </c>
      <c r="AH21" s="13">
        <v>0</v>
      </c>
      <c r="AI21" s="13">
        <v>0</v>
      </c>
      <c r="AJ21" s="13">
        <v>0</v>
      </c>
      <c r="AK21" s="13">
        <v>0</v>
      </c>
      <c r="AL21" s="13">
        <v>0</v>
      </c>
      <c r="AM21" s="13">
        <v>0</v>
      </c>
      <c r="AN21" s="13">
        <v>0</v>
      </c>
      <c r="AO21" s="13">
        <v>0</v>
      </c>
      <c r="AP21" s="13">
        <v>0</v>
      </c>
      <c r="AQ21" s="13">
        <v>0</v>
      </c>
      <c r="AR21" s="13">
        <v>0</v>
      </c>
      <c r="AS21" s="13">
        <v>0</v>
      </c>
      <c r="AT21" s="13">
        <v>0</v>
      </c>
      <c r="AU21" s="13">
        <v>0</v>
      </c>
      <c r="AV21" s="13">
        <v>0</v>
      </c>
      <c r="AW21" s="13">
        <v>0</v>
      </c>
      <c r="AX21" s="13">
        <v>0</v>
      </c>
      <c r="AY21" s="13">
        <v>0</v>
      </c>
      <c r="AZ21" s="13">
        <v>0</v>
      </c>
      <c r="BA21" s="13">
        <v>0</v>
      </c>
      <c r="BB21" s="13">
        <v>0</v>
      </c>
      <c r="BC21" s="13">
        <v>0</v>
      </c>
      <c r="BD21" s="13">
        <v>0</v>
      </c>
      <c r="BE21" s="13">
        <v>0</v>
      </c>
    </row>
    <row r="22" spans="1:57" x14ac:dyDescent="0.35">
      <c r="A22" s="57" t="s">
        <v>616</v>
      </c>
      <c r="C22" s="86" t="s">
        <v>5</v>
      </c>
      <c r="D22" s="58" t="s">
        <v>621</v>
      </c>
      <c r="E22" s="79" t="s">
        <v>622</v>
      </c>
      <c r="F22" s="26" t="s">
        <v>34</v>
      </c>
      <c r="G22" s="11">
        <f>G$43*'Shares Cell Phones'!C15</f>
        <v>0</v>
      </c>
      <c r="H22" s="11">
        <f>H$43*'Shares Cell Phones'!D15</f>
        <v>0</v>
      </c>
      <c r="I22" s="11">
        <f>I$43*'Shares Cell Phones'!E15</f>
        <v>0</v>
      </c>
      <c r="J22" s="11">
        <f>J$43*'Shares Cell Phones'!F15</f>
        <v>0</v>
      </c>
      <c r="K22" s="11">
        <f>K$43*'Shares Cell Phones'!G15</f>
        <v>0</v>
      </c>
      <c r="L22" s="11">
        <f>L$43*'Shares Cell Phones'!H15</f>
        <v>0</v>
      </c>
      <c r="M22" s="11">
        <f>M$43*'Shares Cell Phones'!I15</f>
        <v>0</v>
      </c>
      <c r="N22" s="11">
        <f>N$43*'Shares Cell Phones'!J15</f>
        <v>0</v>
      </c>
      <c r="O22" s="11">
        <f>O$43*'Shares Cell Phones'!K15</f>
        <v>0</v>
      </c>
      <c r="P22" s="11">
        <f>P$43*'Shares Cell Phones'!L15</f>
        <v>0</v>
      </c>
      <c r="Q22" s="11">
        <f>Q$43*'Shares Cell Phones'!M15</f>
        <v>0</v>
      </c>
      <c r="R22" s="11">
        <f>R$43*'Shares Cell Phones'!N15</f>
        <v>0</v>
      </c>
      <c r="S22" s="11">
        <f>S$43*'Shares Cell Phones'!O15</f>
        <v>0</v>
      </c>
      <c r="T22" s="11">
        <f>T$43*'Shares Cell Phones'!P15</f>
        <v>0</v>
      </c>
      <c r="U22" s="11">
        <f>U$43*'Shares Cell Phones'!Q15</f>
        <v>0</v>
      </c>
      <c r="V22" s="11">
        <f>V$43*'Shares Cell Phones'!R15</f>
        <v>0</v>
      </c>
      <c r="W22" s="11">
        <f>W$43*'Shares Cell Phones'!S15</f>
        <v>0</v>
      </c>
      <c r="X22" s="11">
        <f>X$43*'Shares Cell Phones'!T15</f>
        <v>0</v>
      </c>
      <c r="Y22" s="11">
        <f>Y$43*'Shares Cell Phones'!U15</f>
        <v>0</v>
      </c>
      <c r="Z22" s="11">
        <f>Z$43*'Shares Cell Phones'!V15</f>
        <v>0</v>
      </c>
      <c r="AA22" s="11">
        <f>AA$43*'Shares Cell Phones'!W15</f>
        <v>0</v>
      </c>
      <c r="AB22" s="11">
        <f>AB$43*'Shares Cell Phones'!X15</f>
        <v>0</v>
      </c>
      <c r="AC22" s="13">
        <v>0</v>
      </c>
      <c r="AD22" s="13">
        <v>0</v>
      </c>
      <c r="AE22" s="13">
        <v>0</v>
      </c>
      <c r="AF22" s="13">
        <v>0</v>
      </c>
      <c r="AG22" s="13">
        <v>0</v>
      </c>
      <c r="AH22" s="13">
        <v>0</v>
      </c>
      <c r="AI22" s="13">
        <v>0</v>
      </c>
      <c r="AJ22" s="13">
        <v>0</v>
      </c>
      <c r="AK22" s="13">
        <v>0</v>
      </c>
      <c r="AL22" s="13">
        <v>0</v>
      </c>
      <c r="AM22" s="13">
        <v>0</v>
      </c>
      <c r="AN22" s="13">
        <v>0</v>
      </c>
      <c r="AO22" s="13">
        <v>0</v>
      </c>
      <c r="AP22" s="13">
        <v>0</v>
      </c>
      <c r="AQ22" s="13">
        <v>0</v>
      </c>
      <c r="AR22" s="13">
        <v>0</v>
      </c>
      <c r="AS22" s="13">
        <v>0</v>
      </c>
      <c r="AT22" s="13">
        <v>0</v>
      </c>
      <c r="AU22" s="13">
        <v>0</v>
      </c>
      <c r="AV22" s="13">
        <v>0</v>
      </c>
      <c r="AW22" s="13">
        <v>0</v>
      </c>
      <c r="AX22" s="13">
        <v>0</v>
      </c>
      <c r="AY22" s="13">
        <v>0</v>
      </c>
      <c r="AZ22" s="13">
        <v>0</v>
      </c>
      <c r="BA22" s="13">
        <v>0</v>
      </c>
      <c r="BB22" s="13">
        <v>0</v>
      </c>
      <c r="BC22" s="13">
        <v>0</v>
      </c>
      <c r="BD22" s="13">
        <v>0</v>
      </c>
      <c r="BE22" s="13">
        <v>0</v>
      </c>
    </row>
    <row r="23" spans="1:57" x14ac:dyDescent="0.35">
      <c r="A23" s="57" t="s">
        <v>616</v>
      </c>
      <c r="C23" s="86" t="s">
        <v>5</v>
      </c>
      <c r="D23" s="58" t="s">
        <v>621</v>
      </c>
      <c r="E23" s="79" t="s">
        <v>622</v>
      </c>
      <c r="F23" s="26" t="s">
        <v>50</v>
      </c>
      <c r="G23" s="11">
        <f>G$43*'Shares Cell Phones'!C16</f>
        <v>0</v>
      </c>
      <c r="H23" s="11">
        <f>H$43*'Shares Cell Phones'!D16</f>
        <v>0</v>
      </c>
      <c r="I23" s="11">
        <f>I$43*'Shares Cell Phones'!E16</f>
        <v>0</v>
      </c>
      <c r="J23" s="11">
        <f>J$43*'Shares Cell Phones'!F16</f>
        <v>0</v>
      </c>
      <c r="K23" s="11">
        <f>K$43*'Shares Cell Phones'!G16</f>
        <v>0</v>
      </c>
      <c r="L23" s="11">
        <f>L$43*'Shares Cell Phones'!H16</f>
        <v>0</v>
      </c>
      <c r="M23" s="11">
        <f>M$43*'Shares Cell Phones'!I16</f>
        <v>0</v>
      </c>
      <c r="N23" s="11">
        <f>N$43*'Shares Cell Phones'!J16</f>
        <v>0</v>
      </c>
      <c r="O23" s="11">
        <f>O$43*'Shares Cell Phones'!K16</f>
        <v>0</v>
      </c>
      <c r="P23" s="11">
        <f>P$43*'Shares Cell Phones'!L16</f>
        <v>0</v>
      </c>
      <c r="Q23" s="11">
        <f>Q$43*'Shares Cell Phones'!M16</f>
        <v>0</v>
      </c>
      <c r="R23" s="11">
        <f>R$43*'Shares Cell Phones'!N16</f>
        <v>0</v>
      </c>
      <c r="S23" s="11">
        <f>S$43*'Shares Cell Phones'!O16</f>
        <v>0</v>
      </c>
      <c r="T23" s="11">
        <f>T$43*'Shares Cell Phones'!P16</f>
        <v>0</v>
      </c>
      <c r="U23" s="11">
        <f>U$43*'Shares Cell Phones'!Q16</f>
        <v>0</v>
      </c>
      <c r="V23" s="11">
        <f>V$43*'Shares Cell Phones'!R16</f>
        <v>0</v>
      </c>
      <c r="W23" s="11">
        <f>W$43*'Shares Cell Phones'!S16</f>
        <v>0</v>
      </c>
      <c r="X23" s="11">
        <f>X$43*'Shares Cell Phones'!T16</f>
        <v>0</v>
      </c>
      <c r="Y23" s="11">
        <f>Y$43*'Shares Cell Phones'!U16</f>
        <v>0</v>
      </c>
      <c r="Z23" s="11">
        <f>Z$43*'Shares Cell Phones'!V16</f>
        <v>0</v>
      </c>
      <c r="AA23" s="11">
        <f>AA$43*'Shares Cell Phones'!W16</f>
        <v>0</v>
      </c>
      <c r="AB23" s="11">
        <f>AB$43*'Shares Cell Phones'!X16</f>
        <v>0</v>
      </c>
      <c r="AC23" s="13">
        <v>0</v>
      </c>
      <c r="AD23" s="13">
        <v>0</v>
      </c>
      <c r="AE23" s="13">
        <v>0</v>
      </c>
      <c r="AF23" s="13">
        <v>0</v>
      </c>
      <c r="AG23" s="13">
        <v>0</v>
      </c>
      <c r="AH23" s="13">
        <v>0</v>
      </c>
      <c r="AI23" s="13">
        <v>0</v>
      </c>
      <c r="AJ23" s="13">
        <v>0</v>
      </c>
      <c r="AK23" s="13">
        <v>0</v>
      </c>
      <c r="AL23" s="13">
        <v>0</v>
      </c>
      <c r="AM23" s="13">
        <v>0</v>
      </c>
      <c r="AN23" s="13">
        <v>0</v>
      </c>
      <c r="AO23" s="13">
        <v>0</v>
      </c>
      <c r="AP23" s="13">
        <v>0</v>
      </c>
      <c r="AQ23" s="13">
        <v>0</v>
      </c>
      <c r="AR23" s="13">
        <v>0</v>
      </c>
      <c r="AS23" s="13">
        <v>0</v>
      </c>
      <c r="AT23" s="13">
        <v>0</v>
      </c>
      <c r="AU23" s="13">
        <v>0</v>
      </c>
      <c r="AV23" s="13">
        <v>0</v>
      </c>
      <c r="AW23" s="13">
        <v>0</v>
      </c>
      <c r="AX23" s="13">
        <v>0</v>
      </c>
      <c r="AY23" s="13">
        <v>0</v>
      </c>
      <c r="AZ23" s="13">
        <v>0</v>
      </c>
      <c r="BA23" s="13">
        <v>0</v>
      </c>
      <c r="BB23" s="13">
        <v>0</v>
      </c>
      <c r="BC23" s="13">
        <v>0</v>
      </c>
      <c r="BD23" s="13">
        <v>0</v>
      </c>
      <c r="BE23" s="13">
        <v>0</v>
      </c>
    </row>
    <row r="24" spans="1:57" x14ac:dyDescent="0.35">
      <c r="A24" s="57" t="s">
        <v>616</v>
      </c>
      <c r="C24" s="86" t="s">
        <v>5</v>
      </c>
      <c r="D24" s="58" t="s">
        <v>621</v>
      </c>
      <c r="E24" s="79" t="s">
        <v>622</v>
      </c>
      <c r="F24" s="26" t="s">
        <v>51</v>
      </c>
      <c r="G24" s="11">
        <f>G$43*'Shares Cell Phones'!C17</f>
        <v>0</v>
      </c>
      <c r="H24" s="11">
        <f>H$43*'Shares Cell Phones'!D17</f>
        <v>0</v>
      </c>
      <c r="I24" s="11">
        <f>I$43*'Shares Cell Phones'!E17</f>
        <v>0</v>
      </c>
      <c r="J24" s="11">
        <f>J$43*'Shares Cell Phones'!F17</f>
        <v>0</v>
      </c>
      <c r="K24" s="11">
        <f>K$43*'Shares Cell Phones'!G17</f>
        <v>0</v>
      </c>
      <c r="L24" s="11">
        <f>L$43*'Shares Cell Phones'!H17</f>
        <v>0</v>
      </c>
      <c r="M24" s="11">
        <f>M$43*'Shares Cell Phones'!I17</f>
        <v>0</v>
      </c>
      <c r="N24" s="11">
        <f>N$43*'Shares Cell Phones'!J17</f>
        <v>0</v>
      </c>
      <c r="O24" s="11">
        <f>O$43*'Shares Cell Phones'!K17</f>
        <v>0</v>
      </c>
      <c r="P24" s="11">
        <f>P$43*'Shares Cell Phones'!L17</f>
        <v>0</v>
      </c>
      <c r="Q24" s="11">
        <f>Q$43*'Shares Cell Phones'!M17</f>
        <v>0</v>
      </c>
      <c r="R24" s="11">
        <f>R$43*'Shares Cell Phones'!N17</f>
        <v>0</v>
      </c>
      <c r="S24" s="11">
        <f>S$43*'Shares Cell Phones'!O17</f>
        <v>0</v>
      </c>
      <c r="T24" s="11">
        <f>T$43*'Shares Cell Phones'!P17</f>
        <v>0</v>
      </c>
      <c r="U24" s="11">
        <f>U$43*'Shares Cell Phones'!Q17</f>
        <v>0</v>
      </c>
      <c r="V24" s="11">
        <f>V$43*'Shares Cell Phones'!R17</f>
        <v>0</v>
      </c>
      <c r="W24" s="11">
        <f>W$43*'Shares Cell Phones'!S17</f>
        <v>0</v>
      </c>
      <c r="X24" s="11">
        <f>X$43*'Shares Cell Phones'!T17</f>
        <v>0</v>
      </c>
      <c r="Y24" s="11">
        <f>Y$43*'Shares Cell Phones'!U17</f>
        <v>0</v>
      </c>
      <c r="Z24" s="11">
        <f>Z$43*'Shares Cell Phones'!V17</f>
        <v>0</v>
      </c>
      <c r="AA24" s="11">
        <f>AA$43*'Shares Cell Phones'!W17</f>
        <v>0</v>
      </c>
      <c r="AB24" s="11">
        <f>AB$43*'Shares Cell Phones'!X17</f>
        <v>0</v>
      </c>
      <c r="AC24" s="13">
        <v>0</v>
      </c>
      <c r="AD24" s="13">
        <v>0</v>
      </c>
      <c r="AE24" s="13">
        <v>0</v>
      </c>
      <c r="AF24" s="13">
        <v>0</v>
      </c>
      <c r="AG24" s="13">
        <v>0</v>
      </c>
      <c r="AH24" s="13">
        <v>0</v>
      </c>
      <c r="AI24" s="13">
        <v>0</v>
      </c>
      <c r="AJ24" s="13">
        <v>0</v>
      </c>
      <c r="AK24" s="13">
        <v>0</v>
      </c>
      <c r="AL24" s="13">
        <v>0</v>
      </c>
      <c r="AM24" s="13">
        <v>0</v>
      </c>
      <c r="AN24" s="13">
        <v>0</v>
      </c>
      <c r="AO24" s="13">
        <v>0</v>
      </c>
      <c r="AP24" s="13">
        <v>0</v>
      </c>
      <c r="AQ24" s="13">
        <v>0</v>
      </c>
      <c r="AR24" s="13">
        <v>0</v>
      </c>
      <c r="AS24" s="13">
        <v>0</v>
      </c>
      <c r="AT24" s="13">
        <v>0</v>
      </c>
      <c r="AU24" s="13">
        <v>0</v>
      </c>
      <c r="AV24" s="13">
        <v>0</v>
      </c>
      <c r="AW24" s="13">
        <v>0</v>
      </c>
      <c r="AX24" s="13">
        <v>0</v>
      </c>
      <c r="AY24" s="13">
        <v>0</v>
      </c>
      <c r="AZ24" s="13">
        <v>0</v>
      </c>
      <c r="BA24" s="13">
        <v>0</v>
      </c>
      <c r="BB24" s="13">
        <v>0</v>
      </c>
      <c r="BC24" s="13">
        <v>0</v>
      </c>
      <c r="BD24" s="13">
        <v>0</v>
      </c>
      <c r="BE24" s="13">
        <v>0</v>
      </c>
    </row>
    <row r="25" spans="1:57" x14ac:dyDescent="0.35">
      <c r="A25" s="57" t="s">
        <v>616</v>
      </c>
      <c r="C25" s="86" t="s">
        <v>5</v>
      </c>
      <c r="D25" s="58" t="s">
        <v>621</v>
      </c>
      <c r="E25" s="79" t="s">
        <v>622</v>
      </c>
      <c r="F25" s="26" t="s">
        <v>52</v>
      </c>
      <c r="G25" s="11">
        <f>G$43*'Shares Cell Phones'!C18</f>
        <v>0</v>
      </c>
      <c r="H25" s="11">
        <f>H$43*'Shares Cell Phones'!D18</f>
        <v>0</v>
      </c>
      <c r="I25" s="11">
        <f>I$43*'Shares Cell Phones'!E18</f>
        <v>0</v>
      </c>
      <c r="J25" s="11">
        <f>J$43*'Shares Cell Phones'!F18</f>
        <v>0</v>
      </c>
      <c r="K25" s="11">
        <f>K$43*'Shares Cell Phones'!G18</f>
        <v>0</v>
      </c>
      <c r="L25" s="11">
        <f>L$43*'Shares Cell Phones'!H18</f>
        <v>0</v>
      </c>
      <c r="M25" s="11">
        <f>M$43*'Shares Cell Phones'!I18</f>
        <v>0</v>
      </c>
      <c r="N25" s="11">
        <f>N$43*'Shares Cell Phones'!J18</f>
        <v>0</v>
      </c>
      <c r="O25" s="11">
        <f>O$43*'Shares Cell Phones'!K18</f>
        <v>0</v>
      </c>
      <c r="P25" s="11">
        <f>P$43*'Shares Cell Phones'!L18</f>
        <v>0</v>
      </c>
      <c r="Q25" s="11">
        <f>Q$43*'Shares Cell Phones'!M18</f>
        <v>0</v>
      </c>
      <c r="R25" s="11">
        <f>R$43*'Shares Cell Phones'!N18</f>
        <v>0</v>
      </c>
      <c r="S25" s="11">
        <f>S$43*'Shares Cell Phones'!O18</f>
        <v>0</v>
      </c>
      <c r="T25" s="11">
        <f>T$43*'Shares Cell Phones'!P18</f>
        <v>0</v>
      </c>
      <c r="U25" s="11">
        <f>U$43*'Shares Cell Phones'!Q18</f>
        <v>0</v>
      </c>
      <c r="V25" s="11">
        <f>V$43*'Shares Cell Phones'!R18</f>
        <v>0</v>
      </c>
      <c r="W25" s="11">
        <f>W$43*'Shares Cell Phones'!S18</f>
        <v>0</v>
      </c>
      <c r="X25" s="11">
        <f>X$43*'Shares Cell Phones'!T18</f>
        <v>0</v>
      </c>
      <c r="Y25" s="11">
        <f>Y$43*'Shares Cell Phones'!U18</f>
        <v>0</v>
      </c>
      <c r="Z25" s="11">
        <f>Z$43*'Shares Cell Phones'!V18</f>
        <v>0</v>
      </c>
      <c r="AA25" s="11">
        <f>AA$43*'Shares Cell Phones'!W18</f>
        <v>0</v>
      </c>
      <c r="AB25" s="11">
        <f>AB$43*'Shares Cell Phones'!X18</f>
        <v>0</v>
      </c>
      <c r="AC25" s="13">
        <v>0</v>
      </c>
      <c r="AD25" s="13">
        <v>0</v>
      </c>
      <c r="AE25" s="13">
        <v>0</v>
      </c>
      <c r="AF25" s="13">
        <v>0</v>
      </c>
      <c r="AG25" s="13">
        <v>0</v>
      </c>
      <c r="AH25" s="13">
        <v>0</v>
      </c>
      <c r="AI25" s="13">
        <v>0</v>
      </c>
      <c r="AJ25" s="13">
        <v>0</v>
      </c>
      <c r="AK25" s="13">
        <v>0</v>
      </c>
      <c r="AL25" s="13">
        <v>0</v>
      </c>
      <c r="AM25" s="13">
        <v>0</v>
      </c>
      <c r="AN25" s="13">
        <v>0</v>
      </c>
      <c r="AO25" s="13">
        <v>0</v>
      </c>
      <c r="AP25" s="13">
        <v>0</v>
      </c>
      <c r="AQ25" s="13">
        <v>0</v>
      </c>
      <c r="AR25" s="13">
        <v>0</v>
      </c>
      <c r="AS25" s="13">
        <v>0</v>
      </c>
      <c r="AT25" s="13">
        <v>0</v>
      </c>
      <c r="AU25" s="13">
        <v>0</v>
      </c>
      <c r="AV25" s="13">
        <v>0</v>
      </c>
      <c r="AW25" s="13">
        <v>0</v>
      </c>
      <c r="AX25" s="13">
        <v>0</v>
      </c>
      <c r="AY25" s="13">
        <v>0</v>
      </c>
      <c r="AZ25" s="13">
        <v>0</v>
      </c>
      <c r="BA25" s="13">
        <v>0</v>
      </c>
      <c r="BB25" s="13">
        <v>0</v>
      </c>
      <c r="BC25" s="13">
        <v>0</v>
      </c>
      <c r="BD25" s="13">
        <v>0</v>
      </c>
      <c r="BE25" s="13">
        <v>0</v>
      </c>
    </row>
    <row r="26" spans="1:57" x14ac:dyDescent="0.35">
      <c r="A26" s="57" t="s">
        <v>616</v>
      </c>
      <c r="C26" s="86" t="s">
        <v>5</v>
      </c>
      <c r="D26" s="58" t="s">
        <v>621</v>
      </c>
      <c r="E26" s="79" t="s">
        <v>622</v>
      </c>
      <c r="F26" s="26" t="s">
        <v>53</v>
      </c>
      <c r="G26" s="11">
        <f>G$43*'Shares Cell Phones'!C19</f>
        <v>0</v>
      </c>
      <c r="H26" s="11">
        <f>H$43*'Shares Cell Phones'!D19</f>
        <v>0</v>
      </c>
      <c r="I26" s="11">
        <f>I$43*'Shares Cell Phones'!E19</f>
        <v>0</v>
      </c>
      <c r="J26" s="11">
        <f>J$43*'Shares Cell Phones'!F19</f>
        <v>0</v>
      </c>
      <c r="K26" s="11">
        <f>K$43*'Shares Cell Phones'!G19</f>
        <v>0</v>
      </c>
      <c r="L26" s="11">
        <f>L$43*'Shares Cell Phones'!H19</f>
        <v>0</v>
      </c>
      <c r="M26" s="11">
        <f>M$43*'Shares Cell Phones'!I19</f>
        <v>0</v>
      </c>
      <c r="N26" s="11">
        <f>N$43*'Shares Cell Phones'!J19</f>
        <v>0</v>
      </c>
      <c r="O26" s="11">
        <f>O$43*'Shares Cell Phones'!K19</f>
        <v>0</v>
      </c>
      <c r="P26" s="11">
        <f>P$43*'Shares Cell Phones'!L19</f>
        <v>0</v>
      </c>
      <c r="Q26" s="11">
        <f>Q$43*'Shares Cell Phones'!M19</f>
        <v>0</v>
      </c>
      <c r="R26" s="11">
        <f>R$43*'Shares Cell Phones'!N19</f>
        <v>0</v>
      </c>
      <c r="S26" s="11">
        <f>S$43*'Shares Cell Phones'!O19</f>
        <v>0</v>
      </c>
      <c r="T26" s="11">
        <f>T$43*'Shares Cell Phones'!P19</f>
        <v>0</v>
      </c>
      <c r="U26" s="11">
        <f>U$43*'Shares Cell Phones'!Q19</f>
        <v>0</v>
      </c>
      <c r="V26" s="11">
        <f>V$43*'Shares Cell Phones'!R19</f>
        <v>0</v>
      </c>
      <c r="W26" s="11">
        <f>W$43*'Shares Cell Phones'!S19</f>
        <v>0</v>
      </c>
      <c r="X26" s="11">
        <f>X$43*'Shares Cell Phones'!T19</f>
        <v>0</v>
      </c>
      <c r="Y26" s="11">
        <f>Y$43*'Shares Cell Phones'!U19</f>
        <v>0</v>
      </c>
      <c r="Z26" s="11">
        <f>Z$43*'Shares Cell Phones'!V19</f>
        <v>0</v>
      </c>
      <c r="AA26" s="11">
        <f>AA$43*'Shares Cell Phones'!W19</f>
        <v>0</v>
      </c>
      <c r="AB26" s="11">
        <f>AB$43*'Shares Cell Phones'!X19</f>
        <v>0</v>
      </c>
      <c r="AC26" s="13">
        <v>0</v>
      </c>
      <c r="AD26" s="13">
        <v>0</v>
      </c>
      <c r="AE26" s="13">
        <v>0</v>
      </c>
      <c r="AF26" s="13">
        <v>0</v>
      </c>
      <c r="AG26" s="13">
        <v>0</v>
      </c>
      <c r="AH26" s="13">
        <v>0</v>
      </c>
      <c r="AI26" s="13">
        <v>0</v>
      </c>
      <c r="AJ26" s="13">
        <v>0</v>
      </c>
      <c r="AK26" s="13">
        <v>0</v>
      </c>
      <c r="AL26" s="13">
        <v>0</v>
      </c>
      <c r="AM26" s="13">
        <v>0</v>
      </c>
      <c r="AN26" s="13">
        <v>0</v>
      </c>
      <c r="AO26" s="13">
        <v>0</v>
      </c>
      <c r="AP26" s="13">
        <v>0</v>
      </c>
      <c r="AQ26" s="13">
        <v>0</v>
      </c>
      <c r="AR26" s="13">
        <v>0</v>
      </c>
      <c r="AS26" s="13">
        <v>0</v>
      </c>
      <c r="AT26" s="13">
        <v>0</v>
      </c>
      <c r="AU26" s="13">
        <v>0</v>
      </c>
      <c r="AV26" s="13">
        <v>0</v>
      </c>
      <c r="AW26" s="13">
        <v>0</v>
      </c>
      <c r="AX26" s="13">
        <v>0</v>
      </c>
      <c r="AY26" s="13">
        <v>0</v>
      </c>
      <c r="AZ26" s="13">
        <v>0</v>
      </c>
      <c r="BA26" s="13">
        <v>0</v>
      </c>
      <c r="BB26" s="13">
        <v>0</v>
      </c>
      <c r="BC26" s="13">
        <v>0</v>
      </c>
      <c r="BD26" s="13">
        <v>0</v>
      </c>
      <c r="BE26" s="13">
        <v>0</v>
      </c>
    </row>
    <row r="27" spans="1:57" x14ac:dyDescent="0.35">
      <c r="A27" s="57" t="s">
        <v>616</v>
      </c>
      <c r="C27" s="86" t="s">
        <v>5</v>
      </c>
      <c r="D27" s="58" t="s">
        <v>621</v>
      </c>
      <c r="E27" s="79" t="s">
        <v>622</v>
      </c>
      <c r="F27" s="26" t="s">
        <v>54</v>
      </c>
      <c r="G27" s="11">
        <f>G$43*'Shares Cell Phones'!C20</f>
        <v>0</v>
      </c>
      <c r="H27" s="11">
        <f>H$43*'Shares Cell Phones'!D20</f>
        <v>0</v>
      </c>
      <c r="I27" s="11">
        <f>I$43*'Shares Cell Phones'!E20</f>
        <v>0</v>
      </c>
      <c r="J27" s="11">
        <f>J$43*'Shares Cell Phones'!F20</f>
        <v>0</v>
      </c>
      <c r="K27" s="11">
        <f>K$43*'Shares Cell Phones'!G20</f>
        <v>0</v>
      </c>
      <c r="L27" s="11">
        <f>L$43*'Shares Cell Phones'!H20</f>
        <v>0</v>
      </c>
      <c r="M27" s="11">
        <f>M$43*'Shares Cell Phones'!I20</f>
        <v>0</v>
      </c>
      <c r="N27" s="11">
        <f>N$43*'Shares Cell Phones'!J20</f>
        <v>0</v>
      </c>
      <c r="O27" s="11">
        <f>O$43*'Shares Cell Phones'!K20</f>
        <v>0</v>
      </c>
      <c r="P27" s="11">
        <f>P$43*'Shares Cell Phones'!L20</f>
        <v>0</v>
      </c>
      <c r="Q27" s="11">
        <f>Q$43*'Shares Cell Phones'!M20</f>
        <v>0</v>
      </c>
      <c r="R27" s="11">
        <f>R$43*'Shares Cell Phones'!N20</f>
        <v>0</v>
      </c>
      <c r="S27" s="11">
        <f>S$43*'Shares Cell Phones'!O20</f>
        <v>0</v>
      </c>
      <c r="T27" s="11">
        <f>T$43*'Shares Cell Phones'!P20</f>
        <v>0</v>
      </c>
      <c r="U27" s="11">
        <f>U$43*'Shares Cell Phones'!Q20</f>
        <v>0</v>
      </c>
      <c r="V27" s="11">
        <f>V$43*'Shares Cell Phones'!R20</f>
        <v>0</v>
      </c>
      <c r="W27" s="11">
        <f>W$43*'Shares Cell Phones'!S20</f>
        <v>0</v>
      </c>
      <c r="X27" s="11">
        <f>X$43*'Shares Cell Phones'!T20</f>
        <v>0</v>
      </c>
      <c r="Y27" s="11">
        <f>Y$43*'Shares Cell Phones'!U20</f>
        <v>0</v>
      </c>
      <c r="Z27" s="11">
        <f>Z$43*'Shares Cell Phones'!V20</f>
        <v>0</v>
      </c>
      <c r="AA27" s="11">
        <f>AA$43*'Shares Cell Phones'!W20</f>
        <v>0</v>
      </c>
      <c r="AB27" s="11">
        <f>AB$43*'Shares Cell Phones'!X20</f>
        <v>0</v>
      </c>
      <c r="AC27" s="13">
        <v>0</v>
      </c>
      <c r="AD27" s="13">
        <v>0</v>
      </c>
      <c r="AE27" s="13">
        <v>0</v>
      </c>
      <c r="AF27" s="13">
        <v>0</v>
      </c>
      <c r="AG27" s="13">
        <v>0</v>
      </c>
      <c r="AH27" s="13">
        <v>0</v>
      </c>
      <c r="AI27" s="13">
        <v>0</v>
      </c>
      <c r="AJ27" s="13">
        <v>0</v>
      </c>
      <c r="AK27" s="13">
        <v>0</v>
      </c>
      <c r="AL27" s="13">
        <v>0</v>
      </c>
      <c r="AM27" s="13">
        <v>0</v>
      </c>
      <c r="AN27" s="13">
        <v>0</v>
      </c>
      <c r="AO27" s="13">
        <v>0</v>
      </c>
      <c r="AP27" s="13">
        <v>0</v>
      </c>
      <c r="AQ27" s="13">
        <v>0</v>
      </c>
      <c r="AR27" s="13">
        <v>0</v>
      </c>
      <c r="AS27" s="13">
        <v>0</v>
      </c>
      <c r="AT27" s="13">
        <v>0</v>
      </c>
      <c r="AU27" s="13">
        <v>0</v>
      </c>
      <c r="AV27" s="13">
        <v>0</v>
      </c>
      <c r="AW27" s="13">
        <v>0</v>
      </c>
      <c r="AX27" s="13">
        <v>0</v>
      </c>
      <c r="AY27" s="13">
        <v>0</v>
      </c>
      <c r="AZ27" s="13">
        <v>0</v>
      </c>
      <c r="BA27" s="13">
        <v>0</v>
      </c>
      <c r="BB27" s="13">
        <v>0</v>
      </c>
      <c r="BC27" s="13">
        <v>0</v>
      </c>
      <c r="BD27" s="13">
        <v>0</v>
      </c>
      <c r="BE27" s="13">
        <v>0</v>
      </c>
    </row>
    <row r="28" spans="1:57" x14ac:dyDescent="0.35">
      <c r="A28" s="57" t="s">
        <v>616</v>
      </c>
      <c r="C28" s="86" t="s">
        <v>5</v>
      </c>
      <c r="D28" s="58" t="s">
        <v>621</v>
      </c>
      <c r="E28" s="79" t="s">
        <v>622</v>
      </c>
      <c r="F28" s="26" t="s">
        <v>55</v>
      </c>
      <c r="G28" s="11">
        <f>G$43*'Shares Cell Phones'!C21</f>
        <v>0</v>
      </c>
      <c r="H28" s="11">
        <f>H$43*'Shares Cell Phones'!D21</f>
        <v>0</v>
      </c>
      <c r="I28" s="11">
        <f>I$43*'Shares Cell Phones'!E21</f>
        <v>0</v>
      </c>
      <c r="J28" s="11">
        <f>J$43*'Shares Cell Phones'!F21</f>
        <v>0</v>
      </c>
      <c r="K28" s="11">
        <f>K$43*'Shares Cell Phones'!G21</f>
        <v>0</v>
      </c>
      <c r="L28" s="11">
        <f>L$43*'Shares Cell Phones'!H21</f>
        <v>0</v>
      </c>
      <c r="M28" s="11">
        <f>M$43*'Shares Cell Phones'!I21</f>
        <v>0</v>
      </c>
      <c r="N28" s="11">
        <f>N$43*'Shares Cell Phones'!J21</f>
        <v>0</v>
      </c>
      <c r="O28" s="11">
        <f>O$43*'Shares Cell Phones'!K21</f>
        <v>0</v>
      </c>
      <c r="P28" s="11">
        <f>P$43*'Shares Cell Phones'!L21</f>
        <v>0</v>
      </c>
      <c r="Q28" s="11">
        <f>Q$43*'Shares Cell Phones'!M21</f>
        <v>0</v>
      </c>
      <c r="R28" s="11">
        <f>R$43*'Shares Cell Phones'!N21</f>
        <v>0</v>
      </c>
      <c r="S28" s="11">
        <f>S$43*'Shares Cell Phones'!O21</f>
        <v>0</v>
      </c>
      <c r="T28" s="11">
        <f>T$43*'Shares Cell Phones'!P21</f>
        <v>0</v>
      </c>
      <c r="U28" s="11">
        <f>U$43*'Shares Cell Phones'!Q21</f>
        <v>0</v>
      </c>
      <c r="V28" s="11">
        <f>V$43*'Shares Cell Phones'!R21</f>
        <v>0</v>
      </c>
      <c r="W28" s="11">
        <f>W$43*'Shares Cell Phones'!S21</f>
        <v>0</v>
      </c>
      <c r="X28" s="11">
        <f>X$43*'Shares Cell Phones'!T21</f>
        <v>0</v>
      </c>
      <c r="Y28" s="11">
        <f>Y$43*'Shares Cell Phones'!U21</f>
        <v>0</v>
      </c>
      <c r="Z28" s="11">
        <f>Z$43*'Shares Cell Phones'!V21</f>
        <v>0</v>
      </c>
      <c r="AA28" s="11">
        <f>AA$43*'Shares Cell Phones'!W21</f>
        <v>0</v>
      </c>
      <c r="AB28" s="11">
        <f>AB$43*'Shares Cell Phones'!X21</f>
        <v>0</v>
      </c>
      <c r="AC28" s="13">
        <v>0</v>
      </c>
      <c r="AD28" s="13">
        <v>0</v>
      </c>
      <c r="AE28" s="13">
        <v>0</v>
      </c>
      <c r="AF28" s="13">
        <v>0</v>
      </c>
      <c r="AG28" s="13">
        <v>0</v>
      </c>
      <c r="AH28" s="13">
        <v>0</v>
      </c>
      <c r="AI28" s="13">
        <v>0</v>
      </c>
      <c r="AJ28" s="13">
        <v>0</v>
      </c>
      <c r="AK28" s="13">
        <v>0</v>
      </c>
      <c r="AL28" s="13">
        <v>0</v>
      </c>
      <c r="AM28" s="13">
        <v>0</v>
      </c>
      <c r="AN28" s="13">
        <v>0</v>
      </c>
      <c r="AO28" s="13">
        <v>0</v>
      </c>
      <c r="AP28" s="13">
        <v>0</v>
      </c>
      <c r="AQ28" s="13">
        <v>0</v>
      </c>
      <c r="AR28" s="13">
        <v>0</v>
      </c>
      <c r="AS28" s="13">
        <v>0</v>
      </c>
      <c r="AT28" s="13">
        <v>0</v>
      </c>
      <c r="AU28" s="13">
        <v>0</v>
      </c>
      <c r="AV28" s="13">
        <v>0</v>
      </c>
      <c r="AW28" s="13">
        <v>0</v>
      </c>
      <c r="AX28" s="13">
        <v>0</v>
      </c>
      <c r="AY28" s="13">
        <v>0</v>
      </c>
      <c r="AZ28" s="13">
        <v>0</v>
      </c>
      <c r="BA28" s="13">
        <v>0</v>
      </c>
      <c r="BB28" s="13">
        <v>0</v>
      </c>
      <c r="BC28" s="13">
        <v>0</v>
      </c>
      <c r="BD28" s="13">
        <v>0</v>
      </c>
      <c r="BE28" s="13">
        <v>0</v>
      </c>
    </row>
    <row r="29" spans="1:57" x14ac:dyDescent="0.35">
      <c r="A29" s="57" t="s">
        <v>616</v>
      </c>
      <c r="C29" s="86" t="s">
        <v>5</v>
      </c>
      <c r="D29" s="58" t="s">
        <v>621</v>
      </c>
      <c r="E29" s="79" t="s">
        <v>622</v>
      </c>
      <c r="F29" s="26" t="s">
        <v>56</v>
      </c>
      <c r="G29" s="11">
        <f>G$43*'Shares Cell Phones'!C22</f>
        <v>0</v>
      </c>
      <c r="H29" s="11">
        <f>H$43*'Shares Cell Phones'!D22</f>
        <v>0</v>
      </c>
      <c r="I29" s="11">
        <f>I$43*'Shares Cell Phones'!E22</f>
        <v>0</v>
      </c>
      <c r="J29" s="11">
        <f>J$43*'Shares Cell Phones'!F22</f>
        <v>0</v>
      </c>
      <c r="K29" s="11">
        <f>K$43*'Shares Cell Phones'!G22</f>
        <v>0</v>
      </c>
      <c r="L29" s="11">
        <f>L$43*'Shares Cell Phones'!H22</f>
        <v>0</v>
      </c>
      <c r="M29" s="11">
        <f>M$43*'Shares Cell Phones'!I22</f>
        <v>0</v>
      </c>
      <c r="N29" s="11">
        <f>N$43*'Shares Cell Phones'!J22</f>
        <v>0</v>
      </c>
      <c r="O29" s="11">
        <f>O$43*'Shares Cell Phones'!K22</f>
        <v>0</v>
      </c>
      <c r="P29" s="11">
        <f>P$43*'Shares Cell Phones'!L22</f>
        <v>0</v>
      </c>
      <c r="Q29" s="11">
        <f>Q$43*'Shares Cell Phones'!M22</f>
        <v>0</v>
      </c>
      <c r="R29" s="11">
        <f>R$43*'Shares Cell Phones'!N22</f>
        <v>0</v>
      </c>
      <c r="S29" s="11">
        <f>S$43*'Shares Cell Phones'!O22</f>
        <v>0</v>
      </c>
      <c r="T29" s="11">
        <f>T$43*'Shares Cell Phones'!P22</f>
        <v>0</v>
      </c>
      <c r="U29" s="11">
        <f>U$43*'Shares Cell Phones'!Q22</f>
        <v>0</v>
      </c>
      <c r="V29" s="11">
        <f>V$43*'Shares Cell Phones'!R22</f>
        <v>0</v>
      </c>
      <c r="W29" s="11">
        <f>W$43*'Shares Cell Phones'!S22</f>
        <v>0</v>
      </c>
      <c r="X29" s="11">
        <f>X$43*'Shares Cell Phones'!T22</f>
        <v>0</v>
      </c>
      <c r="Y29" s="11">
        <f>Y$43*'Shares Cell Phones'!U22</f>
        <v>0</v>
      </c>
      <c r="Z29" s="11">
        <f>Z$43*'Shares Cell Phones'!V22</f>
        <v>0</v>
      </c>
      <c r="AA29" s="11">
        <f>AA$43*'Shares Cell Phones'!W22</f>
        <v>0</v>
      </c>
      <c r="AB29" s="11">
        <f>AB$43*'Shares Cell Phones'!X22</f>
        <v>0</v>
      </c>
      <c r="AC29" s="13">
        <v>0</v>
      </c>
      <c r="AD29" s="13">
        <v>0</v>
      </c>
      <c r="AE29" s="13">
        <v>0</v>
      </c>
      <c r="AF29" s="13">
        <v>0</v>
      </c>
      <c r="AG29" s="13">
        <v>0</v>
      </c>
      <c r="AH29" s="13">
        <v>0</v>
      </c>
      <c r="AI29" s="13">
        <v>0</v>
      </c>
      <c r="AJ29" s="13">
        <v>0</v>
      </c>
      <c r="AK29" s="13">
        <v>0</v>
      </c>
      <c r="AL29" s="13">
        <v>0</v>
      </c>
      <c r="AM29" s="13">
        <v>0</v>
      </c>
      <c r="AN29" s="13">
        <v>0</v>
      </c>
      <c r="AO29" s="13">
        <v>0</v>
      </c>
      <c r="AP29" s="13">
        <v>0</v>
      </c>
      <c r="AQ29" s="13">
        <v>0</v>
      </c>
      <c r="AR29" s="13">
        <v>0</v>
      </c>
      <c r="AS29" s="13">
        <v>0</v>
      </c>
      <c r="AT29" s="13">
        <v>0</v>
      </c>
      <c r="AU29" s="13">
        <v>0</v>
      </c>
      <c r="AV29" s="13">
        <v>0</v>
      </c>
      <c r="AW29" s="13">
        <v>0</v>
      </c>
      <c r="AX29" s="13">
        <v>0</v>
      </c>
      <c r="AY29" s="13">
        <v>0</v>
      </c>
      <c r="AZ29" s="13">
        <v>0</v>
      </c>
      <c r="BA29" s="13">
        <v>0</v>
      </c>
      <c r="BB29" s="13">
        <v>0</v>
      </c>
      <c r="BC29" s="13">
        <v>0</v>
      </c>
      <c r="BD29" s="13">
        <v>0</v>
      </c>
      <c r="BE29" s="13">
        <v>0</v>
      </c>
    </row>
    <row r="30" spans="1:57" x14ac:dyDescent="0.35">
      <c r="A30" s="57" t="s">
        <v>616</v>
      </c>
      <c r="C30" s="86" t="s">
        <v>5</v>
      </c>
      <c r="D30" s="58" t="s">
        <v>621</v>
      </c>
      <c r="E30" s="79" t="s">
        <v>622</v>
      </c>
      <c r="F30" s="26" t="s">
        <v>57</v>
      </c>
      <c r="G30" s="11">
        <f>G$43*'Shares Cell Phones'!C23</f>
        <v>0</v>
      </c>
      <c r="H30" s="11">
        <f>H$43*'Shares Cell Phones'!D23</f>
        <v>0</v>
      </c>
      <c r="I30" s="11">
        <f>I$43*'Shares Cell Phones'!E23</f>
        <v>0</v>
      </c>
      <c r="J30" s="11">
        <f>J$43*'Shares Cell Phones'!F23</f>
        <v>0</v>
      </c>
      <c r="K30" s="11">
        <f>K$43*'Shares Cell Phones'!G23</f>
        <v>0</v>
      </c>
      <c r="L30" s="11">
        <f>L$43*'Shares Cell Phones'!H23</f>
        <v>0</v>
      </c>
      <c r="M30" s="11">
        <f>M$43*'Shares Cell Phones'!I23</f>
        <v>0</v>
      </c>
      <c r="N30" s="11">
        <f>N$43*'Shares Cell Phones'!J23</f>
        <v>0</v>
      </c>
      <c r="O30" s="11">
        <f>O$43*'Shares Cell Phones'!K23</f>
        <v>0</v>
      </c>
      <c r="P30" s="11">
        <f>P$43*'Shares Cell Phones'!L23</f>
        <v>0</v>
      </c>
      <c r="Q30" s="11">
        <f>Q$43*'Shares Cell Phones'!M23</f>
        <v>0</v>
      </c>
      <c r="R30" s="11">
        <f>R$43*'Shares Cell Phones'!N23</f>
        <v>0</v>
      </c>
      <c r="S30" s="11">
        <f>S$43*'Shares Cell Phones'!O23</f>
        <v>0</v>
      </c>
      <c r="T30" s="11">
        <f>T$43*'Shares Cell Phones'!P23</f>
        <v>0</v>
      </c>
      <c r="U30" s="11">
        <f>U$43*'Shares Cell Phones'!Q23</f>
        <v>0</v>
      </c>
      <c r="V30" s="11">
        <f>V$43*'Shares Cell Phones'!R23</f>
        <v>0</v>
      </c>
      <c r="W30" s="11">
        <f>W$43*'Shares Cell Phones'!S23</f>
        <v>0</v>
      </c>
      <c r="X30" s="11">
        <f>X$43*'Shares Cell Phones'!T23</f>
        <v>0</v>
      </c>
      <c r="Y30" s="11">
        <f>Y$43*'Shares Cell Phones'!U23</f>
        <v>0</v>
      </c>
      <c r="Z30" s="11">
        <f>Z$43*'Shares Cell Phones'!V23</f>
        <v>0</v>
      </c>
      <c r="AA30" s="11">
        <f>AA$43*'Shares Cell Phones'!W23</f>
        <v>0</v>
      </c>
      <c r="AB30" s="11">
        <f>AB$43*'Shares Cell Phones'!X23</f>
        <v>0</v>
      </c>
      <c r="AC30" s="13">
        <v>0</v>
      </c>
      <c r="AD30" s="13">
        <v>0</v>
      </c>
      <c r="AE30" s="13">
        <v>0</v>
      </c>
      <c r="AF30" s="13">
        <v>0</v>
      </c>
      <c r="AG30" s="13">
        <v>0</v>
      </c>
      <c r="AH30" s="13">
        <v>0</v>
      </c>
      <c r="AI30" s="13">
        <v>0</v>
      </c>
      <c r="AJ30" s="13">
        <v>0</v>
      </c>
      <c r="AK30" s="13">
        <v>0</v>
      </c>
      <c r="AL30" s="13">
        <v>0</v>
      </c>
      <c r="AM30" s="13">
        <v>0</v>
      </c>
      <c r="AN30" s="13">
        <v>0</v>
      </c>
      <c r="AO30" s="13">
        <v>0</v>
      </c>
      <c r="AP30" s="13">
        <v>0</v>
      </c>
      <c r="AQ30" s="13">
        <v>0</v>
      </c>
      <c r="AR30" s="13">
        <v>0</v>
      </c>
      <c r="AS30" s="13">
        <v>0</v>
      </c>
      <c r="AT30" s="13">
        <v>0</v>
      </c>
      <c r="AU30" s="13">
        <v>0</v>
      </c>
      <c r="AV30" s="13">
        <v>0</v>
      </c>
      <c r="AW30" s="13">
        <v>0</v>
      </c>
      <c r="AX30" s="13">
        <v>0</v>
      </c>
      <c r="AY30" s="13">
        <v>0</v>
      </c>
      <c r="AZ30" s="13">
        <v>0</v>
      </c>
      <c r="BA30" s="13">
        <v>0</v>
      </c>
      <c r="BB30" s="13">
        <v>0</v>
      </c>
      <c r="BC30" s="13">
        <v>0</v>
      </c>
      <c r="BD30" s="13">
        <v>0</v>
      </c>
      <c r="BE30" s="13">
        <v>0</v>
      </c>
    </row>
    <row r="31" spans="1:57" x14ac:dyDescent="0.35">
      <c r="A31" s="57" t="s">
        <v>616</v>
      </c>
      <c r="C31" s="86" t="s">
        <v>5</v>
      </c>
      <c r="D31" s="58" t="s">
        <v>621</v>
      </c>
      <c r="E31" s="79" t="s">
        <v>622</v>
      </c>
      <c r="F31" s="26" t="s">
        <v>58</v>
      </c>
      <c r="G31" s="11">
        <f>G$43*'Shares Cell Phones'!C24</f>
        <v>0</v>
      </c>
      <c r="H31" s="11">
        <f>H$43*'Shares Cell Phones'!D24</f>
        <v>0</v>
      </c>
      <c r="I31" s="11">
        <f>I$43*'Shares Cell Phones'!E24</f>
        <v>0</v>
      </c>
      <c r="J31" s="11">
        <f>J$43*'Shares Cell Phones'!F24</f>
        <v>0</v>
      </c>
      <c r="K31" s="11">
        <f>K$43*'Shares Cell Phones'!G24</f>
        <v>0</v>
      </c>
      <c r="L31" s="11">
        <f>L$43*'Shares Cell Phones'!H24</f>
        <v>0</v>
      </c>
      <c r="M31" s="11">
        <f>M$43*'Shares Cell Phones'!I24</f>
        <v>0</v>
      </c>
      <c r="N31" s="11">
        <f>N$43*'Shares Cell Phones'!J24</f>
        <v>0</v>
      </c>
      <c r="O31" s="11">
        <f>O$43*'Shares Cell Phones'!K24</f>
        <v>0</v>
      </c>
      <c r="P31" s="11">
        <f>P$43*'Shares Cell Phones'!L24</f>
        <v>0</v>
      </c>
      <c r="Q31" s="11">
        <f>Q$43*'Shares Cell Phones'!M24</f>
        <v>0</v>
      </c>
      <c r="R31" s="11">
        <f>R$43*'Shares Cell Phones'!N24</f>
        <v>0</v>
      </c>
      <c r="S31" s="11">
        <f>S$43*'Shares Cell Phones'!O24</f>
        <v>0</v>
      </c>
      <c r="T31" s="11">
        <f>T$43*'Shares Cell Phones'!P24</f>
        <v>0</v>
      </c>
      <c r="U31" s="11">
        <f>U$43*'Shares Cell Phones'!Q24</f>
        <v>0</v>
      </c>
      <c r="V31" s="11">
        <f>V$43*'Shares Cell Phones'!R24</f>
        <v>0</v>
      </c>
      <c r="W31" s="11">
        <f>W$43*'Shares Cell Phones'!S24</f>
        <v>0</v>
      </c>
      <c r="X31" s="11">
        <f>X$43*'Shares Cell Phones'!T24</f>
        <v>0</v>
      </c>
      <c r="Y31" s="11">
        <f>Y$43*'Shares Cell Phones'!U24</f>
        <v>0</v>
      </c>
      <c r="Z31" s="11">
        <f>Z$43*'Shares Cell Phones'!V24</f>
        <v>0</v>
      </c>
      <c r="AA31" s="11">
        <f>AA$43*'Shares Cell Phones'!W24</f>
        <v>0</v>
      </c>
      <c r="AB31" s="11">
        <f>AB$43*'Shares Cell Phones'!X24</f>
        <v>0</v>
      </c>
      <c r="AC31" s="13">
        <v>0</v>
      </c>
      <c r="AD31" s="13">
        <v>0</v>
      </c>
      <c r="AE31" s="13">
        <v>0</v>
      </c>
      <c r="AF31" s="13">
        <v>0</v>
      </c>
      <c r="AG31" s="13">
        <v>0</v>
      </c>
      <c r="AH31" s="13">
        <v>0</v>
      </c>
      <c r="AI31" s="13">
        <v>0</v>
      </c>
      <c r="AJ31" s="13">
        <v>0</v>
      </c>
      <c r="AK31" s="13">
        <v>0</v>
      </c>
      <c r="AL31" s="13">
        <v>0</v>
      </c>
      <c r="AM31" s="13">
        <v>0</v>
      </c>
      <c r="AN31" s="13">
        <v>0</v>
      </c>
      <c r="AO31" s="13">
        <v>0</v>
      </c>
      <c r="AP31" s="13">
        <v>0</v>
      </c>
      <c r="AQ31" s="13">
        <v>0</v>
      </c>
      <c r="AR31" s="13">
        <v>0</v>
      </c>
      <c r="AS31" s="13">
        <v>0</v>
      </c>
      <c r="AT31" s="13">
        <v>0</v>
      </c>
      <c r="AU31" s="13">
        <v>0</v>
      </c>
      <c r="AV31" s="13">
        <v>0</v>
      </c>
      <c r="AW31" s="13">
        <v>0</v>
      </c>
      <c r="AX31" s="13">
        <v>0</v>
      </c>
      <c r="AY31" s="13">
        <v>0</v>
      </c>
      <c r="AZ31" s="13">
        <v>0</v>
      </c>
      <c r="BA31" s="13">
        <v>0</v>
      </c>
      <c r="BB31" s="13">
        <v>0</v>
      </c>
      <c r="BC31" s="13">
        <v>0</v>
      </c>
      <c r="BD31" s="13">
        <v>0</v>
      </c>
      <c r="BE31" s="13">
        <v>0</v>
      </c>
    </row>
    <row r="32" spans="1:57" x14ac:dyDescent="0.35">
      <c r="A32" s="57" t="s">
        <v>616</v>
      </c>
      <c r="C32" s="86" t="s">
        <v>5</v>
      </c>
      <c r="D32" s="58" t="s">
        <v>621</v>
      </c>
      <c r="E32" s="79" t="s">
        <v>622</v>
      </c>
      <c r="F32" s="26" t="s">
        <v>59</v>
      </c>
      <c r="G32" s="11">
        <f>G$43*'Shares Cell Phones'!C25</f>
        <v>0</v>
      </c>
      <c r="H32" s="11">
        <f>H$43*'Shares Cell Phones'!D25</f>
        <v>0</v>
      </c>
      <c r="I32" s="11">
        <f>I$43*'Shares Cell Phones'!E25</f>
        <v>0</v>
      </c>
      <c r="J32" s="11">
        <f>J$43*'Shares Cell Phones'!F25</f>
        <v>0</v>
      </c>
      <c r="K32" s="11">
        <f>K$43*'Shares Cell Phones'!G25</f>
        <v>0</v>
      </c>
      <c r="L32" s="11">
        <f>L$43*'Shares Cell Phones'!H25</f>
        <v>0</v>
      </c>
      <c r="M32" s="11">
        <f>M$43*'Shares Cell Phones'!I25</f>
        <v>0</v>
      </c>
      <c r="N32" s="11">
        <f>N$43*'Shares Cell Phones'!J25</f>
        <v>0</v>
      </c>
      <c r="O32" s="11">
        <f>O$43*'Shares Cell Phones'!K25</f>
        <v>0</v>
      </c>
      <c r="P32" s="11">
        <f>P$43*'Shares Cell Phones'!L25</f>
        <v>0</v>
      </c>
      <c r="Q32" s="11">
        <f>Q$43*'Shares Cell Phones'!M25</f>
        <v>0</v>
      </c>
      <c r="R32" s="11">
        <f>R$43*'Shares Cell Phones'!N25</f>
        <v>0</v>
      </c>
      <c r="S32" s="11">
        <f>S$43*'Shares Cell Phones'!O25</f>
        <v>0</v>
      </c>
      <c r="T32" s="11">
        <f>T$43*'Shares Cell Phones'!P25</f>
        <v>0</v>
      </c>
      <c r="U32" s="11">
        <f>U$43*'Shares Cell Phones'!Q25</f>
        <v>0</v>
      </c>
      <c r="V32" s="11">
        <f>V$43*'Shares Cell Phones'!R25</f>
        <v>0</v>
      </c>
      <c r="W32" s="11">
        <f>W$43*'Shares Cell Phones'!S25</f>
        <v>0</v>
      </c>
      <c r="X32" s="11">
        <f>X$43*'Shares Cell Phones'!T25</f>
        <v>0</v>
      </c>
      <c r="Y32" s="11">
        <f>Y$43*'Shares Cell Phones'!U25</f>
        <v>0</v>
      </c>
      <c r="Z32" s="11">
        <f>Z$43*'Shares Cell Phones'!V25</f>
        <v>0</v>
      </c>
      <c r="AA32" s="11">
        <f>AA$43*'Shares Cell Phones'!W25</f>
        <v>0</v>
      </c>
      <c r="AB32" s="11">
        <f>AB$43*'Shares Cell Phones'!X25</f>
        <v>0</v>
      </c>
      <c r="AC32" s="13">
        <v>0</v>
      </c>
      <c r="AD32" s="13">
        <v>0</v>
      </c>
      <c r="AE32" s="13">
        <v>0</v>
      </c>
      <c r="AF32" s="13">
        <v>0</v>
      </c>
      <c r="AG32" s="13">
        <v>0</v>
      </c>
      <c r="AH32" s="13">
        <v>0</v>
      </c>
      <c r="AI32" s="13">
        <v>0</v>
      </c>
      <c r="AJ32" s="13">
        <v>0</v>
      </c>
      <c r="AK32" s="13">
        <v>0</v>
      </c>
      <c r="AL32" s="13">
        <v>0</v>
      </c>
      <c r="AM32" s="13">
        <v>0</v>
      </c>
      <c r="AN32" s="13">
        <v>0</v>
      </c>
      <c r="AO32" s="13">
        <v>0</v>
      </c>
      <c r="AP32" s="13">
        <v>0</v>
      </c>
      <c r="AQ32" s="13">
        <v>0</v>
      </c>
      <c r="AR32" s="13">
        <v>0</v>
      </c>
      <c r="AS32" s="13">
        <v>0</v>
      </c>
      <c r="AT32" s="13">
        <v>0</v>
      </c>
      <c r="AU32" s="13">
        <v>0</v>
      </c>
      <c r="AV32" s="13">
        <v>0</v>
      </c>
      <c r="AW32" s="13">
        <v>0</v>
      </c>
      <c r="AX32" s="13">
        <v>0</v>
      </c>
      <c r="AY32" s="13">
        <v>0</v>
      </c>
      <c r="AZ32" s="13">
        <v>0</v>
      </c>
      <c r="BA32" s="13">
        <v>0</v>
      </c>
      <c r="BB32" s="13">
        <v>0</v>
      </c>
      <c r="BC32" s="13">
        <v>0</v>
      </c>
      <c r="BD32" s="13">
        <v>0</v>
      </c>
      <c r="BE32" s="13">
        <v>0</v>
      </c>
    </row>
    <row r="33" spans="1:57" x14ac:dyDescent="0.35">
      <c r="A33" s="57" t="s">
        <v>616</v>
      </c>
      <c r="C33" s="86" t="s">
        <v>5</v>
      </c>
      <c r="D33" s="58" t="s">
        <v>621</v>
      </c>
      <c r="E33" s="79" t="s">
        <v>622</v>
      </c>
      <c r="F33" s="26" t="s">
        <v>60</v>
      </c>
      <c r="G33" s="11">
        <f>G$43*'Shares Cell Phones'!C26</f>
        <v>0</v>
      </c>
      <c r="H33" s="11">
        <f>H$43*'Shares Cell Phones'!D26</f>
        <v>0</v>
      </c>
      <c r="I33" s="11">
        <f>I$43*'Shares Cell Phones'!E26</f>
        <v>0</v>
      </c>
      <c r="J33" s="11">
        <f>J$43*'Shares Cell Phones'!F26</f>
        <v>0</v>
      </c>
      <c r="K33" s="11">
        <f>K$43*'Shares Cell Phones'!G26</f>
        <v>0</v>
      </c>
      <c r="L33" s="11">
        <f>L$43*'Shares Cell Phones'!H26</f>
        <v>0</v>
      </c>
      <c r="M33" s="11">
        <f>M$43*'Shares Cell Phones'!I26</f>
        <v>0</v>
      </c>
      <c r="N33" s="11">
        <f>N$43*'Shares Cell Phones'!J26</f>
        <v>0</v>
      </c>
      <c r="O33" s="11">
        <f>O$43*'Shares Cell Phones'!K26</f>
        <v>0</v>
      </c>
      <c r="P33" s="11">
        <f>P$43*'Shares Cell Phones'!L26</f>
        <v>0</v>
      </c>
      <c r="Q33" s="11">
        <f>Q$43*'Shares Cell Phones'!M26</f>
        <v>0</v>
      </c>
      <c r="R33" s="11">
        <f>R$43*'Shares Cell Phones'!N26</f>
        <v>0</v>
      </c>
      <c r="S33" s="11">
        <f>S$43*'Shares Cell Phones'!O26</f>
        <v>0</v>
      </c>
      <c r="T33" s="11">
        <f>T$43*'Shares Cell Phones'!P26</f>
        <v>0</v>
      </c>
      <c r="U33" s="11">
        <f>U$43*'Shares Cell Phones'!Q26</f>
        <v>0</v>
      </c>
      <c r="V33" s="11">
        <f>V$43*'Shares Cell Phones'!R26</f>
        <v>0</v>
      </c>
      <c r="W33" s="11">
        <f>W$43*'Shares Cell Phones'!S26</f>
        <v>0</v>
      </c>
      <c r="X33" s="11">
        <f>X$43*'Shares Cell Phones'!T26</f>
        <v>0</v>
      </c>
      <c r="Y33" s="11">
        <f>Y$43*'Shares Cell Phones'!U26</f>
        <v>0</v>
      </c>
      <c r="Z33" s="11">
        <f>Z$43*'Shares Cell Phones'!V26</f>
        <v>0</v>
      </c>
      <c r="AA33" s="11">
        <f>AA$43*'Shares Cell Phones'!W26</f>
        <v>0</v>
      </c>
      <c r="AB33" s="11">
        <f>AB$43*'Shares Cell Phones'!X26</f>
        <v>0</v>
      </c>
      <c r="AC33" s="13">
        <v>0</v>
      </c>
      <c r="AD33" s="13">
        <v>0</v>
      </c>
      <c r="AE33" s="13">
        <v>0</v>
      </c>
      <c r="AF33" s="13">
        <v>0</v>
      </c>
      <c r="AG33" s="13">
        <v>0</v>
      </c>
      <c r="AH33" s="13">
        <v>0</v>
      </c>
      <c r="AI33" s="13">
        <v>0</v>
      </c>
      <c r="AJ33" s="13">
        <v>0</v>
      </c>
      <c r="AK33" s="13">
        <v>0</v>
      </c>
      <c r="AL33" s="13">
        <v>0</v>
      </c>
      <c r="AM33" s="13">
        <v>0</v>
      </c>
      <c r="AN33" s="13">
        <v>0</v>
      </c>
      <c r="AO33" s="13">
        <v>0</v>
      </c>
      <c r="AP33" s="13">
        <v>0</v>
      </c>
      <c r="AQ33" s="13">
        <v>0</v>
      </c>
      <c r="AR33" s="13">
        <v>0</v>
      </c>
      <c r="AS33" s="13">
        <v>0</v>
      </c>
      <c r="AT33" s="13">
        <v>0</v>
      </c>
      <c r="AU33" s="13">
        <v>0</v>
      </c>
      <c r="AV33" s="13">
        <v>0</v>
      </c>
      <c r="AW33" s="13">
        <v>0</v>
      </c>
      <c r="AX33" s="13">
        <v>0</v>
      </c>
      <c r="AY33" s="13">
        <v>0</v>
      </c>
      <c r="AZ33" s="13">
        <v>0</v>
      </c>
      <c r="BA33" s="13">
        <v>0</v>
      </c>
      <c r="BB33" s="13">
        <v>0</v>
      </c>
      <c r="BC33" s="13">
        <v>0</v>
      </c>
      <c r="BD33" s="13">
        <v>0</v>
      </c>
      <c r="BE33" s="13">
        <v>0</v>
      </c>
    </row>
    <row r="34" spans="1:57" x14ac:dyDescent="0.35">
      <c r="A34" s="57" t="s">
        <v>616</v>
      </c>
      <c r="C34" s="86" t="s">
        <v>5</v>
      </c>
      <c r="D34" s="58" t="s">
        <v>621</v>
      </c>
      <c r="E34" s="79" t="s">
        <v>622</v>
      </c>
      <c r="F34" s="26" t="s">
        <v>61</v>
      </c>
      <c r="G34" s="11">
        <f>G$43*'Shares Cell Phones'!C27</f>
        <v>0</v>
      </c>
      <c r="H34" s="11">
        <f>H$43*'Shares Cell Phones'!D27</f>
        <v>0</v>
      </c>
      <c r="I34" s="11">
        <f>I$43*'Shares Cell Phones'!E27</f>
        <v>0</v>
      </c>
      <c r="J34" s="11">
        <f>J$43*'Shares Cell Phones'!F27</f>
        <v>0</v>
      </c>
      <c r="K34" s="11">
        <f>K$43*'Shares Cell Phones'!G27</f>
        <v>0</v>
      </c>
      <c r="L34" s="11">
        <f>L$43*'Shares Cell Phones'!H27</f>
        <v>0</v>
      </c>
      <c r="M34" s="11">
        <f>M$43*'Shares Cell Phones'!I27</f>
        <v>0</v>
      </c>
      <c r="N34" s="11">
        <f>N$43*'Shares Cell Phones'!J27</f>
        <v>0</v>
      </c>
      <c r="O34" s="11">
        <f>O$43*'Shares Cell Phones'!K27</f>
        <v>0</v>
      </c>
      <c r="P34" s="11">
        <f>P$43*'Shares Cell Phones'!L27</f>
        <v>0</v>
      </c>
      <c r="Q34" s="11">
        <f>Q$43*'Shares Cell Phones'!M27</f>
        <v>0</v>
      </c>
      <c r="R34" s="11">
        <f>R$43*'Shares Cell Phones'!N27</f>
        <v>0</v>
      </c>
      <c r="S34" s="11">
        <f>S$43*'Shares Cell Phones'!O27</f>
        <v>0</v>
      </c>
      <c r="T34" s="11">
        <f>T$43*'Shares Cell Phones'!P27</f>
        <v>0</v>
      </c>
      <c r="U34" s="11">
        <f>U$43*'Shares Cell Phones'!Q27</f>
        <v>0</v>
      </c>
      <c r="V34" s="11">
        <f>V$43*'Shares Cell Phones'!R27</f>
        <v>0</v>
      </c>
      <c r="W34" s="11">
        <f>W$43*'Shares Cell Phones'!S27</f>
        <v>0</v>
      </c>
      <c r="X34" s="11">
        <f>X$43*'Shares Cell Phones'!T27</f>
        <v>0</v>
      </c>
      <c r="Y34" s="11">
        <f>Y$43*'Shares Cell Phones'!U27</f>
        <v>0</v>
      </c>
      <c r="Z34" s="11">
        <f>Z$43*'Shares Cell Phones'!V27</f>
        <v>0</v>
      </c>
      <c r="AA34" s="11">
        <f>AA$43*'Shares Cell Phones'!W27</f>
        <v>0</v>
      </c>
      <c r="AB34" s="11">
        <f>AB$43*'Shares Cell Phones'!X27</f>
        <v>0</v>
      </c>
      <c r="AC34" s="13">
        <v>0</v>
      </c>
      <c r="AD34" s="13">
        <v>0</v>
      </c>
      <c r="AE34" s="13">
        <v>0</v>
      </c>
      <c r="AF34" s="13">
        <v>0</v>
      </c>
      <c r="AG34" s="13">
        <v>0</v>
      </c>
      <c r="AH34" s="13">
        <v>0</v>
      </c>
      <c r="AI34" s="13">
        <v>0</v>
      </c>
      <c r="AJ34" s="13">
        <v>0</v>
      </c>
      <c r="AK34" s="13">
        <v>0</v>
      </c>
      <c r="AL34" s="13">
        <v>0</v>
      </c>
      <c r="AM34" s="13">
        <v>0</v>
      </c>
      <c r="AN34" s="13">
        <v>0</v>
      </c>
      <c r="AO34" s="13">
        <v>0</v>
      </c>
      <c r="AP34" s="13">
        <v>0</v>
      </c>
      <c r="AQ34" s="13">
        <v>0</v>
      </c>
      <c r="AR34" s="13">
        <v>0</v>
      </c>
      <c r="AS34" s="13">
        <v>0</v>
      </c>
      <c r="AT34" s="13">
        <v>0</v>
      </c>
      <c r="AU34" s="13">
        <v>0</v>
      </c>
      <c r="AV34" s="13">
        <v>0</v>
      </c>
      <c r="AW34" s="13">
        <v>0</v>
      </c>
      <c r="AX34" s="13">
        <v>0</v>
      </c>
      <c r="AY34" s="13">
        <v>0</v>
      </c>
      <c r="AZ34" s="13">
        <v>0</v>
      </c>
      <c r="BA34" s="13">
        <v>0</v>
      </c>
      <c r="BB34" s="13">
        <v>0</v>
      </c>
      <c r="BC34" s="13">
        <v>0</v>
      </c>
      <c r="BD34" s="13">
        <v>0</v>
      </c>
      <c r="BE34" s="13">
        <v>0</v>
      </c>
    </row>
    <row r="35" spans="1:57" x14ac:dyDescent="0.35">
      <c r="A35" s="57" t="s">
        <v>616</v>
      </c>
      <c r="C35" s="86" t="s">
        <v>5</v>
      </c>
      <c r="D35" s="58" t="s">
        <v>621</v>
      </c>
      <c r="E35" s="79" t="s">
        <v>622</v>
      </c>
      <c r="F35" s="26" t="s">
        <v>62</v>
      </c>
      <c r="G35" s="11">
        <f>G$43*'Shares Cell Phones'!C28</f>
        <v>0</v>
      </c>
      <c r="H35" s="11">
        <f>H$43*'Shares Cell Phones'!D28</f>
        <v>0</v>
      </c>
      <c r="I35" s="11">
        <f>I$43*'Shares Cell Phones'!E28</f>
        <v>0</v>
      </c>
      <c r="J35" s="11">
        <f>J$43*'Shares Cell Phones'!F28</f>
        <v>0</v>
      </c>
      <c r="K35" s="11">
        <f>K$43*'Shares Cell Phones'!G28</f>
        <v>0</v>
      </c>
      <c r="L35" s="11">
        <f>L$43*'Shares Cell Phones'!H28</f>
        <v>0</v>
      </c>
      <c r="M35" s="11">
        <f>M$43*'Shares Cell Phones'!I28</f>
        <v>0</v>
      </c>
      <c r="N35" s="11">
        <f>N$43*'Shares Cell Phones'!J28</f>
        <v>0</v>
      </c>
      <c r="O35" s="11">
        <f>O$43*'Shares Cell Phones'!K28</f>
        <v>0</v>
      </c>
      <c r="P35" s="11">
        <f>P$43*'Shares Cell Phones'!L28</f>
        <v>0</v>
      </c>
      <c r="Q35" s="11">
        <f>Q$43*'Shares Cell Phones'!M28</f>
        <v>0</v>
      </c>
      <c r="R35" s="11">
        <f>R$43*'Shares Cell Phones'!N28</f>
        <v>0</v>
      </c>
      <c r="S35" s="11">
        <f>S$43*'Shares Cell Phones'!O28</f>
        <v>0</v>
      </c>
      <c r="T35" s="11">
        <f>T$43*'Shares Cell Phones'!P28</f>
        <v>0</v>
      </c>
      <c r="U35" s="11">
        <f>U$43*'Shares Cell Phones'!Q28</f>
        <v>0</v>
      </c>
      <c r="V35" s="11">
        <f>V$43*'Shares Cell Phones'!R28</f>
        <v>0</v>
      </c>
      <c r="W35" s="11">
        <f>W$43*'Shares Cell Phones'!S28</f>
        <v>0</v>
      </c>
      <c r="X35" s="11">
        <f>X$43*'Shares Cell Phones'!T28</f>
        <v>0</v>
      </c>
      <c r="Y35" s="11">
        <f>Y$43*'Shares Cell Phones'!U28</f>
        <v>0</v>
      </c>
      <c r="Z35" s="11">
        <f>Z$43*'Shares Cell Phones'!V28</f>
        <v>0</v>
      </c>
      <c r="AA35" s="11">
        <f>AA$43*'Shares Cell Phones'!W28</f>
        <v>0</v>
      </c>
      <c r="AB35" s="11">
        <f>AB$43*'Shares Cell Phones'!X28</f>
        <v>0</v>
      </c>
      <c r="AC35" s="13">
        <v>0</v>
      </c>
      <c r="AD35" s="13">
        <v>0</v>
      </c>
      <c r="AE35" s="13">
        <v>0</v>
      </c>
      <c r="AF35" s="13">
        <v>0</v>
      </c>
      <c r="AG35" s="13">
        <v>0</v>
      </c>
      <c r="AH35" s="13">
        <v>0</v>
      </c>
      <c r="AI35" s="13">
        <v>0</v>
      </c>
      <c r="AJ35" s="13">
        <v>0</v>
      </c>
      <c r="AK35" s="13">
        <v>0</v>
      </c>
      <c r="AL35" s="13">
        <v>0</v>
      </c>
      <c r="AM35" s="13">
        <v>0</v>
      </c>
      <c r="AN35" s="13">
        <v>0</v>
      </c>
      <c r="AO35" s="13">
        <v>0</v>
      </c>
      <c r="AP35" s="13">
        <v>0</v>
      </c>
      <c r="AQ35" s="13">
        <v>0</v>
      </c>
      <c r="AR35" s="13">
        <v>0</v>
      </c>
      <c r="AS35" s="13">
        <v>0</v>
      </c>
      <c r="AT35" s="13">
        <v>0</v>
      </c>
      <c r="AU35" s="13">
        <v>0</v>
      </c>
      <c r="AV35" s="13">
        <v>0</v>
      </c>
      <c r="AW35" s="13">
        <v>0</v>
      </c>
      <c r="AX35" s="13">
        <v>0</v>
      </c>
      <c r="AY35" s="13">
        <v>0</v>
      </c>
      <c r="AZ35" s="13">
        <v>0</v>
      </c>
      <c r="BA35" s="13">
        <v>0</v>
      </c>
      <c r="BB35" s="13">
        <v>0</v>
      </c>
      <c r="BC35" s="13">
        <v>0</v>
      </c>
      <c r="BD35" s="13">
        <v>0</v>
      </c>
      <c r="BE35" s="13">
        <v>0</v>
      </c>
    </row>
    <row r="36" spans="1:57" x14ac:dyDescent="0.35">
      <c r="A36" s="57" t="s">
        <v>616</v>
      </c>
      <c r="C36" s="86" t="s">
        <v>5</v>
      </c>
      <c r="D36" s="58" t="s">
        <v>621</v>
      </c>
      <c r="E36" s="79" t="s">
        <v>622</v>
      </c>
      <c r="F36" s="26" t="s">
        <v>63</v>
      </c>
      <c r="G36" s="11">
        <f>G$43*'Shares Cell Phones'!C29</f>
        <v>0</v>
      </c>
      <c r="H36" s="11">
        <f>H$43*'Shares Cell Phones'!D29</f>
        <v>0</v>
      </c>
      <c r="I36" s="11">
        <f>I$43*'Shares Cell Phones'!E29</f>
        <v>0</v>
      </c>
      <c r="J36" s="11">
        <f>J$43*'Shares Cell Phones'!F29</f>
        <v>0</v>
      </c>
      <c r="K36" s="11">
        <f>K$43*'Shares Cell Phones'!G29</f>
        <v>0</v>
      </c>
      <c r="L36" s="11">
        <f>L$43*'Shares Cell Phones'!H29</f>
        <v>0</v>
      </c>
      <c r="M36" s="11">
        <f>M$43*'Shares Cell Phones'!I29</f>
        <v>0</v>
      </c>
      <c r="N36" s="11">
        <f>N$43*'Shares Cell Phones'!J29</f>
        <v>0</v>
      </c>
      <c r="O36" s="11">
        <f>O$43*'Shares Cell Phones'!K29</f>
        <v>0</v>
      </c>
      <c r="P36" s="11">
        <f>P$43*'Shares Cell Phones'!L29</f>
        <v>0</v>
      </c>
      <c r="Q36" s="11">
        <f>Q$43*'Shares Cell Phones'!M29</f>
        <v>0</v>
      </c>
      <c r="R36" s="11">
        <f>R$43*'Shares Cell Phones'!N29</f>
        <v>0</v>
      </c>
      <c r="S36" s="11">
        <f>S$43*'Shares Cell Phones'!O29</f>
        <v>0</v>
      </c>
      <c r="T36" s="11">
        <f>T$43*'Shares Cell Phones'!P29</f>
        <v>0</v>
      </c>
      <c r="U36" s="11">
        <f>U$43*'Shares Cell Phones'!Q29</f>
        <v>0</v>
      </c>
      <c r="V36" s="11">
        <f>V$43*'Shares Cell Phones'!R29</f>
        <v>0</v>
      </c>
      <c r="W36" s="11">
        <f>W$43*'Shares Cell Phones'!S29</f>
        <v>0</v>
      </c>
      <c r="X36" s="11">
        <f>X$43*'Shares Cell Phones'!T29</f>
        <v>0</v>
      </c>
      <c r="Y36" s="11">
        <f>Y$43*'Shares Cell Phones'!U29</f>
        <v>0</v>
      </c>
      <c r="Z36" s="11">
        <f>Z$43*'Shares Cell Phones'!V29</f>
        <v>0</v>
      </c>
      <c r="AA36" s="11">
        <f>AA$43*'Shares Cell Phones'!W29</f>
        <v>0</v>
      </c>
      <c r="AB36" s="11">
        <f>AB$43*'Shares Cell Phones'!X29</f>
        <v>0</v>
      </c>
      <c r="AC36" s="13">
        <v>0</v>
      </c>
      <c r="AD36" s="13">
        <v>0</v>
      </c>
      <c r="AE36" s="13">
        <v>0</v>
      </c>
      <c r="AF36" s="13">
        <v>0</v>
      </c>
      <c r="AG36" s="13">
        <v>0</v>
      </c>
      <c r="AH36" s="13">
        <v>0</v>
      </c>
      <c r="AI36" s="13">
        <v>0</v>
      </c>
      <c r="AJ36" s="13">
        <v>0</v>
      </c>
      <c r="AK36" s="13">
        <v>0</v>
      </c>
      <c r="AL36" s="13">
        <v>0</v>
      </c>
      <c r="AM36" s="13">
        <v>0</v>
      </c>
      <c r="AN36" s="13">
        <v>0</v>
      </c>
      <c r="AO36" s="13">
        <v>0</v>
      </c>
      <c r="AP36" s="13">
        <v>0</v>
      </c>
      <c r="AQ36" s="13">
        <v>0</v>
      </c>
      <c r="AR36" s="13">
        <v>0</v>
      </c>
      <c r="AS36" s="13">
        <v>0</v>
      </c>
      <c r="AT36" s="13">
        <v>0</v>
      </c>
      <c r="AU36" s="13">
        <v>0</v>
      </c>
      <c r="AV36" s="13">
        <v>0</v>
      </c>
      <c r="AW36" s="13">
        <v>0</v>
      </c>
      <c r="AX36" s="13">
        <v>0</v>
      </c>
      <c r="AY36" s="13">
        <v>0</v>
      </c>
      <c r="AZ36" s="13">
        <v>0</v>
      </c>
      <c r="BA36" s="13">
        <v>0</v>
      </c>
      <c r="BB36" s="13">
        <v>0</v>
      </c>
      <c r="BC36" s="13">
        <v>0</v>
      </c>
      <c r="BD36" s="13">
        <v>0</v>
      </c>
      <c r="BE36" s="13">
        <v>0</v>
      </c>
    </row>
    <row r="37" spans="1:57" x14ac:dyDescent="0.35">
      <c r="A37" s="57" t="s">
        <v>616</v>
      </c>
      <c r="C37" s="86" t="s">
        <v>5</v>
      </c>
      <c r="D37" s="58" t="s">
        <v>621</v>
      </c>
      <c r="E37" s="79" t="s">
        <v>622</v>
      </c>
      <c r="F37" s="26" t="s">
        <v>64</v>
      </c>
      <c r="G37" s="11">
        <f>G$43*'Shares Cell Phones'!C30</f>
        <v>0</v>
      </c>
      <c r="H37" s="11">
        <f>H$43*'Shares Cell Phones'!D30</f>
        <v>0</v>
      </c>
      <c r="I37" s="11">
        <f>I$43*'Shares Cell Phones'!E30</f>
        <v>0</v>
      </c>
      <c r="J37" s="11">
        <f>J$43*'Shares Cell Phones'!F30</f>
        <v>0</v>
      </c>
      <c r="K37" s="11">
        <f>K$43*'Shares Cell Phones'!G30</f>
        <v>0</v>
      </c>
      <c r="L37" s="11">
        <f>L$43*'Shares Cell Phones'!H30</f>
        <v>0</v>
      </c>
      <c r="M37" s="11">
        <f>M$43*'Shares Cell Phones'!I30</f>
        <v>0</v>
      </c>
      <c r="N37" s="11">
        <f>N$43*'Shares Cell Phones'!J30</f>
        <v>0</v>
      </c>
      <c r="O37" s="11">
        <f>O$43*'Shares Cell Phones'!K30</f>
        <v>0</v>
      </c>
      <c r="P37" s="11">
        <f>P$43*'Shares Cell Phones'!L30</f>
        <v>0</v>
      </c>
      <c r="Q37" s="11">
        <f>Q$43*'Shares Cell Phones'!M30</f>
        <v>0</v>
      </c>
      <c r="R37" s="11">
        <f>R$43*'Shares Cell Phones'!N30</f>
        <v>0</v>
      </c>
      <c r="S37" s="11">
        <f>S$43*'Shares Cell Phones'!O30</f>
        <v>0</v>
      </c>
      <c r="T37" s="11">
        <f>T$43*'Shares Cell Phones'!P30</f>
        <v>0</v>
      </c>
      <c r="U37" s="11">
        <f>U$43*'Shares Cell Phones'!Q30</f>
        <v>0</v>
      </c>
      <c r="V37" s="11">
        <f>V$43*'Shares Cell Phones'!R30</f>
        <v>0</v>
      </c>
      <c r="W37" s="11">
        <f>W$43*'Shares Cell Phones'!S30</f>
        <v>0</v>
      </c>
      <c r="X37" s="11">
        <f>X$43*'Shares Cell Phones'!T30</f>
        <v>0</v>
      </c>
      <c r="Y37" s="11">
        <f>Y$43*'Shares Cell Phones'!U30</f>
        <v>0</v>
      </c>
      <c r="Z37" s="11">
        <f>Z$43*'Shares Cell Phones'!V30</f>
        <v>0</v>
      </c>
      <c r="AA37" s="11">
        <f>AA$43*'Shares Cell Phones'!W30</f>
        <v>0</v>
      </c>
      <c r="AB37" s="11">
        <f>AB$43*'Shares Cell Phones'!X30</f>
        <v>0</v>
      </c>
      <c r="AC37" s="13">
        <v>0</v>
      </c>
      <c r="AD37" s="13">
        <v>0</v>
      </c>
      <c r="AE37" s="13">
        <v>0</v>
      </c>
      <c r="AF37" s="13">
        <v>0</v>
      </c>
      <c r="AG37" s="13">
        <v>0</v>
      </c>
      <c r="AH37" s="13">
        <v>0</v>
      </c>
      <c r="AI37" s="13">
        <v>0</v>
      </c>
      <c r="AJ37" s="13">
        <v>0</v>
      </c>
      <c r="AK37" s="13">
        <v>0</v>
      </c>
      <c r="AL37" s="13">
        <v>0</v>
      </c>
      <c r="AM37" s="13">
        <v>0</v>
      </c>
      <c r="AN37" s="13">
        <v>0</v>
      </c>
      <c r="AO37" s="13">
        <v>0</v>
      </c>
      <c r="AP37" s="13">
        <v>0</v>
      </c>
      <c r="AQ37" s="13">
        <v>0</v>
      </c>
      <c r="AR37" s="13">
        <v>0</v>
      </c>
      <c r="AS37" s="13">
        <v>0</v>
      </c>
      <c r="AT37" s="13">
        <v>0</v>
      </c>
      <c r="AU37" s="13">
        <v>0</v>
      </c>
      <c r="AV37" s="13">
        <v>0</v>
      </c>
      <c r="AW37" s="13">
        <v>0</v>
      </c>
      <c r="AX37" s="13">
        <v>0</v>
      </c>
      <c r="AY37" s="13">
        <v>0</v>
      </c>
      <c r="AZ37" s="13">
        <v>0</v>
      </c>
      <c r="BA37" s="13">
        <v>0</v>
      </c>
      <c r="BB37" s="13">
        <v>0</v>
      </c>
      <c r="BC37" s="13">
        <v>0</v>
      </c>
      <c r="BD37" s="13">
        <v>0</v>
      </c>
      <c r="BE37" s="13">
        <v>0</v>
      </c>
    </row>
    <row r="38" spans="1:57" x14ac:dyDescent="0.35">
      <c r="A38" s="57" t="s">
        <v>616</v>
      </c>
      <c r="C38" s="86" t="s">
        <v>5</v>
      </c>
      <c r="D38" s="58" t="s">
        <v>621</v>
      </c>
      <c r="E38" s="79" t="s">
        <v>622</v>
      </c>
      <c r="F38" s="26" t="s">
        <v>65</v>
      </c>
      <c r="G38" s="11">
        <f>G$43*'Shares Cell Phones'!C31</f>
        <v>0</v>
      </c>
      <c r="H38" s="11">
        <f>H$43*'Shares Cell Phones'!D31</f>
        <v>0</v>
      </c>
      <c r="I38" s="11">
        <f>I$43*'Shares Cell Phones'!E31</f>
        <v>0</v>
      </c>
      <c r="J38" s="11">
        <f>J$43*'Shares Cell Phones'!F31</f>
        <v>0</v>
      </c>
      <c r="K38" s="11">
        <f>K$43*'Shares Cell Phones'!G31</f>
        <v>0</v>
      </c>
      <c r="L38" s="11">
        <f>L$43*'Shares Cell Phones'!H31</f>
        <v>0</v>
      </c>
      <c r="M38" s="11">
        <f>M$43*'Shares Cell Phones'!I31</f>
        <v>0</v>
      </c>
      <c r="N38" s="11">
        <f>N$43*'Shares Cell Phones'!J31</f>
        <v>0</v>
      </c>
      <c r="O38" s="11">
        <f>O$43*'Shares Cell Phones'!K31</f>
        <v>0</v>
      </c>
      <c r="P38" s="11">
        <f>P$43*'Shares Cell Phones'!L31</f>
        <v>0</v>
      </c>
      <c r="Q38" s="11">
        <f>Q$43*'Shares Cell Phones'!M31</f>
        <v>0</v>
      </c>
      <c r="R38" s="11">
        <f>R$43*'Shares Cell Phones'!N31</f>
        <v>0</v>
      </c>
      <c r="S38" s="11">
        <f>S$43*'Shares Cell Phones'!O31</f>
        <v>0</v>
      </c>
      <c r="T38" s="11">
        <f>T$43*'Shares Cell Phones'!P31</f>
        <v>0</v>
      </c>
      <c r="U38" s="11">
        <f>U$43*'Shares Cell Phones'!Q31</f>
        <v>0</v>
      </c>
      <c r="V38" s="11">
        <f>V$43*'Shares Cell Phones'!R31</f>
        <v>0</v>
      </c>
      <c r="W38" s="11">
        <f>W$43*'Shares Cell Phones'!S31</f>
        <v>0</v>
      </c>
      <c r="X38" s="11">
        <f>X$43*'Shares Cell Phones'!T31</f>
        <v>0</v>
      </c>
      <c r="Y38" s="11">
        <f>Y$43*'Shares Cell Phones'!U31</f>
        <v>0</v>
      </c>
      <c r="Z38" s="11">
        <f>Z$43*'Shares Cell Phones'!V31</f>
        <v>0</v>
      </c>
      <c r="AA38" s="11">
        <f>AA$43*'Shares Cell Phones'!W31</f>
        <v>0</v>
      </c>
      <c r="AB38" s="11">
        <f>AB$43*'Shares Cell Phones'!X31</f>
        <v>0</v>
      </c>
      <c r="AC38" s="13">
        <v>0</v>
      </c>
      <c r="AD38" s="13">
        <v>0</v>
      </c>
      <c r="AE38" s="13">
        <v>0</v>
      </c>
      <c r="AF38" s="13">
        <v>0</v>
      </c>
      <c r="AG38" s="13">
        <v>0</v>
      </c>
      <c r="AH38" s="13">
        <v>0</v>
      </c>
      <c r="AI38" s="13">
        <v>0</v>
      </c>
      <c r="AJ38" s="13">
        <v>0</v>
      </c>
      <c r="AK38" s="13">
        <v>0</v>
      </c>
      <c r="AL38" s="13">
        <v>0</v>
      </c>
      <c r="AM38" s="13">
        <v>0</v>
      </c>
      <c r="AN38" s="13">
        <v>0</v>
      </c>
      <c r="AO38" s="13">
        <v>0</v>
      </c>
      <c r="AP38" s="13">
        <v>0</v>
      </c>
      <c r="AQ38" s="13">
        <v>0</v>
      </c>
      <c r="AR38" s="13">
        <v>0</v>
      </c>
      <c r="AS38" s="13">
        <v>0</v>
      </c>
      <c r="AT38" s="13">
        <v>0</v>
      </c>
      <c r="AU38" s="13">
        <v>0</v>
      </c>
      <c r="AV38" s="13">
        <v>0</v>
      </c>
      <c r="AW38" s="13">
        <v>0</v>
      </c>
      <c r="AX38" s="13">
        <v>0</v>
      </c>
      <c r="AY38" s="13">
        <v>0</v>
      </c>
      <c r="AZ38" s="13">
        <v>0</v>
      </c>
      <c r="BA38" s="13">
        <v>0</v>
      </c>
      <c r="BB38" s="13">
        <v>0</v>
      </c>
      <c r="BC38" s="13">
        <v>0</v>
      </c>
      <c r="BD38" s="13">
        <v>0</v>
      </c>
      <c r="BE38" s="13">
        <v>0</v>
      </c>
    </row>
    <row r="39" spans="1:57" x14ac:dyDescent="0.35">
      <c r="A39" s="57" t="s">
        <v>616</v>
      </c>
      <c r="C39" s="86" t="s">
        <v>5</v>
      </c>
      <c r="D39" s="58" t="s">
        <v>621</v>
      </c>
      <c r="E39" s="79" t="s">
        <v>622</v>
      </c>
      <c r="F39" s="26" t="s">
        <v>36</v>
      </c>
      <c r="G39" s="11">
        <f>G$43*'Shares Cell Phones'!C32</f>
        <v>0</v>
      </c>
      <c r="H39" s="11">
        <f>H$43*'Shares Cell Phones'!D32</f>
        <v>0</v>
      </c>
      <c r="I39" s="11">
        <f>I$43*'Shares Cell Phones'!E32</f>
        <v>0</v>
      </c>
      <c r="J39" s="11">
        <f>J$43*'Shares Cell Phones'!F32</f>
        <v>0</v>
      </c>
      <c r="K39" s="11">
        <f>K$43*'Shares Cell Phones'!G32</f>
        <v>0</v>
      </c>
      <c r="L39" s="11">
        <f>L$43*'Shares Cell Phones'!H32</f>
        <v>0</v>
      </c>
      <c r="M39" s="11">
        <f>M$43*'Shares Cell Phones'!I32</f>
        <v>0</v>
      </c>
      <c r="N39" s="11">
        <f>N$43*'Shares Cell Phones'!J32</f>
        <v>0</v>
      </c>
      <c r="O39" s="11">
        <f>O$43*'Shares Cell Phones'!K32</f>
        <v>0</v>
      </c>
      <c r="P39" s="11">
        <f>P$43*'Shares Cell Phones'!L32</f>
        <v>0</v>
      </c>
      <c r="Q39" s="11">
        <f>Q$43*'Shares Cell Phones'!M32</f>
        <v>0</v>
      </c>
      <c r="R39" s="11">
        <f>R$43*'Shares Cell Phones'!N32</f>
        <v>0</v>
      </c>
      <c r="S39" s="11">
        <f>S$43*'Shares Cell Phones'!O32</f>
        <v>0</v>
      </c>
      <c r="T39" s="11">
        <f>T$43*'Shares Cell Phones'!P32</f>
        <v>0</v>
      </c>
      <c r="U39" s="11">
        <f>U$43*'Shares Cell Phones'!Q32</f>
        <v>0</v>
      </c>
      <c r="V39" s="11">
        <f>V$43*'Shares Cell Phones'!R32</f>
        <v>0</v>
      </c>
      <c r="W39" s="11">
        <f>W$43*'Shares Cell Phones'!S32</f>
        <v>0</v>
      </c>
      <c r="X39" s="11">
        <f>X$43*'Shares Cell Phones'!T32</f>
        <v>0</v>
      </c>
      <c r="Y39" s="11">
        <f>Y$43*'Shares Cell Phones'!U32</f>
        <v>0</v>
      </c>
      <c r="Z39" s="11">
        <f>Z$43*'Shares Cell Phones'!V32</f>
        <v>0</v>
      </c>
      <c r="AA39" s="11">
        <f>AA$43*'Shares Cell Phones'!W32</f>
        <v>0</v>
      </c>
      <c r="AB39" s="11">
        <f>AB$43*'Shares Cell Phones'!X32</f>
        <v>0</v>
      </c>
      <c r="AC39" s="13">
        <v>0</v>
      </c>
      <c r="AD39" s="13">
        <v>0</v>
      </c>
      <c r="AE39" s="13">
        <v>0</v>
      </c>
      <c r="AF39" s="13">
        <v>0</v>
      </c>
      <c r="AG39" s="13">
        <v>0</v>
      </c>
      <c r="AH39" s="13">
        <v>0</v>
      </c>
      <c r="AI39" s="13">
        <v>0</v>
      </c>
      <c r="AJ39" s="13">
        <v>0</v>
      </c>
      <c r="AK39" s="13">
        <v>0</v>
      </c>
      <c r="AL39" s="13">
        <v>0</v>
      </c>
      <c r="AM39" s="13">
        <v>0</v>
      </c>
      <c r="AN39" s="13">
        <v>0</v>
      </c>
      <c r="AO39" s="13">
        <v>0</v>
      </c>
      <c r="AP39" s="13">
        <v>0</v>
      </c>
      <c r="AQ39" s="13">
        <v>0</v>
      </c>
      <c r="AR39" s="13">
        <v>0</v>
      </c>
      <c r="AS39" s="13">
        <v>0</v>
      </c>
      <c r="AT39" s="13">
        <v>0</v>
      </c>
      <c r="AU39" s="13">
        <v>0</v>
      </c>
      <c r="AV39" s="13">
        <v>0</v>
      </c>
      <c r="AW39" s="13">
        <v>0</v>
      </c>
      <c r="AX39" s="13">
        <v>0</v>
      </c>
      <c r="AY39" s="13">
        <v>0</v>
      </c>
      <c r="AZ39" s="13">
        <v>0</v>
      </c>
      <c r="BA39" s="13">
        <v>0</v>
      </c>
      <c r="BB39" s="13">
        <v>0</v>
      </c>
      <c r="BC39" s="13">
        <v>0</v>
      </c>
      <c r="BD39" s="13">
        <v>0</v>
      </c>
      <c r="BE39" s="13">
        <v>0</v>
      </c>
    </row>
    <row r="40" spans="1:57" x14ac:dyDescent="0.35">
      <c r="A40" s="57" t="s">
        <v>616</v>
      </c>
      <c r="C40" s="86" t="s">
        <v>5</v>
      </c>
      <c r="D40" s="58" t="s">
        <v>621</v>
      </c>
      <c r="E40" s="79" t="s">
        <v>622</v>
      </c>
      <c r="F40" s="26" t="s">
        <v>37</v>
      </c>
      <c r="G40" s="11">
        <f>G$43*'Shares Cell Phones'!C33</f>
        <v>0</v>
      </c>
      <c r="H40" s="11">
        <f>H$43*'Shares Cell Phones'!D33</f>
        <v>0</v>
      </c>
      <c r="I40" s="11">
        <f>I$43*'Shares Cell Phones'!E33</f>
        <v>0</v>
      </c>
      <c r="J40" s="11">
        <f>J$43*'Shares Cell Phones'!F33</f>
        <v>0</v>
      </c>
      <c r="K40" s="11">
        <f>K$43*'Shares Cell Phones'!G33</f>
        <v>0</v>
      </c>
      <c r="L40" s="11">
        <f>L$43*'Shares Cell Phones'!H33</f>
        <v>0</v>
      </c>
      <c r="M40" s="11">
        <f>M$43*'Shares Cell Phones'!I33</f>
        <v>0</v>
      </c>
      <c r="N40" s="11">
        <f>N$43*'Shares Cell Phones'!J33</f>
        <v>0</v>
      </c>
      <c r="O40" s="11">
        <f>O$43*'Shares Cell Phones'!K33</f>
        <v>0</v>
      </c>
      <c r="P40" s="11">
        <f>P$43*'Shares Cell Phones'!L33</f>
        <v>0</v>
      </c>
      <c r="Q40" s="11">
        <f>Q$43*'Shares Cell Phones'!M33</f>
        <v>0</v>
      </c>
      <c r="R40" s="11">
        <f>R$43*'Shares Cell Phones'!N33</f>
        <v>0</v>
      </c>
      <c r="S40" s="11">
        <f>S$43*'Shares Cell Phones'!O33</f>
        <v>0</v>
      </c>
      <c r="T40" s="11">
        <f>T$43*'Shares Cell Phones'!P33</f>
        <v>0</v>
      </c>
      <c r="U40" s="11">
        <f>U$43*'Shares Cell Phones'!Q33</f>
        <v>0</v>
      </c>
      <c r="V40" s="11">
        <f>V$43*'Shares Cell Phones'!R33</f>
        <v>0</v>
      </c>
      <c r="W40" s="11">
        <f>W$43*'Shares Cell Phones'!S33</f>
        <v>0</v>
      </c>
      <c r="X40" s="11">
        <f>X$43*'Shares Cell Phones'!T33</f>
        <v>0</v>
      </c>
      <c r="Y40" s="11">
        <f>Y$43*'Shares Cell Phones'!U33</f>
        <v>0</v>
      </c>
      <c r="Z40" s="11">
        <f>Z$43*'Shares Cell Phones'!V33</f>
        <v>0</v>
      </c>
      <c r="AA40" s="11">
        <f>AA$43*'Shares Cell Phones'!W33</f>
        <v>0</v>
      </c>
      <c r="AB40" s="11">
        <f>AB$43*'Shares Cell Phones'!X33</f>
        <v>0</v>
      </c>
      <c r="AC40" s="13">
        <v>0</v>
      </c>
      <c r="AD40" s="13">
        <v>0</v>
      </c>
      <c r="AE40" s="13">
        <v>0</v>
      </c>
      <c r="AF40" s="13">
        <v>0</v>
      </c>
      <c r="AG40" s="13">
        <v>0</v>
      </c>
      <c r="AH40" s="13">
        <v>0</v>
      </c>
      <c r="AI40" s="13">
        <v>0</v>
      </c>
      <c r="AJ40" s="13">
        <v>0</v>
      </c>
      <c r="AK40" s="13">
        <v>0</v>
      </c>
      <c r="AL40" s="13">
        <v>0</v>
      </c>
      <c r="AM40" s="13">
        <v>0</v>
      </c>
      <c r="AN40" s="13">
        <v>0</v>
      </c>
      <c r="AO40" s="13">
        <v>0</v>
      </c>
      <c r="AP40" s="13">
        <v>0</v>
      </c>
      <c r="AQ40" s="13">
        <v>0</v>
      </c>
      <c r="AR40" s="13">
        <v>0</v>
      </c>
      <c r="AS40" s="13">
        <v>0</v>
      </c>
      <c r="AT40" s="13">
        <v>0</v>
      </c>
      <c r="AU40" s="13">
        <v>0</v>
      </c>
      <c r="AV40" s="13">
        <v>0</v>
      </c>
      <c r="AW40" s="13">
        <v>0</v>
      </c>
      <c r="AX40" s="13">
        <v>0</v>
      </c>
      <c r="AY40" s="13">
        <v>0</v>
      </c>
      <c r="AZ40" s="13">
        <v>0</v>
      </c>
      <c r="BA40" s="13">
        <v>0</v>
      </c>
      <c r="BB40" s="13">
        <v>0</v>
      </c>
      <c r="BC40" s="13">
        <v>0</v>
      </c>
      <c r="BD40" s="13">
        <v>0</v>
      </c>
      <c r="BE40" s="13">
        <v>0</v>
      </c>
    </row>
    <row r="41" spans="1:57" x14ac:dyDescent="0.35">
      <c r="A41" s="57" t="s">
        <v>616</v>
      </c>
      <c r="C41" s="86" t="s">
        <v>5</v>
      </c>
      <c r="D41" s="58" t="s">
        <v>621</v>
      </c>
      <c r="E41" s="79" t="s">
        <v>622</v>
      </c>
      <c r="F41" s="26" t="s">
        <v>66</v>
      </c>
      <c r="G41" s="11">
        <f>G$43*'Shares Cell Phones'!C34</f>
        <v>0</v>
      </c>
      <c r="H41" s="11">
        <f>H$43*'Shares Cell Phones'!D34</f>
        <v>0</v>
      </c>
      <c r="I41" s="11">
        <f>I$43*'Shares Cell Phones'!E34</f>
        <v>0</v>
      </c>
      <c r="J41" s="11">
        <f>J$43*'Shares Cell Phones'!F34</f>
        <v>0</v>
      </c>
      <c r="K41" s="11">
        <f>K$43*'Shares Cell Phones'!G34</f>
        <v>0</v>
      </c>
      <c r="L41" s="11">
        <f>L$43*'Shares Cell Phones'!H34</f>
        <v>0</v>
      </c>
      <c r="M41" s="11">
        <f>M$43*'Shares Cell Phones'!I34</f>
        <v>0</v>
      </c>
      <c r="N41" s="11">
        <f>N$43*'Shares Cell Phones'!J34</f>
        <v>0</v>
      </c>
      <c r="O41" s="11">
        <f>O$43*'Shares Cell Phones'!K34</f>
        <v>0</v>
      </c>
      <c r="P41" s="11">
        <f>P$43*'Shares Cell Phones'!L34</f>
        <v>0</v>
      </c>
      <c r="Q41" s="11">
        <f>Q$43*'Shares Cell Phones'!M34</f>
        <v>0</v>
      </c>
      <c r="R41" s="11">
        <f>R$43*'Shares Cell Phones'!N34</f>
        <v>0</v>
      </c>
      <c r="S41" s="11">
        <f>S$43*'Shares Cell Phones'!O34</f>
        <v>0</v>
      </c>
      <c r="T41" s="11">
        <f>T$43*'Shares Cell Phones'!P34</f>
        <v>0</v>
      </c>
      <c r="U41" s="11">
        <f>U$43*'Shares Cell Phones'!Q34</f>
        <v>0</v>
      </c>
      <c r="V41" s="11">
        <f>V$43*'Shares Cell Phones'!R34</f>
        <v>0</v>
      </c>
      <c r="W41" s="11">
        <f>W$43*'Shares Cell Phones'!S34</f>
        <v>0</v>
      </c>
      <c r="X41" s="11">
        <f>X$43*'Shares Cell Phones'!T34</f>
        <v>0</v>
      </c>
      <c r="Y41" s="11">
        <f>Y$43*'Shares Cell Phones'!U34</f>
        <v>0</v>
      </c>
      <c r="Z41" s="11">
        <f>Z$43*'Shares Cell Phones'!V34</f>
        <v>0</v>
      </c>
      <c r="AA41" s="11">
        <f>AA$43*'Shares Cell Phones'!W34</f>
        <v>0</v>
      </c>
      <c r="AB41" s="11">
        <f>AB$43*'Shares Cell Phones'!X34</f>
        <v>0</v>
      </c>
      <c r="AC41" s="13">
        <v>0</v>
      </c>
      <c r="AD41" s="13">
        <v>0</v>
      </c>
      <c r="AE41" s="13">
        <v>0</v>
      </c>
      <c r="AF41" s="13">
        <v>0</v>
      </c>
      <c r="AG41" s="13">
        <v>0</v>
      </c>
      <c r="AH41" s="13">
        <v>0</v>
      </c>
      <c r="AI41" s="13">
        <v>0</v>
      </c>
      <c r="AJ41" s="13">
        <v>0</v>
      </c>
      <c r="AK41" s="13">
        <v>0</v>
      </c>
      <c r="AL41" s="13">
        <v>0</v>
      </c>
      <c r="AM41" s="13">
        <v>0</v>
      </c>
      <c r="AN41" s="13">
        <v>0</v>
      </c>
      <c r="AO41" s="13">
        <v>0</v>
      </c>
      <c r="AP41" s="13">
        <v>0</v>
      </c>
      <c r="AQ41" s="13">
        <v>0</v>
      </c>
      <c r="AR41" s="13">
        <v>0</v>
      </c>
      <c r="AS41" s="13">
        <v>0</v>
      </c>
      <c r="AT41" s="13">
        <v>0</v>
      </c>
      <c r="AU41" s="13">
        <v>0</v>
      </c>
      <c r="AV41" s="13">
        <v>0</v>
      </c>
      <c r="AW41" s="13">
        <v>0</v>
      </c>
      <c r="AX41" s="13">
        <v>0</v>
      </c>
      <c r="AY41" s="13">
        <v>0</v>
      </c>
      <c r="AZ41" s="13">
        <v>0</v>
      </c>
      <c r="BA41" s="13">
        <v>0</v>
      </c>
      <c r="BB41" s="13">
        <v>0</v>
      </c>
      <c r="BC41" s="13">
        <v>0</v>
      </c>
      <c r="BD41" s="13">
        <v>0</v>
      </c>
      <c r="BE41" s="13">
        <v>0</v>
      </c>
    </row>
    <row r="42" spans="1:57" x14ac:dyDescent="0.35">
      <c r="A42" s="57" t="s">
        <v>616</v>
      </c>
      <c r="C42" s="86" t="s">
        <v>5</v>
      </c>
      <c r="D42" s="58" t="s">
        <v>621</v>
      </c>
      <c r="E42" s="79" t="s">
        <v>622</v>
      </c>
      <c r="F42" s="26" t="s">
        <v>67</v>
      </c>
      <c r="G42" s="11">
        <f>G$43*'Shares Cell Phones'!C35</f>
        <v>0</v>
      </c>
      <c r="H42" s="11">
        <f>H$43*'Shares Cell Phones'!D35</f>
        <v>0</v>
      </c>
      <c r="I42" s="11">
        <f>I$43*'Shares Cell Phones'!E35</f>
        <v>0</v>
      </c>
      <c r="J42" s="11">
        <f>J$43*'Shares Cell Phones'!F35</f>
        <v>0</v>
      </c>
      <c r="K42" s="11">
        <f>K$43*'Shares Cell Phones'!G35</f>
        <v>0</v>
      </c>
      <c r="L42" s="11">
        <f>L$43*'Shares Cell Phones'!H35</f>
        <v>0</v>
      </c>
      <c r="M42" s="11">
        <f>M$43*'Shares Cell Phones'!I35</f>
        <v>0</v>
      </c>
      <c r="N42" s="11">
        <f>N$43*'Shares Cell Phones'!J35</f>
        <v>0</v>
      </c>
      <c r="O42" s="11">
        <f>O$43*'Shares Cell Phones'!K35</f>
        <v>0</v>
      </c>
      <c r="P42" s="11">
        <f>P$43*'Shares Cell Phones'!L35</f>
        <v>0</v>
      </c>
      <c r="Q42" s="11">
        <f>Q$43*'Shares Cell Phones'!M35</f>
        <v>0</v>
      </c>
      <c r="R42" s="11">
        <f>R$43*'Shares Cell Phones'!N35</f>
        <v>0</v>
      </c>
      <c r="S42" s="11">
        <f>S$43*'Shares Cell Phones'!O35</f>
        <v>0</v>
      </c>
      <c r="T42" s="11">
        <f>T$43*'Shares Cell Phones'!P35</f>
        <v>0</v>
      </c>
      <c r="U42" s="11">
        <f>U$43*'Shares Cell Phones'!Q35</f>
        <v>0</v>
      </c>
      <c r="V42" s="11">
        <f>V$43*'Shares Cell Phones'!R35</f>
        <v>0</v>
      </c>
      <c r="W42" s="11">
        <f>W$43*'Shares Cell Phones'!S35</f>
        <v>0</v>
      </c>
      <c r="X42" s="11">
        <f>X$43*'Shares Cell Phones'!T35</f>
        <v>0</v>
      </c>
      <c r="Y42" s="11">
        <f>Y$43*'Shares Cell Phones'!U35</f>
        <v>0</v>
      </c>
      <c r="Z42" s="11">
        <f>Z$43*'Shares Cell Phones'!V35</f>
        <v>0</v>
      </c>
      <c r="AA42" s="11">
        <f>AA$43*'Shares Cell Phones'!W35</f>
        <v>0</v>
      </c>
      <c r="AB42" s="11">
        <f>AB$43*'Shares Cell Phones'!X35</f>
        <v>0</v>
      </c>
      <c r="AC42" s="13">
        <v>0</v>
      </c>
      <c r="AD42" s="13">
        <v>0</v>
      </c>
      <c r="AE42" s="13">
        <v>0</v>
      </c>
      <c r="AF42" s="13">
        <v>0</v>
      </c>
      <c r="AG42" s="13">
        <v>0</v>
      </c>
      <c r="AH42" s="13">
        <v>0</v>
      </c>
      <c r="AI42" s="13">
        <v>0</v>
      </c>
      <c r="AJ42" s="13">
        <v>0</v>
      </c>
      <c r="AK42" s="13">
        <v>0</v>
      </c>
      <c r="AL42" s="13">
        <v>0</v>
      </c>
      <c r="AM42" s="13">
        <v>0</v>
      </c>
      <c r="AN42" s="13">
        <v>0</v>
      </c>
      <c r="AO42" s="13">
        <v>0</v>
      </c>
      <c r="AP42" s="13">
        <v>0</v>
      </c>
      <c r="AQ42" s="13">
        <v>0</v>
      </c>
      <c r="AR42" s="13">
        <v>0</v>
      </c>
      <c r="AS42" s="13">
        <v>0</v>
      </c>
      <c r="AT42" s="13">
        <v>0</v>
      </c>
      <c r="AU42" s="13">
        <v>0</v>
      </c>
      <c r="AV42" s="13">
        <v>0</v>
      </c>
      <c r="AW42" s="13">
        <v>0</v>
      </c>
      <c r="AX42" s="13">
        <v>0</v>
      </c>
      <c r="AY42" s="13">
        <v>0</v>
      </c>
      <c r="AZ42" s="13">
        <v>0</v>
      </c>
      <c r="BA42" s="13">
        <v>0</v>
      </c>
      <c r="BB42" s="13">
        <v>0</v>
      </c>
      <c r="BC42" s="13">
        <v>0</v>
      </c>
      <c r="BD42" s="13">
        <v>0</v>
      </c>
      <c r="BE42" s="13">
        <v>0</v>
      </c>
    </row>
    <row r="43" spans="1:57" x14ac:dyDescent="0.35">
      <c r="A43" s="86" t="s">
        <v>616</v>
      </c>
      <c r="B43" s="86"/>
      <c r="C43" s="86" t="s">
        <v>5</v>
      </c>
      <c r="D43" s="87" t="s">
        <v>621</v>
      </c>
      <c r="E43" s="87" t="s">
        <v>622</v>
      </c>
      <c r="F43" s="93" t="s">
        <v>630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14">
        <v>0</v>
      </c>
      <c r="AD43" s="14">
        <v>0</v>
      </c>
      <c r="AE43" s="14">
        <v>0</v>
      </c>
      <c r="AF43" s="14">
        <v>0</v>
      </c>
      <c r="AG43" s="14">
        <v>0</v>
      </c>
      <c r="AH43" s="14">
        <v>0</v>
      </c>
      <c r="AI43" s="14">
        <v>0</v>
      </c>
      <c r="AJ43" s="14">
        <v>0</v>
      </c>
      <c r="AK43" s="14">
        <v>0</v>
      </c>
      <c r="AL43" s="14">
        <v>0</v>
      </c>
      <c r="AM43" s="14">
        <v>0</v>
      </c>
      <c r="AN43" s="14">
        <v>0</v>
      </c>
      <c r="AO43" s="14">
        <v>0</v>
      </c>
      <c r="AP43" s="14">
        <v>0</v>
      </c>
      <c r="AQ43" s="14">
        <v>0</v>
      </c>
      <c r="AR43" s="14">
        <v>0</v>
      </c>
      <c r="AS43" s="14">
        <v>0</v>
      </c>
      <c r="AT43" s="14">
        <v>0</v>
      </c>
      <c r="AU43" s="14">
        <v>0</v>
      </c>
      <c r="AV43" s="14">
        <v>0</v>
      </c>
      <c r="AW43" s="14">
        <v>0</v>
      </c>
      <c r="AX43" s="14">
        <v>0</v>
      </c>
      <c r="AY43" s="14">
        <v>0</v>
      </c>
      <c r="AZ43" s="14">
        <v>0</v>
      </c>
      <c r="BA43" s="14">
        <v>0</v>
      </c>
      <c r="BB43" s="14">
        <v>0</v>
      </c>
      <c r="BC43" s="14">
        <v>0</v>
      </c>
      <c r="BD43" s="14">
        <v>0</v>
      </c>
      <c r="BE43" s="14">
        <v>0</v>
      </c>
    </row>
    <row r="44" spans="1:57" x14ac:dyDescent="0.35">
      <c r="F44" s="26" t="s">
        <v>69</v>
      </c>
      <c r="G44" s="5">
        <f t="shared" ref="G44:Q44" si="0">_xlfn.RRI(1,G43,H43)</f>
        <v>0</v>
      </c>
      <c r="H44" s="5">
        <f t="shared" si="0"/>
        <v>0</v>
      </c>
      <c r="I44" s="5">
        <f t="shared" si="0"/>
        <v>0</v>
      </c>
      <c r="J44" s="5">
        <f t="shared" si="0"/>
        <v>0</v>
      </c>
      <c r="K44" s="5">
        <f t="shared" si="0"/>
        <v>0</v>
      </c>
      <c r="L44" s="5">
        <f t="shared" si="0"/>
        <v>0</v>
      </c>
      <c r="M44" s="5">
        <f t="shared" si="0"/>
        <v>0</v>
      </c>
      <c r="N44" s="5">
        <f t="shared" si="0"/>
        <v>0</v>
      </c>
      <c r="O44" s="5">
        <f t="shared" si="0"/>
        <v>0</v>
      </c>
      <c r="P44" s="5">
        <f t="shared" si="0"/>
        <v>0</v>
      </c>
      <c r="Q44" s="5">
        <f t="shared" si="0"/>
        <v>0</v>
      </c>
      <c r="R44" s="5">
        <f>_xlfn.RRI(1,R43,S43)</f>
        <v>0</v>
      </c>
      <c r="S44" s="5">
        <f t="shared" ref="S44:AB44" si="1">_xlfn.RRI(1,S43,T43)</f>
        <v>0</v>
      </c>
      <c r="T44" s="5">
        <f t="shared" si="1"/>
        <v>0</v>
      </c>
      <c r="U44" s="5">
        <f t="shared" si="1"/>
        <v>0</v>
      </c>
      <c r="V44" s="5">
        <f t="shared" si="1"/>
        <v>0</v>
      </c>
      <c r="W44" s="5">
        <f t="shared" si="1"/>
        <v>0</v>
      </c>
      <c r="X44" s="5">
        <f t="shared" si="1"/>
        <v>0</v>
      </c>
      <c r="Y44" s="5">
        <f t="shared" si="1"/>
        <v>0</v>
      </c>
      <c r="Z44" s="5">
        <f t="shared" si="1"/>
        <v>0</v>
      </c>
      <c r="AA44" s="5">
        <f t="shared" si="1"/>
        <v>0</v>
      </c>
      <c r="AB44" s="5">
        <f t="shared" si="1"/>
        <v>0</v>
      </c>
      <c r="AC44">
        <v>0</v>
      </c>
      <c r="AD44" s="86">
        <v>0</v>
      </c>
      <c r="AE44" s="86">
        <v>0</v>
      </c>
      <c r="AF44" s="86">
        <v>0</v>
      </c>
      <c r="AG44" s="86">
        <v>0</v>
      </c>
      <c r="AH44" s="86">
        <v>0</v>
      </c>
      <c r="AI44" s="86">
        <v>0</v>
      </c>
      <c r="AJ44" s="86">
        <v>0</v>
      </c>
      <c r="AK44" s="86">
        <v>0</v>
      </c>
      <c r="AL44" s="86">
        <v>0</v>
      </c>
      <c r="AM44" s="86">
        <v>0</v>
      </c>
      <c r="AN44" s="86">
        <v>0</v>
      </c>
      <c r="AO44" s="86">
        <v>0</v>
      </c>
      <c r="AP44" s="86">
        <v>0</v>
      </c>
      <c r="AQ44" s="86">
        <v>0</v>
      </c>
      <c r="AR44" s="86">
        <v>0</v>
      </c>
      <c r="AS44" s="86">
        <v>0</v>
      </c>
      <c r="AT44" s="86">
        <v>0</v>
      </c>
      <c r="AU44" s="86">
        <v>0</v>
      </c>
      <c r="AV44" s="86">
        <v>0</v>
      </c>
      <c r="AW44" s="86">
        <v>0</v>
      </c>
      <c r="AX44" s="86">
        <v>0</v>
      </c>
      <c r="AY44" s="86">
        <v>0</v>
      </c>
      <c r="AZ44" s="86">
        <v>0</v>
      </c>
      <c r="BA44" s="86">
        <v>0</v>
      </c>
      <c r="BB44" s="86">
        <v>0</v>
      </c>
      <c r="BC44" s="86">
        <v>0</v>
      </c>
      <c r="BD44" s="86">
        <v>0</v>
      </c>
      <c r="BE44" s="86">
        <v>0</v>
      </c>
    </row>
    <row r="45" spans="1:57" x14ac:dyDescent="0.35">
      <c r="F45" s="29" t="s">
        <v>587</v>
      </c>
      <c r="G45" s="28">
        <f>SUM(G12:G42)</f>
        <v>0</v>
      </c>
      <c r="H45" s="28">
        <f t="shared" ref="H45:AB45" si="2">SUM(H12:H42)</f>
        <v>0</v>
      </c>
      <c r="I45" s="28">
        <f t="shared" si="2"/>
        <v>0</v>
      </c>
      <c r="J45" s="28">
        <f t="shared" si="2"/>
        <v>0</v>
      </c>
      <c r="K45" s="28">
        <f t="shared" si="2"/>
        <v>0</v>
      </c>
      <c r="L45" s="28">
        <f t="shared" si="2"/>
        <v>0</v>
      </c>
      <c r="M45" s="28">
        <f t="shared" si="2"/>
        <v>0</v>
      </c>
      <c r="N45" s="28">
        <f t="shared" si="2"/>
        <v>0</v>
      </c>
      <c r="O45" s="28">
        <f t="shared" si="2"/>
        <v>0</v>
      </c>
      <c r="P45" s="28">
        <f t="shared" si="2"/>
        <v>0</v>
      </c>
      <c r="Q45" s="28">
        <f t="shared" si="2"/>
        <v>0</v>
      </c>
      <c r="R45" s="28">
        <f t="shared" si="2"/>
        <v>0</v>
      </c>
      <c r="S45" s="28">
        <f t="shared" si="2"/>
        <v>0</v>
      </c>
      <c r="T45" s="28">
        <f t="shared" si="2"/>
        <v>0</v>
      </c>
      <c r="U45" s="28">
        <f t="shared" si="2"/>
        <v>0</v>
      </c>
      <c r="V45" s="28">
        <f t="shared" si="2"/>
        <v>0</v>
      </c>
      <c r="W45" s="28">
        <f t="shared" si="2"/>
        <v>0</v>
      </c>
      <c r="X45" s="28">
        <f t="shared" si="2"/>
        <v>0</v>
      </c>
      <c r="Y45" s="28">
        <f t="shared" si="2"/>
        <v>0</v>
      </c>
      <c r="Z45" s="28">
        <f t="shared" si="2"/>
        <v>0</v>
      </c>
      <c r="AA45" s="28">
        <f t="shared" si="2"/>
        <v>0</v>
      </c>
      <c r="AB45" s="28">
        <f t="shared" si="2"/>
        <v>0</v>
      </c>
      <c r="AC45">
        <v>0</v>
      </c>
      <c r="AD45" s="86">
        <v>0</v>
      </c>
      <c r="AE45" s="86">
        <v>0</v>
      </c>
      <c r="AF45" s="86">
        <v>0</v>
      </c>
      <c r="AG45" s="86">
        <v>0</v>
      </c>
      <c r="AH45" s="86">
        <v>0</v>
      </c>
      <c r="AI45" s="86">
        <v>0</v>
      </c>
      <c r="AJ45" s="86">
        <v>0</v>
      </c>
      <c r="AK45" s="86">
        <v>0</v>
      </c>
      <c r="AL45" s="86">
        <v>0</v>
      </c>
      <c r="AM45" s="86">
        <v>0</v>
      </c>
      <c r="AN45" s="86">
        <v>0</v>
      </c>
      <c r="AO45" s="86">
        <v>0</v>
      </c>
      <c r="AP45" s="86">
        <v>0</v>
      </c>
      <c r="AQ45" s="86">
        <v>0</v>
      </c>
      <c r="AR45" s="86">
        <v>0</v>
      </c>
      <c r="AS45" s="86">
        <v>0</v>
      </c>
      <c r="AT45" s="86">
        <v>0</v>
      </c>
      <c r="AU45" s="86">
        <v>0</v>
      </c>
      <c r="AV45" s="86">
        <v>0</v>
      </c>
      <c r="AW45" s="86">
        <v>0</v>
      </c>
      <c r="AX45" s="86">
        <v>0</v>
      </c>
      <c r="AY45" s="86">
        <v>0</v>
      </c>
      <c r="AZ45" s="86">
        <v>0</v>
      </c>
      <c r="BA45" s="86">
        <v>0</v>
      </c>
      <c r="BB45" s="86">
        <v>0</v>
      </c>
      <c r="BC45" s="86">
        <v>0</v>
      </c>
      <c r="BD45" s="86">
        <v>0</v>
      </c>
      <c r="BE45" s="86">
        <v>0</v>
      </c>
    </row>
    <row r="46" spans="1:57" x14ac:dyDescent="0.35">
      <c r="F46" s="15" t="s">
        <v>70</v>
      </c>
      <c r="G46" s="15"/>
      <c r="H46" s="15"/>
      <c r="I46" s="15"/>
      <c r="J46" s="16"/>
      <c r="K46" s="16"/>
      <c r="L46" s="16"/>
      <c r="M46" s="16"/>
      <c r="N46" s="16"/>
      <c r="O46" s="16"/>
      <c r="P46" s="16"/>
      <c r="Q46" s="16"/>
    </row>
    <row r="47" spans="1:57" x14ac:dyDescent="0.35">
      <c r="F47" s="13" t="s">
        <v>71</v>
      </c>
      <c r="G47" s="13"/>
      <c r="H47" s="13"/>
      <c r="I47" s="13"/>
    </row>
  </sheetData>
  <mergeCells count="3">
    <mergeCell ref="G10:Q10"/>
    <mergeCell ref="R10:AB10"/>
    <mergeCell ref="AC10:BE10"/>
  </mergeCells>
  <pageMargins left="0.7" right="0.7" top="0.78740157499999996" bottom="0.78740157499999996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99B031-0D4E-452D-AF92-75D9364C07A7}">
  <sheetPr>
    <tabColor rgb="FF92D050"/>
  </sheetPr>
  <dimension ref="A1:BE47"/>
  <sheetViews>
    <sheetView topLeftCell="A34" zoomScale="66" zoomScaleNormal="66" workbookViewId="0">
      <selection activeCell="F43" sqref="F43"/>
    </sheetView>
  </sheetViews>
  <sheetFormatPr baseColWidth="10" defaultRowHeight="14.5" x14ac:dyDescent="0.35"/>
  <cols>
    <col min="1" max="4" width="11.54296875" style="57"/>
    <col min="5" max="5" width="19.7265625" bestFit="1" customWidth="1"/>
    <col min="6" max="6" width="27.26953125" customWidth="1"/>
    <col min="7" max="8" width="12.26953125" customWidth="1"/>
    <col min="9" max="9" width="12" customWidth="1"/>
    <col min="10" max="17" width="11" customWidth="1"/>
    <col min="18" max="27" width="11.26953125" bestFit="1" customWidth="1"/>
  </cols>
  <sheetData>
    <row r="1" spans="1:57" x14ac:dyDescent="0.35">
      <c r="F1" s="26" t="s">
        <v>32</v>
      </c>
      <c r="G1" s="26" t="s">
        <v>33</v>
      </c>
      <c r="H1" s="94"/>
      <c r="I1" s="94"/>
      <c r="J1" s="26"/>
      <c r="K1" s="26"/>
      <c r="L1" s="26"/>
      <c r="M1" s="26"/>
      <c r="N1" s="26"/>
      <c r="O1" s="26"/>
      <c r="P1" s="26"/>
    </row>
    <row r="2" spans="1:57" x14ac:dyDescent="0.35">
      <c r="G2" s="26" t="s">
        <v>585</v>
      </c>
      <c r="H2" s="26"/>
      <c r="I2" s="26"/>
      <c r="J2" s="26"/>
      <c r="K2" s="26"/>
      <c r="L2" s="26"/>
      <c r="M2" s="26"/>
      <c r="N2" s="26"/>
      <c r="O2" s="26"/>
      <c r="P2" s="26"/>
    </row>
    <row r="9" spans="1:57" x14ac:dyDescent="0.35">
      <c r="F9" s="26"/>
      <c r="G9" s="26"/>
      <c r="H9" s="26"/>
      <c r="I9" s="6"/>
      <c r="J9" s="6"/>
      <c r="K9" s="6"/>
      <c r="L9" s="6"/>
      <c r="M9" s="6"/>
      <c r="N9" s="6"/>
      <c r="O9" s="6"/>
      <c r="P9" s="6"/>
      <c r="Q9" s="6"/>
      <c r="R9" s="26"/>
      <c r="S9" s="26"/>
      <c r="T9" s="26"/>
      <c r="U9" s="26"/>
      <c r="V9" s="26"/>
      <c r="W9" s="26"/>
      <c r="X9" s="26"/>
      <c r="Y9" s="26"/>
      <c r="Z9" s="26"/>
      <c r="AA9" s="7"/>
    </row>
    <row r="10" spans="1:57" x14ac:dyDescent="0.35">
      <c r="F10" s="26"/>
      <c r="G10" s="96" t="s">
        <v>38</v>
      </c>
      <c r="H10" s="96"/>
      <c r="I10" s="96"/>
      <c r="J10" s="96"/>
      <c r="K10" s="96"/>
      <c r="L10" s="96"/>
      <c r="M10" s="96"/>
      <c r="N10" s="96"/>
      <c r="O10" s="96"/>
      <c r="P10" s="96"/>
      <c r="Q10" s="96"/>
      <c r="R10" s="97" t="s">
        <v>39</v>
      </c>
      <c r="S10" s="97"/>
      <c r="T10" s="97"/>
      <c r="U10" s="97"/>
      <c r="V10" s="97"/>
      <c r="W10" s="97"/>
      <c r="X10" s="97"/>
      <c r="Y10" s="97"/>
      <c r="Z10" s="97"/>
      <c r="AA10" s="97"/>
      <c r="AB10" s="97"/>
      <c r="AC10" s="98" t="s">
        <v>40</v>
      </c>
      <c r="AD10" s="98"/>
      <c r="AE10" s="98"/>
      <c r="AF10" s="98"/>
      <c r="AG10" s="98"/>
      <c r="AH10" s="98"/>
      <c r="AI10" s="98"/>
      <c r="AJ10" s="98"/>
      <c r="AK10" s="98"/>
      <c r="AL10" s="98"/>
      <c r="AM10" s="98"/>
      <c r="AN10" s="98"/>
      <c r="AO10" s="98"/>
      <c r="AP10" s="98"/>
      <c r="AQ10" s="98"/>
      <c r="AR10" s="98"/>
      <c r="AS10" s="98"/>
      <c r="AT10" s="98"/>
      <c r="AU10" s="98"/>
      <c r="AV10" s="98"/>
      <c r="AW10" s="98"/>
      <c r="AX10" s="98"/>
      <c r="AY10" s="98"/>
      <c r="AZ10" s="98"/>
      <c r="BA10" s="98"/>
      <c r="BB10" s="98"/>
      <c r="BC10" s="98"/>
      <c r="BD10" s="98"/>
      <c r="BE10" s="98"/>
    </row>
    <row r="11" spans="1:57" x14ac:dyDescent="0.35">
      <c r="A11" s="57" t="s">
        <v>615</v>
      </c>
      <c r="B11" s="57" t="s">
        <v>613</v>
      </c>
      <c r="C11" s="57" t="s">
        <v>618</v>
      </c>
      <c r="D11" s="57" t="s">
        <v>620</v>
      </c>
      <c r="E11" s="80" t="s">
        <v>619</v>
      </c>
      <c r="F11" s="27" t="s">
        <v>614</v>
      </c>
      <c r="G11" s="8">
        <v>2000</v>
      </c>
      <c r="H11" s="8">
        <v>2001</v>
      </c>
      <c r="I11" s="8">
        <v>2002</v>
      </c>
      <c r="J11" s="8">
        <v>2003</v>
      </c>
      <c r="K11" s="8">
        <v>2004</v>
      </c>
      <c r="L11" s="8">
        <v>2005</v>
      </c>
      <c r="M11" s="8">
        <v>2006</v>
      </c>
      <c r="N11" s="8">
        <v>2007</v>
      </c>
      <c r="O11" s="8">
        <v>2008</v>
      </c>
      <c r="P11" s="8">
        <v>2009</v>
      </c>
      <c r="Q11" s="8">
        <v>2010</v>
      </c>
      <c r="R11" s="9">
        <v>2011</v>
      </c>
      <c r="S11" s="9">
        <v>2012</v>
      </c>
      <c r="T11" s="9">
        <v>2013</v>
      </c>
      <c r="U11" s="9">
        <v>2014</v>
      </c>
      <c r="V11" s="9">
        <v>2015</v>
      </c>
      <c r="W11" s="9">
        <v>2016</v>
      </c>
      <c r="X11" s="9">
        <v>2017</v>
      </c>
      <c r="Y11" s="9">
        <v>2018</v>
      </c>
      <c r="Z11" s="9">
        <v>2019</v>
      </c>
      <c r="AA11" s="9">
        <v>2020</v>
      </c>
      <c r="AB11" s="9">
        <v>2021</v>
      </c>
      <c r="AC11" s="10">
        <v>2022</v>
      </c>
      <c r="AD11" s="10">
        <v>2023</v>
      </c>
      <c r="AE11" s="10">
        <v>2024</v>
      </c>
      <c r="AF11" s="10">
        <v>2025</v>
      </c>
      <c r="AG11" s="10">
        <v>2026</v>
      </c>
      <c r="AH11" s="10">
        <v>2027</v>
      </c>
      <c r="AI11" s="10">
        <v>2028</v>
      </c>
      <c r="AJ11" s="10">
        <v>2029</v>
      </c>
      <c r="AK11" s="10">
        <v>2030</v>
      </c>
      <c r="AL11" s="10">
        <v>2031</v>
      </c>
      <c r="AM11" s="10">
        <v>2032</v>
      </c>
      <c r="AN11" s="10">
        <v>2033</v>
      </c>
      <c r="AO11" s="10">
        <v>2034</v>
      </c>
      <c r="AP11" s="10">
        <v>2035</v>
      </c>
      <c r="AQ11" s="10">
        <v>2036</v>
      </c>
      <c r="AR11" s="10">
        <v>2037</v>
      </c>
      <c r="AS11" s="10">
        <v>2038</v>
      </c>
      <c r="AT11" s="10">
        <v>2039</v>
      </c>
      <c r="AU11" s="10">
        <v>2040</v>
      </c>
      <c r="AV11" s="10">
        <v>2041</v>
      </c>
      <c r="AW11" s="10">
        <v>2042</v>
      </c>
      <c r="AX11" s="10">
        <v>2043</v>
      </c>
      <c r="AY11" s="10">
        <v>2044</v>
      </c>
      <c r="AZ11" s="10">
        <v>2045</v>
      </c>
      <c r="BA11" s="10">
        <v>2046</v>
      </c>
      <c r="BB11" s="10">
        <v>2047</v>
      </c>
      <c r="BC11" s="10">
        <v>2048</v>
      </c>
      <c r="BD11" s="10">
        <v>2049</v>
      </c>
      <c r="BE11" s="10">
        <v>2050</v>
      </c>
    </row>
    <row r="12" spans="1:57" x14ac:dyDescent="0.35">
      <c r="A12" s="57" t="s">
        <v>616</v>
      </c>
      <c r="C12" s="86" t="s">
        <v>5</v>
      </c>
      <c r="D12" s="58" t="s">
        <v>621</v>
      </c>
      <c r="E12" s="82" t="s">
        <v>623</v>
      </c>
      <c r="F12" s="26" t="s">
        <v>41</v>
      </c>
      <c r="G12" s="11">
        <f>G$43*'Shares Cordless Tools'!C5</f>
        <v>2.1212450616504004</v>
      </c>
      <c r="H12" s="11">
        <f>H$43*'Shares Cordless Tools'!D5</f>
        <v>2.270893913287817</v>
      </c>
      <c r="I12" s="11">
        <f>I$43*'Shares Cordless Tools'!E5</f>
        <v>2.124792634018287</v>
      </c>
      <c r="J12" s="11">
        <f>J$43*'Shares Cordless Tools'!F5</f>
        <v>2.1239932514348445</v>
      </c>
      <c r="K12" s="11">
        <f>K$43*'Shares Cordless Tools'!G5</f>
        <v>2.9158963934833841</v>
      </c>
      <c r="L12" s="11">
        <f>L$43*'Shares Cordless Tools'!H5</f>
        <v>3.9885465395274573</v>
      </c>
      <c r="M12" s="11">
        <f>M$43*'Shares Cordless Tools'!I5</f>
        <v>4.4102435463821603</v>
      </c>
      <c r="N12" s="11">
        <f>N$43*'Shares Cordless Tools'!J5</f>
        <v>3.3278520958930939</v>
      </c>
      <c r="O12" s="11">
        <f>O$43*'Shares Cordless Tools'!K5</f>
        <v>2.0058876931161174</v>
      </c>
      <c r="P12" s="11">
        <f>P$43*'Shares Cordless Tools'!L5</f>
        <v>2.8100324542554249</v>
      </c>
      <c r="Q12" s="11">
        <f>Q$43*'Shares Cordless Tools'!M5</f>
        <v>3.4384020363534664</v>
      </c>
      <c r="R12" s="11">
        <f>R$43*'Shares Cordless Tools'!N5</f>
        <v>3.6585862391378652</v>
      </c>
      <c r="S12" s="11">
        <f>S$43*'Shares Cordless Tools'!O5</f>
        <v>3.924302137074053</v>
      </c>
      <c r="T12" s="11">
        <f>T$43*'Shares Cordless Tools'!P5</f>
        <v>0.95684969709908096</v>
      </c>
      <c r="U12" s="11">
        <f>U$43*'Shares Cordless Tools'!Q5</f>
        <v>0.95045453715929451</v>
      </c>
      <c r="V12" s="11">
        <f>V$43*'Shares Cordless Tools'!R5</f>
        <v>0.96131491208307562</v>
      </c>
      <c r="W12" s="11">
        <f>W$43*'Shares Cordless Tools'!S5</f>
        <v>0.70954048805982439</v>
      </c>
      <c r="X12" s="11">
        <f>X$43*'Shares Cordless Tools'!T5</f>
        <v>0.43693799775559977</v>
      </c>
      <c r="Y12" s="11">
        <f>Y$43*'Shares Cordless Tools'!U5</f>
        <v>0.77511770509498779</v>
      </c>
      <c r="Z12" s="11">
        <f>Z$43*'Shares Cordless Tools'!V5</f>
        <v>1.6473798343029009</v>
      </c>
      <c r="AA12" s="11">
        <f>AA$43*'Shares Cordless Tools'!W5</f>
        <v>0.94541797367207547</v>
      </c>
      <c r="AB12" s="11">
        <f>AB$43*'Shares Cordless Tools'!X5</f>
        <v>0</v>
      </c>
      <c r="AC12" s="13">
        <v>0</v>
      </c>
      <c r="AD12" s="13">
        <v>0</v>
      </c>
      <c r="AE12" s="13">
        <v>0</v>
      </c>
      <c r="AF12" s="13">
        <v>0</v>
      </c>
      <c r="AG12" s="13">
        <v>0</v>
      </c>
      <c r="AH12" s="13">
        <v>0</v>
      </c>
      <c r="AI12" s="13">
        <v>0</v>
      </c>
      <c r="AJ12" s="13">
        <v>0</v>
      </c>
      <c r="AK12" s="13">
        <v>0</v>
      </c>
      <c r="AL12" s="13">
        <v>0</v>
      </c>
      <c r="AM12" s="13">
        <v>0</v>
      </c>
      <c r="AN12" s="13">
        <v>0</v>
      </c>
      <c r="AO12" s="13">
        <v>0</v>
      </c>
      <c r="AP12" s="13">
        <v>0</v>
      </c>
      <c r="AQ12" s="13">
        <v>0</v>
      </c>
      <c r="AR12" s="13">
        <v>0</v>
      </c>
      <c r="AS12" s="13">
        <v>0</v>
      </c>
      <c r="AT12" s="13">
        <v>0</v>
      </c>
      <c r="AU12" s="13">
        <v>0</v>
      </c>
      <c r="AV12" s="13">
        <v>0</v>
      </c>
      <c r="AW12" s="13">
        <v>0</v>
      </c>
      <c r="AX12" s="13">
        <v>0</v>
      </c>
      <c r="AY12" s="13">
        <v>0</v>
      </c>
      <c r="AZ12" s="13">
        <v>0</v>
      </c>
      <c r="BA12" s="13">
        <v>0</v>
      </c>
      <c r="BB12" s="13">
        <v>0</v>
      </c>
      <c r="BC12" s="13">
        <v>0</v>
      </c>
      <c r="BD12" s="13">
        <v>0</v>
      </c>
      <c r="BE12" s="13">
        <v>0</v>
      </c>
    </row>
    <row r="13" spans="1:57" x14ac:dyDescent="0.35">
      <c r="A13" s="57" t="s">
        <v>616</v>
      </c>
      <c r="C13" s="86" t="s">
        <v>5</v>
      </c>
      <c r="D13" s="58" t="s">
        <v>621</v>
      </c>
      <c r="E13" s="82" t="s">
        <v>623</v>
      </c>
      <c r="F13" s="26" t="s">
        <v>42</v>
      </c>
      <c r="G13" s="11">
        <f>G$43*'Shares Cordless Tools'!C6</f>
        <v>6.5937758353692759</v>
      </c>
      <c r="H13" s="11">
        <f>H$43*'Shares Cordless Tools'!D6</f>
        <v>6.5687317791501787</v>
      </c>
      <c r="I13" s="11">
        <f>I$43*'Shares Cordless Tools'!E6</f>
        <v>7.8038758707187927</v>
      </c>
      <c r="J13" s="11">
        <f>J$43*'Shares Cordless Tools'!F6</f>
        <v>7.3022973504741895</v>
      </c>
      <c r="K13" s="11">
        <f>K$43*'Shares Cordless Tools'!G6</f>
        <v>6.4704923133126044</v>
      </c>
      <c r="L13" s="11">
        <f>L$43*'Shares Cordless Tools'!H6</f>
        <v>6.4416500094580353</v>
      </c>
      <c r="M13" s="11">
        <f>M$43*'Shares Cordless Tools'!I6</f>
        <v>6.3682704422964509</v>
      </c>
      <c r="N13" s="11">
        <f>N$43*'Shares Cordless Tools'!J6</f>
        <v>5.9542154934405964</v>
      </c>
      <c r="O13" s="11">
        <f>O$43*'Shares Cordless Tools'!K6</f>
        <v>6.5027402374189407</v>
      </c>
      <c r="P13" s="11">
        <f>P$43*'Shares Cordless Tools'!L6</f>
        <v>6.226000965802597</v>
      </c>
      <c r="Q13" s="11">
        <f>Q$43*'Shares Cordless Tools'!M6</f>
        <v>4.7487031094925625</v>
      </c>
      <c r="R13" s="11">
        <f>R$43*'Shares Cordless Tools'!N6</f>
        <v>5.1221531643366447</v>
      </c>
      <c r="S13" s="11">
        <f>S$43*'Shares Cordless Tools'!O6</f>
        <v>5.369285378653494</v>
      </c>
      <c r="T13" s="11">
        <f>T$43*'Shares Cordless Tools'!P6</f>
        <v>1.2771314849330644</v>
      </c>
      <c r="U13" s="11">
        <f>U$43*'Shares Cordless Tools'!Q6</f>
        <v>1.2344660923894226</v>
      </c>
      <c r="V13" s="11">
        <f>V$43*'Shares Cordless Tools'!R6</f>
        <v>1.2142442153899811</v>
      </c>
      <c r="W13" s="11">
        <f>W$43*'Shares Cordless Tools'!S6</f>
        <v>1.4186514669546249</v>
      </c>
      <c r="X13" s="11">
        <f>X$43*'Shares Cordless Tools'!T6</f>
        <v>2.4044206911256736</v>
      </c>
      <c r="Y13" s="11">
        <f>Y$43*'Shares Cordless Tools'!U6</f>
        <v>2.7983117795455938</v>
      </c>
      <c r="Z13" s="11">
        <f>Z$43*'Shares Cordless Tools'!V6</f>
        <v>4.1097196538350378</v>
      </c>
      <c r="AA13" s="11">
        <f>AA$43*'Shares Cordless Tools'!W6</f>
        <v>2.1433082970223118</v>
      </c>
      <c r="AB13" s="11">
        <f>AB$43*'Shares Cordless Tools'!X6</f>
        <v>0</v>
      </c>
      <c r="AC13" s="13">
        <v>0</v>
      </c>
      <c r="AD13" s="13">
        <v>0</v>
      </c>
      <c r="AE13" s="13">
        <v>0</v>
      </c>
      <c r="AF13" s="13">
        <v>0</v>
      </c>
      <c r="AG13" s="13">
        <v>0</v>
      </c>
      <c r="AH13" s="13">
        <v>0</v>
      </c>
      <c r="AI13" s="13">
        <v>0</v>
      </c>
      <c r="AJ13" s="13">
        <v>0</v>
      </c>
      <c r="AK13" s="13">
        <v>0</v>
      </c>
      <c r="AL13" s="13">
        <v>0</v>
      </c>
      <c r="AM13" s="13">
        <v>0</v>
      </c>
      <c r="AN13" s="13">
        <v>0</v>
      </c>
      <c r="AO13" s="13">
        <v>0</v>
      </c>
      <c r="AP13" s="13">
        <v>0</v>
      </c>
      <c r="AQ13" s="13">
        <v>0</v>
      </c>
      <c r="AR13" s="13">
        <v>0</v>
      </c>
      <c r="AS13" s="13">
        <v>0</v>
      </c>
      <c r="AT13" s="13">
        <v>0</v>
      </c>
      <c r="AU13" s="13">
        <v>0</v>
      </c>
      <c r="AV13" s="13">
        <v>0</v>
      </c>
      <c r="AW13" s="13">
        <v>0</v>
      </c>
      <c r="AX13" s="13">
        <v>0</v>
      </c>
      <c r="AY13" s="13">
        <v>0</v>
      </c>
      <c r="AZ13" s="13">
        <v>0</v>
      </c>
      <c r="BA13" s="13">
        <v>0</v>
      </c>
      <c r="BB13" s="13">
        <v>0</v>
      </c>
      <c r="BC13" s="13">
        <v>0</v>
      </c>
      <c r="BD13" s="13">
        <v>0</v>
      </c>
      <c r="BE13" s="13">
        <v>0</v>
      </c>
    </row>
    <row r="14" spans="1:57" x14ac:dyDescent="0.35">
      <c r="A14" s="57" t="s">
        <v>616</v>
      </c>
      <c r="C14" s="86" t="s">
        <v>5</v>
      </c>
      <c r="D14" s="58" t="s">
        <v>621</v>
      </c>
      <c r="E14" s="82" t="s">
        <v>623</v>
      </c>
      <c r="F14" s="26" t="s">
        <v>43</v>
      </c>
      <c r="G14" s="11">
        <f>G$43*'Shares Cordless Tools'!C7</f>
        <v>0.60687818329513965</v>
      </c>
      <c r="H14" s="11">
        <f>H$43*'Shares Cordless Tools'!D7</f>
        <v>0.6523933018219702</v>
      </c>
      <c r="I14" s="11">
        <f>I$43*'Shares Cordless Tools'!E7</f>
        <v>0.60072259919311999</v>
      </c>
      <c r="J14" s="11">
        <f>J$43*'Shares Cordless Tools'!F7</f>
        <v>0.7802863730753109</v>
      </c>
      <c r="K14" s="11">
        <f>K$43*'Shares Cordless Tools'!G7</f>
        <v>0.90364905550363261</v>
      </c>
      <c r="L14" s="11">
        <f>L$43*'Shares Cordless Tools'!H7</f>
        <v>1.0556323899897437</v>
      </c>
      <c r="M14" s="11">
        <f>M$43*'Shares Cordless Tools'!I7</f>
        <v>1.0530145905768415</v>
      </c>
      <c r="N14" s="11">
        <f>N$43*'Shares Cordless Tools'!J7</f>
        <v>1.0957430829796642</v>
      </c>
      <c r="O14" s="11">
        <f>O$43*'Shares Cordless Tools'!K7</f>
        <v>1.3105593910631599</v>
      </c>
      <c r="P14" s="11">
        <f>P$43*'Shares Cordless Tools'!L7</f>
        <v>1.6367648515598152</v>
      </c>
      <c r="Q14" s="11">
        <f>Q$43*'Shares Cordless Tools'!M7</f>
        <v>1.6750487390061159</v>
      </c>
      <c r="R14" s="11">
        <f>R$43*'Shares Cordless Tools'!N7</f>
        <v>1.8553314979257387</v>
      </c>
      <c r="S14" s="11">
        <f>S$43*'Shares Cordless Tools'!O7</f>
        <v>2.2378462604522036</v>
      </c>
      <c r="T14" s="11">
        <f>T$43*'Shares Cordless Tools'!P7</f>
        <v>0.5228353008598533</v>
      </c>
      <c r="U14" s="11">
        <f>U$43*'Shares Cordless Tools'!Q7</f>
        <v>0.49748844977222934</v>
      </c>
      <c r="V14" s="11">
        <f>V$43*'Shares Cordless Tools'!R7</f>
        <v>0.53293509676830142</v>
      </c>
      <c r="W14" s="11">
        <f>W$43*'Shares Cordless Tools'!S7</f>
        <v>0.67078536686271528</v>
      </c>
      <c r="X14" s="11">
        <f>X$43*'Shares Cordless Tools'!T7</f>
        <v>1.0590592050479521</v>
      </c>
      <c r="Y14" s="11">
        <f>Y$43*'Shares Cordless Tools'!U7</f>
        <v>1.0825844882619253</v>
      </c>
      <c r="Z14" s="11">
        <f>Z$43*'Shares Cordless Tools'!V7</f>
        <v>1.6572004139802952</v>
      </c>
      <c r="AA14" s="11">
        <f>AA$43*'Shares Cordless Tools'!W7</f>
        <v>0.89776868032150592</v>
      </c>
      <c r="AB14" s="11">
        <f>AB$43*'Shares Cordless Tools'!X7</f>
        <v>0</v>
      </c>
      <c r="AC14" s="13">
        <v>0</v>
      </c>
      <c r="AD14" s="13">
        <v>0</v>
      </c>
      <c r="AE14" s="13">
        <v>0</v>
      </c>
      <c r="AF14" s="13">
        <v>0</v>
      </c>
      <c r="AG14" s="13">
        <v>0</v>
      </c>
      <c r="AH14" s="13">
        <v>0</v>
      </c>
      <c r="AI14" s="13">
        <v>0</v>
      </c>
      <c r="AJ14" s="13">
        <v>0</v>
      </c>
      <c r="AK14" s="13">
        <v>0</v>
      </c>
      <c r="AL14" s="13">
        <v>0</v>
      </c>
      <c r="AM14" s="13">
        <v>0</v>
      </c>
      <c r="AN14" s="13">
        <v>0</v>
      </c>
      <c r="AO14" s="13">
        <v>0</v>
      </c>
      <c r="AP14" s="13">
        <v>0</v>
      </c>
      <c r="AQ14" s="13">
        <v>0</v>
      </c>
      <c r="AR14" s="13">
        <v>0</v>
      </c>
      <c r="AS14" s="13">
        <v>0</v>
      </c>
      <c r="AT14" s="13">
        <v>0</v>
      </c>
      <c r="AU14" s="13">
        <v>0</v>
      </c>
      <c r="AV14" s="13">
        <v>0</v>
      </c>
      <c r="AW14" s="13">
        <v>0</v>
      </c>
      <c r="AX14" s="13">
        <v>0</v>
      </c>
      <c r="AY14" s="13">
        <v>0</v>
      </c>
      <c r="AZ14" s="13">
        <v>0</v>
      </c>
      <c r="BA14" s="13">
        <v>0</v>
      </c>
      <c r="BB14" s="13">
        <v>0</v>
      </c>
      <c r="BC14" s="13">
        <v>0</v>
      </c>
      <c r="BD14" s="13">
        <v>0</v>
      </c>
      <c r="BE14" s="13">
        <v>0</v>
      </c>
    </row>
    <row r="15" spans="1:57" x14ac:dyDescent="0.35">
      <c r="A15" s="57" t="s">
        <v>616</v>
      </c>
      <c r="C15" s="86" t="s">
        <v>5</v>
      </c>
      <c r="D15" s="58" t="s">
        <v>621</v>
      </c>
      <c r="E15" s="82" t="s">
        <v>623</v>
      </c>
      <c r="F15" s="26" t="s">
        <v>44</v>
      </c>
      <c r="G15" s="11">
        <f>G$43*'Shares Cordless Tools'!C8</f>
        <v>0.57748010378534242</v>
      </c>
      <c r="H15" s="11">
        <f>H$43*'Shares Cordless Tools'!D8</f>
        <v>0.83726891184205021</v>
      </c>
      <c r="I15" s="11">
        <f>I$43*'Shares Cordless Tools'!E8</f>
        <v>1.006966334191477</v>
      </c>
      <c r="J15" s="11">
        <f>J$43*'Shares Cordless Tools'!F8</f>
        <v>1.0486784551707027</v>
      </c>
      <c r="K15" s="11">
        <f>K$43*'Shares Cordless Tools'!G8</f>
        <v>1.3781657330097274</v>
      </c>
      <c r="L15" s="11">
        <f>L$43*'Shares Cordless Tools'!H8</f>
        <v>1.4229672293035265</v>
      </c>
      <c r="M15" s="11">
        <f>M$43*'Shares Cordless Tools'!I8</f>
        <v>1.4642887454496742</v>
      </c>
      <c r="N15" s="11">
        <f>N$43*'Shares Cordless Tools'!J8</f>
        <v>1.2181175162940951</v>
      </c>
      <c r="O15" s="11">
        <f>O$43*'Shares Cordless Tools'!K8</f>
        <v>1.2766106410533706</v>
      </c>
      <c r="P15" s="11">
        <f>P$43*'Shares Cordless Tools'!L8</f>
        <v>1.1788881850917488</v>
      </c>
      <c r="Q15" s="11">
        <f>Q$43*'Shares Cordless Tools'!M8</f>
        <v>0.85377545192209903</v>
      </c>
      <c r="R15" s="11">
        <f>R$43*'Shares Cordless Tools'!N8</f>
        <v>0.75104431022291118</v>
      </c>
      <c r="S15" s="11">
        <f>S$43*'Shares Cordless Tools'!O8</f>
        <v>0.92379091944891745</v>
      </c>
      <c r="T15" s="11">
        <f>T$43*'Shares Cordless Tools'!P8</f>
        <v>0.24817930648339764</v>
      </c>
      <c r="U15" s="11">
        <f>U$43*'Shares Cordless Tools'!Q8</f>
        <v>0.26720158145566969</v>
      </c>
      <c r="V15" s="11">
        <f>V$43*'Shares Cordless Tools'!R8</f>
        <v>0.31436719205790126</v>
      </c>
      <c r="W15" s="11">
        <f>W$43*'Shares Cordless Tools'!S8</f>
        <v>0.39358134236959463</v>
      </c>
      <c r="X15" s="11">
        <f>X$43*'Shares Cordless Tools'!T8</f>
        <v>0.70393851613006742</v>
      </c>
      <c r="Y15" s="11">
        <f>Y$43*'Shares Cordless Tools'!U8</f>
        <v>0.79193718043507089</v>
      </c>
      <c r="Z15" s="11">
        <f>Z$43*'Shares Cordless Tools'!V8</f>
        <v>1.1214335754950175</v>
      </c>
      <c r="AA15" s="11">
        <f>AA$43*'Shares Cordless Tools'!W8</f>
        <v>0.62305662278389207</v>
      </c>
      <c r="AB15" s="11">
        <f>AB$43*'Shares Cordless Tools'!X8</f>
        <v>0</v>
      </c>
      <c r="AC15" s="13">
        <v>0</v>
      </c>
      <c r="AD15" s="13">
        <v>0</v>
      </c>
      <c r="AE15" s="13">
        <v>0</v>
      </c>
      <c r="AF15" s="13">
        <v>0</v>
      </c>
      <c r="AG15" s="13">
        <v>0</v>
      </c>
      <c r="AH15" s="13">
        <v>0</v>
      </c>
      <c r="AI15" s="13">
        <v>0</v>
      </c>
      <c r="AJ15" s="13">
        <v>0</v>
      </c>
      <c r="AK15" s="13">
        <v>0</v>
      </c>
      <c r="AL15" s="13">
        <v>0</v>
      </c>
      <c r="AM15" s="13">
        <v>0</v>
      </c>
      <c r="AN15" s="13">
        <v>0</v>
      </c>
      <c r="AO15" s="13">
        <v>0</v>
      </c>
      <c r="AP15" s="13">
        <v>0</v>
      </c>
      <c r="AQ15" s="13">
        <v>0</v>
      </c>
      <c r="AR15" s="13">
        <v>0</v>
      </c>
      <c r="AS15" s="13">
        <v>0</v>
      </c>
      <c r="AT15" s="13">
        <v>0</v>
      </c>
      <c r="AU15" s="13">
        <v>0</v>
      </c>
      <c r="AV15" s="13">
        <v>0</v>
      </c>
      <c r="AW15" s="13">
        <v>0</v>
      </c>
      <c r="AX15" s="13">
        <v>0</v>
      </c>
      <c r="AY15" s="13">
        <v>0</v>
      </c>
      <c r="AZ15" s="13">
        <v>0</v>
      </c>
      <c r="BA15" s="13">
        <v>0</v>
      </c>
      <c r="BB15" s="13">
        <v>0</v>
      </c>
      <c r="BC15" s="13">
        <v>0</v>
      </c>
      <c r="BD15" s="13">
        <v>0</v>
      </c>
      <c r="BE15" s="13">
        <v>0</v>
      </c>
    </row>
    <row r="16" spans="1:57" x14ac:dyDescent="0.35">
      <c r="A16" s="57" t="s">
        <v>616</v>
      </c>
      <c r="C16" s="86" t="s">
        <v>5</v>
      </c>
      <c r="D16" s="58" t="s">
        <v>621</v>
      </c>
      <c r="E16" s="82" t="s">
        <v>623</v>
      </c>
      <c r="F16" s="26" t="s">
        <v>45</v>
      </c>
      <c r="G16" s="11">
        <f>G$43*'Shares Cordless Tools'!C9</f>
        <v>0.18707989430704583</v>
      </c>
      <c r="H16" s="11">
        <f>H$43*'Shares Cordless Tools'!D9</f>
        <v>0.21438897224988337</v>
      </c>
      <c r="I16" s="11">
        <f>I$43*'Shares Cordless Tools'!E9</f>
        <v>0.19193305725001183</v>
      </c>
      <c r="J16" s="11">
        <f>J$43*'Shares Cordless Tools'!F9</f>
        <v>0.18349778271496767</v>
      </c>
      <c r="K16" s="11">
        <f>K$43*'Shares Cordless Tools'!G9</f>
        <v>0.21762902878456719</v>
      </c>
      <c r="L16" s="11">
        <f>L$43*'Shares Cordless Tools'!H9</f>
        <v>0.25622249139497905</v>
      </c>
      <c r="M16" s="11">
        <f>M$43*'Shares Cordless Tools'!I9</f>
        <v>0.31037089453123429</v>
      </c>
      <c r="N16" s="11">
        <f>N$43*'Shares Cordless Tools'!J9</f>
        <v>0.31546053843797844</v>
      </c>
      <c r="O16" s="11">
        <f>O$43*'Shares Cordless Tools'!K9</f>
        <v>0.3308902798090001</v>
      </c>
      <c r="P16" s="11">
        <f>P$43*'Shares Cordless Tools'!L9</f>
        <v>0.29073778840628134</v>
      </c>
      <c r="Q16" s="11">
        <f>Q$43*'Shares Cordless Tools'!M9</f>
        <v>0.35736862645447254</v>
      </c>
      <c r="R16" s="11">
        <f>R$43*'Shares Cordless Tools'!N9</f>
        <v>0.40726249161719452</v>
      </c>
      <c r="S16" s="11">
        <f>S$43*'Shares Cordless Tools'!O9</f>
        <v>0.3192916286976798</v>
      </c>
      <c r="T16" s="11">
        <f>T$43*'Shares Cordless Tools'!P9</f>
        <v>7.7489691942565747E-2</v>
      </c>
      <c r="U16" s="11">
        <f>U$43*'Shares Cordless Tools'!Q9</f>
        <v>7.5485297465660128E-2</v>
      </c>
      <c r="V16" s="11">
        <f>V$43*'Shares Cordless Tools'!R9</f>
        <v>8.1896986954067816E-2</v>
      </c>
      <c r="W16" s="11">
        <f>W$43*'Shares Cordless Tools'!S9</f>
        <v>8.9702896248231564E-2</v>
      </c>
      <c r="X16" s="11">
        <f>X$43*'Shares Cordless Tools'!T9</f>
        <v>0.21168026142851512</v>
      </c>
      <c r="Y16" s="11">
        <f>Y$43*'Shares Cordless Tools'!U9</f>
        <v>0.19907119033198348</v>
      </c>
      <c r="Z16" s="11">
        <f>Z$43*'Shares Cordless Tools'!V9</f>
        <v>0.29532946642392832</v>
      </c>
      <c r="AA16" s="11">
        <f>AA$43*'Shares Cordless Tools'!W9</f>
        <v>0.14595433543637445</v>
      </c>
      <c r="AB16" s="11">
        <f>AB$43*'Shares Cordless Tools'!X9</f>
        <v>0</v>
      </c>
      <c r="AC16" s="13">
        <v>0</v>
      </c>
      <c r="AD16" s="13">
        <v>0</v>
      </c>
      <c r="AE16" s="13">
        <v>0</v>
      </c>
      <c r="AF16" s="13">
        <v>0</v>
      </c>
      <c r="AG16" s="13">
        <v>0</v>
      </c>
      <c r="AH16" s="13">
        <v>0</v>
      </c>
      <c r="AI16" s="13">
        <v>0</v>
      </c>
      <c r="AJ16" s="13">
        <v>0</v>
      </c>
      <c r="AK16" s="13">
        <v>0</v>
      </c>
      <c r="AL16" s="13">
        <v>0</v>
      </c>
      <c r="AM16" s="13">
        <v>0</v>
      </c>
      <c r="AN16" s="13">
        <v>0</v>
      </c>
      <c r="AO16" s="13">
        <v>0</v>
      </c>
      <c r="AP16" s="13">
        <v>0</v>
      </c>
      <c r="AQ16" s="13">
        <v>0</v>
      </c>
      <c r="AR16" s="13">
        <v>0</v>
      </c>
      <c r="AS16" s="13">
        <v>0</v>
      </c>
      <c r="AT16" s="13">
        <v>0</v>
      </c>
      <c r="AU16" s="13">
        <v>0</v>
      </c>
      <c r="AV16" s="13">
        <v>0</v>
      </c>
      <c r="AW16" s="13">
        <v>0</v>
      </c>
      <c r="AX16" s="13">
        <v>0</v>
      </c>
      <c r="AY16" s="13">
        <v>0</v>
      </c>
      <c r="AZ16" s="13">
        <v>0</v>
      </c>
      <c r="BA16" s="13">
        <v>0</v>
      </c>
      <c r="BB16" s="13">
        <v>0</v>
      </c>
      <c r="BC16" s="13">
        <v>0</v>
      </c>
      <c r="BD16" s="13">
        <v>0</v>
      </c>
      <c r="BE16" s="13">
        <v>0</v>
      </c>
    </row>
    <row r="17" spans="1:57" x14ac:dyDescent="0.35">
      <c r="A17" s="57" t="s">
        <v>616</v>
      </c>
      <c r="C17" s="86" t="s">
        <v>5</v>
      </c>
      <c r="D17" s="58" t="s">
        <v>621</v>
      </c>
      <c r="E17" s="82" t="s">
        <v>623</v>
      </c>
      <c r="F17" s="26" t="s">
        <v>46</v>
      </c>
      <c r="G17" s="11">
        <f>G$43*'Shares Cordless Tools'!C10</f>
        <v>2.3849576876706489</v>
      </c>
      <c r="H17" s="11">
        <f>H$43*'Shares Cordless Tools'!D10</f>
        <v>2.8513218897183794</v>
      </c>
      <c r="I17" s="11">
        <f>I$43*'Shares Cordless Tools'!E10</f>
        <v>2.9313009883645833</v>
      </c>
      <c r="J17" s="11">
        <f>J$43*'Shares Cordless Tools'!F10</f>
        <v>3.1915157451665013</v>
      </c>
      <c r="K17" s="11">
        <f>K$43*'Shares Cordless Tools'!G10</f>
        <v>3.2743482214439359</v>
      </c>
      <c r="L17" s="11">
        <f>L$43*'Shares Cordless Tools'!H10</f>
        <v>3.4453608414104298</v>
      </c>
      <c r="M17" s="11">
        <f>M$43*'Shares Cordless Tools'!I10</f>
        <v>3.1849595813039628</v>
      </c>
      <c r="N17" s="11">
        <f>N$43*'Shares Cordless Tools'!J10</f>
        <v>3.1536637672538146</v>
      </c>
      <c r="O17" s="11">
        <f>O$43*'Shares Cordless Tools'!K10</f>
        <v>3.6475969297293087</v>
      </c>
      <c r="P17" s="11">
        <f>P$43*'Shares Cordless Tools'!L10</f>
        <v>4.4355581966224875</v>
      </c>
      <c r="Q17" s="11">
        <f>Q$43*'Shares Cordless Tools'!M10</f>
        <v>4.5990769122070629</v>
      </c>
      <c r="R17" s="11">
        <f>R$43*'Shares Cordless Tools'!N10</f>
        <v>4.9512624552429365</v>
      </c>
      <c r="S17" s="11">
        <f>S$43*'Shares Cordless Tools'!O10</f>
        <v>5.3205470789575919</v>
      </c>
      <c r="T17" s="11">
        <f>T$43*'Shares Cordless Tools'!P10</f>
        <v>1.3253642384796158</v>
      </c>
      <c r="U17" s="11">
        <f>U$43*'Shares Cordless Tools'!Q10</f>
        <v>1.3375812785740493</v>
      </c>
      <c r="V17" s="11">
        <f>V$43*'Shares Cordless Tools'!R10</f>
        <v>1.3728542285364653</v>
      </c>
      <c r="W17" s="11">
        <f>W$43*'Shares Cordless Tools'!S10</f>
        <v>1.6661233872479708</v>
      </c>
      <c r="X17" s="11">
        <f>X$43*'Shares Cordless Tools'!T10</f>
        <v>2.609212747306604</v>
      </c>
      <c r="Y17" s="11">
        <f>Y$43*'Shares Cordless Tools'!U10</f>
        <v>2.6516718328574331</v>
      </c>
      <c r="Z17" s="11">
        <f>Z$43*'Shares Cordless Tools'!V10</f>
        <v>4.0437757467488291</v>
      </c>
      <c r="AA17" s="11">
        <f>AA$43*'Shares Cordless Tools'!W10</f>
        <v>2.1856705537144285</v>
      </c>
      <c r="AB17" s="11">
        <f>AB$43*'Shares Cordless Tools'!X10</f>
        <v>0</v>
      </c>
      <c r="AC17" s="13">
        <v>0</v>
      </c>
      <c r="AD17" s="13">
        <v>0</v>
      </c>
      <c r="AE17" s="13">
        <v>0</v>
      </c>
      <c r="AF17" s="13">
        <v>0</v>
      </c>
      <c r="AG17" s="13">
        <v>0</v>
      </c>
      <c r="AH17" s="13">
        <v>0</v>
      </c>
      <c r="AI17" s="13">
        <v>0</v>
      </c>
      <c r="AJ17" s="13">
        <v>0</v>
      </c>
      <c r="AK17" s="13">
        <v>0</v>
      </c>
      <c r="AL17" s="13">
        <v>0</v>
      </c>
      <c r="AM17" s="13">
        <v>0</v>
      </c>
      <c r="AN17" s="13">
        <v>0</v>
      </c>
      <c r="AO17" s="13">
        <v>0</v>
      </c>
      <c r="AP17" s="13">
        <v>0</v>
      </c>
      <c r="AQ17" s="13">
        <v>0</v>
      </c>
      <c r="AR17" s="13">
        <v>0</v>
      </c>
      <c r="AS17" s="13">
        <v>0</v>
      </c>
      <c r="AT17" s="13">
        <v>0</v>
      </c>
      <c r="AU17" s="13">
        <v>0</v>
      </c>
      <c r="AV17" s="13">
        <v>0</v>
      </c>
      <c r="AW17" s="13">
        <v>0</v>
      </c>
      <c r="AX17" s="13">
        <v>0</v>
      </c>
      <c r="AY17" s="13">
        <v>0</v>
      </c>
      <c r="AZ17" s="13">
        <v>0</v>
      </c>
      <c r="BA17" s="13">
        <v>0</v>
      </c>
      <c r="BB17" s="13">
        <v>0</v>
      </c>
      <c r="BC17" s="13">
        <v>0</v>
      </c>
      <c r="BD17" s="13">
        <v>0</v>
      </c>
      <c r="BE17" s="13">
        <v>0</v>
      </c>
    </row>
    <row r="18" spans="1:57" x14ac:dyDescent="0.35">
      <c r="A18" s="57" t="s">
        <v>616</v>
      </c>
      <c r="C18" s="86" t="s">
        <v>5</v>
      </c>
      <c r="D18" s="58" t="s">
        <v>621</v>
      </c>
      <c r="E18" s="82" t="s">
        <v>623</v>
      </c>
      <c r="F18" s="26" t="s">
        <v>47</v>
      </c>
      <c r="G18" s="11">
        <f>G$43*'Shares Cordless Tools'!C11</f>
        <v>2.151521519321864</v>
      </c>
      <c r="H18" s="11">
        <f>H$43*'Shares Cordless Tools'!D11</f>
        <v>2.2014544004198093</v>
      </c>
      <c r="I18" s="11">
        <f>I$43*'Shares Cordless Tools'!E11</f>
        <v>2.0790737346896919</v>
      </c>
      <c r="J18" s="11">
        <f>J$43*'Shares Cordless Tools'!F11</f>
        <v>2.7726083971888977</v>
      </c>
      <c r="K18" s="11">
        <f>K$43*'Shares Cordless Tools'!G11</f>
        <v>2.3547830274519805</v>
      </c>
      <c r="L18" s="11">
        <f>L$43*'Shares Cordless Tools'!H11</f>
        <v>2.1778679225911799</v>
      </c>
      <c r="M18" s="11">
        <f>M$43*'Shares Cordless Tools'!I11</f>
        <v>2.3809011544190519</v>
      </c>
      <c r="N18" s="11">
        <f>N$43*'Shares Cordless Tools'!J11</f>
        <v>2.6784518615680764</v>
      </c>
      <c r="O18" s="11">
        <f>O$43*'Shares Cordless Tools'!K11</f>
        <v>2.7458927541792146</v>
      </c>
      <c r="P18" s="11">
        <f>P$43*'Shares Cordless Tools'!L11</f>
        <v>2.5068346914613677</v>
      </c>
      <c r="Q18" s="11">
        <f>Q$43*'Shares Cordless Tools'!M11</f>
        <v>3.5132976733098307</v>
      </c>
      <c r="R18" s="11">
        <f>R$43*'Shares Cordless Tools'!N11</f>
        <v>3.3345106441955683</v>
      </c>
      <c r="S18" s="11">
        <f>S$43*'Shares Cordless Tools'!O11</f>
        <v>2.9134620891301992</v>
      </c>
      <c r="T18" s="11">
        <f>T$43*'Shares Cordless Tools'!P11</f>
        <v>0.55661381345659533</v>
      </c>
      <c r="U18" s="11">
        <f>U$43*'Shares Cordless Tools'!Q11</f>
        <v>0.47790727818700762</v>
      </c>
      <c r="V18" s="11">
        <f>V$43*'Shares Cordless Tools'!R11</f>
        <v>0.41107253241882347</v>
      </c>
      <c r="W18" s="11">
        <f>W$43*'Shares Cordless Tools'!S11</f>
        <v>0.4866784636983626</v>
      </c>
      <c r="X18" s="11">
        <f>X$43*'Shares Cordless Tools'!T11</f>
        <v>0.53842675981989585</v>
      </c>
      <c r="Y18" s="11">
        <f>Y$43*'Shares Cordless Tools'!U11</f>
        <v>0.50616019555179792</v>
      </c>
      <c r="Z18" s="11">
        <f>Z$43*'Shares Cordless Tools'!V11</f>
        <v>0.71242737369323084</v>
      </c>
      <c r="AA18" s="11">
        <f>AA$43*'Shares Cordless Tools'!W11</f>
        <v>0.48505047255565475</v>
      </c>
      <c r="AB18" s="11">
        <f>AB$43*'Shares Cordless Tools'!X11</f>
        <v>0</v>
      </c>
      <c r="AC18" s="13">
        <v>0</v>
      </c>
      <c r="AD18" s="13">
        <v>0</v>
      </c>
      <c r="AE18" s="13">
        <v>0</v>
      </c>
      <c r="AF18" s="13">
        <v>0</v>
      </c>
      <c r="AG18" s="13">
        <v>0</v>
      </c>
      <c r="AH18" s="13">
        <v>0</v>
      </c>
      <c r="AI18" s="13">
        <v>0</v>
      </c>
      <c r="AJ18" s="13">
        <v>0</v>
      </c>
      <c r="AK18" s="13">
        <v>0</v>
      </c>
      <c r="AL18" s="13">
        <v>0</v>
      </c>
      <c r="AM18" s="13">
        <v>0</v>
      </c>
      <c r="AN18" s="13">
        <v>0</v>
      </c>
      <c r="AO18" s="13">
        <v>0</v>
      </c>
      <c r="AP18" s="13">
        <v>0</v>
      </c>
      <c r="AQ18" s="13">
        <v>0</v>
      </c>
      <c r="AR18" s="13">
        <v>0</v>
      </c>
      <c r="AS18" s="13">
        <v>0</v>
      </c>
      <c r="AT18" s="13">
        <v>0</v>
      </c>
      <c r="AU18" s="13">
        <v>0</v>
      </c>
      <c r="AV18" s="13">
        <v>0</v>
      </c>
      <c r="AW18" s="13">
        <v>0</v>
      </c>
      <c r="AX18" s="13">
        <v>0</v>
      </c>
      <c r="AY18" s="13">
        <v>0</v>
      </c>
      <c r="AZ18" s="13">
        <v>0</v>
      </c>
      <c r="BA18" s="13">
        <v>0</v>
      </c>
      <c r="BB18" s="13">
        <v>0</v>
      </c>
      <c r="BC18" s="13">
        <v>0</v>
      </c>
      <c r="BD18" s="13">
        <v>0</v>
      </c>
      <c r="BE18" s="13">
        <v>0</v>
      </c>
    </row>
    <row r="19" spans="1:57" x14ac:dyDescent="0.35">
      <c r="A19" s="57" t="s">
        <v>616</v>
      </c>
      <c r="C19" s="86" t="s">
        <v>5</v>
      </c>
      <c r="D19" s="58" t="s">
        <v>621</v>
      </c>
      <c r="E19" s="82" t="s">
        <v>623</v>
      </c>
      <c r="F19" s="26" t="s">
        <v>48</v>
      </c>
      <c r="G19" s="11">
        <f>G$43*'Shares Cordless Tools'!C12</f>
        <v>0.29118895397176325</v>
      </c>
      <c r="H19" s="11">
        <f>H$43*'Shares Cordless Tools'!D12</f>
        <v>0.37767523173988016</v>
      </c>
      <c r="I19" s="11">
        <f>I$43*'Shares Cordless Tools'!E12</f>
        <v>0.39188117842204839</v>
      </c>
      <c r="J19" s="11">
        <f>J$43*'Shares Cordless Tools'!F12</f>
        <v>0.42882521763637288</v>
      </c>
      <c r="K19" s="11">
        <f>K$43*'Shares Cordless Tools'!G12</f>
        <v>0.47099224550951652</v>
      </c>
      <c r="L19" s="11">
        <f>L$43*'Shares Cordless Tools'!H12</f>
        <v>0.67002088459626652</v>
      </c>
      <c r="M19" s="11">
        <f>M$43*'Shares Cordless Tools'!I12</f>
        <v>0.51895406665809651</v>
      </c>
      <c r="N19" s="11">
        <f>N$43*'Shares Cordless Tools'!J12</f>
        <v>0.42905403745553805</v>
      </c>
      <c r="O19" s="11">
        <f>O$43*'Shares Cordless Tools'!K12</f>
        <v>0.4106139648986839</v>
      </c>
      <c r="P19" s="11">
        <f>P$43*'Shares Cordless Tools'!L12</f>
        <v>0.41023017312613758</v>
      </c>
      <c r="Q19" s="11">
        <f>Q$43*'Shares Cordless Tools'!M12</f>
        <v>0.33324021029818329</v>
      </c>
      <c r="R19" s="11">
        <f>R$43*'Shares Cordless Tools'!N12</f>
        <v>0.3559674290344092</v>
      </c>
      <c r="S19" s="11">
        <f>S$43*'Shares Cordless Tools'!O12</f>
        <v>0.36911075165364249</v>
      </c>
      <c r="T19" s="11">
        <f>T$43*'Shares Cordless Tools'!P12</f>
        <v>8.6913969032347271E-2</v>
      </c>
      <c r="U19" s="11">
        <f>U$43*'Shares Cordless Tools'!Q12</f>
        <v>8.3354188789992067E-2</v>
      </c>
      <c r="V19" s="11">
        <f>V$43*'Shares Cordless Tools'!R12</f>
        <v>0.10429699632873671</v>
      </c>
      <c r="W19" s="11">
        <f>W$43*'Shares Cordless Tools'!S12</f>
        <v>0.14756967368498414</v>
      </c>
      <c r="X19" s="11">
        <f>X$43*'Shares Cordless Tools'!T12</f>
        <v>0.26070143165948906</v>
      </c>
      <c r="Y19" s="11">
        <f>Y$43*'Shares Cordless Tools'!U12</f>
        <v>0.24125332866986141</v>
      </c>
      <c r="Z19" s="11">
        <f>Z$43*'Shares Cordless Tools'!V12</f>
        <v>0.33483551113593585</v>
      </c>
      <c r="AA19" s="11">
        <f>AA$43*'Shares Cordless Tools'!W12</f>
        <v>0.18208290812894024</v>
      </c>
      <c r="AB19" s="11">
        <f>AB$43*'Shares Cordless Tools'!X12</f>
        <v>0</v>
      </c>
      <c r="AC19" s="13">
        <v>0</v>
      </c>
      <c r="AD19" s="13">
        <v>0</v>
      </c>
      <c r="AE19" s="13">
        <v>0</v>
      </c>
      <c r="AF19" s="13">
        <v>0</v>
      </c>
      <c r="AG19" s="13">
        <v>0</v>
      </c>
      <c r="AH19" s="13">
        <v>0</v>
      </c>
      <c r="AI19" s="13">
        <v>0</v>
      </c>
      <c r="AJ19" s="13">
        <v>0</v>
      </c>
      <c r="AK19" s="13">
        <v>0</v>
      </c>
      <c r="AL19" s="13">
        <v>0</v>
      </c>
      <c r="AM19" s="13">
        <v>0</v>
      </c>
      <c r="AN19" s="13">
        <v>0</v>
      </c>
      <c r="AO19" s="13">
        <v>0</v>
      </c>
      <c r="AP19" s="13">
        <v>0</v>
      </c>
      <c r="AQ19" s="13">
        <v>0</v>
      </c>
      <c r="AR19" s="13">
        <v>0</v>
      </c>
      <c r="AS19" s="13">
        <v>0</v>
      </c>
      <c r="AT19" s="13">
        <v>0</v>
      </c>
      <c r="AU19" s="13">
        <v>0</v>
      </c>
      <c r="AV19" s="13">
        <v>0</v>
      </c>
      <c r="AW19" s="13">
        <v>0</v>
      </c>
      <c r="AX19" s="13">
        <v>0</v>
      </c>
      <c r="AY19" s="13">
        <v>0</v>
      </c>
      <c r="AZ19" s="13">
        <v>0</v>
      </c>
      <c r="BA19" s="13">
        <v>0</v>
      </c>
      <c r="BB19" s="13">
        <v>0</v>
      </c>
      <c r="BC19" s="13">
        <v>0</v>
      </c>
      <c r="BD19" s="13">
        <v>0</v>
      </c>
      <c r="BE19" s="13">
        <v>0</v>
      </c>
    </row>
    <row r="20" spans="1:57" x14ac:dyDescent="0.35">
      <c r="A20" s="57" t="s">
        <v>616</v>
      </c>
      <c r="C20" s="86" t="s">
        <v>5</v>
      </c>
      <c r="D20" s="58" t="s">
        <v>621</v>
      </c>
      <c r="E20" s="82" t="s">
        <v>623</v>
      </c>
      <c r="F20" s="26" t="s">
        <v>49</v>
      </c>
      <c r="G20" s="11">
        <f>G$43*'Shares Cordless Tools'!C13</f>
        <v>1.721566405883892</v>
      </c>
      <c r="H20" s="11">
        <f>H$43*'Shares Cordless Tools'!D13</f>
        <v>1.4788469055939677</v>
      </c>
      <c r="I20" s="11">
        <f>I$43*'Shares Cordless Tools'!E13</f>
        <v>1.5776895048681794</v>
      </c>
      <c r="J20" s="11">
        <f>J$43*'Shares Cordless Tools'!F13</f>
        <v>1.4735316057390981</v>
      </c>
      <c r="K20" s="11">
        <f>K$43*'Shares Cordless Tools'!G13</f>
        <v>1.3045312168586904</v>
      </c>
      <c r="L20" s="11">
        <f>L$43*'Shares Cordless Tools'!H13</f>
        <v>1.2002518213780593</v>
      </c>
      <c r="M20" s="11">
        <f>M$43*'Shares Cordless Tools'!I13</f>
        <v>2.5748532798860748</v>
      </c>
      <c r="N20" s="11">
        <f>N$43*'Shares Cordless Tools'!J13</f>
        <v>2.4752165378364799</v>
      </c>
      <c r="O20" s="11">
        <f>O$43*'Shares Cordless Tools'!K13</f>
        <v>2.8516171356949171</v>
      </c>
      <c r="P20" s="11">
        <f>P$43*'Shares Cordless Tools'!L13</f>
        <v>2.5526623803306641</v>
      </c>
      <c r="Q20" s="11">
        <f>Q$43*'Shares Cordless Tools'!M13</f>
        <v>2.6433106464495801</v>
      </c>
      <c r="R20" s="11">
        <f>R$43*'Shares Cordless Tools'!N13</f>
        <v>3.8219163078773084</v>
      </c>
      <c r="S20" s="11">
        <f>S$43*'Shares Cordless Tools'!O13</f>
        <v>4.1071862921533357</v>
      </c>
      <c r="T20" s="11">
        <f>T$43*'Shares Cordless Tools'!P13</f>
        <v>0.87375813553450399</v>
      </c>
      <c r="U20" s="11">
        <f>U$43*'Shares Cordless Tools'!Q13</f>
        <v>0.74638276147396398</v>
      </c>
      <c r="V20" s="11">
        <f>V$43*'Shares Cordless Tools'!R13</f>
        <v>0.63637712396689639</v>
      </c>
      <c r="W20" s="11">
        <f>W$43*'Shares Cordless Tools'!S13</f>
        <v>0.64868879521809097</v>
      </c>
      <c r="X20" s="11">
        <f>X$43*'Shares Cordless Tools'!T13</f>
        <v>0.96832838341062177</v>
      </c>
      <c r="Y20" s="11">
        <f>Y$43*'Shares Cordless Tools'!U13</f>
        <v>0.93799102023549363</v>
      </c>
      <c r="Z20" s="11">
        <f>Z$43*'Shares Cordless Tools'!V13</f>
        <v>1.5230413814547681</v>
      </c>
      <c r="AA20" s="11">
        <f>AA$43*'Shares Cordless Tools'!W13</f>
        <v>0.95303711946045411</v>
      </c>
      <c r="AB20" s="11">
        <f>AB$43*'Shares Cordless Tools'!X13</f>
        <v>0</v>
      </c>
      <c r="AC20" s="13">
        <v>0</v>
      </c>
      <c r="AD20" s="13">
        <v>0</v>
      </c>
      <c r="AE20" s="13">
        <v>0</v>
      </c>
      <c r="AF20" s="13">
        <v>0</v>
      </c>
      <c r="AG20" s="13">
        <v>0</v>
      </c>
      <c r="AH20" s="13">
        <v>0</v>
      </c>
      <c r="AI20" s="13">
        <v>0</v>
      </c>
      <c r="AJ20" s="13">
        <v>0</v>
      </c>
      <c r="AK20" s="13">
        <v>0</v>
      </c>
      <c r="AL20" s="13">
        <v>0</v>
      </c>
      <c r="AM20" s="13">
        <v>0</v>
      </c>
      <c r="AN20" s="13">
        <v>0</v>
      </c>
      <c r="AO20" s="13">
        <v>0</v>
      </c>
      <c r="AP20" s="13">
        <v>0</v>
      </c>
      <c r="AQ20" s="13">
        <v>0</v>
      </c>
      <c r="AR20" s="13">
        <v>0</v>
      </c>
      <c r="AS20" s="13">
        <v>0</v>
      </c>
      <c r="AT20" s="13">
        <v>0</v>
      </c>
      <c r="AU20" s="13">
        <v>0</v>
      </c>
      <c r="AV20" s="13">
        <v>0</v>
      </c>
      <c r="AW20" s="13">
        <v>0</v>
      </c>
      <c r="AX20" s="13">
        <v>0</v>
      </c>
      <c r="AY20" s="13">
        <v>0</v>
      </c>
      <c r="AZ20" s="13">
        <v>0</v>
      </c>
      <c r="BA20" s="13">
        <v>0</v>
      </c>
      <c r="BB20" s="13">
        <v>0</v>
      </c>
      <c r="BC20" s="13">
        <v>0</v>
      </c>
      <c r="BD20" s="13">
        <v>0</v>
      </c>
      <c r="BE20" s="13">
        <v>0</v>
      </c>
    </row>
    <row r="21" spans="1:57" x14ac:dyDescent="0.35">
      <c r="A21" s="57" t="s">
        <v>616</v>
      </c>
      <c r="C21" s="86" t="s">
        <v>5</v>
      </c>
      <c r="D21" s="58" t="s">
        <v>621</v>
      </c>
      <c r="E21" s="82" t="s">
        <v>623</v>
      </c>
      <c r="F21" s="26" t="s">
        <v>35</v>
      </c>
      <c r="G21" s="11">
        <f>G$43*'Shares Cordless Tools'!C14</f>
        <v>11.347229838253337</v>
      </c>
      <c r="H21" s="11">
        <f>H$43*'Shares Cordless Tools'!D14</f>
        <v>11.758968793429728</v>
      </c>
      <c r="I21" s="11">
        <f>I$43*'Shares Cordless Tools'!E14</f>
        <v>11.258952393185707</v>
      </c>
      <c r="J21" s="11">
        <f>J$43*'Shares Cordless Tools'!F14</f>
        <v>11.513834904080428</v>
      </c>
      <c r="K21" s="11">
        <f>K$43*'Shares Cordless Tools'!G14</f>
        <v>13.790000582467831</v>
      </c>
      <c r="L21" s="11">
        <f>L$43*'Shares Cordless Tools'!H14</f>
        <v>20.349812332964927</v>
      </c>
      <c r="M21" s="11">
        <f>M$43*'Shares Cordless Tools'!I14</f>
        <v>20.723844501468488</v>
      </c>
      <c r="N21" s="11">
        <f>N$43*'Shares Cordless Tools'!J14</f>
        <v>22.148221006346574</v>
      </c>
      <c r="O21" s="11">
        <f>O$43*'Shares Cordless Tools'!K14</f>
        <v>21.620962461520538</v>
      </c>
      <c r="P21" s="11">
        <f>P$43*'Shares Cordless Tools'!L14</f>
        <v>23.19098155630185</v>
      </c>
      <c r="Q21" s="11">
        <f>Q$43*'Shares Cordless Tools'!M14</f>
        <v>26.293424898352779</v>
      </c>
      <c r="R21" s="11">
        <f>R$43*'Shares Cordless Tools'!N14</f>
        <v>31.927703456366132</v>
      </c>
      <c r="S21" s="11">
        <f>S$43*'Shares Cordless Tools'!O14</f>
        <v>29.24292534392189</v>
      </c>
      <c r="T21" s="11">
        <f>T$43*'Shares Cordless Tools'!P14</f>
        <v>5.9664557952433857</v>
      </c>
      <c r="U21" s="11">
        <f>U$43*'Shares Cordless Tools'!Q14</f>
        <v>7.3847397550435421</v>
      </c>
      <c r="V21" s="11">
        <f>V$43*'Shares Cordless Tools'!R14</f>
        <v>6.7002914611176321</v>
      </c>
      <c r="W21" s="11">
        <f>W$43*'Shares Cordless Tools'!S14</f>
        <v>6.4324460481874244</v>
      </c>
      <c r="X21" s="11">
        <f>X$43*'Shares Cordless Tools'!T14</f>
        <v>7.6548756032977288</v>
      </c>
      <c r="Y21" s="11">
        <f>Y$43*'Shares Cordless Tools'!U14</f>
        <v>8.305288235031032</v>
      </c>
      <c r="Z21" s="11">
        <f>Z$43*'Shares Cordless Tools'!V14</f>
        <v>12.272053726026838</v>
      </c>
      <c r="AA21" s="11">
        <f>AA$43*'Shares Cordless Tools'!W14</f>
        <v>8.5402754554531111</v>
      </c>
      <c r="AB21" s="11">
        <f>AB$43*'Shares Cordless Tools'!X14</f>
        <v>0</v>
      </c>
      <c r="AC21" s="13">
        <v>0</v>
      </c>
      <c r="AD21" s="13">
        <v>0</v>
      </c>
      <c r="AE21" s="13">
        <v>0</v>
      </c>
      <c r="AF21" s="13">
        <v>0</v>
      </c>
      <c r="AG21" s="13">
        <v>0</v>
      </c>
      <c r="AH21" s="13">
        <v>0</v>
      </c>
      <c r="AI21" s="13">
        <v>0</v>
      </c>
      <c r="AJ21" s="13">
        <v>0</v>
      </c>
      <c r="AK21" s="13">
        <v>0</v>
      </c>
      <c r="AL21" s="13">
        <v>0</v>
      </c>
      <c r="AM21" s="13">
        <v>0</v>
      </c>
      <c r="AN21" s="13">
        <v>0</v>
      </c>
      <c r="AO21" s="13">
        <v>0</v>
      </c>
      <c r="AP21" s="13">
        <v>0</v>
      </c>
      <c r="AQ21" s="13">
        <v>0</v>
      </c>
      <c r="AR21" s="13">
        <v>0</v>
      </c>
      <c r="AS21" s="13">
        <v>0</v>
      </c>
      <c r="AT21" s="13">
        <v>0</v>
      </c>
      <c r="AU21" s="13">
        <v>0</v>
      </c>
      <c r="AV21" s="13">
        <v>0</v>
      </c>
      <c r="AW21" s="13">
        <v>0</v>
      </c>
      <c r="AX21" s="13">
        <v>0</v>
      </c>
      <c r="AY21" s="13">
        <v>0</v>
      </c>
      <c r="AZ21" s="13">
        <v>0</v>
      </c>
      <c r="BA21" s="13">
        <v>0</v>
      </c>
      <c r="BB21" s="13">
        <v>0</v>
      </c>
      <c r="BC21" s="13">
        <v>0</v>
      </c>
      <c r="BD21" s="13">
        <v>0</v>
      </c>
      <c r="BE21" s="13">
        <v>0</v>
      </c>
    </row>
    <row r="22" spans="1:57" x14ac:dyDescent="0.35">
      <c r="A22" s="57" t="s">
        <v>616</v>
      </c>
      <c r="C22" s="86" t="s">
        <v>5</v>
      </c>
      <c r="D22" s="58" t="s">
        <v>621</v>
      </c>
      <c r="E22" s="82" t="s">
        <v>623</v>
      </c>
      <c r="F22" s="26" t="s">
        <v>34</v>
      </c>
      <c r="G22" s="11">
        <f>G$43*'Shares Cordless Tools'!C15</f>
        <v>52.530736685464134</v>
      </c>
      <c r="H22" s="11">
        <f>H$43*'Shares Cordless Tools'!D15</f>
        <v>51.593019149977394</v>
      </c>
      <c r="I22" s="11">
        <f>I$43*'Shares Cordless Tools'!E15</f>
        <v>41.975552137892045</v>
      </c>
      <c r="J22" s="11">
        <f>J$43*'Shares Cordless Tools'!F15</f>
        <v>42.439204628951188</v>
      </c>
      <c r="K22" s="11">
        <f>K$43*'Shares Cordless Tools'!G15</f>
        <v>40.699794927895674</v>
      </c>
      <c r="L22" s="11">
        <f>L$43*'Shares Cordless Tools'!H15</f>
        <v>44.066492421144517</v>
      </c>
      <c r="M22" s="11">
        <f>M$43*'Shares Cordless Tools'!I15</f>
        <v>41.601001409454703</v>
      </c>
      <c r="N22" s="11">
        <f>N$43*'Shares Cordless Tools'!J15</f>
        <v>42.057773176248219</v>
      </c>
      <c r="O22" s="11">
        <f>O$43*'Shares Cordless Tools'!K15</f>
        <v>47.331204801814721</v>
      </c>
      <c r="P22" s="11">
        <f>P$43*'Shares Cordless Tools'!L15</f>
        <v>48.536196691439024</v>
      </c>
      <c r="Q22" s="11">
        <f>Q$43*'Shares Cordless Tools'!M15</f>
        <v>56.997178920237204</v>
      </c>
      <c r="R22" s="11">
        <f>R$43*'Shares Cordless Tools'!N15</f>
        <v>54.385758695807922</v>
      </c>
      <c r="S22" s="11">
        <f>S$43*'Shares Cordless Tools'!O15</f>
        <v>59.084844934334349</v>
      </c>
      <c r="T22" s="11">
        <f>T$43*'Shares Cordless Tools'!P15</f>
        <v>16.017059267523493</v>
      </c>
      <c r="U22" s="11">
        <f>U$43*'Shares Cordless Tools'!Q15</f>
        <v>17.404490236048769</v>
      </c>
      <c r="V22" s="11">
        <f>V$43*'Shares Cordless Tools'!R15</f>
        <v>16.884699856497644</v>
      </c>
      <c r="W22" s="11">
        <f>W$43*'Shares Cordless Tools'!S15</f>
        <v>16.913569422995305</v>
      </c>
      <c r="X22" s="11">
        <f>X$43*'Shares Cordless Tools'!T15</f>
        <v>20.021456996493132</v>
      </c>
      <c r="Y22" s="11">
        <f>Y$43*'Shares Cordless Tools'!U15</f>
        <v>14.256491147152245</v>
      </c>
      <c r="Z22" s="11">
        <f>Z$43*'Shares Cordless Tools'!V15</f>
        <v>13.138742839139272</v>
      </c>
      <c r="AA22" s="11">
        <f>AA$43*'Shares Cordless Tools'!W15</f>
        <v>8.2779237797576499</v>
      </c>
      <c r="AB22" s="11">
        <f>AB$43*'Shares Cordless Tools'!X15</f>
        <v>0</v>
      </c>
      <c r="AC22" s="13">
        <v>0</v>
      </c>
      <c r="AD22" s="13">
        <v>0</v>
      </c>
      <c r="AE22" s="13">
        <v>0</v>
      </c>
      <c r="AF22" s="13">
        <v>0</v>
      </c>
      <c r="AG22" s="13">
        <v>0</v>
      </c>
      <c r="AH22" s="13">
        <v>0</v>
      </c>
      <c r="AI22" s="13">
        <v>0</v>
      </c>
      <c r="AJ22" s="13">
        <v>0</v>
      </c>
      <c r="AK22" s="13">
        <v>0</v>
      </c>
      <c r="AL22" s="13">
        <v>0</v>
      </c>
      <c r="AM22" s="13">
        <v>0</v>
      </c>
      <c r="AN22" s="13">
        <v>0</v>
      </c>
      <c r="AO22" s="13">
        <v>0</v>
      </c>
      <c r="AP22" s="13">
        <v>0</v>
      </c>
      <c r="AQ22" s="13">
        <v>0</v>
      </c>
      <c r="AR22" s="13">
        <v>0</v>
      </c>
      <c r="AS22" s="13">
        <v>0</v>
      </c>
      <c r="AT22" s="13">
        <v>0</v>
      </c>
      <c r="AU22" s="13">
        <v>0</v>
      </c>
      <c r="AV22" s="13">
        <v>0</v>
      </c>
      <c r="AW22" s="13">
        <v>0</v>
      </c>
      <c r="AX22" s="13">
        <v>0</v>
      </c>
      <c r="AY22" s="13">
        <v>0</v>
      </c>
      <c r="AZ22" s="13">
        <v>0</v>
      </c>
      <c r="BA22" s="13">
        <v>0</v>
      </c>
      <c r="BB22" s="13">
        <v>0</v>
      </c>
      <c r="BC22" s="13">
        <v>0</v>
      </c>
      <c r="BD22" s="13">
        <v>0</v>
      </c>
      <c r="BE22" s="13">
        <v>0</v>
      </c>
    </row>
    <row r="23" spans="1:57" x14ac:dyDescent="0.35">
      <c r="A23" s="57" t="s">
        <v>616</v>
      </c>
      <c r="C23" s="86" t="s">
        <v>5</v>
      </c>
      <c r="D23" s="58" t="s">
        <v>621</v>
      </c>
      <c r="E23" s="82" t="s">
        <v>623</v>
      </c>
      <c r="F23" s="26" t="s">
        <v>50</v>
      </c>
      <c r="G23" s="11">
        <f>G$43*'Shares Cordless Tools'!C16</f>
        <v>2.7701690521760964</v>
      </c>
      <c r="H23" s="11">
        <f>H$43*'Shares Cordless Tools'!D16</f>
        <v>3.2438825688134076</v>
      </c>
      <c r="I23" s="11">
        <f>I$43*'Shares Cordless Tools'!E16</f>
        <v>3.6907264429654965</v>
      </c>
      <c r="J23" s="11">
        <f>J$43*'Shares Cordless Tools'!F16</f>
        <v>4.3214698332086661</v>
      </c>
      <c r="K23" s="11">
        <f>K$43*'Shares Cordless Tools'!G16</f>
        <v>4.1956094974097065</v>
      </c>
      <c r="L23" s="11">
        <f>L$43*'Shares Cordless Tools'!H16</f>
        <v>4.2074249679170004</v>
      </c>
      <c r="M23" s="11">
        <f>M$43*'Shares Cordless Tools'!I16</f>
        <v>3.5650448310294287</v>
      </c>
      <c r="N23" s="11">
        <f>N$43*'Shares Cordless Tools'!J16</f>
        <v>3.251037188952123</v>
      </c>
      <c r="O23" s="11">
        <f>O$43*'Shares Cordless Tools'!K16</f>
        <v>3.458296469864822</v>
      </c>
      <c r="P23" s="11">
        <f>P$43*'Shares Cordless Tools'!L16</f>
        <v>3.5771698003411498</v>
      </c>
      <c r="Q23" s="11">
        <f>Q$43*'Shares Cordless Tools'!M16</f>
        <v>3.6157302741667339</v>
      </c>
      <c r="R23" s="11">
        <f>R$43*'Shares Cordless Tools'!N16</f>
        <v>4.0023686059521379</v>
      </c>
      <c r="S23" s="11">
        <f>S$43*'Shares Cordless Tools'!O16</f>
        <v>4.8293705156395177</v>
      </c>
      <c r="T23" s="11">
        <f>T$43*'Shares Cordless Tools'!P16</f>
        <v>1.1257786711026296</v>
      </c>
      <c r="U23" s="11">
        <f>U$43*'Shares Cordless Tools'!Q16</f>
        <v>1.0688001239909868</v>
      </c>
      <c r="V23" s="11">
        <f>V$43*'Shares Cordless Tools'!R16</f>
        <v>1.0280502519752952</v>
      </c>
      <c r="W23" s="11">
        <f>W$43*'Shares Cordless Tools'!S16</f>
        <v>1.2397604159874251</v>
      </c>
      <c r="X23" s="11">
        <f>X$43*'Shares Cordless Tools'!T16</f>
        <v>1.9376550440674898</v>
      </c>
      <c r="Y23" s="11">
        <f>Y$43*'Shares Cordless Tools'!U16</f>
        <v>1.9617372654392253</v>
      </c>
      <c r="Z23" s="11">
        <f>Z$43*'Shares Cordless Tools'!V16</f>
        <v>2.7207118389615852</v>
      </c>
      <c r="AA23" s="11">
        <f>AA$43*'Shares Cordless Tools'!W16</f>
        <v>1.5275655204735126</v>
      </c>
      <c r="AB23" s="11">
        <f>AB$43*'Shares Cordless Tools'!X16</f>
        <v>0</v>
      </c>
      <c r="AC23" s="13">
        <v>0</v>
      </c>
      <c r="AD23" s="13">
        <v>0</v>
      </c>
      <c r="AE23" s="13">
        <v>0</v>
      </c>
      <c r="AF23" s="13">
        <v>0</v>
      </c>
      <c r="AG23" s="13">
        <v>0</v>
      </c>
      <c r="AH23" s="13">
        <v>0</v>
      </c>
      <c r="AI23" s="13">
        <v>0</v>
      </c>
      <c r="AJ23" s="13">
        <v>0</v>
      </c>
      <c r="AK23" s="13">
        <v>0</v>
      </c>
      <c r="AL23" s="13">
        <v>0</v>
      </c>
      <c r="AM23" s="13">
        <v>0</v>
      </c>
      <c r="AN23" s="13">
        <v>0</v>
      </c>
      <c r="AO23" s="13">
        <v>0</v>
      </c>
      <c r="AP23" s="13">
        <v>0</v>
      </c>
      <c r="AQ23" s="13">
        <v>0</v>
      </c>
      <c r="AR23" s="13">
        <v>0</v>
      </c>
      <c r="AS23" s="13">
        <v>0</v>
      </c>
      <c r="AT23" s="13">
        <v>0</v>
      </c>
      <c r="AU23" s="13">
        <v>0</v>
      </c>
      <c r="AV23" s="13">
        <v>0</v>
      </c>
      <c r="AW23" s="13">
        <v>0</v>
      </c>
      <c r="AX23" s="13">
        <v>0</v>
      </c>
      <c r="AY23" s="13">
        <v>0</v>
      </c>
      <c r="AZ23" s="13">
        <v>0</v>
      </c>
      <c r="BA23" s="13">
        <v>0</v>
      </c>
      <c r="BB23" s="13">
        <v>0</v>
      </c>
      <c r="BC23" s="13">
        <v>0</v>
      </c>
      <c r="BD23" s="13">
        <v>0</v>
      </c>
      <c r="BE23" s="13">
        <v>0</v>
      </c>
    </row>
    <row r="24" spans="1:57" x14ac:dyDescent="0.35">
      <c r="A24" s="57" t="s">
        <v>616</v>
      </c>
      <c r="C24" s="86" t="s">
        <v>5</v>
      </c>
      <c r="D24" s="58" t="s">
        <v>621</v>
      </c>
      <c r="E24" s="82" t="s">
        <v>623</v>
      </c>
      <c r="F24" s="26" t="s">
        <v>51</v>
      </c>
      <c r="G24" s="11">
        <f>G$43*'Shares Cordless Tools'!C17</f>
        <v>2.006395841551706</v>
      </c>
      <c r="H24" s="11">
        <f>H$43*'Shares Cordless Tools'!D17</f>
        <v>2.5282072369751751</v>
      </c>
      <c r="I24" s="11">
        <f>I$43*'Shares Cordless Tools'!E17</f>
        <v>2.7094511423355079</v>
      </c>
      <c r="J24" s="11">
        <f>J$43*'Shares Cordless Tools'!F17</f>
        <v>3.0382044071652707</v>
      </c>
      <c r="K24" s="11">
        <f>K$43*'Shares Cordless Tools'!G17</f>
        <v>2.8839597056228179</v>
      </c>
      <c r="L24" s="11">
        <f>L$43*'Shares Cordless Tools'!H17</f>
        <v>2.8307667646619339</v>
      </c>
      <c r="M24" s="11">
        <f>M$43*'Shares Cordless Tools'!I17</f>
        <v>2.4511993099963774</v>
      </c>
      <c r="N24" s="11">
        <f>N$43*'Shares Cordless Tools'!J17</f>
        <v>2.2869604029280519</v>
      </c>
      <c r="O24" s="11">
        <f>O$43*'Shares Cordless Tools'!K17</f>
        <v>2.487338584555034</v>
      </c>
      <c r="P24" s="11">
        <f>P$43*'Shares Cordless Tools'!L17</f>
        <v>2.8595916845955713</v>
      </c>
      <c r="Q24" s="11">
        <f>Q$43*'Shares Cordless Tools'!M17</f>
        <v>2.7177087744349957</v>
      </c>
      <c r="R24" s="11">
        <f>R$43*'Shares Cordless Tools'!N17</f>
        <v>2.844221888003871</v>
      </c>
      <c r="S24" s="11">
        <f>S$43*'Shares Cordless Tools'!O17</f>
        <v>2.990200669830319</v>
      </c>
      <c r="T24" s="11">
        <f>T$43*'Shares Cordless Tools'!P17</f>
        <v>0.8096504632255318</v>
      </c>
      <c r="U24" s="11">
        <f>U$43*'Shares Cordless Tools'!Q17</f>
        <v>0.87678039280835907</v>
      </c>
      <c r="V24" s="11">
        <f>V$43*'Shares Cordless Tools'!R17</f>
        <v>1.0136752594872651</v>
      </c>
      <c r="W24" s="11">
        <f>W$43*'Shares Cordless Tools'!S17</f>
        <v>1.2347307517378177</v>
      </c>
      <c r="X24" s="11">
        <f>X$43*'Shares Cordless Tools'!T17</f>
        <v>1.9361165479885498</v>
      </c>
      <c r="Y24" s="11">
        <f>Y$43*'Shares Cordless Tools'!U17</f>
        <v>1.9705638604540801</v>
      </c>
      <c r="Z24" s="11">
        <f>Z$43*'Shares Cordless Tools'!V17</f>
        <v>3.0330348833955307</v>
      </c>
      <c r="AA24" s="11">
        <f>AA$43*'Shares Cordless Tools'!W17</f>
        <v>1.6390875050886253</v>
      </c>
      <c r="AB24" s="11">
        <f>AB$43*'Shares Cordless Tools'!X17</f>
        <v>0</v>
      </c>
      <c r="AC24" s="13">
        <v>0</v>
      </c>
      <c r="AD24" s="13">
        <v>0</v>
      </c>
      <c r="AE24" s="13">
        <v>0</v>
      </c>
      <c r="AF24" s="13">
        <v>0</v>
      </c>
      <c r="AG24" s="13">
        <v>0</v>
      </c>
      <c r="AH24" s="13">
        <v>0</v>
      </c>
      <c r="AI24" s="13">
        <v>0</v>
      </c>
      <c r="AJ24" s="13">
        <v>0</v>
      </c>
      <c r="AK24" s="13">
        <v>0</v>
      </c>
      <c r="AL24" s="13">
        <v>0</v>
      </c>
      <c r="AM24" s="13">
        <v>0</v>
      </c>
      <c r="AN24" s="13">
        <v>0</v>
      </c>
      <c r="AO24" s="13">
        <v>0</v>
      </c>
      <c r="AP24" s="13">
        <v>0</v>
      </c>
      <c r="AQ24" s="13">
        <v>0</v>
      </c>
      <c r="AR24" s="13">
        <v>0</v>
      </c>
      <c r="AS24" s="13">
        <v>0</v>
      </c>
      <c r="AT24" s="13">
        <v>0</v>
      </c>
      <c r="AU24" s="13">
        <v>0</v>
      </c>
      <c r="AV24" s="13">
        <v>0</v>
      </c>
      <c r="AW24" s="13">
        <v>0</v>
      </c>
      <c r="AX24" s="13">
        <v>0</v>
      </c>
      <c r="AY24" s="13">
        <v>0</v>
      </c>
      <c r="AZ24" s="13">
        <v>0</v>
      </c>
      <c r="BA24" s="13">
        <v>0</v>
      </c>
      <c r="BB24" s="13">
        <v>0</v>
      </c>
      <c r="BC24" s="13">
        <v>0</v>
      </c>
      <c r="BD24" s="13">
        <v>0</v>
      </c>
      <c r="BE24" s="13">
        <v>0</v>
      </c>
    </row>
    <row r="25" spans="1:57" x14ac:dyDescent="0.35">
      <c r="A25" s="57" t="s">
        <v>616</v>
      </c>
      <c r="C25" s="86" t="s">
        <v>5</v>
      </c>
      <c r="D25" s="58" t="s">
        <v>621</v>
      </c>
      <c r="E25" s="82" t="s">
        <v>623</v>
      </c>
      <c r="F25" s="26" t="s">
        <v>52</v>
      </c>
      <c r="G25" s="11">
        <f>G$43*'Shares Cordless Tools'!C18</f>
        <v>6.9083260513460101E-2</v>
      </c>
      <c r="H25" s="11">
        <f>H$43*'Shares Cordless Tools'!D18</f>
        <v>0.11141553029489286</v>
      </c>
      <c r="I25" s="11">
        <f>I$43*'Shares Cordless Tools'!E18</f>
        <v>0.18028395898680563</v>
      </c>
      <c r="J25" s="11">
        <f>J$43*'Shares Cordless Tools'!F18</f>
        <v>0.2389346241142537</v>
      </c>
      <c r="K25" s="11">
        <f>K$43*'Shares Cordless Tools'!G18</f>
        <v>0.22418105706732788</v>
      </c>
      <c r="L25" s="11">
        <f>L$43*'Shares Cordless Tools'!H18</f>
        <v>0.11757861298939307</v>
      </c>
      <c r="M25" s="11">
        <f>M$43*'Shares Cordless Tools'!I18</f>
        <v>0.11286178063669161</v>
      </c>
      <c r="N25" s="11">
        <f>N$43*'Shares Cordless Tools'!J18</f>
        <v>9.8712927030756584E-2</v>
      </c>
      <c r="O25" s="11">
        <f>O$43*'Shares Cordless Tools'!K18</f>
        <v>0.15024281998051509</v>
      </c>
      <c r="P25" s="11">
        <f>P$43*'Shares Cordless Tools'!L18</f>
        <v>0.12310467728821067</v>
      </c>
      <c r="Q25" s="11">
        <f>Q$43*'Shares Cordless Tools'!M18</f>
        <v>0.10488239159209829</v>
      </c>
      <c r="R25" s="11">
        <f>R$43*'Shares Cordless Tools'!N18</f>
        <v>9.8482201396820124E-2</v>
      </c>
      <c r="S25" s="11">
        <f>S$43*'Shares Cordless Tools'!O18</f>
        <v>0.12829525953406556</v>
      </c>
      <c r="T25" s="11">
        <f>T$43*'Shares Cordless Tools'!P18</f>
        <v>3.1950547222584821E-2</v>
      </c>
      <c r="U25" s="11">
        <f>U$43*'Shares Cordless Tools'!Q18</f>
        <v>2.95937552747036E-2</v>
      </c>
      <c r="V25" s="11">
        <f>V$43*'Shares Cordless Tools'!R18</f>
        <v>3.0813842052105241E-2</v>
      </c>
      <c r="W25" s="11">
        <f>W$43*'Shares Cordless Tools'!S18</f>
        <v>4.890186293334467E-2</v>
      </c>
      <c r="X25" s="11">
        <f>X$43*'Shares Cordless Tools'!T18</f>
        <v>0.12844607241562495</v>
      </c>
      <c r="Y25" s="11">
        <f>Y$43*'Shares Cordless Tools'!U18</f>
        <v>0.15726932177100653</v>
      </c>
      <c r="Z25" s="11">
        <f>Z$43*'Shares Cordless Tools'!V18</f>
        <v>0.27818555657335065</v>
      </c>
      <c r="AA25" s="11">
        <f>AA$43*'Shares Cordless Tools'!W18</f>
        <v>0.16972011630278339</v>
      </c>
      <c r="AB25" s="11">
        <f>AB$43*'Shares Cordless Tools'!X18</f>
        <v>0</v>
      </c>
      <c r="AC25" s="13">
        <v>0</v>
      </c>
      <c r="AD25" s="13">
        <v>0</v>
      </c>
      <c r="AE25" s="13">
        <v>0</v>
      </c>
      <c r="AF25" s="13">
        <v>0</v>
      </c>
      <c r="AG25" s="13">
        <v>0</v>
      </c>
      <c r="AH25" s="13">
        <v>0</v>
      </c>
      <c r="AI25" s="13">
        <v>0</v>
      </c>
      <c r="AJ25" s="13">
        <v>0</v>
      </c>
      <c r="AK25" s="13">
        <v>0</v>
      </c>
      <c r="AL25" s="13">
        <v>0</v>
      </c>
      <c r="AM25" s="13">
        <v>0</v>
      </c>
      <c r="AN25" s="13">
        <v>0</v>
      </c>
      <c r="AO25" s="13">
        <v>0</v>
      </c>
      <c r="AP25" s="13">
        <v>0</v>
      </c>
      <c r="AQ25" s="13">
        <v>0</v>
      </c>
      <c r="AR25" s="13">
        <v>0</v>
      </c>
      <c r="AS25" s="13">
        <v>0</v>
      </c>
      <c r="AT25" s="13">
        <v>0</v>
      </c>
      <c r="AU25" s="13">
        <v>0</v>
      </c>
      <c r="AV25" s="13">
        <v>0</v>
      </c>
      <c r="AW25" s="13">
        <v>0</v>
      </c>
      <c r="AX25" s="13">
        <v>0</v>
      </c>
      <c r="AY25" s="13">
        <v>0</v>
      </c>
      <c r="AZ25" s="13">
        <v>0</v>
      </c>
      <c r="BA25" s="13">
        <v>0</v>
      </c>
      <c r="BB25" s="13">
        <v>0</v>
      </c>
      <c r="BC25" s="13">
        <v>0</v>
      </c>
      <c r="BD25" s="13">
        <v>0</v>
      </c>
      <c r="BE25" s="13">
        <v>0</v>
      </c>
    </row>
    <row r="26" spans="1:57" x14ac:dyDescent="0.35">
      <c r="A26" s="57" t="s">
        <v>616</v>
      </c>
      <c r="C26" s="86" t="s">
        <v>5</v>
      </c>
      <c r="D26" s="58" t="s">
        <v>621</v>
      </c>
      <c r="E26" s="82" t="s">
        <v>623</v>
      </c>
      <c r="F26" s="26" t="s">
        <v>53</v>
      </c>
      <c r="G26" s="11">
        <f>G$43*'Shares Cordless Tools'!C19</f>
        <v>1.524855889497059</v>
      </c>
      <c r="H26" s="11">
        <f>H$43*'Shares Cordless Tools'!D19</f>
        <v>1.5773719570666194</v>
      </c>
      <c r="I26" s="11">
        <f>I$43*'Shares Cordless Tools'!E19</f>
        <v>1.5102893738596315</v>
      </c>
      <c r="J26" s="11">
        <f>J$43*'Shares Cordless Tools'!F19</f>
        <v>0.85132011799157281</v>
      </c>
      <c r="K26" s="11">
        <f>K$43*'Shares Cordless Tools'!G19</f>
        <v>0.70646070322816068</v>
      </c>
      <c r="L26" s="11">
        <f>L$43*'Shares Cordless Tools'!H19</f>
        <v>1.3256689654182305</v>
      </c>
      <c r="M26" s="11">
        <f>M$43*'Shares Cordless Tools'!I19</f>
        <v>1.7055873812556239</v>
      </c>
      <c r="N26" s="11">
        <f>N$43*'Shares Cordless Tools'!J19</f>
        <v>2.1341321588808104</v>
      </c>
      <c r="O26" s="11">
        <f>O$43*'Shares Cordless Tools'!K19</f>
        <v>2.2353929529694843</v>
      </c>
      <c r="P26" s="11">
        <f>P$43*'Shares Cordless Tools'!L19</f>
        <v>2.0564832819646734</v>
      </c>
      <c r="Q26" s="11">
        <f>Q$43*'Shares Cordless Tools'!M19</f>
        <v>2.8919115276467831</v>
      </c>
      <c r="R26" s="11">
        <f>R$43*'Shares Cordless Tools'!N19</f>
        <v>2.7409946048991753</v>
      </c>
      <c r="S26" s="11">
        <f>S$43*'Shares Cordless Tools'!O19</f>
        <v>3.1461415914492092</v>
      </c>
      <c r="T26" s="11">
        <f>T$43*'Shares Cordless Tools'!P19</f>
        <v>0.51205950734544869</v>
      </c>
      <c r="U26" s="11">
        <f>U$43*'Shares Cordless Tools'!Q19</f>
        <v>0.49320495271005355</v>
      </c>
      <c r="V26" s="11">
        <f>V$43*'Shares Cordless Tools'!R19</f>
        <v>0.48401805112831392</v>
      </c>
      <c r="W26" s="11">
        <f>W$43*'Shares Cordless Tools'!S19</f>
        <v>0.4884899744253054</v>
      </c>
      <c r="X26" s="11">
        <f>X$43*'Shares Cordless Tools'!T19</f>
        <v>0.80014407917981012</v>
      </c>
      <c r="Y26" s="11">
        <f>Y$43*'Shares Cordless Tools'!U19</f>
        <v>0.84453986065215592</v>
      </c>
      <c r="Z26" s="11">
        <f>Z$43*'Shares Cordless Tools'!V19</f>
        <v>1.5306952048933875</v>
      </c>
      <c r="AA26" s="11">
        <f>AA$43*'Shares Cordless Tools'!W19</f>
        <v>0.80339668465336411</v>
      </c>
      <c r="AB26" s="11">
        <f>AB$43*'Shares Cordless Tools'!X19</f>
        <v>0</v>
      </c>
      <c r="AC26" s="13">
        <v>0</v>
      </c>
      <c r="AD26" s="13">
        <v>0</v>
      </c>
      <c r="AE26" s="13">
        <v>0</v>
      </c>
      <c r="AF26" s="13">
        <v>0</v>
      </c>
      <c r="AG26" s="13">
        <v>0</v>
      </c>
      <c r="AH26" s="13">
        <v>0</v>
      </c>
      <c r="AI26" s="13">
        <v>0</v>
      </c>
      <c r="AJ26" s="13">
        <v>0</v>
      </c>
      <c r="AK26" s="13">
        <v>0</v>
      </c>
      <c r="AL26" s="13">
        <v>0</v>
      </c>
      <c r="AM26" s="13">
        <v>0</v>
      </c>
      <c r="AN26" s="13">
        <v>0</v>
      </c>
      <c r="AO26" s="13">
        <v>0</v>
      </c>
      <c r="AP26" s="13">
        <v>0</v>
      </c>
      <c r="AQ26" s="13">
        <v>0</v>
      </c>
      <c r="AR26" s="13">
        <v>0</v>
      </c>
      <c r="AS26" s="13">
        <v>0</v>
      </c>
      <c r="AT26" s="13">
        <v>0</v>
      </c>
      <c r="AU26" s="13">
        <v>0</v>
      </c>
      <c r="AV26" s="13">
        <v>0</v>
      </c>
      <c r="AW26" s="13">
        <v>0</v>
      </c>
      <c r="AX26" s="13">
        <v>0</v>
      </c>
      <c r="AY26" s="13">
        <v>0</v>
      </c>
      <c r="AZ26" s="13">
        <v>0</v>
      </c>
      <c r="BA26" s="13">
        <v>0</v>
      </c>
      <c r="BB26" s="13">
        <v>0</v>
      </c>
      <c r="BC26" s="13">
        <v>0</v>
      </c>
      <c r="BD26" s="13">
        <v>0</v>
      </c>
      <c r="BE26" s="13">
        <v>0</v>
      </c>
    </row>
    <row r="27" spans="1:57" x14ac:dyDescent="0.35">
      <c r="A27" s="57" t="s">
        <v>616</v>
      </c>
      <c r="C27" s="86" t="s">
        <v>5</v>
      </c>
      <c r="D27" s="58" t="s">
        <v>621</v>
      </c>
      <c r="E27" s="82" t="s">
        <v>623</v>
      </c>
      <c r="F27" s="26" t="s">
        <v>54</v>
      </c>
      <c r="G27" s="11">
        <f>G$43*'Shares Cordless Tools'!C20</f>
        <v>9.83357494701891</v>
      </c>
      <c r="H27" s="11">
        <f>H$43*'Shares Cordless Tools'!D20</f>
        <v>15.096640352008684</v>
      </c>
      <c r="I27" s="11">
        <f>I$43*'Shares Cordless Tools'!E20</f>
        <v>14.751890743565173</v>
      </c>
      <c r="J27" s="11">
        <f>J$43*'Shares Cordless Tools'!F20</f>
        <v>22.114015454044747</v>
      </c>
      <c r="K27" s="11">
        <f>K$43*'Shares Cordless Tools'!G20</f>
        <v>20.865783309287782</v>
      </c>
      <c r="L27" s="11">
        <f>L$43*'Shares Cordless Tools'!H20</f>
        <v>20.090625431318418</v>
      </c>
      <c r="M27" s="11">
        <f>M$43*'Shares Cordless Tools'!I20</f>
        <v>22.536148197900236</v>
      </c>
      <c r="N27" s="11">
        <f>N$43*'Shares Cordless Tools'!J20</f>
        <v>25.667664367714103</v>
      </c>
      <c r="O27" s="11">
        <f>O$43*'Shares Cordless Tools'!K20</f>
        <v>27.886379401000099</v>
      </c>
      <c r="P27" s="11">
        <f>P$43*'Shares Cordless Tools'!L20</f>
        <v>27.406591145232937</v>
      </c>
      <c r="Q27" s="11">
        <f>Q$43*'Shares Cordless Tools'!M20</f>
        <v>30.43838513555367</v>
      </c>
      <c r="R27" s="11">
        <f>R$43*'Shares Cordless Tools'!N20</f>
        <v>29.612849610226572</v>
      </c>
      <c r="S27" s="11">
        <f>S$43*'Shares Cordless Tools'!O20</f>
        <v>33.606110330356628</v>
      </c>
      <c r="T27" s="11">
        <f>T$43*'Shares Cordless Tools'!P20</f>
        <v>10.624249263593249</v>
      </c>
      <c r="U27" s="11">
        <f>U$43*'Shares Cordless Tools'!Q20</f>
        <v>10.04472539438618</v>
      </c>
      <c r="V27" s="11">
        <f>V$43*'Shares Cordless Tools'!R20</f>
        <v>9.4678967519156672</v>
      </c>
      <c r="W27" s="11">
        <f>W$43*'Shares Cordless Tools'!S20</f>
        <v>10.544321625191877</v>
      </c>
      <c r="X27" s="11">
        <f>X$43*'Shares Cordless Tools'!T20</f>
        <v>15.158200785331823</v>
      </c>
      <c r="Y27" s="11">
        <f>Y$43*'Shares Cordless Tools'!U20</f>
        <v>14.126806841222107</v>
      </c>
      <c r="Z27" s="11">
        <f>Z$43*'Shares Cordless Tools'!V20</f>
        <v>23.590818093900239</v>
      </c>
      <c r="AA27" s="11">
        <f>AA$43*'Shares Cordless Tools'!W20</f>
        <v>11.950083199179975</v>
      </c>
      <c r="AB27" s="11">
        <f>AB$43*'Shares Cordless Tools'!X20</f>
        <v>0</v>
      </c>
      <c r="AC27" s="13">
        <v>0</v>
      </c>
      <c r="AD27" s="13">
        <v>0</v>
      </c>
      <c r="AE27" s="13">
        <v>0</v>
      </c>
      <c r="AF27" s="13">
        <v>0</v>
      </c>
      <c r="AG27" s="13">
        <v>0</v>
      </c>
      <c r="AH27" s="13">
        <v>0</v>
      </c>
      <c r="AI27" s="13">
        <v>0</v>
      </c>
      <c r="AJ27" s="13">
        <v>0</v>
      </c>
      <c r="AK27" s="13">
        <v>0</v>
      </c>
      <c r="AL27" s="13">
        <v>0</v>
      </c>
      <c r="AM27" s="13">
        <v>0</v>
      </c>
      <c r="AN27" s="13">
        <v>0</v>
      </c>
      <c r="AO27" s="13">
        <v>0</v>
      </c>
      <c r="AP27" s="13">
        <v>0</v>
      </c>
      <c r="AQ27" s="13">
        <v>0</v>
      </c>
      <c r="AR27" s="13">
        <v>0</v>
      </c>
      <c r="AS27" s="13">
        <v>0</v>
      </c>
      <c r="AT27" s="13">
        <v>0</v>
      </c>
      <c r="AU27" s="13">
        <v>0</v>
      </c>
      <c r="AV27" s="13">
        <v>0</v>
      </c>
      <c r="AW27" s="13">
        <v>0</v>
      </c>
      <c r="AX27" s="13">
        <v>0</v>
      </c>
      <c r="AY27" s="13">
        <v>0</v>
      </c>
      <c r="AZ27" s="13">
        <v>0</v>
      </c>
      <c r="BA27" s="13">
        <v>0</v>
      </c>
      <c r="BB27" s="13">
        <v>0</v>
      </c>
      <c r="BC27" s="13">
        <v>0</v>
      </c>
      <c r="BD27" s="13">
        <v>0</v>
      </c>
      <c r="BE27" s="13">
        <v>0</v>
      </c>
    </row>
    <row r="28" spans="1:57" x14ac:dyDescent="0.35">
      <c r="A28" s="57" t="s">
        <v>616</v>
      </c>
      <c r="C28" s="86" t="s">
        <v>5</v>
      </c>
      <c r="D28" s="58" t="s">
        <v>621</v>
      </c>
      <c r="E28" s="82" t="s">
        <v>623</v>
      </c>
      <c r="F28" s="26" t="s">
        <v>55</v>
      </c>
      <c r="G28" s="11">
        <f>G$43*'Shares Cordless Tools'!C21</f>
        <v>0.12703808889788837</v>
      </c>
      <c r="H28" s="11">
        <f>H$43*'Shares Cordless Tools'!D21</f>
        <v>0.17167322965937371</v>
      </c>
      <c r="I28" s="11">
        <f>I$43*'Shares Cordless Tools'!E21</f>
        <v>0.23625616135467545</v>
      </c>
      <c r="J28" s="11">
        <f>J$43*'Shares Cordless Tools'!F21</f>
        <v>0.30859578522880055</v>
      </c>
      <c r="K28" s="11">
        <f>K$43*'Shares Cordless Tools'!G21</f>
        <v>0.35299560556772192</v>
      </c>
      <c r="L28" s="11">
        <f>L$43*'Shares Cordless Tools'!H21</f>
        <v>0.41010902392717302</v>
      </c>
      <c r="M28" s="11">
        <f>M$43*'Shares Cordless Tools'!I21</f>
        <v>0.40667847695130493</v>
      </c>
      <c r="N28" s="11">
        <f>N$43*'Shares Cordless Tools'!J21</f>
        <v>0.42509338955803788</v>
      </c>
      <c r="O28" s="11">
        <f>O$43*'Shares Cordless Tools'!K21</f>
        <v>0.42504581507319233</v>
      </c>
      <c r="P28" s="11">
        <f>P$43*'Shares Cordless Tools'!L21</f>
        <v>0.44481608578872206</v>
      </c>
      <c r="Q28" s="11">
        <f>Q$43*'Shares Cordless Tools'!M21</f>
        <v>0.49418472207513725</v>
      </c>
      <c r="R28" s="11">
        <f>R$43*'Shares Cordless Tools'!N21</f>
        <v>0.58595592562437404</v>
      </c>
      <c r="S28" s="11">
        <f>S$43*'Shares Cordless Tools'!O21</f>
        <v>0.68965800238386221</v>
      </c>
      <c r="T28" s="11">
        <f>T$43*'Shares Cordless Tools'!P21</f>
        <v>0.18962146104816227</v>
      </c>
      <c r="U28" s="11">
        <f>U$43*'Shares Cordless Tools'!Q21</f>
        <v>0.20734075304007998</v>
      </c>
      <c r="V28" s="11">
        <f>V$43*'Shares Cordless Tools'!R21</f>
        <v>0.21182221944467877</v>
      </c>
      <c r="W28" s="11">
        <f>W$43*'Shares Cordless Tools'!S21</f>
        <v>0.25575781903291672</v>
      </c>
      <c r="X28" s="11">
        <f>X$43*'Shares Cordless Tools'!T21</f>
        <v>0.39757496543013426</v>
      </c>
      <c r="Y28" s="11">
        <f>Y$43*'Shares Cordless Tools'!U21</f>
        <v>0.40128627587149873</v>
      </c>
      <c r="Z28" s="11">
        <f>Z$43*'Shares Cordless Tools'!V21</f>
        <v>0.58356408313496055</v>
      </c>
      <c r="AA28" s="11">
        <f>AA$43*'Shares Cordless Tools'!W21</f>
        <v>0.30141731009987949</v>
      </c>
      <c r="AB28" s="11">
        <f>AB$43*'Shares Cordless Tools'!X21</f>
        <v>0</v>
      </c>
      <c r="AC28" s="13">
        <v>0</v>
      </c>
      <c r="AD28" s="13">
        <v>0</v>
      </c>
      <c r="AE28" s="13">
        <v>0</v>
      </c>
      <c r="AF28" s="13">
        <v>0</v>
      </c>
      <c r="AG28" s="13">
        <v>0</v>
      </c>
      <c r="AH28" s="13">
        <v>0</v>
      </c>
      <c r="AI28" s="13">
        <v>0</v>
      </c>
      <c r="AJ28" s="13">
        <v>0</v>
      </c>
      <c r="AK28" s="13">
        <v>0</v>
      </c>
      <c r="AL28" s="13">
        <v>0</v>
      </c>
      <c r="AM28" s="13">
        <v>0</v>
      </c>
      <c r="AN28" s="13">
        <v>0</v>
      </c>
      <c r="AO28" s="13">
        <v>0</v>
      </c>
      <c r="AP28" s="13">
        <v>0</v>
      </c>
      <c r="AQ28" s="13">
        <v>0</v>
      </c>
      <c r="AR28" s="13">
        <v>0</v>
      </c>
      <c r="AS28" s="13">
        <v>0</v>
      </c>
      <c r="AT28" s="13">
        <v>0</v>
      </c>
      <c r="AU28" s="13">
        <v>0</v>
      </c>
      <c r="AV28" s="13">
        <v>0</v>
      </c>
      <c r="AW28" s="13">
        <v>0</v>
      </c>
      <c r="AX28" s="13">
        <v>0</v>
      </c>
      <c r="AY28" s="13">
        <v>0</v>
      </c>
      <c r="AZ28" s="13">
        <v>0</v>
      </c>
      <c r="BA28" s="13">
        <v>0</v>
      </c>
      <c r="BB28" s="13">
        <v>0</v>
      </c>
      <c r="BC28" s="13">
        <v>0</v>
      </c>
      <c r="BD28" s="13">
        <v>0</v>
      </c>
      <c r="BE28" s="13">
        <v>0</v>
      </c>
    </row>
    <row r="29" spans="1:57" x14ac:dyDescent="0.35">
      <c r="A29" s="57" t="s">
        <v>616</v>
      </c>
      <c r="C29" s="86" t="s">
        <v>5</v>
      </c>
      <c r="D29" s="58" t="s">
        <v>621</v>
      </c>
      <c r="E29" s="82" t="s">
        <v>623</v>
      </c>
      <c r="F29" s="26" t="s">
        <v>56</v>
      </c>
      <c r="G29" s="11">
        <f>G$43*'Shares Cordless Tools'!C22</f>
        <v>0.37891597755973522</v>
      </c>
      <c r="H29" s="11">
        <f>H$43*'Shares Cordless Tools'!D22</f>
        <v>0.61577173281570352</v>
      </c>
      <c r="I29" s="11">
        <f>I$43*'Shares Cordless Tools'!E22</f>
        <v>0.7602186813117835</v>
      </c>
      <c r="J29" s="11">
        <f>J$43*'Shares Cordless Tools'!F22</f>
        <v>1.024695806549293</v>
      </c>
      <c r="K29" s="11">
        <f>K$43*'Shares Cordless Tools'!G22</f>
        <v>1.209533202692012</v>
      </c>
      <c r="L29" s="11">
        <f>L$43*'Shares Cordless Tools'!H22</f>
        <v>1.1769490526669866</v>
      </c>
      <c r="M29" s="11">
        <f>M$43*'Shares Cordless Tools'!I22</f>
        <v>0.98351239483899522</v>
      </c>
      <c r="N29" s="11">
        <f>N$43*'Shares Cordless Tools'!J22</f>
        <v>0.89154515765690256</v>
      </c>
      <c r="O29" s="11">
        <f>O$43*'Shares Cordless Tools'!K22</f>
        <v>0.94395224656402144</v>
      </c>
      <c r="P29" s="11">
        <f>P$43*'Shares Cordless Tools'!L22</f>
        <v>0.85732219314031766</v>
      </c>
      <c r="Q29" s="11">
        <f>Q$43*'Shares Cordless Tools'!M22</f>
        <v>0.81166954420945836</v>
      </c>
      <c r="R29" s="11">
        <f>R$43*'Shares Cordless Tools'!N22</f>
        <v>0.83383254324770884</v>
      </c>
      <c r="S29" s="11">
        <f>S$43*'Shares Cordless Tools'!O22</f>
        <v>0.87346843702851507</v>
      </c>
      <c r="T29" s="11">
        <f>T$43*'Shares Cordless Tools'!P22</f>
        <v>0.24748395945356777</v>
      </c>
      <c r="U29" s="11">
        <f>U$43*'Shares Cordless Tools'!Q22</f>
        <v>0.27701030939761628</v>
      </c>
      <c r="V29" s="11">
        <f>V$43*'Shares Cordless Tools'!R22</f>
        <v>0.2592998495599696</v>
      </c>
      <c r="W29" s="11">
        <f>W$43*'Shares Cordless Tools'!S22</f>
        <v>0.33398493396921203</v>
      </c>
      <c r="X29" s="11">
        <f>X$43*'Shares Cordless Tools'!T22</f>
        <v>0.54734558637791419</v>
      </c>
      <c r="Y29" s="11">
        <f>Y$43*'Shares Cordless Tools'!U22</f>
        <v>0.54836343938599885</v>
      </c>
      <c r="Z29" s="11">
        <f>Z$43*'Shares Cordless Tools'!V22</f>
        <v>0.83063992017794075</v>
      </c>
      <c r="AA29" s="11">
        <f>AA$43*'Shares Cordless Tools'!W22</f>
        <v>0.47177396032813873</v>
      </c>
      <c r="AB29" s="11">
        <f>AB$43*'Shares Cordless Tools'!X22</f>
        <v>0</v>
      </c>
      <c r="AC29" s="13">
        <v>0</v>
      </c>
      <c r="AD29" s="13">
        <v>0</v>
      </c>
      <c r="AE29" s="13">
        <v>0</v>
      </c>
      <c r="AF29" s="13">
        <v>0</v>
      </c>
      <c r="AG29" s="13">
        <v>0</v>
      </c>
      <c r="AH29" s="13">
        <v>0</v>
      </c>
      <c r="AI29" s="13">
        <v>0</v>
      </c>
      <c r="AJ29" s="13">
        <v>0</v>
      </c>
      <c r="AK29" s="13">
        <v>0</v>
      </c>
      <c r="AL29" s="13">
        <v>0</v>
      </c>
      <c r="AM29" s="13">
        <v>0</v>
      </c>
      <c r="AN29" s="13">
        <v>0</v>
      </c>
      <c r="AO29" s="13">
        <v>0</v>
      </c>
      <c r="AP29" s="13">
        <v>0</v>
      </c>
      <c r="AQ29" s="13">
        <v>0</v>
      </c>
      <c r="AR29" s="13">
        <v>0</v>
      </c>
      <c r="AS29" s="13">
        <v>0</v>
      </c>
      <c r="AT29" s="13">
        <v>0</v>
      </c>
      <c r="AU29" s="13">
        <v>0</v>
      </c>
      <c r="AV29" s="13">
        <v>0</v>
      </c>
      <c r="AW29" s="13">
        <v>0</v>
      </c>
      <c r="AX29" s="13">
        <v>0</v>
      </c>
      <c r="AY29" s="13">
        <v>0</v>
      </c>
      <c r="AZ29" s="13">
        <v>0</v>
      </c>
      <c r="BA29" s="13">
        <v>0</v>
      </c>
      <c r="BB29" s="13">
        <v>0</v>
      </c>
      <c r="BC29" s="13">
        <v>0</v>
      </c>
      <c r="BD29" s="13">
        <v>0</v>
      </c>
      <c r="BE29" s="13">
        <v>0</v>
      </c>
    </row>
    <row r="30" spans="1:57" x14ac:dyDescent="0.35">
      <c r="A30" s="57" t="s">
        <v>616</v>
      </c>
      <c r="C30" s="86" t="s">
        <v>5</v>
      </c>
      <c r="D30" s="58" t="s">
        <v>621</v>
      </c>
      <c r="E30" s="82" t="s">
        <v>623</v>
      </c>
      <c r="F30" s="26" t="s">
        <v>57</v>
      </c>
      <c r="G30" s="11">
        <f>G$43*'Shares Cordless Tools'!C23</f>
        <v>8.3984492728704008E-2</v>
      </c>
      <c r="H30" s="11">
        <f>H$43*'Shares Cordless Tools'!D23</f>
        <v>7.3009711330387209E-2</v>
      </c>
      <c r="I30" s="11">
        <f>I$43*'Shares Cordless Tools'!E23</f>
        <v>5.2381785840523123E-2</v>
      </c>
      <c r="J30" s="11">
        <f>J$43*'Shares Cordless Tools'!F23</f>
        <v>5.658267619642076E-2</v>
      </c>
      <c r="K30" s="11">
        <f>K$43*'Shares Cordless Tools'!G23</f>
        <v>6.4192424380391189E-2</v>
      </c>
      <c r="L30" s="11">
        <f>L$43*'Shares Cordless Tools'!H23</f>
        <v>7.3173694530121375E-2</v>
      </c>
      <c r="M30" s="11">
        <f>M$43*'Shares Cordless Tools'!I23</f>
        <v>7.2386908042185311E-2</v>
      </c>
      <c r="N30" s="11">
        <f>N$43*'Shares Cordless Tools'!J23</f>
        <v>9.1803171836122174E-2</v>
      </c>
      <c r="O30" s="11">
        <f>O$43*'Shares Cordless Tools'!K23</f>
        <v>0.12643679426682128</v>
      </c>
      <c r="P30" s="11">
        <f>P$43*'Shares Cordless Tools'!L23</f>
        <v>0.16721858344801377</v>
      </c>
      <c r="Q30" s="11">
        <f>Q$43*'Shares Cordless Tools'!M23</f>
        <v>0.1794921037077733</v>
      </c>
      <c r="R30" s="11">
        <f>R$43*'Shares Cordless Tools'!N23</f>
        <v>0.21021495016047734</v>
      </c>
      <c r="S30" s="11">
        <f>S$43*'Shares Cordless Tools'!O23</f>
        <v>0.27847320950105242</v>
      </c>
      <c r="T30" s="11">
        <f>T$43*'Shares Cordless Tools'!P23</f>
        <v>8.0453991923695636E-2</v>
      </c>
      <c r="U30" s="11">
        <f>U$43*'Shares Cordless Tools'!Q23</f>
        <v>9.2135430369868113E-2</v>
      </c>
      <c r="V30" s="11">
        <f>V$43*'Shares Cordless Tools'!R23</f>
        <v>9.5281109994514182E-2</v>
      </c>
      <c r="W30" s="11">
        <f>W$43*'Shares Cordless Tools'!S23</f>
        <v>0.11668209802684086</v>
      </c>
      <c r="X30" s="11">
        <f>X$43*'Shares Cordless Tools'!T23</f>
        <v>0.18464222833914065</v>
      </c>
      <c r="Y30" s="11">
        <f>Y$43*'Shares Cordless Tools'!U23</f>
        <v>0.1723758816421006</v>
      </c>
      <c r="Z30" s="11">
        <f>Z$43*'Shares Cordless Tools'!V23</f>
        <v>0.24085936214206316</v>
      </c>
      <c r="AA30" s="11">
        <f>AA$43*'Shares Cordless Tools'!W23</f>
        <v>0.11889921053008161</v>
      </c>
      <c r="AB30" s="11">
        <f>AB$43*'Shares Cordless Tools'!X23</f>
        <v>0</v>
      </c>
      <c r="AC30" s="13">
        <v>0</v>
      </c>
      <c r="AD30" s="13">
        <v>0</v>
      </c>
      <c r="AE30" s="13">
        <v>0</v>
      </c>
      <c r="AF30" s="13">
        <v>0</v>
      </c>
      <c r="AG30" s="13">
        <v>0</v>
      </c>
      <c r="AH30" s="13">
        <v>0</v>
      </c>
      <c r="AI30" s="13">
        <v>0</v>
      </c>
      <c r="AJ30" s="13">
        <v>0</v>
      </c>
      <c r="AK30" s="13">
        <v>0</v>
      </c>
      <c r="AL30" s="13">
        <v>0</v>
      </c>
      <c r="AM30" s="13">
        <v>0</v>
      </c>
      <c r="AN30" s="13">
        <v>0</v>
      </c>
      <c r="AO30" s="13">
        <v>0</v>
      </c>
      <c r="AP30" s="13">
        <v>0</v>
      </c>
      <c r="AQ30" s="13">
        <v>0</v>
      </c>
      <c r="AR30" s="13">
        <v>0</v>
      </c>
      <c r="AS30" s="13">
        <v>0</v>
      </c>
      <c r="AT30" s="13">
        <v>0</v>
      </c>
      <c r="AU30" s="13">
        <v>0</v>
      </c>
      <c r="AV30" s="13">
        <v>0</v>
      </c>
      <c r="AW30" s="13">
        <v>0</v>
      </c>
      <c r="AX30" s="13">
        <v>0</v>
      </c>
      <c r="AY30" s="13">
        <v>0</v>
      </c>
      <c r="AZ30" s="13">
        <v>0</v>
      </c>
      <c r="BA30" s="13">
        <v>0</v>
      </c>
      <c r="BB30" s="13">
        <v>0</v>
      </c>
      <c r="BC30" s="13">
        <v>0</v>
      </c>
      <c r="BD30" s="13">
        <v>0</v>
      </c>
      <c r="BE30" s="13">
        <v>0</v>
      </c>
    </row>
    <row r="31" spans="1:57" x14ac:dyDescent="0.35">
      <c r="A31" s="57" t="s">
        <v>616</v>
      </c>
      <c r="C31" s="86" t="s">
        <v>5</v>
      </c>
      <c r="D31" s="58" t="s">
        <v>621</v>
      </c>
      <c r="E31" s="82" t="s">
        <v>623</v>
      </c>
      <c r="F31" s="26" t="s">
        <v>58</v>
      </c>
      <c r="G31" s="11">
        <f>G$43*'Shares Cordless Tools'!C24</f>
        <v>8.804084592303088E-2</v>
      </c>
      <c r="H31" s="11">
        <f>H$43*'Shares Cordless Tools'!D24</f>
        <v>0.10359173397535398</v>
      </c>
      <c r="I31" s="11">
        <f>I$43*'Shares Cordless Tools'!E24</f>
        <v>0.10537079167426529</v>
      </c>
      <c r="J31" s="11">
        <f>J$43*'Shares Cordless Tools'!F24</f>
        <v>0.11353841680712903</v>
      </c>
      <c r="K31" s="11">
        <f>K$43*'Shares Cordless Tools'!G24</f>
        <v>0.13194818694587027</v>
      </c>
      <c r="L31" s="11">
        <f>L$43*'Shares Cordless Tools'!H24</f>
        <v>0.1528209048044343</v>
      </c>
      <c r="M31" s="11">
        <f>M$43*'Shares Cordless Tools'!I24</f>
        <v>0.13134849372456625</v>
      </c>
      <c r="N31" s="11">
        <f>N$43*'Shares Cordless Tools'!J24</f>
        <v>0.13053514092860505</v>
      </c>
      <c r="O31" s="11">
        <f>O$43*'Shares Cordless Tools'!K24</f>
        <v>0.15662241532120602</v>
      </c>
      <c r="P31" s="11">
        <f>P$43*'Shares Cordless Tools'!L24</f>
        <v>0.19691407847864545</v>
      </c>
      <c r="Q31" s="11">
        <f>Q$43*'Shares Cordless Tools'!M24</f>
        <v>0.18448870497768347</v>
      </c>
      <c r="R31" s="11">
        <f>R$43*'Shares Cordless Tools'!N24</f>
        <v>0.1896206223608021</v>
      </c>
      <c r="S31" s="11">
        <f>S$43*'Shares Cordless Tools'!O24</f>
        <v>0.19707649689838674</v>
      </c>
      <c r="T31" s="11">
        <f>T$43*'Shares Cordless Tools'!P24</f>
        <v>4.6796742823798913E-2</v>
      </c>
      <c r="U31" s="11">
        <f>U$43*'Shares Cordless Tools'!Q24</f>
        <v>4.4791918160499149E-2</v>
      </c>
      <c r="V31" s="11">
        <f>V$43*'Shares Cordless Tools'!R24</f>
        <v>4.5164263169242998E-2</v>
      </c>
      <c r="W31" s="11">
        <f>W$43*'Shares Cordless Tools'!S24</f>
        <v>5.3269561700198517E-2</v>
      </c>
      <c r="X31" s="11">
        <f>X$43*'Shares Cordless Tools'!T24</f>
        <v>8.153877479856253E-2</v>
      </c>
      <c r="Y31" s="11">
        <f>Y$43*'Shares Cordless Tools'!U24</f>
        <v>8.2000274287184163E-2</v>
      </c>
      <c r="Z31" s="11">
        <f>Z$43*'Shares Cordless Tools'!V24</f>
        <v>0.12432908502979652</v>
      </c>
      <c r="AA31" s="11">
        <f>AA$43*'Shares Cordless Tools'!W24</f>
        <v>6.7207203264553775E-2</v>
      </c>
      <c r="AB31" s="11">
        <f>AB$43*'Shares Cordless Tools'!X24</f>
        <v>0</v>
      </c>
      <c r="AC31" s="13">
        <v>0</v>
      </c>
      <c r="AD31" s="13">
        <v>0</v>
      </c>
      <c r="AE31" s="13">
        <v>0</v>
      </c>
      <c r="AF31" s="13">
        <v>0</v>
      </c>
      <c r="AG31" s="13">
        <v>0</v>
      </c>
      <c r="AH31" s="13">
        <v>0</v>
      </c>
      <c r="AI31" s="13">
        <v>0</v>
      </c>
      <c r="AJ31" s="13">
        <v>0</v>
      </c>
      <c r="AK31" s="13">
        <v>0</v>
      </c>
      <c r="AL31" s="13">
        <v>0</v>
      </c>
      <c r="AM31" s="13">
        <v>0</v>
      </c>
      <c r="AN31" s="13">
        <v>0</v>
      </c>
      <c r="AO31" s="13">
        <v>0</v>
      </c>
      <c r="AP31" s="13">
        <v>0</v>
      </c>
      <c r="AQ31" s="13">
        <v>0</v>
      </c>
      <c r="AR31" s="13">
        <v>0</v>
      </c>
      <c r="AS31" s="13">
        <v>0</v>
      </c>
      <c r="AT31" s="13">
        <v>0</v>
      </c>
      <c r="AU31" s="13">
        <v>0</v>
      </c>
      <c r="AV31" s="13">
        <v>0</v>
      </c>
      <c r="AW31" s="13">
        <v>0</v>
      </c>
      <c r="AX31" s="13">
        <v>0</v>
      </c>
      <c r="AY31" s="13">
        <v>0</v>
      </c>
      <c r="AZ31" s="13">
        <v>0</v>
      </c>
      <c r="BA31" s="13">
        <v>0</v>
      </c>
      <c r="BB31" s="13">
        <v>0</v>
      </c>
      <c r="BC31" s="13">
        <v>0</v>
      </c>
      <c r="BD31" s="13">
        <v>0</v>
      </c>
      <c r="BE31" s="13">
        <v>0</v>
      </c>
    </row>
    <row r="32" spans="1:57" x14ac:dyDescent="0.35">
      <c r="A32" s="57" t="s">
        <v>616</v>
      </c>
      <c r="C32" s="86" t="s">
        <v>5</v>
      </c>
      <c r="D32" s="58" t="s">
        <v>621</v>
      </c>
      <c r="E32" s="82" t="s">
        <v>623</v>
      </c>
      <c r="F32" s="26" t="s">
        <v>59</v>
      </c>
      <c r="G32" s="11">
        <f>G$43*'Shares Cordless Tools'!C25</f>
        <v>6.7027628403472663</v>
      </c>
      <c r="H32" s="11">
        <f>H$43*'Shares Cordless Tools'!D25</f>
        <v>4.0209108670389977</v>
      </c>
      <c r="I32" s="11">
        <f>I$43*'Shares Cordless Tools'!E25</f>
        <v>4.8637760701414994</v>
      </c>
      <c r="J32" s="11">
        <f>J$43*'Shares Cordless Tools'!F25</f>
        <v>5.933929055377642</v>
      </c>
      <c r="K32" s="11">
        <f>K$43*'Shares Cordless Tools'!G25</f>
        <v>6.6230627342638853</v>
      </c>
      <c r="L32" s="11">
        <f>L$43*'Shares Cordless Tools'!H25</f>
        <v>7.4387318591776284</v>
      </c>
      <c r="M32" s="11">
        <f>M$43*'Shares Cordless Tools'!I25</f>
        <v>6.9433702484882245</v>
      </c>
      <c r="N32" s="11">
        <f>N$43*'Shares Cordless Tools'!J25</f>
        <v>6.9252450590009076</v>
      </c>
      <c r="O32" s="11">
        <f>O$43*'Shares Cordless Tools'!K25</f>
        <v>7.2981946314492179</v>
      </c>
      <c r="P32" s="11">
        <f>P$43*'Shares Cordless Tools'!L25</f>
        <v>7.4984142592654282</v>
      </c>
      <c r="Q32" s="11">
        <f>Q$43*'Shares Cordless Tools'!M25</f>
        <v>10.582494204113873</v>
      </c>
      <c r="R32" s="11">
        <f>R$43*'Shares Cordless Tools'!N25</f>
        <v>9.9878896867551532</v>
      </c>
      <c r="S32" s="11">
        <f>S$43*'Shares Cordless Tools'!O25</f>
        <v>11.469329262305667</v>
      </c>
      <c r="T32" s="11">
        <f>T$43*'Shares Cordless Tools'!P25</f>
        <v>2.7796479367205129</v>
      </c>
      <c r="U32" s="11">
        <f>U$43*'Shares Cordless Tools'!Q25</f>
        <v>2.741088259853238</v>
      </c>
      <c r="V32" s="11">
        <f>V$43*'Shares Cordless Tools'!R25</f>
        <v>2.8338012904639016</v>
      </c>
      <c r="W32" s="11">
        <f>W$43*'Shares Cordless Tools'!S25</f>
        <v>3.4382121855205066</v>
      </c>
      <c r="X32" s="11">
        <f>X$43*'Shares Cordless Tools'!T25</f>
        <v>5.3870332930385496</v>
      </c>
      <c r="Y32" s="11">
        <f>Y$43*'Shares Cordless Tools'!U25</f>
        <v>5.7406685950911633</v>
      </c>
      <c r="Z32" s="11">
        <f>Z$43*'Shares Cordless Tools'!V25</f>
        <v>9.1263996741879367</v>
      </c>
      <c r="AA32" s="11">
        <f>AA$43*'Shares Cordless Tools'!W25</f>
        <v>5.0153647641060761</v>
      </c>
      <c r="AB32" s="11">
        <f>AB$43*'Shares Cordless Tools'!X25</f>
        <v>0</v>
      </c>
      <c r="AC32" s="13">
        <v>0</v>
      </c>
      <c r="AD32" s="13">
        <v>0</v>
      </c>
      <c r="AE32" s="13">
        <v>0</v>
      </c>
      <c r="AF32" s="13">
        <v>0</v>
      </c>
      <c r="AG32" s="13">
        <v>0</v>
      </c>
      <c r="AH32" s="13">
        <v>0</v>
      </c>
      <c r="AI32" s="13">
        <v>0</v>
      </c>
      <c r="AJ32" s="13">
        <v>0</v>
      </c>
      <c r="AK32" s="13">
        <v>0</v>
      </c>
      <c r="AL32" s="13">
        <v>0</v>
      </c>
      <c r="AM32" s="13">
        <v>0</v>
      </c>
      <c r="AN32" s="13">
        <v>0</v>
      </c>
      <c r="AO32" s="13">
        <v>0</v>
      </c>
      <c r="AP32" s="13">
        <v>0</v>
      </c>
      <c r="AQ32" s="13">
        <v>0</v>
      </c>
      <c r="AR32" s="13">
        <v>0</v>
      </c>
      <c r="AS32" s="13">
        <v>0</v>
      </c>
      <c r="AT32" s="13">
        <v>0</v>
      </c>
      <c r="AU32" s="13">
        <v>0</v>
      </c>
      <c r="AV32" s="13">
        <v>0</v>
      </c>
      <c r="AW32" s="13">
        <v>0</v>
      </c>
      <c r="AX32" s="13">
        <v>0</v>
      </c>
      <c r="AY32" s="13">
        <v>0</v>
      </c>
      <c r="AZ32" s="13">
        <v>0</v>
      </c>
      <c r="BA32" s="13">
        <v>0</v>
      </c>
      <c r="BB32" s="13">
        <v>0</v>
      </c>
      <c r="BC32" s="13">
        <v>0</v>
      </c>
      <c r="BD32" s="13">
        <v>0</v>
      </c>
      <c r="BE32" s="13">
        <v>0</v>
      </c>
    </row>
    <row r="33" spans="1:57" x14ac:dyDescent="0.35">
      <c r="A33" s="57" t="s">
        <v>616</v>
      </c>
      <c r="C33" s="86" t="s">
        <v>5</v>
      </c>
      <c r="D33" s="58" t="s">
        <v>621</v>
      </c>
      <c r="E33" s="82" t="s">
        <v>623</v>
      </c>
      <c r="F33" s="26" t="s">
        <v>60</v>
      </c>
      <c r="G33" s="11">
        <f>G$43*'Shares Cordless Tools'!C26</f>
        <v>0.34479643403130977</v>
      </c>
      <c r="H33" s="11">
        <f>H$43*'Shares Cordless Tools'!D26</f>
        <v>0.40433305095396344</v>
      </c>
      <c r="I33" s="11">
        <f>I$43*'Shares Cordless Tools'!E26</f>
        <v>1.5151663797848178</v>
      </c>
      <c r="J33" s="11">
        <f>J$43*'Shares Cordless Tools'!F26</f>
        <v>1.6907470497158166</v>
      </c>
      <c r="K33" s="11">
        <f>K$43*'Shares Cordless Tools'!G26</f>
        <v>1.7687260330404078</v>
      </c>
      <c r="L33" s="11">
        <f>L$43*'Shares Cordless Tools'!H26</f>
        <v>1.8431971098300686</v>
      </c>
      <c r="M33" s="11">
        <f>M$43*'Shares Cordless Tools'!I26</f>
        <v>4.229655401955009</v>
      </c>
      <c r="N33" s="11">
        <f>N$43*'Shares Cordless Tools'!J26</f>
        <v>3.4920603505319336</v>
      </c>
      <c r="O33" s="11">
        <f>O$43*'Shares Cordless Tools'!K26</f>
        <v>3.3261440322951326</v>
      </c>
      <c r="P33" s="11">
        <f>P$43*'Shares Cordless Tools'!L26</f>
        <v>3.0679927600625949</v>
      </c>
      <c r="Q33" s="11">
        <f>Q$43*'Shares Cordless Tools'!M26</f>
        <v>3.5360093665635195</v>
      </c>
      <c r="R33" s="11">
        <f>R$43*'Shares Cordless Tools'!N26</f>
        <v>3.4491757440751885</v>
      </c>
      <c r="S33" s="11">
        <f>S$43*'Shares Cordless Tools'!O26</f>
        <v>4.2820122440645871</v>
      </c>
      <c r="T33" s="11">
        <f>T$43*'Shares Cordless Tools'!P26</f>
        <v>0.72201155428442343</v>
      </c>
      <c r="U33" s="11">
        <f>U$43*'Shares Cordless Tools'!Q26</f>
        <v>0.8346240288516491</v>
      </c>
      <c r="V33" s="11">
        <f>V$43*'Shares Cordless Tools'!R26</f>
        <v>0.79675327487553138</v>
      </c>
      <c r="W33" s="11">
        <f>W$43*'Shares Cordless Tools'!S26</f>
        <v>0.89707126460580677</v>
      </c>
      <c r="X33" s="11">
        <f>X$43*'Shares Cordless Tools'!T26</f>
        <v>2.6913671971822093</v>
      </c>
      <c r="Y33" s="11">
        <f>Y$43*'Shares Cordless Tools'!U26</f>
        <v>2.5752605608628505</v>
      </c>
      <c r="Z33" s="11">
        <f>Z$43*'Shares Cordless Tools'!V26</f>
        <v>3.9702428163010746</v>
      </c>
      <c r="AA33" s="11">
        <f>AA$43*'Shares Cordless Tools'!W26</f>
        <v>2.4739872922889976</v>
      </c>
      <c r="AB33" s="11">
        <f>AB$43*'Shares Cordless Tools'!X26</f>
        <v>0</v>
      </c>
      <c r="AC33" s="13">
        <v>0</v>
      </c>
      <c r="AD33" s="13">
        <v>0</v>
      </c>
      <c r="AE33" s="13">
        <v>0</v>
      </c>
      <c r="AF33" s="13">
        <v>0</v>
      </c>
      <c r="AG33" s="13">
        <v>0</v>
      </c>
      <c r="AH33" s="13">
        <v>0</v>
      </c>
      <c r="AI33" s="13">
        <v>0</v>
      </c>
      <c r="AJ33" s="13">
        <v>0</v>
      </c>
      <c r="AK33" s="13">
        <v>0</v>
      </c>
      <c r="AL33" s="13">
        <v>0</v>
      </c>
      <c r="AM33" s="13">
        <v>0</v>
      </c>
      <c r="AN33" s="13">
        <v>0</v>
      </c>
      <c r="AO33" s="13">
        <v>0</v>
      </c>
      <c r="AP33" s="13">
        <v>0</v>
      </c>
      <c r="AQ33" s="13">
        <v>0</v>
      </c>
      <c r="AR33" s="13">
        <v>0</v>
      </c>
      <c r="AS33" s="13">
        <v>0</v>
      </c>
      <c r="AT33" s="13">
        <v>0</v>
      </c>
      <c r="AU33" s="13">
        <v>0</v>
      </c>
      <c r="AV33" s="13">
        <v>0</v>
      </c>
      <c r="AW33" s="13">
        <v>0</v>
      </c>
      <c r="AX33" s="13">
        <v>0</v>
      </c>
      <c r="AY33" s="13">
        <v>0</v>
      </c>
      <c r="AZ33" s="13">
        <v>0</v>
      </c>
      <c r="BA33" s="13">
        <v>0</v>
      </c>
      <c r="BB33" s="13">
        <v>0</v>
      </c>
      <c r="BC33" s="13">
        <v>0</v>
      </c>
      <c r="BD33" s="13">
        <v>0</v>
      </c>
      <c r="BE33" s="13">
        <v>0</v>
      </c>
    </row>
    <row r="34" spans="1:57" x14ac:dyDescent="0.35">
      <c r="A34" s="57" t="s">
        <v>616</v>
      </c>
      <c r="C34" s="86" t="s">
        <v>5</v>
      </c>
      <c r="D34" s="58" t="s">
        <v>621</v>
      </c>
      <c r="E34" s="82" t="s">
        <v>623</v>
      </c>
      <c r="F34" s="26" t="s">
        <v>61</v>
      </c>
      <c r="G34" s="11">
        <f>G$43*'Shares Cordless Tools'!C27</f>
        <v>6.001582915772941</v>
      </c>
      <c r="H34" s="11">
        <f>H$43*'Shares Cordless Tools'!D27</f>
        <v>7.2286528569915784</v>
      </c>
      <c r="I34" s="11">
        <f>I$43*'Shares Cordless Tools'!E27</f>
        <v>9.7077917562000398</v>
      </c>
      <c r="J34" s="11">
        <f>J$43*'Shares Cordless Tools'!F27</f>
        <v>7.985661394580033</v>
      </c>
      <c r="K34" s="11">
        <f>K$43*'Shares Cordless Tools'!G27</f>
        <v>7.668408620058254</v>
      </c>
      <c r="L34" s="11">
        <f>L$43*'Shares Cordless Tools'!H27</f>
        <v>8.6235083796430505</v>
      </c>
      <c r="M34" s="11">
        <f>M$43*'Shares Cordless Tools'!I27</f>
        <v>7.9553849311089877</v>
      </c>
      <c r="N34" s="11">
        <f>N$43*'Shares Cordless Tools'!J27</f>
        <v>7.8526037459391569</v>
      </c>
      <c r="O34" s="11">
        <f>O$43*'Shares Cordless Tools'!K27</f>
        <v>9.0072692161977308</v>
      </c>
      <c r="P34" s="11">
        <f>P$43*'Shares Cordless Tools'!L27</f>
        <v>10.878010043949763</v>
      </c>
      <c r="Q34" s="11">
        <f>Q$43*'Shares Cordless Tools'!M27</f>
        <v>10.785839935362084</v>
      </c>
      <c r="R34" s="11">
        <f>R$43*'Shares Cordless Tools'!N27</f>
        <v>11.800825423680962</v>
      </c>
      <c r="S34" s="11">
        <f>S$43*'Shares Cordless Tools'!O27</f>
        <v>12.953669735937748</v>
      </c>
      <c r="T34" s="11">
        <f>T$43*'Shares Cordless Tools'!P27</f>
        <v>3.2213764609359727</v>
      </c>
      <c r="U34" s="11">
        <f>U$43*'Shares Cordless Tools'!Q27</f>
        <v>3.5671904046941627</v>
      </c>
      <c r="V34" s="11">
        <f>V$43*'Shares Cordless Tools'!R27</f>
        <v>3.7765315321387223</v>
      </c>
      <c r="W34" s="11">
        <f>W$43*'Shares Cordless Tools'!S27</f>
        <v>4.6685894629931193</v>
      </c>
      <c r="X34" s="11">
        <f>X$43*'Shares Cordless Tools'!T27</f>
        <v>7.4336546512201602</v>
      </c>
      <c r="Y34" s="11">
        <f>Y$43*'Shares Cordless Tools'!U27</f>
        <v>7.662453451603934</v>
      </c>
      <c r="Z34" s="11">
        <f>Z$43*'Shares Cordless Tools'!V27</f>
        <v>11.811782016271666</v>
      </c>
      <c r="AA34" s="11">
        <f>AA$43*'Shares Cordless Tools'!W27</f>
        <v>6.4081628568323579</v>
      </c>
      <c r="AB34" s="11">
        <f>AB$43*'Shares Cordless Tools'!X27</f>
        <v>0</v>
      </c>
      <c r="AC34" s="13">
        <v>0</v>
      </c>
      <c r="AD34" s="13">
        <v>0</v>
      </c>
      <c r="AE34" s="13">
        <v>0</v>
      </c>
      <c r="AF34" s="13">
        <v>0</v>
      </c>
      <c r="AG34" s="13">
        <v>0</v>
      </c>
      <c r="AH34" s="13">
        <v>0</v>
      </c>
      <c r="AI34" s="13">
        <v>0</v>
      </c>
      <c r="AJ34" s="13">
        <v>0</v>
      </c>
      <c r="AK34" s="13">
        <v>0</v>
      </c>
      <c r="AL34" s="13">
        <v>0</v>
      </c>
      <c r="AM34" s="13">
        <v>0</v>
      </c>
      <c r="AN34" s="13">
        <v>0</v>
      </c>
      <c r="AO34" s="13">
        <v>0</v>
      </c>
      <c r="AP34" s="13">
        <v>0</v>
      </c>
      <c r="AQ34" s="13">
        <v>0</v>
      </c>
      <c r="AR34" s="13">
        <v>0</v>
      </c>
      <c r="AS34" s="13">
        <v>0</v>
      </c>
      <c r="AT34" s="13">
        <v>0</v>
      </c>
      <c r="AU34" s="13">
        <v>0</v>
      </c>
      <c r="AV34" s="13">
        <v>0</v>
      </c>
      <c r="AW34" s="13">
        <v>0</v>
      </c>
      <c r="AX34" s="13">
        <v>0</v>
      </c>
      <c r="AY34" s="13">
        <v>0</v>
      </c>
      <c r="AZ34" s="13">
        <v>0</v>
      </c>
      <c r="BA34" s="13">
        <v>0</v>
      </c>
      <c r="BB34" s="13">
        <v>0</v>
      </c>
      <c r="BC34" s="13">
        <v>0</v>
      </c>
      <c r="BD34" s="13">
        <v>0</v>
      </c>
      <c r="BE34" s="13">
        <v>0</v>
      </c>
    </row>
    <row r="35" spans="1:57" x14ac:dyDescent="0.35">
      <c r="A35" s="57" t="s">
        <v>616</v>
      </c>
      <c r="C35" s="86" t="s">
        <v>5</v>
      </c>
      <c r="D35" s="58" t="s">
        <v>621</v>
      </c>
      <c r="E35" s="82" t="s">
        <v>623</v>
      </c>
      <c r="F35" s="26" t="s">
        <v>62</v>
      </c>
      <c r="G35" s="11">
        <f>G$43*'Shares Cordless Tools'!C28</f>
        <v>2.1792413655044425</v>
      </c>
      <c r="H35" s="11">
        <f>H$43*'Shares Cordless Tools'!D28</f>
        <v>1.7831462980588411</v>
      </c>
      <c r="I35" s="11">
        <f>I$43*'Shares Cordless Tools'!E28</f>
        <v>1.6043715246007983</v>
      </c>
      <c r="J35" s="11">
        <f>J$43*'Shares Cordless Tools'!F28</f>
        <v>1.8212115290090327</v>
      </c>
      <c r="K35" s="11">
        <f>K$43*'Shares Cordless Tools'!G28</f>
        <v>2.0485688912884306</v>
      </c>
      <c r="L35" s="11">
        <f>L$43*'Shares Cordless Tools'!H28</f>
        <v>2.2873514956798049</v>
      </c>
      <c r="M35" s="11">
        <f>M$43*'Shares Cordless Tools'!I28</f>
        <v>3.5914306810785028</v>
      </c>
      <c r="N35" s="11">
        <f>N$43*'Shares Cordless Tools'!J28</f>
        <v>4.0016413008721985</v>
      </c>
      <c r="O35" s="11">
        <f>O$43*'Shares Cordless Tools'!K28</f>
        <v>4.6215543497554936</v>
      </c>
      <c r="P35" s="11">
        <f>P$43*'Shares Cordless Tools'!L28</f>
        <v>4.9469189392026198</v>
      </c>
      <c r="Q35" s="11">
        <f>Q$43*'Shares Cordless Tools'!M28</f>
        <v>4.6698905936289794</v>
      </c>
      <c r="R35" s="11">
        <f>R$43*'Shares Cordless Tools'!N28</f>
        <v>4.4322884947009058</v>
      </c>
      <c r="S35" s="11">
        <f>S$43*'Shares Cordless Tools'!O28</f>
        <v>5.2244641356503667</v>
      </c>
      <c r="T35" s="11">
        <f>T$43*'Shares Cordless Tools'!P28</f>
        <v>1.3756429925254152</v>
      </c>
      <c r="U35" s="11">
        <f>U$43*'Shares Cordless Tools'!Q28</f>
        <v>1.4568574849539868</v>
      </c>
      <c r="V35" s="11">
        <f>V$43*'Shares Cordless Tools'!R28</f>
        <v>1.5289241470897206</v>
      </c>
      <c r="W35" s="11">
        <f>W$43*'Shares Cordless Tools'!S28</f>
        <v>1.6551971684350666</v>
      </c>
      <c r="X35" s="11">
        <f>X$43*'Shares Cordless Tools'!T28</f>
        <v>2.3042385636240001</v>
      </c>
      <c r="Y35" s="11">
        <f>Y$43*'Shares Cordless Tools'!U28</f>
        <v>2.417875872632687</v>
      </c>
      <c r="Z35" s="11">
        <f>Z$43*'Shares Cordless Tools'!V28</f>
        <v>3.9207940915985522</v>
      </c>
      <c r="AA35" s="11">
        <f>AA$43*'Shares Cordless Tools'!W28</f>
        <v>1.9753753243382424</v>
      </c>
      <c r="AB35" s="11">
        <f>AB$43*'Shares Cordless Tools'!X28</f>
        <v>0</v>
      </c>
      <c r="AC35" s="13">
        <v>0</v>
      </c>
      <c r="AD35" s="13">
        <v>0</v>
      </c>
      <c r="AE35" s="13">
        <v>0</v>
      </c>
      <c r="AF35" s="13">
        <v>0</v>
      </c>
      <c r="AG35" s="13">
        <v>0</v>
      </c>
      <c r="AH35" s="13">
        <v>0</v>
      </c>
      <c r="AI35" s="13">
        <v>0</v>
      </c>
      <c r="AJ35" s="13">
        <v>0</v>
      </c>
      <c r="AK35" s="13">
        <v>0</v>
      </c>
      <c r="AL35" s="13">
        <v>0</v>
      </c>
      <c r="AM35" s="13">
        <v>0</v>
      </c>
      <c r="AN35" s="13">
        <v>0</v>
      </c>
      <c r="AO35" s="13">
        <v>0</v>
      </c>
      <c r="AP35" s="13">
        <v>0</v>
      </c>
      <c r="AQ35" s="13">
        <v>0</v>
      </c>
      <c r="AR35" s="13">
        <v>0</v>
      </c>
      <c r="AS35" s="13">
        <v>0</v>
      </c>
      <c r="AT35" s="13">
        <v>0</v>
      </c>
      <c r="AU35" s="13">
        <v>0</v>
      </c>
      <c r="AV35" s="13">
        <v>0</v>
      </c>
      <c r="AW35" s="13">
        <v>0</v>
      </c>
      <c r="AX35" s="13">
        <v>0</v>
      </c>
      <c r="AY35" s="13">
        <v>0</v>
      </c>
      <c r="AZ35" s="13">
        <v>0</v>
      </c>
      <c r="BA35" s="13">
        <v>0</v>
      </c>
      <c r="BB35" s="13">
        <v>0</v>
      </c>
      <c r="BC35" s="13">
        <v>0</v>
      </c>
      <c r="BD35" s="13">
        <v>0</v>
      </c>
      <c r="BE35" s="13">
        <v>0</v>
      </c>
    </row>
    <row r="36" spans="1:57" x14ac:dyDescent="0.35">
      <c r="A36" s="57" t="s">
        <v>616</v>
      </c>
      <c r="C36" s="86" t="s">
        <v>5</v>
      </c>
      <c r="D36" s="58" t="s">
        <v>621</v>
      </c>
      <c r="E36" s="82" t="s">
        <v>623</v>
      </c>
      <c r="F36" s="26" t="s">
        <v>63</v>
      </c>
      <c r="G36" s="11">
        <f>G$43*'Shares Cordless Tools'!C29</f>
        <v>0.34383285128245278</v>
      </c>
      <c r="H36" s="11">
        <f>H$43*'Shares Cordless Tools'!D29</f>
        <v>0.29415700750268492</v>
      </c>
      <c r="I36" s="11">
        <f>I$43*'Shares Cordless Tools'!E29</f>
        <v>0.59887430555764831</v>
      </c>
      <c r="J36" s="11">
        <f>J$43*'Shares Cordless Tools'!F29</f>
        <v>0.90999115210312498</v>
      </c>
      <c r="K36" s="11">
        <f>K$43*'Shares Cordless Tools'!G29</f>
        <v>1.1498024139696568</v>
      </c>
      <c r="L36" s="11">
        <f>L$43*'Shares Cordless Tools'!H29</f>
        <v>1.7392551572775934</v>
      </c>
      <c r="M36" s="11">
        <f>M$43*'Shares Cordless Tools'!I29</f>
        <v>2.0127929282194024</v>
      </c>
      <c r="N36" s="11">
        <f>N$43*'Shares Cordless Tools'!J29</f>
        <v>2.3279520392006536</v>
      </c>
      <c r="O36" s="11">
        <f>O$43*'Shares Cordless Tools'!K29</f>
        <v>2.3401503482783004</v>
      </c>
      <c r="P36" s="11">
        <f>P$43*'Shares Cordless Tools'!L29</f>
        <v>2.9897903099892615</v>
      </c>
      <c r="Q36" s="11">
        <f>Q$43*'Shares Cordless Tools'!M29</f>
        <v>2.8991525862648428</v>
      </c>
      <c r="R36" s="11">
        <f>R$43*'Shares Cordless Tools'!N29</f>
        <v>3.102506400177973</v>
      </c>
      <c r="S36" s="11">
        <f>S$43*'Shares Cordless Tools'!O29</f>
        <v>3.3380539463538272</v>
      </c>
      <c r="T36" s="11">
        <f>T$43*'Shares Cordless Tools'!P29</f>
        <v>0.95611666930328776</v>
      </c>
      <c r="U36" s="11">
        <f>U$43*'Shares Cordless Tools'!Q29</f>
        <v>1.0796362780041191</v>
      </c>
      <c r="V36" s="11">
        <f>V$43*'Shares Cordless Tools'!R29</f>
        <v>1.2105383781724601</v>
      </c>
      <c r="W36" s="11">
        <f>W$43*'Shares Cordless Tools'!S29</f>
        <v>1.5793209930991727</v>
      </c>
      <c r="X36" s="11">
        <f>X$43*'Shares Cordless Tools'!T29</f>
        <v>2.8416202671353563</v>
      </c>
      <c r="Y36" s="11">
        <f>Y$43*'Shares Cordless Tools'!U29</f>
        <v>3.0323719811413281</v>
      </c>
      <c r="Z36" s="11">
        <f>Z$43*'Shares Cordless Tools'!V29</f>
        <v>4.8150223400584808</v>
      </c>
      <c r="AA36" s="11">
        <f>AA$43*'Shares Cordless Tools'!W29</f>
        <v>2.6975429379303342</v>
      </c>
      <c r="AB36" s="11">
        <f>AB$43*'Shares Cordless Tools'!X29</f>
        <v>0</v>
      </c>
      <c r="AC36" s="13">
        <v>0</v>
      </c>
      <c r="AD36" s="13">
        <v>0</v>
      </c>
      <c r="AE36" s="13">
        <v>0</v>
      </c>
      <c r="AF36" s="13">
        <v>0</v>
      </c>
      <c r="AG36" s="13">
        <v>0</v>
      </c>
      <c r="AH36" s="13">
        <v>0</v>
      </c>
      <c r="AI36" s="13">
        <v>0</v>
      </c>
      <c r="AJ36" s="13">
        <v>0</v>
      </c>
      <c r="AK36" s="13">
        <v>0</v>
      </c>
      <c r="AL36" s="13">
        <v>0</v>
      </c>
      <c r="AM36" s="13">
        <v>0</v>
      </c>
      <c r="AN36" s="13">
        <v>0</v>
      </c>
      <c r="AO36" s="13">
        <v>0</v>
      </c>
      <c r="AP36" s="13">
        <v>0</v>
      </c>
      <c r="AQ36" s="13">
        <v>0</v>
      </c>
      <c r="AR36" s="13">
        <v>0</v>
      </c>
      <c r="AS36" s="13">
        <v>0</v>
      </c>
      <c r="AT36" s="13">
        <v>0</v>
      </c>
      <c r="AU36" s="13">
        <v>0</v>
      </c>
      <c r="AV36" s="13">
        <v>0</v>
      </c>
      <c r="AW36" s="13">
        <v>0</v>
      </c>
      <c r="AX36" s="13">
        <v>0</v>
      </c>
      <c r="AY36" s="13">
        <v>0</v>
      </c>
      <c r="AZ36" s="13">
        <v>0</v>
      </c>
      <c r="BA36" s="13">
        <v>0</v>
      </c>
      <c r="BB36" s="13">
        <v>0</v>
      </c>
      <c r="BC36" s="13">
        <v>0</v>
      </c>
      <c r="BD36" s="13">
        <v>0</v>
      </c>
      <c r="BE36" s="13">
        <v>0</v>
      </c>
    </row>
    <row r="37" spans="1:57" x14ac:dyDescent="0.35">
      <c r="A37" s="57" t="s">
        <v>616</v>
      </c>
      <c r="C37" s="86" t="s">
        <v>5</v>
      </c>
      <c r="D37" s="58" t="s">
        <v>621</v>
      </c>
      <c r="E37" s="82" t="s">
        <v>623</v>
      </c>
      <c r="F37" s="26" t="s">
        <v>64</v>
      </c>
      <c r="G37" s="11">
        <f>G$43*'Shares Cordless Tools'!C30</f>
        <v>0.85216178199879555</v>
      </c>
      <c r="H37" s="11">
        <f>H$43*'Shares Cordless Tools'!D30</f>
        <v>1.5009321468049881</v>
      </c>
      <c r="I37" s="11">
        <f>I$43*'Shares Cordless Tools'!E30</f>
        <v>1.2548906118825331</v>
      </c>
      <c r="J37" s="11">
        <f>J$43*'Shares Cordless Tools'!F30</f>
        <v>1.3985242742171577</v>
      </c>
      <c r="K37" s="11">
        <f>K$43*'Shares Cordless Tools'!G30</f>
        <v>1.4673730695692295</v>
      </c>
      <c r="L37" s="11">
        <f>L$43*'Shares Cordless Tools'!H30</f>
        <v>1.443324356889421</v>
      </c>
      <c r="M37" s="11">
        <f>M$43*'Shares Cordless Tools'!I30</f>
        <v>2.0786773959105371</v>
      </c>
      <c r="N37" s="11">
        <f>N$43*'Shares Cordless Tools'!J30</f>
        <v>1.9563771829833749</v>
      </c>
      <c r="O37" s="11">
        <f>O$43*'Shares Cordless Tools'!K30</f>
        <v>2.1490033710274488</v>
      </c>
      <c r="P37" s="11">
        <f>P$43*'Shares Cordless Tools'!L30</f>
        <v>2.4945498375424928</v>
      </c>
      <c r="Q37" s="11">
        <f>Q$43*'Shares Cordless Tools'!M30</f>
        <v>2.3722942311865114</v>
      </c>
      <c r="R37" s="11">
        <f>R$43*'Shares Cordless Tools'!N30</f>
        <v>2.4847244991595798</v>
      </c>
      <c r="S37" s="11">
        <f>S$43*'Shares Cordless Tools'!O30</f>
        <v>2.6259762750417899</v>
      </c>
      <c r="T37" s="11">
        <f>T$43*'Shares Cordless Tools'!P30</f>
        <v>0.62976578792859239</v>
      </c>
      <c r="U37" s="11">
        <f>U$43*'Shares Cordless Tools'!Q30</f>
        <v>0.80762934195480907</v>
      </c>
      <c r="V37" s="11">
        <f>V$43*'Shares Cordless Tools'!R30</f>
        <v>0.82274459548575385</v>
      </c>
      <c r="W37" s="11">
        <f>W$43*'Shares Cordless Tools'!S30</f>
        <v>0.99241573751224799</v>
      </c>
      <c r="X37" s="11">
        <f>X$43*'Shares Cordless Tools'!T30</f>
        <v>1.5451749528015843</v>
      </c>
      <c r="Y37" s="11">
        <f>Y$43*'Shares Cordless Tools'!U30</f>
        <v>1.4400907811408969</v>
      </c>
      <c r="Z37" s="11">
        <f>Z$43*'Shares Cordless Tools'!V30</f>
        <v>2.011206417933435</v>
      </c>
      <c r="AA37" s="11">
        <f>AA$43*'Shares Cordless Tools'!W30</f>
        <v>1.0613748775491536</v>
      </c>
      <c r="AB37" s="11">
        <f>AB$43*'Shares Cordless Tools'!X30</f>
        <v>0</v>
      </c>
      <c r="AC37" s="13">
        <v>0</v>
      </c>
      <c r="AD37" s="13">
        <v>0</v>
      </c>
      <c r="AE37" s="13">
        <v>0</v>
      </c>
      <c r="AF37" s="13">
        <v>0</v>
      </c>
      <c r="AG37" s="13">
        <v>0</v>
      </c>
      <c r="AH37" s="13">
        <v>0</v>
      </c>
      <c r="AI37" s="13">
        <v>0</v>
      </c>
      <c r="AJ37" s="13">
        <v>0</v>
      </c>
      <c r="AK37" s="13">
        <v>0</v>
      </c>
      <c r="AL37" s="13">
        <v>0</v>
      </c>
      <c r="AM37" s="13">
        <v>0</v>
      </c>
      <c r="AN37" s="13">
        <v>0</v>
      </c>
      <c r="AO37" s="13">
        <v>0</v>
      </c>
      <c r="AP37" s="13">
        <v>0</v>
      </c>
      <c r="AQ37" s="13">
        <v>0</v>
      </c>
      <c r="AR37" s="13">
        <v>0</v>
      </c>
      <c r="AS37" s="13">
        <v>0</v>
      </c>
      <c r="AT37" s="13">
        <v>0</v>
      </c>
      <c r="AU37" s="13">
        <v>0</v>
      </c>
      <c r="AV37" s="13">
        <v>0</v>
      </c>
      <c r="AW37" s="13">
        <v>0</v>
      </c>
      <c r="AX37" s="13">
        <v>0</v>
      </c>
      <c r="AY37" s="13">
        <v>0</v>
      </c>
      <c r="AZ37" s="13">
        <v>0</v>
      </c>
      <c r="BA37" s="13">
        <v>0</v>
      </c>
      <c r="BB37" s="13">
        <v>0</v>
      </c>
      <c r="BC37" s="13">
        <v>0</v>
      </c>
      <c r="BD37" s="13">
        <v>0</v>
      </c>
      <c r="BE37" s="13">
        <v>0</v>
      </c>
    </row>
    <row r="38" spans="1:57" x14ac:dyDescent="0.35">
      <c r="A38" s="57" t="s">
        <v>616</v>
      </c>
      <c r="C38" s="86" t="s">
        <v>5</v>
      </c>
      <c r="D38" s="58" t="s">
        <v>621</v>
      </c>
      <c r="E38" s="82" t="s">
        <v>623</v>
      </c>
      <c r="F38" s="26" t="s">
        <v>65</v>
      </c>
      <c r="G38" s="11">
        <f>G$43*'Shares Cordless Tools'!C31</f>
        <v>0.32040856707624382</v>
      </c>
      <c r="H38" s="11">
        <f>H$43*'Shares Cordless Tools'!D31</f>
        <v>0.39512560286213505</v>
      </c>
      <c r="I38" s="11">
        <f>I$43*'Shares Cordless Tools'!E31</f>
        <v>0.40411344464049165</v>
      </c>
      <c r="J38" s="11">
        <f>J$43*'Shares Cordless Tools'!F31</f>
        <v>0.52640075800791797</v>
      </c>
      <c r="K38" s="11">
        <f>K$43*'Shares Cordless Tools'!G31</f>
        <v>0.71445758113640245</v>
      </c>
      <c r="L38" s="11">
        <f>L$43*'Shares Cordless Tools'!H31</f>
        <v>0.90523445899760446</v>
      </c>
      <c r="M38" s="11">
        <f>M$43*'Shares Cordless Tools'!I31</f>
        <v>0.90159934344498294</v>
      </c>
      <c r="N38" s="11">
        <f>N$43*'Shares Cordless Tools'!J31</f>
        <v>0.86664778118185859</v>
      </c>
      <c r="O38" s="11">
        <f>O$43*'Shares Cordless Tools'!K31</f>
        <v>0.9672550178453504</v>
      </c>
      <c r="P38" s="11">
        <f>P$43*'Shares Cordless Tools'!L31</f>
        <v>1.1948780969422044</v>
      </c>
      <c r="Q38" s="11">
        <f>Q$43*'Shares Cordless Tools'!M31</f>
        <v>1.2096608550546599</v>
      </c>
      <c r="R38" s="11">
        <f>R$43*'Shares Cordless Tools'!N31</f>
        <v>1.3366864578018307</v>
      </c>
      <c r="S38" s="11">
        <f>S$43*'Shares Cordless Tools'!O31</f>
        <v>1.4833437586545914</v>
      </c>
      <c r="T38" s="11">
        <f>T$43*'Shares Cordless Tools'!P31</f>
        <v>0.37225615303688114</v>
      </c>
      <c r="U38" s="11">
        <f>U$43*'Shares Cordless Tools'!Q31</f>
        <v>0.37887522376243804</v>
      </c>
      <c r="V38" s="11">
        <f>V$43*'Shares Cordless Tools'!R31</f>
        <v>0.39071260349663606</v>
      </c>
      <c r="W38" s="11">
        <f>W$43*'Shares Cordless Tools'!S31</f>
        <v>0.47650873816581396</v>
      </c>
      <c r="X38" s="11">
        <f>X$43*'Shares Cordless Tools'!T31</f>
        <v>0.7490007102358317</v>
      </c>
      <c r="Y38" s="11">
        <f>Y$43*'Shares Cordless Tools'!U31</f>
        <v>0.76021335135325507</v>
      </c>
      <c r="Z38" s="11">
        <f>Z$43*'Shares Cordless Tools'!V31</f>
        <v>1.1722043998814937</v>
      </c>
      <c r="AA38" s="11">
        <f>AA$43*'Shares Cordless Tools'!W31</f>
        <v>0.6380922448425107</v>
      </c>
      <c r="AB38" s="11">
        <f>AB$43*'Shares Cordless Tools'!X31</f>
        <v>0</v>
      </c>
      <c r="AC38" s="13">
        <v>0</v>
      </c>
      <c r="AD38" s="13">
        <v>0</v>
      </c>
      <c r="AE38" s="13">
        <v>0</v>
      </c>
      <c r="AF38" s="13">
        <v>0</v>
      </c>
      <c r="AG38" s="13">
        <v>0</v>
      </c>
      <c r="AH38" s="13">
        <v>0</v>
      </c>
      <c r="AI38" s="13">
        <v>0</v>
      </c>
      <c r="AJ38" s="13">
        <v>0</v>
      </c>
      <c r="AK38" s="13">
        <v>0</v>
      </c>
      <c r="AL38" s="13">
        <v>0</v>
      </c>
      <c r="AM38" s="13">
        <v>0</v>
      </c>
      <c r="AN38" s="13">
        <v>0</v>
      </c>
      <c r="AO38" s="13">
        <v>0</v>
      </c>
      <c r="AP38" s="13">
        <v>0</v>
      </c>
      <c r="AQ38" s="13">
        <v>0</v>
      </c>
      <c r="AR38" s="13">
        <v>0</v>
      </c>
      <c r="AS38" s="13">
        <v>0</v>
      </c>
      <c r="AT38" s="13">
        <v>0</v>
      </c>
      <c r="AU38" s="13">
        <v>0</v>
      </c>
      <c r="AV38" s="13">
        <v>0</v>
      </c>
      <c r="AW38" s="13">
        <v>0</v>
      </c>
      <c r="AX38" s="13">
        <v>0</v>
      </c>
      <c r="AY38" s="13">
        <v>0</v>
      </c>
      <c r="AZ38" s="13">
        <v>0</v>
      </c>
      <c r="BA38" s="13">
        <v>0</v>
      </c>
      <c r="BB38" s="13">
        <v>0</v>
      </c>
      <c r="BC38" s="13">
        <v>0</v>
      </c>
      <c r="BD38" s="13">
        <v>0</v>
      </c>
      <c r="BE38" s="13">
        <v>0</v>
      </c>
    </row>
    <row r="39" spans="1:57" x14ac:dyDescent="0.35">
      <c r="A39" s="57" t="s">
        <v>616</v>
      </c>
      <c r="C39" s="86" t="s">
        <v>5</v>
      </c>
      <c r="D39" s="58" t="s">
        <v>621</v>
      </c>
      <c r="E39" s="82" t="s">
        <v>623</v>
      </c>
      <c r="F39" s="26" t="s">
        <v>36</v>
      </c>
      <c r="G39" s="11">
        <f>G$43*'Shares Cordless Tools'!C32</f>
        <v>9.7234434472343949</v>
      </c>
      <c r="H39" s="11">
        <f>H$43*'Shares Cordless Tools'!D32</f>
        <v>9.3321071760123875</v>
      </c>
      <c r="I39" s="11">
        <f>I$43*'Shares Cordless Tools'!E32</f>
        <v>10.794620666982793</v>
      </c>
      <c r="J39" s="11">
        <f>J$43*'Shares Cordless Tools'!F32</f>
        <v>13.910248508988694</v>
      </c>
      <c r="K39" s="11">
        <f>K$43*'Shares Cordless Tools'!G32</f>
        <v>13.139005246331006</v>
      </c>
      <c r="L39" s="11">
        <f>L$43*'Shares Cordless Tools'!H32</f>
        <v>14.332457807701131</v>
      </c>
      <c r="M39" s="11">
        <f>M$43*'Shares Cordless Tools'!I32</f>
        <v>15.676066882460074</v>
      </c>
      <c r="N39" s="11">
        <f>N$43*'Shares Cordless Tools'!J32</f>
        <v>17.327460447149434</v>
      </c>
      <c r="O39" s="11">
        <f>O$43*'Shares Cordless Tools'!K32</f>
        <v>20.852236156759616</v>
      </c>
      <c r="P39" s="11">
        <f>P$43*'Shares Cordless Tools'!L32</f>
        <v>21.691136366835831</v>
      </c>
      <c r="Q39" s="11">
        <f>Q$43*'Shares Cordless Tools'!M32</f>
        <v>20.902004314583124</v>
      </c>
      <c r="R39" s="11">
        <f>R$43*'Shares Cordless Tools'!N32</f>
        <v>22.639884199515947</v>
      </c>
      <c r="S39" s="11">
        <f>S$43*'Shares Cordless Tools'!O32</f>
        <v>24.423637135559368</v>
      </c>
      <c r="T39" s="11">
        <f>T$43*'Shares Cordless Tools'!P32</f>
        <v>6.0516301537402679</v>
      </c>
      <c r="U39" s="11">
        <f>U$43*'Shares Cordless Tools'!Q32</f>
        <v>6.0242947068569599</v>
      </c>
      <c r="V39" s="11">
        <f>V$43*'Shares Cordless Tools'!R32</f>
        <v>6.1065834536200763</v>
      </c>
      <c r="W39" s="11">
        <f>W$43*'Shares Cordless Tools'!S32</f>
        <v>7.3398397864876577</v>
      </c>
      <c r="X39" s="11">
        <f>X$43*'Shares Cordless Tools'!T32</f>
        <v>11.017395131207371</v>
      </c>
      <c r="Y39" s="11">
        <f>Y$43*'Shares Cordless Tools'!U32</f>
        <v>11.509489283708939</v>
      </c>
      <c r="Z39" s="11">
        <f>Z$43*'Shares Cordless Tools'!V32</f>
        <v>17.401741185975165</v>
      </c>
      <c r="AA39" s="11">
        <f>AA$43*'Shares Cordless Tools'!W32</f>
        <v>9.3507275278365096</v>
      </c>
      <c r="AB39" s="11">
        <f>AB$43*'Shares Cordless Tools'!X32</f>
        <v>0</v>
      </c>
      <c r="AC39" s="13">
        <v>0</v>
      </c>
      <c r="AD39" s="13">
        <v>0</v>
      </c>
      <c r="AE39" s="13">
        <v>0</v>
      </c>
      <c r="AF39" s="13">
        <v>0</v>
      </c>
      <c r="AG39" s="13">
        <v>0</v>
      </c>
      <c r="AH39" s="13">
        <v>0</v>
      </c>
      <c r="AI39" s="13">
        <v>0</v>
      </c>
      <c r="AJ39" s="13">
        <v>0</v>
      </c>
      <c r="AK39" s="13">
        <v>0</v>
      </c>
      <c r="AL39" s="13">
        <v>0</v>
      </c>
      <c r="AM39" s="13">
        <v>0</v>
      </c>
      <c r="AN39" s="13">
        <v>0</v>
      </c>
      <c r="AO39" s="13">
        <v>0</v>
      </c>
      <c r="AP39" s="13">
        <v>0</v>
      </c>
      <c r="AQ39" s="13">
        <v>0</v>
      </c>
      <c r="AR39" s="13">
        <v>0</v>
      </c>
      <c r="AS39" s="13">
        <v>0</v>
      </c>
      <c r="AT39" s="13">
        <v>0</v>
      </c>
      <c r="AU39" s="13">
        <v>0</v>
      </c>
      <c r="AV39" s="13">
        <v>0</v>
      </c>
      <c r="AW39" s="13">
        <v>0</v>
      </c>
      <c r="AX39" s="13">
        <v>0</v>
      </c>
      <c r="AY39" s="13">
        <v>0</v>
      </c>
      <c r="AZ39" s="13">
        <v>0</v>
      </c>
      <c r="BA39" s="13">
        <v>0</v>
      </c>
      <c r="BB39" s="13">
        <v>0</v>
      </c>
      <c r="BC39" s="13">
        <v>0</v>
      </c>
      <c r="BD39" s="13">
        <v>0</v>
      </c>
      <c r="BE39" s="13">
        <v>0</v>
      </c>
    </row>
    <row r="40" spans="1:57" x14ac:dyDescent="0.35">
      <c r="A40" s="57" t="s">
        <v>616</v>
      </c>
      <c r="C40" s="86" t="s">
        <v>5</v>
      </c>
      <c r="D40" s="58" t="s">
        <v>621</v>
      </c>
      <c r="E40" s="82" t="s">
        <v>623</v>
      </c>
      <c r="F40" s="26" t="s">
        <v>37</v>
      </c>
      <c r="G40" s="11">
        <f>G$43*'Shares Cordless Tools'!C33</f>
        <v>3.5770126061212308</v>
      </c>
      <c r="H40" s="11">
        <f>H$43*'Shares Cordless Tools'!D33</f>
        <v>3.6556901346242929</v>
      </c>
      <c r="I40" s="11">
        <f>I$43*'Shares Cordless Tools'!E33</f>
        <v>3.4503562961362979</v>
      </c>
      <c r="J40" s="11">
        <f>J$43*'Shares Cordless Tools'!F33</f>
        <v>4.6046757041990976</v>
      </c>
      <c r="K40" s="11">
        <f>K$43*'Shares Cordless Tools'!G33</f>
        <v>3.9157400967848774</v>
      </c>
      <c r="L40" s="11">
        <f>L$43*'Shares Cordless Tools'!H33</f>
        <v>3.626714610104909</v>
      </c>
      <c r="M40" s="11">
        <f>M$43*'Shares Cordless Tools'!I33</f>
        <v>2.6312132366151775</v>
      </c>
      <c r="N40" s="11">
        <f>N$43*'Shares Cordless Tools'!J33</f>
        <v>1.9953737918203558</v>
      </c>
      <c r="O40" s="11">
        <f>O$43*'Shares Cordless Tools'!K33</f>
        <v>1.6822876748288493</v>
      </c>
      <c r="P40" s="11">
        <f>P$43*'Shares Cordless Tools'!L33</f>
        <v>1.9480831870558137</v>
      </c>
      <c r="Q40" s="11">
        <f>Q$43*'Shares Cordless Tools'!M33</f>
        <v>1.7070671316341004</v>
      </c>
      <c r="R40" s="11">
        <f>R$43*'Shares Cordless Tools'!N33</f>
        <v>1.6377953800312472</v>
      </c>
      <c r="S40" s="11">
        <f>S$43*'Shares Cordless Tools'!O33</f>
        <v>2.961330149838441</v>
      </c>
      <c r="T40" s="11">
        <f>T$43*'Shares Cordless Tools'!P33</f>
        <v>0.67467847732736308</v>
      </c>
      <c r="U40" s="11">
        <f>U$43*'Shares Cordless Tools'!Q33</f>
        <v>0.62545328032658865</v>
      </c>
      <c r="V40" s="11">
        <f>V$43*'Shares Cordless Tools'!R33</f>
        <v>0.72130477851379826</v>
      </c>
      <c r="W40" s="11">
        <f>W$43*'Shares Cordless Tools'!S33</f>
        <v>0.95596558069041937</v>
      </c>
      <c r="X40" s="11">
        <f>X$43*'Shares Cordless Tools'!T33</f>
        <v>1.6209347652278323</v>
      </c>
      <c r="Y40" s="11">
        <f>Y$43*'Shares Cordless Tools'!U33</f>
        <v>1.6476285826303976</v>
      </c>
      <c r="Z40" s="11">
        <f>Z$43*'Shares Cordless Tools'!V33</f>
        <v>2.4337302416500823</v>
      </c>
      <c r="AA40" s="11">
        <f>AA$43*'Shares Cordless Tools'!W33</f>
        <v>1.1763531332668968</v>
      </c>
      <c r="AB40" s="11">
        <f>AB$43*'Shares Cordless Tools'!X33</f>
        <v>0</v>
      </c>
      <c r="AC40" s="13">
        <v>0</v>
      </c>
      <c r="AD40" s="13">
        <v>0</v>
      </c>
      <c r="AE40" s="13">
        <v>0</v>
      </c>
      <c r="AF40" s="13">
        <v>0</v>
      </c>
      <c r="AG40" s="13">
        <v>0</v>
      </c>
      <c r="AH40" s="13">
        <v>0</v>
      </c>
      <c r="AI40" s="13">
        <v>0</v>
      </c>
      <c r="AJ40" s="13">
        <v>0</v>
      </c>
      <c r="AK40" s="13">
        <v>0</v>
      </c>
      <c r="AL40" s="13">
        <v>0</v>
      </c>
      <c r="AM40" s="13">
        <v>0</v>
      </c>
      <c r="AN40" s="13">
        <v>0</v>
      </c>
      <c r="AO40" s="13">
        <v>0</v>
      </c>
      <c r="AP40" s="13">
        <v>0</v>
      </c>
      <c r="AQ40" s="13">
        <v>0</v>
      </c>
      <c r="AR40" s="13">
        <v>0</v>
      </c>
      <c r="AS40" s="13">
        <v>0</v>
      </c>
      <c r="AT40" s="13">
        <v>0</v>
      </c>
      <c r="AU40" s="13">
        <v>0</v>
      </c>
      <c r="AV40" s="13">
        <v>0</v>
      </c>
      <c r="AW40" s="13">
        <v>0</v>
      </c>
      <c r="AX40" s="13">
        <v>0</v>
      </c>
      <c r="AY40" s="13">
        <v>0</v>
      </c>
      <c r="AZ40" s="13">
        <v>0</v>
      </c>
      <c r="BA40" s="13">
        <v>0</v>
      </c>
      <c r="BB40" s="13">
        <v>0</v>
      </c>
      <c r="BC40" s="13">
        <v>0</v>
      </c>
      <c r="BD40" s="13">
        <v>0</v>
      </c>
      <c r="BE40" s="13">
        <v>0</v>
      </c>
    </row>
    <row r="41" spans="1:57" x14ac:dyDescent="0.35">
      <c r="A41" s="57" t="s">
        <v>616</v>
      </c>
      <c r="C41" s="86" t="s">
        <v>5</v>
      </c>
      <c r="D41" s="58" t="s">
        <v>621</v>
      </c>
      <c r="E41" s="82" t="s">
        <v>623</v>
      </c>
      <c r="F41" s="26" t="s">
        <v>66</v>
      </c>
      <c r="G41" s="11">
        <f>G$43*'Shares Cordless Tools'!C34</f>
        <v>1.5370675031920609</v>
      </c>
      <c r="H41" s="11">
        <f>H$43*'Shares Cordless Tools'!D34</f>
        <v>1.4691522840560456</v>
      </c>
      <c r="I41" s="11">
        <f>I$43*'Shares Cordless Tools'!E34</f>
        <v>3.2562226573020432</v>
      </c>
      <c r="J41" s="11">
        <f>J$43*'Shares Cordless Tools'!F34</f>
        <v>3.1240894735749967</v>
      </c>
      <c r="K41" s="11">
        <f>K$43*'Shares Cordless Tools'!G34</f>
        <v>2.8420280540236895</v>
      </c>
      <c r="L41" s="11">
        <f>L$43*'Shares Cordless Tools'!H34</f>
        <v>2.9634334097274051</v>
      </c>
      <c r="M41" s="11">
        <f>M$43*'Shares Cordless Tools'!I34</f>
        <v>2.8010693083038607</v>
      </c>
      <c r="N41" s="11">
        <f>N$43*'Shares Cordless Tools'!J34</f>
        <v>3.1530251178208504</v>
      </c>
      <c r="O41" s="11">
        <f>O$43*'Shares Cordless Tools'!K34</f>
        <v>3.1127511386529463</v>
      </c>
      <c r="P41" s="11">
        <f>P$43*'Shares Cordless Tools'!L34</f>
        <v>3.2261178297136421</v>
      </c>
      <c r="Q41" s="11">
        <f>Q$43*'Shares Cordless Tools'!M34</f>
        <v>2.5684892561903045</v>
      </c>
      <c r="R41" s="11">
        <f>R$43*'Shares Cordless Tools'!N34</f>
        <v>2.8427489054984743</v>
      </c>
      <c r="S41" s="11">
        <f>S$43*'Shares Cordless Tools'!O34</f>
        <v>2.7593197434208303</v>
      </c>
      <c r="T41" s="11">
        <f>T$43*'Shares Cordless Tools'!P34</f>
        <v>0.76687030532235823</v>
      </c>
      <c r="U41" s="11">
        <f>U$43*'Shares Cordless Tools'!Q34</f>
        <v>0.70937314644872096</v>
      </c>
      <c r="V41" s="11">
        <f>V$43*'Shares Cordless Tools'!R34</f>
        <v>1.0118870134675595</v>
      </c>
      <c r="W41" s="11">
        <f>W$43*'Shares Cordless Tools'!S34</f>
        <v>1.5494767070191464</v>
      </c>
      <c r="X41" s="11">
        <f>X$43*'Shares Cordless Tools'!T34</f>
        <v>2.896888337609175</v>
      </c>
      <c r="Y41" s="11">
        <f>Y$43*'Shares Cordless Tools'!U34</f>
        <v>3.3801991684376045</v>
      </c>
      <c r="Z41" s="11">
        <f>Z$43*'Shares Cordless Tools'!V34</f>
        <v>5.5062204544011291</v>
      </c>
      <c r="AA41" s="11">
        <f>AA$43*'Shares Cordless Tools'!W34</f>
        <v>3.1530048081310706</v>
      </c>
      <c r="AB41" s="11">
        <f>AB$43*'Shares Cordless Tools'!X34</f>
        <v>0</v>
      </c>
      <c r="AC41" s="13">
        <v>0</v>
      </c>
      <c r="AD41" s="13">
        <v>0</v>
      </c>
      <c r="AE41" s="13">
        <v>0</v>
      </c>
      <c r="AF41" s="13">
        <v>0</v>
      </c>
      <c r="AG41" s="13">
        <v>0</v>
      </c>
      <c r="AH41" s="13">
        <v>0</v>
      </c>
      <c r="AI41" s="13">
        <v>0</v>
      </c>
      <c r="AJ41" s="13">
        <v>0</v>
      </c>
      <c r="AK41" s="13">
        <v>0</v>
      </c>
      <c r="AL41" s="13">
        <v>0</v>
      </c>
      <c r="AM41" s="13">
        <v>0</v>
      </c>
      <c r="AN41" s="13">
        <v>0</v>
      </c>
      <c r="AO41" s="13">
        <v>0</v>
      </c>
      <c r="AP41" s="13">
        <v>0</v>
      </c>
      <c r="AQ41" s="13">
        <v>0</v>
      </c>
      <c r="AR41" s="13">
        <v>0</v>
      </c>
      <c r="AS41" s="13">
        <v>0</v>
      </c>
      <c r="AT41" s="13">
        <v>0</v>
      </c>
      <c r="AU41" s="13">
        <v>0</v>
      </c>
      <c r="AV41" s="13">
        <v>0</v>
      </c>
      <c r="AW41" s="13">
        <v>0</v>
      </c>
      <c r="AX41" s="13">
        <v>0</v>
      </c>
      <c r="AY41" s="13">
        <v>0</v>
      </c>
      <c r="AZ41" s="13">
        <v>0</v>
      </c>
      <c r="BA41" s="13">
        <v>0</v>
      </c>
      <c r="BB41" s="13">
        <v>0</v>
      </c>
      <c r="BC41" s="13">
        <v>0</v>
      </c>
      <c r="BD41" s="13">
        <v>0</v>
      </c>
      <c r="BE41" s="13">
        <v>0</v>
      </c>
    </row>
    <row r="42" spans="1:57" x14ac:dyDescent="0.35">
      <c r="A42" s="57" t="s">
        <v>616</v>
      </c>
      <c r="C42" s="86" t="s">
        <v>5</v>
      </c>
      <c r="D42" s="58" t="s">
        <v>621</v>
      </c>
      <c r="E42" s="82" t="s">
        <v>623</v>
      </c>
      <c r="F42" s="26" t="s">
        <v>67</v>
      </c>
      <c r="G42" s="11">
        <f>G$43*'Shares Cordless Tools'!C35</f>
        <v>19.080635142161828</v>
      </c>
      <c r="H42" s="11">
        <f>H$43*'Shares Cordless Tools'!D35</f>
        <v>21.440490556673435</v>
      </c>
      <c r="I42" s="11">
        <f>I$43*'Shares Cordless Tools'!E35</f>
        <v>30.664128123399035</v>
      </c>
      <c r="J42" s="11">
        <f>J$43*'Shares Cordless Tools'!F35</f>
        <v>25.457228531830776</v>
      </c>
      <c r="K42" s="11">
        <f>K$43*'Shares Cordless Tools'!G35</f>
        <v>36.025078994813917</v>
      </c>
      <c r="L42" s="11">
        <f>L$43*'Shares Cordless Tools'!H35</f>
        <v>30.68126818266607</v>
      </c>
      <c r="M42" s="11">
        <f>M$43*'Shares Cordless Tools'!I35</f>
        <v>36.038447686863059</v>
      </c>
      <c r="N42" s="11">
        <f>N$43*'Shares Cordless Tools'!J35</f>
        <v>42.286337039259678</v>
      </c>
      <c r="O42" s="11">
        <f>O$43*'Shares Cordless Tools'!K35</f>
        <v>39.913582773016721</v>
      </c>
      <c r="P42" s="11">
        <f>P$43*'Shares Cordless Tools'!L35</f>
        <v>43.520758904764598</v>
      </c>
      <c r="Q42" s="11">
        <f>Q$43*'Shares Cordless Tools'!M35</f>
        <v>39.160817122970421</v>
      </c>
      <c r="R42" s="11">
        <f>R$43*'Shares Cordless Tools'!N35</f>
        <v>44.895437164966147</v>
      </c>
      <c r="S42" s="11">
        <f>S$43*'Shares Cordless Tools'!O35</f>
        <v>41.927476286073905</v>
      </c>
      <c r="T42" s="11">
        <f>T$43*'Shares Cordless Tools'!P35</f>
        <v>11.273308200548385</v>
      </c>
      <c r="U42" s="11">
        <f>U$43*'Shares Cordless Tools'!Q35</f>
        <v>12.18104335779539</v>
      </c>
      <c r="V42" s="11">
        <f>V$43*'Shares Cordless Tools'!R35</f>
        <v>13.349846731829286</v>
      </c>
      <c r="W42" s="11">
        <f>W$43*'Shares Cordless Tools'!S35</f>
        <v>12.554165980938981</v>
      </c>
      <c r="X42" s="11">
        <f>X$43*'Shares Cordless Tools'!T35</f>
        <v>15.471989453313642</v>
      </c>
      <c r="Y42" s="11">
        <f>Y$43*'Shares Cordless Tools'!U35</f>
        <v>16.222927247504174</v>
      </c>
      <c r="Z42" s="11">
        <f>Z$43*'Shares Cordless Tools'!V35</f>
        <v>20.041878811296119</v>
      </c>
      <c r="AA42" s="11">
        <f>AA$43*'Shares Cordless Tools'!W35</f>
        <v>1.6213173246505488</v>
      </c>
      <c r="AB42" s="11">
        <f>AB$43*'Shares Cordless Tools'!X35</f>
        <v>0</v>
      </c>
      <c r="AC42" s="13">
        <v>0</v>
      </c>
      <c r="AD42" s="13">
        <v>0</v>
      </c>
      <c r="AE42" s="13">
        <v>0</v>
      </c>
      <c r="AF42" s="13">
        <v>0</v>
      </c>
      <c r="AG42" s="13">
        <v>0</v>
      </c>
      <c r="AH42" s="13">
        <v>0</v>
      </c>
      <c r="AI42" s="13">
        <v>0</v>
      </c>
      <c r="AJ42" s="13">
        <v>0</v>
      </c>
      <c r="AK42" s="13">
        <v>0</v>
      </c>
      <c r="AL42" s="13">
        <v>0</v>
      </c>
      <c r="AM42" s="13">
        <v>0</v>
      </c>
      <c r="AN42" s="13">
        <v>0</v>
      </c>
      <c r="AO42" s="13">
        <v>0</v>
      </c>
      <c r="AP42" s="13">
        <v>0</v>
      </c>
      <c r="AQ42" s="13">
        <v>0</v>
      </c>
      <c r="AR42" s="13">
        <v>0</v>
      </c>
      <c r="AS42" s="13">
        <v>0</v>
      </c>
      <c r="AT42" s="13">
        <v>0</v>
      </c>
      <c r="AU42" s="13">
        <v>0</v>
      </c>
      <c r="AV42" s="13">
        <v>0</v>
      </c>
      <c r="AW42" s="13">
        <v>0</v>
      </c>
      <c r="AX42" s="13">
        <v>0</v>
      </c>
      <c r="AY42" s="13">
        <v>0</v>
      </c>
      <c r="AZ42" s="13">
        <v>0</v>
      </c>
      <c r="BA42" s="13">
        <v>0</v>
      </c>
      <c r="BB42" s="13">
        <v>0</v>
      </c>
      <c r="BC42" s="13">
        <v>0</v>
      </c>
      <c r="BD42" s="13">
        <v>0</v>
      </c>
      <c r="BE42" s="13">
        <v>0</v>
      </c>
    </row>
    <row r="43" spans="1:57" x14ac:dyDescent="0.35">
      <c r="A43" s="86" t="s">
        <v>616</v>
      </c>
      <c r="B43" s="86"/>
      <c r="C43" s="86" t="s">
        <v>5</v>
      </c>
      <c r="D43" s="87" t="s">
        <v>621</v>
      </c>
      <c r="E43" s="87" t="s">
        <v>623</v>
      </c>
      <c r="F43" s="93" t="s">
        <v>630</v>
      </c>
      <c r="G43" s="2">
        <v>148.05866401956246</v>
      </c>
      <c r="H43" s="2">
        <v>155.85122528374998</v>
      </c>
      <c r="I43" s="2">
        <v>164.05392135131578</v>
      </c>
      <c r="J43" s="2">
        <v>172.68833826454295</v>
      </c>
      <c r="K43" s="2">
        <v>181.77719817320309</v>
      </c>
      <c r="L43" s="2">
        <v>191.34441912968748</v>
      </c>
      <c r="M43" s="2">
        <v>201.41517803124998</v>
      </c>
      <c r="N43" s="2">
        <v>212.01597687499998</v>
      </c>
      <c r="O43" s="2">
        <v>223.17471249999997</v>
      </c>
      <c r="P43" s="2">
        <v>234.92074999999997</v>
      </c>
      <c r="Q43" s="2">
        <v>247.285</v>
      </c>
      <c r="R43" s="2">
        <v>260.3</v>
      </c>
      <c r="S43" s="2">
        <v>274</v>
      </c>
      <c r="T43" s="2">
        <v>70.40000000000002</v>
      </c>
      <c r="U43" s="2">
        <v>74</v>
      </c>
      <c r="V43" s="2">
        <v>74.40000000000002</v>
      </c>
      <c r="W43" s="2">
        <v>80</v>
      </c>
      <c r="X43" s="2">
        <v>112.00000000000001</v>
      </c>
      <c r="Y43" s="2">
        <v>109.2</v>
      </c>
      <c r="Z43" s="2">
        <v>156</v>
      </c>
      <c r="AA43" s="2">
        <v>78</v>
      </c>
      <c r="AB43" s="2">
        <v>0</v>
      </c>
      <c r="AC43" s="14">
        <v>0</v>
      </c>
      <c r="AD43" s="14">
        <v>0</v>
      </c>
      <c r="AE43" s="14">
        <v>0</v>
      </c>
      <c r="AF43" s="14">
        <v>0</v>
      </c>
      <c r="AG43" s="14">
        <v>0</v>
      </c>
      <c r="AH43" s="14">
        <v>0</v>
      </c>
      <c r="AI43" s="14">
        <v>0</v>
      </c>
      <c r="AJ43" s="14">
        <v>0</v>
      </c>
      <c r="AK43" s="14">
        <v>0</v>
      </c>
      <c r="AL43" s="14">
        <v>0</v>
      </c>
      <c r="AM43" s="14">
        <v>0</v>
      </c>
      <c r="AN43" s="14">
        <v>0</v>
      </c>
      <c r="AO43" s="14">
        <v>0</v>
      </c>
      <c r="AP43" s="14">
        <v>0</v>
      </c>
      <c r="AQ43" s="14">
        <v>0</v>
      </c>
      <c r="AR43" s="14">
        <v>0</v>
      </c>
      <c r="AS43" s="14">
        <v>0</v>
      </c>
      <c r="AT43" s="14">
        <v>0</v>
      </c>
      <c r="AU43" s="14">
        <v>0</v>
      </c>
      <c r="AV43" s="14">
        <v>0</v>
      </c>
      <c r="AW43" s="14">
        <v>0</v>
      </c>
      <c r="AX43" s="14">
        <v>0</v>
      </c>
      <c r="AY43" s="14">
        <v>0</v>
      </c>
      <c r="AZ43" s="14">
        <v>0</v>
      </c>
      <c r="BA43" s="14">
        <v>0</v>
      </c>
      <c r="BB43" s="14">
        <v>0</v>
      </c>
      <c r="BC43" s="14">
        <v>0</v>
      </c>
      <c r="BD43" s="14">
        <v>0</v>
      </c>
      <c r="BE43" s="14">
        <v>0</v>
      </c>
    </row>
    <row r="44" spans="1:57" x14ac:dyDescent="0.35">
      <c r="F44" s="26" t="s">
        <v>69</v>
      </c>
      <c r="G44" s="5">
        <f t="shared" ref="G44:Q44" si="0">_xlfn.RRI(1,G43,H43)</f>
        <v>5.2631578947368585E-2</v>
      </c>
      <c r="H44" s="5">
        <f t="shared" si="0"/>
        <v>5.2631578947368363E-2</v>
      </c>
      <c r="I44" s="5">
        <f t="shared" si="0"/>
        <v>5.2631578947368585E-2</v>
      </c>
      <c r="J44" s="5">
        <f t="shared" si="0"/>
        <v>5.2631578947368363E-2</v>
      </c>
      <c r="K44" s="5">
        <f t="shared" si="0"/>
        <v>5.2631578947368585E-2</v>
      </c>
      <c r="L44" s="5">
        <f t="shared" si="0"/>
        <v>5.2631578947368363E-2</v>
      </c>
      <c r="M44" s="5">
        <f t="shared" si="0"/>
        <v>5.2631578947368363E-2</v>
      </c>
      <c r="N44" s="5">
        <f t="shared" si="0"/>
        <v>5.2631578947368363E-2</v>
      </c>
      <c r="O44" s="5">
        <f t="shared" si="0"/>
        <v>5.2631578947368363E-2</v>
      </c>
      <c r="P44" s="5">
        <f t="shared" si="0"/>
        <v>5.2631578947368585E-2</v>
      </c>
      <c r="Q44" s="5">
        <f t="shared" si="0"/>
        <v>5.2631578947368585E-2</v>
      </c>
      <c r="R44" s="5">
        <f>_xlfn.RRI(1,R43,S43)</f>
        <v>5.2631578947368363E-2</v>
      </c>
      <c r="S44" s="5">
        <f t="shared" ref="S44:AB44" si="1">_xlfn.RRI(1,S43,T43)</f>
        <v>-0.74306569343065687</v>
      </c>
      <c r="T44" s="5">
        <f t="shared" si="1"/>
        <v>5.1136363636363313E-2</v>
      </c>
      <c r="U44" s="5">
        <f t="shared" si="1"/>
        <v>5.4054054054055722E-3</v>
      </c>
      <c r="V44" s="5">
        <f t="shared" si="1"/>
        <v>7.5268817204300786E-2</v>
      </c>
      <c r="W44" s="5">
        <f t="shared" si="1"/>
        <v>0.40000000000000013</v>
      </c>
      <c r="X44" s="5">
        <f t="shared" si="1"/>
        <v>-2.5000000000000133E-2</v>
      </c>
      <c r="Y44" s="5">
        <f t="shared" si="1"/>
        <v>0.4285714285714286</v>
      </c>
      <c r="Z44" s="5">
        <f t="shared" si="1"/>
        <v>-0.5</v>
      </c>
      <c r="AA44" s="5">
        <f t="shared" si="1"/>
        <v>-1</v>
      </c>
      <c r="AB44" s="5">
        <f t="shared" si="1"/>
        <v>0</v>
      </c>
      <c r="AC44">
        <v>0</v>
      </c>
      <c r="AD44" s="86">
        <v>0</v>
      </c>
      <c r="AE44" s="86">
        <v>0</v>
      </c>
      <c r="AF44" s="86">
        <v>0</v>
      </c>
      <c r="AG44" s="86">
        <v>0</v>
      </c>
      <c r="AH44" s="86">
        <v>0</v>
      </c>
      <c r="AI44" s="86">
        <v>0</v>
      </c>
      <c r="AJ44" s="86">
        <v>0</v>
      </c>
      <c r="AK44" s="86">
        <v>0</v>
      </c>
      <c r="AL44" s="86">
        <v>0</v>
      </c>
      <c r="AM44" s="86">
        <v>0</v>
      </c>
      <c r="AN44" s="86">
        <v>0</v>
      </c>
      <c r="AO44" s="86">
        <v>0</v>
      </c>
      <c r="AP44" s="86">
        <v>0</v>
      </c>
      <c r="AQ44" s="86">
        <v>0</v>
      </c>
      <c r="AR44" s="86">
        <v>0</v>
      </c>
      <c r="AS44" s="86">
        <v>0</v>
      </c>
      <c r="AT44" s="86">
        <v>0</v>
      </c>
      <c r="AU44" s="86">
        <v>0</v>
      </c>
      <c r="AV44" s="86">
        <v>0</v>
      </c>
      <c r="AW44" s="86">
        <v>0</v>
      </c>
      <c r="AX44" s="86">
        <v>0</v>
      </c>
      <c r="AY44" s="86">
        <v>0</v>
      </c>
      <c r="AZ44" s="86">
        <v>0</v>
      </c>
      <c r="BA44" s="86">
        <v>0</v>
      </c>
      <c r="BB44" s="86">
        <v>0</v>
      </c>
      <c r="BC44" s="86">
        <v>0</v>
      </c>
      <c r="BD44" s="86">
        <v>0</v>
      </c>
      <c r="BE44" s="86">
        <v>0</v>
      </c>
    </row>
    <row r="45" spans="1:57" x14ac:dyDescent="0.35">
      <c r="F45" s="30" t="s">
        <v>587</v>
      </c>
      <c r="G45" s="28">
        <f>SUM(G12:G42)</f>
        <v>148.0586640195624</v>
      </c>
      <c r="H45" s="28">
        <f t="shared" ref="H45:AB45" si="2">SUM(H12:H42)</f>
        <v>155.85122528374998</v>
      </c>
      <c r="I45" s="28">
        <f t="shared" si="2"/>
        <v>164.05392135131575</v>
      </c>
      <c r="J45" s="28">
        <f t="shared" si="2"/>
        <v>172.68833826454298</v>
      </c>
      <c r="K45" s="28">
        <f t="shared" si="2"/>
        <v>181.77719817320309</v>
      </c>
      <c r="L45" s="28">
        <f t="shared" si="2"/>
        <v>191.34441912968748</v>
      </c>
      <c r="M45" s="28">
        <f t="shared" si="2"/>
        <v>201.41517803124998</v>
      </c>
      <c r="N45" s="28">
        <f t="shared" si="2"/>
        <v>212.01597687500004</v>
      </c>
      <c r="O45" s="28">
        <f t="shared" si="2"/>
        <v>223.1747125</v>
      </c>
      <c r="P45" s="28">
        <f t="shared" si="2"/>
        <v>234.9207499999998</v>
      </c>
      <c r="Q45" s="28">
        <f t="shared" si="2"/>
        <v>247.28500000000017</v>
      </c>
      <c r="R45" s="28">
        <f t="shared" si="2"/>
        <v>260.2999999999999</v>
      </c>
      <c r="S45" s="28">
        <f t="shared" si="2"/>
        <v>274.00000000000006</v>
      </c>
      <c r="T45" s="28">
        <f t="shared" si="2"/>
        <v>70.400000000000034</v>
      </c>
      <c r="U45" s="28">
        <f t="shared" si="2"/>
        <v>74</v>
      </c>
      <c r="V45" s="28">
        <f t="shared" si="2"/>
        <v>74.40000000000002</v>
      </c>
      <c r="W45" s="28">
        <f t="shared" si="2"/>
        <v>79.999999999999986</v>
      </c>
      <c r="X45" s="28">
        <f t="shared" si="2"/>
        <v>112.00000000000003</v>
      </c>
      <c r="Y45" s="28">
        <f t="shared" si="2"/>
        <v>109.20000000000002</v>
      </c>
      <c r="Z45" s="28">
        <f t="shared" si="2"/>
        <v>156.00000000000009</v>
      </c>
      <c r="AA45" s="28">
        <f t="shared" si="2"/>
        <v>78.000000000000014</v>
      </c>
      <c r="AB45" s="28">
        <f t="shared" si="2"/>
        <v>0</v>
      </c>
      <c r="AC45" s="28">
        <v>0</v>
      </c>
      <c r="AD45" s="28">
        <v>0</v>
      </c>
      <c r="AE45" s="28">
        <v>0</v>
      </c>
      <c r="AF45" s="28">
        <v>0</v>
      </c>
      <c r="AG45" s="28">
        <v>0</v>
      </c>
      <c r="AH45" s="28">
        <v>0</v>
      </c>
      <c r="AI45" s="28">
        <v>0</v>
      </c>
      <c r="AJ45" s="28">
        <v>0</v>
      </c>
      <c r="AK45" s="28">
        <v>0</v>
      </c>
      <c r="AL45" s="28">
        <v>0</v>
      </c>
      <c r="AM45" s="28">
        <v>0</v>
      </c>
      <c r="AN45" s="28">
        <v>0</v>
      </c>
      <c r="AO45" s="28">
        <v>0</v>
      </c>
      <c r="AP45" s="28">
        <v>0</v>
      </c>
      <c r="AQ45" s="28">
        <v>0</v>
      </c>
      <c r="AR45" s="28">
        <v>0</v>
      </c>
      <c r="AS45" s="28">
        <v>0</v>
      </c>
      <c r="AT45" s="28">
        <v>0</v>
      </c>
      <c r="AU45" s="28">
        <v>0</v>
      </c>
      <c r="AV45" s="28">
        <v>0</v>
      </c>
      <c r="AW45" s="28">
        <v>0</v>
      </c>
      <c r="AX45" s="28">
        <v>0</v>
      </c>
      <c r="AY45" s="28">
        <v>0</v>
      </c>
      <c r="AZ45" s="28">
        <v>0</v>
      </c>
      <c r="BA45" s="28">
        <v>0</v>
      </c>
      <c r="BB45" s="28">
        <v>0</v>
      </c>
      <c r="BC45" s="28">
        <v>0</v>
      </c>
      <c r="BD45" s="28">
        <v>0</v>
      </c>
      <c r="BE45" s="28">
        <v>0</v>
      </c>
    </row>
    <row r="46" spans="1:57" x14ac:dyDescent="0.35">
      <c r="F46" s="15" t="s">
        <v>70</v>
      </c>
      <c r="G46" s="15"/>
      <c r="H46" s="15"/>
      <c r="I46" s="15"/>
      <c r="J46" s="16"/>
      <c r="K46" s="16"/>
      <c r="L46" s="16"/>
      <c r="M46" s="16"/>
      <c r="N46" s="16"/>
      <c r="O46" s="16"/>
      <c r="P46" s="16"/>
      <c r="Q46" s="16"/>
    </row>
    <row r="47" spans="1:57" x14ac:dyDescent="0.35">
      <c r="F47" s="13" t="s">
        <v>71</v>
      </c>
      <c r="G47" s="13"/>
      <c r="H47" s="13"/>
      <c r="I47" s="13"/>
    </row>
  </sheetData>
  <mergeCells count="4">
    <mergeCell ref="H1:I1"/>
    <mergeCell ref="G10:Q10"/>
    <mergeCell ref="R10:AB10"/>
    <mergeCell ref="AC10:BE10"/>
  </mergeCells>
  <pageMargins left="0.7" right="0.7" top="0.78740157499999996" bottom="0.78740157499999996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D4765-1B41-4418-8572-DE83B199B6DF}">
  <sheetPr>
    <tabColor rgb="FF92D050"/>
  </sheetPr>
  <dimension ref="A1:BE47"/>
  <sheetViews>
    <sheetView topLeftCell="A40" zoomScale="59" zoomScaleNormal="59" workbookViewId="0">
      <selection activeCell="E12" sqref="E12:E43"/>
    </sheetView>
  </sheetViews>
  <sheetFormatPr baseColWidth="10" defaultRowHeight="14.5" x14ac:dyDescent="0.35"/>
  <cols>
    <col min="1" max="4" width="11.54296875" style="57"/>
    <col min="5" max="5" width="19.7265625" bestFit="1" customWidth="1"/>
    <col min="6" max="6" width="27.26953125" customWidth="1"/>
    <col min="7" max="8" width="12.26953125" customWidth="1"/>
    <col min="9" max="9" width="12" customWidth="1"/>
    <col min="10" max="17" width="11" customWidth="1"/>
    <col min="18" max="27" width="11.26953125" bestFit="1" customWidth="1"/>
  </cols>
  <sheetData>
    <row r="1" spans="1:57" x14ac:dyDescent="0.35">
      <c r="F1" s="26" t="s">
        <v>32</v>
      </c>
      <c r="G1" s="26" t="s">
        <v>33</v>
      </c>
      <c r="H1" s="94"/>
      <c r="I1" s="94"/>
      <c r="J1" s="26"/>
      <c r="K1" s="26"/>
      <c r="L1" s="26"/>
      <c r="M1" s="26"/>
      <c r="N1" s="26"/>
      <c r="O1" s="26"/>
      <c r="P1" s="26"/>
    </row>
    <row r="2" spans="1:57" x14ac:dyDescent="0.35">
      <c r="G2" s="26" t="s">
        <v>585</v>
      </c>
      <c r="H2" s="26"/>
      <c r="I2" s="26"/>
      <c r="J2" s="26"/>
      <c r="K2" s="26"/>
      <c r="L2" s="26"/>
      <c r="M2" s="26"/>
      <c r="N2" s="26"/>
      <c r="O2" s="26"/>
      <c r="P2" s="26"/>
    </row>
    <row r="9" spans="1:57" x14ac:dyDescent="0.35">
      <c r="F9" s="26"/>
      <c r="G9" s="26"/>
      <c r="H9" s="26"/>
      <c r="I9" s="6"/>
      <c r="J9" s="6"/>
      <c r="K9" s="6"/>
      <c r="L9" s="6"/>
      <c r="M9" s="6"/>
      <c r="N9" s="6"/>
      <c r="O9" s="6"/>
      <c r="P9" s="6"/>
      <c r="Q9" s="6"/>
      <c r="R9" s="26"/>
      <c r="S9" s="26"/>
      <c r="T9" s="26"/>
      <c r="U9" s="26"/>
      <c r="V9" s="26"/>
      <c r="W9" s="26"/>
      <c r="X9" s="26"/>
      <c r="Y9" s="26"/>
      <c r="Z9" s="26"/>
      <c r="AA9" s="7"/>
    </row>
    <row r="10" spans="1:57" x14ac:dyDescent="0.35">
      <c r="F10" s="26"/>
      <c r="G10" s="96" t="s">
        <v>38</v>
      </c>
      <c r="H10" s="96"/>
      <c r="I10" s="96"/>
      <c r="J10" s="96"/>
      <c r="K10" s="96"/>
      <c r="L10" s="96"/>
      <c r="M10" s="96"/>
      <c r="N10" s="96"/>
      <c r="O10" s="96"/>
      <c r="P10" s="96"/>
      <c r="Q10" s="96"/>
      <c r="R10" s="97" t="s">
        <v>39</v>
      </c>
      <c r="S10" s="97"/>
      <c r="T10" s="97"/>
      <c r="U10" s="97"/>
      <c r="V10" s="97"/>
      <c r="W10" s="97"/>
      <c r="X10" s="97"/>
      <c r="Y10" s="97"/>
      <c r="Z10" s="97"/>
      <c r="AA10" s="97"/>
      <c r="AB10" s="97"/>
      <c r="AC10" s="98" t="s">
        <v>40</v>
      </c>
      <c r="AD10" s="98"/>
      <c r="AE10" s="98"/>
      <c r="AF10" s="98"/>
      <c r="AG10" s="98"/>
      <c r="AH10" s="98"/>
      <c r="AI10" s="98"/>
      <c r="AJ10" s="98"/>
      <c r="AK10" s="98"/>
      <c r="AL10" s="98"/>
      <c r="AM10" s="98"/>
      <c r="AN10" s="98"/>
      <c r="AO10" s="98"/>
      <c r="AP10" s="98"/>
      <c r="AQ10" s="98"/>
      <c r="AR10" s="98"/>
      <c r="AS10" s="98"/>
      <c r="AT10" s="98"/>
      <c r="AU10" s="98"/>
      <c r="AV10" s="98"/>
      <c r="AW10" s="98"/>
      <c r="AX10" s="98"/>
      <c r="AY10" s="98"/>
      <c r="AZ10" s="98"/>
      <c r="BA10" s="98"/>
      <c r="BB10" s="98"/>
      <c r="BC10" s="98"/>
      <c r="BD10" s="98"/>
      <c r="BE10" s="98"/>
    </row>
    <row r="11" spans="1:57" x14ac:dyDescent="0.35">
      <c r="A11" s="57" t="s">
        <v>615</v>
      </c>
      <c r="B11" s="57" t="s">
        <v>613</v>
      </c>
      <c r="C11" s="57" t="s">
        <v>618</v>
      </c>
      <c r="D11" s="57" t="s">
        <v>620</v>
      </c>
      <c r="E11" s="81" t="s">
        <v>619</v>
      </c>
      <c r="F11" s="27" t="s">
        <v>614</v>
      </c>
      <c r="G11" s="8">
        <v>2000</v>
      </c>
      <c r="H11" s="8">
        <v>2001</v>
      </c>
      <c r="I11" s="8">
        <v>2002</v>
      </c>
      <c r="J11" s="8">
        <v>2003</v>
      </c>
      <c r="K11" s="8">
        <v>2004</v>
      </c>
      <c r="L11" s="8">
        <v>2005</v>
      </c>
      <c r="M11" s="8">
        <v>2006</v>
      </c>
      <c r="N11" s="8">
        <v>2007</v>
      </c>
      <c r="O11" s="8">
        <v>2008</v>
      </c>
      <c r="P11" s="8">
        <v>2009</v>
      </c>
      <c r="Q11" s="8">
        <v>2010</v>
      </c>
      <c r="R11" s="9">
        <v>2011</v>
      </c>
      <c r="S11" s="9">
        <v>2012</v>
      </c>
      <c r="T11" s="9">
        <v>2013</v>
      </c>
      <c r="U11" s="9">
        <v>2014</v>
      </c>
      <c r="V11" s="9">
        <v>2015</v>
      </c>
      <c r="W11" s="9">
        <v>2016</v>
      </c>
      <c r="X11" s="9">
        <v>2017</v>
      </c>
      <c r="Y11" s="9">
        <v>2018</v>
      </c>
      <c r="Z11" s="9">
        <v>2019</v>
      </c>
      <c r="AA11" s="9">
        <v>2020</v>
      </c>
      <c r="AB11" s="9">
        <v>2021</v>
      </c>
      <c r="AC11" s="10">
        <v>2022</v>
      </c>
      <c r="AD11" s="10">
        <v>2023</v>
      </c>
      <c r="AE11" s="10">
        <v>2024</v>
      </c>
      <c r="AF11" s="10">
        <v>2025</v>
      </c>
      <c r="AG11" s="10">
        <v>2026</v>
      </c>
      <c r="AH11" s="10">
        <v>2027</v>
      </c>
      <c r="AI11" s="10">
        <v>2028</v>
      </c>
      <c r="AJ11" s="10">
        <v>2029</v>
      </c>
      <c r="AK11" s="10">
        <v>2030</v>
      </c>
      <c r="AL11" s="10">
        <v>2031</v>
      </c>
      <c r="AM11" s="10">
        <v>2032</v>
      </c>
      <c r="AN11" s="10">
        <v>2033</v>
      </c>
      <c r="AO11" s="10">
        <v>2034</v>
      </c>
      <c r="AP11" s="10">
        <v>2035</v>
      </c>
      <c r="AQ11" s="10">
        <v>2036</v>
      </c>
      <c r="AR11" s="10">
        <v>2037</v>
      </c>
      <c r="AS11" s="10">
        <v>2038</v>
      </c>
      <c r="AT11" s="10">
        <v>2039</v>
      </c>
      <c r="AU11" s="10">
        <v>2040</v>
      </c>
      <c r="AV11" s="10">
        <v>2041</v>
      </c>
      <c r="AW11" s="10">
        <v>2042</v>
      </c>
      <c r="AX11" s="10">
        <v>2043</v>
      </c>
      <c r="AY11" s="10">
        <v>2044</v>
      </c>
      <c r="AZ11" s="10">
        <v>2045</v>
      </c>
      <c r="BA11" s="10">
        <v>2046</v>
      </c>
      <c r="BB11" s="10">
        <v>2047</v>
      </c>
      <c r="BC11" s="10">
        <v>2048</v>
      </c>
      <c r="BD11" s="10">
        <v>2049</v>
      </c>
      <c r="BE11" s="10">
        <v>2050</v>
      </c>
    </row>
    <row r="12" spans="1:57" x14ac:dyDescent="0.35">
      <c r="A12" s="57" t="s">
        <v>616</v>
      </c>
      <c r="C12" s="86" t="s">
        <v>5</v>
      </c>
      <c r="D12" s="58" t="s">
        <v>621</v>
      </c>
      <c r="E12" s="86" t="s">
        <v>624</v>
      </c>
      <c r="F12" s="26" t="s">
        <v>41</v>
      </c>
      <c r="G12" s="11">
        <f>G$43*'Shares PortablePCs+Tablets'!C5</f>
        <v>0.86942597472191496</v>
      </c>
      <c r="H12" s="11">
        <f>H$43*'Shares PortablePCs+Tablets'!D5</f>
        <v>1.6317064686559697</v>
      </c>
      <c r="I12" s="11">
        <f>I$43*'Shares PortablePCs+Tablets'!E5</f>
        <v>1.9599132493545164</v>
      </c>
      <c r="J12" s="11">
        <f>J$43*'Shares PortablePCs+Tablets'!F5</f>
        <v>2.8277163217527206</v>
      </c>
      <c r="K12" s="11">
        <f>K$43*'Shares PortablePCs+Tablets'!G5</f>
        <v>2.811196457578371</v>
      </c>
      <c r="L12" s="11">
        <f>L$43*'Shares PortablePCs+Tablets'!H5</f>
        <v>3.0095577360876526</v>
      </c>
      <c r="M12" s="11">
        <f>M$43*'Shares PortablePCs+Tablets'!I5</f>
        <v>3.8412047516714121</v>
      </c>
      <c r="N12" s="11">
        <f>N$43*'Shares PortablePCs+Tablets'!J5</f>
        <v>4.843483011597475</v>
      </c>
      <c r="O12" s="11">
        <f>O$43*'Shares PortablePCs+Tablets'!K5</f>
        <v>5.4226976871740522</v>
      </c>
      <c r="P12" s="11">
        <f>P$43*'Shares PortablePCs+Tablets'!L5</f>
        <v>6.3192555735906906</v>
      </c>
      <c r="Q12" s="11">
        <f>Q$43*'Shares PortablePCs+Tablets'!M5</f>
        <v>6.0256694201129095</v>
      </c>
      <c r="R12" s="11">
        <f>R$43*'Shares PortablePCs+Tablets'!N5</f>
        <v>7.0392495084875799</v>
      </c>
      <c r="S12" s="11">
        <f>S$43*'Shares PortablePCs+Tablets'!O5</f>
        <v>9.0293410076791698</v>
      </c>
      <c r="T12" s="11">
        <f>T$43*'Shares PortablePCs+Tablets'!P5</f>
        <v>3.1255242492712156</v>
      </c>
      <c r="U12" s="11">
        <f>U$43*'Shares PortablePCs+Tablets'!Q5</f>
        <v>0</v>
      </c>
      <c r="V12" s="11">
        <f>V$43*'Shares PortablePCs+Tablets'!R5</f>
        <v>0</v>
      </c>
      <c r="W12" s="11">
        <f>W$43*'Shares PortablePCs+Tablets'!S5</f>
        <v>0</v>
      </c>
      <c r="X12" s="11">
        <f>X$43*'Shares PortablePCs+Tablets'!T5</f>
        <v>0</v>
      </c>
      <c r="Y12" s="11">
        <f>Y$43*'Shares PortablePCs+Tablets'!U5</f>
        <v>0</v>
      </c>
      <c r="Z12" s="11">
        <f>Z$43*'Shares PortablePCs+Tablets'!V5</f>
        <v>0</v>
      </c>
      <c r="AA12" s="11">
        <f>AA$43*'Shares PortablePCs+Tablets'!W5</f>
        <v>0</v>
      </c>
      <c r="AB12" s="11">
        <f>AB$43*'Shares PortablePCs+Tablets'!X5</f>
        <v>0</v>
      </c>
      <c r="AC12" s="13">
        <v>0</v>
      </c>
      <c r="AD12" s="13">
        <v>0</v>
      </c>
      <c r="AE12" s="13">
        <v>0</v>
      </c>
      <c r="AF12" s="13">
        <v>0</v>
      </c>
      <c r="AG12" s="13">
        <v>0</v>
      </c>
      <c r="AH12" s="13">
        <v>0</v>
      </c>
      <c r="AI12" s="13">
        <v>0</v>
      </c>
      <c r="AJ12" s="13">
        <v>0</v>
      </c>
      <c r="AK12" s="13">
        <v>0</v>
      </c>
      <c r="AL12" s="13">
        <v>0</v>
      </c>
      <c r="AM12" s="13">
        <v>0</v>
      </c>
      <c r="AN12" s="13">
        <v>0</v>
      </c>
      <c r="AO12" s="13">
        <v>0</v>
      </c>
      <c r="AP12" s="13">
        <v>0</v>
      </c>
      <c r="AQ12" s="13">
        <v>0</v>
      </c>
      <c r="AR12" s="13">
        <v>0</v>
      </c>
      <c r="AS12" s="13">
        <v>0</v>
      </c>
      <c r="AT12" s="13">
        <v>0</v>
      </c>
      <c r="AU12" s="13">
        <v>0</v>
      </c>
      <c r="AV12" s="13">
        <v>0</v>
      </c>
      <c r="AW12" s="13">
        <v>0</v>
      </c>
      <c r="AX12" s="13">
        <v>0</v>
      </c>
      <c r="AY12" s="13">
        <v>0</v>
      </c>
      <c r="AZ12" s="13">
        <v>0</v>
      </c>
      <c r="BA12" s="13">
        <v>0</v>
      </c>
      <c r="BB12" s="13">
        <v>0</v>
      </c>
      <c r="BC12" s="13">
        <v>0</v>
      </c>
      <c r="BD12" s="13">
        <v>0</v>
      </c>
      <c r="BE12" s="13">
        <v>0</v>
      </c>
    </row>
    <row r="13" spans="1:57" x14ac:dyDescent="0.35">
      <c r="A13" s="57" t="s">
        <v>616</v>
      </c>
      <c r="C13" s="86" t="s">
        <v>5</v>
      </c>
      <c r="D13" s="58" t="s">
        <v>621</v>
      </c>
      <c r="E13" s="86" t="s">
        <v>624</v>
      </c>
      <c r="F13" s="26" t="s">
        <v>42</v>
      </c>
      <c r="G13" s="11">
        <f>G$43*'Shares PortablePCs+Tablets'!C6</f>
        <v>1.3749208700509468</v>
      </c>
      <c r="H13" s="11">
        <f>H$43*'Shares PortablePCs+Tablets'!D6</f>
        <v>1.9127970631967008</v>
      </c>
      <c r="I13" s="11">
        <f>I$43*'Shares PortablePCs+Tablets'!E6</f>
        <v>2.2562390439770645</v>
      </c>
      <c r="J13" s="11">
        <f>J$43*'Shares PortablePCs+Tablets'!F6</f>
        <v>3.4129019578451016</v>
      </c>
      <c r="K13" s="11">
        <f>K$43*'Shares PortablePCs+Tablets'!G6</f>
        <v>3.340388223948179</v>
      </c>
      <c r="L13" s="11">
        <f>L$43*'Shares PortablePCs+Tablets'!H6</f>
        <v>3.5761527985449448</v>
      </c>
      <c r="M13" s="11">
        <f>M$43*'Shares PortablePCs+Tablets'!I6</f>
        <v>4.573441358138064</v>
      </c>
      <c r="N13" s="11">
        <f>N$43*'Shares PortablePCs+Tablets'!J6</f>
        <v>5.797901837148026</v>
      </c>
      <c r="O13" s="11">
        <f>O$43*'Shares PortablePCs+Tablets'!K6</f>
        <v>6.3525568152957792</v>
      </c>
      <c r="P13" s="11">
        <f>P$43*'Shares PortablePCs+Tablets'!L6</f>
        <v>7.2564755845660081</v>
      </c>
      <c r="Q13" s="11">
        <f>Q$43*'Shares PortablePCs+Tablets'!M6</f>
        <v>7.1970417604235992</v>
      </c>
      <c r="R13" s="11">
        <f>R$43*'Shares PortablePCs+Tablets'!N6</f>
        <v>8.7962032383765827</v>
      </c>
      <c r="S13" s="11">
        <f>S$43*'Shares PortablePCs+Tablets'!O6</f>
        <v>11.321521245537177</v>
      </c>
      <c r="T13" s="11">
        <f>T$43*'Shares PortablePCs+Tablets'!P6</f>
        <v>3.9226430783945525</v>
      </c>
      <c r="U13" s="11">
        <f>U$43*'Shares PortablePCs+Tablets'!Q6</f>
        <v>0</v>
      </c>
      <c r="V13" s="11">
        <f>V$43*'Shares PortablePCs+Tablets'!R6</f>
        <v>0</v>
      </c>
      <c r="W13" s="11">
        <f>W$43*'Shares PortablePCs+Tablets'!S6</f>
        <v>0</v>
      </c>
      <c r="X13" s="11">
        <f>X$43*'Shares PortablePCs+Tablets'!T6</f>
        <v>0</v>
      </c>
      <c r="Y13" s="11">
        <f>Y$43*'Shares PortablePCs+Tablets'!U6</f>
        <v>0</v>
      </c>
      <c r="Z13" s="11">
        <f>Z$43*'Shares PortablePCs+Tablets'!V6</f>
        <v>0</v>
      </c>
      <c r="AA13" s="11">
        <f>AA$43*'Shares PortablePCs+Tablets'!W6</f>
        <v>0</v>
      </c>
      <c r="AB13" s="11">
        <f>AB$43*'Shares PortablePCs+Tablets'!X6</f>
        <v>0</v>
      </c>
      <c r="AC13" s="13">
        <v>0</v>
      </c>
      <c r="AD13" s="13">
        <v>0</v>
      </c>
      <c r="AE13" s="13">
        <v>0</v>
      </c>
      <c r="AF13" s="13">
        <v>0</v>
      </c>
      <c r="AG13" s="13">
        <v>0</v>
      </c>
      <c r="AH13" s="13">
        <v>0</v>
      </c>
      <c r="AI13" s="13">
        <v>0</v>
      </c>
      <c r="AJ13" s="13">
        <v>0</v>
      </c>
      <c r="AK13" s="13">
        <v>0</v>
      </c>
      <c r="AL13" s="13">
        <v>0</v>
      </c>
      <c r="AM13" s="13">
        <v>0</v>
      </c>
      <c r="AN13" s="13">
        <v>0</v>
      </c>
      <c r="AO13" s="13">
        <v>0</v>
      </c>
      <c r="AP13" s="13">
        <v>0</v>
      </c>
      <c r="AQ13" s="13">
        <v>0</v>
      </c>
      <c r="AR13" s="13">
        <v>0</v>
      </c>
      <c r="AS13" s="13">
        <v>0</v>
      </c>
      <c r="AT13" s="13">
        <v>0</v>
      </c>
      <c r="AU13" s="13">
        <v>0</v>
      </c>
      <c r="AV13" s="13">
        <v>0</v>
      </c>
      <c r="AW13" s="13">
        <v>0</v>
      </c>
      <c r="AX13" s="13">
        <v>0</v>
      </c>
      <c r="AY13" s="13">
        <v>0</v>
      </c>
      <c r="AZ13" s="13">
        <v>0</v>
      </c>
      <c r="BA13" s="13">
        <v>0</v>
      </c>
      <c r="BB13" s="13">
        <v>0</v>
      </c>
      <c r="BC13" s="13">
        <v>0</v>
      </c>
      <c r="BD13" s="13">
        <v>0</v>
      </c>
      <c r="BE13" s="13">
        <v>0</v>
      </c>
    </row>
    <row r="14" spans="1:57" x14ac:dyDescent="0.35">
      <c r="A14" s="57" t="s">
        <v>616</v>
      </c>
      <c r="C14" s="86" t="s">
        <v>5</v>
      </c>
      <c r="D14" s="58" t="s">
        <v>621</v>
      </c>
      <c r="E14" s="86" t="s">
        <v>624</v>
      </c>
      <c r="F14" s="26" t="s">
        <v>43</v>
      </c>
      <c r="G14" s="11">
        <f>G$43*'Shares PortablePCs+Tablets'!C7</f>
        <v>7.50367557330089E-2</v>
      </c>
      <c r="H14" s="11">
        <f>H$43*'Shares PortablePCs+Tablets'!D7</f>
        <v>0.12400093154078383</v>
      </c>
      <c r="I14" s="11">
        <f>I$43*'Shares PortablePCs+Tablets'!E7</f>
        <v>0.15032897756264804</v>
      </c>
      <c r="J14" s="11">
        <f>J$43*'Shares PortablePCs+Tablets'!F7</f>
        <v>0.23218955420798282</v>
      </c>
      <c r="K14" s="11">
        <f>K$43*'Shares PortablePCs+Tablets'!G7</f>
        <v>0.24345279837428235</v>
      </c>
      <c r="L14" s="11">
        <f>L$43*'Shares PortablePCs+Tablets'!H7</f>
        <v>0.4516149846723731</v>
      </c>
      <c r="M14" s="11">
        <f>M$43*'Shares PortablePCs+Tablets'!I7</f>
        <v>0.78387762272156969</v>
      </c>
      <c r="N14" s="11">
        <f>N$43*'Shares PortablePCs+Tablets'!J7</f>
        <v>1.2160199357458776</v>
      </c>
      <c r="O14" s="11">
        <f>O$43*'Shares PortablePCs+Tablets'!K7</f>
        <v>1.6008177973146793</v>
      </c>
      <c r="P14" s="11">
        <f>P$43*'Shares PortablePCs+Tablets'!L7</f>
        <v>2.0304336029255059</v>
      </c>
      <c r="Q14" s="11">
        <f>Q$43*'Shares PortablePCs+Tablets'!M7</f>
        <v>1.9366590162329098</v>
      </c>
      <c r="R14" s="11">
        <f>R$43*'Shares PortablePCs+Tablets'!N7</f>
        <v>2.4152100981672011</v>
      </c>
      <c r="S14" s="11">
        <f>S$43*'Shares PortablePCs+Tablets'!O7</f>
        <v>3.210031696664311</v>
      </c>
      <c r="T14" s="11">
        <f>T$43*'Shares PortablePCs+Tablets'!P7</f>
        <v>1.1493194902196913</v>
      </c>
      <c r="U14" s="11">
        <f>U$43*'Shares PortablePCs+Tablets'!Q7</f>
        <v>0</v>
      </c>
      <c r="V14" s="11">
        <f>V$43*'Shares PortablePCs+Tablets'!R7</f>
        <v>0</v>
      </c>
      <c r="W14" s="11">
        <f>W$43*'Shares PortablePCs+Tablets'!S7</f>
        <v>0</v>
      </c>
      <c r="X14" s="11">
        <f>X$43*'Shares PortablePCs+Tablets'!T7</f>
        <v>0</v>
      </c>
      <c r="Y14" s="11">
        <f>Y$43*'Shares PortablePCs+Tablets'!U7</f>
        <v>0</v>
      </c>
      <c r="Z14" s="11">
        <f>Z$43*'Shares PortablePCs+Tablets'!V7</f>
        <v>0</v>
      </c>
      <c r="AA14" s="11">
        <f>AA$43*'Shares PortablePCs+Tablets'!W7</f>
        <v>0</v>
      </c>
      <c r="AB14" s="11">
        <f>AB$43*'Shares PortablePCs+Tablets'!X7</f>
        <v>0</v>
      </c>
      <c r="AC14" s="13">
        <v>0</v>
      </c>
      <c r="AD14" s="13">
        <v>0</v>
      </c>
      <c r="AE14" s="13">
        <v>0</v>
      </c>
      <c r="AF14" s="13">
        <v>0</v>
      </c>
      <c r="AG14" s="13">
        <v>0</v>
      </c>
      <c r="AH14" s="13">
        <v>0</v>
      </c>
      <c r="AI14" s="13">
        <v>0</v>
      </c>
      <c r="AJ14" s="13">
        <v>0</v>
      </c>
      <c r="AK14" s="13">
        <v>0</v>
      </c>
      <c r="AL14" s="13">
        <v>0</v>
      </c>
      <c r="AM14" s="13">
        <v>0</v>
      </c>
      <c r="AN14" s="13">
        <v>0</v>
      </c>
      <c r="AO14" s="13">
        <v>0</v>
      </c>
      <c r="AP14" s="13">
        <v>0</v>
      </c>
      <c r="AQ14" s="13">
        <v>0</v>
      </c>
      <c r="AR14" s="13">
        <v>0</v>
      </c>
      <c r="AS14" s="13">
        <v>0</v>
      </c>
      <c r="AT14" s="13">
        <v>0</v>
      </c>
      <c r="AU14" s="13">
        <v>0</v>
      </c>
      <c r="AV14" s="13">
        <v>0</v>
      </c>
      <c r="AW14" s="13">
        <v>0</v>
      </c>
      <c r="AX14" s="13">
        <v>0</v>
      </c>
      <c r="AY14" s="13">
        <v>0</v>
      </c>
      <c r="AZ14" s="13">
        <v>0</v>
      </c>
      <c r="BA14" s="13">
        <v>0</v>
      </c>
      <c r="BB14" s="13">
        <v>0</v>
      </c>
      <c r="BC14" s="13">
        <v>0</v>
      </c>
      <c r="BD14" s="13">
        <v>0</v>
      </c>
      <c r="BE14" s="13">
        <v>0</v>
      </c>
    </row>
    <row r="15" spans="1:57" x14ac:dyDescent="0.35">
      <c r="A15" s="57" t="s">
        <v>616</v>
      </c>
      <c r="C15" s="86" t="s">
        <v>5</v>
      </c>
      <c r="D15" s="58" t="s">
        <v>621</v>
      </c>
      <c r="E15" s="86" t="s">
        <v>624</v>
      </c>
      <c r="F15" s="26" t="s">
        <v>44</v>
      </c>
      <c r="G15" s="11">
        <f>G$43*'Shares PortablePCs+Tablets'!C8</f>
        <v>8.4118866744490359E-2</v>
      </c>
      <c r="H15" s="11">
        <f>H$43*'Shares PortablePCs+Tablets'!D8</f>
        <v>9.4707900937414283E-2</v>
      </c>
      <c r="I15" s="11">
        <f>I$43*'Shares PortablePCs+Tablets'!E8</f>
        <v>0.14877912945429031</v>
      </c>
      <c r="J15" s="11">
        <f>J$43*'Shares PortablePCs+Tablets'!F8</f>
        <v>0.31756309646762604</v>
      </c>
      <c r="K15" s="11">
        <f>K$43*'Shares PortablePCs+Tablets'!G8</f>
        <v>0.32610972882680683</v>
      </c>
      <c r="L15" s="11">
        <f>L$43*'Shares PortablePCs+Tablets'!H8</f>
        <v>0.36301654040426423</v>
      </c>
      <c r="M15" s="11">
        <f>M$43*'Shares PortablePCs+Tablets'!I8</f>
        <v>0.61282307098645683</v>
      </c>
      <c r="N15" s="11">
        <f>N$43*'Shares PortablePCs+Tablets'!J8</f>
        <v>0.94027822730910804</v>
      </c>
      <c r="O15" s="11">
        <f>O$43*'Shares PortablePCs+Tablets'!K8</f>
        <v>1.0503791272901217</v>
      </c>
      <c r="P15" s="11">
        <f>P$43*'Shares PortablePCs+Tablets'!L8</f>
        <v>1.2207445531266479</v>
      </c>
      <c r="Q15" s="11">
        <f>Q$43*'Shares PortablePCs+Tablets'!M8</f>
        <v>1.308514118934794</v>
      </c>
      <c r="R15" s="11">
        <f>R$43*'Shares PortablePCs+Tablets'!N8</f>
        <v>1.512747684868035</v>
      </c>
      <c r="S15" s="11">
        <f>S$43*'Shares PortablePCs+Tablets'!O8</f>
        <v>1.8336587785770202</v>
      </c>
      <c r="T15" s="11">
        <f>T$43*'Shares PortablePCs+Tablets'!P8</f>
        <v>0.58375089522471235</v>
      </c>
      <c r="U15" s="11">
        <f>U$43*'Shares PortablePCs+Tablets'!Q8</f>
        <v>0</v>
      </c>
      <c r="V15" s="11">
        <f>V$43*'Shares PortablePCs+Tablets'!R8</f>
        <v>0</v>
      </c>
      <c r="W15" s="11">
        <f>W$43*'Shares PortablePCs+Tablets'!S8</f>
        <v>0</v>
      </c>
      <c r="X15" s="11">
        <f>X$43*'Shares PortablePCs+Tablets'!T8</f>
        <v>0</v>
      </c>
      <c r="Y15" s="11">
        <f>Y$43*'Shares PortablePCs+Tablets'!U8</f>
        <v>0</v>
      </c>
      <c r="Z15" s="11">
        <f>Z$43*'Shares PortablePCs+Tablets'!V8</f>
        <v>0</v>
      </c>
      <c r="AA15" s="11">
        <f>AA$43*'Shares PortablePCs+Tablets'!W8</f>
        <v>0</v>
      </c>
      <c r="AB15" s="11">
        <f>AB$43*'Shares PortablePCs+Tablets'!X8</f>
        <v>0</v>
      </c>
      <c r="AC15" s="13">
        <v>0</v>
      </c>
      <c r="AD15" s="13">
        <v>0</v>
      </c>
      <c r="AE15" s="13">
        <v>0</v>
      </c>
      <c r="AF15" s="13">
        <v>0</v>
      </c>
      <c r="AG15" s="13">
        <v>0</v>
      </c>
      <c r="AH15" s="13">
        <v>0</v>
      </c>
      <c r="AI15" s="13">
        <v>0</v>
      </c>
      <c r="AJ15" s="13">
        <v>0</v>
      </c>
      <c r="AK15" s="13">
        <v>0</v>
      </c>
      <c r="AL15" s="13">
        <v>0</v>
      </c>
      <c r="AM15" s="13">
        <v>0</v>
      </c>
      <c r="AN15" s="13">
        <v>0</v>
      </c>
      <c r="AO15" s="13">
        <v>0</v>
      </c>
      <c r="AP15" s="13">
        <v>0</v>
      </c>
      <c r="AQ15" s="13">
        <v>0</v>
      </c>
      <c r="AR15" s="13">
        <v>0</v>
      </c>
      <c r="AS15" s="13">
        <v>0</v>
      </c>
      <c r="AT15" s="13">
        <v>0</v>
      </c>
      <c r="AU15" s="13">
        <v>0</v>
      </c>
      <c r="AV15" s="13">
        <v>0</v>
      </c>
      <c r="AW15" s="13">
        <v>0</v>
      </c>
      <c r="AX15" s="13">
        <v>0</v>
      </c>
      <c r="AY15" s="13">
        <v>0</v>
      </c>
      <c r="AZ15" s="13">
        <v>0</v>
      </c>
      <c r="BA15" s="13">
        <v>0</v>
      </c>
      <c r="BB15" s="13">
        <v>0</v>
      </c>
      <c r="BC15" s="13">
        <v>0</v>
      </c>
      <c r="BD15" s="13">
        <v>0</v>
      </c>
      <c r="BE15" s="13">
        <v>0</v>
      </c>
    </row>
    <row r="16" spans="1:57" x14ac:dyDescent="0.35">
      <c r="A16" s="57" t="s">
        <v>616</v>
      </c>
      <c r="C16" s="86" t="s">
        <v>5</v>
      </c>
      <c r="D16" s="58" t="s">
        <v>621</v>
      </c>
      <c r="E16" s="86" t="s">
        <v>624</v>
      </c>
      <c r="F16" s="26" t="s">
        <v>45</v>
      </c>
      <c r="G16" s="11">
        <f>G$43*'Shares PortablePCs+Tablets'!C9</f>
        <v>1.3871551540716428E-2</v>
      </c>
      <c r="H16" s="11">
        <f>H$43*'Shares PortablePCs+Tablets'!D9</f>
        <v>2.1157608520865689E-2</v>
      </c>
      <c r="I16" s="11">
        <f>I$43*'Shares PortablePCs+Tablets'!E9</f>
        <v>3.1522472777942928E-2</v>
      </c>
      <c r="J16" s="11">
        <f>J$43*'Shares PortablePCs+Tablets'!F9</f>
        <v>5.5019101424793646E-2</v>
      </c>
      <c r="K16" s="11">
        <f>K$43*'Shares PortablePCs+Tablets'!G9</f>
        <v>6.8892245947525396E-2</v>
      </c>
      <c r="L16" s="11">
        <f>L$43*'Shares PortablePCs+Tablets'!H9</f>
        <v>0.11073805615406222</v>
      </c>
      <c r="M16" s="11">
        <f>M$43*'Shares PortablePCs+Tablets'!I9</f>
        <v>0.18009341720268165</v>
      </c>
      <c r="N16" s="11">
        <f>N$43*'Shares PortablePCs+Tablets'!J9</f>
        <v>0.34255748500114769</v>
      </c>
      <c r="O16" s="11">
        <f>O$43*'Shares PortablePCs+Tablets'!K9</f>
        <v>0.38444528146166901</v>
      </c>
      <c r="P16" s="11">
        <f>P$43*'Shares PortablePCs+Tablets'!L9</f>
        <v>0.45051353646957237</v>
      </c>
      <c r="Q16" s="11">
        <f>Q$43*'Shares PortablePCs+Tablets'!M9</f>
        <v>0.45884805373870419</v>
      </c>
      <c r="R16" s="11">
        <f>R$43*'Shares PortablePCs+Tablets'!N9</f>
        <v>0.57039144370998196</v>
      </c>
      <c r="S16" s="11">
        <f>S$43*'Shares PortablePCs+Tablets'!O9</f>
        <v>0.71050621979398121</v>
      </c>
      <c r="T16" s="11">
        <f>T$43*'Shares PortablePCs+Tablets'!P9</f>
        <v>0.23444247085532322</v>
      </c>
      <c r="U16" s="11">
        <f>U$43*'Shares PortablePCs+Tablets'!Q9</f>
        <v>0</v>
      </c>
      <c r="V16" s="11">
        <f>V$43*'Shares PortablePCs+Tablets'!R9</f>
        <v>0</v>
      </c>
      <c r="W16" s="11">
        <f>W$43*'Shares PortablePCs+Tablets'!S9</f>
        <v>0</v>
      </c>
      <c r="X16" s="11">
        <f>X$43*'Shares PortablePCs+Tablets'!T9</f>
        <v>0</v>
      </c>
      <c r="Y16" s="11">
        <f>Y$43*'Shares PortablePCs+Tablets'!U9</f>
        <v>0</v>
      </c>
      <c r="Z16" s="11">
        <f>Z$43*'Shares PortablePCs+Tablets'!V9</f>
        <v>0</v>
      </c>
      <c r="AA16" s="11">
        <f>AA$43*'Shares PortablePCs+Tablets'!W9</f>
        <v>0</v>
      </c>
      <c r="AB16" s="11">
        <f>AB$43*'Shares PortablePCs+Tablets'!X9</f>
        <v>0</v>
      </c>
      <c r="AC16" s="13">
        <v>0</v>
      </c>
      <c r="AD16" s="13">
        <v>0</v>
      </c>
      <c r="AE16" s="13">
        <v>0</v>
      </c>
      <c r="AF16" s="13">
        <v>0</v>
      </c>
      <c r="AG16" s="13">
        <v>0</v>
      </c>
      <c r="AH16" s="13">
        <v>0</v>
      </c>
      <c r="AI16" s="13">
        <v>0</v>
      </c>
      <c r="AJ16" s="13">
        <v>0</v>
      </c>
      <c r="AK16" s="13">
        <v>0</v>
      </c>
      <c r="AL16" s="13">
        <v>0</v>
      </c>
      <c r="AM16" s="13">
        <v>0</v>
      </c>
      <c r="AN16" s="13">
        <v>0</v>
      </c>
      <c r="AO16" s="13">
        <v>0</v>
      </c>
      <c r="AP16" s="13">
        <v>0</v>
      </c>
      <c r="AQ16" s="13">
        <v>0</v>
      </c>
      <c r="AR16" s="13">
        <v>0</v>
      </c>
      <c r="AS16" s="13">
        <v>0</v>
      </c>
      <c r="AT16" s="13">
        <v>0</v>
      </c>
      <c r="AU16" s="13">
        <v>0</v>
      </c>
      <c r="AV16" s="13">
        <v>0</v>
      </c>
      <c r="AW16" s="13">
        <v>0</v>
      </c>
      <c r="AX16" s="13">
        <v>0</v>
      </c>
      <c r="AY16" s="13">
        <v>0</v>
      </c>
      <c r="AZ16" s="13">
        <v>0</v>
      </c>
      <c r="BA16" s="13">
        <v>0</v>
      </c>
      <c r="BB16" s="13">
        <v>0</v>
      </c>
      <c r="BC16" s="13">
        <v>0</v>
      </c>
      <c r="BD16" s="13">
        <v>0</v>
      </c>
      <c r="BE16" s="13">
        <v>0</v>
      </c>
    </row>
    <row r="17" spans="1:57" x14ac:dyDescent="0.35">
      <c r="A17" s="57" t="s">
        <v>616</v>
      </c>
      <c r="C17" s="86" t="s">
        <v>5</v>
      </c>
      <c r="D17" s="58" t="s">
        <v>621</v>
      </c>
      <c r="E17" s="86" t="s">
        <v>624</v>
      </c>
      <c r="F17" s="26" t="s">
        <v>46</v>
      </c>
      <c r="G17" s="11">
        <f>G$43*'Shares PortablePCs+Tablets'!C10</f>
        <v>0.63120638597479695</v>
      </c>
      <c r="H17" s="11">
        <f>H$43*'Shares PortablePCs+Tablets'!D10</f>
        <v>0.90818379073168765</v>
      </c>
      <c r="I17" s="11">
        <f>I$43*'Shares PortablePCs+Tablets'!E10</f>
        <v>0.92059736970710759</v>
      </c>
      <c r="J17" s="11">
        <f>J$43*'Shares PortablePCs+Tablets'!F10</f>
        <v>1.1858897636858206</v>
      </c>
      <c r="K17" s="11">
        <f>K$43*'Shares PortablePCs+Tablets'!G10</f>
        <v>1.690815946512763</v>
      </c>
      <c r="L17" s="11">
        <f>L$43*'Shares PortablePCs+Tablets'!H10</f>
        <v>2.3488107019696804</v>
      </c>
      <c r="M17" s="11">
        <f>M$43*'Shares PortablePCs+Tablets'!I10</f>
        <v>3.9712445988499061</v>
      </c>
      <c r="N17" s="11">
        <f>N$43*'Shares PortablePCs+Tablets'!J10</f>
        <v>5.3855933537562164</v>
      </c>
      <c r="O17" s="11">
        <f>O$43*'Shares PortablePCs+Tablets'!K10</f>
        <v>6.5175057525971019</v>
      </c>
      <c r="P17" s="11">
        <f>P$43*'Shares PortablePCs+Tablets'!L10</f>
        <v>7.3947173607582677</v>
      </c>
      <c r="Q17" s="11">
        <f>Q$43*'Shares PortablePCs+Tablets'!M10</f>
        <v>8.5228831817981145</v>
      </c>
      <c r="R17" s="11">
        <f>R$43*'Shares PortablePCs+Tablets'!N10</f>
        <v>8.8560996195480417</v>
      </c>
      <c r="S17" s="11">
        <f>S$43*'Shares PortablePCs+Tablets'!O10</f>
        <v>9.8996972639998937</v>
      </c>
      <c r="T17" s="11">
        <f>T$43*'Shares PortablePCs+Tablets'!P10</f>
        <v>3.6451968921145053</v>
      </c>
      <c r="U17" s="11">
        <f>U$43*'Shares PortablePCs+Tablets'!Q10</f>
        <v>0</v>
      </c>
      <c r="V17" s="11">
        <f>V$43*'Shares PortablePCs+Tablets'!R10</f>
        <v>0</v>
      </c>
      <c r="W17" s="11">
        <f>W$43*'Shares PortablePCs+Tablets'!S10</f>
        <v>0</v>
      </c>
      <c r="X17" s="11">
        <f>X$43*'Shares PortablePCs+Tablets'!T10</f>
        <v>0</v>
      </c>
      <c r="Y17" s="11">
        <f>Y$43*'Shares PortablePCs+Tablets'!U10</f>
        <v>0</v>
      </c>
      <c r="Z17" s="11">
        <f>Z$43*'Shares PortablePCs+Tablets'!V10</f>
        <v>0</v>
      </c>
      <c r="AA17" s="11">
        <f>AA$43*'Shares PortablePCs+Tablets'!W10</f>
        <v>0</v>
      </c>
      <c r="AB17" s="11">
        <f>AB$43*'Shares PortablePCs+Tablets'!X10</f>
        <v>0</v>
      </c>
      <c r="AC17" s="13">
        <v>0</v>
      </c>
      <c r="AD17" s="13">
        <v>0</v>
      </c>
      <c r="AE17" s="13">
        <v>0</v>
      </c>
      <c r="AF17" s="13">
        <v>0</v>
      </c>
      <c r="AG17" s="13">
        <v>0</v>
      </c>
      <c r="AH17" s="13">
        <v>0</v>
      </c>
      <c r="AI17" s="13">
        <v>0</v>
      </c>
      <c r="AJ17" s="13">
        <v>0</v>
      </c>
      <c r="AK17" s="13">
        <v>0</v>
      </c>
      <c r="AL17" s="13">
        <v>0</v>
      </c>
      <c r="AM17" s="13">
        <v>0</v>
      </c>
      <c r="AN17" s="13">
        <v>0</v>
      </c>
      <c r="AO17" s="13">
        <v>0</v>
      </c>
      <c r="AP17" s="13">
        <v>0</v>
      </c>
      <c r="AQ17" s="13">
        <v>0</v>
      </c>
      <c r="AR17" s="13">
        <v>0</v>
      </c>
      <c r="AS17" s="13">
        <v>0</v>
      </c>
      <c r="AT17" s="13">
        <v>0</v>
      </c>
      <c r="AU17" s="13">
        <v>0</v>
      </c>
      <c r="AV17" s="13">
        <v>0</v>
      </c>
      <c r="AW17" s="13">
        <v>0</v>
      </c>
      <c r="AX17" s="13">
        <v>0</v>
      </c>
      <c r="AY17" s="13">
        <v>0</v>
      </c>
      <c r="AZ17" s="13">
        <v>0</v>
      </c>
      <c r="BA17" s="13">
        <v>0</v>
      </c>
      <c r="BB17" s="13">
        <v>0</v>
      </c>
      <c r="BC17" s="13">
        <v>0</v>
      </c>
      <c r="BD17" s="13">
        <v>0</v>
      </c>
      <c r="BE17" s="13">
        <v>0</v>
      </c>
    </row>
    <row r="18" spans="1:57" x14ac:dyDescent="0.35">
      <c r="A18" s="57" t="s">
        <v>616</v>
      </c>
      <c r="C18" s="86" t="s">
        <v>5</v>
      </c>
      <c r="D18" s="58" t="s">
        <v>621</v>
      </c>
      <c r="E18" s="86" t="s">
        <v>624</v>
      </c>
      <c r="F18" s="26" t="s">
        <v>47</v>
      </c>
      <c r="G18" s="11">
        <f>G$43*'Shares PortablePCs+Tablets'!C11</f>
        <v>0.33156845714878447</v>
      </c>
      <c r="H18" s="11">
        <f>H$43*'Shares PortablePCs+Tablets'!D11</f>
        <v>0.85334343080010155</v>
      </c>
      <c r="I18" s="11">
        <f>I$43*'Shares PortablePCs+Tablets'!E11</f>
        <v>1.0556921976193154</v>
      </c>
      <c r="J18" s="11">
        <f>J$43*'Shares PortablePCs+Tablets'!F11</f>
        <v>2.5416856695276868</v>
      </c>
      <c r="K18" s="11">
        <f>K$43*'Shares PortablePCs+Tablets'!G11</f>
        <v>2.8627526128027916</v>
      </c>
      <c r="L18" s="11">
        <f>L$43*'Shares PortablePCs+Tablets'!H11</f>
        <v>3.1908953479702689</v>
      </c>
      <c r="M18" s="11">
        <f>M$43*'Shares PortablePCs+Tablets'!I11</f>
        <v>3.5078264835212676</v>
      </c>
      <c r="N18" s="11">
        <f>N$43*'Shares PortablePCs+Tablets'!J11</f>
        <v>5.6044363518541385</v>
      </c>
      <c r="O18" s="11">
        <f>O$43*'Shares PortablePCs+Tablets'!K11</f>
        <v>8.7924835396514176</v>
      </c>
      <c r="P18" s="11">
        <f>P$43*'Shares PortablePCs+Tablets'!L11</f>
        <v>6.8431592349598471</v>
      </c>
      <c r="Q18" s="11">
        <f>Q$43*'Shares PortablePCs+Tablets'!M11</f>
        <v>6.6942576704766701</v>
      </c>
      <c r="R18" s="11">
        <f>R$43*'Shares PortablePCs+Tablets'!N11</f>
        <v>7.9914971205448024</v>
      </c>
      <c r="S18" s="11">
        <f>S$43*'Shares PortablePCs+Tablets'!O11</f>
        <v>9.6518634851333704</v>
      </c>
      <c r="T18" s="11">
        <f>T$43*'Shares PortablePCs+Tablets'!P11</f>
        <v>3.1234857379922145</v>
      </c>
      <c r="U18" s="11">
        <f>U$43*'Shares PortablePCs+Tablets'!Q11</f>
        <v>0</v>
      </c>
      <c r="V18" s="11">
        <f>V$43*'Shares PortablePCs+Tablets'!R11</f>
        <v>0</v>
      </c>
      <c r="W18" s="11">
        <f>W$43*'Shares PortablePCs+Tablets'!S11</f>
        <v>0</v>
      </c>
      <c r="X18" s="11">
        <f>X$43*'Shares PortablePCs+Tablets'!T11</f>
        <v>0</v>
      </c>
      <c r="Y18" s="11">
        <f>Y$43*'Shares PortablePCs+Tablets'!U11</f>
        <v>0</v>
      </c>
      <c r="Z18" s="11">
        <f>Z$43*'Shares PortablePCs+Tablets'!V11</f>
        <v>0</v>
      </c>
      <c r="AA18" s="11">
        <f>AA$43*'Shares PortablePCs+Tablets'!W11</f>
        <v>0</v>
      </c>
      <c r="AB18" s="11">
        <f>AB$43*'Shares PortablePCs+Tablets'!X11</f>
        <v>0</v>
      </c>
      <c r="AC18" s="13">
        <v>0</v>
      </c>
      <c r="AD18" s="13">
        <v>0</v>
      </c>
      <c r="AE18" s="13">
        <v>0</v>
      </c>
      <c r="AF18" s="13">
        <v>0</v>
      </c>
      <c r="AG18" s="13">
        <v>0</v>
      </c>
      <c r="AH18" s="13">
        <v>0</v>
      </c>
      <c r="AI18" s="13">
        <v>0</v>
      </c>
      <c r="AJ18" s="13">
        <v>0</v>
      </c>
      <c r="AK18" s="13">
        <v>0</v>
      </c>
      <c r="AL18" s="13">
        <v>0</v>
      </c>
      <c r="AM18" s="13">
        <v>0</v>
      </c>
      <c r="AN18" s="13">
        <v>0</v>
      </c>
      <c r="AO18" s="13">
        <v>0</v>
      </c>
      <c r="AP18" s="13">
        <v>0</v>
      </c>
      <c r="AQ18" s="13">
        <v>0</v>
      </c>
      <c r="AR18" s="13">
        <v>0</v>
      </c>
      <c r="AS18" s="13">
        <v>0</v>
      </c>
      <c r="AT18" s="13">
        <v>0</v>
      </c>
      <c r="AU18" s="13">
        <v>0</v>
      </c>
      <c r="AV18" s="13">
        <v>0</v>
      </c>
      <c r="AW18" s="13">
        <v>0</v>
      </c>
      <c r="AX18" s="13">
        <v>0</v>
      </c>
      <c r="AY18" s="13">
        <v>0</v>
      </c>
      <c r="AZ18" s="13">
        <v>0</v>
      </c>
      <c r="BA18" s="13">
        <v>0</v>
      </c>
      <c r="BB18" s="13">
        <v>0</v>
      </c>
      <c r="BC18" s="13">
        <v>0</v>
      </c>
      <c r="BD18" s="13">
        <v>0</v>
      </c>
      <c r="BE18" s="13">
        <v>0</v>
      </c>
    </row>
    <row r="19" spans="1:57" x14ac:dyDescent="0.35">
      <c r="A19" s="57" t="s">
        <v>616</v>
      </c>
      <c r="C19" s="86" t="s">
        <v>5</v>
      </c>
      <c r="D19" s="58" t="s">
        <v>621</v>
      </c>
      <c r="E19" s="86" t="s">
        <v>624</v>
      </c>
      <c r="F19" s="26" t="s">
        <v>48</v>
      </c>
      <c r="G19" s="11">
        <f>G$43*'Shares PortablePCs+Tablets'!C12</f>
        <v>2.5813049937850663E-2</v>
      </c>
      <c r="H19" s="11">
        <f>H$43*'Shares PortablePCs+Tablets'!D12</f>
        <v>3.461053977293186E-2</v>
      </c>
      <c r="I19" s="11">
        <f>I$43*'Shares PortablePCs+Tablets'!E12</f>
        <v>7.0894075830430794E-2</v>
      </c>
      <c r="J19" s="11">
        <f>J$43*'Shares PortablePCs+Tablets'!F12</f>
        <v>0.14321964141618237</v>
      </c>
      <c r="K19" s="11">
        <f>K$43*'Shares PortablePCs+Tablets'!G12</f>
        <v>0.21881101724164459</v>
      </c>
      <c r="L19" s="11">
        <f>L$43*'Shares PortablePCs+Tablets'!H12</f>
        <v>0.21349130425804544</v>
      </c>
      <c r="M19" s="11">
        <f>M$43*'Shares PortablePCs+Tablets'!I12</f>
        <v>0.32220277522774177</v>
      </c>
      <c r="N19" s="11">
        <f>N$43*'Shares PortablePCs+Tablets'!J12</f>
        <v>0.4613313127316146</v>
      </c>
      <c r="O19" s="11">
        <f>O$43*'Shares PortablePCs+Tablets'!K12</f>
        <v>0.51544524235867906</v>
      </c>
      <c r="P19" s="11">
        <f>P$43*'Shares PortablePCs+Tablets'!L12</f>
        <v>0.59986883166546046</v>
      </c>
      <c r="Q19" s="11">
        <f>Q$43*'Shares PortablePCs+Tablets'!M12</f>
        <v>0.6052114955715393</v>
      </c>
      <c r="R19" s="11">
        <f>R$43*'Shares PortablePCs+Tablets'!N12</f>
        <v>0.71304219133845859</v>
      </c>
      <c r="S19" s="11">
        <f>S$43*'Shares PortablePCs+Tablets'!O12</f>
        <v>0.92235249561889965</v>
      </c>
      <c r="T19" s="11">
        <f>T$43*'Shares PortablePCs+Tablets'!P12</f>
        <v>0.32151883726551989</v>
      </c>
      <c r="U19" s="11">
        <f>U$43*'Shares PortablePCs+Tablets'!Q12</f>
        <v>0</v>
      </c>
      <c r="V19" s="11">
        <f>V$43*'Shares PortablePCs+Tablets'!R12</f>
        <v>0</v>
      </c>
      <c r="W19" s="11">
        <f>W$43*'Shares PortablePCs+Tablets'!S12</f>
        <v>0</v>
      </c>
      <c r="X19" s="11">
        <f>X$43*'Shares PortablePCs+Tablets'!T12</f>
        <v>0</v>
      </c>
      <c r="Y19" s="11">
        <f>Y$43*'Shares PortablePCs+Tablets'!U12</f>
        <v>0</v>
      </c>
      <c r="Z19" s="11">
        <f>Z$43*'Shares PortablePCs+Tablets'!V12</f>
        <v>0</v>
      </c>
      <c r="AA19" s="11">
        <f>AA$43*'Shares PortablePCs+Tablets'!W12</f>
        <v>0</v>
      </c>
      <c r="AB19" s="11">
        <f>AB$43*'Shares PortablePCs+Tablets'!X12</f>
        <v>0</v>
      </c>
      <c r="AC19" s="13">
        <v>0</v>
      </c>
      <c r="AD19" s="13">
        <v>0</v>
      </c>
      <c r="AE19" s="13">
        <v>0</v>
      </c>
      <c r="AF19" s="13">
        <v>0</v>
      </c>
      <c r="AG19" s="13">
        <v>0</v>
      </c>
      <c r="AH19" s="13">
        <v>0</v>
      </c>
      <c r="AI19" s="13">
        <v>0</v>
      </c>
      <c r="AJ19" s="13">
        <v>0</v>
      </c>
      <c r="AK19" s="13">
        <v>0</v>
      </c>
      <c r="AL19" s="13">
        <v>0</v>
      </c>
      <c r="AM19" s="13">
        <v>0</v>
      </c>
      <c r="AN19" s="13">
        <v>0</v>
      </c>
      <c r="AO19" s="13">
        <v>0</v>
      </c>
      <c r="AP19" s="13">
        <v>0</v>
      </c>
      <c r="AQ19" s="13">
        <v>0</v>
      </c>
      <c r="AR19" s="13">
        <v>0</v>
      </c>
      <c r="AS19" s="13">
        <v>0</v>
      </c>
      <c r="AT19" s="13">
        <v>0</v>
      </c>
      <c r="AU19" s="13">
        <v>0</v>
      </c>
      <c r="AV19" s="13">
        <v>0</v>
      </c>
      <c r="AW19" s="13">
        <v>0</v>
      </c>
      <c r="AX19" s="13">
        <v>0</v>
      </c>
      <c r="AY19" s="13">
        <v>0</v>
      </c>
      <c r="AZ19" s="13">
        <v>0</v>
      </c>
      <c r="BA19" s="13">
        <v>0</v>
      </c>
      <c r="BB19" s="13">
        <v>0</v>
      </c>
      <c r="BC19" s="13">
        <v>0</v>
      </c>
      <c r="BD19" s="13">
        <v>0</v>
      </c>
      <c r="BE19" s="13">
        <v>0</v>
      </c>
    </row>
    <row r="20" spans="1:57" x14ac:dyDescent="0.35">
      <c r="A20" s="57" t="s">
        <v>616</v>
      </c>
      <c r="C20" s="86" t="s">
        <v>5</v>
      </c>
      <c r="D20" s="58" t="s">
        <v>621</v>
      </c>
      <c r="E20" s="86" t="s">
        <v>624</v>
      </c>
      <c r="F20" s="26" t="s">
        <v>49</v>
      </c>
      <c r="G20" s="11">
        <f>G$43*'Shares PortablePCs+Tablets'!C13</f>
        <v>0.25965846872512732</v>
      </c>
      <c r="H20" s="11">
        <f>H$43*'Shares PortablePCs+Tablets'!D13</f>
        <v>0.56988391683227835</v>
      </c>
      <c r="I20" s="11">
        <f>I$43*'Shares PortablePCs+Tablets'!E13</f>
        <v>0.68151017399710645</v>
      </c>
      <c r="J20" s="11">
        <f>J$43*'Shares PortablePCs+Tablets'!F13</f>
        <v>1.4893983872529015</v>
      </c>
      <c r="K20" s="11">
        <f>K$43*'Shares PortablePCs+Tablets'!G13</f>
        <v>1.6194384260947292</v>
      </c>
      <c r="L20" s="11">
        <f>L$43*'Shares PortablePCs+Tablets'!H13</f>
        <v>2.162638129660885</v>
      </c>
      <c r="M20" s="11">
        <f>M$43*'Shares PortablePCs+Tablets'!I13</f>
        <v>2.7633781030798645</v>
      </c>
      <c r="N20" s="11">
        <f>N$43*'Shares PortablePCs+Tablets'!J13</f>
        <v>3.2926652712062769</v>
      </c>
      <c r="O20" s="11">
        <f>O$43*'Shares PortablePCs+Tablets'!K13</f>
        <v>3.9784027481184747</v>
      </c>
      <c r="P20" s="11">
        <f>P$43*'Shares PortablePCs+Tablets'!L13</f>
        <v>4.7033146284973277</v>
      </c>
      <c r="Q20" s="11">
        <f>Q$43*'Shares PortablePCs+Tablets'!M13</f>
        <v>4.8146799203305832</v>
      </c>
      <c r="R20" s="11">
        <f>R$43*'Shares PortablePCs+Tablets'!N13</f>
        <v>6.0177458829230677</v>
      </c>
      <c r="S20" s="11">
        <f>S$43*'Shares PortablePCs+Tablets'!O13</f>
        <v>7.4551195605427099</v>
      </c>
      <c r="T20" s="11">
        <f>T$43*'Shares PortablePCs+Tablets'!P13</f>
        <v>2.3513469036175403</v>
      </c>
      <c r="U20" s="11">
        <f>U$43*'Shares PortablePCs+Tablets'!Q13</f>
        <v>0</v>
      </c>
      <c r="V20" s="11">
        <f>V$43*'Shares PortablePCs+Tablets'!R13</f>
        <v>0</v>
      </c>
      <c r="W20" s="11">
        <f>W$43*'Shares PortablePCs+Tablets'!S13</f>
        <v>0</v>
      </c>
      <c r="X20" s="11">
        <f>X$43*'Shares PortablePCs+Tablets'!T13</f>
        <v>0</v>
      </c>
      <c r="Y20" s="11">
        <f>Y$43*'Shares PortablePCs+Tablets'!U13</f>
        <v>0</v>
      </c>
      <c r="Z20" s="11">
        <f>Z$43*'Shares PortablePCs+Tablets'!V13</f>
        <v>0</v>
      </c>
      <c r="AA20" s="11">
        <f>AA$43*'Shares PortablePCs+Tablets'!W13</f>
        <v>0</v>
      </c>
      <c r="AB20" s="11">
        <f>AB$43*'Shares PortablePCs+Tablets'!X13</f>
        <v>0</v>
      </c>
      <c r="AC20" s="13">
        <v>0</v>
      </c>
      <c r="AD20" s="13">
        <v>0</v>
      </c>
      <c r="AE20" s="13">
        <v>0</v>
      </c>
      <c r="AF20" s="13">
        <v>0</v>
      </c>
      <c r="AG20" s="13">
        <v>0</v>
      </c>
      <c r="AH20" s="13">
        <v>0</v>
      </c>
      <c r="AI20" s="13">
        <v>0</v>
      </c>
      <c r="AJ20" s="13">
        <v>0</v>
      </c>
      <c r="AK20" s="13">
        <v>0</v>
      </c>
      <c r="AL20" s="13">
        <v>0</v>
      </c>
      <c r="AM20" s="13">
        <v>0</v>
      </c>
      <c r="AN20" s="13">
        <v>0</v>
      </c>
      <c r="AO20" s="13">
        <v>0</v>
      </c>
      <c r="AP20" s="13">
        <v>0</v>
      </c>
      <c r="AQ20" s="13">
        <v>0</v>
      </c>
      <c r="AR20" s="13">
        <v>0</v>
      </c>
      <c r="AS20" s="13">
        <v>0</v>
      </c>
      <c r="AT20" s="13">
        <v>0</v>
      </c>
      <c r="AU20" s="13">
        <v>0</v>
      </c>
      <c r="AV20" s="13">
        <v>0</v>
      </c>
      <c r="AW20" s="13">
        <v>0</v>
      </c>
      <c r="AX20" s="13">
        <v>0</v>
      </c>
      <c r="AY20" s="13">
        <v>0</v>
      </c>
      <c r="AZ20" s="13">
        <v>0</v>
      </c>
      <c r="BA20" s="13">
        <v>0</v>
      </c>
      <c r="BB20" s="13">
        <v>0</v>
      </c>
      <c r="BC20" s="13">
        <v>0</v>
      </c>
      <c r="BD20" s="13">
        <v>0</v>
      </c>
      <c r="BE20" s="13">
        <v>0</v>
      </c>
    </row>
    <row r="21" spans="1:57" x14ac:dyDescent="0.35">
      <c r="A21" s="57" t="s">
        <v>616</v>
      </c>
      <c r="C21" s="86" t="s">
        <v>5</v>
      </c>
      <c r="D21" s="58" t="s">
        <v>621</v>
      </c>
      <c r="E21" s="86" t="s">
        <v>624</v>
      </c>
      <c r="F21" s="26" t="s">
        <v>35</v>
      </c>
      <c r="G21" s="11">
        <f>G$43*'Shares PortablePCs+Tablets'!C14</f>
        <v>4.4168921512081036</v>
      </c>
      <c r="H21" s="11">
        <f>H$43*'Shares PortablePCs+Tablets'!D14</f>
        <v>6.7629872035841032</v>
      </c>
      <c r="I21" s="11">
        <f>I$43*'Shares PortablePCs+Tablets'!E14</f>
        <v>10.006620274129522</v>
      </c>
      <c r="J21" s="11">
        <f>J$43*'Shares PortablePCs+Tablets'!F14</f>
        <v>14.76260004756568</v>
      </c>
      <c r="K21" s="11">
        <f>K$43*'Shares PortablePCs+Tablets'!G14</f>
        <v>14.244218583785271</v>
      </c>
      <c r="L21" s="11">
        <f>L$43*'Shares PortablePCs+Tablets'!H14</f>
        <v>18.17402534789289</v>
      </c>
      <c r="M21" s="11">
        <f>M$43*'Shares PortablePCs+Tablets'!I14</f>
        <v>20.398409933274408</v>
      </c>
      <c r="N21" s="11">
        <f>N$43*'Shares PortablePCs+Tablets'!J14</f>
        <v>25.840550313598765</v>
      </c>
      <c r="O21" s="11">
        <f>O$43*'Shares PortablePCs+Tablets'!K14</f>
        <v>34.27845268188976</v>
      </c>
      <c r="P21" s="11">
        <f>P$43*'Shares PortablePCs+Tablets'!L14</f>
        <v>42.927113576882398</v>
      </c>
      <c r="Q21" s="11">
        <f>Q$43*'Shares PortablePCs+Tablets'!M14</f>
        <v>46.138600884246586</v>
      </c>
      <c r="R21" s="11">
        <f>R$43*'Shares PortablePCs+Tablets'!N14</f>
        <v>60.170727771855312</v>
      </c>
      <c r="S21" s="11">
        <f>S$43*'Shares PortablePCs+Tablets'!O14</f>
        <v>77.790647151847253</v>
      </c>
      <c r="T21" s="11">
        <f>T$43*'Shares PortablePCs+Tablets'!P14</f>
        <v>27.121146977568699</v>
      </c>
      <c r="U21" s="11">
        <f>U$43*'Shares PortablePCs+Tablets'!Q14</f>
        <v>0</v>
      </c>
      <c r="V21" s="11">
        <f>V$43*'Shares PortablePCs+Tablets'!R14</f>
        <v>0</v>
      </c>
      <c r="W21" s="11">
        <f>W$43*'Shares PortablePCs+Tablets'!S14</f>
        <v>0</v>
      </c>
      <c r="X21" s="11">
        <f>X$43*'Shares PortablePCs+Tablets'!T14</f>
        <v>0</v>
      </c>
      <c r="Y21" s="11">
        <f>Y$43*'Shares PortablePCs+Tablets'!U14</f>
        <v>0</v>
      </c>
      <c r="Z21" s="11">
        <f>Z$43*'Shares PortablePCs+Tablets'!V14</f>
        <v>0</v>
      </c>
      <c r="AA21" s="11">
        <f>AA$43*'Shares PortablePCs+Tablets'!W14</f>
        <v>0</v>
      </c>
      <c r="AB21" s="11">
        <f>AB$43*'Shares PortablePCs+Tablets'!X14</f>
        <v>0</v>
      </c>
      <c r="AC21" s="13">
        <v>0</v>
      </c>
      <c r="AD21" s="13">
        <v>0</v>
      </c>
      <c r="AE21" s="13">
        <v>0</v>
      </c>
      <c r="AF21" s="13">
        <v>0</v>
      </c>
      <c r="AG21" s="13">
        <v>0</v>
      </c>
      <c r="AH21" s="13">
        <v>0</v>
      </c>
      <c r="AI21" s="13">
        <v>0</v>
      </c>
      <c r="AJ21" s="13">
        <v>0</v>
      </c>
      <c r="AK21" s="13">
        <v>0</v>
      </c>
      <c r="AL21" s="13">
        <v>0</v>
      </c>
      <c r="AM21" s="13">
        <v>0</v>
      </c>
      <c r="AN21" s="13">
        <v>0</v>
      </c>
      <c r="AO21" s="13">
        <v>0</v>
      </c>
      <c r="AP21" s="13">
        <v>0</v>
      </c>
      <c r="AQ21" s="13">
        <v>0</v>
      </c>
      <c r="AR21" s="13">
        <v>0</v>
      </c>
      <c r="AS21" s="13">
        <v>0</v>
      </c>
      <c r="AT21" s="13">
        <v>0</v>
      </c>
      <c r="AU21" s="13">
        <v>0</v>
      </c>
      <c r="AV21" s="13">
        <v>0</v>
      </c>
      <c r="AW21" s="13">
        <v>0</v>
      </c>
      <c r="AX21" s="13">
        <v>0</v>
      </c>
      <c r="AY21" s="13">
        <v>0</v>
      </c>
      <c r="AZ21" s="13">
        <v>0</v>
      </c>
      <c r="BA21" s="13">
        <v>0</v>
      </c>
      <c r="BB21" s="13">
        <v>0</v>
      </c>
      <c r="BC21" s="13">
        <v>0</v>
      </c>
      <c r="BD21" s="13">
        <v>0</v>
      </c>
      <c r="BE21" s="13">
        <v>0</v>
      </c>
    </row>
    <row r="22" spans="1:57" x14ac:dyDescent="0.35">
      <c r="A22" s="57" t="s">
        <v>616</v>
      </c>
      <c r="C22" s="86" t="s">
        <v>5</v>
      </c>
      <c r="D22" s="58" t="s">
        <v>621</v>
      </c>
      <c r="E22" s="86" t="s">
        <v>624</v>
      </c>
      <c r="F22" s="26" t="s">
        <v>34</v>
      </c>
      <c r="G22" s="11">
        <f>G$43*'Shares PortablePCs+Tablets'!C15</f>
        <v>7.2193544371007112</v>
      </c>
      <c r="H22" s="11">
        <f>H$43*'Shares PortablePCs+Tablets'!D15</f>
        <v>11.773308546542445</v>
      </c>
      <c r="I22" s="11">
        <f>I$43*'Shares PortablePCs+Tablets'!E15</f>
        <v>17.376350082890699</v>
      </c>
      <c r="J22" s="11">
        <f>J$43*'Shares PortablePCs+Tablets'!F15</f>
        <v>29.276898990817745</v>
      </c>
      <c r="K22" s="11">
        <f>K$43*'Shares PortablePCs+Tablets'!G15</f>
        <v>28.874593551804516</v>
      </c>
      <c r="L22" s="11">
        <f>L$43*'Shares PortablePCs+Tablets'!H15</f>
        <v>29.181807992542669</v>
      </c>
      <c r="M22" s="11">
        <f>M$43*'Shares PortablePCs+Tablets'!I15</f>
        <v>34.913268415941594</v>
      </c>
      <c r="N22" s="11">
        <f>N$43*'Shares PortablePCs+Tablets'!J15</f>
        <v>46.299445710049298</v>
      </c>
      <c r="O22" s="11">
        <f>O$43*'Shares PortablePCs+Tablets'!K15</f>
        <v>64.191272323976506</v>
      </c>
      <c r="P22" s="11">
        <f>P$43*'Shares PortablePCs+Tablets'!L15</f>
        <v>74.569521280199865</v>
      </c>
      <c r="Q22" s="11">
        <f>Q$43*'Shares PortablePCs+Tablets'!M15</f>
        <v>73.586339526036753</v>
      </c>
      <c r="R22" s="11">
        <f>R$43*'Shares PortablePCs+Tablets'!N15</f>
        <v>104.71329473818813</v>
      </c>
      <c r="S22" s="11">
        <f>S$43*'Shares PortablePCs+Tablets'!O15</f>
        <v>128.72300913754685</v>
      </c>
      <c r="T22" s="11">
        <f>T$43*'Shares PortablePCs+Tablets'!P15</f>
        <v>42.558034107392444</v>
      </c>
      <c r="U22" s="11">
        <f>U$43*'Shares PortablePCs+Tablets'!Q15</f>
        <v>0</v>
      </c>
      <c r="V22" s="11">
        <f>V$43*'Shares PortablePCs+Tablets'!R15</f>
        <v>0</v>
      </c>
      <c r="W22" s="11">
        <f>W$43*'Shares PortablePCs+Tablets'!S15</f>
        <v>0</v>
      </c>
      <c r="X22" s="11">
        <f>X$43*'Shares PortablePCs+Tablets'!T15</f>
        <v>0</v>
      </c>
      <c r="Y22" s="11">
        <f>Y$43*'Shares PortablePCs+Tablets'!U15</f>
        <v>0</v>
      </c>
      <c r="Z22" s="11">
        <f>Z$43*'Shares PortablePCs+Tablets'!V15</f>
        <v>0</v>
      </c>
      <c r="AA22" s="11">
        <f>AA$43*'Shares PortablePCs+Tablets'!W15</f>
        <v>0</v>
      </c>
      <c r="AB22" s="11">
        <f>AB$43*'Shares PortablePCs+Tablets'!X15</f>
        <v>0</v>
      </c>
      <c r="AC22" s="13">
        <v>0</v>
      </c>
      <c r="AD22" s="13">
        <v>0</v>
      </c>
      <c r="AE22" s="13">
        <v>0</v>
      </c>
      <c r="AF22" s="13">
        <v>0</v>
      </c>
      <c r="AG22" s="13">
        <v>0</v>
      </c>
      <c r="AH22" s="13">
        <v>0</v>
      </c>
      <c r="AI22" s="13">
        <v>0</v>
      </c>
      <c r="AJ22" s="13">
        <v>0</v>
      </c>
      <c r="AK22" s="13">
        <v>0</v>
      </c>
      <c r="AL22" s="13">
        <v>0</v>
      </c>
      <c r="AM22" s="13">
        <v>0</v>
      </c>
      <c r="AN22" s="13">
        <v>0</v>
      </c>
      <c r="AO22" s="13">
        <v>0</v>
      </c>
      <c r="AP22" s="13">
        <v>0</v>
      </c>
      <c r="AQ22" s="13">
        <v>0</v>
      </c>
      <c r="AR22" s="13">
        <v>0</v>
      </c>
      <c r="AS22" s="13">
        <v>0</v>
      </c>
      <c r="AT22" s="13">
        <v>0</v>
      </c>
      <c r="AU22" s="13">
        <v>0</v>
      </c>
      <c r="AV22" s="13">
        <v>0</v>
      </c>
      <c r="AW22" s="13">
        <v>0</v>
      </c>
      <c r="AX22" s="13">
        <v>0</v>
      </c>
      <c r="AY22" s="13">
        <v>0</v>
      </c>
      <c r="AZ22" s="13">
        <v>0</v>
      </c>
      <c r="BA22" s="13">
        <v>0</v>
      </c>
      <c r="BB22" s="13">
        <v>0</v>
      </c>
      <c r="BC22" s="13">
        <v>0</v>
      </c>
      <c r="BD22" s="13">
        <v>0</v>
      </c>
      <c r="BE22" s="13">
        <v>0</v>
      </c>
    </row>
    <row r="23" spans="1:57" x14ac:dyDescent="0.35">
      <c r="A23" s="57" t="s">
        <v>616</v>
      </c>
      <c r="C23" s="86" t="s">
        <v>5</v>
      </c>
      <c r="D23" s="58" t="s">
        <v>621</v>
      </c>
      <c r="E23" s="86" t="s">
        <v>624</v>
      </c>
      <c r="F23" s="26" t="s">
        <v>50</v>
      </c>
      <c r="G23" s="11">
        <f>G$43*'Shares PortablePCs+Tablets'!C16</f>
        <v>0.46385610550758583</v>
      </c>
      <c r="H23" s="11">
        <f>H$43*'Shares PortablePCs+Tablets'!D16</f>
        <v>0.49538520058832775</v>
      </c>
      <c r="I23" s="11">
        <f>I$43*'Shares PortablePCs+Tablets'!E16</f>
        <v>0.62939518564459962</v>
      </c>
      <c r="J23" s="11">
        <f>J$43*'Shares PortablePCs+Tablets'!F16</f>
        <v>1.631921420694971</v>
      </c>
      <c r="K23" s="11">
        <f>K$43*'Shares PortablePCs+Tablets'!G16</f>
        <v>2.0824654716927715</v>
      </c>
      <c r="L23" s="11">
        <f>L$43*'Shares PortablePCs+Tablets'!H16</f>
        <v>2.4044024790966665</v>
      </c>
      <c r="M23" s="11">
        <f>M$43*'Shares PortablePCs+Tablets'!I16</f>
        <v>3.2658462934251773</v>
      </c>
      <c r="N23" s="11">
        <f>N$43*'Shares PortablePCs+Tablets'!J16</f>
        <v>3.8286847855853563</v>
      </c>
      <c r="O23" s="11">
        <f>O$43*'Shares PortablePCs+Tablets'!K16</f>
        <v>4.3619169428704119</v>
      </c>
      <c r="P23" s="11">
        <f>P$43*'Shares PortablePCs+Tablets'!L16</f>
        <v>5.1661129483871981</v>
      </c>
      <c r="Q23" s="11">
        <f>Q$43*'Shares PortablePCs+Tablets'!M16</f>
        <v>5.2924390354657467</v>
      </c>
      <c r="R23" s="11">
        <f>R$43*'Shares PortablePCs+Tablets'!N16</f>
        <v>5.2252952146783898</v>
      </c>
      <c r="S23" s="11">
        <f>S$43*'Shares PortablePCs+Tablets'!O16</f>
        <v>7.2486883036881418</v>
      </c>
      <c r="T23" s="11">
        <f>T$43*'Shares PortablePCs+Tablets'!P16</f>
        <v>2.6882584562660079</v>
      </c>
      <c r="U23" s="11">
        <f>U$43*'Shares PortablePCs+Tablets'!Q16</f>
        <v>0</v>
      </c>
      <c r="V23" s="11">
        <f>V$43*'Shares PortablePCs+Tablets'!R16</f>
        <v>0</v>
      </c>
      <c r="W23" s="11">
        <f>W$43*'Shares PortablePCs+Tablets'!S16</f>
        <v>0</v>
      </c>
      <c r="X23" s="11">
        <f>X$43*'Shares PortablePCs+Tablets'!T16</f>
        <v>0</v>
      </c>
      <c r="Y23" s="11">
        <f>Y$43*'Shares PortablePCs+Tablets'!U16</f>
        <v>0</v>
      </c>
      <c r="Z23" s="11">
        <f>Z$43*'Shares PortablePCs+Tablets'!V16</f>
        <v>0</v>
      </c>
      <c r="AA23" s="11">
        <f>AA$43*'Shares PortablePCs+Tablets'!W16</f>
        <v>0</v>
      </c>
      <c r="AB23" s="11">
        <f>AB$43*'Shares PortablePCs+Tablets'!X16</f>
        <v>0</v>
      </c>
      <c r="AC23" s="13">
        <v>0</v>
      </c>
      <c r="AD23" s="13">
        <v>0</v>
      </c>
      <c r="AE23" s="13">
        <v>0</v>
      </c>
      <c r="AF23" s="13">
        <v>0</v>
      </c>
      <c r="AG23" s="13">
        <v>0</v>
      </c>
      <c r="AH23" s="13">
        <v>0</v>
      </c>
      <c r="AI23" s="13">
        <v>0</v>
      </c>
      <c r="AJ23" s="13">
        <v>0</v>
      </c>
      <c r="AK23" s="13">
        <v>0</v>
      </c>
      <c r="AL23" s="13">
        <v>0</v>
      </c>
      <c r="AM23" s="13">
        <v>0</v>
      </c>
      <c r="AN23" s="13">
        <v>0</v>
      </c>
      <c r="AO23" s="13">
        <v>0</v>
      </c>
      <c r="AP23" s="13">
        <v>0</v>
      </c>
      <c r="AQ23" s="13">
        <v>0</v>
      </c>
      <c r="AR23" s="13">
        <v>0</v>
      </c>
      <c r="AS23" s="13">
        <v>0</v>
      </c>
      <c r="AT23" s="13">
        <v>0</v>
      </c>
      <c r="AU23" s="13">
        <v>0</v>
      </c>
      <c r="AV23" s="13">
        <v>0</v>
      </c>
      <c r="AW23" s="13">
        <v>0</v>
      </c>
      <c r="AX23" s="13">
        <v>0</v>
      </c>
      <c r="AY23" s="13">
        <v>0</v>
      </c>
      <c r="AZ23" s="13">
        <v>0</v>
      </c>
      <c r="BA23" s="13">
        <v>0</v>
      </c>
      <c r="BB23" s="13">
        <v>0</v>
      </c>
      <c r="BC23" s="13">
        <v>0</v>
      </c>
      <c r="BD23" s="13">
        <v>0</v>
      </c>
      <c r="BE23" s="13">
        <v>0</v>
      </c>
    </row>
    <row r="24" spans="1:57" x14ac:dyDescent="0.35">
      <c r="A24" s="57" t="s">
        <v>616</v>
      </c>
      <c r="C24" s="86" t="s">
        <v>5</v>
      </c>
      <c r="D24" s="58" t="s">
        <v>621</v>
      </c>
      <c r="E24" s="86" t="s">
        <v>624</v>
      </c>
      <c r="F24" s="26" t="s">
        <v>51</v>
      </c>
      <c r="G24" s="11">
        <f>G$43*'Shares PortablePCs+Tablets'!C17</f>
        <v>0.16241792243361219</v>
      </c>
      <c r="H24" s="11">
        <f>H$43*'Shares PortablePCs+Tablets'!D17</f>
        <v>0.22904639387431738</v>
      </c>
      <c r="I24" s="11">
        <f>I$43*'Shares PortablePCs+Tablets'!E17</f>
        <v>0.3914663481826432</v>
      </c>
      <c r="J24" s="11">
        <f>J$43*'Shares PortablePCs+Tablets'!F17</f>
        <v>0.72647579369111659</v>
      </c>
      <c r="K24" s="11">
        <f>K$43*'Shares PortablePCs+Tablets'!G17</f>
        <v>1.2137783502259871</v>
      </c>
      <c r="L24" s="11">
        <f>L$43*'Shares PortablePCs+Tablets'!H17</f>
        <v>1.2907698672104664</v>
      </c>
      <c r="M24" s="11">
        <f>M$43*'Shares PortablePCs+Tablets'!I17</f>
        <v>1.8401194156069645</v>
      </c>
      <c r="N24" s="11">
        <f>N$43*'Shares PortablePCs+Tablets'!J17</f>
        <v>2.5397653179922233</v>
      </c>
      <c r="O24" s="11">
        <f>O$43*'Shares PortablePCs+Tablets'!K17</f>
        <v>3.0915262861973316</v>
      </c>
      <c r="P24" s="11">
        <f>P$43*'Shares PortablePCs+Tablets'!L17</f>
        <v>3.6268408851294067</v>
      </c>
      <c r="Q24" s="11">
        <f>Q$43*'Shares PortablePCs+Tablets'!M17</f>
        <v>3.6845457811131275</v>
      </c>
      <c r="R24" s="11">
        <f>R$43*'Shares PortablePCs+Tablets'!N17</f>
        <v>4.8148074266661709</v>
      </c>
      <c r="S24" s="11">
        <f>S$43*'Shares PortablePCs+Tablets'!O17</f>
        <v>6.1880612020389831</v>
      </c>
      <c r="T24" s="11">
        <f>T$43*'Shares PortablePCs+Tablets'!P17</f>
        <v>2.0906793649114852</v>
      </c>
      <c r="U24" s="11">
        <f>U$43*'Shares PortablePCs+Tablets'!Q17</f>
        <v>0</v>
      </c>
      <c r="V24" s="11">
        <f>V$43*'Shares PortablePCs+Tablets'!R17</f>
        <v>0</v>
      </c>
      <c r="W24" s="11">
        <f>W$43*'Shares PortablePCs+Tablets'!S17</f>
        <v>0</v>
      </c>
      <c r="X24" s="11">
        <f>X$43*'Shares PortablePCs+Tablets'!T17</f>
        <v>0</v>
      </c>
      <c r="Y24" s="11">
        <f>Y$43*'Shares PortablePCs+Tablets'!U17</f>
        <v>0</v>
      </c>
      <c r="Z24" s="11">
        <f>Z$43*'Shares PortablePCs+Tablets'!V17</f>
        <v>0</v>
      </c>
      <c r="AA24" s="11">
        <f>AA$43*'Shares PortablePCs+Tablets'!W17</f>
        <v>0</v>
      </c>
      <c r="AB24" s="11">
        <f>AB$43*'Shares PortablePCs+Tablets'!X17</f>
        <v>0</v>
      </c>
      <c r="AC24" s="13">
        <v>0</v>
      </c>
      <c r="AD24" s="13">
        <v>0</v>
      </c>
      <c r="AE24" s="13">
        <v>0</v>
      </c>
      <c r="AF24" s="13">
        <v>0</v>
      </c>
      <c r="AG24" s="13">
        <v>0</v>
      </c>
      <c r="AH24" s="13">
        <v>0</v>
      </c>
      <c r="AI24" s="13">
        <v>0</v>
      </c>
      <c r="AJ24" s="13">
        <v>0</v>
      </c>
      <c r="AK24" s="13">
        <v>0</v>
      </c>
      <c r="AL24" s="13">
        <v>0</v>
      </c>
      <c r="AM24" s="13">
        <v>0</v>
      </c>
      <c r="AN24" s="13">
        <v>0</v>
      </c>
      <c r="AO24" s="13">
        <v>0</v>
      </c>
      <c r="AP24" s="13">
        <v>0</v>
      </c>
      <c r="AQ24" s="13">
        <v>0</v>
      </c>
      <c r="AR24" s="13">
        <v>0</v>
      </c>
      <c r="AS24" s="13">
        <v>0</v>
      </c>
      <c r="AT24" s="13">
        <v>0</v>
      </c>
      <c r="AU24" s="13">
        <v>0</v>
      </c>
      <c r="AV24" s="13">
        <v>0</v>
      </c>
      <c r="AW24" s="13">
        <v>0</v>
      </c>
      <c r="AX24" s="13">
        <v>0</v>
      </c>
      <c r="AY24" s="13">
        <v>0</v>
      </c>
      <c r="AZ24" s="13">
        <v>0</v>
      </c>
      <c r="BA24" s="13">
        <v>0</v>
      </c>
      <c r="BB24" s="13">
        <v>0</v>
      </c>
      <c r="BC24" s="13">
        <v>0</v>
      </c>
      <c r="BD24" s="13">
        <v>0</v>
      </c>
      <c r="BE24" s="13">
        <v>0</v>
      </c>
    </row>
    <row r="25" spans="1:57" x14ac:dyDescent="0.35">
      <c r="A25" s="57" t="s">
        <v>616</v>
      </c>
      <c r="C25" s="86" t="s">
        <v>5</v>
      </c>
      <c r="D25" s="58" t="s">
        <v>621</v>
      </c>
      <c r="E25" s="86" t="s">
        <v>624</v>
      </c>
      <c r="F25" s="26" t="s">
        <v>52</v>
      </c>
      <c r="G25" s="11">
        <f>G$43*'Shares PortablePCs+Tablets'!C18</f>
        <v>7.2280343586839504E-2</v>
      </c>
      <c r="H25" s="11">
        <f>H$43*'Shares PortablePCs+Tablets'!D18</f>
        <v>8.7680937793221614E-2</v>
      </c>
      <c r="I25" s="11">
        <f>I$43*'Shares PortablePCs+Tablets'!E18</f>
        <v>0.13610165652324918</v>
      </c>
      <c r="J25" s="11">
        <f>J$43*'Shares PortablePCs+Tablets'!F18</f>
        <v>0.22623165945922527</v>
      </c>
      <c r="K25" s="11">
        <f>K$43*'Shares PortablePCs+Tablets'!G18</f>
        <v>0.23554776252291801</v>
      </c>
      <c r="L25" s="11">
        <f>L$43*'Shares PortablePCs+Tablets'!H18</f>
        <v>0.26955214791043985</v>
      </c>
      <c r="M25" s="11">
        <f>M$43*'Shares PortablePCs+Tablets'!I18</f>
        <v>0.32006287117475096</v>
      </c>
      <c r="N25" s="11">
        <f>N$43*'Shares PortablePCs+Tablets'!J18</f>
        <v>0.36179252465306944</v>
      </c>
      <c r="O25" s="11">
        <f>O$43*'Shares PortablePCs+Tablets'!K18</f>
        <v>0.40453023677141597</v>
      </c>
      <c r="P25" s="11">
        <f>P$43*'Shares PortablePCs+Tablets'!L18</f>
        <v>0.41511988972401909</v>
      </c>
      <c r="Q25" s="11">
        <f>Q$43*'Shares PortablePCs+Tablets'!M18</f>
        <v>0.4664427305594458</v>
      </c>
      <c r="R25" s="11">
        <f>R$43*'Shares PortablePCs+Tablets'!N18</f>
        <v>0.6246878519596587</v>
      </c>
      <c r="S25" s="11">
        <f>S$43*'Shares PortablePCs+Tablets'!O18</f>
        <v>0.82955961391734012</v>
      </c>
      <c r="T25" s="11">
        <f>T$43*'Shares PortablePCs+Tablets'!P18</f>
        <v>0.29115434049424638</v>
      </c>
      <c r="U25" s="11">
        <f>U$43*'Shares PortablePCs+Tablets'!Q18</f>
        <v>0</v>
      </c>
      <c r="V25" s="11">
        <f>V$43*'Shares PortablePCs+Tablets'!R18</f>
        <v>0</v>
      </c>
      <c r="W25" s="11">
        <f>W$43*'Shares PortablePCs+Tablets'!S18</f>
        <v>0</v>
      </c>
      <c r="X25" s="11">
        <f>X$43*'Shares PortablePCs+Tablets'!T18</f>
        <v>0</v>
      </c>
      <c r="Y25" s="11">
        <f>Y$43*'Shares PortablePCs+Tablets'!U18</f>
        <v>0</v>
      </c>
      <c r="Z25" s="11">
        <f>Z$43*'Shares PortablePCs+Tablets'!V18</f>
        <v>0</v>
      </c>
      <c r="AA25" s="11">
        <f>AA$43*'Shares PortablePCs+Tablets'!W18</f>
        <v>0</v>
      </c>
      <c r="AB25" s="11">
        <f>AB$43*'Shares PortablePCs+Tablets'!X18</f>
        <v>0</v>
      </c>
      <c r="AC25" s="13">
        <v>0</v>
      </c>
      <c r="AD25" s="13">
        <v>0</v>
      </c>
      <c r="AE25" s="13">
        <v>0</v>
      </c>
      <c r="AF25" s="13">
        <v>0</v>
      </c>
      <c r="AG25" s="13">
        <v>0</v>
      </c>
      <c r="AH25" s="13">
        <v>0</v>
      </c>
      <c r="AI25" s="13">
        <v>0</v>
      </c>
      <c r="AJ25" s="13">
        <v>0</v>
      </c>
      <c r="AK25" s="13">
        <v>0</v>
      </c>
      <c r="AL25" s="13">
        <v>0</v>
      </c>
      <c r="AM25" s="13">
        <v>0</v>
      </c>
      <c r="AN25" s="13">
        <v>0</v>
      </c>
      <c r="AO25" s="13">
        <v>0</v>
      </c>
      <c r="AP25" s="13">
        <v>0</v>
      </c>
      <c r="AQ25" s="13">
        <v>0</v>
      </c>
      <c r="AR25" s="13">
        <v>0</v>
      </c>
      <c r="AS25" s="13">
        <v>0</v>
      </c>
      <c r="AT25" s="13">
        <v>0</v>
      </c>
      <c r="AU25" s="13">
        <v>0</v>
      </c>
      <c r="AV25" s="13">
        <v>0</v>
      </c>
      <c r="AW25" s="13">
        <v>0</v>
      </c>
      <c r="AX25" s="13">
        <v>0</v>
      </c>
      <c r="AY25" s="13">
        <v>0</v>
      </c>
      <c r="AZ25" s="13">
        <v>0</v>
      </c>
      <c r="BA25" s="13">
        <v>0</v>
      </c>
      <c r="BB25" s="13">
        <v>0</v>
      </c>
      <c r="BC25" s="13">
        <v>0</v>
      </c>
      <c r="BD25" s="13">
        <v>0</v>
      </c>
      <c r="BE25" s="13">
        <v>0</v>
      </c>
    </row>
    <row r="26" spans="1:57" x14ac:dyDescent="0.35">
      <c r="A26" s="57" t="s">
        <v>616</v>
      </c>
      <c r="C26" s="86" t="s">
        <v>5</v>
      </c>
      <c r="D26" s="58" t="s">
        <v>621</v>
      </c>
      <c r="E26" s="86" t="s">
        <v>624</v>
      </c>
      <c r="F26" s="26" t="s">
        <v>53</v>
      </c>
      <c r="G26" s="11">
        <f>G$43*'Shares PortablePCs+Tablets'!C19</f>
        <v>0.3538623321221353</v>
      </c>
      <c r="H26" s="11">
        <f>H$43*'Shares PortablePCs+Tablets'!D19</f>
        <v>0.43313734645176588</v>
      </c>
      <c r="I26" s="11">
        <f>I$43*'Shares PortablePCs+Tablets'!E19</f>
        <v>0.60023358269851446</v>
      </c>
      <c r="J26" s="11">
        <f>J$43*'Shares PortablePCs+Tablets'!F19</f>
        <v>1.1178884026106048</v>
      </c>
      <c r="K26" s="11">
        <f>K$43*'Shares PortablePCs+Tablets'!G19</f>
        <v>1.4059466934886413</v>
      </c>
      <c r="L26" s="11">
        <f>L$43*'Shares PortablePCs+Tablets'!H19</f>
        <v>1.7009824890828247</v>
      </c>
      <c r="M26" s="11">
        <f>M$43*'Shares PortablePCs+Tablets'!I19</f>
        <v>2.2380467221231366</v>
      </c>
      <c r="N26" s="11">
        <f>N$43*'Shares PortablePCs+Tablets'!J19</f>
        <v>2.9597390825313044</v>
      </c>
      <c r="O26" s="11">
        <f>O$43*'Shares PortablePCs+Tablets'!K19</f>
        <v>3.8736114643470074</v>
      </c>
      <c r="P26" s="11">
        <f>P$43*'Shares PortablePCs+Tablets'!L19</f>
        <v>3.2306148155078858</v>
      </c>
      <c r="Q26" s="11">
        <f>Q$43*'Shares PortablePCs+Tablets'!M19</f>
        <v>2.9778167338240982</v>
      </c>
      <c r="R26" s="11">
        <f>R$43*'Shares PortablePCs+Tablets'!N19</f>
        <v>3.6207999343414685</v>
      </c>
      <c r="S26" s="11">
        <f>S$43*'Shares PortablePCs+Tablets'!O19</f>
        <v>4.548883499562935</v>
      </c>
      <c r="T26" s="11">
        <f>T$43*'Shares PortablePCs+Tablets'!P19</f>
        <v>1.5390213974833957</v>
      </c>
      <c r="U26" s="11">
        <f>U$43*'Shares PortablePCs+Tablets'!Q19</f>
        <v>0</v>
      </c>
      <c r="V26" s="11">
        <f>V$43*'Shares PortablePCs+Tablets'!R19</f>
        <v>0</v>
      </c>
      <c r="W26" s="11">
        <f>W$43*'Shares PortablePCs+Tablets'!S19</f>
        <v>0</v>
      </c>
      <c r="X26" s="11">
        <f>X$43*'Shares PortablePCs+Tablets'!T19</f>
        <v>0</v>
      </c>
      <c r="Y26" s="11">
        <f>Y$43*'Shares PortablePCs+Tablets'!U19</f>
        <v>0</v>
      </c>
      <c r="Z26" s="11">
        <f>Z$43*'Shares PortablePCs+Tablets'!V19</f>
        <v>0</v>
      </c>
      <c r="AA26" s="11">
        <f>AA$43*'Shares PortablePCs+Tablets'!W19</f>
        <v>0</v>
      </c>
      <c r="AB26" s="11">
        <f>AB$43*'Shares PortablePCs+Tablets'!X19</f>
        <v>0</v>
      </c>
      <c r="AC26" s="13">
        <v>0</v>
      </c>
      <c r="AD26" s="13">
        <v>0</v>
      </c>
      <c r="AE26" s="13">
        <v>0</v>
      </c>
      <c r="AF26" s="13">
        <v>0</v>
      </c>
      <c r="AG26" s="13">
        <v>0</v>
      </c>
      <c r="AH26" s="13">
        <v>0</v>
      </c>
      <c r="AI26" s="13">
        <v>0</v>
      </c>
      <c r="AJ26" s="13">
        <v>0</v>
      </c>
      <c r="AK26" s="13">
        <v>0</v>
      </c>
      <c r="AL26" s="13">
        <v>0</v>
      </c>
      <c r="AM26" s="13">
        <v>0</v>
      </c>
      <c r="AN26" s="13">
        <v>0</v>
      </c>
      <c r="AO26" s="13">
        <v>0</v>
      </c>
      <c r="AP26" s="13">
        <v>0</v>
      </c>
      <c r="AQ26" s="13">
        <v>0</v>
      </c>
      <c r="AR26" s="13">
        <v>0</v>
      </c>
      <c r="AS26" s="13">
        <v>0</v>
      </c>
      <c r="AT26" s="13">
        <v>0</v>
      </c>
      <c r="AU26" s="13">
        <v>0</v>
      </c>
      <c r="AV26" s="13">
        <v>0</v>
      </c>
      <c r="AW26" s="13">
        <v>0</v>
      </c>
      <c r="AX26" s="13">
        <v>0</v>
      </c>
      <c r="AY26" s="13">
        <v>0</v>
      </c>
      <c r="AZ26" s="13">
        <v>0</v>
      </c>
      <c r="BA26" s="13">
        <v>0</v>
      </c>
      <c r="BB26" s="13">
        <v>0</v>
      </c>
      <c r="BC26" s="13">
        <v>0</v>
      </c>
      <c r="BD26" s="13">
        <v>0</v>
      </c>
      <c r="BE26" s="13">
        <v>0</v>
      </c>
    </row>
    <row r="27" spans="1:57" x14ac:dyDescent="0.35">
      <c r="A27" s="57" t="s">
        <v>616</v>
      </c>
      <c r="C27" s="86" t="s">
        <v>5</v>
      </c>
      <c r="D27" s="58" t="s">
        <v>621</v>
      </c>
      <c r="E27" s="86" t="s">
        <v>624</v>
      </c>
      <c r="F27" s="26" t="s">
        <v>54</v>
      </c>
      <c r="G27" s="11">
        <f>G$43*'Shares PortablePCs+Tablets'!C20</f>
        <v>2.795941576270041</v>
      </c>
      <c r="H27" s="11">
        <f>H$43*'Shares PortablePCs+Tablets'!D20</f>
        <v>3.8193147471882898</v>
      </c>
      <c r="I27" s="11">
        <f>I$43*'Shares PortablePCs+Tablets'!E20</f>
        <v>4.6018116621440237</v>
      </c>
      <c r="J27" s="11">
        <f>J$43*'Shares PortablePCs+Tablets'!F20</f>
        <v>10.298663274795301</v>
      </c>
      <c r="K27" s="11">
        <f>K$43*'Shares PortablePCs+Tablets'!G20</f>
        <v>14.011993532679531</v>
      </c>
      <c r="L27" s="11">
        <f>L$43*'Shares PortablePCs+Tablets'!H20</f>
        <v>15.398369411736679</v>
      </c>
      <c r="M27" s="11">
        <f>M$43*'Shares PortablePCs+Tablets'!I20</f>
        <v>16.486918798282129</v>
      </c>
      <c r="N27" s="11">
        <f>N$43*'Shares PortablePCs+Tablets'!J20</f>
        <v>23.936233974214407</v>
      </c>
      <c r="O27" s="11">
        <f>O$43*'Shares PortablePCs+Tablets'!K20</f>
        <v>35.406470713512959</v>
      </c>
      <c r="P27" s="11">
        <f>P$43*'Shares PortablePCs+Tablets'!L20</f>
        <v>34.458125264607858</v>
      </c>
      <c r="Q27" s="11">
        <f>Q$43*'Shares PortablePCs+Tablets'!M20</f>
        <v>38.972224707808131</v>
      </c>
      <c r="R27" s="11">
        <f>R$43*'Shares PortablePCs+Tablets'!N20</f>
        <v>37.436647155402873</v>
      </c>
      <c r="S27" s="11">
        <f>S$43*'Shares PortablePCs+Tablets'!O20</f>
        <v>28.921826598292075</v>
      </c>
      <c r="T27" s="11">
        <f>T$43*'Shares PortablePCs+Tablets'!P20</f>
        <v>11.317815710224547</v>
      </c>
      <c r="U27" s="11">
        <f>U$43*'Shares PortablePCs+Tablets'!Q20</f>
        <v>0</v>
      </c>
      <c r="V27" s="11">
        <f>V$43*'Shares PortablePCs+Tablets'!R20</f>
        <v>0</v>
      </c>
      <c r="W27" s="11">
        <f>W$43*'Shares PortablePCs+Tablets'!S20</f>
        <v>0</v>
      </c>
      <c r="X27" s="11">
        <f>X$43*'Shares PortablePCs+Tablets'!T20</f>
        <v>0</v>
      </c>
      <c r="Y27" s="11">
        <f>Y$43*'Shares PortablePCs+Tablets'!U20</f>
        <v>0</v>
      </c>
      <c r="Z27" s="11">
        <f>Z$43*'Shares PortablePCs+Tablets'!V20</f>
        <v>0</v>
      </c>
      <c r="AA27" s="11">
        <f>AA$43*'Shares PortablePCs+Tablets'!W20</f>
        <v>0</v>
      </c>
      <c r="AB27" s="11">
        <f>AB$43*'Shares PortablePCs+Tablets'!X20</f>
        <v>0</v>
      </c>
      <c r="AC27" s="13">
        <v>0</v>
      </c>
      <c r="AD27" s="13">
        <v>0</v>
      </c>
      <c r="AE27" s="13">
        <v>0</v>
      </c>
      <c r="AF27" s="13">
        <v>0</v>
      </c>
      <c r="AG27" s="13">
        <v>0</v>
      </c>
      <c r="AH27" s="13">
        <v>0</v>
      </c>
      <c r="AI27" s="13">
        <v>0</v>
      </c>
      <c r="AJ27" s="13">
        <v>0</v>
      </c>
      <c r="AK27" s="13">
        <v>0</v>
      </c>
      <c r="AL27" s="13">
        <v>0</v>
      </c>
      <c r="AM27" s="13">
        <v>0</v>
      </c>
      <c r="AN27" s="13">
        <v>0</v>
      </c>
      <c r="AO27" s="13">
        <v>0</v>
      </c>
      <c r="AP27" s="13">
        <v>0</v>
      </c>
      <c r="AQ27" s="13">
        <v>0</v>
      </c>
      <c r="AR27" s="13">
        <v>0</v>
      </c>
      <c r="AS27" s="13">
        <v>0</v>
      </c>
      <c r="AT27" s="13">
        <v>0</v>
      </c>
      <c r="AU27" s="13">
        <v>0</v>
      </c>
      <c r="AV27" s="13">
        <v>0</v>
      </c>
      <c r="AW27" s="13">
        <v>0</v>
      </c>
      <c r="AX27" s="13">
        <v>0</v>
      </c>
      <c r="AY27" s="13">
        <v>0</v>
      </c>
      <c r="AZ27" s="13">
        <v>0</v>
      </c>
      <c r="BA27" s="13">
        <v>0</v>
      </c>
      <c r="BB27" s="13">
        <v>0</v>
      </c>
      <c r="BC27" s="13">
        <v>0</v>
      </c>
      <c r="BD27" s="13">
        <v>0</v>
      </c>
      <c r="BE27" s="13">
        <v>0</v>
      </c>
    </row>
    <row r="28" spans="1:57" x14ac:dyDescent="0.35">
      <c r="A28" s="57" t="s">
        <v>616</v>
      </c>
      <c r="C28" s="86" t="s">
        <v>5</v>
      </c>
      <c r="D28" s="58" t="s">
        <v>621</v>
      </c>
      <c r="E28" s="86" t="s">
        <v>624</v>
      </c>
      <c r="F28" s="26" t="s">
        <v>55</v>
      </c>
      <c r="G28" s="11">
        <f>G$43*'Shares PortablePCs+Tablets'!C21</f>
        <v>1.9560129227063933E-2</v>
      </c>
      <c r="H28" s="11">
        <f>H$43*'Shares PortablePCs+Tablets'!D21</f>
        <v>2.4546052974159717E-2</v>
      </c>
      <c r="I28" s="11">
        <f>I$43*'Shares PortablePCs+Tablets'!E21</f>
        <v>3.4050532182272691E-2</v>
      </c>
      <c r="J28" s="11">
        <f>J$43*'Shares PortablePCs+Tablets'!F21</f>
        <v>5.6656255174507016E-2</v>
      </c>
      <c r="K28" s="11">
        <f>K$43*'Shares PortablePCs+Tablets'!G21</f>
        <v>0.11093912182276063</v>
      </c>
      <c r="L28" s="11">
        <f>L$43*'Shares PortablePCs+Tablets'!H21</f>
        <v>0.19845756500942965</v>
      </c>
      <c r="M28" s="11">
        <f>M$43*'Shares PortablePCs+Tablets'!I21</f>
        <v>0.39842812403283007</v>
      </c>
      <c r="N28" s="11">
        <f>N$43*'Shares PortablePCs+Tablets'!J21</f>
        <v>0.48950508741444859</v>
      </c>
      <c r="O28" s="11">
        <f>O$43*'Shares PortablePCs+Tablets'!K21</f>
        <v>0.5413149740034382</v>
      </c>
      <c r="P28" s="11">
        <f>P$43*'Shares PortablePCs+Tablets'!L21</f>
        <v>0.61954554825503461</v>
      </c>
      <c r="Q28" s="11">
        <f>Q$43*'Shares PortablePCs+Tablets'!M21</f>
        <v>0.58023609923742048</v>
      </c>
      <c r="R28" s="11">
        <f>R$43*'Shares PortablePCs+Tablets'!N21</f>
        <v>0.66388160559597453</v>
      </c>
      <c r="S28" s="11">
        <f>S$43*'Shares PortablePCs+Tablets'!O21</f>
        <v>0.84057411546721106</v>
      </c>
      <c r="T28" s="11">
        <f>T$43*'Shares PortablePCs+Tablets'!P21</f>
        <v>0.28808806778768431</v>
      </c>
      <c r="U28" s="11">
        <f>U$43*'Shares PortablePCs+Tablets'!Q21</f>
        <v>0</v>
      </c>
      <c r="V28" s="11">
        <f>V$43*'Shares PortablePCs+Tablets'!R21</f>
        <v>0</v>
      </c>
      <c r="W28" s="11">
        <f>W$43*'Shares PortablePCs+Tablets'!S21</f>
        <v>0</v>
      </c>
      <c r="X28" s="11">
        <f>X$43*'Shares PortablePCs+Tablets'!T21</f>
        <v>0</v>
      </c>
      <c r="Y28" s="11">
        <f>Y$43*'Shares PortablePCs+Tablets'!U21</f>
        <v>0</v>
      </c>
      <c r="Z28" s="11">
        <f>Z$43*'Shares PortablePCs+Tablets'!V21</f>
        <v>0</v>
      </c>
      <c r="AA28" s="11">
        <f>AA$43*'Shares PortablePCs+Tablets'!W21</f>
        <v>0</v>
      </c>
      <c r="AB28" s="11">
        <f>AB$43*'Shares PortablePCs+Tablets'!X21</f>
        <v>0</v>
      </c>
      <c r="AC28" s="13">
        <v>0</v>
      </c>
      <c r="AD28" s="13">
        <v>0</v>
      </c>
      <c r="AE28" s="13">
        <v>0</v>
      </c>
      <c r="AF28" s="13">
        <v>0</v>
      </c>
      <c r="AG28" s="13">
        <v>0</v>
      </c>
      <c r="AH28" s="13">
        <v>0</v>
      </c>
      <c r="AI28" s="13">
        <v>0</v>
      </c>
      <c r="AJ28" s="13">
        <v>0</v>
      </c>
      <c r="AK28" s="13">
        <v>0</v>
      </c>
      <c r="AL28" s="13">
        <v>0</v>
      </c>
      <c r="AM28" s="13">
        <v>0</v>
      </c>
      <c r="AN28" s="13">
        <v>0</v>
      </c>
      <c r="AO28" s="13">
        <v>0</v>
      </c>
      <c r="AP28" s="13">
        <v>0</v>
      </c>
      <c r="AQ28" s="13">
        <v>0</v>
      </c>
      <c r="AR28" s="13">
        <v>0</v>
      </c>
      <c r="AS28" s="13">
        <v>0</v>
      </c>
      <c r="AT28" s="13">
        <v>0</v>
      </c>
      <c r="AU28" s="13">
        <v>0</v>
      </c>
      <c r="AV28" s="13">
        <v>0</v>
      </c>
      <c r="AW28" s="13">
        <v>0</v>
      </c>
      <c r="AX28" s="13">
        <v>0</v>
      </c>
      <c r="AY28" s="13">
        <v>0</v>
      </c>
      <c r="AZ28" s="13">
        <v>0</v>
      </c>
      <c r="BA28" s="13">
        <v>0</v>
      </c>
      <c r="BB28" s="13">
        <v>0</v>
      </c>
      <c r="BC28" s="13">
        <v>0</v>
      </c>
      <c r="BD28" s="13">
        <v>0</v>
      </c>
      <c r="BE28" s="13">
        <v>0</v>
      </c>
    </row>
    <row r="29" spans="1:57" x14ac:dyDescent="0.35">
      <c r="A29" s="57" t="s">
        <v>616</v>
      </c>
      <c r="C29" s="86" t="s">
        <v>5</v>
      </c>
      <c r="D29" s="58" t="s">
        <v>621</v>
      </c>
      <c r="E29" s="86" t="s">
        <v>624</v>
      </c>
      <c r="F29" s="26" t="s">
        <v>56</v>
      </c>
      <c r="G29" s="11">
        <f>G$43*'Shares PortablePCs+Tablets'!C22</f>
        <v>4.3443126021332414E-2</v>
      </c>
      <c r="H29" s="11">
        <f>H$43*'Shares PortablePCs+Tablets'!D22</f>
        <v>5.7092599796374786E-2</v>
      </c>
      <c r="I29" s="11">
        <f>I$43*'Shares PortablePCs+Tablets'!E22</f>
        <v>7.7473392859610135E-2</v>
      </c>
      <c r="J29" s="11">
        <f>J$43*'Shares PortablePCs+Tablets'!F22</f>
        <v>0.12713438217036463</v>
      </c>
      <c r="K29" s="11">
        <f>K$43*'Shares PortablePCs+Tablets'!G22</f>
        <v>0.19231276015066612</v>
      </c>
      <c r="L29" s="11">
        <f>L$43*'Shares PortablePCs+Tablets'!H22</f>
        <v>0.36764422058146784</v>
      </c>
      <c r="M29" s="11">
        <f>M$43*'Shares PortablePCs+Tablets'!I22</f>
        <v>0.67304115823796495</v>
      </c>
      <c r="N29" s="11">
        <f>N$43*'Shares PortablePCs+Tablets'!J22</f>
        <v>0.86133741643553752</v>
      </c>
      <c r="O29" s="11">
        <f>O$43*'Shares PortablePCs+Tablets'!K22</f>
        <v>0.95367563869365579</v>
      </c>
      <c r="P29" s="11">
        <f>P$43*'Shares PortablePCs+Tablets'!L22</f>
        <v>1.101313504979077</v>
      </c>
      <c r="Q29" s="11">
        <f>Q$43*'Shares PortablePCs+Tablets'!M22</f>
        <v>0.95604234481234607</v>
      </c>
      <c r="R29" s="11">
        <f>R$43*'Shares PortablePCs+Tablets'!N22</f>
        <v>1.1463385291814761</v>
      </c>
      <c r="S29" s="11">
        <f>S$43*'Shares PortablePCs+Tablets'!O22</f>
        <v>1.5268393131105618</v>
      </c>
      <c r="T29" s="11">
        <f>T$43*'Shares PortablePCs+Tablets'!P22</f>
        <v>0.45915833700044034</v>
      </c>
      <c r="U29" s="11">
        <f>U$43*'Shares PortablePCs+Tablets'!Q22</f>
        <v>0</v>
      </c>
      <c r="V29" s="11">
        <f>V$43*'Shares PortablePCs+Tablets'!R22</f>
        <v>0</v>
      </c>
      <c r="W29" s="11">
        <f>W$43*'Shares PortablePCs+Tablets'!S22</f>
        <v>0</v>
      </c>
      <c r="X29" s="11">
        <f>X$43*'Shares PortablePCs+Tablets'!T22</f>
        <v>0</v>
      </c>
      <c r="Y29" s="11">
        <f>Y$43*'Shares PortablePCs+Tablets'!U22</f>
        <v>0</v>
      </c>
      <c r="Z29" s="11">
        <f>Z$43*'Shares PortablePCs+Tablets'!V22</f>
        <v>0</v>
      </c>
      <c r="AA29" s="11">
        <f>AA$43*'Shares PortablePCs+Tablets'!W22</f>
        <v>0</v>
      </c>
      <c r="AB29" s="11">
        <f>AB$43*'Shares PortablePCs+Tablets'!X22</f>
        <v>0</v>
      </c>
      <c r="AC29" s="13">
        <v>0</v>
      </c>
      <c r="AD29" s="13">
        <v>0</v>
      </c>
      <c r="AE29" s="13">
        <v>0</v>
      </c>
      <c r="AF29" s="13">
        <v>0</v>
      </c>
      <c r="AG29" s="13">
        <v>0</v>
      </c>
      <c r="AH29" s="13">
        <v>0</v>
      </c>
      <c r="AI29" s="13">
        <v>0</v>
      </c>
      <c r="AJ29" s="13">
        <v>0</v>
      </c>
      <c r="AK29" s="13">
        <v>0</v>
      </c>
      <c r="AL29" s="13">
        <v>0</v>
      </c>
      <c r="AM29" s="13">
        <v>0</v>
      </c>
      <c r="AN29" s="13">
        <v>0</v>
      </c>
      <c r="AO29" s="13">
        <v>0</v>
      </c>
      <c r="AP29" s="13">
        <v>0</v>
      </c>
      <c r="AQ29" s="13">
        <v>0</v>
      </c>
      <c r="AR29" s="13">
        <v>0</v>
      </c>
      <c r="AS29" s="13">
        <v>0</v>
      </c>
      <c r="AT29" s="13">
        <v>0</v>
      </c>
      <c r="AU29" s="13">
        <v>0</v>
      </c>
      <c r="AV29" s="13">
        <v>0</v>
      </c>
      <c r="AW29" s="13">
        <v>0</v>
      </c>
      <c r="AX29" s="13">
        <v>0</v>
      </c>
      <c r="AY29" s="13">
        <v>0</v>
      </c>
      <c r="AZ29" s="13">
        <v>0</v>
      </c>
      <c r="BA29" s="13">
        <v>0</v>
      </c>
      <c r="BB29" s="13">
        <v>0</v>
      </c>
      <c r="BC29" s="13">
        <v>0</v>
      </c>
      <c r="BD29" s="13">
        <v>0</v>
      </c>
      <c r="BE29" s="13">
        <v>0</v>
      </c>
    </row>
    <row r="30" spans="1:57" x14ac:dyDescent="0.35">
      <c r="A30" s="57" t="s">
        <v>616</v>
      </c>
      <c r="C30" s="86" t="s">
        <v>5</v>
      </c>
      <c r="D30" s="58" t="s">
        <v>621</v>
      </c>
      <c r="E30" s="86" t="s">
        <v>624</v>
      </c>
      <c r="F30" s="26" t="s">
        <v>57</v>
      </c>
      <c r="G30" s="11">
        <f>G$43*'Shares PortablePCs+Tablets'!C23</f>
        <v>4.7761472097693464E-2</v>
      </c>
      <c r="H30" s="11">
        <f>H$43*'Shares PortablePCs+Tablets'!D23</f>
        <v>7.1276309706270302E-2</v>
      </c>
      <c r="I30" s="11">
        <f>I$43*'Shares PortablePCs+Tablets'!E23</f>
        <v>9.5363261560298881E-2</v>
      </c>
      <c r="J30" s="11">
        <f>J$43*'Shares PortablePCs+Tablets'!F23</f>
        <v>0.15649660536647925</v>
      </c>
      <c r="K30" s="11">
        <f>K$43*'Shares PortablePCs+Tablets'!G23</f>
        <v>0.13937850894762321</v>
      </c>
      <c r="L30" s="11">
        <f>L$43*'Shares PortablePCs+Tablets'!H23</f>
        <v>0.19728099555432208</v>
      </c>
      <c r="M30" s="11">
        <f>M$43*'Shares PortablePCs+Tablets'!I23</f>
        <v>0.2442675365033726</v>
      </c>
      <c r="N30" s="11">
        <f>N$43*'Shares PortablePCs+Tablets'!J23</f>
        <v>0.27445912815823154</v>
      </c>
      <c r="O30" s="11">
        <f>O$43*'Shares PortablePCs+Tablets'!K23</f>
        <v>0.29062090771260141</v>
      </c>
      <c r="P30" s="11">
        <f>P$43*'Shares PortablePCs+Tablets'!L23</f>
        <v>0.32192203463415026</v>
      </c>
      <c r="Q30" s="11">
        <f>Q$43*'Shares PortablePCs+Tablets'!M23</f>
        <v>0.36668353904499035</v>
      </c>
      <c r="R30" s="11">
        <f>R$43*'Shares PortablePCs+Tablets'!N23</f>
        <v>0.50295774085797362</v>
      </c>
      <c r="S30" s="11">
        <f>S$43*'Shares PortablePCs+Tablets'!O23</f>
        <v>0.41316441017748762</v>
      </c>
      <c r="T30" s="11">
        <f>T$43*'Shares PortablePCs+Tablets'!P23</f>
        <v>0.18093017844801404</v>
      </c>
      <c r="U30" s="11">
        <f>U$43*'Shares PortablePCs+Tablets'!Q23</f>
        <v>0</v>
      </c>
      <c r="V30" s="11">
        <f>V$43*'Shares PortablePCs+Tablets'!R23</f>
        <v>0</v>
      </c>
      <c r="W30" s="11">
        <f>W$43*'Shares PortablePCs+Tablets'!S23</f>
        <v>0</v>
      </c>
      <c r="X30" s="11">
        <f>X$43*'Shares PortablePCs+Tablets'!T23</f>
        <v>0</v>
      </c>
      <c r="Y30" s="11">
        <f>Y$43*'Shares PortablePCs+Tablets'!U23</f>
        <v>0</v>
      </c>
      <c r="Z30" s="11">
        <f>Z$43*'Shares PortablePCs+Tablets'!V23</f>
        <v>0</v>
      </c>
      <c r="AA30" s="11">
        <f>AA$43*'Shares PortablePCs+Tablets'!W23</f>
        <v>0</v>
      </c>
      <c r="AB30" s="11">
        <f>AB$43*'Shares PortablePCs+Tablets'!X23</f>
        <v>0</v>
      </c>
      <c r="AC30" s="13">
        <v>0</v>
      </c>
      <c r="AD30" s="13">
        <v>0</v>
      </c>
      <c r="AE30" s="13">
        <v>0</v>
      </c>
      <c r="AF30" s="13">
        <v>0</v>
      </c>
      <c r="AG30" s="13">
        <v>0</v>
      </c>
      <c r="AH30" s="13">
        <v>0</v>
      </c>
      <c r="AI30" s="13">
        <v>0</v>
      </c>
      <c r="AJ30" s="13">
        <v>0</v>
      </c>
      <c r="AK30" s="13">
        <v>0</v>
      </c>
      <c r="AL30" s="13">
        <v>0</v>
      </c>
      <c r="AM30" s="13">
        <v>0</v>
      </c>
      <c r="AN30" s="13">
        <v>0</v>
      </c>
      <c r="AO30" s="13">
        <v>0</v>
      </c>
      <c r="AP30" s="13">
        <v>0</v>
      </c>
      <c r="AQ30" s="13">
        <v>0</v>
      </c>
      <c r="AR30" s="13">
        <v>0</v>
      </c>
      <c r="AS30" s="13">
        <v>0</v>
      </c>
      <c r="AT30" s="13">
        <v>0</v>
      </c>
      <c r="AU30" s="13">
        <v>0</v>
      </c>
      <c r="AV30" s="13">
        <v>0</v>
      </c>
      <c r="AW30" s="13">
        <v>0</v>
      </c>
      <c r="AX30" s="13">
        <v>0</v>
      </c>
      <c r="AY30" s="13">
        <v>0</v>
      </c>
      <c r="AZ30" s="13">
        <v>0</v>
      </c>
      <c r="BA30" s="13">
        <v>0</v>
      </c>
      <c r="BB30" s="13">
        <v>0</v>
      </c>
      <c r="BC30" s="13">
        <v>0</v>
      </c>
      <c r="BD30" s="13">
        <v>0</v>
      </c>
      <c r="BE30" s="13">
        <v>0</v>
      </c>
    </row>
    <row r="31" spans="1:57" x14ac:dyDescent="0.35">
      <c r="A31" s="57" t="s">
        <v>616</v>
      </c>
      <c r="C31" s="86" t="s">
        <v>5</v>
      </c>
      <c r="D31" s="58" t="s">
        <v>621</v>
      </c>
      <c r="E31" s="86" t="s">
        <v>624</v>
      </c>
      <c r="F31" s="26" t="s">
        <v>58</v>
      </c>
      <c r="G31" s="11">
        <f>G$43*'Shares PortablePCs+Tablets'!C24</f>
        <v>8.9448369373618941E-3</v>
      </c>
      <c r="H31" s="11">
        <f>H$43*'Shares PortablePCs+Tablets'!D24</f>
        <v>1.421264201242773E-2</v>
      </c>
      <c r="I31" s="11">
        <f>I$43*'Shares PortablePCs+Tablets'!E24</f>
        <v>2.0174519518264281E-2</v>
      </c>
      <c r="J31" s="11">
        <f>J$43*'Shares PortablePCs+Tablets'!F24</f>
        <v>3.4129735274079302E-2</v>
      </c>
      <c r="K31" s="11">
        <f>K$43*'Shares PortablePCs+Tablets'!G24</f>
        <v>4.423054602857196E-2</v>
      </c>
      <c r="L31" s="11">
        <f>L$43*'Shares PortablePCs+Tablets'!H24</f>
        <v>5.8987940560930617E-2</v>
      </c>
      <c r="M31" s="11">
        <f>M$43*'Shares PortablePCs+Tablets'!I24</f>
        <v>7.9628956176621205E-2</v>
      </c>
      <c r="N31" s="11">
        <f>N$43*'Shares PortablePCs+Tablets'!J24</f>
        <v>0.10510916678639684</v>
      </c>
      <c r="O31" s="11">
        <f>O$43*'Shares PortablePCs+Tablets'!K24</f>
        <v>0.12016162518434023</v>
      </c>
      <c r="P31" s="11">
        <f>P$43*'Shares PortablePCs+Tablets'!L24</f>
        <v>0.14299064614836626</v>
      </c>
      <c r="Q31" s="11">
        <f>Q$43*'Shares PortablePCs+Tablets'!M24</f>
        <v>0.14729659972844283</v>
      </c>
      <c r="R31" s="11">
        <f>R$43*'Shares PortablePCs+Tablets'!N24</f>
        <v>0.18428321716708299</v>
      </c>
      <c r="S31" s="11">
        <f>S$43*'Shares PortablePCs+Tablets'!O24</f>
        <v>0.22614344785989682</v>
      </c>
      <c r="T31" s="11">
        <f>T$43*'Shares PortablePCs+Tablets'!P24</f>
        <v>7.4911423927884024E-2</v>
      </c>
      <c r="U31" s="11">
        <f>U$43*'Shares PortablePCs+Tablets'!Q24</f>
        <v>0</v>
      </c>
      <c r="V31" s="11">
        <f>V$43*'Shares PortablePCs+Tablets'!R24</f>
        <v>0</v>
      </c>
      <c r="W31" s="11">
        <f>W$43*'Shares PortablePCs+Tablets'!S24</f>
        <v>0</v>
      </c>
      <c r="X31" s="11">
        <f>X$43*'Shares PortablePCs+Tablets'!T24</f>
        <v>0</v>
      </c>
      <c r="Y31" s="11">
        <f>Y$43*'Shares PortablePCs+Tablets'!U24</f>
        <v>0</v>
      </c>
      <c r="Z31" s="11">
        <f>Z$43*'Shares PortablePCs+Tablets'!V24</f>
        <v>0</v>
      </c>
      <c r="AA31" s="11">
        <f>AA$43*'Shares PortablePCs+Tablets'!W24</f>
        <v>0</v>
      </c>
      <c r="AB31" s="11">
        <f>AB$43*'Shares PortablePCs+Tablets'!X24</f>
        <v>0</v>
      </c>
      <c r="AC31" s="13">
        <v>0</v>
      </c>
      <c r="AD31" s="13">
        <v>0</v>
      </c>
      <c r="AE31" s="13">
        <v>0</v>
      </c>
      <c r="AF31" s="13">
        <v>0</v>
      </c>
      <c r="AG31" s="13">
        <v>0</v>
      </c>
      <c r="AH31" s="13">
        <v>0</v>
      </c>
      <c r="AI31" s="13">
        <v>0</v>
      </c>
      <c r="AJ31" s="13">
        <v>0</v>
      </c>
      <c r="AK31" s="13">
        <v>0</v>
      </c>
      <c r="AL31" s="13">
        <v>0</v>
      </c>
      <c r="AM31" s="13">
        <v>0</v>
      </c>
      <c r="AN31" s="13">
        <v>0</v>
      </c>
      <c r="AO31" s="13">
        <v>0</v>
      </c>
      <c r="AP31" s="13">
        <v>0</v>
      </c>
      <c r="AQ31" s="13">
        <v>0</v>
      </c>
      <c r="AR31" s="13">
        <v>0</v>
      </c>
      <c r="AS31" s="13">
        <v>0</v>
      </c>
      <c r="AT31" s="13">
        <v>0</v>
      </c>
      <c r="AU31" s="13">
        <v>0</v>
      </c>
      <c r="AV31" s="13">
        <v>0</v>
      </c>
      <c r="AW31" s="13">
        <v>0</v>
      </c>
      <c r="AX31" s="13">
        <v>0</v>
      </c>
      <c r="AY31" s="13">
        <v>0</v>
      </c>
      <c r="AZ31" s="13">
        <v>0</v>
      </c>
      <c r="BA31" s="13">
        <v>0</v>
      </c>
      <c r="BB31" s="13">
        <v>0</v>
      </c>
      <c r="BC31" s="13">
        <v>0</v>
      </c>
      <c r="BD31" s="13">
        <v>0</v>
      </c>
      <c r="BE31" s="13">
        <v>0</v>
      </c>
    </row>
    <row r="32" spans="1:57" x14ac:dyDescent="0.35">
      <c r="A32" s="57" t="s">
        <v>616</v>
      </c>
      <c r="C32" s="86" t="s">
        <v>5</v>
      </c>
      <c r="D32" s="58" t="s">
        <v>621</v>
      </c>
      <c r="E32" s="86" t="s">
        <v>624</v>
      </c>
      <c r="F32" s="26" t="s">
        <v>59</v>
      </c>
      <c r="G32" s="11">
        <f>G$43*'Shares PortablePCs+Tablets'!C25</f>
        <v>2.1884111576288152</v>
      </c>
      <c r="H32" s="11">
        <f>H$43*'Shares PortablePCs+Tablets'!D25</f>
        <v>2.2271439202046186</v>
      </c>
      <c r="I32" s="11">
        <f>I$43*'Shares PortablePCs+Tablets'!E25</f>
        <v>3.3030291763605089</v>
      </c>
      <c r="J32" s="11">
        <f>J$43*'Shares PortablePCs+Tablets'!F25</f>
        <v>6.0717723536243966</v>
      </c>
      <c r="K32" s="11">
        <f>K$43*'Shares PortablePCs+Tablets'!G25</f>
        <v>7.0283724000383065</v>
      </c>
      <c r="L32" s="11">
        <f>L$43*'Shares PortablePCs+Tablets'!H25</f>
        <v>8.0105811955064308</v>
      </c>
      <c r="M32" s="11">
        <f>M$43*'Shares PortablePCs+Tablets'!I25</f>
        <v>9.6565128399746829</v>
      </c>
      <c r="N32" s="11">
        <f>N$43*'Shares PortablePCs+Tablets'!J25</f>
        <v>12.922672246076992</v>
      </c>
      <c r="O32" s="11">
        <f>O$43*'Shares PortablePCs+Tablets'!K25</f>
        <v>15.405264388427819</v>
      </c>
      <c r="P32" s="11">
        <f>P$43*'Shares PortablePCs+Tablets'!L25</f>
        <v>17.357693636737395</v>
      </c>
      <c r="Q32" s="11">
        <f>Q$43*'Shares PortablePCs+Tablets'!M25</f>
        <v>17.778087333976931</v>
      </c>
      <c r="R32" s="11">
        <f>R$43*'Shares PortablePCs+Tablets'!N25</f>
        <v>19.694313803755168</v>
      </c>
      <c r="S32" s="11">
        <f>S$43*'Shares PortablePCs+Tablets'!O25</f>
        <v>24.45938419452558</v>
      </c>
      <c r="T32" s="11">
        <f>T$43*'Shares PortablePCs+Tablets'!P25</f>
        <v>8.1552562502741921</v>
      </c>
      <c r="U32" s="11">
        <f>U$43*'Shares PortablePCs+Tablets'!Q25</f>
        <v>0</v>
      </c>
      <c r="V32" s="11">
        <f>V$43*'Shares PortablePCs+Tablets'!R25</f>
        <v>0</v>
      </c>
      <c r="W32" s="11">
        <f>W$43*'Shares PortablePCs+Tablets'!S25</f>
        <v>0</v>
      </c>
      <c r="X32" s="11">
        <f>X$43*'Shares PortablePCs+Tablets'!T25</f>
        <v>0</v>
      </c>
      <c r="Y32" s="11">
        <f>Y$43*'Shares PortablePCs+Tablets'!U25</f>
        <v>0</v>
      </c>
      <c r="Z32" s="11">
        <f>Z$43*'Shares PortablePCs+Tablets'!V25</f>
        <v>0</v>
      </c>
      <c r="AA32" s="11">
        <f>AA$43*'Shares PortablePCs+Tablets'!W25</f>
        <v>0</v>
      </c>
      <c r="AB32" s="11">
        <f>AB$43*'Shares PortablePCs+Tablets'!X25</f>
        <v>0</v>
      </c>
      <c r="AC32" s="13">
        <v>0</v>
      </c>
      <c r="AD32" s="13">
        <v>0</v>
      </c>
      <c r="AE32" s="13">
        <v>0</v>
      </c>
      <c r="AF32" s="13">
        <v>0</v>
      </c>
      <c r="AG32" s="13">
        <v>0</v>
      </c>
      <c r="AH32" s="13">
        <v>0</v>
      </c>
      <c r="AI32" s="13">
        <v>0</v>
      </c>
      <c r="AJ32" s="13">
        <v>0</v>
      </c>
      <c r="AK32" s="13">
        <v>0</v>
      </c>
      <c r="AL32" s="13">
        <v>0</v>
      </c>
      <c r="AM32" s="13">
        <v>0</v>
      </c>
      <c r="AN32" s="13">
        <v>0</v>
      </c>
      <c r="AO32" s="13">
        <v>0</v>
      </c>
      <c r="AP32" s="13">
        <v>0</v>
      </c>
      <c r="AQ32" s="13">
        <v>0</v>
      </c>
      <c r="AR32" s="13">
        <v>0</v>
      </c>
      <c r="AS32" s="13">
        <v>0</v>
      </c>
      <c r="AT32" s="13">
        <v>0</v>
      </c>
      <c r="AU32" s="13">
        <v>0</v>
      </c>
      <c r="AV32" s="13">
        <v>0</v>
      </c>
      <c r="AW32" s="13">
        <v>0</v>
      </c>
      <c r="AX32" s="13">
        <v>0</v>
      </c>
      <c r="AY32" s="13">
        <v>0</v>
      </c>
      <c r="AZ32" s="13">
        <v>0</v>
      </c>
      <c r="BA32" s="13">
        <v>0</v>
      </c>
      <c r="BB32" s="13">
        <v>0</v>
      </c>
      <c r="BC32" s="13">
        <v>0</v>
      </c>
      <c r="BD32" s="13">
        <v>0</v>
      </c>
      <c r="BE32" s="13">
        <v>0</v>
      </c>
    </row>
    <row r="33" spans="1:57" x14ac:dyDescent="0.35">
      <c r="A33" s="57" t="s">
        <v>616</v>
      </c>
      <c r="C33" s="86" t="s">
        <v>5</v>
      </c>
      <c r="D33" s="58" t="s">
        <v>621</v>
      </c>
      <c r="E33" s="86" t="s">
        <v>624</v>
      </c>
      <c r="F33" s="26" t="s">
        <v>60</v>
      </c>
      <c r="G33" s="11">
        <f>G$43*'Shares PortablePCs+Tablets'!C26</f>
        <v>1.0064250578542231</v>
      </c>
      <c r="H33" s="11">
        <f>H$43*'Shares PortablePCs+Tablets'!D26</f>
        <v>1.3650779997701736</v>
      </c>
      <c r="I33" s="11">
        <f>I$43*'Shares PortablePCs+Tablets'!E26</f>
        <v>1.731349302210514</v>
      </c>
      <c r="J33" s="11">
        <f>J$43*'Shares PortablePCs+Tablets'!F26</f>
        <v>3.0463464440033685</v>
      </c>
      <c r="K33" s="11">
        <f>K$43*'Shares PortablePCs+Tablets'!G26</f>
        <v>3.2802285954544352</v>
      </c>
      <c r="L33" s="11">
        <f>L$43*'Shares PortablePCs+Tablets'!H26</f>
        <v>4.3493177627977264</v>
      </c>
      <c r="M33" s="11">
        <f>M$43*'Shares PortablePCs+Tablets'!I26</f>
        <v>3.907033441544054</v>
      </c>
      <c r="N33" s="11">
        <f>N$43*'Shares PortablePCs+Tablets'!J26</f>
        <v>5.9384860372900947</v>
      </c>
      <c r="O33" s="11">
        <f>O$43*'Shares PortablePCs+Tablets'!K26</f>
        <v>6.286330687097994</v>
      </c>
      <c r="P33" s="11">
        <f>P$43*'Shares PortablePCs+Tablets'!L26</f>
        <v>7.6085576287598826</v>
      </c>
      <c r="Q33" s="11">
        <f>Q$43*'Shares PortablePCs+Tablets'!M26</f>
        <v>12.049759045917479</v>
      </c>
      <c r="R33" s="11">
        <f>R$43*'Shares PortablePCs+Tablets'!N26</f>
        <v>15.633136467427962</v>
      </c>
      <c r="S33" s="11">
        <f>S$43*'Shares PortablePCs+Tablets'!O26</f>
        <v>20.955551798815023</v>
      </c>
      <c r="T33" s="11">
        <f>T$43*'Shares PortablePCs+Tablets'!P26</f>
        <v>6.6906243525983733</v>
      </c>
      <c r="U33" s="11">
        <f>U$43*'Shares PortablePCs+Tablets'!Q26</f>
        <v>0</v>
      </c>
      <c r="V33" s="11">
        <f>V$43*'Shares PortablePCs+Tablets'!R26</f>
        <v>0</v>
      </c>
      <c r="W33" s="11">
        <f>W$43*'Shares PortablePCs+Tablets'!S26</f>
        <v>0</v>
      </c>
      <c r="X33" s="11">
        <f>X$43*'Shares PortablePCs+Tablets'!T26</f>
        <v>0</v>
      </c>
      <c r="Y33" s="11">
        <f>Y$43*'Shares PortablePCs+Tablets'!U26</f>
        <v>0</v>
      </c>
      <c r="Z33" s="11">
        <f>Z$43*'Shares PortablePCs+Tablets'!V26</f>
        <v>0</v>
      </c>
      <c r="AA33" s="11">
        <f>AA$43*'Shares PortablePCs+Tablets'!W26</f>
        <v>0</v>
      </c>
      <c r="AB33" s="11">
        <f>AB$43*'Shares PortablePCs+Tablets'!X26</f>
        <v>0</v>
      </c>
      <c r="AC33" s="13">
        <v>0</v>
      </c>
      <c r="AD33" s="13">
        <v>0</v>
      </c>
      <c r="AE33" s="13">
        <v>0</v>
      </c>
      <c r="AF33" s="13">
        <v>0</v>
      </c>
      <c r="AG33" s="13">
        <v>0</v>
      </c>
      <c r="AH33" s="13">
        <v>0</v>
      </c>
      <c r="AI33" s="13">
        <v>0</v>
      </c>
      <c r="AJ33" s="13">
        <v>0</v>
      </c>
      <c r="AK33" s="13">
        <v>0</v>
      </c>
      <c r="AL33" s="13">
        <v>0</v>
      </c>
      <c r="AM33" s="13">
        <v>0</v>
      </c>
      <c r="AN33" s="13">
        <v>0</v>
      </c>
      <c r="AO33" s="13">
        <v>0</v>
      </c>
      <c r="AP33" s="13">
        <v>0</v>
      </c>
      <c r="AQ33" s="13">
        <v>0</v>
      </c>
      <c r="AR33" s="13">
        <v>0</v>
      </c>
      <c r="AS33" s="13">
        <v>0</v>
      </c>
      <c r="AT33" s="13">
        <v>0</v>
      </c>
      <c r="AU33" s="13">
        <v>0</v>
      </c>
      <c r="AV33" s="13">
        <v>0</v>
      </c>
      <c r="AW33" s="13">
        <v>0</v>
      </c>
      <c r="AX33" s="13">
        <v>0</v>
      </c>
      <c r="AY33" s="13">
        <v>0</v>
      </c>
      <c r="AZ33" s="13">
        <v>0</v>
      </c>
      <c r="BA33" s="13">
        <v>0</v>
      </c>
      <c r="BB33" s="13">
        <v>0</v>
      </c>
      <c r="BC33" s="13">
        <v>0</v>
      </c>
      <c r="BD33" s="13">
        <v>0</v>
      </c>
      <c r="BE33" s="13">
        <v>0</v>
      </c>
    </row>
    <row r="34" spans="1:57" x14ac:dyDescent="0.35">
      <c r="A34" s="57" t="s">
        <v>616</v>
      </c>
      <c r="C34" s="86" t="s">
        <v>5</v>
      </c>
      <c r="D34" s="58" t="s">
        <v>621</v>
      </c>
      <c r="E34" s="86" t="s">
        <v>624</v>
      </c>
      <c r="F34" s="26" t="s">
        <v>61</v>
      </c>
      <c r="G34" s="11">
        <f>G$43*'Shares PortablePCs+Tablets'!C27</f>
        <v>0.4316885531145494</v>
      </c>
      <c r="H34" s="11">
        <f>H$43*'Shares PortablePCs+Tablets'!D27</f>
        <v>0.52202213892950022</v>
      </c>
      <c r="I34" s="11">
        <f>I$43*'Shares PortablePCs+Tablets'!E27</f>
        <v>0.92513780580515226</v>
      </c>
      <c r="J34" s="11">
        <f>J$43*'Shares PortablePCs+Tablets'!F27</f>
        <v>1.5414920827970597</v>
      </c>
      <c r="K34" s="11">
        <f>K$43*'Shares PortablePCs+Tablets'!G27</f>
        <v>2.3258007408378187</v>
      </c>
      <c r="L34" s="11">
        <f>L$43*'Shares PortablePCs+Tablets'!H27</f>
        <v>4.4652053225216743</v>
      </c>
      <c r="M34" s="11">
        <f>M$43*'Shares PortablePCs+Tablets'!I27</f>
        <v>7.4908960226573162</v>
      </c>
      <c r="N34" s="11">
        <f>N$43*'Shares PortablePCs+Tablets'!J27</f>
        <v>9.9984698783157455</v>
      </c>
      <c r="O34" s="11">
        <f>O$43*'Shares PortablePCs+Tablets'!K27</f>
        <v>11.878708254268309</v>
      </c>
      <c r="P34" s="11">
        <f>P$43*'Shares PortablePCs+Tablets'!L27</f>
        <v>12.930438722658282</v>
      </c>
      <c r="Q34" s="11">
        <f>Q$43*'Shares PortablePCs+Tablets'!M27</f>
        <v>12.175481265945141</v>
      </c>
      <c r="R34" s="11">
        <f>R$43*'Shares PortablePCs+Tablets'!N27</f>
        <v>17.823323879893259</v>
      </c>
      <c r="S34" s="11">
        <f>S$43*'Shares PortablePCs+Tablets'!O27</f>
        <v>23.175054459924265</v>
      </c>
      <c r="T34" s="11">
        <f>T$43*'Shares PortablePCs+Tablets'!P27</f>
        <v>8.1237851305239808</v>
      </c>
      <c r="U34" s="11">
        <f>U$43*'Shares PortablePCs+Tablets'!Q27</f>
        <v>0</v>
      </c>
      <c r="V34" s="11">
        <f>V$43*'Shares PortablePCs+Tablets'!R27</f>
        <v>0</v>
      </c>
      <c r="W34" s="11">
        <f>W$43*'Shares PortablePCs+Tablets'!S27</f>
        <v>0</v>
      </c>
      <c r="X34" s="11">
        <f>X$43*'Shares PortablePCs+Tablets'!T27</f>
        <v>0</v>
      </c>
      <c r="Y34" s="11">
        <f>Y$43*'Shares PortablePCs+Tablets'!U27</f>
        <v>0</v>
      </c>
      <c r="Z34" s="11">
        <f>Z$43*'Shares PortablePCs+Tablets'!V27</f>
        <v>0</v>
      </c>
      <c r="AA34" s="11">
        <f>AA$43*'Shares PortablePCs+Tablets'!W27</f>
        <v>0</v>
      </c>
      <c r="AB34" s="11">
        <f>AB$43*'Shares PortablePCs+Tablets'!X27</f>
        <v>0</v>
      </c>
      <c r="AC34" s="13">
        <v>0</v>
      </c>
      <c r="AD34" s="13">
        <v>0</v>
      </c>
      <c r="AE34" s="13">
        <v>0</v>
      </c>
      <c r="AF34" s="13">
        <v>0</v>
      </c>
      <c r="AG34" s="13">
        <v>0</v>
      </c>
      <c r="AH34" s="13">
        <v>0</v>
      </c>
      <c r="AI34" s="13">
        <v>0</v>
      </c>
      <c r="AJ34" s="13">
        <v>0</v>
      </c>
      <c r="AK34" s="13">
        <v>0</v>
      </c>
      <c r="AL34" s="13">
        <v>0</v>
      </c>
      <c r="AM34" s="13">
        <v>0</v>
      </c>
      <c r="AN34" s="13">
        <v>0</v>
      </c>
      <c r="AO34" s="13">
        <v>0</v>
      </c>
      <c r="AP34" s="13">
        <v>0</v>
      </c>
      <c r="AQ34" s="13">
        <v>0</v>
      </c>
      <c r="AR34" s="13">
        <v>0</v>
      </c>
      <c r="AS34" s="13">
        <v>0</v>
      </c>
      <c r="AT34" s="13">
        <v>0</v>
      </c>
      <c r="AU34" s="13">
        <v>0</v>
      </c>
      <c r="AV34" s="13">
        <v>0</v>
      </c>
      <c r="AW34" s="13">
        <v>0</v>
      </c>
      <c r="AX34" s="13">
        <v>0</v>
      </c>
      <c r="AY34" s="13">
        <v>0</v>
      </c>
      <c r="AZ34" s="13">
        <v>0</v>
      </c>
      <c r="BA34" s="13">
        <v>0</v>
      </c>
      <c r="BB34" s="13">
        <v>0</v>
      </c>
      <c r="BC34" s="13">
        <v>0</v>
      </c>
      <c r="BD34" s="13">
        <v>0</v>
      </c>
      <c r="BE34" s="13">
        <v>0</v>
      </c>
    </row>
    <row r="35" spans="1:57" x14ac:dyDescent="0.35">
      <c r="A35" s="57" t="s">
        <v>616</v>
      </c>
      <c r="C35" s="86" t="s">
        <v>5</v>
      </c>
      <c r="D35" s="58" t="s">
        <v>621</v>
      </c>
      <c r="E35" s="86" t="s">
        <v>624</v>
      </c>
      <c r="F35" s="26" t="s">
        <v>62</v>
      </c>
      <c r="G35" s="11">
        <f>G$43*'Shares PortablePCs+Tablets'!C28</f>
        <v>0.73353306316611933</v>
      </c>
      <c r="H35" s="11">
        <f>H$43*'Shares PortablePCs+Tablets'!D28</f>
        <v>0.96111828896168738</v>
      </c>
      <c r="I35" s="11">
        <f>I$43*'Shares PortablePCs+Tablets'!E28</f>
        <v>1.0816698526660626</v>
      </c>
      <c r="J35" s="11">
        <f>J$43*'Shares PortablePCs+Tablets'!F28</f>
        <v>1.655458872177844</v>
      </c>
      <c r="K35" s="11">
        <f>K$43*'Shares PortablePCs+Tablets'!G28</f>
        <v>1.7306015268332846</v>
      </c>
      <c r="L35" s="11">
        <f>L$43*'Shares PortablePCs+Tablets'!H28</f>
        <v>3.1363906237752102</v>
      </c>
      <c r="M35" s="11">
        <f>M$43*'Shares PortablePCs+Tablets'!I28</f>
        <v>3.5304552030175351</v>
      </c>
      <c r="N35" s="11">
        <f>N$43*'Shares PortablePCs+Tablets'!J28</f>
        <v>4.4195243531081925</v>
      </c>
      <c r="O35" s="11">
        <f>O$43*'Shares PortablePCs+Tablets'!K28</f>
        <v>8.6659422380620459</v>
      </c>
      <c r="P35" s="11">
        <f>P$43*'Shares PortablePCs+Tablets'!L28</f>
        <v>11.047445930282947</v>
      </c>
      <c r="Q35" s="11">
        <f>Q$43*'Shares PortablePCs+Tablets'!M28</f>
        <v>12.039212045988458</v>
      </c>
      <c r="R35" s="11">
        <f>R$43*'Shares PortablePCs+Tablets'!N28</f>
        <v>14.202283678051931</v>
      </c>
      <c r="S35" s="11">
        <f>S$43*'Shares PortablePCs+Tablets'!O28</f>
        <v>18.354464001011301</v>
      </c>
      <c r="T35" s="11">
        <f>T$43*'Shares PortablePCs+Tablets'!P28</f>
        <v>7.096199284658022</v>
      </c>
      <c r="U35" s="11">
        <f>U$43*'Shares PortablePCs+Tablets'!Q28</f>
        <v>0</v>
      </c>
      <c r="V35" s="11">
        <f>V$43*'Shares PortablePCs+Tablets'!R28</f>
        <v>0</v>
      </c>
      <c r="W35" s="11">
        <f>W$43*'Shares PortablePCs+Tablets'!S28</f>
        <v>0</v>
      </c>
      <c r="X35" s="11">
        <f>X$43*'Shares PortablePCs+Tablets'!T28</f>
        <v>0</v>
      </c>
      <c r="Y35" s="11">
        <f>Y$43*'Shares PortablePCs+Tablets'!U28</f>
        <v>0</v>
      </c>
      <c r="Z35" s="11">
        <f>Z$43*'Shares PortablePCs+Tablets'!V28</f>
        <v>0</v>
      </c>
      <c r="AA35" s="11">
        <f>AA$43*'Shares PortablePCs+Tablets'!W28</f>
        <v>0</v>
      </c>
      <c r="AB35" s="11">
        <f>AB$43*'Shares PortablePCs+Tablets'!X28</f>
        <v>0</v>
      </c>
      <c r="AC35" s="13">
        <v>0</v>
      </c>
      <c r="AD35" s="13">
        <v>0</v>
      </c>
      <c r="AE35" s="13">
        <v>0</v>
      </c>
      <c r="AF35" s="13">
        <v>0</v>
      </c>
      <c r="AG35" s="13">
        <v>0</v>
      </c>
      <c r="AH35" s="13">
        <v>0</v>
      </c>
      <c r="AI35" s="13">
        <v>0</v>
      </c>
      <c r="AJ35" s="13">
        <v>0</v>
      </c>
      <c r="AK35" s="13">
        <v>0</v>
      </c>
      <c r="AL35" s="13">
        <v>0</v>
      </c>
      <c r="AM35" s="13">
        <v>0</v>
      </c>
      <c r="AN35" s="13">
        <v>0</v>
      </c>
      <c r="AO35" s="13">
        <v>0</v>
      </c>
      <c r="AP35" s="13">
        <v>0</v>
      </c>
      <c r="AQ35" s="13">
        <v>0</v>
      </c>
      <c r="AR35" s="13">
        <v>0</v>
      </c>
      <c r="AS35" s="13">
        <v>0</v>
      </c>
      <c r="AT35" s="13">
        <v>0</v>
      </c>
      <c r="AU35" s="13">
        <v>0</v>
      </c>
      <c r="AV35" s="13">
        <v>0</v>
      </c>
      <c r="AW35" s="13">
        <v>0</v>
      </c>
      <c r="AX35" s="13">
        <v>0</v>
      </c>
      <c r="AY35" s="13">
        <v>0</v>
      </c>
      <c r="AZ35" s="13">
        <v>0</v>
      </c>
      <c r="BA35" s="13">
        <v>0</v>
      </c>
      <c r="BB35" s="13">
        <v>0</v>
      </c>
      <c r="BC35" s="13">
        <v>0</v>
      </c>
      <c r="BD35" s="13">
        <v>0</v>
      </c>
      <c r="BE35" s="13">
        <v>0</v>
      </c>
    </row>
    <row r="36" spans="1:57" x14ac:dyDescent="0.35">
      <c r="A36" s="57" t="s">
        <v>616</v>
      </c>
      <c r="C36" s="86" t="s">
        <v>5</v>
      </c>
      <c r="D36" s="58" t="s">
        <v>621</v>
      </c>
      <c r="E36" s="86" t="s">
        <v>624</v>
      </c>
      <c r="F36" s="26" t="s">
        <v>63</v>
      </c>
      <c r="G36" s="11">
        <f>G$43*'Shares PortablePCs+Tablets'!C29</f>
        <v>0.28853985810213373</v>
      </c>
      <c r="H36" s="11">
        <f>H$43*'Shares PortablePCs+Tablets'!D29</f>
        <v>0.31877746028145171</v>
      </c>
      <c r="I36" s="11">
        <f>I$43*'Shares PortablePCs+Tablets'!E29</f>
        <v>8.9719137207592073E-2</v>
      </c>
      <c r="J36" s="11">
        <f>J$43*'Shares PortablePCs+Tablets'!F29</f>
        <v>6.1856282307642195E-2</v>
      </c>
      <c r="K36" s="11">
        <f>K$43*'Shares PortablePCs+Tablets'!G29</f>
        <v>0.11870448725182101</v>
      </c>
      <c r="L36" s="11">
        <f>L$43*'Shares PortablePCs+Tablets'!H29</f>
        <v>0.18227161120965921</v>
      </c>
      <c r="M36" s="11">
        <f>M$43*'Shares PortablePCs+Tablets'!I29</f>
        <v>0.42806287319190262</v>
      </c>
      <c r="N36" s="11">
        <f>N$43*'Shares PortablePCs+Tablets'!J29</f>
        <v>1.6339620792604883</v>
      </c>
      <c r="O36" s="11">
        <f>O$43*'Shares PortablePCs+Tablets'!K29</f>
        <v>2.8822429881047849</v>
      </c>
      <c r="P36" s="11">
        <f>P$43*'Shares PortablePCs+Tablets'!L29</f>
        <v>2.8641913341816982</v>
      </c>
      <c r="Q36" s="11">
        <f>Q$43*'Shares PortablePCs+Tablets'!M29</f>
        <v>3.2236720760238744</v>
      </c>
      <c r="R36" s="11">
        <f>R$43*'Shares PortablePCs+Tablets'!N29</f>
        <v>4.3572925316984854</v>
      </c>
      <c r="S36" s="11">
        <f>S$43*'Shares PortablePCs+Tablets'!O29</f>
        <v>6.0557388217614339</v>
      </c>
      <c r="T36" s="11">
        <f>T$43*'Shares PortablePCs+Tablets'!P29</f>
        <v>2.2613562333668051</v>
      </c>
      <c r="U36" s="11">
        <f>U$43*'Shares PortablePCs+Tablets'!Q29</f>
        <v>0</v>
      </c>
      <c r="V36" s="11">
        <f>V$43*'Shares PortablePCs+Tablets'!R29</f>
        <v>0</v>
      </c>
      <c r="W36" s="11">
        <f>W$43*'Shares PortablePCs+Tablets'!S29</f>
        <v>0</v>
      </c>
      <c r="X36" s="11">
        <f>X$43*'Shares PortablePCs+Tablets'!T29</f>
        <v>0</v>
      </c>
      <c r="Y36" s="11">
        <f>Y$43*'Shares PortablePCs+Tablets'!U29</f>
        <v>0</v>
      </c>
      <c r="Z36" s="11">
        <f>Z$43*'Shares PortablePCs+Tablets'!V29</f>
        <v>0</v>
      </c>
      <c r="AA36" s="11">
        <f>AA$43*'Shares PortablePCs+Tablets'!W29</f>
        <v>0</v>
      </c>
      <c r="AB36" s="11">
        <f>AB$43*'Shares PortablePCs+Tablets'!X29</f>
        <v>0</v>
      </c>
      <c r="AC36" s="13">
        <v>0</v>
      </c>
      <c r="AD36" s="13">
        <v>0</v>
      </c>
      <c r="AE36" s="13">
        <v>0</v>
      </c>
      <c r="AF36" s="13">
        <v>0</v>
      </c>
      <c r="AG36" s="13">
        <v>0</v>
      </c>
      <c r="AH36" s="13">
        <v>0</v>
      </c>
      <c r="AI36" s="13">
        <v>0</v>
      </c>
      <c r="AJ36" s="13">
        <v>0</v>
      </c>
      <c r="AK36" s="13">
        <v>0</v>
      </c>
      <c r="AL36" s="13">
        <v>0</v>
      </c>
      <c r="AM36" s="13">
        <v>0</v>
      </c>
      <c r="AN36" s="13">
        <v>0</v>
      </c>
      <c r="AO36" s="13">
        <v>0</v>
      </c>
      <c r="AP36" s="13">
        <v>0</v>
      </c>
      <c r="AQ36" s="13">
        <v>0</v>
      </c>
      <c r="AR36" s="13">
        <v>0</v>
      </c>
      <c r="AS36" s="13">
        <v>0</v>
      </c>
      <c r="AT36" s="13">
        <v>0</v>
      </c>
      <c r="AU36" s="13">
        <v>0</v>
      </c>
      <c r="AV36" s="13">
        <v>0</v>
      </c>
      <c r="AW36" s="13">
        <v>0</v>
      </c>
      <c r="AX36" s="13">
        <v>0</v>
      </c>
      <c r="AY36" s="13">
        <v>0</v>
      </c>
      <c r="AZ36" s="13">
        <v>0</v>
      </c>
      <c r="BA36" s="13">
        <v>0</v>
      </c>
      <c r="BB36" s="13">
        <v>0</v>
      </c>
      <c r="BC36" s="13">
        <v>0</v>
      </c>
      <c r="BD36" s="13">
        <v>0</v>
      </c>
      <c r="BE36" s="13">
        <v>0</v>
      </c>
    </row>
    <row r="37" spans="1:57" x14ac:dyDescent="0.35">
      <c r="A37" s="57" t="s">
        <v>616</v>
      </c>
      <c r="C37" s="86" t="s">
        <v>5</v>
      </c>
      <c r="D37" s="58" t="s">
        <v>621</v>
      </c>
      <c r="E37" s="86" t="s">
        <v>624</v>
      </c>
      <c r="F37" s="26" t="s">
        <v>64</v>
      </c>
      <c r="G37" s="11">
        <f>G$43*'Shares PortablePCs+Tablets'!C30</f>
        <v>0.18261575927829246</v>
      </c>
      <c r="H37" s="11">
        <f>H$43*'Shares PortablePCs+Tablets'!D30</f>
        <v>0.18657286115746544</v>
      </c>
      <c r="I37" s="11">
        <f>I$43*'Shares PortablePCs+Tablets'!E30</f>
        <v>0.19223758959198667</v>
      </c>
      <c r="J37" s="11">
        <f>J$43*'Shares PortablePCs+Tablets'!F30</f>
        <v>0.32184832404201236</v>
      </c>
      <c r="K37" s="11">
        <f>K$43*'Shares PortablePCs+Tablets'!G30</f>
        <v>0.35969979430654708</v>
      </c>
      <c r="L37" s="11">
        <f>L$43*'Shares PortablePCs+Tablets'!H30</f>
        <v>0.42053960378679944</v>
      </c>
      <c r="M37" s="11">
        <f>M$43*'Shares PortablePCs+Tablets'!I30</f>
        <v>0.62571319240342138</v>
      </c>
      <c r="N37" s="11">
        <f>N$43*'Shares PortablePCs+Tablets'!J30</f>
        <v>0.8590913370874349</v>
      </c>
      <c r="O37" s="11">
        <f>O$43*'Shares PortablePCs+Tablets'!K30</f>
        <v>1.0434427584454835</v>
      </c>
      <c r="P37" s="11">
        <f>P$43*'Shares PortablePCs+Tablets'!L30</f>
        <v>1.3030320446785284</v>
      </c>
      <c r="Q37" s="11">
        <f>Q$43*'Shares PortablePCs+Tablets'!M30</f>
        <v>1.3974244267593559</v>
      </c>
      <c r="R37" s="11">
        <f>R$43*'Shares PortablePCs+Tablets'!N30</f>
        <v>1.8182814382400676</v>
      </c>
      <c r="S37" s="11">
        <f>S$43*'Shares PortablePCs+Tablets'!O30</f>
        <v>2.5830181969368393</v>
      </c>
      <c r="T37" s="11">
        <f>T$43*'Shares PortablePCs+Tablets'!P30</f>
        <v>0.98162382021668815</v>
      </c>
      <c r="U37" s="11">
        <f>U$43*'Shares PortablePCs+Tablets'!Q30</f>
        <v>0</v>
      </c>
      <c r="V37" s="11">
        <f>V$43*'Shares PortablePCs+Tablets'!R30</f>
        <v>0</v>
      </c>
      <c r="W37" s="11">
        <f>W$43*'Shares PortablePCs+Tablets'!S30</f>
        <v>0</v>
      </c>
      <c r="X37" s="11">
        <f>X$43*'Shares PortablePCs+Tablets'!T30</f>
        <v>0</v>
      </c>
      <c r="Y37" s="11">
        <f>Y$43*'Shares PortablePCs+Tablets'!U30</f>
        <v>0</v>
      </c>
      <c r="Z37" s="11">
        <f>Z$43*'Shares PortablePCs+Tablets'!V30</f>
        <v>0</v>
      </c>
      <c r="AA37" s="11">
        <f>AA$43*'Shares PortablePCs+Tablets'!W30</f>
        <v>0</v>
      </c>
      <c r="AB37" s="11">
        <f>AB$43*'Shares PortablePCs+Tablets'!X30</f>
        <v>0</v>
      </c>
      <c r="AC37" s="13">
        <v>0</v>
      </c>
      <c r="AD37" s="13">
        <v>0</v>
      </c>
      <c r="AE37" s="13">
        <v>0</v>
      </c>
      <c r="AF37" s="13">
        <v>0</v>
      </c>
      <c r="AG37" s="13">
        <v>0</v>
      </c>
      <c r="AH37" s="13">
        <v>0</v>
      </c>
      <c r="AI37" s="13">
        <v>0</v>
      </c>
      <c r="AJ37" s="13">
        <v>0</v>
      </c>
      <c r="AK37" s="13">
        <v>0</v>
      </c>
      <c r="AL37" s="13">
        <v>0</v>
      </c>
      <c r="AM37" s="13">
        <v>0</v>
      </c>
      <c r="AN37" s="13">
        <v>0</v>
      </c>
      <c r="AO37" s="13">
        <v>0</v>
      </c>
      <c r="AP37" s="13">
        <v>0</v>
      </c>
      <c r="AQ37" s="13">
        <v>0</v>
      </c>
      <c r="AR37" s="13">
        <v>0</v>
      </c>
      <c r="AS37" s="13">
        <v>0</v>
      </c>
      <c r="AT37" s="13">
        <v>0</v>
      </c>
      <c r="AU37" s="13">
        <v>0</v>
      </c>
      <c r="AV37" s="13">
        <v>0</v>
      </c>
      <c r="AW37" s="13">
        <v>0</v>
      </c>
      <c r="AX37" s="13">
        <v>0</v>
      </c>
      <c r="AY37" s="13">
        <v>0</v>
      </c>
      <c r="AZ37" s="13">
        <v>0</v>
      </c>
      <c r="BA37" s="13">
        <v>0</v>
      </c>
      <c r="BB37" s="13">
        <v>0</v>
      </c>
      <c r="BC37" s="13">
        <v>0</v>
      </c>
      <c r="BD37" s="13">
        <v>0</v>
      </c>
      <c r="BE37" s="13">
        <v>0</v>
      </c>
    </row>
    <row r="38" spans="1:57" x14ac:dyDescent="0.35">
      <c r="A38" s="57" t="s">
        <v>616</v>
      </c>
      <c r="C38" s="86" t="s">
        <v>5</v>
      </c>
      <c r="D38" s="58" t="s">
        <v>621</v>
      </c>
      <c r="E38" s="86" t="s">
        <v>624</v>
      </c>
      <c r="F38" s="26" t="s">
        <v>65</v>
      </c>
      <c r="G38" s="11">
        <f>G$43*'Shares PortablePCs+Tablets'!C31</f>
        <v>5.4515536160830227E-2</v>
      </c>
      <c r="H38" s="11">
        <f>H$43*'Shares PortablePCs+Tablets'!D31</f>
        <v>0.1050081625317449</v>
      </c>
      <c r="I38" s="11">
        <f>I$43*'Shares PortablePCs+Tablets'!E31</f>
        <v>0.14047800029199775</v>
      </c>
      <c r="J38" s="11">
        <f>J$43*'Shares PortablePCs+Tablets'!F31</f>
        <v>0.22839636737804578</v>
      </c>
      <c r="K38" s="11">
        <f>K$43*'Shares PortablePCs+Tablets'!G31</f>
        <v>0.29373519087104666</v>
      </c>
      <c r="L38" s="11">
        <f>L$43*'Shares PortablePCs+Tablets'!H31</f>
        <v>0.39117547489260102</v>
      </c>
      <c r="M38" s="11">
        <f>M$43*'Shares PortablePCs+Tablets'!I31</f>
        <v>0.45129984005588569</v>
      </c>
      <c r="N38" s="11">
        <f>N$43*'Shares PortablePCs+Tablets'!J31</f>
        <v>0.75267892374876344</v>
      </c>
      <c r="O38" s="11">
        <f>O$43*'Shares PortablePCs+Tablets'!K31</f>
        <v>0.8688315052194816</v>
      </c>
      <c r="P38" s="11">
        <f>P$43*'Shares PortablePCs+Tablets'!L31</f>
        <v>1.0512240596641755</v>
      </c>
      <c r="Q38" s="11">
        <f>Q$43*'Shares PortablePCs+Tablets'!M31</f>
        <v>1.0772053919560387</v>
      </c>
      <c r="R38" s="11">
        <f>R$43*'Shares PortablePCs+Tablets'!N31</f>
        <v>1.340744543107721</v>
      </c>
      <c r="S38" s="11">
        <f>S$43*'Shares PortablePCs+Tablets'!O31</f>
        <v>1.4098564723440152</v>
      </c>
      <c r="T38" s="11">
        <f>T$43*'Shares PortablePCs+Tablets'!P31</f>
        <v>0.47443420352519144</v>
      </c>
      <c r="U38" s="11">
        <f>U$43*'Shares PortablePCs+Tablets'!Q31</f>
        <v>0</v>
      </c>
      <c r="V38" s="11">
        <f>V$43*'Shares PortablePCs+Tablets'!R31</f>
        <v>0</v>
      </c>
      <c r="W38" s="11">
        <f>W$43*'Shares PortablePCs+Tablets'!S31</f>
        <v>0</v>
      </c>
      <c r="X38" s="11">
        <f>X$43*'Shares PortablePCs+Tablets'!T31</f>
        <v>0</v>
      </c>
      <c r="Y38" s="11">
        <f>Y$43*'Shares PortablePCs+Tablets'!U31</f>
        <v>0</v>
      </c>
      <c r="Z38" s="11">
        <f>Z$43*'Shares PortablePCs+Tablets'!V31</f>
        <v>0</v>
      </c>
      <c r="AA38" s="11">
        <f>AA$43*'Shares PortablePCs+Tablets'!W31</f>
        <v>0</v>
      </c>
      <c r="AB38" s="11">
        <f>AB$43*'Shares PortablePCs+Tablets'!X31</f>
        <v>0</v>
      </c>
      <c r="AC38" s="13">
        <v>0</v>
      </c>
      <c r="AD38" s="13">
        <v>0</v>
      </c>
      <c r="AE38" s="13">
        <v>0</v>
      </c>
      <c r="AF38" s="13">
        <v>0</v>
      </c>
      <c r="AG38" s="13">
        <v>0</v>
      </c>
      <c r="AH38" s="13">
        <v>0</v>
      </c>
      <c r="AI38" s="13">
        <v>0</v>
      </c>
      <c r="AJ38" s="13">
        <v>0</v>
      </c>
      <c r="AK38" s="13">
        <v>0</v>
      </c>
      <c r="AL38" s="13">
        <v>0</v>
      </c>
      <c r="AM38" s="13">
        <v>0</v>
      </c>
      <c r="AN38" s="13">
        <v>0</v>
      </c>
      <c r="AO38" s="13">
        <v>0</v>
      </c>
      <c r="AP38" s="13">
        <v>0</v>
      </c>
      <c r="AQ38" s="13">
        <v>0</v>
      </c>
      <c r="AR38" s="13">
        <v>0</v>
      </c>
      <c r="AS38" s="13">
        <v>0</v>
      </c>
      <c r="AT38" s="13">
        <v>0</v>
      </c>
      <c r="AU38" s="13">
        <v>0</v>
      </c>
      <c r="AV38" s="13">
        <v>0</v>
      </c>
      <c r="AW38" s="13">
        <v>0</v>
      </c>
      <c r="AX38" s="13">
        <v>0</v>
      </c>
      <c r="AY38" s="13">
        <v>0</v>
      </c>
      <c r="AZ38" s="13">
        <v>0</v>
      </c>
      <c r="BA38" s="13">
        <v>0</v>
      </c>
      <c r="BB38" s="13">
        <v>0</v>
      </c>
      <c r="BC38" s="13">
        <v>0</v>
      </c>
      <c r="BD38" s="13">
        <v>0</v>
      </c>
      <c r="BE38" s="13">
        <v>0</v>
      </c>
    </row>
    <row r="39" spans="1:57" x14ac:dyDescent="0.35">
      <c r="A39" s="57" t="s">
        <v>616</v>
      </c>
      <c r="C39" s="86" t="s">
        <v>5</v>
      </c>
      <c r="D39" s="58" t="s">
        <v>621</v>
      </c>
      <c r="E39" s="86" t="s">
        <v>624</v>
      </c>
      <c r="F39" s="26" t="s">
        <v>36</v>
      </c>
      <c r="G39" s="11">
        <f>G$43*'Shares PortablePCs+Tablets'!C32</f>
        <v>2.0323735855280529</v>
      </c>
      <c r="H39" s="11">
        <f>H$43*'Shares PortablePCs+Tablets'!D32</f>
        <v>3.0243037889342137</v>
      </c>
      <c r="I39" s="11">
        <f>I$43*'Shares PortablePCs+Tablets'!E32</f>
        <v>3.7881841891002983</v>
      </c>
      <c r="J39" s="11">
        <f>J$43*'Shares PortablePCs+Tablets'!F32</f>
        <v>7.6004639175559445</v>
      </c>
      <c r="K39" s="11">
        <f>K$43*'Shares PortablePCs+Tablets'!G32</f>
        <v>8.1276470243519015</v>
      </c>
      <c r="L39" s="11">
        <f>L$43*'Shares PortablePCs+Tablets'!H32</f>
        <v>12.845068514195635</v>
      </c>
      <c r="M39" s="11">
        <f>M$43*'Shares PortablePCs+Tablets'!I32</f>
        <v>17.953062138918714</v>
      </c>
      <c r="N39" s="11">
        <f>N$43*'Shares PortablePCs+Tablets'!J32</f>
        <v>24.5376387266645</v>
      </c>
      <c r="O39" s="11">
        <f>O$43*'Shares PortablePCs+Tablets'!K32</f>
        <v>27.6648275175415</v>
      </c>
      <c r="P39" s="11">
        <f>P$43*'Shares PortablePCs+Tablets'!L32</f>
        <v>32.249447397714668</v>
      </c>
      <c r="Q39" s="11">
        <f>Q$43*'Shares PortablePCs+Tablets'!M32</f>
        <v>32.386057110740495</v>
      </c>
      <c r="R39" s="11">
        <f>R$43*'Shares PortablePCs+Tablets'!N32</f>
        <v>39.724533557290393</v>
      </c>
      <c r="S39" s="11">
        <f>S$43*'Shares PortablePCs+Tablets'!O32</f>
        <v>49.33797978547755</v>
      </c>
      <c r="T39" s="11">
        <f>T$43*'Shares PortablePCs+Tablets'!P32</f>
        <v>16.393544435472922</v>
      </c>
      <c r="U39" s="11">
        <f>U$43*'Shares PortablePCs+Tablets'!Q32</f>
        <v>0</v>
      </c>
      <c r="V39" s="11">
        <f>V$43*'Shares PortablePCs+Tablets'!R32</f>
        <v>0</v>
      </c>
      <c r="W39" s="11">
        <f>W$43*'Shares PortablePCs+Tablets'!S32</f>
        <v>0</v>
      </c>
      <c r="X39" s="11">
        <f>X$43*'Shares PortablePCs+Tablets'!T32</f>
        <v>0</v>
      </c>
      <c r="Y39" s="11">
        <f>Y$43*'Shares PortablePCs+Tablets'!U32</f>
        <v>0</v>
      </c>
      <c r="Z39" s="11">
        <f>Z$43*'Shares PortablePCs+Tablets'!V32</f>
        <v>0</v>
      </c>
      <c r="AA39" s="11">
        <f>AA$43*'Shares PortablePCs+Tablets'!W32</f>
        <v>0</v>
      </c>
      <c r="AB39" s="11">
        <f>AB$43*'Shares PortablePCs+Tablets'!X32</f>
        <v>0</v>
      </c>
      <c r="AC39" s="13">
        <v>0</v>
      </c>
      <c r="AD39" s="13">
        <v>0</v>
      </c>
      <c r="AE39" s="13">
        <v>0</v>
      </c>
      <c r="AF39" s="13">
        <v>0</v>
      </c>
      <c r="AG39" s="13">
        <v>0</v>
      </c>
      <c r="AH39" s="13">
        <v>0</v>
      </c>
      <c r="AI39" s="13">
        <v>0</v>
      </c>
      <c r="AJ39" s="13">
        <v>0</v>
      </c>
      <c r="AK39" s="13">
        <v>0</v>
      </c>
      <c r="AL39" s="13">
        <v>0</v>
      </c>
      <c r="AM39" s="13">
        <v>0</v>
      </c>
      <c r="AN39" s="13">
        <v>0</v>
      </c>
      <c r="AO39" s="13">
        <v>0</v>
      </c>
      <c r="AP39" s="13">
        <v>0</v>
      </c>
      <c r="AQ39" s="13">
        <v>0</v>
      </c>
      <c r="AR39" s="13">
        <v>0</v>
      </c>
      <c r="AS39" s="13">
        <v>0</v>
      </c>
      <c r="AT39" s="13">
        <v>0</v>
      </c>
      <c r="AU39" s="13">
        <v>0</v>
      </c>
      <c r="AV39" s="13">
        <v>0</v>
      </c>
      <c r="AW39" s="13">
        <v>0</v>
      </c>
      <c r="AX39" s="13">
        <v>0</v>
      </c>
      <c r="AY39" s="13">
        <v>0</v>
      </c>
      <c r="AZ39" s="13">
        <v>0</v>
      </c>
      <c r="BA39" s="13">
        <v>0</v>
      </c>
      <c r="BB39" s="13">
        <v>0</v>
      </c>
      <c r="BC39" s="13">
        <v>0</v>
      </c>
      <c r="BD39" s="13">
        <v>0</v>
      </c>
      <c r="BE39" s="13">
        <v>0</v>
      </c>
    </row>
    <row r="40" spans="1:57" x14ac:dyDescent="0.35">
      <c r="A40" s="57" t="s">
        <v>616</v>
      </c>
      <c r="C40" s="86" t="s">
        <v>5</v>
      </c>
      <c r="D40" s="58" t="s">
        <v>621</v>
      </c>
      <c r="E40" s="86" t="s">
        <v>624</v>
      </c>
      <c r="F40" s="26" t="s">
        <v>37</v>
      </c>
      <c r="G40" s="11">
        <f>G$43*'Shares PortablePCs+Tablets'!C33</f>
        <v>1.0915632456564652</v>
      </c>
      <c r="H40" s="11">
        <f>H$43*'Shares PortablePCs+Tablets'!D33</f>
        <v>1.3848048078494921</v>
      </c>
      <c r="I40" s="11">
        <f>I$43*'Shares PortablePCs+Tablets'!E33</f>
        <v>2.2460353941158373</v>
      </c>
      <c r="J40" s="11">
        <f>J$43*'Shares PortablePCs+Tablets'!F33</f>
        <v>3.1122561167911811</v>
      </c>
      <c r="K40" s="11">
        <f>K$43*'Shares PortablePCs+Tablets'!G33</f>
        <v>3.1344183073808551</v>
      </c>
      <c r="L40" s="11">
        <f>L$43*'Shares PortablePCs+Tablets'!H33</f>
        <v>3.5740805837079859</v>
      </c>
      <c r="M40" s="11">
        <f>M$43*'Shares PortablePCs+Tablets'!I33</f>
        <v>5.2671554560975133</v>
      </c>
      <c r="N40" s="11">
        <f>N$43*'Shares PortablePCs+Tablets'!J33</f>
        <v>7.4702229327236758</v>
      </c>
      <c r="O40" s="11">
        <f>O$43*'Shares PortablePCs+Tablets'!K33</f>
        <v>9.3109831237316936</v>
      </c>
      <c r="P40" s="11">
        <f>P$43*'Shares PortablePCs+Tablets'!L33</f>
        <v>13.341747127647158</v>
      </c>
      <c r="Q40" s="11">
        <f>Q$43*'Shares PortablePCs+Tablets'!M33</f>
        <v>13.062005903328538</v>
      </c>
      <c r="R40" s="11">
        <f>R$43*'Shares PortablePCs+Tablets'!N33</f>
        <v>15.64125886434125</v>
      </c>
      <c r="S40" s="11">
        <f>S$43*'Shares PortablePCs+Tablets'!O33</f>
        <v>21.506477226896237</v>
      </c>
      <c r="T40" s="11">
        <f>T$43*'Shares PortablePCs+Tablets'!P33</f>
        <v>6.4448681330621191</v>
      </c>
      <c r="U40" s="11">
        <f>U$43*'Shares PortablePCs+Tablets'!Q33</f>
        <v>0</v>
      </c>
      <c r="V40" s="11">
        <f>V$43*'Shares PortablePCs+Tablets'!R33</f>
        <v>0</v>
      </c>
      <c r="W40" s="11">
        <f>W$43*'Shares PortablePCs+Tablets'!S33</f>
        <v>0</v>
      </c>
      <c r="X40" s="11">
        <f>X$43*'Shares PortablePCs+Tablets'!T33</f>
        <v>0</v>
      </c>
      <c r="Y40" s="11">
        <f>Y$43*'Shares PortablePCs+Tablets'!U33</f>
        <v>0</v>
      </c>
      <c r="Z40" s="11">
        <f>Z$43*'Shares PortablePCs+Tablets'!V33</f>
        <v>0</v>
      </c>
      <c r="AA40" s="11">
        <f>AA$43*'Shares PortablePCs+Tablets'!W33</f>
        <v>0</v>
      </c>
      <c r="AB40" s="11">
        <f>AB$43*'Shares PortablePCs+Tablets'!X33</f>
        <v>0</v>
      </c>
      <c r="AC40" s="13">
        <v>0</v>
      </c>
      <c r="AD40" s="13">
        <v>0</v>
      </c>
      <c r="AE40" s="13">
        <v>0</v>
      </c>
      <c r="AF40" s="13">
        <v>0</v>
      </c>
      <c r="AG40" s="13">
        <v>0</v>
      </c>
      <c r="AH40" s="13">
        <v>0</v>
      </c>
      <c r="AI40" s="13">
        <v>0</v>
      </c>
      <c r="AJ40" s="13">
        <v>0</v>
      </c>
      <c r="AK40" s="13">
        <v>0</v>
      </c>
      <c r="AL40" s="13">
        <v>0</v>
      </c>
      <c r="AM40" s="13">
        <v>0</v>
      </c>
      <c r="AN40" s="13">
        <v>0</v>
      </c>
      <c r="AO40" s="13">
        <v>0</v>
      </c>
      <c r="AP40" s="13">
        <v>0</v>
      </c>
      <c r="AQ40" s="13">
        <v>0</v>
      </c>
      <c r="AR40" s="13">
        <v>0</v>
      </c>
      <c r="AS40" s="13">
        <v>0</v>
      </c>
      <c r="AT40" s="13">
        <v>0</v>
      </c>
      <c r="AU40" s="13">
        <v>0</v>
      </c>
      <c r="AV40" s="13">
        <v>0</v>
      </c>
      <c r="AW40" s="13">
        <v>0</v>
      </c>
      <c r="AX40" s="13">
        <v>0</v>
      </c>
      <c r="AY40" s="13">
        <v>0</v>
      </c>
      <c r="AZ40" s="13">
        <v>0</v>
      </c>
      <c r="BA40" s="13">
        <v>0</v>
      </c>
      <c r="BB40" s="13">
        <v>0</v>
      </c>
      <c r="BC40" s="13">
        <v>0</v>
      </c>
      <c r="BD40" s="13">
        <v>0</v>
      </c>
      <c r="BE40" s="13">
        <v>0</v>
      </c>
    </row>
    <row r="41" spans="1:57" x14ac:dyDescent="0.35">
      <c r="A41" s="57" t="s">
        <v>616</v>
      </c>
      <c r="C41" s="86" t="s">
        <v>5</v>
      </c>
      <c r="D41" s="58" t="s">
        <v>621</v>
      </c>
      <c r="E41" s="86" t="s">
        <v>624</v>
      </c>
      <c r="F41" s="26" t="s">
        <v>66</v>
      </c>
      <c r="G41" s="11">
        <f>G$43*'Shares PortablePCs+Tablets'!C34</f>
        <v>1.5508529099085726</v>
      </c>
      <c r="H41" s="11">
        <f>H$43*'Shares PortablePCs+Tablets'!D34</f>
        <v>1.9810773406990614</v>
      </c>
      <c r="I41" s="11">
        <f>I$43*'Shares PortablePCs+Tablets'!E34</f>
        <v>3.0100411233902413</v>
      </c>
      <c r="J41" s="11">
        <f>J$43*'Shares PortablePCs+Tablets'!F34</f>
        <v>5.5263569905987593</v>
      </c>
      <c r="K41" s="11">
        <f>K$43*'Shares PortablePCs+Tablets'!G34</f>
        <v>6.0436356406215177</v>
      </c>
      <c r="L41" s="11">
        <f>L$43*'Shares PortablePCs+Tablets'!H34</f>
        <v>6.2843320329439019</v>
      </c>
      <c r="M41" s="11">
        <f>M$43*'Shares PortablePCs+Tablets'!I34</f>
        <v>7.4668942193484655</v>
      </c>
      <c r="N41" s="11">
        <f>N$43*'Shares PortablePCs+Tablets'!J34</f>
        <v>10.896261330297129</v>
      </c>
      <c r="O41" s="11">
        <f>O$43*'Shares PortablePCs+Tablets'!K34</f>
        <v>12.413448163708933</v>
      </c>
      <c r="P41" s="11">
        <f>P$43*'Shares PortablePCs+Tablets'!L34</f>
        <v>16.093825390079022</v>
      </c>
      <c r="Q41" s="11">
        <f>Q$43*'Shares PortablePCs+Tablets'!M34</f>
        <v>17.279018579943237</v>
      </c>
      <c r="R41" s="11">
        <f>R$43*'Shares PortablePCs+Tablets'!N34</f>
        <v>20.048515024476188</v>
      </c>
      <c r="S41" s="11">
        <f>S$43*'Shares PortablePCs+Tablets'!O34</f>
        <v>25.501424656379758</v>
      </c>
      <c r="T41" s="11">
        <f>T$43*'Shares PortablePCs+Tablets'!P34</f>
        <v>8.1682955411085523</v>
      </c>
      <c r="U41" s="11">
        <f>U$43*'Shares PortablePCs+Tablets'!Q34</f>
        <v>0</v>
      </c>
      <c r="V41" s="11">
        <f>V$43*'Shares PortablePCs+Tablets'!R34</f>
        <v>0</v>
      </c>
      <c r="W41" s="11">
        <f>W$43*'Shares PortablePCs+Tablets'!S34</f>
        <v>0</v>
      </c>
      <c r="X41" s="11">
        <f>X$43*'Shares PortablePCs+Tablets'!T34</f>
        <v>0</v>
      </c>
      <c r="Y41" s="11">
        <f>Y$43*'Shares PortablePCs+Tablets'!U34</f>
        <v>0</v>
      </c>
      <c r="Z41" s="11">
        <f>Z$43*'Shares PortablePCs+Tablets'!V34</f>
        <v>0</v>
      </c>
      <c r="AA41" s="11">
        <f>AA$43*'Shares PortablePCs+Tablets'!W34</f>
        <v>0</v>
      </c>
      <c r="AB41" s="11">
        <f>AB$43*'Shares PortablePCs+Tablets'!X34</f>
        <v>0</v>
      </c>
      <c r="AC41" s="13">
        <v>0</v>
      </c>
      <c r="AD41" s="13">
        <v>0</v>
      </c>
      <c r="AE41" s="13">
        <v>0</v>
      </c>
      <c r="AF41" s="13">
        <v>0</v>
      </c>
      <c r="AG41" s="13">
        <v>0</v>
      </c>
      <c r="AH41" s="13">
        <v>0</v>
      </c>
      <c r="AI41" s="13">
        <v>0</v>
      </c>
      <c r="AJ41" s="13">
        <v>0</v>
      </c>
      <c r="AK41" s="13">
        <v>0</v>
      </c>
      <c r="AL41" s="13">
        <v>0</v>
      </c>
      <c r="AM41" s="13">
        <v>0</v>
      </c>
      <c r="AN41" s="13">
        <v>0</v>
      </c>
      <c r="AO41" s="13">
        <v>0</v>
      </c>
      <c r="AP41" s="13">
        <v>0</v>
      </c>
      <c r="AQ41" s="13">
        <v>0</v>
      </c>
      <c r="AR41" s="13">
        <v>0</v>
      </c>
      <c r="AS41" s="13">
        <v>0</v>
      </c>
      <c r="AT41" s="13">
        <v>0</v>
      </c>
      <c r="AU41" s="13">
        <v>0</v>
      </c>
      <c r="AV41" s="13">
        <v>0</v>
      </c>
      <c r="AW41" s="13">
        <v>0</v>
      </c>
      <c r="AX41" s="13">
        <v>0</v>
      </c>
      <c r="AY41" s="13">
        <v>0</v>
      </c>
      <c r="AZ41" s="13">
        <v>0</v>
      </c>
      <c r="BA41" s="13">
        <v>0</v>
      </c>
      <c r="BB41" s="13">
        <v>0</v>
      </c>
      <c r="BC41" s="13">
        <v>0</v>
      </c>
      <c r="BD41" s="13">
        <v>0</v>
      </c>
      <c r="BE41" s="13">
        <v>0</v>
      </c>
    </row>
    <row r="42" spans="1:57" x14ac:dyDescent="0.35">
      <c r="A42" s="57" t="s">
        <v>616</v>
      </c>
      <c r="C42" s="86" t="s">
        <v>5</v>
      </c>
      <c r="D42" s="58" t="s">
        <v>621</v>
      </c>
      <c r="E42" s="86" t="s">
        <v>624</v>
      </c>
      <c r="F42" s="26" t="s">
        <v>67</v>
      </c>
      <c r="G42" s="11">
        <f>G$43*'Shares PortablePCs+Tablets'!C35</f>
        <v>7.3392450624802521</v>
      </c>
      <c r="H42" s="11">
        <f>H$43*'Shares PortablePCs+Tablets'!D35</f>
        <v>9.6767116019921975</v>
      </c>
      <c r="I42" s="11">
        <f>I$43*'Shares PortablePCs+Tablets'!E35</f>
        <v>16.06331267323435</v>
      </c>
      <c r="J42" s="11">
        <f>J$43*'Shares PortablePCs+Tablets'!F35</f>
        <v>27.481540174744623</v>
      </c>
      <c r="K42" s="11">
        <f>K$43*'Shares PortablePCs+Tablets'!G35</f>
        <v>23.024500123969705</v>
      </c>
      <c r="L42" s="11">
        <f>L$43*'Shares PortablePCs+Tablets'!H35</f>
        <v>33.652836492321363</v>
      </c>
      <c r="M42" s="11">
        <f>M$43*'Shares PortablePCs+Tablets'!I35</f>
        <v>41.785321742612517</v>
      </c>
      <c r="N42" s="11">
        <f>N$43*'Shares PortablePCs+Tablets'!J35</f>
        <v>44.899891661657897</v>
      </c>
      <c r="O42" s="11">
        <f>O$43*'Shares PortablePCs+Tablets'!K35</f>
        <v>58.737130588970558</v>
      </c>
      <c r="P42" s="11">
        <f>P$43*'Shares PortablePCs+Tablets'!L35</f>
        <v>77.561093426581579</v>
      </c>
      <c r="Q42" s="11">
        <f>Q$43*'Shares PortablePCs+Tablets'!M35</f>
        <v>80.139644199923467</v>
      </c>
      <c r="R42" s="11">
        <f>R$43*'Shares PortablePCs+Tablets'!N35</f>
        <v>84.700408237859236</v>
      </c>
      <c r="S42" s="11">
        <f>S$43*'Shares PortablePCs+Tablets'!O35</f>
        <v>95.369561838872784</v>
      </c>
      <c r="T42" s="11">
        <f>T$43*'Shares PortablePCs+Tablets'!P35</f>
        <v>28.14358569873302</v>
      </c>
      <c r="U42" s="11">
        <f>U$43*'Shares PortablePCs+Tablets'!Q35</f>
        <v>0</v>
      </c>
      <c r="V42" s="11">
        <f>V$43*'Shares PortablePCs+Tablets'!R35</f>
        <v>0</v>
      </c>
      <c r="W42" s="11">
        <f>W$43*'Shares PortablePCs+Tablets'!S35</f>
        <v>0</v>
      </c>
      <c r="X42" s="11">
        <f>X$43*'Shares PortablePCs+Tablets'!T35</f>
        <v>0</v>
      </c>
      <c r="Y42" s="11">
        <f>Y$43*'Shares PortablePCs+Tablets'!U35</f>
        <v>0</v>
      </c>
      <c r="Z42" s="11">
        <f>Z$43*'Shares PortablePCs+Tablets'!V35</f>
        <v>0</v>
      </c>
      <c r="AA42" s="11">
        <f>AA$43*'Shares PortablePCs+Tablets'!W35</f>
        <v>0</v>
      </c>
      <c r="AB42" s="11">
        <f>AB$43*'Shares PortablePCs+Tablets'!X35</f>
        <v>0</v>
      </c>
      <c r="AC42" s="13">
        <v>0</v>
      </c>
      <c r="AD42" s="13">
        <v>0</v>
      </c>
      <c r="AE42" s="13">
        <v>0</v>
      </c>
      <c r="AF42" s="13">
        <v>0</v>
      </c>
      <c r="AG42" s="13">
        <v>0</v>
      </c>
      <c r="AH42" s="13">
        <v>0</v>
      </c>
      <c r="AI42" s="13">
        <v>0</v>
      </c>
      <c r="AJ42" s="13">
        <v>0</v>
      </c>
      <c r="AK42" s="13">
        <v>0</v>
      </c>
      <c r="AL42" s="13">
        <v>0</v>
      </c>
      <c r="AM42" s="13">
        <v>0</v>
      </c>
      <c r="AN42" s="13">
        <v>0</v>
      </c>
      <c r="AO42" s="13">
        <v>0</v>
      </c>
      <c r="AP42" s="13">
        <v>0</v>
      </c>
      <c r="AQ42" s="13">
        <v>0</v>
      </c>
      <c r="AR42" s="13">
        <v>0</v>
      </c>
      <c r="AS42" s="13">
        <v>0</v>
      </c>
      <c r="AT42" s="13">
        <v>0</v>
      </c>
      <c r="AU42" s="13">
        <v>0</v>
      </c>
      <c r="AV42" s="13">
        <v>0</v>
      </c>
      <c r="AW42" s="13">
        <v>0</v>
      </c>
      <c r="AX42" s="13">
        <v>0</v>
      </c>
      <c r="AY42" s="13">
        <v>0</v>
      </c>
      <c r="AZ42" s="13">
        <v>0</v>
      </c>
      <c r="BA42" s="13">
        <v>0</v>
      </c>
      <c r="BB42" s="13">
        <v>0</v>
      </c>
      <c r="BC42" s="13">
        <v>0</v>
      </c>
      <c r="BD42" s="13">
        <v>0</v>
      </c>
      <c r="BE42" s="13">
        <v>0</v>
      </c>
    </row>
    <row r="43" spans="1:57" x14ac:dyDescent="0.35">
      <c r="A43" s="86" t="s">
        <v>616</v>
      </c>
      <c r="B43" s="86"/>
      <c r="C43" s="86" t="s">
        <v>5</v>
      </c>
      <c r="D43" s="87" t="s">
        <v>621</v>
      </c>
      <c r="E43" s="86" t="s">
        <v>624</v>
      </c>
      <c r="F43" s="93" t="s">
        <v>630</v>
      </c>
      <c r="G43" s="2">
        <v>36.16969860196842</v>
      </c>
      <c r="H43" s="2">
        <v>51.670998002812034</v>
      </c>
      <c r="I43" s="2">
        <v>73.815711432588628</v>
      </c>
      <c r="J43" s="2">
        <v>127.26846798722177</v>
      </c>
      <c r="K43" s="2">
        <v>131.20460617239357</v>
      </c>
      <c r="L43" s="2">
        <v>161.98099527455994</v>
      </c>
      <c r="M43" s="2">
        <v>199.97653737599992</v>
      </c>
      <c r="N43" s="2">
        <v>259.7097887999999</v>
      </c>
      <c r="O43" s="2">
        <v>337.28543999999988</v>
      </c>
      <c r="P43" s="2">
        <v>396.80639999999988</v>
      </c>
      <c r="Q43" s="2">
        <v>413.33999999999992</v>
      </c>
      <c r="R43" s="2">
        <v>497.99999999999994</v>
      </c>
      <c r="S43" s="2">
        <v>600</v>
      </c>
      <c r="T43" s="2">
        <v>200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14">
        <v>0</v>
      </c>
      <c r="AD43" s="14">
        <v>0</v>
      </c>
      <c r="AE43" s="14">
        <v>0</v>
      </c>
      <c r="AF43" s="14">
        <v>0</v>
      </c>
      <c r="AG43" s="14">
        <v>0</v>
      </c>
      <c r="AH43" s="14">
        <v>0</v>
      </c>
      <c r="AI43" s="14">
        <v>0</v>
      </c>
      <c r="AJ43" s="14">
        <v>0</v>
      </c>
      <c r="AK43" s="14">
        <v>0</v>
      </c>
      <c r="AL43" s="14">
        <v>0</v>
      </c>
      <c r="AM43" s="14">
        <v>0</v>
      </c>
      <c r="AN43" s="14">
        <v>0</v>
      </c>
      <c r="AO43" s="14">
        <v>0</v>
      </c>
      <c r="AP43" s="14">
        <v>0</v>
      </c>
      <c r="AQ43" s="14">
        <v>0</v>
      </c>
      <c r="AR43" s="14">
        <v>0</v>
      </c>
      <c r="AS43" s="14">
        <v>0</v>
      </c>
      <c r="AT43" s="14">
        <v>0</v>
      </c>
      <c r="AU43" s="14">
        <v>0</v>
      </c>
      <c r="AV43" s="14">
        <v>0</v>
      </c>
      <c r="AW43" s="14">
        <v>0</v>
      </c>
      <c r="AX43" s="14">
        <v>0</v>
      </c>
      <c r="AY43" s="14">
        <v>0</v>
      </c>
      <c r="AZ43" s="14">
        <v>0</v>
      </c>
      <c r="BA43" s="14">
        <v>0</v>
      </c>
      <c r="BB43" s="14">
        <v>0</v>
      </c>
      <c r="BC43" s="14">
        <v>0</v>
      </c>
      <c r="BD43" s="14">
        <v>0</v>
      </c>
      <c r="BE43" s="14">
        <v>0</v>
      </c>
    </row>
    <row r="44" spans="1:57" x14ac:dyDescent="0.35">
      <c r="F44" s="26" t="s">
        <v>69</v>
      </c>
      <c r="G44" s="5">
        <f t="shared" ref="G44:Q44" si="0">_xlfn.RRI(1,G43,H43)</f>
        <v>0.4285714285714286</v>
      </c>
      <c r="H44" s="5">
        <f t="shared" si="0"/>
        <v>0.42857142857142883</v>
      </c>
      <c r="I44" s="5">
        <f t="shared" si="0"/>
        <v>0.72413793103448265</v>
      </c>
      <c r="J44" s="5">
        <f t="shared" si="0"/>
        <v>3.0927835051546282E-2</v>
      </c>
      <c r="K44" s="5">
        <f t="shared" si="0"/>
        <v>0.23456790123456783</v>
      </c>
      <c r="L44" s="5">
        <f t="shared" si="0"/>
        <v>0.23456790123456783</v>
      </c>
      <c r="M44" s="5">
        <f t="shared" si="0"/>
        <v>0.29870129870129869</v>
      </c>
      <c r="N44" s="5">
        <f t="shared" si="0"/>
        <v>0.29870129870129869</v>
      </c>
      <c r="O44" s="5">
        <f t="shared" si="0"/>
        <v>0.17647058823529416</v>
      </c>
      <c r="P44" s="5">
        <f t="shared" si="0"/>
        <v>4.1666666666666741E-2</v>
      </c>
      <c r="Q44" s="5">
        <f t="shared" si="0"/>
        <v>0.20481927710843384</v>
      </c>
      <c r="R44" s="5">
        <f>_xlfn.RRI(1,R43,S43)</f>
        <v>0.20481927710843384</v>
      </c>
      <c r="S44" s="5">
        <f t="shared" ref="S44:AB44" si="1">_xlfn.RRI(1,S43,T43)</f>
        <v>-0.66666666666666674</v>
      </c>
      <c r="T44" s="5">
        <f t="shared" si="1"/>
        <v>-1</v>
      </c>
      <c r="U44" s="5">
        <f t="shared" si="1"/>
        <v>0</v>
      </c>
      <c r="V44" s="5">
        <f t="shared" si="1"/>
        <v>0</v>
      </c>
      <c r="W44" s="5">
        <f t="shared" si="1"/>
        <v>0</v>
      </c>
      <c r="X44" s="5">
        <f t="shared" si="1"/>
        <v>0</v>
      </c>
      <c r="Y44" s="5">
        <f t="shared" si="1"/>
        <v>0</v>
      </c>
      <c r="Z44" s="5">
        <f t="shared" si="1"/>
        <v>0</v>
      </c>
      <c r="AA44" s="5">
        <f t="shared" si="1"/>
        <v>0</v>
      </c>
      <c r="AB44" s="5">
        <f t="shared" si="1"/>
        <v>0</v>
      </c>
      <c r="AC44">
        <v>0</v>
      </c>
      <c r="AD44" s="86">
        <v>0</v>
      </c>
      <c r="AE44" s="86">
        <v>0</v>
      </c>
      <c r="AF44" s="86">
        <v>0</v>
      </c>
      <c r="AG44" s="86">
        <v>0</v>
      </c>
      <c r="AH44" s="86">
        <v>0</v>
      </c>
      <c r="AI44" s="86">
        <v>0</v>
      </c>
      <c r="AJ44" s="86">
        <v>0</v>
      </c>
      <c r="AK44" s="86">
        <v>0</v>
      </c>
      <c r="AL44" s="86">
        <v>0</v>
      </c>
      <c r="AM44" s="86">
        <v>0</v>
      </c>
      <c r="AN44" s="86">
        <v>0</v>
      </c>
      <c r="AO44" s="86">
        <v>0</v>
      </c>
      <c r="AP44" s="86">
        <v>0</v>
      </c>
      <c r="AQ44" s="86">
        <v>0</v>
      </c>
      <c r="AR44" s="86">
        <v>0</v>
      </c>
      <c r="AS44" s="86">
        <v>0</v>
      </c>
      <c r="AT44" s="86">
        <v>0</v>
      </c>
      <c r="AU44" s="86">
        <v>0</v>
      </c>
      <c r="AV44" s="86">
        <v>0</v>
      </c>
      <c r="AW44" s="86">
        <v>0</v>
      </c>
      <c r="AX44" s="86">
        <v>0</v>
      </c>
      <c r="AY44" s="86">
        <v>0</v>
      </c>
      <c r="AZ44" s="86">
        <v>0</v>
      </c>
      <c r="BA44" s="86">
        <v>0</v>
      </c>
      <c r="BB44" s="86">
        <v>0</v>
      </c>
      <c r="BC44" s="86">
        <v>0</v>
      </c>
      <c r="BD44" s="86">
        <v>0</v>
      </c>
      <c r="BE44" s="86">
        <v>0</v>
      </c>
    </row>
    <row r="45" spans="1:57" x14ac:dyDescent="0.35">
      <c r="F45" s="30" t="s">
        <v>587</v>
      </c>
      <c r="G45" s="28">
        <f>SUM(G12:G42)</f>
        <v>36.169698601968427</v>
      </c>
      <c r="H45" s="28">
        <f t="shared" ref="H45:AB45" si="2">SUM(H12:H42)</f>
        <v>51.670998002812034</v>
      </c>
      <c r="I45" s="28">
        <f t="shared" si="2"/>
        <v>73.815711432588657</v>
      </c>
      <c r="J45" s="28">
        <f t="shared" si="2"/>
        <v>127.26846798722175</v>
      </c>
      <c r="K45" s="28">
        <f t="shared" si="2"/>
        <v>131.20460617239362</v>
      </c>
      <c r="L45" s="28">
        <f t="shared" si="2"/>
        <v>161.98099527455994</v>
      </c>
      <c r="M45" s="28">
        <f t="shared" si="2"/>
        <v>199.97653737599992</v>
      </c>
      <c r="N45" s="28">
        <f t="shared" si="2"/>
        <v>259.70978879999984</v>
      </c>
      <c r="O45" s="28">
        <f t="shared" si="2"/>
        <v>337.28544000000005</v>
      </c>
      <c r="P45" s="28">
        <f t="shared" si="2"/>
        <v>396.8064</v>
      </c>
      <c r="Q45" s="28">
        <f t="shared" si="2"/>
        <v>413.34</v>
      </c>
      <c r="R45" s="28">
        <f t="shared" si="2"/>
        <v>497.99999999999994</v>
      </c>
      <c r="S45" s="28">
        <f t="shared" si="2"/>
        <v>600</v>
      </c>
      <c r="T45" s="28">
        <f t="shared" si="2"/>
        <v>200</v>
      </c>
      <c r="U45" s="28">
        <f t="shared" si="2"/>
        <v>0</v>
      </c>
      <c r="V45" s="28">
        <f t="shared" si="2"/>
        <v>0</v>
      </c>
      <c r="W45" s="28">
        <f t="shared" si="2"/>
        <v>0</v>
      </c>
      <c r="X45" s="28">
        <f t="shared" si="2"/>
        <v>0</v>
      </c>
      <c r="Y45" s="28">
        <f t="shared" si="2"/>
        <v>0</v>
      </c>
      <c r="Z45" s="28">
        <f t="shared" si="2"/>
        <v>0</v>
      </c>
      <c r="AA45" s="28">
        <f t="shared" si="2"/>
        <v>0</v>
      </c>
      <c r="AB45" s="28">
        <f t="shared" si="2"/>
        <v>0</v>
      </c>
      <c r="AC45" s="28">
        <v>0</v>
      </c>
      <c r="AD45" s="28">
        <v>0</v>
      </c>
      <c r="AE45" s="28">
        <v>0</v>
      </c>
      <c r="AF45" s="28">
        <v>0</v>
      </c>
      <c r="AG45" s="28">
        <v>0</v>
      </c>
      <c r="AH45" s="28">
        <v>0</v>
      </c>
      <c r="AI45" s="28">
        <v>0</v>
      </c>
      <c r="AJ45" s="28">
        <v>0</v>
      </c>
      <c r="AK45" s="28">
        <v>0</v>
      </c>
      <c r="AL45" s="28">
        <v>0</v>
      </c>
      <c r="AM45" s="28">
        <v>0</v>
      </c>
      <c r="AN45" s="28">
        <v>0</v>
      </c>
      <c r="AO45" s="28">
        <v>0</v>
      </c>
      <c r="AP45" s="28">
        <v>0</v>
      </c>
      <c r="AQ45" s="28">
        <v>0</v>
      </c>
      <c r="AR45" s="28">
        <v>0</v>
      </c>
      <c r="AS45" s="28">
        <v>0</v>
      </c>
      <c r="AT45" s="28">
        <v>0</v>
      </c>
      <c r="AU45" s="28">
        <v>0</v>
      </c>
      <c r="AV45" s="28">
        <v>0</v>
      </c>
      <c r="AW45" s="28">
        <v>0</v>
      </c>
      <c r="AX45" s="28">
        <v>0</v>
      </c>
      <c r="AY45" s="28">
        <v>0</v>
      </c>
      <c r="AZ45" s="28">
        <v>0</v>
      </c>
      <c r="BA45" s="28">
        <v>0</v>
      </c>
      <c r="BB45" s="28">
        <v>0</v>
      </c>
      <c r="BC45" s="28">
        <v>0</v>
      </c>
      <c r="BD45" s="28">
        <v>0</v>
      </c>
      <c r="BE45" s="28">
        <v>0</v>
      </c>
    </row>
    <row r="46" spans="1:57" x14ac:dyDescent="0.35">
      <c r="F46" s="15" t="s">
        <v>70</v>
      </c>
      <c r="G46" s="15"/>
      <c r="H46" s="15"/>
      <c r="I46" s="15"/>
      <c r="J46" s="16"/>
      <c r="K46" s="16"/>
      <c r="L46" s="16"/>
      <c r="M46" s="16"/>
      <c r="N46" s="16"/>
      <c r="O46" s="16"/>
      <c r="P46" s="16"/>
      <c r="Q46" s="16"/>
    </row>
    <row r="47" spans="1:57" x14ac:dyDescent="0.35">
      <c r="F47" s="13" t="s">
        <v>71</v>
      </c>
      <c r="G47" s="13"/>
      <c r="H47" s="13"/>
      <c r="I47" s="13"/>
    </row>
  </sheetData>
  <mergeCells count="4">
    <mergeCell ref="H1:I1"/>
    <mergeCell ref="G10:Q10"/>
    <mergeCell ref="R10:AB10"/>
    <mergeCell ref="AC10:BE10"/>
  </mergeCells>
  <pageMargins left="0.7" right="0.7" top="0.78740157499999996" bottom="0.78740157499999996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476B0-4040-4F1A-BFFD-6537D5FBB8E3}">
  <sheetPr>
    <tabColor rgb="FF92D050"/>
  </sheetPr>
  <dimension ref="A1:BE47"/>
  <sheetViews>
    <sheetView topLeftCell="A40" zoomScale="59" zoomScaleNormal="59" workbookViewId="0">
      <selection activeCell="F43" sqref="F43"/>
    </sheetView>
  </sheetViews>
  <sheetFormatPr baseColWidth="10" defaultRowHeight="14.5" x14ac:dyDescent="0.35"/>
  <cols>
    <col min="1" max="4" width="11.54296875" style="57"/>
    <col min="5" max="5" width="19.7265625" style="81" bestFit="1" customWidth="1"/>
    <col min="6" max="6" width="27.26953125" customWidth="1"/>
    <col min="7" max="8" width="12.26953125" customWidth="1"/>
    <col min="9" max="9" width="12" customWidth="1"/>
    <col min="10" max="17" width="11" customWidth="1"/>
    <col min="18" max="27" width="11.26953125" bestFit="1" customWidth="1"/>
  </cols>
  <sheetData>
    <row r="1" spans="1:57" x14ac:dyDescent="0.35">
      <c r="F1" s="26" t="s">
        <v>32</v>
      </c>
      <c r="G1" s="26" t="s">
        <v>33</v>
      </c>
      <c r="H1" s="94"/>
      <c r="I1" s="94"/>
      <c r="J1" s="26"/>
      <c r="K1" s="26"/>
      <c r="L1" s="26"/>
      <c r="M1" s="26"/>
      <c r="N1" s="26"/>
      <c r="O1" s="26"/>
      <c r="P1" s="26"/>
    </row>
    <row r="2" spans="1:57" x14ac:dyDescent="0.35">
      <c r="G2" s="26" t="s">
        <v>585</v>
      </c>
      <c r="H2" s="26"/>
      <c r="I2" s="26"/>
      <c r="J2" s="26"/>
      <c r="K2" s="26"/>
      <c r="L2" s="26"/>
      <c r="M2" s="26"/>
      <c r="N2" s="26"/>
      <c r="O2" s="26"/>
      <c r="P2" s="26"/>
    </row>
    <row r="9" spans="1:57" x14ac:dyDescent="0.35">
      <c r="F9" s="26"/>
      <c r="G9" s="26"/>
      <c r="H9" s="26"/>
      <c r="I9" s="6"/>
      <c r="J9" s="6"/>
      <c r="K9" s="6"/>
      <c r="L9" s="6"/>
      <c r="M9" s="6"/>
      <c r="N9" s="6"/>
      <c r="O9" s="6"/>
      <c r="P9" s="6"/>
      <c r="Q9" s="6"/>
      <c r="R9" s="26"/>
      <c r="S9" s="26"/>
      <c r="T9" s="26"/>
      <c r="U9" s="26"/>
      <c r="V9" s="26"/>
      <c r="W9" s="26"/>
      <c r="X9" s="26"/>
      <c r="Y9" s="26"/>
      <c r="Z9" s="26"/>
      <c r="AA9" s="7"/>
    </row>
    <row r="10" spans="1:57" x14ac:dyDescent="0.35">
      <c r="F10" s="26"/>
      <c r="G10" s="96" t="s">
        <v>38</v>
      </c>
      <c r="H10" s="96"/>
      <c r="I10" s="96"/>
      <c r="J10" s="96"/>
      <c r="K10" s="96"/>
      <c r="L10" s="96"/>
      <c r="M10" s="96"/>
      <c r="N10" s="96"/>
      <c r="O10" s="96"/>
      <c r="P10" s="96"/>
      <c r="Q10" s="96"/>
      <c r="R10" s="97" t="s">
        <v>39</v>
      </c>
      <c r="S10" s="97"/>
      <c r="T10" s="97"/>
      <c r="U10" s="97"/>
      <c r="V10" s="97"/>
      <c r="W10" s="97"/>
      <c r="X10" s="97"/>
      <c r="Y10" s="97"/>
      <c r="Z10" s="97"/>
      <c r="AA10" s="97"/>
      <c r="AB10" s="97"/>
      <c r="AC10" s="98" t="s">
        <v>40</v>
      </c>
      <c r="AD10" s="98"/>
      <c r="AE10" s="98"/>
      <c r="AF10" s="98"/>
      <c r="AG10" s="98"/>
      <c r="AH10" s="98"/>
      <c r="AI10" s="98"/>
      <c r="AJ10" s="98"/>
      <c r="AK10" s="98"/>
      <c r="AL10" s="98"/>
      <c r="AM10" s="98"/>
      <c r="AN10" s="98"/>
      <c r="AO10" s="98"/>
      <c r="AP10" s="98"/>
      <c r="AQ10" s="98"/>
      <c r="AR10" s="98"/>
      <c r="AS10" s="98"/>
      <c r="AT10" s="98"/>
      <c r="AU10" s="98"/>
      <c r="AV10" s="98"/>
      <c r="AW10" s="98"/>
      <c r="AX10" s="98"/>
      <c r="AY10" s="98"/>
      <c r="AZ10" s="98"/>
      <c r="BA10" s="98"/>
      <c r="BB10" s="98"/>
      <c r="BC10" s="98"/>
      <c r="BD10" s="98"/>
      <c r="BE10" s="98"/>
    </row>
    <row r="11" spans="1:57" x14ac:dyDescent="0.35">
      <c r="A11" s="57" t="s">
        <v>615</v>
      </c>
      <c r="B11" s="57" t="s">
        <v>613</v>
      </c>
      <c r="C11" s="57" t="s">
        <v>618</v>
      </c>
      <c r="D11" s="57" t="s">
        <v>620</v>
      </c>
      <c r="E11" s="81" t="s">
        <v>619</v>
      </c>
      <c r="F11" s="27" t="s">
        <v>614</v>
      </c>
      <c r="G11" s="8">
        <v>2000</v>
      </c>
      <c r="H11" s="8">
        <v>2001</v>
      </c>
      <c r="I11" s="8">
        <v>2002</v>
      </c>
      <c r="J11" s="8">
        <v>2003</v>
      </c>
      <c r="K11" s="8">
        <v>2004</v>
      </c>
      <c r="L11" s="8">
        <v>2005</v>
      </c>
      <c r="M11" s="8">
        <v>2006</v>
      </c>
      <c r="N11" s="8">
        <v>2007</v>
      </c>
      <c r="O11" s="8">
        <v>2008</v>
      </c>
      <c r="P11" s="8">
        <v>2009</v>
      </c>
      <c r="Q11" s="8">
        <v>2010</v>
      </c>
      <c r="R11" s="9">
        <v>2011</v>
      </c>
      <c r="S11" s="9">
        <v>2012</v>
      </c>
      <c r="T11" s="9">
        <v>2013</v>
      </c>
      <c r="U11" s="9">
        <v>2014</v>
      </c>
      <c r="V11" s="9">
        <v>2015</v>
      </c>
      <c r="W11" s="9">
        <v>2016</v>
      </c>
      <c r="X11" s="9">
        <v>2017</v>
      </c>
      <c r="Y11" s="9">
        <v>2018</v>
      </c>
      <c r="Z11" s="9">
        <v>2019</v>
      </c>
      <c r="AA11" s="9">
        <v>2020</v>
      </c>
      <c r="AB11" s="9">
        <v>2021</v>
      </c>
      <c r="AC11" s="10">
        <v>2022</v>
      </c>
      <c r="AD11" s="10">
        <v>2023</v>
      </c>
      <c r="AE11" s="10">
        <v>2024</v>
      </c>
      <c r="AF11" s="10">
        <v>2025</v>
      </c>
      <c r="AG11" s="10">
        <v>2026</v>
      </c>
      <c r="AH11" s="10">
        <v>2027</v>
      </c>
      <c r="AI11" s="10">
        <v>2028</v>
      </c>
      <c r="AJ11" s="10">
        <v>2029</v>
      </c>
      <c r="AK11" s="10">
        <v>2030</v>
      </c>
      <c r="AL11" s="10">
        <v>2031</v>
      </c>
      <c r="AM11" s="10">
        <v>2032</v>
      </c>
      <c r="AN11" s="10">
        <v>2033</v>
      </c>
      <c r="AO11" s="10">
        <v>2034</v>
      </c>
      <c r="AP11" s="10">
        <v>2035</v>
      </c>
      <c r="AQ11" s="10">
        <v>2036</v>
      </c>
      <c r="AR11" s="10">
        <v>2037</v>
      </c>
      <c r="AS11" s="10">
        <v>2038</v>
      </c>
      <c r="AT11" s="10">
        <v>2039</v>
      </c>
      <c r="AU11" s="10">
        <v>2040</v>
      </c>
      <c r="AV11" s="10">
        <v>2041</v>
      </c>
      <c r="AW11" s="10">
        <v>2042</v>
      </c>
      <c r="AX11" s="10">
        <v>2043</v>
      </c>
      <c r="AY11" s="10">
        <v>2044</v>
      </c>
      <c r="AZ11" s="10">
        <v>2045</v>
      </c>
      <c r="BA11" s="10">
        <v>2046</v>
      </c>
      <c r="BB11" s="10">
        <v>2047</v>
      </c>
      <c r="BC11" s="10">
        <v>2048</v>
      </c>
      <c r="BD11" s="10">
        <v>2049</v>
      </c>
      <c r="BE11" s="10">
        <v>2050</v>
      </c>
    </row>
    <row r="12" spans="1:57" x14ac:dyDescent="0.35">
      <c r="A12" s="57" t="s">
        <v>616</v>
      </c>
      <c r="C12" s="86" t="s">
        <v>5</v>
      </c>
      <c r="D12" s="58" t="s">
        <v>621</v>
      </c>
      <c r="E12" s="82" t="s">
        <v>83</v>
      </c>
      <c r="F12" s="26" t="s">
        <v>41</v>
      </c>
      <c r="G12" s="11">
        <f>G$43*'Shares PortablePCs+Tablets'!C5</f>
        <v>0</v>
      </c>
      <c r="H12" s="11">
        <f>H$43*'Shares PortablePCs+Tablets'!D5</f>
        <v>0</v>
      </c>
      <c r="I12" s="11">
        <f>I$43*'Shares PortablePCs+Tablets'!E5</f>
        <v>0</v>
      </c>
      <c r="J12" s="11">
        <f>J$43*'Shares PortablePCs+Tablets'!F5</f>
        <v>0</v>
      </c>
      <c r="K12" s="11">
        <f>K$43*'Shares PortablePCs+Tablets'!G5</f>
        <v>0</v>
      </c>
      <c r="L12" s="11">
        <f>L$43*'Shares PortablePCs+Tablets'!H5</f>
        <v>0</v>
      </c>
      <c r="M12" s="11">
        <f>M$43*'Shares PortablePCs+Tablets'!I5</f>
        <v>0</v>
      </c>
      <c r="N12" s="11">
        <f>N$43*'Shares PortablePCs+Tablets'!J5</f>
        <v>0</v>
      </c>
      <c r="O12" s="11">
        <f>O$43*'Shares PortablePCs+Tablets'!K5</f>
        <v>0</v>
      </c>
      <c r="P12" s="11">
        <f>P$43*'Shares PortablePCs+Tablets'!L5</f>
        <v>0</v>
      </c>
      <c r="Q12" s="11">
        <f>Q$43*'Shares PortablePCs+Tablets'!M5</f>
        <v>0</v>
      </c>
      <c r="R12" s="11">
        <f>R$43*'Shares PortablePCs+Tablets'!N5</f>
        <v>0</v>
      </c>
      <c r="S12" s="11">
        <f>S$43*'Shares PortablePCs+Tablets'!O5</f>
        <v>0</v>
      </c>
      <c r="T12" s="11">
        <f>T$43*'Shares PortablePCs+Tablets'!P5</f>
        <v>0</v>
      </c>
      <c r="U12" s="11">
        <f>U$43*'Shares PortablePCs+Tablets'!Q5</f>
        <v>0</v>
      </c>
      <c r="V12" s="11">
        <f>V$43*'Shares PortablePCs+Tablets'!R5</f>
        <v>0</v>
      </c>
      <c r="W12" s="11">
        <f>W$43*'Shares PortablePCs+Tablets'!S5</f>
        <v>0</v>
      </c>
      <c r="X12" s="11">
        <f>X$43*'Shares PortablePCs+Tablets'!T5</f>
        <v>0</v>
      </c>
      <c r="Y12" s="11">
        <f>Y$43*'Shares PortablePCs+Tablets'!U5</f>
        <v>0</v>
      </c>
      <c r="Z12" s="11">
        <f>Z$43*'Shares PortablePCs+Tablets'!V5</f>
        <v>0</v>
      </c>
      <c r="AA12" s="11">
        <f>AA$43*'Shares PortablePCs+Tablets'!W5</f>
        <v>0</v>
      </c>
      <c r="AB12" s="11">
        <f>AB$43*'Shares PortablePCs+Tablets'!X5</f>
        <v>0</v>
      </c>
      <c r="AC12" s="13">
        <v>0</v>
      </c>
      <c r="AD12" s="13">
        <v>0</v>
      </c>
      <c r="AE12" s="13">
        <v>0</v>
      </c>
      <c r="AF12" s="13">
        <v>0</v>
      </c>
      <c r="AG12" s="13">
        <v>0</v>
      </c>
      <c r="AH12" s="13">
        <v>0</v>
      </c>
      <c r="AI12" s="13">
        <v>0</v>
      </c>
      <c r="AJ12" s="13">
        <v>0</v>
      </c>
      <c r="AK12" s="13">
        <v>0</v>
      </c>
      <c r="AL12" s="13">
        <v>0</v>
      </c>
      <c r="AM12" s="13">
        <v>0</v>
      </c>
      <c r="AN12" s="13">
        <v>0</v>
      </c>
      <c r="AO12" s="13">
        <v>0</v>
      </c>
      <c r="AP12" s="13">
        <v>0</v>
      </c>
      <c r="AQ12" s="13">
        <v>0</v>
      </c>
      <c r="AR12" s="13">
        <v>0</v>
      </c>
      <c r="AS12" s="13">
        <v>0</v>
      </c>
      <c r="AT12" s="13">
        <v>0</v>
      </c>
      <c r="AU12" s="13">
        <v>0</v>
      </c>
      <c r="AV12" s="13">
        <v>0</v>
      </c>
      <c r="AW12" s="13">
        <v>0</v>
      </c>
      <c r="AX12" s="13">
        <v>0</v>
      </c>
      <c r="AY12" s="13">
        <v>0</v>
      </c>
      <c r="AZ12" s="13">
        <v>0</v>
      </c>
      <c r="BA12" s="13">
        <v>0</v>
      </c>
      <c r="BB12" s="13">
        <v>0</v>
      </c>
      <c r="BC12" s="13">
        <v>0</v>
      </c>
      <c r="BD12" s="13">
        <v>0</v>
      </c>
      <c r="BE12" s="13">
        <v>0</v>
      </c>
    </row>
    <row r="13" spans="1:57" x14ac:dyDescent="0.35">
      <c r="A13" s="57" t="s">
        <v>616</v>
      </c>
      <c r="C13" s="86" t="s">
        <v>5</v>
      </c>
      <c r="D13" s="58" t="s">
        <v>621</v>
      </c>
      <c r="E13" s="82" t="s">
        <v>83</v>
      </c>
      <c r="F13" s="26" t="s">
        <v>42</v>
      </c>
      <c r="G13" s="11">
        <f>G$43*'Shares PortablePCs+Tablets'!C6</f>
        <v>0</v>
      </c>
      <c r="H13" s="11">
        <f>H$43*'Shares PortablePCs+Tablets'!D6</f>
        <v>0</v>
      </c>
      <c r="I13" s="11">
        <f>I$43*'Shares PortablePCs+Tablets'!E6</f>
        <v>0</v>
      </c>
      <c r="J13" s="11">
        <f>J$43*'Shares PortablePCs+Tablets'!F6</f>
        <v>0</v>
      </c>
      <c r="K13" s="11">
        <f>K$43*'Shares PortablePCs+Tablets'!G6</f>
        <v>0</v>
      </c>
      <c r="L13" s="11">
        <f>L$43*'Shares PortablePCs+Tablets'!H6</f>
        <v>0</v>
      </c>
      <c r="M13" s="11">
        <f>M$43*'Shares PortablePCs+Tablets'!I6</f>
        <v>0</v>
      </c>
      <c r="N13" s="11">
        <f>N$43*'Shares PortablePCs+Tablets'!J6</f>
        <v>0</v>
      </c>
      <c r="O13" s="11">
        <f>O$43*'Shares PortablePCs+Tablets'!K6</f>
        <v>0</v>
      </c>
      <c r="P13" s="11">
        <f>P$43*'Shares PortablePCs+Tablets'!L6</f>
        <v>0</v>
      </c>
      <c r="Q13" s="11">
        <f>Q$43*'Shares PortablePCs+Tablets'!M6</f>
        <v>0</v>
      </c>
      <c r="R13" s="11">
        <f>R$43*'Shares PortablePCs+Tablets'!N6</f>
        <v>0</v>
      </c>
      <c r="S13" s="11">
        <f>S$43*'Shares PortablePCs+Tablets'!O6</f>
        <v>0</v>
      </c>
      <c r="T13" s="11">
        <f>T$43*'Shares PortablePCs+Tablets'!P6</f>
        <v>0</v>
      </c>
      <c r="U13" s="11">
        <f>U$43*'Shares PortablePCs+Tablets'!Q6</f>
        <v>0</v>
      </c>
      <c r="V13" s="11">
        <f>V$43*'Shares PortablePCs+Tablets'!R6</f>
        <v>0</v>
      </c>
      <c r="W13" s="11">
        <f>W$43*'Shares PortablePCs+Tablets'!S6</f>
        <v>0</v>
      </c>
      <c r="X13" s="11">
        <f>X$43*'Shares PortablePCs+Tablets'!T6</f>
        <v>0</v>
      </c>
      <c r="Y13" s="11">
        <f>Y$43*'Shares PortablePCs+Tablets'!U6</f>
        <v>0</v>
      </c>
      <c r="Z13" s="11">
        <f>Z$43*'Shares PortablePCs+Tablets'!V6</f>
        <v>0</v>
      </c>
      <c r="AA13" s="11">
        <f>AA$43*'Shares PortablePCs+Tablets'!W6</f>
        <v>0</v>
      </c>
      <c r="AB13" s="11">
        <f>AB$43*'Shares PortablePCs+Tablets'!X6</f>
        <v>0</v>
      </c>
      <c r="AC13" s="13">
        <v>0</v>
      </c>
      <c r="AD13" s="13">
        <v>0</v>
      </c>
      <c r="AE13" s="13">
        <v>0</v>
      </c>
      <c r="AF13" s="13">
        <v>0</v>
      </c>
      <c r="AG13" s="13">
        <v>0</v>
      </c>
      <c r="AH13" s="13">
        <v>0</v>
      </c>
      <c r="AI13" s="13">
        <v>0</v>
      </c>
      <c r="AJ13" s="13">
        <v>0</v>
      </c>
      <c r="AK13" s="13">
        <v>0</v>
      </c>
      <c r="AL13" s="13">
        <v>0</v>
      </c>
      <c r="AM13" s="13">
        <v>0</v>
      </c>
      <c r="AN13" s="13">
        <v>0</v>
      </c>
      <c r="AO13" s="13">
        <v>0</v>
      </c>
      <c r="AP13" s="13">
        <v>0</v>
      </c>
      <c r="AQ13" s="13">
        <v>0</v>
      </c>
      <c r="AR13" s="13">
        <v>0</v>
      </c>
      <c r="AS13" s="13">
        <v>0</v>
      </c>
      <c r="AT13" s="13">
        <v>0</v>
      </c>
      <c r="AU13" s="13">
        <v>0</v>
      </c>
      <c r="AV13" s="13">
        <v>0</v>
      </c>
      <c r="AW13" s="13">
        <v>0</v>
      </c>
      <c r="AX13" s="13">
        <v>0</v>
      </c>
      <c r="AY13" s="13">
        <v>0</v>
      </c>
      <c r="AZ13" s="13">
        <v>0</v>
      </c>
      <c r="BA13" s="13">
        <v>0</v>
      </c>
      <c r="BB13" s="13">
        <v>0</v>
      </c>
      <c r="BC13" s="13">
        <v>0</v>
      </c>
      <c r="BD13" s="13">
        <v>0</v>
      </c>
      <c r="BE13" s="13">
        <v>0</v>
      </c>
    </row>
    <row r="14" spans="1:57" x14ac:dyDescent="0.35">
      <c r="A14" s="57" t="s">
        <v>616</v>
      </c>
      <c r="C14" s="86" t="s">
        <v>5</v>
      </c>
      <c r="D14" s="58" t="s">
        <v>621</v>
      </c>
      <c r="E14" s="82" t="s">
        <v>83</v>
      </c>
      <c r="F14" s="26" t="s">
        <v>43</v>
      </c>
      <c r="G14" s="11">
        <f>G$43*'Shares PortablePCs+Tablets'!C7</f>
        <v>0</v>
      </c>
      <c r="H14" s="11">
        <f>H$43*'Shares PortablePCs+Tablets'!D7</f>
        <v>0</v>
      </c>
      <c r="I14" s="11">
        <f>I$43*'Shares PortablePCs+Tablets'!E7</f>
        <v>0</v>
      </c>
      <c r="J14" s="11">
        <f>J$43*'Shares PortablePCs+Tablets'!F7</f>
        <v>0</v>
      </c>
      <c r="K14" s="11">
        <f>K$43*'Shares PortablePCs+Tablets'!G7</f>
        <v>0</v>
      </c>
      <c r="L14" s="11">
        <f>L$43*'Shares PortablePCs+Tablets'!H7</f>
        <v>0</v>
      </c>
      <c r="M14" s="11">
        <f>M$43*'Shares PortablePCs+Tablets'!I7</f>
        <v>0</v>
      </c>
      <c r="N14" s="11">
        <f>N$43*'Shares PortablePCs+Tablets'!J7</f>
        <v>0</v>
      </c>
      <c r="O14" s="11">
        <f>O$43*'Shares PortablePCs+Tablets'!K7</f>
        <v>0</v>
      </c>
      <c r="P14" s="11">
        <f>P$43*'Shares PortablePCs+Tablets'!L7</f>
        <v>0</v>
      </c>
      <c r="Q14" s="11">
        <f>Q$43*'Shares PortablePCs+Tablets'!M7</f>
        <v>0</v>
      </c>
      <c r="R14" s="11">
        <f>R$43*'Shares PortablePCs+Tablets'!N7</f>
        <v>0</v>
      </c>
      <c r="S14" s="11">
        <f>S$43*'Shares PortablePCs+Tablets'!O7</f>
        <v>0</v>
      </c>
      <c r="T14" s="11">
        <f>T$43*'Shares PortablePCs+Tablets'!P7</f>
        <v>0</v>
      </c>
      <c r="U14" s="11">
        <f>U$43*'Shares PortablePCs+Tablets'!Q7</f>
        <v>0</v>
      </c>
      <c r="V14" s="11">
        <f>V$43*'Shares PortablePCs+Tablets'!R7</f>
        <v>0</v>
      </c>
      <c r="W14" s="11">
        <f>W$43*'Shares PortablePCs+Tablets'!S7</f>
        <v>0</v>
      </c>
      <c r="X14" s="11">
        <f>X$43*'Shares PortablePCs+Tablets'!T7</f>
        <v>0</v>
      </c>
      <c r="Y14" s="11">
        <f>Y$43*'Shares PortablePCs+Tablets'!U7</f>
        <v>0</v>
      </c>
      <c r="Z14" s="11">
        <f>Z$43*'Shares PortablePCs+Tablets'!V7</f>
        <v>0</v>
      </c>
      <c r="AA14" s="11">
        <f>AA$43*'Shares PortablePCs+Tablets'!W7</f>
        <v>0</v>
      </c>
      <c r="AB14" s="11">
        <f>AB$43*'Shares PortablePCs+Tablets'!X7</f>
        <v>0</v>
      </c>
      <c r="AC14" s="13">
        <v>0</v>
      </c>
      <c r="AD14" s="13">
        <v>0</v>
      </c>
      <c r="AE14" s="13">
        <v>0</v>
      </c>
      <c r="AF14" s="13">
        <v>0</v>
      </c>
      <c r="AG14" s="13">
        <v>0</v>
      </c>
      <c r="AH14" s="13">
        <v>0</v>
      </c>
      <c r="AI14" s="13">
        <v>0</v>
      </c>
      <c r="AJ14" s="13">
        <v>0</v>
      </c>
      <c r="AK14" s="13">
        <v>0</v>
      </c>
      <c r="AL14" s="13">
        <v>0</v>
      </c>
      <c r="AM14" s="13">
        <v>0</v>
      </c>
      <c r="AN14" s="13">
        <v>0</v>
      </c>
      <c r="AO14" s="13">
        <v>0</v>
      </c>
      <c r="AP14" s="13">
        <v>0</v>
      </c>
      <c r="AQ14" s="13">
        <v>0</v>
      </c>
      <c r="AR14" s="13">
        <v>0</v>
      </c>
      <c r="AS14" s="13">
        <v>0</v>
      </c>
      <c r="AT14" s="13">
        <v>0</v>
      </c>
      <c r="AU14" s="13">
        <v>0</v>
      </c>
      <c r="AV14" s="13">
        <v>0</v>
      </c>
      <c r="AW14" s="13">
        <v>0</v>
      </c>
      <c r="AX14" s="13">
        <v>0</v>
      </c>
      <c r="AY14" s="13">
        <v>0</v>
      </c>
      <c r="AZ14" s="13">
        <v>0</v>
      </c>
      <c r="BA14" s="13">
        <v>0</v>
      </c>
      <c r="BB14" s="13">
        <v>0</v>
      </c>
      <c r="BC14" s="13">
        <v>0</v>
      </c>
      <c r="BD14" s="13">
        <v>0</v>
      </c>
      <c r="BE14" s="13">
        <v>0</v>
      </c>
    </row>
    <row r="15" spans="1:57" x14ac:dyDescent="0.35">
      <c r="A15" s="57" t="s">
        <v>616</v>
      </c>
      <c r="C15" s="86" t="s">
        <v>5</v>
      </c>
      <c r="D15" s="58" t="s">
        <v>621</v>
      </c>
      <c r="E15" s="82" t="s">
        <v>83</v>
      </c>
      <c r="F15" s="26" t="s">
        <v>44</v>
      </c>
      <c r="G15" s="11">
        <f>G$43*'Shares PortablePCs+Tablets'!C8</f>
        <v>0</v>
      </c>
      <c r="H15" s="11">
        <f>H$43*'Shares PortablePCs+Tablets'!D8</f>
        <v>0</v>
      </c>
      <c r="I15" s="11">
        <f>I$43*'Shares PortablePCs+Tablets'!E8</f>
        <v>0</v>
      </c>
      <c r="J15" s="11">
        <f>J$43*'Shares PortablePCs+Tablets'!F8</f>
        <v>0</v>
      </c>
      <c r="K15" s="11">
        <f>K$43*'Shares PortablePCs+Tablets'!G8</f>
        <v>0</v>
      </c>
      <c r="L15" s="11">
        <f>L$43*'Shares PortablePCs+Tablets'!H8</f>
        <v>0</v>
      </c>
      <c r="M15" s="11">
        <f>M$43*'Shares PortablePCs+Tablets'!I8</f>
        <v>0</v>
      </c>
      <c r="N15" s="11">
        <f>N$43*'Shares PortablePCs+Tablets'!J8</f>
        <v>0</v>
      </c>
      <c r="O15" s="11">
        <f>O$43*'Shares PortablePCs+Tablets'!K8</f>
        <v>0</v>
      </c>
      <c r="P15" s="11">
        <f>P$43*'Shares PortablePCs+Tablets'!L8</f>
        <v>0</v>
      </c>
      <c r="Q15" s="11">
        <f>Q$43*'Shares PortablePCs+Tablets'!M8</f>
        <v>0</v>
      </c>
      <c r="R15" s="11">
        <f>R$43*'Shares PortablePCs+Tablets'!N8</f>
        <v>0</v>
      </c>
      <c r="S15" s="11">
        <f>S$43*'Shares PortablePCs+Tablets'!O8</f>
        <v>0</v>
      </c>
      <c r="T15" s="11">
        <f>T$43*'Shares PortablePCs+Tablets'!P8</f>
        <v>0</v>
      </c>
      <c r="U15" s="11">
        <f>U$43*'Shares PortablePCs+Tablets'!Q8</f>
        <v>0</v>
      </c>
      <c r="V15" s="11">
        <f>V$43*'Shares PortablePCs+Tablets'!R8</f>
        <v>0</v>
      </c>
      <c r="W15" s="11">
        <f>W$43*'Shares PortablePCs+Tablets'!S8</f>
        <v>0</v>
      </c>
      <c r="X15" s="11">
        <f>X$43*'Shares PortablePCs+Tablets'!T8</f>
        <v>0</v>
      </c>
      <c r="Y15" s="11">
        <f>Y$43*'Shares PortablePCs+Tablets'!U8</f>
        <v>0</v>
      </c>
      <c r="Z15" s="11">
        <f>Z$43*'Shares PortablePCs+Tablets'!V8</f>
        <v>0</v>
      </c>
      <c r="AA15" s="11">
        <f>AA$43*'Shares PortablePCs+Tablets'!W8</f>
        <v>0</v>
      </c>
      <c r="AB15" s="11">
        <f>AB$43*'Shares PortablePCs+Tablets'!X8</f>
        <v>0</v>
      </c>
      <c r="AC15" s="13">
        <v>0</v>
      </c>
      <c r="AD15" s="13">
        <v>0</v>
      </c>
      <c r="AE15" s="13">
        <v>0</v>
      </c>
      <c r="AF15" s="13">
        <v>0</v>
      </c>
      <c r="AG15" s="13">
        <v>0</v>
      </c>
      <c r="AH15" s="13">
        <v>0</v>
      </c>
      <c r="AI15" s="13">
        <v>0</v>
      </c>
      <c r="AJ15" s="13">
        <v>0</v>
      </c>
      <c r="AK15" s="13">
        <v>0</v>
      </c>
      <c r="AL15" s="13">
        <v>0</v>
      </c>
      <c r="AM15" s="13">
        <v>0</v>
      </c>
      <c r="AN15" s="13">
        <v>0</v>
      </c>
      <c r="AO15" s="13">
        <v>0</v>
      </c>
      <c r="AP15" s="13">
        <v>0</v>
      </c>
      <c r="AQ15" s="13">
        <v>0</v>
      </c>
      <c r="AR15" s="13">
        <v>0</v>
      </c>
      <c r="AS15" s="13">
        <v>0</v>
      </c>
      <c r="AT15" s="13">
        <v>0</v>
      </c>
      <c r="AU15" s="13">
        <v>0</v>
      </c>
      <c r="AV15" s="13">
        <v>0</v>
      </c>
      <c r="AW15" s="13">
        <v>0</v>
      </c>
      <c r="AX15" s="13">
        <v>0</v>
      </c>
      <c r="AY15" s="13">
        <v>0</v>
      </c>
      <c r="AZ15" s="13">
        <v>0</v>
      </c>
      <c r="BA15" s="13">
        <v>0</v>
      </c>
      <c r="BB15" s="13">
        <v>0</v>
      </c>
      <c r="BC15" s="13">
        <v>0</v>
      </c>
      <c r="BD15" s="13">
        <v>0</v>
      </c>
      <c r="BE15" s="13">
        <v>0</v>
      </c>
    </row>
    <row r="16" spans="1:57" x14ac:dyDescent="0.35">
      <c r="A16" s="57" t="s">
        <v>616</v>
      </c>
      <c r="C16" s="86" t="s">
        <v>5</v>
      </c>
      <c r="D16" s="58" t="s">
        <v>621</v>
      </c>
      <c r="E16" s="82" t="s">
        <v>83</v>
      </c>
      <c r="F16" s="26" t="s">
        <v>45</v>
      </c>
      <c r="G16" s="11">
        <f>G$43*'Shares PortablePCs+Tablets'!C9</f>
        <v>0</v>
      </c>
      <c r="H16" s="11">
        <f>H$43*'Shares PortablePCs+Tablets'!D9</f>
        <v>0</v>
      </c>
      <c r="I16" s="11">
        <f>I$43*'Shares PortablePCs+Tablets'!E9</f>
        <v>0</v>
      </c>
      <c r="J16" s="11">
        <f>J$43*'Shares PortablePCs+Tablets'!F9</f>
        <v>0</v>
      </c>
      <c r="K16" s="11">
        <f>K$43*'Shares PortablePCs+Tablets'!G9</f>
        <v>0</v>
      </c>
      <c r="L16" s="11">
        <f>L$43*'Shares PortablePCs+Tablets'!H9</f>
        <v>0</v>
      </c>
      <c r="M16" s="11">
        <f>M$43*'Shares PortablePCs+Tablets'!I9</f>
        <v>0</v>
      </c>
      <c r="N16" s="11">
        <f>N$43*'Shares PortablePCs+Tablets'!J9</f>
        <v>0</v>
      </c>
      <c r="O16" s="11">
        <f>O$43*'Shares PortablePCs+Tablets'!K9</f>
        <v>0</v>
      </c>
      <c r="P16" s="11">
        <f>P$43*'Shares PortablePCs+Tablets'!L9</f>
        <v>0</v>
      </c>
      <c r="Q16" s="11">
        <f>Q$43*'Shares PortablePCs+Tablets'!M9</f>
        <v>0</v>
      </c>
      <c r="R16" s="11">
        <f>R$43*'Shares PortablePCs+Tablets'!N9</f>
        <v>0</v>
      </c>
      <c r="S16" s="11">
        <f>S$43*'Shares PortablePCs+Tablets'!O9</f>
        <v>0</v>
      </c>
      <c r="T16" s="11">
        <f>T$43*'Shares PortablePCs+Tablets'!P9</f>
        <v>0</v>
      </c>
      <c r="U16" s="11">
        <f>U$43*'Shares PortablePCs+Tablets'!Q9</f>
        <v>0</v>
      </c>
      <c r="V16" s="11">
        <f>V$43*'Shares PortablePCs+Tablets'!R9</f>
        <v>0</v>
      </c>
      <c r="W16" s="11">
        <f>W$43*'Shares PortablePCs+Tablets'!S9</f>
        <v>0</v>
      </c>
      <c r="X16" s="11">
        <f>X$43*'Shares PortablePCs+Tablets'!T9</f>
        <v>0</v>
      </c>
      <c r="Y16" s="11">
        <f>Y$43*'Shares PortablePCs+Tablets'!U9</f>
        <v>0</v>
      </c>
      <c r="Z16" s="11">
        <f>Z$43*'Shares PortablePCs+Tablets'!V9</f>
        <v>0</v>
      </c>
      <c r="AA16" s="11">
        <f>AA$43*'Shares PortablePCs+Tablets'!W9</f>
        <v>0</v>
      </c>
      <c r="AB16" s="11">
        <f>AB$43*'Shares PortablePCs+Tablets'!X9</f>
        <v>0</v>
      </c>
      <c r="AC16" s="13">
        <v>0</v>
      </c>
      <c r="AD16" s="13">
        <v>0</v>
      </c>
      <c r="AE16" s="13">
        <v>0</v>
      </c>
      <c r="AF16" s="13">
        <v>0</v>
      </c>
      <c r="AG16" s="13">
        <v>0</v>
      </c>
      <c r="AH16" s="13">
        <v>0</v>
      </c>
      <c r="AI16" s="13">
        <v>0</v>
      </c>
      <c r="AJ16" s="13">
        <v>0</v>
      </c>
      <c r="AK16" s="13">
        <v>0</v>
      </c>
      <c r="AL16" s="13">
        <v>0</v>
      </c>
      <c r="AM16" s="13">
        <v>0</v>
      </c>
      <c r="AN16" s="13">
        <v>0</v>
      </c>
      <c r="AO16" s="13">
        <v>0</v>
      </c>
      <c r="AP16" s="13">
        <v>0</v>
      </c>
      <c r="AQ16" s="13">
        <v>0</v>
      </c>
      <c r="AR16" s="13">
        <v>0</v>
      </c>
      <c r="AS16" s="13">
        <v>0</v>
      </c>
      <c r="AT16" s="13">
        <v>0</v>
      </c>
      <c r="AU16" s="13">
        <v>0</v>
      </c>
      <c r="AV16" s="13">
        <v>0</v>
      </c>
      <c r="AW16" s="13">
        <v>0</v>
      </c>
      <c r="AX16" s="13">
        <v>0</v>
      </c>
      <c r="AY16" s="13">
        <v>0</v>
      </c>
      <c r="AZ16" s="13">
        <v>0</v>
      </c>
      <c r="BA16" s="13">
        <v>0</v>
      </c>
      <c r="BB16" s="13">
        <v>0</v>
      </c>
      <c r="BC16" s="13">
        <v>0</v>
      </c>
      <c r="BD16" s="13">
        <v>0</v>
      </c>
      <c r="BE16" s="13">
        <v>0</v>
      </c>
    </row>
    <row r="17" spans="1:57" x14ac:dyDescent="0.35">
      <c r="A17" s="57" t="s">
        <v>616</v>
      </c>
      <c r="C17" s="86" t="s">
        <v>5</v>
      </c>
      <c r="D17" s="58" t="s">
        <v>621</v>
      </c>
      <c r="E17" s="82" t="s">
        <v>83</v>
      </c>
      <c r="F17" s="26" t="s">
        <v>46</v>
      </c>
      <c r="G17" s="11">
        <f>G$43*'Shares PortablePCs+Tablets'!C10</f>
        <v>0</v>
      </c>
      <c r="H17" s="11">
        <f>H$43*'Shares PortablePCs+Tablets'!D10</f>
        <v>0</v>
      </c>
      <c r="I17" s="11">
        <f>I$43*'Shares PortablePCs+Tablets'!E10</f>
        <v>0</v>
      </c>
      <c r="J17" s="11">
        <f>J$43*'Shares PortablePCs+Tablets'!F10</f>
        <v>0</v>
      </c>
      <c r="K17" s="11">
        <f>K$43*'Shares PortablePCs+Tablets'!G10</f>
        <v>0</v>
      </c>
      <c r="L17" s="11">
        <f>L$43*'Shares PortablePCs+Tablets'!H10</f>
        <v>0</v>
      </c>
      <c r="M17" s="11">
        <f>M$43*'Shares PortablePCs+Tablets'!I10</f>
        <v>0</v>
      </c>
      <c r="N17" s="11">
        <f>N$43*'Shares PortablePCs+Tablets'!J10</f>
        <v>0</v>
      </c>
      <c r="O17" s="11">
        <f>O$43*'Shares PortablePCs+Tablets'!K10</f>
        <v>0</v>
      </c>
      <c r="P17" s="11">
        <f>P$43*'Shares PortablePCs+Tablets'!L10</f>
        <v>0</v>
      </c>
      <c r="Q17" s="11">
        <f>Q$43*'Shares PortablePCs+Tablets'!M10</f>
        <v>0</v>
      </c>
      <c r="R17" s="11">
        <f>R$43*'Shares PortablePCs+Tablets'!N10</f>
        <v>0</v>
      </c>
      <c r="S17" s="11">
        <f>S$43*'Shares PortablePCs+Tablets'!O10</f>
        <v>0</v>
      </c>
      <c r="T17" s="11">
        <f>T$43*'Shares PortablePCs+Tablets'!P10</f>
        <v>0</v>
      </c>
      <c r="U17" s="11">
        <f>U$43*'Shares PortablePCs+Tablets'!Q10</f>
        <v>0</v>
      </c>
      <c r="V17" s="11">
        <f>V$43*'Shares PortablePCs+Tablets'!R10</f>
        <v>0</v>
      </c>
      <c r="W17" s="11">
        <f>W$43*'Shares PortablePCs+Tablets'!S10</f>
        <v>0</v>
      </c>
      <c r="X17" s="11">
        <f>X$43*'Shares PortablePCs+Tablets'!T10</f>
        <v>0</v>
      </c>
      <c r="Y17" s="11">
        <f>Y$43*'Shares PortablePCs+Tablets'!U10</f>
        <v>0</v>
      </c>
      <c r="Z17" s="11">
        <f>Z$43*'Shares PortablePCs+Tablets'!V10</f>
        <v>0</v>
      </c>
      <c r="AA17" s="11">
        <f>AA$43*'Shares PortablePCs+Tablets'!W10</f>
        <v>0</v>
      </c>
      <c r="AB17" s="11">
        <f>AB$43*'Shares PortablePCs+Tablets'!X10</f>
        <v>0</v>
      </c>
      <c r="AC17" s="13">
        <v>0</v>
      </c>
      <c r="AD17" s="13">
        <v>0</v>
      </c>
      <c r="AE17" s="13">
        <v>0</v>
      </c>
      <c r="AF17" s="13">
        <v>0</v>
      </c>
      <c r="AG17" s="13">
        <v>0</v>
      </c>
      <c r="AH17" s="13">
        <v>0</v>
      </c>
      <c r="AI17" s="13">
        <v>0</v>
      </c>
      <c r="AJ17" s="13">
        <v>0</v>
      </c>
      <c r="AK17" s="13">
        <v>0</v>
      </c>
      <c r="AL17" s="13">
        <v>0</v>
      </c>
      <c r="AM17" s="13">
        <v>0</v>
      </c>
      <c r="AN17" s="13">
        <v>0</v>
      </c>
      <c r="AO17" s="13">
        <v>0</v>
      </c>
      <c r="AP17" s="13">
        <v>0</v>
      </c>
      <c r="AQ17" s="13">
        <v>0</v>
      </c>
      <c r="AR17" s="13">
        <v>0</v>
      </c>
      <c r="AS17" s="13">
        <v>0</v>
      </c>
      <c r="AT17" s="13">
        <v>0</v>
      </c>
      <c r="AU17" s="13">
        <v>0</v>
      </c>
      <c r="AV17" s="13">
        <v>0</v>
      </c>
      <c r="AW17" s="13">
        <v>0</v>
      </c>
      <c r="AX17" s="13">
        <v>0</v>
      </c>
      <c r="AY17" s="13">
        <v>0</v>
      </c>
      <c r="AZ17" s="13">
        <v>0</v>
      </c>
      <c r="BA17" s="13">
        <v>0</v>
      </c>
      <c r="BB17" s="13">
        <v>0</v>
      </c>
      <c r="BC17" s="13">
        <v>0</v>
      </c>
      <c r="BD17" s="13">
        <v>0</v>
      </c>
      <c r="BE17" s="13">
        <v>0</v>
      </c>
    </row>
    <row r="18" spans="1:57" x14ac:dyDescent="0.35">
      <c r="A18" s="57" t="s">
        <v>616</v>
      </c>
      <c r="C18" s="86" t="s">
        <v>5</v>
      </c>
      <c r="D18" s="58" t="s">
        <v>621</v>
      </c>
      <c r="E18" s="82" t="s">
        <v>83</v>
      </c>
      <c r="F18" s="26" t="s">
        <v>47</v>
      </c>
      <c r="G18" s="11">
        <f>G$43*'Shares PortablePCs+Tablets'!C11</f>
        <v>0</v>
      </c>
      <c r="H18" s="11">
        <f>H$43*'Shares PortablePCs+Tablets'!D11</f>
        <v>0</v>
      </c>
      <c r="I18" s="11">
        <f>I$43*'Shares PortablePCs+Tablets'!E11</f>
        <v>0</v>
      </c>
      <c r="J18" s="11">
        <f>J$43*'Shares PortablePCs+Tablets'!F11</f>
        <v>0</v>
      </c>
      <c r="K18" s="11">
        <f>K$43*'Shares PortablePCs+Tablets'!G11</f>
        <v>0</v>
      </c>
      <c r="L18" s="11">
        <f>L$43*'Shares PortablePCs+Tablets'!H11</f>
        <v>0</v>
      </c>
      <c r="M18" s="11">
        <f>M$43*'Shares PortablePCs+Tablets'!I11</f>
        <v>0</v>
      </c>
      <c r="N18" s="11">
        <f>N$43*'Shares PortablePCs+Tablets'!J11</f>
        <v>0</v>
      </c>
      <c r="O18" s="11">
        <f>O$43*'Shares PortablePCs+Tablets'!K11</f>
        <v>0</v>
      </c>
      <c r="P18" s="11">
        <f>P$43*'Shares PortablePCs+Tablets'!L11</f>
        <v>0</v>
      </c>
      <c r="Q18" s="11">
        <f>Q$43*'Shares PortablePCs+Tablets'!M11</f>
        <v>0</v>
      </c>
      <c r="R18" s="11">
        <f>R$43*'Shares PortablePCs+Tablets'!N11</f>
        <v>0</v>
      </c>
      <c r="S18" s="11">
        <f>S$43*'Shares PortablePCs+Tablets'!O11</f>
        <v>0</v>
      </c>
      <c r="T18" s="11">
        <f>T$43*'Shares PortablePCs+Tablets'!P11</f>
        <v>0</v>
      </c>
      <c r="U18" s="11">
        <f>U$43*'Shares PortablePCs+Tablets'!Q11</f>
        <v>0</v>
      </c>
      <c r="V18" s="11">
        <f>V$43*'Shares PortablePCs+Tablets'!R11</f>
        <v>0</v>
      </c>
      <c r="W18" s="11">
        <f>W$43*'Shares PortablePCs+Tablets'!S11</f>
        <v>0</v>
      </c>
      <c r="X18" s="11">
        <f>X$43*'Shares PortablePCs+Tablets'!T11</f>
        <v>0</v>
      </c>
      <c r="Y18" s="11">
        <f>Y$43*'Shares PortablePCs+Tablets'!U11</f>
        <v>0</v>
      </c>
      <c r="Z18" s="11">
        <f>Z$43*'Shares PortablePCs+Tablets'!V11</f>
        <v>0</v>
      </c>
      <c r="AA18" s="11">
        <f>AA$43*'Shares PortablePCs+Tablets'!W11</f>
        <v>0</v>
      </c>
      <c r="AB18" s="11">
        <f>AB$43*'Shares PortablePCs+Tablets'!X11</f>
        <v>0</v>
      </c>
      <c r="AC18" s="13">
        <v>0</v>
      </c>
      <c r="AD18" s="13">
        <v>0</v>
      </c>
      <c r="AE18" s="13">
        <v>0</v>
      </c>
      <c r="AF18" s="13">
        <v>0</v>
      </c>
      <c r="AG18" s="13">
        <v>0</v>
      </c>
      <c r="AH18" s="13">
        <v>0</v>
      </c>
      <c r="AI18" s="13">
        <v>0</v>
      </c>
      <c r="AJ18" s="13">
        <v>0</v>
      </c>
      <c r="AK18" s="13">
        <v>0</v>
      </c>
      <c r="AL18" s="13">
        <v>0</v>
      </c>
      <c r="AM18" s="13">
        <v>0</v>
      </c>
      <c r="AN18" s="13">
        <v>0</v>
      </c>
      <c r="AO18" s="13">
        <v>0</v>
      </c>
      <c r="AP18" s="13">
        <v>0</v>
      </c>
      <c r="AQ18" s="13">
        <v>0</v>
      </c>
      <c r="AR18" s="13">
        <v>0</v>
      </c>
      <c r="AS18" s="13">
        <v>0</v>
      </c>
      <c r="AT18" s="13">
        <v>0</v>
      </c>
      <c r="AU18" s="13">
        <v>0</v>
      </c>
      <c r="AV18" s="13">
        <v>0</v>
      </c>
      <c r="AW18" s="13">
        <v>0</v>
      </c>
      <c r="AX18" s="13">
        <v>0</v>
      </c>
      <c r="AY18" s="13">
        <v>0</v>
      </c>
      <c r="AZ18" s="13">
        <v>0</v>
      </c>
      <c r="BA18" s="13">
        <v>0</v>
      </c>
      <c r="BB18" s="13">
        <v>0</v>
      </c>
      <c r="BC18" s="13">
        <v>0</v>
      </c>
      <c r="BD18" s="13">
        <v>0</v>
      </c>
      <c r="BE18" s="13">
        <v>0</v>
      </c>
    </row>
    <row r="19" spans="1:57" x14ac:dyDescent="0.35">
      <c r="A19" s="57" t="s">
        <v>616</v>
      </c>
      <c r="C19" s="86" t="s">
        <v>5</v>
      </c>
      <c r="D19" s="58" t="s">
        <v>621</v>
      </c>
      <c r="E19" s="82" t="s">
        <v>83</v>
      </c>
      <c r="F19" s="26" t="s">
        <v>48</v>
      </c>
      <c r="G19" s="11">
        <f>G$43*'Shares PortablePCs+Tablets'!C12</f>
        <v>0</v>
      </c>
      <c r="H19" s="11">
        <f>H$43*'Shares PortablePCs+Tablets'!D12</f>
        <v>0</v>
      </c>
      <c r="I19" s="11">
        <f>I$43*'Shares PortablePCs+Tablets'!E12</f>
        <v>0</v>
      </c>
      <c r="J19" s="11">
        <f>J$43*'Shares PortablePCs+Tablets'!F12</f>
        <v>0</v>
      </c>
      <c r="K19" s="11">
        <f>K$43*'Shares PortablePCs+Tablets'!G12</f>
        <v>0</v>
      </c>
      <c r="L19" s="11">
        <f>L$43*'Shares PortablePCs+Tablets'!H12</f>
        <v>0</v>
      </c>
      <c r="M19" s="11">
        <f>M$43*'Shares PortablePCs+Tablets'!I12</f>
        <v>0</v>
      </c>
      <c r="N19" s="11">
        <f>N$43*'Shares PortablePCs+Tablets'!J12</f>
        <v>0</v>
      </c>
      <c r="O19" s="11">
        <f>O$43*'Shares PortablePCs+Tablets'!K12</f>
        <v>0</v>
      </c>
      <c r="P19" s="11">
        <f>P$43*'Shares PortablePCs+Tablets'!L12</f>
        <v>0</v>
      </c>
      <c r="Q19" s="11">
        <f>Q$43*'Shares PortablePCs+Tablets'!M12</f>
        <v>0</v>
      </c>
      <c r="R19" s="11">
        <f>R$43*'Shares PortablePCs+Tablets'!N12</f>
        <v>0</v>
      </c>
      <c r="S19" s="11">
        <f>S$43*'Shares PortablePCs+Tablets'!O12</f>
        <v>0</v>
      </c>
      <c r="T19" s="11">
        <f>T$43*'Shares PortablePCs+Tablets'!P12</f>
        <v>0</v>
      </c>
      <c r="U19" s="11">
        <f>U$43*'Shares PortablePCs+Tablets'!Q12</f>
        <v>0</v>
      </c>
      <c r="V19" s="11">
        <f>V$43*'Shares PortablePCs+Tablets'!R12</f>
        <v>0</v>
      </c>
      <c r="W19" s="11">
        <f>W$43*'Shares PortablePCs+Tablets'!S12</f>
        <v>0</v>
      </c>
      <c r="X19" s="11">
        <f>X$43*'Shares PortablePCs+Tablets'!T12</f>
        <v>0</v>
      </c>
      <c r="Y19" s="11">
        <f>Y$43*'Shares PortablePCs+Tablets'!U12</f>
        <v>0</v>
      </c>
      <c r="Z19" s="11">
        <f>Z$43*'Shares PortablePCs+Tablets'!V12</f>
        <v>0</v>
      </c>
      <c r="AA19" s="11">
        <f>AA$43*'Shares PortablePCs+Tablets'!W12</f>
        <v>0</v>
      </c>
      <c r="AB19" s="11">
        <f>AB$43*'Shares PortablePCs+Tablets'!X12</f>
        <v>0</v>
      </c>
      <c r="AC19" s="13">
        <v>0</v>
      </c>
      <c r="AD19" s="13">
        <v>0</v>
      </c>
      <c r="AE19" s="13">
        <v>0</v>
      </c>
      <c r="AF19" s="13">
        <v>0</v>
      </c>
      <c r="AG19" s="13">
        <v>0</v>
      </c>
      <c r="AH19" s="13">
        <v>0</v>
      </c>
      <c r="AI19" s="13">
        <v>0</v>
      </c>
      <c r="AJ19" s="13">
        <v>0</v>
      </c>
      <c r="AK19" s="13">
        <v>0</v>
      </c>
      <c r="AL19" s="13">
        <v>0</v>
      </c>
      <c r="AM19" s="13">
        <v>0</v>
      </c>
      <c r="AN19" s="13">
        <v>0</v>
      </c>
      <c r="AO19" s="13">
        <v>0</v>
      </c>
      <c r="AP19" s="13">
        <v>0</v>
      </c>
      <c r="AQ19" s="13">
        <v>0</v>
      </c>
      <c r="AR19" s="13">
        <v>0</v>
      </c>
      <c r="AS19" s="13">
        <v>0</v>
      </c>
      <c r="AT19" s="13">
        <v>0</v>
      </c>
      <c r="AU19" s="13">
        <v>0</v>
      </c>
      <c r="AV19" s="13">
        <v>0</v>
      </c>
      <c r="AW19" s="13">
        <v>0</v>
      </c>
      <c r="AX19" s="13">
        <v>0</v>
      </c>
      <c r="AY19" s="13">
        <v>0</v>
      </c>
      <c r="AZ19" s="13">
        <v>0</v>
      </c>
      <c r="BA19" s="13">
        <v>0</v>
      </c>
      <c r="BB19" s="13">
        <v>0</v>
      </c>
      <c r="BC19" s="13">
        <v>0</v>
      </c>
      <c r="BD19" s="13">
        <v>0</v>
      </c>
      <c r="BE19" s="13">
        <v>0</v>
      </c>
    </row>
    <row r="20" spans="1:57" x14ac:dyDescent="0.35">
      <c r="A20" s="57" t="s">
        <v>616</v>
      </c>
      <c r="C20" s="86" t="s">
        <v>5</v>
      </c>
      <c r="D20" s="58" t="s">
        <v>621</v>
      </c>
      <c r="E20" s="82" t="s">
        <v>83</v>
      </c>
      <c r="F20" s="26" t="s">
        <v>49</v>
      </c>
      <c r="G20" s="11">
        <f>G$43*'Shares PortablePCs+Tablets'!C13</f>
        <v>0</v>
      </c>
      <c r="H20" s="11">
        <f>H$43*'Shares PortablePCs+Tablets'!D13</f>
        <v>0</v>
      </c>
      <c r="I20" s="11">
        <f>I$43*'Shares PortablePCs+Tablets'!E13</f>
        <v>0</v>
      </c>
      <c r="J20" s="11">
        <f>J$43*'Shares PortablePCs+Tablets'!F13</f>
        <v>0</v>
      </c>
      <c r="K20" s="11">
        <f>K$43*'Shares PortablePCs+Tablets'!G13</f>
        <v>0</v>
      </c>
      <c r="L20" s="11">
        <f>L$43*'Shares PortablePCs+Tablets'!H13</f>
        <v>0</v>
      </c>
      <c r="M20" s="11">
        <f>M$43*'Shares PortablePCs+Tablets'!I13</f>
        <v>0</v>
      </c>
      <c r="N20" s="11">
        <f>N$43*'Shares PortablePCs+Tablets'!J13</f>
        <v>0</v>
      </c>
      <c r="O20" s="11">
        <f>O$43*'Shares PortablePCs+Tablets'!K13</f>
        <v>0</v>
      </c>
      <c r="P20" s="11">
        <f>P$43*'Shares PortablePCs+Tablets'!L13</f>
        <v>0</v>
      </c>
      <c r="Q20" s="11">
        <f>Q$43*'Shares PortablePCs+Tablets'!M13</f>
        <v>0</v>
      </c>
      <c r="R20" s="11">
        <f>R$43*'Shares PortablePCs+Tablets'!N13</f>
        <v>0</v>
      </c>
      <c r="S20" s="11">
        <f>S$43*'Shares PortablePCs+Tablets'!O13</f>
        <v>0</v>
      </c>
      <c r="T20" s="11">
        <f>T$43*'Shares PortablePCs+Tablets'!P13</f>
        <v>0</v>
      </c>
      <c r="U20" s="11">
        <f>U$43*'Shares PortablePCs+Tablets'!Q13</f>
        <v>0</v>
      </c>
      <c r="V20" s="11">
        <f>V$43*'Shares PortablePCs+Tablets'!R13</f>
        <v>0</v>
      </c>
      <c r="W20" s="11">
        <f>W$43*'Shares PortablePCs+Tablets'!S13</f>
        <v>0</v>
      </c>
      <c r="X20" s="11">
        <f>X$43*'Shares PortablePCs+Tablets'!T13</f>
        <v>0</v>
      </c>
      <c r="Y20" s="11">
        <f>Y$43*'Shares PortablePCs+Tablets'!U13</f>
        <v>0</v>
      </c>
      <c r="Z20" s="11">
        <f>Z$43*'Shares PortablePCs+Tablets'!V13</f>
        <v>0</v>
      </c>
      <c r="AA20" s="11">
        <f>AA$43*'Shares PortablePCs+Tablets'!W13</f>
        <v>0</v>
      </c>
      <c r="AB20" s="11">
        <f>AB$43*'Shares PortablePCs+Tablets'!X13</f>
        <v>0</v>
      </c>
      <c r="AC20" s="13">
        <v>0</v>
      </c>
      <c r="AD20" s="13">
        <v>0</v>
      </c>
      <c r="AE20" s="13">
        <v>0</v>
      </c>
      <c r="AF20" s="13">
        <v>0</v>
      </c>
      <c r="AG20" s="13">
        <v>0</v>
      </c>
      <c r="AH20" s="13">
        <v>0</v>
      </c>
      <c r="AI20" s="13">
        <v>0</v>
      </c>
      <c r="AJ20" s="13">
        <v>0</v>
      </c>
      <c r="AK20" s="13">
        <v>0</v>
      </c>
      <c r="AL20" s="13">
        <v>0</v>
      </c>
      <c r="AM20" s="13">
        <v>0</v>
      </c>
      <c r="AN20" s="13">
        <v>0</v>
      </c>
      <c r="AO20" s="13">
        <v>0</v>
      </c>
      <c r="AP20" s="13">
        <v>0</v>
      </c>
      <c r="AQ20" s="13">
        <v>0</v>
      </c>
      <c r="AR20" s="13">
        <v>0</v>
      </c>
      <c r="AS20" s="13">
        <v>0</v>
      </c>
      <c r="AT20" s="13">
        <v>0</v>
      </c>
      <c r="AU20" s="13">
        <v>0</v>
      </c>
      <c r="AV20" s="13">
        <v>0</v>
      </c>
      <c r="AW20" s="13">
        <v>0</v>
      </c>
      <c r="AX20" s="13">
        <v>0</v>
      </c>
      <c r="AY20" s="13">
        <v>0</v>
      </c>
      <c r="AZ20" s="13">
        <v>0</v>
      </c>
      <c r="BA20" s="13">
        <v>0</v>
      </c>
      <c r="BB20" s="13">
        <v>0</v>
      </c>
      <c r="BC20" s="13">
        <v>0</v>
      </c>
      <c r="BD20" s="13">
        <v>0</v>
      </c>
      <c r="BE20" s="13">
        <v>0</v>
      </c>
    </row>
    <row r="21" spans="1:57" x14ac:dyDescent="0.35">
      <c r="A21" s="57" t="s">
        <v>616</v>
      </c>
      <c r="C21" s="86" t="s">
        <v>5</v>
      </c>
      <c r="D21" s="58" t="s">
        <v>621</v>
      </c>
      <c r="E21" s="82" t="s">
        <v>83</v>
      </c>
      <c r="F21" s="26" t="s">
        <v>35</v>
      </c>
      <c r="G21" s="11">
        <f>G$43*'Shares PortablePCs+Tablets'!C14</f>
        <v>0</v>
      </c>
      <c r="H21" s="11">
        <f>H$43*'Shares PortablePCs+Tablets'!D14</f>
        <v>0</v>
      </c>
      <c r="I21" s="11">
        <f>I$43*'Shares PortablePCs+Tablets'!E14</f>
        <v>0</v>
      </c>
      <c r="J21" s="11">
        <f>J$43*'Shares PortablePCs+Tablets'!F14</f>
        <v>0</v>
      </c>
      <c r="K21" s="11">
        <f>K$43*'Shares PortablePCs+Tablets'!G14</f>
        <v>0</v>
      </c>
      <c r="L21" s="11">
        <f>L$43*'Shares PortablePCs+Tablets'!H14</f>
        <v>0</v>
      </c>
      <c r="M21" s="11">
        <f>M$43*'Shares PortablePCs+Tablets'!I14</f>
        <v>0</v>
      </c>
      <c r="N21" s="11">
        <f>N$43*'Shares PortablePCs+Tablets'!J14</f>
        <v>0</v>
      </c>
      <c r="O21" s="11">
        <f>O$43*'Shares PortablePCs+Tablets'!K14</f>
        <v>0</v>
      </c>
      <c r="P21" s="11">
        <f>P$43*'Shares PortablePCs+Tablets'!L14</f>
        <v>0</v>
      </c>
      <c r="Q21" s="11">
        <f>Q$43*'Shares PortablePCs+Tablets'!M14</f>
        <v>0</v>
      </c>
      <c r="R21" s="11">
        <f>R$43*'Shares PortablePCs+Tablets'!N14</f>
        <v>0</v>
      </c>
      <c r="S21" s="11">
        <f>S$43*'Shares PortablePCs+Tablets'!O14</f>
        <v>0</v>
      </c>
      <c r="T21" s="11">
        <f>T$43*'Shares PortablePCs+Tablets'!P14</f>
        <v>0</v>
      </c>
      <c r="U21" s="11">
        <f>U$43*'Shares PortablePCs+Tablets'!Q14</f>
        <v>0</v>
      </c>
      <c r="V21" s="11">
        <f>V$43*'Shares PortablePCs+Tablets'!R14</f>
        <v>0</v>
      </c>
      <c r="W21" s="11">
        <f>W$43*'Shares PortablePCs+Tablets'!S14</f>
        <v>0</v>
      </c>
      <c r="X21" s="11">
        <f>X$43*'Shares PortablePCs+Tablets'!T14</f>
        <v>0</v>
      </c>
      <c r="Y21" s="11">
        <f>Y$43*'Shares PortablePCs+Tablets'!U14</f>
        <v>0</v>
      </c>
      <c r="Z21" s="11">
        <f>Z$43*'Shares PortablePCs+Tablets'!V14</f>
        <v>0</v>
      </c>
      <c r="AA21" s="11">
        <f>AA$43*'Shares PortablePCs+Tablets'!W14</f>
        <v>0</v>
      </c>
      <c r="AB21" s="11">
        <f>AB$43*'Shares PortablePCs+Tablets'!X14</f>
        <v>0</v>
      </c>
      <c r="AC21" s="13">
        <v>0</v>
      </c>
      <c r="AD21" s="13">
        <v>0</v>
      </c>
      <c r="AE21" s="13">
        <v>0</v>
      </c>
      <c r="AF21" s="13">
        <v>0</v>
      </c>
      <c r="AG21" s="13">
        <v>0</v>
      </c>
      <c r="AH21" s="13">
        <v>0</v>
      </c>
      <c r="AI21" s="13">
        <v>0</v>
      </c>
      <c r="AJ21" s="13">
        <v>0</v>
      </c>
      <c r="AK21" s="13">
        <v>0</v>
      </c>
      <c r="AL21" s="13">
        <v>0</v>
      </c>
      <c r="AM21" s="13">
        <v>0</v>
      </c>
      <c r="AN21" s="13">
        <v>0</v>
      </c>
      <c r="AO21" s="13">
        <v>0</v>
      </c>
      <c r="AP21" s="13">
        <v>0</v>
      </c>
      <c r="AQ21" s="13">
        <v>0</v>
      </c>
      <c r="AR21" s="13">
        <v>0</v>
      </c>
      <c r="AS21" s="13">
        <v>0</v>
      </c>
      <c r="AT21" s="13">
        <v>0</v>
      </c>
      <c r="AU21" s="13">
        <v>0</v>
      </c>
      <c r="AV21" s="13">
        <v>0</v>
      </c>
      <c r="AW21" s="13">
        <v>0</v>
      </c>
      <c r="AX21" s="13">
        <v>0</v>
      </c>
      <c r="AY21" s="13">
        <v>0</v>
      </c>
      <c r="AZ21" s="13">
        <v>0</v>
      </c>
      <c r="BA21" s="13">
        <v>0</v>
      </c>
      <c r="BB21" s="13">
        <v>0</v>
      </c>
      <c r="BC21" s="13">
        <v>0</v>
      </c>
      <c r="BD21" s="13">
        <v>0</v>
      </c>
      <c r="BE21" s="13">
        <v>0</v>
      </c>
    </row>
    <row r="22" spans="1:57" x14ac:dyDescent="0.35">
      <c r="A22" s="57" t="s">
        <v>616</v>
      </c>
      <c r="C22" s="86" t="s">
        <v>5</v>
      </c>
      <c r="D22" s="58" t="s">
        <v>621</v>
      </c>
      <c r="E22" s="82" t="s">
        <v>83</v>
      </c>
      <c r="F22" s="26" t="s">
        <v>34</v>
      </c>
      <c r="G22" s="11">
        <f>G$43*'Shares PortablePCs+Tablets'!C15</f>
        <v>0</v>
      </c>
      <c r="H22" s="11">
        <f>H$43*'Shares PortablePCs+Tablets'!D15</f>
        <v>0</v>
      </c>
      <c r="I22" s="11">
        <f>I$43*'Shares PortablePCs+Tablets'!E15</f>
        <v>0</v>
      </c>
      <c r="J22" s="11">
        <f>J$43*'Shares PortablePCs+Tablets'!F15</f>
        <v>0</v>
      </c>
      <c r="K22" s="11">
        <f>K$43*'Shares PortablePCs+Tablets'!G15</f>
        <v>0</v>
      </c>
      <c r="L22" s="11">
        <f>L$43*'Shares PortablePCs+Tablets'!H15</f>
        <v>0</v>
      </c>
      <c r="M22" s="11">
        <f>M$43*'Shares PortablePCs+Tablets'!I15</f>
        <v>0</v>
      </c>
      <c r="N22" s="11">
        <f>N$43*'Shares PortablePCs+Tablets'!J15</f>
        <v>0</v>
      </c>
      <c r="O22" s="11">
        <f>O$43*'Shares PortablePCs+Tablets'!K15</f>
        <v>0</v>
      </c>
      <c r="P22" s="11">
        <f>P$43*'Shares PortablePCs+Tablets'!L15</f>
        <v>0</v>
      </c>
      <c r="Q22" s="11">
        <f>Q$43*'Shares PortablePCs+Tablets'!M15</f>
        <v>0</v>
      </c>
      <c r="R22" s="11">
        <f>R$43*'Shares PortablePCs+Tablets'!N15</f>
        <v>0</v>
      </c>
      <c r="S22" s="11">
        <f>S$43*'Shares PortablePCs+Tablets'!O15</f>
        <v>0</v>
      </c>
      <c r="T22" s="11">
        <f>T$43*'Shares PortablePCs+Tablets'!P15</f>
        <v>0</v>
      </c>
      <c r="U22" s="11">
        <f>U$43*'Shares PortablePCs+Tablets'!Q15</f>
        <v>0</v>
      </c>
      <c r="V22" s="11">
        <f>V$43*'Shares PortablePCs+Tablets'!R15</f>
        <v>0</v>
      </c>
      <c r="W22" s="11">
        <f>W$43*'Shares PortablePCs+Tablets'!S15</f>
        <v>0</v>
      </c>
      <c r="X22" s="11">
        <f>X$43*'Shares PortablePCs+Tablets'!T15</f>
        <v>0</v>
      </c>
      <c r="Y22" s="11">
        <f>Y$43*'Shares PortablePCs+Tablets'!U15</f>
        <v>0</v>
      </c>
      <c r="Z22" s="11">
        <f>Z$43*'Shares PortablePCs+Tablets'!V15</f>
        <v>0</v>
      </c>
      <c r="AA22" s="11">
        <f>AA$43*'Shares PortablePCs+Tablets'!W15</f>
        <v>0</v>
      </c>
      <c r="AB22" s="11">
        <f>AB$43*'Shares PortablePCs+Tablets'!X15</f>
        <v>0</v>
      </c>
      <c r="AC22" s="13">
        <v>0</v>
      </c>
      <c r="AD22" s="13">
        <v>0</v>
      </c>
      <c r="AE22" s="13">
        <v>0</v>
      </c>
      <c r="AF22" s="13">
        <v>0</v>
      </c>
      <c r="AG22" s="13">
        <v>0</v>
      </c>
      <c r="AH22" s="13">
        <v>0</v>
      </c>
      <c r="AI22" s="13">
        <v>0</v>
      </c>
      <c r="AJ22" s="13">
        <v>0</v>
      </c>
      <c r="AK22" s="13">
        <v>0</v>
      </c>
      <c r="AL22" s="13">
        <v>0</v>
      </c>
      <c r="AM22" s="13">
        <v>0</v>
      </c>
      <c r="AN22" s="13">
        <v>0</v>
      </c>
      <c r="AO22" s="13">
        <v>0</v>
      </c>
      <c r="AP22" s="13">
        <v>0</v>
      </c>
      <c r="AQ22" s="13">
        <v>0</v>
      </c>
      <c r="AR22" s="13">
        <v>0</v>
      </c>
      <c r="AS22" s="13">
        <v>0</v>
      </c>
      <c r="AT22" s="13">
        <v>0</v>
      </c>
      <c r="AU22" s="13">
        <v>0</v>
      </c>
      <c r="AV22" s="13">
        <v>0</v>
      </c>
      <c r="AW22" s="13">
        <v>0</v>
      </c>
      <c r="AX22" s="13">
        <v>0</v>
      </c>
      <c r="AY22" s="13">
        <v>0</v>
      </c>
      <c r="AZ22" s="13">
        <v>0</v>
      </c>
      <c r="BA22" s="13">
        <v>0</v>
      </c>
      <c r="BB22" s="13">
        <v>0</v>
      </c>
      <c r="BC22" s="13">
        <v>0</v>
      </c>
      <c r="BD22" s="13">
        <v>0</v>
      </c>
      <c r="BE22" s="13">
        <v>0</v>
      </c>
    </row>
    <row r="23" spans="1:57" x14ac:dyDescent="0.35">
      <c r="A23" s="57" t="s">
        <v>616</v>
      </c>
      <c r="C23" s="86" t="s">
        <v>5</v>
      </c>
      <c r="D23" s="58" t="s">
        <v>621</v>
      </c>
      <c r="E23" s="82" t="s">
        <v>83</v>
      </c>
      <c r="F23" s="26" t="s">
        <v>50</v>
      </c>
      <c r="G23" s="11">
        <f>G$43*'Shares PortablePCs+Tablets'!C16</f>
        <v>0</v>
      </c>
      <c r="H23" s="11">
        <f>H$43*'Shares PortablePCs+Tablets'!D16</f>
        <v>0</v>
      </c>
      <c r="I23" s="11">
        <f>I$43*'Shares PortablePCs+Tablets'!E16</f>
        <v>0</v>
      </c>
      <c r="J23" s="11">
        <f>J$43*'Shares PortablePCs+Tablets'!F16</f>
        <v>0</v>
      </c>
      <c r="K23" s="11">
        <f>K$43*'Shares PortablePCs+Tablets'!G16</f>
        <v>0</v>
      </c>
      <c r="L23" s="11">
        <f>L$43*'Shares PortablePCs+Tablets'!H16</f>
        <v>0</v>
      </c>
      <c r="M23" s="11">
        <f>M$43*'Shares PortablePCs+Tablets'!I16</f>
        <v>0</v>
      </c>
      <c r="N23" s="11">
        <f>N$43*'Shares PortablePCs+Tablets'!J16</f>
        <v>0</v>
      </c>
      <c r="O23" s="11">
        <f>O$43*'Shares PortablePCs+Tablets'!K16</f>
        <v>0</v>
      </c>
      <c r="P23" s="11">
        <f>P$43*'Shares PortablePCs+Tablets'!L16</f>
        <v>0</v>
      </c>
      <c r="Q23" s="11">
        <f>Q$43*'Shares PortablePCs+Tablets'!M16</f>
        <v>0</v>
      </c>
      <c r="R23" s="11">
        <f>R$43*'Shares PortablePCs+Tablets'!N16</f>
        <v>0</v>
      </c>
      <c r="S23" s="11">
        <f>S$43*'Shares PortablePCs+Tablets'!O16</f>
        <v>0</v>
      </c>
      <c r="T23" s="11">
        <f>T$43*'Shares PortablePCs+Tablets'!P16</f>
        <v>0</v>
      </c>
      <c r="U23" s="11">
        <f>U$43*'Shares PortablePCs+Tablets'!Q16</f>
        <v>0</v>
      </c>
      <c r="V23" s="11">
        <f>V$43*'Shares PortablePCs+Tablets'!R16</f>
        <v>0</v>
      </c>
      <c r="W23" s="11">
        <f>W$43*'Shares PortablePCs+Tablets'!S16</f>
        <v>0</v>
      </c>
      <c r="X23" s="11">
        <f>X$43*'Shares PortablePCs+Tablets'!T16</f>
        <v>0</v>
      </c>
      <c r="Y23" s="11">
        <f>Y$43*'Shares PortablePCs+Tablets'!U16</f>
        <v>0</v>
      </c>
      <c r="Z23" s="11">
        <f>Z$43*'Shares PortablePCs+Tablets'!V16</f>
        <v>0</v>
      </c>
      <c r="AA23" s="11">
        <f>AA$43*'Shares PortablePCs+Tablets'!W16</f>
        <v>0</v>
      </c>
      <c r="AB23" s="11">
        <f>AB$43*'Shares PortablePCs+Tablets'!X16</f>
        <v>0</v>
      </c>
      <c r="AC23" s="13">
        <v>0</v>
      </c>
      <c r="AD23" s="13">
        <v>0</v>
      </c>
      <c r="AE23" s="13">
        <v>0</v>
      </c>
      <c r="AF23" s="13">
        <v>0</v>
      </c>
      <c r="AG23" s="13">
        <v>0</v>
      </c>
      <c r="AH23" s="13">
        <v>0</v>
      </c>
      <c r="AI23" s="13">
        <v>0</v>
      </c>
      <c r="AJ23" s="13">
        <v>0</v>
      </c>
      <c r="AK23" s="13">
        <v>0</v>
      </c>
      <c r="AL23" s="13">
        <v>0</v>
      </c>
      <c r="AM23" s="13">
        <v>0</v>
      </c>
      <c r="AN23" s="13">
        <v>0</v>
      </c>
      <c r="AO23" s="13">
        <v>0</v>
      </c>
      <c r="AP23" s="13">
        <v>0</v>
      </c>
      <c r="AQ23" s="13">
        <v>0</v>
      </c>
      <c r="AR23" s="13">
        <v>0</v>
      </c>
      <c r="AS23" s="13">
        <v>0</v>
      </c>
      <c r="AT23" s="13">
        <v>0</v>
      </c>
      <c r="AU23" s="13">
        <v>0</v>
      </c>
      <c r="AV23" s="13">
        <v>0</v>
      </c>
      <c r="AW23" s="13">
        <v>0</v>
      </c>
      <c r="AX23" s="13">
        <v>0</v>
      </c>
      <c r="AY23" s="13">
        <v>0</v>
      </c>
      <c r="AZ23" s="13">
        <v>0</v>
      </c>
      <c r="BA23" s="13">
        <v>0</v>
      </c>
      <c r="BB23" s="13">
        <v>0</v>
      </c>
      <c r="BC23" s="13">
        <v>0</v>
      </c>
      <c r="BD23" s="13">
        <v>0</v>
      </c>
      <c r="BE23" s="13">
        <v>0</v>
      </c>
    </row>
    <row r="24" spans="1:57" x14ac:dyDescent="0.35">
      <c r="A24" s="57" t="s">
        <v>616</v>
      </c>
      <c r="C24" s="86" t="s">
        <v>5</v>
      </c>
      <c r="D24" s="58" t="s">
        <v>621</v>
      </c>
      <c r="E24" s="82" t="s">
        <v>83</v>
      </c>
      <c r="F24" s="26" t="s">
        <v>51</v>
      </c>
      <c r="G24" s="11">
        <f>G$43*'Shares PortablePCs+Tablets'!C17</f>
        <v>0</v>
      </c>
      <c r="H24" s="11">
        <f>H$43*'Shares PortablePCs+Tablets'!D17</f>
        <v>0</v>
      </c>
      <c r="I24" s="11">
        <f>I$43*'Shares PortablePCs+Tablets'!E17</f>
        <v>0</v>
      </c>
      <c r="J24" s="11">
        <f>J$43*'Shares PortablePCs+Tablets'!F17</f>
        <v>0</v>
      </c>
      <c r="K24" s="11">
        <f>K$43*'Shares PortablePCs+Tablets'!G17</f>
        <v>0</v>
      </c>
      <c r="L24" s="11">
        <f>L$43*'Shares PortablePCs+Tablets'!H17</f>
        <v>0</v>
      </c>
      <c r="M24" s="11">
        <f>M$43*'Shares PortablePCs+Tablets'!I17</f>
        <v>0</v>
      </c>
      <c r="N24" s="11">
        <f>N$43*'Shares PortablePCs+Tablets'!J17</f>
        <v>0</v>
      </c>
      <c r="O24" s="11">
        <f>O$43*'Shares PortablePCs+Tablets'!K17</f>
        <v>0</v>
      </c>
      <c r="P24" s="11">
        <f>P$43*'Shares PortablePCs+Tablets'!L17</f>
        <v>0</v>
      </c>
      <c r="Q24" s="11">
        <f>Q$43*'Shares PortablePCs+Tablets'!M17</f>
        <v>0</v>
      </c>
      <c r="R24" s="11">
        <f>R$43*'Shares PortablePCs+Tablets'!N17</f>
        <v>0</v>
      </c>
      <c r="S24" s="11">
        <f>S$43*'Shares PortablePCs+Tablets'!O17</f>
        <v>0</v>
      </c>
      <c r="T24" s="11">
        <f>T$43*'Shares PortablePCs+Tablets'!P17</f>
        <v>0</v>
      </c>
      <c r="U24" s="11">
        <f>U$43*'Shares PortablePCs+Tablets'!Q17</f>
        <v>0</v>
      </c>
      <c r="V24" s="11">
        <f>V$43*'Shares PortablePCs+Tablets'!R17</f>
        <v>0</v>
      </c>
      <c r="W24" s="11">
        <f>W$43*'Shares PortablePCs+Tablets'!S17</f>
        <v>0</v>
      </c>
      <c r="X24" s="11">
        <f>X$43*'Shares PortablePCs+Tablets'!T17</f>
        <v>0</v>
      </c>
      <c r="Y24" s="11">
        <f>Y$43*'Shares PortablePCs+Tablets'!U17</f>
        <v>0</v>
      </c>
      <c r="Z24" s="11">
        <f>Z$43*'Shares PortablePCs+Tablets'!V17</f>
        <v>0</v>
      </c>
      <c r="AA24" s="11">
        <f>AA$43*'Shares PortablePCs+Tablets'!W17</f>
        <v>0</v>
      </c>
      <c r="AB24" s="11">
        <f>AB$43*'Shares PortablePCs+Tablets'!X17</f>
        <v>0</v>
      </c>
      <c r="AC24" s="13">
        <v>0</v>
      </c>
      <c r="AD24" s="13">
        <v>0</v>
      </c>
      <c r="AE24" s="13">
        <v>0</v>
      </c>
      <c r="AF24" s="13">
        <v>0</v>
      </c>
      <c r="AG24" s="13">
        <v>0</v>
      </c>
      <c r="AH24" s="13">
        <v>0</v>
      </c>
      <c r="AI24" s="13">
        <v>0</v>
      </c>
      <c r="AJ24" s="13">
        <v>0</v>
      </c>
      <c r="AK24" s="13">
        <v>0</v>
      </c>
      <c r="AL24" s="13">
        <v>0</v>
      </c>
      <c r="AM24" s="13">
        <v>0</v>
      </c>
      <c r="AN24" s="13">
        <v>0</v>
      </c>
      <c r="AO24" s="13">
        <v>0</v>
      </c>
      <c r="AP24" s="13">
        <v>0</v>
      </c>
      <c r="AQ24" s="13">
        <v>0</v>
      </c>
      <c r="AR24" s="13">
        <v>0</v>
      </c>
      <c r="AS24" s="13">
        <v>0</v>
      </c>
      <c r="AT24" s="13">
        <v>0</v>
      </c>
      <c r="AU24" s="13">
        <v>0</v>
      </c>
      <c r="AV24" s="13">
        <v>0</v>
      </c>
      <c r="AW24" s="13">
        <v>0</v>
      </c>
      <c r="AX24" s="13">
        <v>0</v>
      </c>
      <c r="AY24" s="13">
        <v>0</v>
      </c>
      <c r="AZ24" s="13">
        <v>0</v>
      </c>
      <c r="BA24" s="13">
        <v>0</v>
      </c>
      <c r="BB24" s="13">
        <v>0</v>
      </c>
      <c r="BC24" s="13">
        <v>0</v>
      </c>
      <c r="BD24" s="13">
        <v>0</v>
      </c>
      <c r="BE24" s="13">
        <v>0</v>
      </c>
    </row>
    <row r="25" spans="1:57" x14ac:dyDescent="0.35">
      <c r="A25" s="57" t="s">
        <v>616</v>
      </c>
      <c r="C25" s="86" t="s">
        <v>5</v>
      </c>
      <c r="D25" s="58" t="s">
        <v>621</v>
      </c>
      <c r="E25" s="82" t="s">
        <v>83</v>
      </c>
      <c r="F25" s="26" t="s">
        <v>52</v>
      </c>
      <c r="G25" s="11">
        <f>G$43*'Shares PortablePCs+Tablets'!C18</f>
        <v>0</v>
      </c>
      <c r="H25" s="11">
        <f>H$43*'Shares PortablePCs+Tablets'!D18</f>
        <v>0</v>
      </c>
      <c r="I25" s="11">
        <f>I$43*'Shares PortablePCs+Tablets'!E18</f>
        <v>0</v>
      </c>
      <c r="J25" s="11">
        <f>J$43*'Shares PortablePCs+Tablets'!F18</f>
        <v>0</v>
      </c>
      <c r="K25" s="11">
        <f>K$43*'Shares PortablePCs+Tablets'!G18</f>
        <v>0</v>
      </c>
      <c r="L25" s="11">
        <f>L$43*'Shares PortablePCs+Tablets'!H18</f>
        <v>0</v>
      </c>
      <c r="M25" s="11">
        <f>M$43*'Shares PortablePCs+Tablets'!I18</f>
        <v>0</v>
      </c>
      <c r="N25" s="11">
        <f>N$43*'Shares PortablePCs+Tablets'!J18</f>
        <v>0</v>
      </c>
      <c r="O25" s="11">
        <f>O$43*'Shares PortablePCs+Tablets'!K18</f>
        <v>0</v>
      </c>
      <c r="P25" s="11">
        <f>P$43*'Shares PortablePCs+Tablets'!L18</f>
        <v>0</v>
      </c>
      <c r="Q25" s="11">
        <f>Q$43*'Shares PortablePCs+Tablets'!M18</f>
        <v>0</v>
      </c>
      <c r="R25" s="11">
        <f>R$43*'Shares PortablePCs+Tablets'!N18</f>
        <v>0</v>
      </c>
      <c r="S25" s="11">
        <f>S$43*'Shares PortablePCs+Tablets'!O18</f>
        <v>0</v>
      </c>
      <c r="T25" s="11">
        <f>T$43*'Shares PortablePCs+Tablets'!P18</f>
        <v>0</v>
      </c>
      <c r="U25" s="11">
        <f>U$43*'Shares PortablePCs+Tablets'!Q18</f>
        <v>0</v>
      </c>
      <c r="V25" s="11">
        <f>V$43*'Shares PortablePCs+Tablets'!R18</f>
        <v>0</v>
      </c>
      <c r="W25" s="11">
        <f>W$43*'Shares PortablePCs+Tablets'!S18</f>
        <v>0</v>
      </c>
      <c r="X25" s="11">
        <f>X$43*'Shares PortablePCs+Tablets'!T18</f>
        <v>0</v>
      </c>
      <c r="Y25" s="11">
        <f>Y$43*'Shares PortablePCs+Tablets'!U18</f>
        <v>0</v>
      </c>
      <c r="Z25" s="11">
        <f>Z$43*'Shares PortablePCs+Tablets'!V18</f>
        <v>0</v>
      </c>
      <c r="AA25" s="11">
        <f>AA$43*'Shares PortablePCs+Tablets'!W18</f>
        <v>0</v>
      </c>
      <c r="AB25" s="11">
        <f>AB$43*'Shares PortablePCs+Tablets'!X18</f>
        <v>0</v>
      </c>
      <c r="AC25" s="13">
        <v>0</v>
      </c>
      <c r="AD25" s="13">
        <v>0</v>
      </c>
      <c r="AE25" s="13">
        <v>0</v>
      </c>
      <c r="AF25" s="13">
        <v>0</v>
      </c>
      <c r="AG25" s="13">
        <v>0</v>
      </c>
      <c r="AH25" s="13">
        <v>0</v>
      </c>
      <c r="AI25" s="13">
        <v>0</v>
      </c>
      <c r="AJ25" s="13">
        <v>0</v>
      </c>
      <c r="AK25" s="13">
        <v>0</v>
      </c>
      <c r="AL25" s="13">
        <v>0</v>
      </c>
      <c r="AM25" s="13">
        <v>0</v>
      </c>
      <c r="AN25" s="13">
        <v>0</v>
      </c>
      <c r="AO25" s="13">
        <v>0</v>
      </c>
      <c r="AP25" s="13">
        <v>0</v>
      </c>
      <c r="AQ25" s="13">
        <v>0</v>
      </c>
      <c r="AR25" s="13">
        <v>0</v>
      </c>
      <c r="AS25" s="13">
        <v>0</v>
      </c>
      <c r="AT25" s="13">
        <v>0</v>
      </c>
      <c r="AU25" s="13">
        <v>0</v>
      </c>
      <c r="AV25" s="13">
        <v>0</v>
      </c>
      <c r="AW25" s="13">
        <v>0</v>
      </c>
      <c r="AX25" s="13">
        <v>0</v>
      </c>
      <c r="AY25" s="13">
        <v>0</v>
      </c>
      <c r="AZ25" s="13">
        <v>0</v>
      </c>
      <c r="BA25" s="13">
        <v>0</v>
      </c>
      <c r="BB25" s="13">
        <v>0</v>
      </c>
      <c r="BC25" s="13">
        <v>0</v>
      </c>
      <c r="BD25" s="13">
        <v>0</v>
      </c>
      <c r="BE25" s="13">
        <v>0</v>
      </c>
    </row>
    <row r="26" spans="1:57" x14ac:dyDescent="0.35">
      <c r="A26" s="57" t="s">
        <v>616</v>
      </c>
      <c r="C26" s="86" t="s">
        <v>5</v>
      </c>
      <c r="D26" s="58" t="s">
        <v>621</v>
      </c>
      <c r="E26" s="82" t="s">
        <v>83</v>
      </c>
      <c r="F26" s="26" t="s">
        <v>53</v>
      </c>
      <c r="G26" s="11">
        <f>G$43*'Shares PortablePCs+Tablets'!C19</f>
        <v>0</v>
      </c>
      <c r="H26" s="11">
        <f>H$43*'Shares PortablePCs+Tablets'!D19</f>
        <v>0</v>
      </c>
      <c r="I26" s="11">
        <f>I$43*'Shares PortablePCs+Tablets'!E19</f>
        <v>0</v>
      </c>
      <c r="J26" s="11">
        <f>J$43*'Shares PortablePCs+Tablets'!F19</f>
        <v>0</v>
      </c>
      <c r="K26" s="11">
        <f>K$43*'Shares PortablePCs+Tablets'!G19</f>
        <v>0</v>
      </c>
      <c r="L26" s="11">
        <f>L$43*'Shares PortablePCs+Tablets'!H19</f>
        <v>0</v>
      </c>
      <c r="M26" s="11">
        <f>M$43*'Shares PortablePCs+Tablets'!I19</f>
        <v>0</v>
      </c>
      <c r="N26" s="11">
        <f>N$43*'Shares PortablePCs+Tablets'!J19</f>
        <v>0</v>
      </c>
      <c r="O26" s="11">
        <f>O$43*'Shares PortablePCs+Tablets'!K19</f>
        <v>0</v>
      </c>
      <c r="P26" s="11">
        <f>P$43*'Shares PortablePCs+Tablets'!L19</f>
        <v>0</v>
      </c>
      <c r="Q26" s="11">
        <f>Q$43*'Shares PortablePCs+Tablets'!M19</f>
        <v>0</v>
      </c>
      <c r="R26" s="11">
        <f>R$43*'Shares PortablePCs+Tablets'!N19</f>
        <v>0</v>
      </c>
      <c r="S26" s="11">
        <f>S$43*'Shares PortablePCs+Tablets'!O19</f>
        <v>0</v>
      </c>
      <c r="T26" s="11">
        <f>T$43*'Shares PortablePCs+Tablets'!P19</f>
        <v>0</v>
      </c>
      <c r="U26" s="11">
        <f>U$43*'Shares PortablePCs+Tablets'!Q19</f>
        <v>0</v>
      </c>
      <c r="V26" s="11">
        <f>V$43*'Shares PortablePCs+Tablets'!R19</f>
        <v>0</v>
      </c>
      <c r="W26" s="11">
        <f>W$43*'Shares PortablePCs+Tablets'!S19</f>
        <v>0</v>
      </c>
      <c r="X26" s="11">
        <f>X$43*'Shares PortablePCs+Tablets'!T19</f>
        <v>0</v>
      </c>
      <c r="Y26" s="11">
        <f>Y$43*'Shares PortablePCs+Tablets'!U19</f>
        <v>0</v>
      </c>
      <c r="Z26" s="11">
        <f>Z$43*'Shares PortablePCs+Tablets'!V19</f>
        <v>0</v>
      </c>
      <c r="AA26" s="11">
        <f>AA$43*'Shares PortablePCs+Tablets'!W19</f>
        <v>0</v>
      </c>
      <c r="AB26" s="11">
        <f>AB$43*'Shares PortablePCs+Tablets'!X19</f>
        <v>0</v>
      </c>
      <c r="AC26" s="13">
        <v>0</v>
      </c>
      <c r="AD26" s="13">
        <v>0</v>
      </c>
      <c r="AE26" s="13">
        <v>0</v>
      </c>
      <c r="AF26" s="13">
        <v>0</v>
      </c>
      <c r="AG26" s="13">
        <v>0</v>
      </c>
      <c r="AH26" s="13">
        <v>0</v>
      </c>
      <c r="AI26" s="13">
        <v>0</v>
      </c>
      <c r="AJ26" s="13">
        <v>0</v>
      </c>
      <c r="AK26" s="13">
        <v>0</v>
      </c>
      <c r="AL26" s="13">
        <v>0</v>
      </c>
      <c r="AM26" s="13">
        <v>0</v>
      </c>
      <c r="AN26" s="13">
        <v>0</v>
      </c>
      <c r="AO26" s="13">
        <v>0</v>
      </c>
      <c r="AP26" s="13">
        <v>0</v>
      </c>
      <c r="AQ26" s="13">
        <v>0</v>
      </c>
      <c r="AR26" s="13">
        <v>0</v>
      </c>
      <c r="AS26" s="13">
        <v>0</v>
      </c>
      <c r="AT26" s="13">
        <v>0</v>
      </c>
      <c r="AU26" s="13">
        <v>0</v>
      </c>
      <c r="AV26" s="13">
        <v>0</v>
      </c>
      <c r="AW26" s="13">
        <v>0</v>
      </c>
      <c r="AX26" s="13">
        <v>0</v>
      </c>
      <c r="AY26" s="13">
        <v>0</v>
      </c>
      <c r="AZ26" s="13">
        <v>0</v>
      </c>
      <c r="BA26" s="13">
        <v>0</v>
      </c>
      <c r="BB26" s="13">
        <v>0</v>
      </c>
      <c r="BC26" s="13">
        <v>0</v>
      </c>
      <c r="BD26" s="13">
        <v>0</v>
      </c>
      <c r="BE26" s="13">
        <v>0</v>
      </c>
    </row>
    <row r="27" spans="1:57" x14ac:dyDescent="0.35">
      <c r="A27" s="57" t="s">
        <v>616</v>
      </c>
      <c r="C27" s="86" t="s">
        <v>5</v>
      </c>
      <c r="D27" s="58" t="s">
        <v>621</v>
      </c>
      <c r="E27" s="82" t="s">
        <v>83</v>
      </c>
      <c r="F27" s="26" t="s">
        <v>54</v>
      </c>
      <c r="G27" s="11">
        <f>G$43*'Shares PortablePCs+Tablets'!C20</f>
        <v>0</v>
      </c>
      <c r="H27" s="11">
        <f>H$43*'Shares PortablePCs+Tablets'!D20</f>
        <v>0</v>
      </c>
      <c r="I27" s="11">
        <f>I$43*'Shares PortablePCs+Tablets'!E20</f>
        <v>0</v>
      </c>
      <c r="J27" s="11">
        <f>J$43*'Shares PortablePCs+Tablets'!F20</f>
        <v>0</v>
      </c>
      <c r="K27" s="11">
        <f>K$43*'Shares PortablePCs+Tablets'!G20</f>
        <v>0</v>
      </c>
      <c r="L27" s="11">
        <f>L$43*'Shares PortablePCs+Tablets'!H20</f>
        <v>0</v>
      </c>
      <c r="M27" s="11">
        <f>M$43*'Shares PortablePCs+Tablets'!I20</f>
        <v>0</v>
      </c>
      <c r="N27" s="11">
        <f>N$43*'Shares PortablePCs+Tablets'!J20</f>
        <v>0</v>
      </c>
      <c r="O27" s="11">
        <f>O$43*'Shares PortablePCs+Tablets'!K20</f>
        <v>0</v>
      </c>
      <c r="P27" s="11">
        <f>P$43*'Shares PortablePCs+Tablets'!L20</f>
        <v>0</v>
      </c>
      <c r="Q27" s="11">
        <f>Q$43*'Shares PortablePCs+Tablets'!M20</f>
        <v>0</v>
      </c>
      <c r="R27" s="11">
        <f>R$43*'Shares PortablePCs+Tablets'!N20</f>
        <v>0</v>
      </c>
      <c r="S27" s="11">
        <f>S$43*'Shares PortablePCs+Tablets'!O20</f>
        <v>0</v>
      </c>
      <c r="T27" s="11">
        <f>T$43*'Shares PortablePCs+Tablets'!P20</f>
        <v>0</v>
      </c>
      <c r="U27" s="11">
        <f>U$43*'Shares PortablePCs+Tablets'!Q20</f>
        <v>0</v>
      </c>
      <c r="V27" s="11">
        <f>V$43*'Shares PortablePCs+Tablets'!R20</f>
        <v>0</v>
      </c>
      <c r="W27" s="11">
        <f>W$43*'Shares PortablePCs+Tablets'!S20</f>
        <v>0</v>
      </c>
      <c r="X27" s="11">
        <f>X$43*'Shares PortablePCs+Tablets'!T20</f>
        <v>0</v>
      </c>
      <c r="Y27" s="11">
        <f>Y$43*'Shares PortablePCs+Tablets'!U20</f>
        <v>0</v>
      </c>
      <c r="Z27" s="11">
        <f>Z$43*'Shares PortablePCs+Tablets'!V20</f>
        <v>0</v>
      </c>
      <c r="AA27" s="11">
        <f>AA$43*'Shares PortablePCs+Tablets'!W20</f>
        <v>0</v>
      </c>
      <c r="AB27" s="11">
        <f>AB$43*'Shares PortablePCs+Tablets'!X20</f>
        <v>0</v>
      </c>
      <c r="AC27" s="13">
        <v>0</v>
      </c>
      <c r="AD27" s="13">
        <v>0</v>
      </c>
      <c r="AE27" s="13">
        <v>0</v>
      </c>
      <c r="AF27" s="13">
        <v>0</v>
      </c>
      <c r="AG27" s="13">
        <v>0</v>
      </c>
      <c r="AH27" s="13">
        <v>0</v>
      </c>
      <c r="AI27" s="13">
        <v>0</v>
      </c>
      <c r="AJ27" s="13">
        <v>0</v>
      </c>
      <c r="AK27" s="13">
        <v>0</v>
      </c>
      <c r="AL27" s="13">
        <v>0</v>
      </c>
      <c r="AM27" s="13">
        <v>0</v>
      </c>
      <c r="AN27" s="13">
        <v>0</v>
      </c>
      <c r="AO27" s="13">
        <v>0</v>
      </c>
      <c r="AP27" s="13">
        <v>0</v>
      </c>
      <c r="AQ27" s="13">
        <v>0</v>
      </c>
      <c r="AR27" s="13">
        <v>0</v>
      </c>
      <c r="AS27" s="13">
        <v>0</v>
      </c>
      <c r="AT27" s="13">
        <v>0</v>
      </c>
      <c r="AU27" s="13">
        <v>0</v>
      </c>
      <c r="AV27" s="13">
        <v>0</v>
      </c>
      <c r="AW27" s="13">
        <v>0</v>
      </c>
      <c r="AX27" s="13">
        <v>0</v>
      </c>
      <c r="AY27" s="13">
        <v>0</v>
      </c>
      <c r="AZ27" s="13">
        <v>0</v>
      </c>
      <c r="BA27" s="13">
        <v>0</v>
      </c>
      <c r="BB27" s="13">
        <v>0</v>
      </c>
      <c r="BC27" s="13">
        <v>0</v>
      </c>
      <c r="BD27" s="13">
        <v>0</v>
      </c>
      <c r="BE27" s="13">
        <v>0</v>
      </c>
    </row>
    <row r="28" spans="1:57" x14ac:dyDescent="0.35">
      <c r="A28" s="57" t="s">
        <v>616</v>
      </c>
      <c r="C28" s="86" t="s">
        <v>5</v>
      </c>
      <c r="D28" s="58" t="s">
        <v>621</v>
      </c>
      <c r="E28" s="82" t="s">
        <v>83</v>
      </c>
      <c r="F28" s="26" t="s">
        <v>55</v>
      </c>
      <c r="G28" s="11">
        <f>G$43*'Shares PortablePCs+Tablets'!C21</f>
        <v>0</v>
      </c>
      <c r="H28" s="11">
        <f>H$43*'Shares PortablePCs+Tablets'!D21</f>
        <v>0</v>
      </c>
      <c r="I28" s="11">
        <f>I$43*'Shares PortablePCs+Tablets'!E21</f>
        <v>0</v>
      </c>
      <c r="J28" s="11">
        <f>J$43*'Shares PortablePCs+Tablets'!F21</f>
        <v>0</v>
      </c>
      <c r="K28" s="11">
        <f>K$43*'Shares PortablePCs+Tablets'!G21</f>
        <v>0</v>
      </c>
      <c r="L28" s="11">
        <f>L$43*'Shares PortablePCs+Tablets'!H21</f>
        <v>0</v>
      </c>
      <c r="M28" s="11">
        <f>M$43*'Shares PortablePCs+Tablets'!I21</f>
        <v>0</v>
      </c>
      <c r="N28" s="11">
        <f>N$43*'Shares PortablePCs+Tablets'!J21</f>
        <v>0</v>
      </c>
      <c r="O28" s="11">
        <f>O$43*'Shares PortablePCs+Tablets'!K21</f>
        <v>0</v>
      </c>
      <c r="P28" s="11">
        <f>P$43*'Shares PortablePCs+Tablets'!L21</f>
        <v>0</v>
      </c>
      <c r="Q28" s="11">
        <f>Q$43*'Shares PortablePCs+Tablets'!M21</f>
        <v>0</v>
      </c>
      <c r="R28" s="11">
        <f>R$43*'Shares PortablePCs+Tablets'!N21</f>
        <v>0</v>
      </c>
      <c r="S28" s="11">
        <f>S$43*'Shares PortablePCs+Tablets'!O21</f>
        <v>0</v>
      </c>
      <c r="T28" s="11">
        <f>T$43*'Shares PortablePCs+Tablets'!P21</f>
        <v>0</v>
      </c>
      <c r="U28" s="11">
        <f>U$43*'Shares PortablePCs+Tablets'!Q21</f>
        <v>0</v>
      </c>
      <c r="V28" s="11">
        <f>V$43*'Shares PortablePCs+Tablets'!R21</f>
        <v>0</v>
      </c>
      <c r="W28" s="11">
        <f>W$43*'Shares PortablePCs+Tablets'!S21</f>
        <v>0</v>
      </c>
      <c r="X28" s="11">
        <f>X$43*'Shares PortablePCs+Tablets'!T21</f>
        <v>0</v>
      </c>
      <c r="Y28" s="11">
        <f>Y$43*'Shares PortablePCs+Tablets'!U21</f>
        <v>0</v>
      </c>
      <c r="Z28" s="11">
        <f>Z$43*'Shares PortablePCs+Tablets'!V21</f>
        <v>0</v>
      </c>
      <c r="AA28" s="11">
        <f>AA$43*'Shares PortablePCs+Tablets'!W21</f>
        <v>0</v>
      </c>
      <c r="AB28" s="11">
        <f>AB$43*'Shares PortablePCs+Tablets'!X21</f>
        <v>0</v>
      </c>
      <c r="AC28" s="13">
        <v>0</v>
      </c>
      <c r="AD28" s="13">
        <v>0</v>
      </c>
      <c r="AE28" s="13">
        <v>0</v>
      </c>
      <c r="AF28" s="13">
        <v>0</v>
      </c>
      <c r="AG28" s="13">
        <v>0</v>
      </c>
      <c r="AH28" s="13">
        <v>0</v>
      </c>
      <c r="AI28" s="13">
        <v>0</v>
      </c>
      <c r="AJ28" s="13">
        <v>0</v>
      </c>
      <c r="AK28" s="13">
        <v>0</v>
      </c>
      <c r="AL28" s="13">
        <v>0</v>
      </c>
      <c r="AM28" s="13">
        <v>0</v>
      </c>
      <c r="AN28" s="13">
        <v>0</v>
      </c>
      <c r="AO28" s="13">
        <v>0</v>
      </c>
      <c r="AP28" s="13">
        <v>0</v>
      </c>
      <c r="AQ28" s="13">
        <v>0</v>
      </c>
      <c r="AR28" s="13">
        <v>0</v>
      </c>
      <c r="AS28" s="13">
        <v>0</v>
      </c>
      <c r="AT28" s="13">
        <v>0</v>
      </c>
      <c r="AU28" s="13">
        <v>0</v>
      </c>
      <c r="AV28" s="13">
        <v>0</v>
      </c>
      <c r="AW28" s="13">
        <v>0</v>
      </c>
      <c r="AX28" s="13">
        <v>0</v>
      </c>
      <c r="AY28" s="13">
        <v>0</v>
      </c>
      <c r="AZ28" s="13">
        <v>0</v>
      </c>
      <c r="BA28" s="13">
        <v>0</v>
      </c>
      <c r="BB28" s="13">
        <v>0</v>
      </c>
      <c r="BC28" s="13">
        <v>0</v>
      </c>
      <c r="BD28" s="13">
        <v>0</v>
      </c>
      <c r="BE28" s="13">
        <v>0</v>
      </c>
    </row>
    <row r="29" spans="1:57" x14ac:dyDescent="0.35">
      <c r="A29" s="57" t="s">
        <v>616</v>
      </c>
      <c r="C29" s="86" t="s">
        <v>5</v>
      </c>
      <c r="D29" s="58" t="s">
        <v>621</v>
      </c>
      <c r="E29" s="82" t="s">
        <v>83</v>
      </c>
      <c r="F29" s="26" t="s">
        <v>56</v>
      </c>
      <c r="G29" s="11">
        <f>G$43*'Shares PortablePCs+Tablets'!C22</f>
        <v>0</v>
      </c>
      <c r="H29" s="11">
        <f>H$43*'Shares PortablePCs+Tablets'!D22</f>
        <v>0</v>
      </c>
      <c r="I29" s="11">
        <f>I$43*'Shares PortablePCs+Tablets'!E22</f>
        <v>0</v>
      </c>
      <c r="J29" s="11">
        <f>J$43*'Shares PortablePCs+Tablets'!F22</f>
        <v>0</v>
      </c>
      <c r="K29" s="11">
        <f>K$43*'Shares PortablePCs+Tablets'!G22</f>
        <v>0</v>
      </c>
      <c r="L29" s="11">
        <f>L$43*'Shares PortablePCs+Tablets'!H22</f>
        <v>0</v>
      </c>
      <c r="M29" s="11">
        <f>M$43*'Shares PortablePCs+Tablets'!I22</f>
        <v>0</v>
      </c>
      <c r="N29" s="11">
        <f>N$43*'Shares PortablePCs+Tablets'!J22</f>
        <v>0</v>
      </c>
      <c r="O29" s="11">
        <f>O$43*'Shares PortablePCs+Tablets'!K22</f>
        <v>0</v>
      </c>
      <c r="P29" s="11">
        <f>P$43*'Shares PortablePCs+Tablets'!L22</f>
        <v>0</v>
      </c>
      <c r="Q29" s="11">
        <f>Q$43*'Shares PortablePCs+Tablets'!M22</f>
        <v>0</v>
      </c>
      <c r="R29" s="11">
        <f>R$43*'Shares PortablePCs+Tablets'!N22</f>
        <v>0</v>
      </c>
      <c r="S29" s="11">
        <f>S$43*'Shares PortablePCs+Tablets'!O22</f>
        <v>0</v>
      </c>
      <c r="T29" s="11">
        <f>T$43*'Shares PortablePCs+Tablets'!P22</f>
        <v>0</v>
      </c>
      <c r="U29" s="11">
        <f>U$43*'Shares PortablePCs+Tablets'!Q22</f>
        <v>0</v>
      </c>
      <c r="V29" s="11">
        <f>V$43*'Shares PortablePCs+Tablets'!R22</f>
        <v>0</v>
      </c>
      <c r="W29" s="11">
        <f>W$43*'Shares PortablePCs+Tablets'!S22</f>
        <v>0</v>
      </c>
      <c r="X29" s="11">
        <f>X$43*'Shares PortablePCs+Tablets'!T22</f>
        <v>0</v>
      </c>
      <c r="Y29" s="11">
        <f>Y$43*'Shares PortablePCs+Tablets'!U22</f>
        <v>0</v>
      </c>
      <c r="Z29" s="11">
        <f>Z$43*'Shares PortablePCs+Tablets'!V22</f>
        <v>0</v>
      </c>
      <c r="AA29" s="11">
        <f>AA$43*'Shares PortablePCs+Tablets'!W22</f>
        <v>0</v>
      </c>
      <c r="AB29" s="11">
        <f>AB$43*'Shares PortablePCs+Tablets'!X22</f>
        <v>0</v>
      </c>
      <c r="AC29" s="13">
        <v>0</v>
      </c>
      <c r="AD29" s="13">
        <v>0</v>
      </c>
      <c r="AE29" s="13">
        <v>0</v>
      </c>
      <c r="AF29" s="13">
        <v>0</v>
      </c>
      <c r="AG29" s="13">
        <v>0</v>
      </c>
      <c r="AH29" s="13">
        <v>0</v>
      </c>
      <c r="AI29" s="13">
        <v>0</v>
      </c>
      <c r="AJ29" s="13">
        <v>0</v>
      </c>
      <c r="AK29" s="13">
        <v>0</v>
      </c>
      <c r="AL29" s="13">
        <v>0</v>
      </c>
      <c r="AM29" s="13">
        <v>0</v>
      </c>
      <c r="AN29" s="13">
        <v>0</v>
      </c>
      <c r="AO29" s="13">
        <v>0</v>
      </c>
      <c r="AP29" s="13">
        <v>0</v>
      </c>
      <c r="AQ29" s="13">
        <v>0</v>
      </c>
      <c r="AR29" s="13">
        <v>0</v>
      </c>
      <c r="AS29" s="13">
        <v>0</v>
      </c>
      <c r="AT29" s="13">
        <v>0</v>
      </c>
      <c r="AU29" s="13">
        <v>0</v>
      </c>
      <c r="AV29" s="13">
        <v>0</v>
      </c>
      <c r="AW29" s="13">
        <v>0</v>
      </c>
      <c r="AX29" s="13">
        <v>0</v>
      </c>
      <c r="AY29" s="13">
        <v>0</v>
      </c>
      <c r="AZ29" s="13">
        <v>0</v>
      </c>
      <c r="BA29" s="13">
        <v>0</v>
      </c>
      <c r="BB29" s="13">
        <v>0</v>
      </c>
      <c r="BC29" s="13">
        <v>0</v>
      </c>
      <c r="BD29" s="13">
        <v>0</v>
      </c>
      <c r="BE29" s="13">
        <v>0</v>
      </c>
    </row>
    <row r="30" spans="1:57" x14ac:dyDescent="0.35">
      <c r="A30" s="57" t="s">
        <v>616</v>
      </c>
      <c r="C30" s="86" t="s">
        <v>5</v>
      </c>
      <c r="D30" s="58" t="s">
        <v>621</v>
      </c>
      <c r="E30" s="82" t="s">
        <v>83</v>
      </c>
      <c r="F30" s="26" t="s">
        <v>57</v>
      </c>
      <c r="G30" s="11">
        <f>G$43*'Shares PortablePCs+Tablets'!C23</f>
        <v>0</v>
      </c>
      <c r="H30" s="11">
        <f>H$43*'Shares PortablePCs+Tablets'!D23</f>
        <v>0</v>
      </c>
      <c r="I30" s="11">
        <f>I$43*'Shares PortablePCs+Tablets'!E23</f>
        <v>0</v>
      </c>
      <c r="J30" s="11">
        <f>J$43*'Shares PortablePCs+Tablets'!F23</f>
        <v>0</v>
      </c>
      <c r="K30" s="11">
        <f>K$43*'Shares PortablePCs+Tablets'!G23</f>
        <v>0</v>
      </c>
      <c r="L30" s="11">
        <f>L$43*'Shares PortablePCs+Tablets'!H23</f>
        <v>0</v>
      </c>
      <c r="M30" s="11">
        <f>M$43*'Shares PortablePCs+Tablets'!I23</f>
        <v>0</v>
      </c>
      <c r="N30" s="11">
        <f>N$43*'Shares PortablePCs+Tablets'!J23</f>
        <v>0</v>
      </c>
      <c r="O30" s="11">
        <f>O$43*'Shares PortablePCs+Tablets'!K23</f>
        <v>0</v>
      </c>
      <c r="P30" s="11">
        <f>P$43*'Shares PortablePCs+Tablets'!L23</f>
        <v>0</v>
      </c>
      <c r="Q30" s="11">
        <f>Q$43*'Shares PortablePCs+Tablets'!M23</f>
        <v>0</v>
      </c>
      <c r="R30" s="11">
        <f>R$43*'Shares PortablePCs+Tablets'!N23</f>
        <v>0</v>
      </c>
      <c r="S30" s="11">
        <f>S$43*'Shares PortablePCs+Tablets'!O23</f>
        <v>0</v>
      </c>
      <c r="T30" s="11">
        <f>T$43*'Shares PortablePCs+Tablets'!P23</f>
        <v>0</v>
      </c>
      <c r="U30" s="11">
        <f>U$43*'Shares PortablePCs+Tablets'!Q23</f>
        <v>0</v>
      </c>
      <c r="V30" s="11">
        <f>V$43*'Shares PortablePCs+Tablets'!R23</f>
        <v>0</v>
      </c>
      <c r="W30" s="11">
        <f>W$43*'Shares PortablePCs+Tablets'!S23</f>
        <v>0</v>
      </c>
      <c r="X30" s="11">
        <f>X$43*'Shares PortablePCs+Tablets'!T23</f>
        <v>0</v>
      </c>
      <c r="Y30" s="11">
        <f>Y$43*'Shares PortablePCs+Tablets'!U23</f>
        <v>0</v>
      </c>
      <c r="Z30" s="11">
        <f>Z$43*'Shares PortablePCs+Tablets'!V23</f>
        <v>0</v>
      </c>
      <c r="AA30" s="11">
        <f>AA$43*'Shares PortablePCs+Tablets'!W23</f>
        <v>0</v>
      </c>
      <c r="AB30" s="11">
        <f>AB$43*'Shares PortablePCs+Tablets'!X23</f>
        <v>0</v>
      </c>
      <c r="AC30" s="13">
        <v>0</v>
      </c>
      <c r="AD30" s="13">
        <v>0</v>
      </c>
      <c r="AE30" s="13">
        <v>0</v>
      </c>
      <c r="AF30" s="13">
        <v>0</v>
      </c>
      <c r="AG30" s="13">
        <v>0</v>
      </c>
      <c r="AH30" s="13">
        <v>0</v>
      </c>
      <c r="AI30" s="13">
        <v>0</v>
      </c>
      <c r="AJ30" s="13">
        <v>0</v>
      </c>
      <c r="AK30" s="13">
        <v>0</v>
      </c>
      <c r="AL30" s="13">
        <v>0</v>
      </c>
      <c r="AM30" s="13">
        <v>0</v>
      </c>
      <c r="AN30" s="13">
        <v>0</v>
      </c>
      <c r="AO30" s="13">
        <v>0</v>
      </c>
      <c r="AP30" s="13">
        <v>0</v>
      </c>
      <c r="AQ30" s="13">
        <v>0</v>
      </c>
      <c r="AR30" s="13">
        <v>0</v>
      </c>
      <c r="AS30" s="13">
        <v>0</v>
      </c>
      <c r="AT30" s="13">
        <v>0</v>
      </c>
      <c r="AU30" s="13">
        <v>0</v>
      </c>
      <c r="AV30" s="13">
        <v>0</v>
      </c>
      <c r="AW30" s="13">
        <v>0</v>
      </c>
      <c r="AX30" s="13">
        <v>0</v>
      </c>
      <c r="AY30" s="13">
        <v>0</v>
      </c>
      <c r="AZ30" s="13">
        <v>0</v>
      </c>
      <c r="BA30" s="13">
        <v>0</v>
      </c>
      <c r="BB30" s="13">
        <v>0</v>
      </c>
      <c r="BC30" s="13">
        <v>0</v>
      </c>
      <c r="BD30" s="13">
        <v>0</v>
      </c>
      <c r="BE30" s="13">
        <v>0</v>
      </c>
    </row>
    <row r="31" spans="1:57" x14ac:dyDescent="0.35">
      <c r="A31" s="57" t="s">
        <v>616</v>
      </c>
      <c r="C31" s="86" t="s">
        <v>5</v>
      </c>
      <c r="D31" s="58" t="s">
        <v>621</v>
      </c>
      <c r="E31" s="82" t="s">
        <v>83</v>
      </c>
      <c r="F31" s="26" t="s">
        <v>58</v>
      </c>
      <c r="G31" s="11">
        <f>G$43*'Shares PortablePCs+Tablets'!C24</f>
        <v>0</v>
      </c>
      <c r="H31" s="11">
        <f>H$43*'Shares PortablePCs+Tablets'!D24</f>
        <v>0</v>
      </c>
      <c r="I31" s="11">
        <f>I$43*'Shares PortablePCs+Tablets'!E24</f>
        <v>0</v>
      </c>
      <c r="J31" s="11">
        <f>J$43*'Shares PortablePCs+Tablets'!F24</f>
        <v>0</v>
      </c>
      <c r="K31" s="11">
        <f>K$43*'Shares PortablePCs+Tablets'!G24</f>
        <v>0</v>
      </c>
      <c r="L31" s="11">
        <f>L$43*'Shares PortablePCs+Tablets'!H24</f>
        <v>0</v>
      </c>
      <c r="M31" s="11">
        <f>M$43*'Shares PortablePCs+Tablets'!I24</f>
        <v>0</v>
      </c>
      <c r="N31" s="11">
        <f>N$43*'Shares PortablePCs+Tablets'!J24</f>
        <v>0</v>
      </c>
      <c r="O31" s="11">
        <f>O$43*'Shares PortablePCs+Tablets'!K24</f>
        <v>0</v>
      </c>
      <c r="P31" s="11">
        <f>P$43*'Shares PortablePCs+Tablets'!L24</f>
        <v>0</v>
      </c>
      <c r="Q31" s="11">
        <f>Q$43*'Shares PortablePCs+Tablets'!M24</f>
        <v>0</v>
      </c>
      <c r="R31" s="11">
        <f>R$43*'Shares PortablePCs+Tablets'!N24</f>
        <v>0</v>
      </c>
      <c r="S31" s="11">
        <f>S$43*'Shares PortablePCs+Tablets'!O24</f>
        <v>0</v>
      </c>
      <c r="T31" s="11">
        <f>T$43*'Shares PortablePCs+Tablets'!P24</f>
        <v>0</v>
      </c>
      <c r="U31" s="11">
        <f>U$43*'Shares PortablePCs+Tablets'!Q24</f>
        <v>0</v>
      </c>
      <c r="V31" s="11">
        <f>V$43*'Shares PortablePCs+Tablets'!R24</f>
        <v>0</v>
      </c>
      <c r="W31" s="11">
        <f>W$43*'Shares PortablePCs+Tablets'!S24</f>
        <v>0</v>
      </c>
      <c r="X31" s="11">
        <f>X$43*'Shares PortablePCs+Tablets'!T24</f>
        <v>0</v>
      </c>
      <c r="Y31" s="11">
        <f>Y$43*'Shares PortablePCs+Tablets'!U24</f>
        <v>0</v>
      </c>
      <c r="Z31" s="11">
        <f>Z$43*'Shares PortablePCs+Tablets'!V24</f>
        <v>0</v>
      </c>
      <c r="AA31" s="11">
        <f>AA$43*'Shares PortablePCs+Tablets'!W24</f>
        <v>0</v>
      </c>
      <c r="AB31" s="11">
        <f>AB$43*'Shares PortablePCs+Tablets'!X24</f>
        <v>0</v>
      </c>
      <c r="AC31" s="13">
        <v>0</v>
      </c>
      <c r="AD31" s="13">
        <v>0</v>
      </c>
      <c r="AE31" s="13">
        <v>0</v>
      </c>
      <c r="AF31" s="13">
        <v>0</v>
      </c>
      <c r="AG31" s="13">
        <v>0</v>
      </c>
      <c r="AH31" s="13">
        <v>0</v>
      </c>
      <c r="AI31" s="13">
        <v>0</v>
      </c>
      <c r="AJ31" s="13">
        <v>0</v>
      </c>
      <c r="AK31" s="13">
        <v>0</v>
      </c>
      <c r="AL31" s="13">
        <v>0</v>
      </c>
      <c r="AM31" s="13">
        <v>0</v>
      </c>
      <c r="AN31" s="13">
        <v>0</v>
      </c>
      <c r="AO31" s="13">
        <v>0</v>
      </c>
      <c r="AP31" s="13">
        <v>0</v>
      </c>
      <c r="AQ31" s="13">
        <v>0</v>
      </c>
      <c r="AR31" s="13">
        <v>0</v>
      </c>
      <c r="AS31" s="13">
        <v>0</v>
      </c>
      <c r="AT31" s="13">
        <v>0</v>
      </c>
      <c r="AU31" s="13">
        <v>0</v>
      </c>
      <c r="AV31" s="13">
        <v>0</v>
      </c>
      <c r="AW31" s="13">
        <v>0</v>
      </c>
      <c r="AX31" s="13">
        <v>0</v>
      </c>
      <c r="AY31" s="13">
        <v>0</v>
      </c>
      <c r="AZ31" s="13">
        <v>0</v>
      </c>
      <c r="BA31" s="13">
        <v>0</v>
      </c>
      <c r="BB31" s="13">
        <v>0</v>
      </c>
      <c r="BC31" s="13">
        <v>0</v>
      </c>
      <c r="BD31" s="13">
        <v>0</v>
      </c>
      <c r="BE31" s="13">
        <v>0</v>
      </c>
    </row>
    <row r="32" spans="1:57" x14ac:dyDescent="0.35">
      <c r="A32" s="57" t="s">
        <v>616</v>
      </c>
      <c r="C32" s="86" t="s">
        <v>5</v>
      </c>
      <c r="D32" s="58" t="s">
        <v>621</v>
      </c>
      <c r="E32" s="82" t="s">
        <v>83</v>
      </c>
      <c r="F32" s="26" t="s">
        <v>59</v>
      </c>
      <c r="G32" s="11">
        <f>G$43*'Shares PortablePCs+Tablets'!C25</f>
        <v>0</v>
      </c>
      <c r="H32" s="11">
        <f>H$43*'Shares PortablePCs+Tablets'!D25</f>
        <v>0</v>
      </c>
      <c r="I32" s="11">
        <f>I$43*'Shares PortablePCs+Tablets'!E25</f>
        <v>0</v>
      </c>
      <c r="J32" s="11">
        <f>J$43*'Shares PortablePCs+Tablets'!F25</f>
        <v>0</v>
      </c>
      <c r="K32" s="11">
        <f>K$43*'Shares PortablePCs+Tablets'!G25</f>
        <v>0</v>
      </c>
      <c r="L32" s="11">
        <f>L$43*'Shares PortablePCs+Tablets'!H25</f>
        <v>0</v>
      </c>
      <c r="M32" s="11">
        <f>M$43*'Shares PortablePCs+Tablets'!I25</f>
        <v>0</v>
      </c>
      <c r="N32" s="11">
        <f>N$43*'Shares PortablePCs+Tablets'!J25</f>
        <v>0</v>
      </c>
      <c r="O32" s="11">
        <f>O$43*'Shares PortablePCs+Tablets'!K25</f>
        <v>0</v>
      </c>
      <c r="P32" s="11">
        <f>P$43*'Shares PortablePCs+Tablets'!L25</f>
        <v>0</v>
      </c>
      <c r="Q32" s="11">
        <f>Q$43*'Shares PortablePCs+Tablets'!M25</f>
        <v>0</v>
      </c>
      <c r="R32" s="11">
        <f>R$43*'Shares PortablePCs+Tablets'!N25</f>
        <v>0</v>
      </c>
      <c r="S32" s="11">
        <f>S$43*'Shares PortablePCs+Tablets'!O25</f>
        <v>0</v>
      </c>
      <c r="T32" s="11">
        <f>T$43*'Shares PortablePCs+Tablets'!P25</f>
        <v>0</v>
      </c>
      <c r="U32" s="11">
        <f>U$43*'Shares PortablePCs+Tablets'!Q25</f>
        <v>0</v>
      </c>
      <c r="V32" s="11">
        <f>V$43*'Shares PortablePCs+Tablets'!R25</f>
        <v>0</v>
      </c>
      <c r="W32" s="11">
        <f>W$43*'Shares PortablePCs+Tablets'!S25</f>
        <v>0</v>
      </c>
      <c r="X32" s="11">
        <f>X$43*'Shares PortablePCs+Tablets'!T25</f>
        <v>0</v>
      </c>
      <c r="Y32" s="11">
        <f>Y$43*'Shares PortablePCs+Tablets'!U25</f>
        <v>0</v>
      </c>
      <c r="Z32" s="11">
        <f>Z$43*'Shares PortablePCs+Tablets'!V25</f>
        <v>0</v>
      </c>
      <c r="AA32" s="11">
        <f>AA$43*'Shares PortablePCs+Tablets'!W25</f>
        <v>0</v>
      </c>
      <c r="AB32" s="11">
        <f>AB$43*'Shares PortablePCs+Tablets'!X25</f>
        <v>0</v>
      </c>
      <c r="AC32" s="13">
        <v>0</v>
      </c>
      <c r="AD32" s="13">
        <v>0</v>
      </c>
      <c r="AE32" s="13">
        <v>0</v>
      </c>
      <c r="AF32" s="13">
        <v>0</v>
      </c>
      <c r="AG32" s="13">
        <v>0</v>
      </c>
      <c r="AH32" s="13">
        <v>0</v>
      </c>
      <c r="AI32" s="13">
        <v>0</v>
      </c>
      <c r="AJ32" s="13">
        <v>0</v>
      </c>
      <c r="AK32" s="13">
        <v>0</v>
      </c>
      <c r="AL32" s="13">
        <v>0</v>
      </c>
      <c r="AM32" s="13">
        <v>0</v>
      </c>
      <c r="AN32" s="13">
        <v>0</v>
      </c>
      <c r="AO32" s="13">
        <v>0</v>
      </c>
      <c r="AP32" s="13">
        <v>0</v>
      </c>
      <c r="AQ32" s="13">
        <v>0</v>
      </c>
      <c r="AR32" s="13">
        <v>0</v>
      </c>
      <c r="AS32" s="13">
        <v>0</v>
      </c>
      <c r="AT32" s="13">
        <v>0</v>
      </c>
      <c r="AU32" s="13">
        <v>0</v>
      </c>
      <c r="AV32" s="13">
        <v>0</v>
      </c>
      <c r="AW32" s="13">
        <v>0</v>
      </c>
      <c r="AX32" s="13">
        <v>0</v>
      </c>
      <c r="AY32" s="13">
        <v>0</v>
      </c>
      <c r="AZ32" s="13">
        <v>0</v>
      </c>
      <c r="BA32" s="13">
        <v>0</v>
      </c>
      <c r="BB32" s="13">
        <v>0</v>
      </c>
      <c r="BC32" s="13">
        <v>0</v>
      </c>
      <c r="BD32" s="13">
        <v>0</v>
      </c>
      <c r="BE32" s="13">
        <v>0</v>
      </c>
    </row>
    <row r="33" spans="1:57" x14ac:dyDescent="0.35">
      <c r="A33" s="57" t="s">
        <v>616</v>
      </c>
      <c r="C33" s="86" t="s">
        <v>5</v>
      </c>
      <c r="D33" s="58" t="s">
        <v>621</v>
      </c>
      <c r="E33" s="82" t="s">
        <v>83</v>
      </c>
      <c r="F33" s="26" t="s">
        <v>60</v>
      </c>
      <c r="G33" s="11">
        <f>G$43*'Shares PortablePCs+Tablets'!C26</f>
        <v>0</v>
      </c>
      <c r="H33" s="11">
        <f>H$43*'Shares PortablePCs+Tablets'!D26</f>
        <v>0</v>
      </c>
      <c r="I33" s="11">
        <f>I$43*'Shares PortablePCs+Tablets'!E26</f>
        <v>0</v>
      </c>
      <c r="J33" s="11">
        <f>J$43*'Shares PortablePCs+Tablets'!F26</f>
        <v>0</v>
      </c>
      <c r="K33" s="11">
        <f>K$43*'Shares PortablePCs+Tablets'!G26</f>
        <v>0</v>
      </c>
      <c r="L33" s="11">
        <f>L$43*'Shares PortablePCs+Tablets'!H26</f>
        <v>0</v>
      </c>
      <c r="M33" s="11">
        <f>M$43*'Shares PortablePCs+Tablets'!I26</f>
        <v>0</v>
      </c>
      <c r="N33" s="11">
        <f>N$43*'Shares PortablePCs+Tablets'!J26</f>
        <v>0</v>
      </c>
      <c r="O33" s="11">
        <f>O$43*'Shares PortablePCs+Tablets'!K26</f>
        <v>0</v>
      </c>
      <c r="P33" s="11">
        <f>P$43*'Shares PortablePCs+Tablets'!L26</f>
        <v>0</v>
      </c>
      <c r="Q33" s="11">
        <f>Q$43*'Shares PortablePCs+Tablets'!M26</f>
        <v>0</v>
      </c>
      <c r="R33" s="11">
        <f>R$43*'Shares PortablePCs+Tablets'!N26</f>
        <v>0</v>
      </c>
      <c r="S33" s="11">
        <f>S$43*'Shares PortablePCs+Tablets'!O26</f>
        <v>0</v>
      </c>
      <c r="T33" s="11">
        <f>T$43*'Shares PortablePCs+Tablets'!P26</f>
        <v>0</v>
      </c>
      <c r="U33" s="11">
        <f>U$43*'Shares PortablePCs+Tablets'!Q26</f>
        <v>0</v>
      </c>
      <c r="V33" s="11">
        <f>V$43*'Shares PortablePCs+Tablets'!R26</f>
        <v>0</v>
      </c>
      <c r="W33" s="11">
        <f>W$43*'Shares PortablePCs+Tablets'!S26</f>
        <v>0</v>
      </c>
      <c r="X33" s="11">
        <f>X$43*'Shares PortablePCs+Tablets'!T26</f>
        <v>0</v>
      </c>
      <c r="Y33" s="11">
        <f>Y$43*'Shares PortablePCs+Tablets'!U26</f>
        <v>0</v>
      </c>
      <c r="Z33" s="11">
        <f>Z$43*'Shares PortablePCs+Tablets'!V26</f>
        <v>0</v>
      </c>
      <c r="AA33" s="11">
        <f>AA$43*'Shares PortablePCs+Tablets'!W26</f>
        <v>0</v>
      </c>
      <c r="AB33" s="11">
        <f>AB$43*'Shares PortablePCs+Tablets'!X26</f>
        <v>0</v>
      </c>
      <c r="AC33" s="13">
        <v>0</v>
      </c>
      <c r="AD33" s="13">
        <v>0</v>
      </c>
      <c r="AE33" s="13">
        <v>0</v>
      </c>
      <c r="AF33" s="13">
        <v>0</v>
      </c>
      <c r="AG33" s="13">
        <v>0</v>
      </c>
      <c r="AH33" s="13">
        <v>0</v>
      </c>
      <c r="AI33" s="13">
        <v>0</v>
      </c>
      <c r="AJ33" s="13">
        <v>0</v>
      </c>
      <c r="AK33" s="13">
        <v>0</v>
      </c>
      <c r="AL33" s="13">
        <v>0</v>
      </c>
      <c r="AM33" s="13">
        <v>0</v>
      </c>
      <c r="AN33" s="13">
        <v>0</v>
      </c>
      <c r="AO33" s="13">
        <v>0</v>
      </c>
      <c r="AP33" s="13">
        <v>0</v>
      </c>
      <c r="AQ33" s="13">
        <v>0</v>
      </c>
      <c r="AR33" s="13">
        <v>0</v>
      </c>
      <c r="AS33" s="13">
        <v>0</v>
      </c>
      <c r="AT33" s="13">
        <v>0</v>
      </c>
      <c r="AU33" s="13">
        <v>0</v>
      </c>
      <c r="AV33" s="13">
        <v>0</v>
      </c>
      <c r="AW33" s="13">
        <v>0</v>
      </c>
      <c r="AX33" s="13">
        <v>0</v>
      </c>
      <c r="AY33" s="13">
        <v>0</v>
      </c>
      <c r="AZ33" s="13">
        <v>0</v>
      </c>
      <c r="BA33" s="13">
        <v>0</v>
      </c>
      <c r="BB33" s="13">
        <v>0</v>
      </c>
      <c r="BC33" s="13">
        <v>0</v>
      </c>
      <c r="BD33" s="13">
        <v>0</v>
      </c>
      <c r="BE33" s="13">
        <v>0</v>
      </c>
    </row>
    <row r="34" spans="1:57" x14ac:dyDescent="0.35">
      <c r="A34" s="57" t="s">
        <v>616</v>
      </c>
      <c r="C34" s="86" t="s">
        <v>5</v>
      </c>
      <c r="D34" s="58" t="s">
        <v>621</v>
      </c>
      <c r="E34" s="82" t="s">
        <v>83</v>
      </c>
      <c r="F34" s="26" t="s">
        <v>61</v>
      </c>
      <c r="G34" s="11">
        <f>G$43*'Shares PortablePCs+Tablets'!C27</f>
        <v>0</v>
      </c>
      <c r="H34" s="11">
        <f>H$43*'Shares PortablePCs+Tablets'!D27</f>
        <v>0</v>
      </c>
      <c r="I34" s="11">
        <f>I$43*'Shares PortablePCs+Tablets'!E27</f>
        <v>0</v>
      </c>
      <c r="J34" s="11">
        <f>J$43*'Shares PortablePCs+Tablets'!F27</f>
        <v>0</v>
      </c>
      <c r="K34" s="11">
        <f>K$43*'Shares PortablePCs+Tablets'!G27</f>
        <v>0</v>
      </c>
      <c r="L34" s="11">
        <f>L$43*'Shares PortablePCs+Tablets'!H27</f>
        <v>0</v>
      </c>
      <c r="M34" s="11">
        <f>M$43*'Shares PortablePCs+Tablets'!I27</f>
        <v>0</v>
      </c>
      <c r="N34" s="11">
        <f>N$43*'Shares PortablePCs+Tablets'!J27</f>
        <v>0</v>
      </c>
      <c r="O34" s="11">
        <f>O$43*'Shares PortablePCs+Tablets'!K27</f>
        <v>0</v>
      </c>
      <c r="P34" s="11">
        <f>P$43*'Shares PortablePCs+Tablets'!L27</f>
        <v>0</v>
      </c>
      <c r="Q34" s="11">
        <f>Q$43*'Shares PortablePCs+Tablets'!M27</f>
        <v>0</v>
      </c>
      <c r="R34" s="11">
        <f>R$43*'Shares PortablePCs+Tablets'!N27</f>
        <v>0</v>
      </c>
      <c r="S34" s="11">
        <f>S$43*'Shares PortablePCs+Tablets'!O27</f>
        <v>0</v>
      </c>
      <c r="T34" s="11">
        <f>T$43*'Shares PortablePCs+Tablets'!P27</f>
        <v>0</v>
      </c>
      <c r="U34" s="11">
        <f>U$43*'Shares PortablePCs+Tablets'!Q27</f>
        <v>0</v>
      </c>
      <c r="V34" s="11">
        <f>V$43*'Shares PortablePCs+Tablets'!R27</f>
        <v>0</v>
      </c>
      <c r="W34" s="11">
        <f>W$43*'Shares PortablePCs+Tablets'!S27</f>
        <v>0</v>
      </c>
      <c r="X34" s="11">
        <f>X$43*'Shares PortablePCs+Tablets'!T27</f>
        <v>0</v>
      </c>
      <c r="Y34" s="11">
        <f>Y$43*'Shares PortablePCs+Tablets'!U27</f>
        <v>0</v>
      </c>
      <c r="Z34" s="11">
        <f>Z$43*'Shares PortablePCs+Tablets'!V27</f>
        <v>0</v>
      </c>
      <c r="AA34" s="11">
        <f>AA$43*'Shares PortablePCs+Tablets'!W27</f>
        <v>0</v>
      </c>
      <c r="AB34" s="11">
        <f>AB$43*'Shares PortablePCs+Tablets'!X27</f>
        <v>0</v>
      </c>
      <c r="AC34" s="13">
        <v>0</v>
      </c>
      <c r="AD34" s="13">
        <v>0</v>
      </c>
      <c r="AE34" s="13">
        <v>0</v>
      </c>
      <c r="AF34" s="13">
        <v>0</v>
      </c>
      <c r="AG34" s="13">
        <v>0</v>
      </c>
      <c r="AH34" s="13">
        <v>0</v>
      </c>
      <c r="AI34" s="13">
        <v>0</v>
      </c>
      <c r="AJ34" s="13">
        <v>0</v>
      </c>
      <c r="AK34" s="13">
        <v>0</v>
      </c>
      <c r="AL34" s="13">
        <v>0</v>
      </c>
      <c r="AM34" s="13">
        <v>0</v>
      </c>
      <c r="AN34" s="13">
        <v>0</v>
      </c>
      <c r="AO34" s="13">
        <v>0</v>
      </c>
      <c r="AP34" s="13">
        <v>0</v>
      </c>
      <c r="AQ34" s="13">
        <v>0</v>
      </c>
      <c r="AR34" s="13">
        <v>0</v>
      </c>
      <c r="AS34" s="13">
        <v>0</v>
      </c>
      <c r="AT34" s="13">
        <v>0</v>
      </c>
      <c r="AU34" s="13">
        <v>0</v>
      </c>
      <c r="AV34" s="13">
        <v>0</v>
      </c>
      <c r="AW34" s="13">
        <v>0</v>
      </c>
      <c r="AX34" s="13">
        <v>0</v>
      </c>
      <c r="AY34" s="13">
        <v>0</v>
      </c>
      <c r="AZ34" s="13">
        <v>0</v>
      </c>
      <c r="BA34" s="13">
        <v>0</v>
      </c>
      <c r="BB34" s="13">
        <v>0</v>
      </c>
      <c r="BC34" s="13">
        <v>0</v>
      </c>
      <c r="BD34" s="13">
        <v>0</v>
      </c>
      <c r="BE34" s="13">
        <v>0</v>
      </c>
    </row>
    <row r="35" spans="1:57" x14ac:dyDescent="0.35">
      <c r="A35" s="57" t="s">
        <v>616</v>
      </c>
      <c r="C35" s="86" t="s">
        <v>5</v>
      </c>
      <c r="D35" s="58" t="s">
        <v>621</v>
      </c>
      <c r="E35" s="82" t="s">
        <v>83</v>
      </c>
      <c r="F35" s="26" t="s">
        <v>62</v>
      </c>
      <c r="G35" s="11">
        <f>G$43*'Shares PortablePCs+Tablets'!C28</f>
        <v>0</v>
      </c>
      <c r="H35" s="11">
        <f>H$43*'Shares PortablePCs+Tablets'!D28</f>
        <v>0</v>
      </c>
      <c r="I35" s="11">
        <f>I$43*'Shares PortablePCs+Tablets'!E28</f>
        <v>0</v>
      </c>
      <c r="J35" s="11">
        <f>J$43*'Shares PortablePCs+Tablets'!F28</f>
        <v>0</v>
      </c>
      <c r="K35" s="11">
        <f>K$43*'Shares PortablePCs+Tablets'!G28</f>
        <v>0</v>
      </c>
      <c r="L35" s="11">
        <f>L$43*'Shares PortablePCs+Tablets'!H28</f>
        <v>0</v>
      </c>
      <c r="M35" s="11">
        <f>M$43*'Shares PortablePCs+Tablets'!I28</f>
        <v>0</v>
      </c>
      <c r="N35" s="11">
        <f>N$43*'Shares PortablePCs+Tablets'!J28</f>
        <v>0</v>
      </c>
      <c r="O35" s="11">
        <f>O$43*'Shares PortablePCs+Tablets'!K28</f>
        <v>0</v>
      </c>
      <c r="P35" s="11">
        <f>P$43*'Shares PortablePCs+Tablets'!L28</f>
        <v>0</v>
      </c>
      <c r="Q35" s="11">
        <f>Q$43*'Shares PortablePCs+Tablets'!M28</f>
        <v>0</v>
      </c>
      <c r="R35" s="11">
        <f>R$43*'Shares PortablePCs+Tablets'!N28</f>
        <v>0</v>
      </c>
      <c r="S35" s="11">
        <f>S$43*'Shares PortablePCs+Tablets'!O28</f>
        <v>0</v>
      </c>
      <c r="T35" s="11">
        <f>T$43*'Shares PortablePCs+Tablets'!P28</f>
        <v>0</v>
      </c>
      <c r="U35" s="11">
        <f>U$43*'Shares PortablePCs+Tablets'!Q28</f>
        <v>0</v>
      </c>
      <c r="V35" s="11">
        <f>V$43*'Shares PortablePCs+Tablets'!R28</f>
        <v>0</v>
      </c>
      <c r="W35" s="11">
        <f>W$43*'Shares PortablePCs+Tablets'!S28</f>
        <v>0</v>
      </c>
      <c r="X35" s="11">
        <f>X$43*'Shares PortablePCs+Tablets'!T28</f>
        <v>0</v>
      </c>
      <c r="Y35" s="11">
        <f>Y$43*'Shares PortablePCs+Tablets'!U28</f>
        <v>0</v>
      </c>
      <c r="Z35" s="11">
        <f>Z$43*'Shares PortablePCs+Tablets'!V28</f>
        <v>0</v>
      </c>
      <c r="AA35" s="11">
        <f>AA$43*'Shares PortablePCs+Tablets'!W28</f>
        <v>0</v>
      </c>
      <c r="AB35" s="11">
        <f>AB$43*'Shares PortablePCs+Tablets'!X28</f>
        <v>0</v>
      </c>
      <c r="AC35" s="13">
        <v>0</v>
      </c>
      <c r="AD35" s="13">
        <v>0</v>
      </c>
      <c r="AE35" s="13">
        <v>0</v>
      </c>
      <c r="AF35" s="13">
        <v>0</v>
      </c>
      <c r="AG35" s="13">
        <v>0</v>
      </c>
      <c r="AH35" s="13">
        <v>0</v>
      </c>
      <c r="AI35" s="13">
        <v>0</v>
      </c>
      <c r="AJ35" s="13">
        <v>0</v>
      </c>
      <c r="AK35" s="13">
        <v>0</v>
      </c>
      <c r="AL35" s="13">
        <v>0</v>
      </c>
      <c r="AM35" s="13">
        <v>0</v>
      </c>
      <c r="AN35" s="13">
        <v>0</v>
      </c>
      <c r="AO35" s="13">
        <v>0</v>
      </c>
      <c r="AP35" s="13">
        <v>0</v>
      </c>
      <c r="AQ35" s="13">
        <v>0</v>
      </c>
      <c r="AR35" s="13">
        <v>0</v>
      </c>
      <c r="AS35" s="13">
        <v>0</v>
      </c>
      <c r="AT35" s="13">
        <v>0</v>
      </c>
      <c r="AU35" s="13">
        <v>0</v>
      </c>
      <c r="AV35" s="13">
        <v>0</v>
      </c>
      <c r="AW35" s="13">
        <v>0</v>
      </c>
      <c r="AX35" s="13">
        <v>0</v>
      </c>
      <c r="AY35" s="13">
        <v>0</v>
      </c>
      <c r="AZ35" s="13">
        <v>0</v>
      </c>
      <c r="BA35" s="13">
        <v>0</v>
      </c>
      <c r="BB35" s="13">
        <v>0</v>
      </c>
      <c r="BC35" s="13">
        <v>0</v>
      </c>
      <c r="BD35" s="13">
        <v>0</v>
      </c>
      <c r="BE35" s="13">
        <v>0</v>
      </c>
    </row>
    <row r="36" spans="1:57" x14ac:dyDescent="0.35">
      <c r="A36" s="57" t="s">
        <v>616</v>
      </c>
      <c r="C36" s="86" t="s">
        <v>5</v>
      </c>
      <c r="D36" s="58" t="s">
        <v>621</v>
      </c>
      <c r="E36" s="82" t="s">
        <v>83</v>
      </c>
      <c r="F36" s="26" t="s">
        <v>63</v>
      </c>
      <c r="G36" s="11">
        <f>G$43*'Shares PortablePCs+Tablets'!C29</f>
        <v>0</v>
      </c>
      <c r="H36" s="11">
        <f>H$43*'Shares PortablePCs+Tablets'!D29</f>
        <v>0</v>
      </c>
      <c r="I36" s="11">
        <f>I$43*'Shares PortablePCs+Tablets'!E29</f>
        <v>0</v>
      </c>
      <c r="J36" s="11">
        <f>J$43*'Shares PortablePCs+Tablets'!F29</f>
        <v>0</v>
      </c>
      <c r="K36" s="11">
        <f>K$43*'Shares PortablePCs+Tablets'!G29</f>
        <v>0</v>
      </c>
      <c r="L36" s="11">
        <f>L$43*'Shares PortablePCs+Tablets'!H29</f>
        <v>0</v>
      </c>
      <c r="M36" s="11">
        <f>M$43*'Shares PortablePCs+Tablets'!I29</f>
        <v>0</v>
      </c>
      <c r="N36" s="11">
        <f>N$43*'Shares PortablePCs+Tablets'!J29</f>
        <v>0</v>
      </c>
      <c r="O36" s="11">
        <f>O$43*'Shares PortablePCs+Tablets'!K29</f>
        <v>0</v>
      </c>
      <c r="P36" s="11">
        <f>P$43*'Shares PortablePCs+Tablets'!L29</f>
        <v>0</v>
      </c>
      <c r="Q36" s="11">
        <f>Q$43*'Shares PortablePCs+Tablets'!M29</f>
        <v>0</v>
      </c>
      <c r="R36" s="11">
        <f>R$43*'Shares PortablePCs+Tablets'!N29</f>
        <v>0</v>
      </c>
      <c r="S36" s="11">
        <f>S$43*'Shares PortablePCs+Tablets'!O29</f>
        <v>0</v>
      </c>
      <c r="T36" s="11">
        <f>T$43*'Shares PortablePCs+Tablets'!P29</f>
        <v>0</v>
      </c>
      <c r="U36" s="11">
        <f>U$43*'Shares PortablePCs+Tablets'!Q29</f>
        <v>0</v>
      </c>
      <c r="V36" s="11">
        <f>V$43*'Shares PortablePCs+Tablets'!R29</f>
        <v>0</v>
      </c>
      <c r="W36" s="11">
        <f>W$43*'Shares PortablePCs+Tablets'!S29</f>
        <v>0</v>
      </c>
      <c r="X36" s="11">
        <f>X$43*'Shares PortablePCs+Tablets'!T29</f>
        <v>0</v>
      </c>
      <c r="Y36" s="11">
        <f>Y$43*'Shares PortablePCs+Tablets'!U29</f>
        <v>0</v>
      </c>
      <c r="Z36" s="11">
        <f>Z$43*'Shares PortablePCs+Tablets'!V29</f>
        <v>0</v>
      </c>
      <c r="AA36" s="11">
        <f>AA$43*'Shares PortablePCs+Tablets'!W29</f>
        <v>0</v>
      </c>
      <c r="AB36" s="11">
        <f>AB$43*'Shares PortablePCs+Tablets'!X29</f>
        <v>0</v>
      </c>
      <c r="AC36" s="13">
        <v>0</v>
      </c>
      <c r="AD36" s="13">
        <v>0</v>
      </c>
      <c r="AE36" s="13">
        <v>0</v>
      </c>
      <c r="AF36" s="13">
        <v>0</v>
      </c>
      <c r="AG36" s="13">
        <v>0</v>
      </c>
      <c r="AH36" s="13">
        <v>0</v>
      </c>
      <c r="AI36" s="13">
        <v>0</v>
      </c>
      <c r="AJ36" s="13">
        <v>0</v>
      </c>
      <c r="AK36" s="13">
        <v>0</v>
      </c>
      <c r="AL36" s="13">
        <v>0</v>
      </c>
      <c r="AM36" s="13">
        <v>0</v>
      </c>
      <c r="AN36" s="13">
        <v>0</v>
      </c>
      <c r="AO36" s="13">
        <v>0</v>
      </c>
      <c r="AP36" s="13">
        <v>0</v>
      </c>
      <c r="AQ36" s="13">
        <v>0</v>
      </c>
      <c r="AR36" s="13">
        <v>0</v>
      </c>
      <c r="AS36" s="13">
        <v>0</v>
      </c>
      <c r="AT36" s="13">
        <v>0</v>
      </c>
      <c r="AU36" s="13">
        <v>0</v>
      </c>
      <c r="AV36" s="13">
        <v>0</v>
      </c>
      <c r="AW36" s="13">
        <v>0</v>
      </c>
      <c r="AX36" s="13">
        <v>0</v>
      </c>
      <c r="AY36" s="13">
        <v>0</v>
      </c>
      <c r="AZ36" s="13">
        <v>0</v>
      </c>
      <c r="BA36" s="13">
        <v>0</v>
      </c>
      <c r="BB36" s="13">
        <v>0</v>
      </c>
      <c r="BC36" s="13">
        <v>0</v>
      </c>
      <c r="BD36" s="13">
        <v>0</v>
      </c>
      <c r="BE36" s="13">
        <v>0</v>
      </c>
    </row>
    <row r="37" spans="1:57" x14ac:dyDescent="0.35">
      <c r="A37" s="57" t="s">
        <v>616</v>
      </c>
      <c r="C37" s="86" t="s">
        <v>5</v>
      </c>
      <c r="D37" s="58" t="s">
        <v>621</v>
      </c>
      <c r="E37" s="82" t="s">
        <v>83</v>
      </c>
      <c r="F37" s="26" t="s">
        <v>64</v>
      </c>
      <c r="G37" s="11">
        <f>G$43*'Shares PortablePCs+Tablets'!C30</f>
        <v>0</v>
      </c>
      <c r="H37" s="11">
        <f>H$43*'Shares PortablePCs+Tablets'!D30</f>
        <v>0</v>
      </c>
      <c r="I37" s="11">
        <f>I$43*'Shares PortablePCs+Tablets'!E30</f>
        <v>0</v>
      </c>
      <c r="J37" s="11">
        <f>J$43*'Shares PortablePCs+Tablets'!F30</f>
        <v>0</v>
      </c>
      <c r="K37" s="11">
        <f>K$43*'Shares PortablePCs+Tablets'!G30</f>
        <v>0</v>
      </c>
      <c r="L37" s="11">
        <f>L$43*'Shares PortablePCs+Tablets'!H30</f>
        <v>0</v>
      </c>
      <c r="M37" s="11">
        <f>M$43*'Shares PortablePCs+Tablets'!I30</f>
        <v>0</v>
      </c>
      <c r="N37" s="11">
        <f>N$43*'Shares PortablePCs+Tablets'!J30</f>
        <v>0</v>
      </c>
      <c r="O37" s="11">
        <f>O$43*'Shares PortablePCs+Tablets'!K30</f>
        <v>0</v>
      </c>
      <c r="P37" s="11">
        <f>P$43*'Shares PortablePCs+Tablets'!L30</f>
        <v>0</v>
      </c>
      <c r="Q37" s="11">
        <f>Q$43*'Shares PortablePCs+Tablets'!M30</f>
        <v>0</v>
      </c>
      <c r="R37" s="11">
        <f>R$43*'Shares PortablePCs+Tablets'!N30</f>
        <v>0</v>
      </c>
      <c r="S37" s="11">
        <f>S$43*'Shares PortablePCs+Tablets'!O30</f>
        <v>0</v>
      </c>
      <c r="T37" s="11">
        <f>T$43*'Shares PortablePCs+Tablets'!P30</f>
        <v>0</v>
      </c>
      <c r="U37" s="11">
        <f>U$43*'Shares PortablePCs+Tablets'!Q30</f>
        <v>0</v>
      </c>
      <c r="V37" s="11">
        <f>V$43*'Shares PortablePCs+Tablets'!R30</f>
        <v>0</v>
      </c>
      <c r="W37" s="11">
        <f>W$43*'Shares PortablePCs+Tablets'!S30</f>
        <v>0</v>
      </c>
      <c r="X37" s="11">
        <f>X$43*'Shares PortablePCs+Tablets'!T30</f>
        <v>0</v>
      </c>
      <c r="Y37" s="11">
        <f>Y$43*'Shares PortablePCs+Tablets'!U30</f>
        <v>0</v>
      </c>
      <c r="Z37" s="11">
        <f>Z$43*'Shares PortablePCs+Tablets'!V30</f>
        <v>0</v>
      </c>
      <c r="AA37" s="11">
        <f>AA$43*'Shares PortablePCs+Tablets'!W30</f>
        <v>0</v>
      </c>
      <c r="AB37" s="11">
        <f>AB$43*'Shares PortablePCs+Tablets'!X30</f>
        <v>0</v>
      </c>
      <c r="AC37" s="13">
        <v>0</v>
      </c>
      <c r="AD37" s="13">
        <v>0</v>
      </c>
      <c r="AE37" s="13">
        <v>0</v>
      </c>
      <c r="AF37" s="13">
        <v>0</v>
      </c>
      <c r="AG37" s="13">
        <v>0</v>
      </c>
      <c r="AH37" s="13">
        <v>0</v>
      </c>
      <c r="AI37" s="13">
        <v>0</v>
      </c>
      <c r="AJ37" s="13">
        <v>0</v>
      </c>
      <c r="AK37" s="13">
        <v>0</v>
      </c>
      <c r="AL37" s="13">
        <v>0</v>
      </c>
      <c r="AM37" s="13">
        <v>0</v>
      </c>
      <c r="AN37" s="13">
        <v>0</v>
      </c>
      <c r="AO37" s="13">
        <v>0</v>
      </c>
      <c r="AP37" s="13">
        <v>0</v>
      </c>
      <c r="AQ37" s="13">
        <v>0</v>
      </c>
      <c r="AR37" s="13">
        <v>0</v>
      </c>
      <c r="AS37" s="13">
        <v>0</v>
      </c>
      <c r="AT37" s="13">
        <v>0</v>
      </c>
      <c r="AU37" s="13">
        <v>0</v>
      </c>
      <c r="AV37" s="13">
        <v>0</v>
      </c>
      <c r="AW37" s="13">
        <v>0</v>
      </c>
      <c r="AX37" s="13">
        <v>0</v>
      </c>
      <c r="AY37" s="13">
        <v>0</v>
      </c>
      <c r="AZ37" s="13">
        <v>0</v>
      </c>
      <c r="BA37" s="13">
        <v>0</v>
      </c>
      <c r="BB37" s="13">
        <v>0</v>
      </c>
      <c r="BC37" s="13">
        <v>0</v>
      </c>
      <c r="BD37" s="13">
        <v>0</v>
      </c>
      <c r="BE37" s="13">
        <v>0</v>
      </c>
    </row>
    <row r="38" spans="1:57" x14ac:dyDescent="0.35">
      <c r="A38" s="57" t="s">
        <v>616</v>
      </c>
      <c r="C38" s="86" t="s">
        <v>5</v>
      </c>
      <c r="D38" s="58" t="s">
        <v>621</v>
      </c>
      <c r="E38" s="82" t="s">
        <v>83</v>
      </c>
      <c r="F38" s="26" t="s">
        <v>65</v>
      </c>
      <c r="G38" s="11">
        <f>G$43*'Shares PortablePCs+Tablets'!C31</f>
        <v>0</v>
      </c>
      <c r="H38" s="11">
        <f>H$43*'Shares PortablePCs+Tablets'!D31</f>
        <v>0</v>
      </c>
      <c r="I38" s="11">
        <f>I$43*'Shares PortablePCs+Tablets'!E31</f>
        <v>0</v>
      </c>
      <c r="J38" s="11">
        <f>J$43*'Shares PortablePCs+Tablets'!F31</f>
        <v>0</v>
      </c>
      <c r="K38" s="11">
        <f>K$43*'Shares PortablePCs+Tablets'!G31</f>
        <v>0</v>
      </c>
      <c r="L38" s="11">
        <f>L$43*'Shares PortablePCs+Tablets'!H31</f>
        <v>0</v>
      </c>
      <c r="M38" s="11">
        <f>M$43*'Shares PortablePCs+Tablets'!I31</f>
        <v>0</v>
      </c>
      <c r="N38" s="11">
        <f>N$43*'Shares PortablePCs+Tablets'!J31</f>
        <v>0</v>
      </c>
      <c r="O38" s="11">
        <f>O$43*'Shares PortablePCs+Tablets'!K31</f>
        <v>0</v>
      </c>
      <c r="P38" s="11">
        <f>P$43*'Shares PortablePCs+Tablets'!L31</f>
        <v>0</v>
      </c>
      <c r="Q38" s="11">
        <f>Q$43*'Shares PortablePCs+Tablets'!M31</f>
        <v>0</v>
      </c>
      <c r="R38" s="11">
        <f>R$43*'Shares PortablePCs+Tablets'!N31</f>
        <v>0</v>
      </c>
      <c r="S38" s="11">
        <f>S$43*'Shares PortablePCs+Tablets'!O31</f>
        <v>0</v>
      </c>
      <c r="T38" s="11">
        <f>T$43*'Shares PortablePCs+Tablets'!P31</f>
        <v>0</v>
      </c>
      <c r="U38" s="11">
        <f>U$43*'Shares PortablePCs+Tablets'!Q31</f>
        <v>0</v>
      </c>
      <c r="V38" s="11">
        <f>V$43*'Shares PortablePCs+Tablets'!R31</f>
        <v>0</v>
      </c>
      <c r="W38" s="11">
        <f>W$43*'Shares PortablePCs+Tablets'!S31</f>
        <v>0</v>
      </c>
      <c r="X38" s="11">
        <f>X$43*'Shares PortablePCs+Tablets'!T31</f>
        <v>0</v>
      </c>
      <c r="Y38" s="11">
        <f>Y$43*'Shares PortablePCs+Tablets'!U31</f>
        <v>0</v>
      </c>
      <c r="Z38" s="11">
        <f>Z$43*'Shares PortablePCs+Tablets'!V31</f>
        <v>0</v>
      </c>
      <c r="AA38" s="11">
        <f>AA$43*'Shares PortablePCs+Tablets'!W31</f>
        <v>0</v>
      </c>
      <c r="AB38" s="11">
        <f>AB$43*'Shares PortablePCs+Tablets'!X31</f>
        <v>0</v>
      </c>
      <c r="AC38" s="13">
        <v>0</v>
      </c>
      <c r="AD38" s="13">
        <v>0</v>
      </c>
      <c r="AE38" s="13">
        <v>0</v>
      </c>
      <c r="AF38" s="13">
        <v>0</v>
      </c>
      <c r="AG38" s="13">
        <v>0</v>
      </c>
      <c r="AH38" s="13">
        <v>0</v>
      </c>
      <c r="AI38" s="13">
        <v>0</v>
      </c>
      <c r="AJ38" s="13">
        <v>0</v>
      </c>
      <c r="AK38" s="13">
        <v>0</v>
      </c>
      <c r="AL38" s="13">
        <v>0</v>
      </c>
      <c r="AM38" s="13">
        <v>0</v>
      </c>
      <c r="AN38" s="13">
        <v>0</v>
      </c>
      <c r="AO38" s="13">
        <v>0</v>
      </c>
      <c r="AP38" s="13">
        <v>0</v>
      </c>
      <c r="AQ38" s="13">
        <v>0</v>
      </c>
      <c r="AR38" s="13">
        <v>0</v>
      </c>
      <c r="AS38" s="13">
        <v>0</v>
      </c>
      <c r="AT38" s="13">
        <v>0</v>
      </c>
      <c r="AU38" s="13">
        <v>0</v>
      </c>
      <c r="AV38" s="13">
        <v>0</v>
      </c>
      <c r="AW38" s="13">
        <v>0</v>
      </c>
      <c r="AX38" s="13">
        <v>0</v>
      </c>
      <c r="AY38" s="13">
        <v>0</v>
      </c>
      <c r="AZ38" s="13">
        <v>0</v>
      </c>
      <c r="BA38" s="13">
        <v>0</v>
      </c>
      <c r="BB38" s="13">
        <v>0</v>
      </c>
      <c r="BC38" s="13">
        <v>0</v>
      </c>
      <c r="BD38" s="13">
        <v>0</v>
      </c>
      <c r="BE38" s="13">
        <v>0</v>
      </c>
    </row>
    <row r="39" spans="1:57" x14ac:dyDescent="0.35">
      <c r="A39" s="57" t="s">
        <v>616</v>
      </c>
      <c r="C39" s="86" t="s">
        <v>5</v>
      </c>
      <c r="D39" s="58" t="s">
        <v>621</v>
      </c>
      <c r="E39" s="82" t="s">
        <v>83</v>
      </c>
      <c r="F39" s="26" t="s">
        <v>36</v>
      </c>
      <c r="G39" s="11">
        <f>G$43*'Shares PortablePCs+Tablets'!C32</f>
        <v>0</v>
      </c>
      <c r="H39" s="11">
        <f>H$43*'Shares PortablePCs+Tablets'!D32</f>
        <v>0</v>
      </c>
      <c r="I39" s="11">
        <f>I$43*'Shares PortablePCs+Tablets'!E32</f>
        <v>0</v>
      </c>
      <c r="J39" s="11">
        <f>J$43*'Shares PortablePCs+Tablets'!F32</f>
        <v>0</v>
      </c>
      <c r="K39" s="11">
        <f>K$43*'Shares PortablePCs+Tablets'!G32</f>
        <v>0</v>
      </c>
      <c r="L39" s="11">
        <f>L$43*'Shares PortablePCs+Tablets'!H32</f>
        <v>0</v>
      </c>
      <c r="M39" s="11">
        <f>M$43*'Shares PortablePCs+Tablets'!I32</f>
        <v>0</v>
      </c>
      <c r="N39" s="11">
        <f>N$43*'Shares PortablePCs+Tablets'!J32</f>
        <v>0</v>
      </c>
      <c r="O39" s="11">
        <f>O$43*'Shares PortablePCs+Tablets'!K32</f>
        <v>0</v>
      </c>
      <c r="P39" s="11">
        <f>P$43*'Shares PortablePCs+Tablets'!L32</f>
        <v>0</v>
      </c>
      <c r="Q39" s="11">
        <f>Q$43*'Shares PortablePCs+Tablets'!M32</f>
        <v>0</v>
      </c>
      <c r="R39" s="11">
        <f>R$43*'Shares PortablePCs+Tablets'!N32</f>
        <v>0</v>
      </c>
      <c r="S39" s="11">
        <f>S$43*'Shares PortablePCs+Tablets'!O32</f>
        <v>0</v>
      </c>
      <c r="T39" s="11">
        <f>T$43*'Shares PortablePCs+Tablets'!P32</f>
        <v>0</v>
      </c>
      <c r="U39" s="11">
        <f>U$43*'Shares PortablePCs+Tablets'!Q32</f>
        <v>0</v>
      </c>
      <c r="V39" s="11">
        <f>V$43*'Shares PortablePCs+Tablets'!R32</f>
        <v>0</v>
      </c>
      <c r="W39" s="11">
        <f>W$43*'Shares PortablePCs+Tablets'!S32</f>
        <v>0</v>
      </c>
      <c r="X39" s="11">
        <f>X$43*'Shares PortablePCs+Tablets'!T32</f>
        <v>0</v>
      </c>
      <c r="Y39" s="11">
        <f>Y$43*'Shares PortablePCs+Tablets'!U32</f>
        <v>0</v>
      </c>
      <c r="Z39" s="11">
        <f>Z$43*'Shares PortablePCs+Tablets'!V32</f>
        <v>0</v>
      </c>
      <c r="AA39" s="11">
        <f>AA$43*'Shares PortablePCs+Tablets'!W32</f>
        <v>0</v>
      </c>
      <c r="AB39" s="11">
        <f>AB$43*'Shares PortablePCs+Tablets'!X32</f>
        <v>0</v>
      </c>
      <c r="AC39" s="13">
        <v>0</v>
      </c>
      <c r="AD39" s="13">
        <v>0</v>
      </c>
      <c r="AE39" s="13">
        <v>0</v>
      </c>
      <c r="AF39" s="13">
        <v>0</v>
      </c>
      <c r="AG39" s="13">
        <v>0</v>
      </c>
      <c r="AH39" s="13">
        <v>0</v>
      </c>
      <c r="AI39" s="13">
        <v>0</v>
      </c>
      <c r="AJ39" s="13">
        <v>0</v>
      </c>
      <c r="AK39" s="13">
        <v>0</v>
      </c>
      <c r="AL39" s="13">
        <v>0</v>
      </c>
      <c r="AM39" s="13">
        <v>0</v>
      </c>
      <c r="AN39" s="13">
        <v>0</v>
      </c>
      <c r="AO39" s="13">
        <v>0</v>
      </c>
      <c r="AP39" s="13">
        <v>0</v>
      </c>
      <c r="AQ39" s="13">
        <v>0</v>
      </c>
      <c r="AR39" s="13">
        <v>0</v>
      </c>
      <c r="AS39" s="13">
        <v>0</v>
      </c>
      <c r="AT39" s="13">
        <v>0</v>
      </c>
      <c r="AU39" s="13">
        <v>0</v>
      </c>
      <c r="AV39" s="13">
        <v>0</v>
      </c>
      <c r="AW39" s="13">
        <v>0</v>
      </c>
      <c r="AX39" s="13">
        <v>0</v>
      </c>
      <c r="AY39" s="13">
        <v>0</v>
      </c>
      <c r="AZ39" s="13">
        <v>0</v>
      </c>
      <c r="BA39" s="13">
        <v>0</v>
      </c>
      <c r="BB39" s="13">
        <v>0</v>
      </c>
      <c r="BC39" s="13">
        <v>0</v>
      </c>
      <c r="BD39" s="13">
        <v>0</v>
      </c>
      <c r="BE39" s="13">
        <v>0</v>
      </c>
    </row>
    <row r="40" spans="1:57" x14ac:dyDescent="0.35">
      <c r="A40" s="57" t="s">
        <v>616</v>
      </c>
      <c r="C40" s="86" t="s">
        <v>5</v>
      </c>
      <c r="D40" s="58" t="s">
        <v>621</v>
      </c>
      <c r="E40" s="82" t="s">
        <v>83</v>
      </c>
      <c r="F40" s="26" t="s">
        <v>37</v>
      </c>
      <c r="G40" s="11">
        <f>G$43*'Shares PortablePCs+Tablets'!C33</f>
        <v>0</v>
      </c>
      <c r="H40" s="11">
        <f>H$43*'Shares PortablePCs+Tablets'!D33</f>
        <v>0</v>
      </c>
      <c r="I40" s="11">
        <f>I$43*'Shares PortablePCs+Tablets'!E33</f>
        <v>0</v>
      </c>
      <c r="J40" s="11">
        <f>J$43*'Shares PortablePCs+Tablets'!F33</f>
        <v>0</v>
      </c>
      <c r="K40" s="11">
        <f>K$43*'Shares PortablePCs+Tablets'!G33</f>
        <v>0</v>
      </c>
      <c r="L40" s="11">
        <f>L$43*'Shares PortablePCs+Tablets'!H33</f>
        <v>0</v>
      </c>
      <c r="M40" s="11">
        <f>M$43*'Shares PortablePCs+Tablets'!I33</f>
        <v>0</v>
      </c>
      <c r="N40" s="11">
        <f>N$43*'Shares PortablePCs+Tablets'!J33</f>
        <v>0</v>
      </c>
      <c r="O40" s="11">
        <f>O$43*'Shares PortablePCs+Tablets'!K33</f>
        <v>0</v>
      </c>
      <c r="P40" s="11">
        <f>P$43*'Shares PortablePCs+Tablets'!L33</f>
        <v>0</v>
      </c>
      <c r="Q40" s="11">
        <f>Q$43*'Shares PortablePCs+Tablets'!M33</f>
        <v>0</v>
      </c>
      <c r="R40" s="11">
        <f>R$43*'Shares PortablePCs+Tablets'!N33</f>
        <v>0</v>
      </c>
      <c r="S40" s="11">
        <f>S$43*'Shares PortablePCs+Tablets'!O33</f>
        <v>0</v>
      </c>
      <c r="T40" s="11">
        <f>T$43*'Shares PortablePCs+Tablets'!P33</f>
        <v>0</v>
      </c>
      <c r="U40" s="11">
        <f>U$43*'Shares PortablePCs+Tablets'!Q33</f>
        <v>0</v>
      </c>
      <c r="V40" s="11">
        <f>V$43*'Shares PortablePCs+Tablets'!R33</f>
        <v>0</v>
      </c>
      <c r="W40" s="11">
        <f>W$43*'Shares PortablePCs+Tablets'!S33</f>
        <v>0</v>
      </c>
      <c r="X40" s="11">
        <f>X$43*'Shares PortablePCs+Tablets'!T33</f>
        <v>0</v>
      </c>
      <c r="Y40" s="11">
        <f>Y$43*'Shares PortablePCs+Tablets'!U33</f>
        <v>0</v>
      </c>
      <c r="Z40" s="11">
        <f>Z$43*'Shares PortablePCs+Tablets'!V33</f>
        <v>0</v>
      </c>
      <c r="AA40" s="11">
        <f>AA$43*'Shares PortablePCs+Tablets'!W33</f>
        <v>0</v>
      </c>
      <c r="AB40" s="11">
        <f>AB$43*'Shares PortablePCs+Tablets'!X33</f>
        <v>0</v>
      </c>
      <c r="AC40" s="13">
        <v>0</v>
      </c>
      <c r="AD40" s="13">
        <v>0</v>
      </c>
      <c r="AE40" s="13">
        <v>0</v>
      </c>
      <c r="AF40" s="13">
        <v>0</v>
      </c>
      <c r="AG40" s="13">
        <v>0</v>
      </c>
      <c r="AH40" s="13">
        <v>0</v>
      </c>
      <c r="AI40" s="13">
        <v>0</v>
      </c>
      <c r="AJ40" s="13">
        <v>0</v>
      </c>
      <c r="AK40" s="13">
        <v>0</v>
      </c>
      <c r="AL40" s="13">
        <v>0</v>
      </c>
      <c r="AM40" s="13">
        <v>0</v>
      </c>
      <c r="AN40" s="13">
        <v>0</v>
      </c>
      <c r="AO40" s="13">
        <v>0</v>
      </c>
      <c r="AP40" s="13">
        <v>0</v>
      </c>
      <c r="AQ40" s="13">
        <v>0</v>
      </c>
      <c r="AR40" s="13">
        <v>0</v>
      </c>
      <c r="AS40" s="13">
        <v>0</v>
      </c>
      <c r="AT40" s="13">
        <v>0</v>
      </c>
      <c r="AU40" s="13">
        <v>0</v>
      </c>
      <c r="AV40" s="13">
        <v>0</v>
      </c>
      <c r="AW40" s="13">
        <v>0</v>
      </c>
      <c r="AX40" s="13">
        <v>0</v>
      </c>
      <c r="AY40" s="13">
        <v>0</v>
      </c>
      <c r="AZ40" s="13">
        <v>0</v>
      </c>
      <c r="BA40" s="13">
        <v>0</v>
      </c>
      <c r="BB40" s="13">
        <v>0</v>
      </c>
      <c r="BC40" s="13">
        <v>0</v>
      </c>
      <c r="BD40" s="13">
        <v>0</v>
      </c>
      <c r="BE40" s="13">
        <v>0</v>
      </c>
    </row>
    <row r="41" spans="1:57" x14ac:dyDescent="0.35">
      <c r="A41" s="57" t="s">
        <v>616</v>
      </c>
      <c r="C41" s="86" t="s">
        <v>5</v>
      </c>
      <c r="D41" s="58" t="s">
        <v>621</v>
      </c>
      <c r="E41" s="82" t="s">
        <v>83</v>
      </c>
      <c r="F41" s="26" t="s">
        <v>66</v>
      </c>
      <c r="G41" s="11">
        <f>G$43*'Shares PortablePCs+Tablets'!C34</f>
        <v>0</v>
      </c>
      <c r="H41" s="11">
        <f>H$43*'Shares PortablePCs+Tablets'!D34</f>
        <v>0</v>
      </c>
      <c r="I41" s="11">
        <f>I$43*'Shares PortablePCs+Tablets'!E34</f>
        <v>0</v>
      </c>
      <c r="J41" s="11">
        <f>J$43*'Shares PortablePCs+Tablets'!F34</f>
        <v>0</v>
      </c>
      <c r="K41" s="11">
        <f>K$43*'Shares PortablePCs+Tablets'!G34</f>
        <v>0</v>
      </c>
      <c r="L41" s="11">
        <f>L$43*'Shares PortablePCs+Tablets'!H34</f>
        <v>0</v>
      </c>
      <c r="M41" s="11">
        <f>M$43*'Shares PortablePCs+Tablets'!I34</f>
        <v>0</v>
      </c>
      <c r="N41" s="11">
        <f>N$43*'Shares PortablePCs+Tablets'!J34</f>
        <v>0</v>
      </c>
      <c r="O41" s="11">
        <f>O$43*'Shares PortablePCs+Tablets'!K34</f>
        <v>0</v>
      </c>
      <c r="P41" s="11">
        <f>P$43*'Shares PortablePCs+Tablets'!L34</f>
        <v>0</v>
      </c>
      <c r="Q41" s="11">
        <f>Q$43*'Shares PortablePCs+Tablets'!M34</f>
        <v>0</v>
      </c>
      <c r="R41" s="11">
        <f>R$43*'Shares PortablePCs+Tablets'!N34</f>
        <v>0</v>
      </c>
      <c r="S41" s="11">
        <f>S$43*'Shares PortablePCs+Tablets'!O34</f>
        <v>0</v>
      </c>
      <c r="T41" s="11">
        <f>T$43*'Shares PortablePCs+Tablets'!P34</f>
        <v>0</v>
      </c>
      <c r="U41" s="11">
        <f>U$43*'Shares PortablePCs+Tablets'!Q34</f>
        <v>0</v>
      </c>
      <c r="V41" s="11">
        <f>V$43*'Shares PortablePCs+Tablets'!R34</f>
        <v>0</v>
      </c>
      <c r="W41" s="11">
        <f>W$43*'Shares PortablePCs+Tablets'!S34</f>
        <v>0</v>
      </c>
      <c r="X41" s="11">
        <f>X$43*'Shares PortablePCs+Tablets'!T34</f>
        <v>0</v>
      </c>
      <c r="Y41" s="11">
        <f>Y$43*'Shares PortablePCs+Tablets'!U34</f>
        <v>0</v>
      </c>
      <c r="Z41" s="11">
        <f>Z$43*'Shares PortablePCs+Tablets'!V34</f>
        <v>0</v>
      </c>
      <c r="AA41" s="11">
        <f>AA$43*'Shares PortablePCs+Tablets'!W34</f>
        <v>0</v>
      </c>
      <c r="AB41" s="11">
        <f>AB$43*'Shares PortablePCs+Tablets'!X34</f>
        <v>0</v>
      </c>
      <c r="AC41" s="13">
        <v>0</v>
      </c>
      <c r="AD41" s="13">
        <v>0</v>
      </c>
      <c r="AE41" s="13">
        <v>0</v>
      </c>
      <c r="AF41" s="13">
        <v>0</v>
      </c>
      <c r="AG41" s="13">
        <v>0</v>
      </c>
      <c r="AH41" s="13">
        <v>0</v>
      </c>
      <c r="AI41" s="13">
        <v>0</v>
      </c>
      <c r="AJ41" s="13">
        <v>0</v>
      </c>
      <c r="AK41" s="13">
        <v>0</v>
      </c>
      <c r="AL41" s="13">
        <v>0</v>
      </c>
      <c r="AM41" s="13">
        <v>0</v>
      </c>
      <c r="AN41" s="13">
        <v>0</v>
      </c>
      <c r="AO41" s="13">
        <v>0</v>
      </c>
      <c r="AP41" s="13">
        <v>0</v>
      </c>
      <c r="AQ41" s="13">
        <v>0</v>
      </c>
      <c r="AR41" s="13">
        <v>0</v>
      </c>
      <c r="AS41" s="13">
        <v>0</v>
      </c>
      <c r="AT41" s="13">
        <v>0</v>
      </c>
      <c r="AU41" s="13">
        <v>0</v>
      </c>
      <c r="AV41" s="13">
        <v>0</v>
      </c>
      <c r="AW41" s="13">
        <v>0</v>
      </c>
      <c r="AX41" s="13">
        <v>0</v>
      </c>
      <c r="AY41" s="13">
        <v>0</v>
      </c>
      <c r="AZ41" s="13">
        <v>0</v>
      </c>
      <c r="BA41" s="13">
        <v>0</v>
      </c>
      <c r="BB41" s="13">
        <v>0</v>
      </c>
      <c r="BC41" s="13">
        <v>0</v>
      </c>
      <c r="BD41" s="13">
        <v>0</v>
      </c>
      <c r="BE41" s="13">
        <v>0</v>
      </c>
    </row>
    <row r="42" spans="1:57" x14ac:dyDescent="0.35">
      <c r="A42" s="57" t="s">
        <v>616</v>
      </c>
      <c r="C42" s="86" t="s">
        <v>5</v>
      </c>
      <c r="D42" s="58" t="s">
        <v>621</v>
      </c>
      <c r="E42" s="82" t="s">
        <v>83</v>
      </c>
      <c r="F42" s="26" t="s">
        <v>67</v>
      </c>
      <c r="G42" s="11">
        <f>G$43*'Shares PortablePCs+Tablets'!C35</f>
        <v>0</v>
      </c>
      <c r="H42" s="11">
        <f>H$43*'Shares PortablePCs+Tablets'!D35</f>
        <v>0</v>
      </c>
      <c r="I42" s="11">
        <f>I$43*'Shares PortablePCs+Tablets'!E35</f>
        <v>0</v>
      </c>
      <c r="J42" s="11">
        <f>J$43*'Shares PortablePCs+Tablets'!F35</f>
        <v>0</v>
      </c>
      <c r="K42" s="11">
        <f>K$43*'Shares PortablePCs+Tablets'!G35</f>
        <v>0</v>
      </c>
      <c r="L42" s="11">
        <f>L$43*'Shares PortablePCs+Tablets'!H35</f>
        <v>0</v>
      </c>
      <c r="M42" s="11">
        <f>M$43*'Shares PortablePCs+Tablets'!I35</f>
        <v>0</v>
      </c>
      <c r="N42" s="11">
        <f>N$43*'Shares PortablePCs+Tablets'!J35</f>
        <v>0</v>
      </c>
      <c r="O42" s="11">
        <f>O$43*'Shares PortablePCs+Tablets'!K35</f>
        <v>0</v>
      </c>
      <c r="P42" s="11">
        <f>P$43*'Shares PortablePCs+Tablets'!L35</f>
        <v>0</v>
      </c>
      <c r="Q42" s="11">
        <f>Q$43*'Shares PortablePCs+Tablets'!M35</f>
        <v>0</v>
      </c>
      <c r="R42" s="11">
        <f>R$43*'Shares PortablePCs+Tablets'!N35</f>
        <v>0</v>
      </c>
      <c r="S42" s="11">
        <f>S$43*'Shares PortablePCs+Tablets'!O35</f>
        <v>0</v>
      </c>
      <c r="T42" s="11">
        <f>T$43*'Shares PortablePCs+Tablets'!P35</f>
        <v>0</v>
      </c>
      <c r="U42" s="11">
        <f>U$43*'Shares PortablePCs+Tablets'!Q35</f>
        <v>0</v>
      </c>
      <c r="V42" s="11">
        <f>V$43*'Shares PortablePCs+Tablets'!R35</f>
        <v>0</v>
      </c>
      <c r="W42" s="11">
        <f>W$43*'Shares PortablePCs+Tablets'!S35</f>
        <v>0</v>
      </c>
      <c r="X42" s="11">
        <f>X$43*'Shares PortablePCs+Tablets'!T35</f>
        <v>0</v>
      </c>
      <c r="Y42" s="11">
        <f>Y$43*'Shares PortablePCs+Tablets'!U35</f>
        <v>0</v>
      </c>
      <c r="Z42" s="11">
        <f>Z$43*'Shares PortablePCs+Tablets'!V35</f>
        <v>0</v>
      </c>
      <c r="AA42" s="11">
        <f>AA$43*'Shares PortablePCs+Tablets'!W35</f>
        <v>0</v>
      </c>
      <c r="AB42" s="11">
        <f>AB$43*'Shares PortablePCs+Tablets'!X35</f>
        <v>0</v>
      </c>
      <c r="AC42" s="13">
        <v>0</v>
      </c>
      <c r="AD42" s="13">
        <v>0</v>
      </c>
      <c r="AE42" s="13">
        <v>0</v>
      </c>
      <c r="AF42" s="13">
        <v>0</v>
      </c>
      <c r="AG42" s="13">
        <v>0</v>
      </c>
      <c r="AH42" s="13">
        <v>0</v>
      </c>
      <c r="AI42" s="13">
        <v>0</v>
      </c>
      <c r="AJ42" s="13">
        <v>0</v>
      </c>
      <c r="AK42" s="13">
        <v>0</v>
      </c>
      <c r="AL42" s="13">
        <v>0</v>
      </c>
      <c r="AM42" s="13">
        <v>0</v>
      </c>
      <c r="AN42" s="13">
        <v>0</v>
      </c>
      <c r="AO42" s="13">
        <v>0</v>
      </c>
      <c r="AP42" s="13">
        <v>0</v>
      </c>
      <c r="AQ42" s="13">
        <v>0</v>
      </c>
      <c r="AR42" s="13">
        <v>0</v>
      </c>
      <c r="AS42" s="13">
        <v>0</v>
      </c>
      <c r="AT42" s="13">
        <v>0</v>
      </c>
      <c r="AU42" s="13">
        <v>0</v>
      </c>
      <c r="AV42" s="13">
        <v>0</v>
      </c>
      <c r="AW42" s="13">
        <v>0</v>
      </c>
      <c r="AX42" s="13">
        <v>0</v>
      </c>
      <c r="AY42" s="13">
        <v>0</v>
      </c>
      <c r="AZ42" s="13">
        <v>0</v>
      </c>
      <c r="BA42" s="13">
        <v>0</v>
      </c>
      <c r="BB42" s="13">
        <v>0</v>
      </c>
      <c r="BC42" s="13">
        <v>0</v>
      </c>
      <c r="BD42" s="13">
        <v>0</v>
      </c>
      <c r="BE42" s="13">
        <v>0</v>
      </c>
    </row>
    <row r="43" spans="1:57" x14ac:dyDescent="0.35">
      <c r="A43" s="86" t="s">
        <v>616</v>
      </c>
      <c r="B43" s="86"/>
      <c r="C43" s="86" t="s">
        <v>5</v>
      </c>
      <c r="D43" s="87" t="s">
        <v>621</v>
      </c>
      <c r="E43" s="87" t="s">
        <v>83</v>
      </c>
      <c r="F43" s="93" t="s">
        <v>630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14">
        <v>0</v>
      </c>
      <c r="AD43" s="14">
        <v>0</v>
      </c>
      <c r="AE43" s="14">
        <v>0</v>
      </c>
      <c r="AF43" s="14">
        <v>0</v>
      </c>
      <c r="AG43" s="14">
        <v>0</v>
      </c>
      <c r="AH43" s="14">
        <v>0</v>
      </c>
      <c r="AI43" s="14">
        <v>0</v>
      </c>
      <c r="AJ43" s="14">
        <v>0</v>
      </c>
      <c r="AK43" s="14">
        <v>0</v>
      </c>
      <c r="AL43" s="14">
        <v>0</v>
      </c>
      <c r="AM43" s="14">
        <v>0</v>
      </c>
      <c r="AN43" s="14">
        <v>0</v>
      </c>
      <c r="AO43" s="14">
        <v>0</v>
      </c>
      <c r="AP43" s="14">
        <v>0</v>
      </c>
      <c r="AQ43" s="14">
        <v>0</v>
      </c>
      <c r="AR43" s="14">
        <v>0</v>
      </c>
      <c r="AS43" s="14">
        <v>0</v>
      </c>
      <c r="AT43" s="14">
        <v>0</v>
      </c>
      <c r="AU43" s="14">
        <v>0</v>
      </c>
      <c r="AV43" s="14">
        <v>0</v>
      </c>
      <c r="AW43" s="14">
        <v>0</v>
      </c>
      <c r="AX43" s="14">
        <v>0</v>
      </c>
      <c r="AY43" s="14">
        <v>0</v>
      </c>
      <c r="AZ43" s="14">
        <v>0</v>
      </c>
      <c r="BA43" s="14">
        <v>0</v>
      </c>
      <c r="BB43" s="14">
        <v>0</v>
      </c>
      <c r="BC43" s="14">
        <v>0</v>
      </c>
      <c r="BD43" s="14">
        <v>0</v>
      </c>
      <c r="BE43" s="14">
        <v>0</v>
      </c>
    </row>
    <row r="44" spans="1:57" x14ac:dyDescent="0.35">
      <c r="F44" s="26" t="s">
        <v>69</v>
      </c>
      <c r="G44" s="5">
        <f t="shared" ref="G44:Q44" si="0">_xlfn.RRI(1,G43,H43)</f>
        <v>0</v>
      </c>
      <c r="H44" s="5">
        <f t="shared" si="0"/>
        <v>0</v>
      </c>
      <c r="I44" s="5">
        <f t="shared" si="0"/>
        <v>0</v>
      </c>
      <c r="J44" s="5">
        <f t="shared" si="0"/>
        <v>0</v>
      </c>
      <c r="K44" s="5">
        <f t="shared" si="0"/>
        <v>0</v>
      </c>
      <c r="L44" s="5">
        <f t="shared" si="0"/>
        <v>0</v>
      </c>
      <c r="M44" s="5">
        <f t="shared" si="0"/>
        <v>0</v>
      </c>
      <c r="N44" s="5">
        <f t="shared" si="0"/>
        <v>0</v>
      </c>
      <c r="O44" s="5">
        <f t="shared" si="0"/>
        <v>0</v>
      </c>
      <c r="P44" s="5">
        <f t="shared" si="0"/>
        <v>0</v>
      </c>
      <c r="Q44" s="5">
        <f t="shared" si="0"/>
        <v>0</v>
      </c>
      <c r="R44" s="5">
        <f>_xlfn.RRI(1,R43,S43)</f>
        <v>0</v>
      </c>
      <c r="S44" s="5">
        <f t="shared" ref="S44:AB44" si="1">_xlfn.RRI(1,S43,T43)</f>
        <v>0</v>
      </c>
      <c r="T44" s="5">
        <f t="shared" si="1"/>
        <v>0</v>
      </c>
      <c r="U44" s="5">
        <f t="shared" si="1"/>
        <v>0</v>
      </c>
      <c r="V44" s="5">
        <f t="shared" si="1"/>
        <v>0</v>
      </c>
      <c r="W44" s="5">
        <f t="shared" si="1"/>
        <v>0</v>
      </c>
      <c r="X44" s="5">
        <f t="shared" si="1"/>
        <v>0</v>
      </c>
      <c r="Y44" s="5">
        <f t="shared" si="1"/>
        <v>0</v>
      </c>
      <c r="Z44" s="5">
        <f t="shared" si="1"/>
        <v>0</v>
      </c>
      <c r="AA44" s="5">
        <f t="shared" si="1"/>
        <v>0</v>
      </c>
      <c r="AB44" s="5">
        <f t="shared" si="1"/>
        <v>0</v>
      </c>
      <c r="AC44">
        <v>0</v>
      </c>
      <c r="AD44" s="86">
        <v>0</v>
      </c>
      <c r="AE44" s="86">
        <v>0</v>
      </c>
      <c r="AF44" s="86">
        <v>0</v>
      </c>
      <c r="AG44" s="86">
        <v>0</v>
      </c>
      <c r="AH44" s="86">
        <v>0</v>
      </c>
      <c r="AI44" s="86">
        <v>0</v>
      </c>
      <c r="AJ44" s="86">
        <v>0</v>
      </c>
      <c r="AK44" s="86">
        <v>0</v>
      </c>
      <c r="AL44" s="86">
        <v>0</v>
      </c>
      <c r="AM44" s="86">
        <v>0</v>
      </c>
      <c r="AN44" s="86">
        <v>0</v>
      </c>
      <c r="AO44" s="86">
        <v>0</v>
      </c>
      <c r="AP44" s="86">
        <v>0</v>
      </c>
      <c r="AQ44" s="86">
        <v>0</v>
      </c>
      <c r="AR44" s="86">
        <v>0</v>
      </c>
      <c r="AS44" s="86">
        <v>0</v>
      </c>
      <c r="AT44" s="86">
        <v>0</v>
      </c>
      <c r="AU44" s="86">
        <v>0</v>
      </c>
      <c r="AV44" s="86">
        <v>0</v>
      </c>
      <c r="AW44" s="86">
        <v>0</v>
      </c>
      <c r="AX44" s="86">
        <v>0</v>
      </c>
      <c r="AY44" s="86">
        <v>0</v>
      </c>
      <c r="AZ44" s="86">
        <v>0</v>
      </c>
      <c r="BA44" s="86">
        <v>0</v>
      </c>
      <c r="BB44" s="86">
        <v>0</v>
      </c>
      <c r="BC44" s="86">
        <v>0</v>
      </c>
      <c r="BD44" s="86">
        <v>0</v>
      </c>
      <c r="BE44" s="86">
        <v>0</v>
      </c>
    </row>
    <row r="45" spans="1:57" x14ac:dyDescent="0.35">
      <c r="F45" s="30" t="s">
        <v>587</v>
      </c>
      <c r="G45" s="28">
        <f>SUM(G12:G42)</f>
        <v>0</v>
      </c>
      <c r="H45" s="28">
        <f t="shared" ref="H45:AB45" si="2">SUM(H12:H42)</f>
        <v>0</v>
      </c>
      <c r="I45" s="28">
        <f t="shared" si="2"/>
        <v>0</v>
      </c>
      <c r="J45" s="28">
        <f t="shared" si="2"/>
        <v>0</v>
      </c>
      <c r="K45" s="28">
        <f t="shared" si="2"/>
        <v>0</v>
      </c>
      <c r="L45" s="28">
        <f t="shared" si="2"/>
        <v>0</v>
      </c>
      <c r="M45" s="28">
        <f t="shared" si="2"/>
        <v>0</v>
      </c>
      <c r="N45" s="28">
        <f t="shared" si="2"/>
        <v>0</v>
      </c>
      <c r="O45" s="28">
        <f t="shared" si="2"/>
        <v>0</v>
      </c>
      <c r="P45" s="28">
        <f t="shared" si="2"/>
        <v>0</v>
      </c>
      <c r="Q45" s="28">
        <f t="shared" si="2"/>
        <v>0</v>
      </c>
      <c r="R45" s="28">
        <f t="shared" si="2"/>
        <v>0</v>
      </c>
      <c r="S45" s="28">
        <f t="shared" si="2"/>
        <v>0</v>
      </c>
      <c r="T45" s="28">
        <f t="shared" si="2"/>
        <v>0</v>
      </c>
      <c r="U45" s="28">
        <f t="shared" si="2"/>
        <v>0</v>
      </c>
      <c r="V45" s="28">
        <f t="shared" si="2"/>
        <v>0</v>
      </c>
      <c r="W45" s="28">
        <f t="shared" si="2"/>
        <v>0</v>
      </c>
      <c r="X45" s="28">
        <f t="shared" si="2"/>
        <v>0</v>
      </c>
      <c r="Y45" s="28">
        <f t="shared" si="2"/>
        <v>0</v>
      </c>
      <c r="Z45" s="28">
        <f t="shared" si="2"/>
        <v>0</v>
      </c>
      <c r="AA45" s="28">
        <f t="shared" si="2"/>
        <v>0</v>
      </c>
      <c r="AB45" s="28">
        <f t="shared" si="2"/>
        <v>0</v>
      </c>
      <c r="AC45" s="28">
        <v>0</v>
      </c>
      <c r="AD45" s="28">
        <v>0</v>
      </c>
      <c r="AE45" s="28">
        <v>0</v>
      </c>
      <c r="AF45" s="28">
        <v>0</v>
      </c>
      <c r="AG45" s="28">
        <v>0</v>
      </c>
      <c r="AH45" s="28">
        <v>0</v>
      </c>
      <c r="AI45" s="28">
        <v>0</v>
      </c>
      <c r="AJ45" s="28">
        <v>0</v>
      </c>
      <c r="AK45" s="28">
        <v>0</v>
      </c>
      <c r="AL45" s="28">
        <v>0</v>
      </c>
      <c r="AM45" s="28">
        <v>0</v>
      </c>
      <c r="AN45" s="28">
        <v>0</v>
      </c>
      <c r="AO45" s="28">
        <v>0</v>
      </c>
      <c r="AP45" s="28">
        <v>0</v>
      </c>
      <c r="AQ45" s="28">
        <v>0</v>
      </c>
      <c r="AR45" s="28">
        <v>0</v>
      </c>
      <c r="AS45" s="28">
        <v>0</v>
      </c>
      <c r="AT45" s="28">
        <v>0</v>
      </c>
      <c r="AU45" s="28">
        <v>0</v>
      </c>
      <c r="AV45" s="28">
        <v>0</v>
      </c>
      <c r="AW45" s="28">
        <v>0</v>
      </c>
      <c r="AX45" s="28">
        <v>0</v>
      </c>
      <c r="AY45" s="28">
        <v>0</v>
      </c>
      <c r="AZ45" s="28">
        <v>0</v>
      </c>
      <c r="BA45" s="28">
        <v>0</v>
      </c>
      <c r="BB45" s="28">
        <v>0</v>
      </c>
      <c r="BC45" s="28">
        <v>0</v>
      </c>
      <c r="BD45" s="28">
        <v>0</v>
      </c>
      <c r="BE45" s="28">
        <v>0</v>
      </c>
    </row>
    <row r="46" spans="1:57" x14ac:dyDescent="0.35">
      <c r="F46" s="15" t="s">
        <v>70</v>
      </c>
      <c r="G46" s="15"/>
      <c r="H46" s="15"/>
      <c r="I46" s="15"/>
      <c r="J46" s="16"/>
      <c r="K46" s="16"/>
      <c r="L46" s="16"/>
      <c r="M46" s="16"/>
      <c r="N46" s="16"/>
      <c r="O46" s="16"/>
      <c r="P46" s="16"/>
      <c r="Q46" s="16"/>
    </row>
    <row r="47" spans="1:57" x14ac:dyDescent="0.35">
      <c r="F47" s="13" t="s">
        <v>71</v>
      </c>
      <c r="G47" s="13"/>
      <c r="H47" s="13"/>
      <c r="I47" s="13"/>
    </row>
  </sheetData>
  <mergeCells count="4">
    <mergeCell ref="H1:I1"/>
    <mergeCell ref="G10:Q10"/>
    <mergeCell ref="R10:AB10"/>
    <mergeCell ref="AC10:BE10"/>
  </mergeCells>
  <pageMargins left="0.7" right="0.7" top="0.78740157499999996" bottom="0.78740157499999996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3E4BA-09F2-40C6-BED0-4B5E50E1719E}">
  <sheetPr>
    <tabColor rgb="FF92D050"/>
  </sheetPr>
  <dimension ref="A1:BE47"/>
  <sheetViews>
    <sheetView topLeftCell="A31" zoomScale="60" zoomScaleNormal="60" workbookViewId="0">
      <selection activeCell="F43" sqref="F43"/>
    </sheetView>
  </sheetViews>
  <sheetFormatPr baseColWidth="10" defaultRowHeight="14.5" x14ac:dyDescent="0.35"/>
  <cols>
    <col min="1" max="4" width="11.54296875" style="57"/>
    <col min="5" max="5" width="20.81640625" style="81" bestFit="1" customWidth="1"/>
    <col min="6" max="6" width="27.26953125" customWidth="1"/>
    <col min="7" max="8" width="12.26953125" customWidth="1"/>
    <col min="9" max="9" width="12" customWidth="1"/>
    <col min="10" max="17" width="11" customWidth="1"/>
    <col min="18" max="27" width="11.26953125" bestFit="1" customWidth="1"/>
  </cols>
  <sheetData>
    <row r="1" spans="1:57" x14ac:dyDescent="0.35">
      <c r="F1" s="26" t="s">
        <v>32</v>
      </c>
      <c r="G1" s="26" t="s">
        <v>33</v>
      </c>
      <c r="H1" s="94"/>
      <c r="I1" s="94"/>
      <c r="J1" s="26"/>
      <c r="K1" s="26"/>
      <c r="L1" s="26"/>
      <c r="M1" s="26"/>
      <c r="N1" s="26"/>
      <c r="O1" s="26"/>
      <c r="P1" s="26"/>
    </row>
    <row r="2" spans="1:57" x14ac:dyDescent="0.35">
      <c r="G2" s="26" t="s">
        <v>585</v>
      </c>
      <c r="H2" s="26"/>
      <c r="I2" s="26"/>
      <c r="J2" s="26"/>
      <c r="K2" s="26"/>
      <c r="L2" s="26"/>
      <c r="M2" s="26"/>
      <c r="N2" s="26"/>
      <c r="O2" s="26"/>
      <c r="P2" s="26"/>
    </row>
    <row r="9" spans="1:57" x14ac:dyDescent="0.35">
      <c r="F9" s="26"/>
      <c r="G9" s="26"/>
      <c r="H9" s="26"/>
      <c r="I9" s="6"/>
      <c r="J9" s="6"/>
      <c r="K9" s="6"/>
      <c r="L9" s="6"/>
      <c r="M9" s="6"/>
      <c r="N9" s="6"/>
      <c r="O9" s="6"/>
      <c r="P9" s="6"/>
      <c r="Q9" s="6"/>
      <c r="R9" s="26"/>
      <c r="S9" s="26"/>
      <c r="T9" s="26"/>
      <c r="U9" s="26"/>
      <c r="V9" s="26"/>
      <c r="W9" s="26"/>
      <c r="X9" s="26"/>
      <c r="Y9" s="26"/>
      <c r="Z9" s="26"/>
      <c r="AA9" s="7"/>
    </row>
    <row r="10" spans="1:57" x14ac:dyDescent="0.35">
      <c r="F10" s="26"/>
      <c r="G10" s="96" t="s">
        <v>38</v>
      </c>
      <c r="H10" s="96"/>
      <c r="I10" s="96"/>
      <c r="J10" s="96"/>
      <c r="K10" s="96"/>
      <c r="L10" s="96"/>
      <c r="M10" s="96"/>
      <c r="N10" s="96"/>
      <c r="O10" s="96"/>
      <c r="P10" s="96"/>
      <c r="Q10" s="96"/>
      <c r="R10" s="97" t="s">
        <v>39</v>
      </c>
      <c r="S10" s="97"/>
      <c r="T10" s="97"/>
      <c r="U10" s="97"/>
      <c r="V10" s="97"/>
      <c r="W10" s="97"/>
      <c r="X10" s="97"/>
      <c r="Y10" s="97"/>
      <c r="Z10" s="97"/>
      <c r="AA10" s="97"/>
      <c r="AB10" s="97"/>
      <c r="AC10" s="98" t="s">
        <v>40</v>
      </c>
      <c r="AD10" s="98"/>
      <c r="AE10" s="98"/>
      <c r="AF10" s="98"/>
      <c r="AG10" s="98"/>
      <c r="AH10" s="98"/>
      <c r="AI10" s="98"/>
      <c r="AJ10" s="98"/>
      <c r="AK10" s="98"/>
      <c r="AL10" s="98"/>
      <c r="AM10" s="98"/>
      <c r="AN10" s="98"/>
      <c r="AO10" s="98"/>
      <c r="AP10" s="98"/>
      <c r="AQ10" s="98"/>
      <c r="AR10" s="98"/>
      <c r="AS10" s="98"/>
      <c r="AT10" s="98"/>
      <c r="AU10" s="98"/>
      <c r="AV10" s="98"/>
      <c r="AW10" s="98"/>
      <c r="AX10" s="98"/>
      <c r="AY10" s="98"/>
      <c r="AZ10" s="98"/>
      <c r="BA10" s="98"/>
      <c r="BB10" s="98"/>
      <c r="BC10" s="98"/>
      <c r="BD10" s="98"/>
      <c r="BE10" s="98"/>
    </row>
    <row r="11" spans="1:57" x14ac:dyDescent="0.35">
      <c r="A11" s="57" t="s">
        <v>615</v>
      </c>
      <c r="B11" s="57" t="s">
        <v>613</v>
      </c>
      <c r="C11" s="57" t="s">
        <v>618</v>
      </c>
      <c r="D11" s="57" t="s">
        <v>620</v>
      </c>
      <c r="E11" s="81" t="s">
        <v>619</v>
      </c>
      <c r="F11" s="27" t="s">
        <v>614</v>
      </c>
      <c r="G11" s="8">
        <v>2000</v>
      </c>
      <c r="H11" s="8">
        <v>2001</v>
      </c>
      <c r="I11" s="8">
        <v>2002</v>
      </c>
      <c r="J11" s="8">
        <v>2003</v>
      </c>
      <c r="K11" s="8">
        <v>2004</v>
      </c>
      <c r="L11" s="8">
        <v>2005</v>
      </c>
      <c r="M11" s="8">
        <v>2006</v>
      </c>
      <c r="N11" s="8">
        <v>2007</v>
      </c>
      <c r="O11" s="8">
        <v>2008</v>
      </c>
      <c r="P11" s="8">
        <v>2009</v>
      </c>
      <c r="Q11" s="8">
        <v>2010</v>
      </c>
      <c r="R11" s="9">
        <v>2011</v>
      </c>
      <c r="S11" s="9">
        <v>2012</v>
      </c>
      <c r="T11" s="9">
        <v>2013</v>
      </c>
      <c r="U11" s="9">
        <v>2014</v>
      </c>
      <c r="V11" s="9">
        <v>2015</v>
      </c>
      <c r="W11" s="9">
        <v>2016</v>
      </c>
      <c r="X11" s="9">
        <v>2017</v>
      </c>
      <c r="Y11" s="9">
        <v>2018</v>
      </c>
      <c r="Z11" s="9">
        <v>2019</v>
      </c>
      <c r="AA11" s="9">
        <v>2020</v>
      </c>
      <c r="AB11" s="9">
        <v>2021</v>
      </c>
      <c r="AC11" s="10">
        <v>2022</v>
      </c>
      <c r="AD11" s="10">
        <v>2023</v>
      </c>
      <c r="AE11" s="10">
        <v>2024</v>
      </c>
      <c r="AF11" s="10">
        <v>2025</v>
      </c>
      <c r="AG11" s="10">
        <v>2026</v>
      </c>
      <c r="AH11" s="10">
        <v>2027</v>
      </c>
      <c r="AI11" s="10">
        <v>2028</v>
      </c>
      <c r="AJ11" s="10">
        <v>2029</v>
      </c>
      <c r="AK11" s="10">
        <v>2030</v>
      </c>
      <c r="AL11" s="10">
        <v>2031</v>
      </c>
      <c r="AM11" s="10">
        <v>2032</v>
      </c>
      <c r="AN11" s="10">
        <v>2033</v>
      </c>
      <c r="AO11" s="10">
        <v>2034</v>
      </c>
      <c r="AP11" s="10">
        <v>2035</v>
      </c>
      <c r="AQ11" s="10">
        <v>2036</v>
      </c>
      <c r="AR11" s="10">
        <v>2037</v>
      </c>
      <c r="AS11" s="10">
        <v>2038</v>
      </c>
      <c r="AT11" s="10">
        <v>2039</v>
      </c>
      <c r="AU11" s="10">
        <v>2040</v>
      </c>
      <c r="AV11" s="10">
        <v>2041</v>
      </c>
      <c r="AW11" s="10">
        <v>2042</v>
      </c>
      <c r="AX11" s="10">
        <v>2043</v>
      </c>
      <c r="AY11" s="10">
        <v>2044</v>
      </c>
      <c r="AZ11" s="10">
        <v>2045</v>
      </c>
      <c r="BA11" s="10">
        <v>2046</v>
      </c>
      <c r="BB11" s="10">
        <v>2047</v>
      </c>
      <c r="BC11" s="10">
        <v>2048</v>
      </c>
      <c r="BD11" s="10">
        <v>2049</v>
      </c>
      <c r="BE11" s="10">
        <v>2050</v>
      </c>
    </row>
    <row r="12" spans="1:57" x14ac:dyDescent="0.35">
      <c r="A12" s="57" t="s">
        <v>616</v>
      </c>
      <c r="C12" s="86" t="s">
        <v>5</v>
      </c>
      <c r="D12" s="58" t="s">
        <v>621</v>
      </c>
      <c r="E12" s="84" t="s">
        <v>625</v>
      </c>
      <c r="F12" s="26" t="s">
        <v>41</v>
      </c>
      <c r="G12" s="11">
        <f>'POM Portables NiMH'!G12-'cameras games_NiMH'!G12-cellphones_NiMH!G12-'Cordless Tools_NiMH'!G12-PortablePCs_NiMH!G12-Tablets_NiMH!G12</f>
        <v>78.331503847689618</v>
      </c>
      <c r="H12" s="11">
        <f>'POM Portables NiMH'!H12-'cameras games_NiMH'!H12-cellphones_NiMH!H12-'Cordless Tools_NiMH'!H12-PortablePCs_NiMH!H12-Tablets_NiMH!H12</f>
        <v>88.80467898588681</v>
      </c>
      <c r="I12" s="11">
        <f>'POM Portables NiMH'!I12-'cameras games_NiMH'!I12-cellphones_NiMH!I12-'Cordless Tools_NiMH'!I12-PortablePCs_NiMH!I12-Tablets_NiMH!I12</f>
        <v>101.60159259595406</v>
      </c>
      <c r="J12" s="11">
        <f>'POM Portables NiMH'!J12-'cameras games_NiMH'!J12-cellphones_NiMH!J12-'Cordless Tools_NiMH'!J12-PortablePCs_NiMH!J12-Tablets_NiMH!J12</f>
        <v>115.53067069324506</v>
      </c>
      <c r="K12" s="11">
        <f>'POM Portables NiMH'!K12-'cameras games_NiMH'!K12-cellphones_NiMH!K12-'Cordless Tools_NiMH'!K12-PortablePCs_NiMH!K12-Tablets_NiMH!K12</f>
        <v>121.98423023135682</v>
      </c>
      <c r="L12" s="11">
        <f>'POM Portables NiMH'!L12-'cameras games_NiMH'!L12-cellphones_NiMH!L12-'Cordless Tools_NiMH'!L12-PortablePCs_NiMH!L12-Tablets_NiMH!L12</f>
        <v>151.36393634658393</v>
      </c>
      <c r="M12" s="11">
        <f>'POM Portables NiMH'!M12-'cameras games_NiMH'!M12-cellphones_NiMH!M12-'Cordless Tools_NiMH'!M12-PortablePCs_NiMH!M12-Tablets_NiMH!M12</f>
        <v>172.28127801125333</v>
      </c>
      <c r="N12" s="11">
        <f>'POM Portables NiMH'!N12-'cameras games_NiMH'!N12-cellphones_NiMH!N12-'Cordless Tools_NiMH'!N12-PortablePCs_NiMH!N12-Tablets_NiMH!N12</f>
        <v>134.44951867686189</v>
      </c>
      <c r="O12" s="11">
        <f>'POM Portables NiMH'!O12-'cameras games_NiMH'!O12-cellphones_NiMH!O12-'Cordless Tools_NiMH'!O12-PortablePCs_NiMH!O12-Tablets_NiMH!O12</f>
        <v>158.01160500955865</v>
      </c>
      <c r="P12" s="11">
        <f>'POM Portables NiMH'!P12-'cameras games_NiMH'!P12-cellphones_NiMH!P12-'Cordless Tools_NiMH'!P12-PortablePCs_NiMH!P12-Tablets_NiMH!P12</f>
        <v>133.14927570742387</v>
      </c>
      <c r="Q12" s="11">
        <f>'POM Portables NiMH'!Q12-'cameras games_NiMH'!Q12-cellphones_NiMH!Q12-'Cordless Tools_NiMH'!Q12-PortablePCs_NiMH!Q12-Tablets_NiMH!Q12</f>
        <v>169.80691884997381</v>
      </c>
      <c r="R12" s="11">
        <f>'POM Portables NiMH'!R12-'cameras games_NiMH'!R12-cellphones_NiMH!R12-'Cordless Tools_NiMH'!R12-PortablePCs_NiMH!R12-Tablets_NiMH!R12</f>
        <v>216.97632194155358</v>
      </c>
      <c r="S12" s="11">
        <f>'POM Portables NiMH'!S12-'cameras games_NiMH'!S12-cellphones_NiMH!S12-'Cordless Tools_NiMH'!S12-PortablePCs_NiMH!S12-Tablets_NiMH!S12</f>
        <v>191.3032635264353</v>
      </c>
      <c r="T12" s="11">
        <f>'POM Portables NiMH'!T12-'cameras games_NiMH'!T12-cellphones_NiMH!T12-'Cordless Tools_NiMH'!T12-PortablePCs_NiMH!T12-Tablets_NiMH!T12</f>
        <v>231.2465782196422</v>
      </c>
      <c r="U12" s="11">
        <f>'POM Portables NiMH'!U12-'cameras games_NiMH'!U12-cellphones_NiMH!U12-'Cordless Tools_NiMH'!U12-PortablePCs_NiMH!U12-Tablets_NiMH!U12</f>
        <v>229.49620754160824</v>
      </c>
      <c r="V12" s="11">
        <f>'POM Portables NiMH'!V12-'cameras games_NiMH'!V12-cellphones_NiMH!V12-'Cordless Tools_NiMH'!V12-PortablePCs_NiMH!V12-Tablets_NiMH!V12</f>
        <v>238.7967406411924</v>
      </c>
      <c r="W12" s="11">
        <f>'POM Portables NiMH'!W12-'cameras games_NiMH'!W12-cellphones_NiMH!W12-'Cordless Tools_NiMH'!W12-PortablePCs_NiMH!W12-Tablets_NiMH!W12</f>
        <v>224.8803515987241</v>
      </c>
      <c r="X12" s="11">
        <f>'POM Portables NiMH'!X12-'cameras games_NiMH'!X12-cellphones_NiMH!X12-'Cordless Tools_NiMH'!X12-PortablePCs_NiMH!X12-Tablets_NiMH!X12</f>
        <v>227.8513717507237</v>
      </c>
      <c r="Y12" s="11">
        <f>'POM Portables NiMH'!Y12-'cameras games_NiMH'!Y12-cellphones_NiMH!Y12-'Cordless Tools_NiMH'!Y12-PortablePCs_NiMH!Y12-Tablets_NiMH!Y12</f>
        <v>248.22896552805005</v>
      </c>
      <c r="Z12" s="11">
        <f>'POM Portables NiMH'!Z12-'cameras games_NiMH'!Z12-cellphones_NiMH!Z12-'Cordless Tools_NiMH'!Z12-PortablePCs_NiMH!Z12-Tablets_NiMH!Z12</f>
        <v>243.20266397149967</v>
      </c>
      <c r="AA12" s="11">
        <f>'POM Portables NiMH'!AA12-'cameras games_NiMH'!AA12-cellphones_NiMH!AA12-'Cordless Tools_NiMH'!AA12-PortablePCs_NiMH!AA12-Tablets_NiMH!AA12</f>
        <v>250.87186778549355</v>
      </c>
      <c r="AB12" s="11">
        <f>'POM Portables NiMH'!AB12-'cameras games_NiMH'!AB12-cellphones_NiMH!AB12-'Cordless Tools_NiMH'!AB12-PortablePCs_NiMH!AB12-Tablets_NiMH!AB12</f>
        <v>192.28586687772457</v>
      </c>
      <c r="AC12" s="11">
        <f>'POM Portables NiMH'!AC12-'cameras games_NiMH'!AC12-cellphones_NiMH!AC12-'Cordless Tools_NiMH'!AC12-PortablePCs_NiMH!AC12-Tablets_NiMH!AC12</f>
        <v>188.44014954017007</v>
      </c>
      <c r="AD12" s="11">
        <f>'POM Portables NiMH'!AD12-'cameras games_NiMH'!AD12-cellphones_NiMH!AD12-'Cordless Tools_NiMH'!AD12-PortablePCs_NiMH!AD12-Tablets_NiMH!AD12</f>
        <v>184.67134654936666</v>
      </c>
      <c r="AE12" s="11">
        <f>'POM Portables NiMH'!AE12-'cameras games_NiMH'!AE12-cellphones_NiMH!AE12-'Cordless Tools_NiMH'!AE12-PortablePCs_NiMH!AE12-Tablets_NiMH!AE12</f>
        <v>180.97791961837933</v>
      </c>
      <c r="AF12" s="11">
        <f>'POM Portables NiMH'!AF12-'cameras games_NiMH'!AF12-cellphones_NiMH!AF12-'Cordless Tools_NiMH'!AF12-PortablePCs_NiMH!AF12-Tablets_NiMH!AF12</f>
        <v>177.35836122601174</v>
      </c>
      <c r="AG12" s="11">
        <f>'POM Portables NiMH'!AG12-'cameras games_NiMH'!AG12-cellphones_NiMH!AG12-'Cordless Tools_NiMH'!AG12-PortablePCs_NiMH!AG12-Tablets_NiMH!AG12</f>
        <v>173.81119400149151</v>
      </c>
      <c r="AH12" s="11">
        <f>'POM Portables NiMH'!AH12-'cameras games_NiMH'!AH12-cellphones_NiMH!AH12-'Cordless Tools_NiMH'!AH12-PortablePCs_NiMH!AH12-Tablets_NiMH!AH12</f>
        <v>170.33497012146168</v>
      </c>
      <c r="AI12" s="11">
        <f>'POM Portables NiMH'!AI12-'cameras games_NiMH'!AI12-cellphones_NiMH!AI12-'Cordless Tools_NiMH'!AI12-PortablePCs_NiMH!AI12-Tablets_NiMH!AI12</f>
        <v>166.92827071903244</v>
      </c>
      <c r="AJ12" s="11">
        <f>'POM Portables NiMH'!AJ12-'cameras games_NiMH'!AJ12-cellphones_NiMH!AJ12-'Cordless Tools_NiMH'!AJ12-PortablePCs_NiMH!AJ12-Tablets_NiMH!AJ12</f>
        <v>163.5897053046518</v>
      </c>
      <c r="AK12" s="11">
        <f>'POM Portables NiMH'!AK12-'cameras games_NiMH'!AK12-cellphones_NiMH!AK12-'Cordless Tools_NiMH'!AK12-PortablePCs_NiMH!AK12-Tablets_NiMH!AK12</f>
        <v>160.31791119855876</v>
      </c>
      <c r="AL12" s="11">
        <f>'POM Portables NiMH'!AL12-'cameras games_NiMH'!AL12-cellphones_NiMH!AL12-'Cordless Tools_NiMH'!AL12-PortablePCs_NiMH!AL12-Tablets_NiMH!AL12</f>
        <v>157.1115529745876</v>
      </c>
      <c r="AM12" s="11">
        <f>'POM Portables NiMH'!AM12-'cameras games_NiMH'!AM12-cellphones_NiMH!AM12-'Cordless Tools_NiMH'!AM12-PortablePCs_NiMH!AM12-Tablets_NiMH!AM12</f>
        <v>153.96932191509583</v>
      </c>
      <c r="AN12" s="11">
        <f>'POM Portables NiMH'!AN12-'cameras games_NiMH'!AN12-cellphones_NiMH!AN12-'Cordless Tools_NiMH'!AN12-PortablePCs_NiMH!AN12-Tablets_NiMH!AN12</f>
        <v>150.88993547679391</v>
      </c>
      <c r="AO12" s="11">
        <f>'POM Portables NiMH'!AO12-'cameras games_NiMH'!AO12-cellphones_NiMH!AO12-'Cordless Tools_NiMH'!AO12-PortablePCs_NiMH!AO12-Tablets_NiMH!AO12</f>
        <v>147.87213676725804</v>
      </c>
      <c r="AP12" s="11">
        <f>'POM Portables NiMH'!AP12-'cameras games_NiMH'!AP12-cellphones_NiMH!AP12-'Cordless Tools_NiMH'!AP12-PortablePCs_NiMH!AP12-Tablets_NiMH!AP12</f>
        <v>144.91469403191289</v>
      </c>
      <c r="AQ12" s="11">
        <f>'POM Portables NiMH'!AQ12-'cameras games_NiMH'!AQ12-cellphones_NiMH!AQ12-'Cordless Tools_NiMH'!AQ12-PortablePCs_NiMH!AQ12-Tablets_NiMH!AQ12</f>
        <v>142.01640015127464</v>
      </c>
      <c r="AR12" s="11">
        <f>'POM Portables NiMH'!AR12-'cameras games_NiMH'!AR12-cellphones_NiMH!AR12-'Cordless Tools_NiMH'!AR12-PortablePCs_NiMH!AR12-Tablets_NiMH!AR12</f>
        <v>139.17607214824915</v>
      </c>
      <c r="AS12" s="11">
        <f>'POM Portables NiMH'!AS12-'cameras games_NiMH'!AS12-cellphones_NiMH!AS12-'Cordless Tools_NiMH'!AS12-PortablePCs_NiMH!AS12-Tablets_NiMH!AS12</f>
        <v>136.39255070528415</v>
      </c>
      <c r="AT12" s="11">
        <f>'POM Portables NiMH'!AT12-'cameras games_NiMH'!AT12-cellphones_NiMH!AT12-'Cordless Tools_NiMH'!AT12-PortablePCs_NiMH!AT12-Tablets_NiMH!AT12</f>
        <v>133.66469969117847</v>
      </c>
      <c r="AU12" s="11">
        <f>'POM Portables NiMH'!AU12-'cameras games_NiMH'!AU12-cellphones_NiMH!AU12-'Cordless Tools_NiMH'!AU12-PortablePCs_NiMH!AU12-Tablets_NiMH!AU12</f>
        <v>132.32805269426669</v>
      </c>
      <c r="AV12" s="11">
        <f>'POM Portables NiMH'!AV12-'cameras games_NiMH'!AV12-cellphones_NiMH!AV12-'Cordless Tools_NiMH'!AV12-PortablePCs_NiMH!AV12-Tablets_NiMH!AV12</f>
        <v>131.00477216732403</v>
      </c>
      <c r="AW12" s="11">
        <f>'POM Portables NiMH'!AW12-'cameras games_NiMH'!AW12-cellphones_NiMH!AW12-'Cordless Tools_NiMH'!AW12-PortablePCs_NiMH!AW12-Tablets_NiMH!AW12</f>
        <v>129.69472444565079</v>
      </c>
      <c r="AX12" s="11">
        <f>'POM Portables NiMH'!AX12-'cameras games_NiMH'!AX12-cellphones_NiMH!AX12-'Cordless Tools_NiMH'!AX12-PortablePCs_NiMH!AX12-Tablets_NiMH!AX12</f>
        <v>128.39777720119429</v>
      </c>
      <c r="AY12" s="11">
        <f>'POM Portables NiMH'!AY12-'cameras games_NiMH'!AY12-cellphones_NiMH!AY12-'Cordless Tools_NiMH'!AY12-PortablePCs_NiMH!AY12-Tablets_NiMH!AY12</f>
        <v>127.11379942918235</v>
      </c>
      <c r="AZ12" s="11">
        <f>'POM Portables NiMH'!AZ12-'cameras games_NiMH'!AZ12-cellphones_NiMH!AZ12-'Cordless Tools_NiMH'!AZ12-PortablePCs_NiMH!AZ12-Tablets_NiMH!AZ12</f>
        <v>125.84266143489053</v>
      </c>
      <c r="BA12" s="11">
        <f>'POM Portables NiMH'!BA12-'cameras games_NiMH'!BA12-cellphones_NiMH!BA12-'Cordless Tools_NiMH'!BA12-PortablePCs_NiMH!BA12-Tablets_NiMH!BA12</f>
        <v>124.58423482054162</v>
      </c>
      <c r="BB12" s="11">
        <f>'POM Portables NiMH'!BB12-'cameras games_NiMH'!BB12-cellphones_NiMH!BB12-'Cordless Tools_NiMH'!BB12-PortablePCs_NiMH!BB12-Tablets_NiMH!BB12</f>
        <v>123.33839247233621</v>
      </c>
      <c r="BC12" s="11">
        <f>'POM Portables NiMH'!BC12-'cameras games_NiMH'!BC12-cellphones_NiMH!BC12-'Cordless Tools_NiMH'!BC12-PortablePCs_NiMH!BC12-Tablets_NiMH!BC12</f>
        <v>122.10500854761285</v>
      </c>
      <c r="BD12" s="11">
        <f>'POM Portables NiMH'!BD12-'cameras games_NiMH'!BD12-cellphones_NiMH!BD12-'Cordless Tools_NiMH'!BD12-PortablePCs_NiMH!BD12-Tablets_NiMH!BD12</f>
        <v>120.88395846213673</v>
      </c>
      <c r="BE12" s="11">
        <f>'POM Portables NiMH'!BE12-'cameras games_NiMH'!BE12-cellphones_NiMH!BE12-'Cordless Tools_NiMH'!BE12-PortablePCs_NiMH!BE12-Tablets_NiMH!BE12</f>
        <v>119.67511887751536</v>
      </c>
    </row>
    <row r="13" spans="1:57" x14ac:dyDescent="0.35">
      <c r="A13" s="57" t="s">
        <v>616</v>
      </c>
      <c r="C13" s="86" t="s">
        <v>5</v>
      </c>
      <c r="D13" s="58" t="s">
        <v>621</v>
      </c>
      <c r="E13" s="84" t="s">
        <v>625</v>
      </c>
      <c r="F13" s="26" t="s">
        <v>42</v>
      </c>
      <c r="G13" s="11">
        <f>'POM Portables NiMH'!G13-'cameras games_NiMH'!G13-cellphones_NiMH!G13-'Cordless Tools_NiMH'!G13-PortablePCs_NiMH!G13-Tablets_NiMH!G13</f>
        <v>91.065787320707045</v>
      </c>
      <c r="H13" s="11">
        <f>'POM Portables NiMH'!H13-'cameras games_NiMH'!H13-cellphones_NiMH!H13-'Cordless Tools_NiMH'!H13-PortablePCs_NiMH!H13-Tablets_NiMH!H13</f>
        <v>104.41778294743818</v>
      </c>
      <c r="I13" s="11">
        <f>'POM Portables NiMH'!I13-'cameras games_NiMH'!I13-cellphones_NiMH!I13-'Cordless Tools_NiMH'!I13-PortablePCs_NiMH!I13-Tablets_NiMH!I13</f>
        <v>118.64510052565912</v>
      </c>
      <c r="J13" s="11">
        <f>'POM Portables NiMH'!J13-'cameras games_NiMH'!J13-cellphones_NiMH!J13-'Cordless Tools_NiMH'!J13-PortablePCs_NiMH!J13-Tablets_NiMH!J13</f>
        <v>136.00874629368539</v>
      </c>
      <c r="K13" s="11">
        <f>'POM Portables NiMH'!K13-'cameras games_NiMH'!K13-cellphones_NiMH!K13-'Cordless Tools_NiMH'!K13-PortablePCs_NiMH!K13-Tablets_NiMH!K13</f>
        <v>145.71650180086419</v>
      </c>
      <c r="L13" s="11">
        <f>'POM Portables NiMH'!L13-'cameras games_NiMH'!L13-cellphones_NiMH!L13-'Cordless Tools_NiMH'!L13-PortablePCs_NiMH!L13-Tablets_NiMH!L13</f>
        <v>182.83615129127199</v>
      </c>
      <c r="M13" s="11">
        <f>'POM Portables NiMH'!M13-'cameras games_NiMH'!M13-cellphones_NiMH!M13-'Cordless Tools_NiMH'!M13-PortablePCs_NiMH!M13-Tablets_NiMH!M13</f>
        <v>208.91179587273894</v>
      </c>
      <c r="N13" s="11">
        <f>'POM Portables NiMH'!N13-'cameras games_NiMH'!N13-cellphones_NiMH!N13-'Cordless Tools_NiMH'!N13-PortablePCs_NiMH!N13-Tablets_NiMH!N13</f>
        <v>161.93215373121842</v>
      </c>
      <c r="O13" s="11">
        <f>'POM Portables NiMH'!O13-'cameras games_NiMH'!O13-cellphones_NiMH!O13-'Cordless Tools_NiMH'!O13-PortablePCs_NiMH!O13-Tablets_NiMH!O13</f>
        <v>188.61845737898142</v>
      </c>
      <c r="P13" s="11">
        <f>'POM Portables NiMH'!P13-'cameras games_NiMH'!P13-cellphones_NiMH!P13-'Cordless Tools_NiMH'!P13-PortablePCs_NiMH!P13-Tablets_NiMH!P13</f>
        <v>159.78495226089007</v>
      </c>
      <c r="Q13" s="11">
        <f>'POM Portables NiMH'!Q13-'cameras games_NiMH'!Q13-cellphones_NiMH!Q13-'Cordless Tools_NiMH'!Q13-PortablePCs_NiMH!Q13-Tablets_NiMH!Q13</f>
        <v>206.37121543226976</v>
      </c>
      <c r="R13" s="11">
        <f>'POM Portables NiMH'!R13-'cameras games_NiMH'!R13-cellphones_NiMH!R13-'Cordless Tools_NiMH'!R13-PortablePCs_NiMH!R13-Tablets_NiMH!R13</f>
        <v>263.34418318106293</v>
      </c>
      <c r="S13" s="11">
        <f>'POM Portables NiMH'!S13-'cameras games_NiMH'!S13-cellphones_NiMH!S13-'Cordless Tools_NiMH'!S13-PortablePCs_NiMH!S13-Tablets_NiMH!S13</f>
        <v>217.33881872146603</v>
      </c>
      <c r="T13" s="11">
        <f>'POM Portables NiMH'!T13-'cameras games_NiMH'!T13-cellphones_NiMH!T13-'Cordless Tools_NiMH'!T13-PortablePCs_NiMH!T13-Tablets_NiMH!T13</f>
        <v>260.75524683847004</v>
      </c>
      <c r="U13" s="11">
        <f>'POM Portables NiMH'!U13-'cameras games_NiMH'!U13-cellphones_NiMH!U13-'Cordless Tools_NiMH'!U13-PortablePCs_NiMH!U13-Tablets_NiMH!U13</f>
        <v>236.84564664997555</v>
      </c>
      <c r="V13" s="11">
        <f>'POM Portables NiMH'!V13-'cameras games_NiMH'!V13-cellphones_NiMH!V13-'Cordless Tools_NiMH'!V13-PortablePCs_NiMH!V13-Tablets_NiMH!V13</f>
        <v>239.53026009892193</v>
      </c>
      <c r="W13" s="11">
        <f>'POM Portables NiMH'!W13-'cameras games_NiMH'!W13-cellphones_NiMH!W13-'Cordless Tools_NiMH'!W13-PortablePCs_NiMH!W13-Tablets_NiMH!W13</f>
        <v>218.2752187170797</v>
      </c>
      <c r="X13" s="11">
        <f>'POM Portables NiMH'!X13-'cameras games_NiMH'!X13-cellphones_NiMH!X13-'Cordless Tools_NiMH'!X13-PortablePCs_NiMH!X13-Tablets_NiMH!X13</f>
        <v>227.82613247619497</v>
      </c>
      <c r="Y13" s="11">
        <f>'POM Portables NiMH'!Y13-'cameras games_NiMH'!Y13-cellphones_NiMH!Y13-'Cordless Tools_NiMH'!Y13-PortablePCs_NiMH!Y13-Tablets_NiMH!Y13</f>
        <v>222.01374344886028</v>
      </c>
      <c r="Z13" s="11">
        <f>'POM Portables NiMH'!Z13-'cameras games_NiMH'!Z13-cellphones_NiMH!Z13-'Cordless Tools_NiMH'!Z13-PortablePCs_NiMH!Z13-Tablets_NiMH!Z13</f>
        <v>225.97201197902615</v>
      </c>
      <c r="AA13" s="11">
        <f>'POM Portables NiMH'!AA13-'cameras games_NiMH'!AA13-cellphones_NiMH!AA13-'Cordless Tools_NiMH'!AA13-PortablePCs_NiMH!AA13-Tablets_NiMH!AA13</f>
        <v>220.47372774825593</v>
      </c>
      <c r="AB13" s="11">
        <f>'POM Portables NiMH'!AB13-'cameras games_NiMH'!AB13-cellphones_NiMH!AB13-'Cordless Tools_NiMH'!AB13-PortablePCs_NiMH!AB13-Tablets_NiMH!AB13</f>
        <v>195.41806865126625</v>
      </c>
      <c r="AC13" s="11">
        <f>'POM Portables NiMH'!AC13-'cameras games_NiMH'!AC13-cellphones_NiMH!AC13-'Cordless Tools_NiMH'!AC13-PortablePCs_NiMH!AC13-Tablets_NiMH!AC13</f>
        <v>191.50970727824094</v>
      </c>
      <c r="AD13" s="11">
        <f>'POM Portables NiMH'!AD13-'cameras games_NiMH'!AD13-cellphones_NiMH!AD13-'Cordless Tools_NiMH'!AD13-PortablePCs_NiMH!AD13-Tablets_NiMH!AD13</f>
        <v>187.67951313267611</v>
      </c>
      <c r="AE13" s="11">
        <f>'POM Portables NiMH'!AE13-'cameras games_NiMH'!AE13-cellphones_NiMH!AE13-'Cordless Tools_NiMH'!AE13-PortablePCs_NiMH!AE13-Tablets_NiMH!AE13</f>
        <v>183.92592287002259</v>
      </c>
      <c r="AF13" s="11">
        <f>'POM Portables NiMH'!AF13-'cameras games_NiMH'!AF13-cellphones_NiMH!AF13-'Cordless Tools_NiMH'!AF13-PortablePCs_NiMH!AF13-Tablets_NiMH!AF13</f>
        <v>180.24740441262213</v>
      </c>
      <c r="AG13" s="11">
        <f>'POM Portables NiMH'!AG13-'cameras games_NiMH'!AG13-cellphones_NiMH!AG13-'Cordless Tools_NiMH'!AG13-PortablePCs_NiMH!AG13-Tablets_NiMH!AG13</f>
        <v>176.64245632436968</v>
      </c>
      <c r="AH13" s="11">
        <f>'POM Portables NiMH'!AH13-'cameras games_NiMH'!AH13-cellphones_NiMH!AH13-'Cordless Tools_NiMH'!AH13-PortablePCs_NiMH!AH13-Tablets_NiMH!AH13</f>
        <v>173.10960719788227</v>
      </c>
      <c r="AI13" s="11">
        <f>'POM Portables NiMH'!AI13-'cameras games_NiMH'!AI13-cellphones_NiMH!AI13-'Cordless Tools_NiMH'!AI13-PortablePCs_NiMH!AI13-Tablets_NiMH!AI13</f>
        <v>169.64741505392462</v>
      </c>
      <c r="AJ13" s="11">
        <f>'POM Portables NiMH'!AJ13-'cameras games_NiMH'!AJ13-cellphones_NiMH!AJ13-'Cordless Tools_NiMH'!AJ13-PortablePCs_NiMH!AJ13-Tablets_NiMH!AJ13</f>
        <v>166.25446675284613</v>
      </c>
      <c r="AK13" s="11">
        <f>'POM Portables NiMH'!AK13-'cameras games_NiMH'!AK13-cellphones_NiMH!AK13-'Cordless Tools_NiMH'!AK13-PortablePCs_NiMH!AK13-Tablets_NiMH!AK13</f>
        <v>162.9293774177892</v>
      </c>
      <c r="AL13" s="11">
        <f>'POM Portables NiMH'!AL13-'cameras games_NiMH'!AL13-cellphones_NiMH!AL13-'Cordless Tools_NiMH'!AL13-PortablePCs_NiMH!AL13-Tablets_NiMH!AL13</f>
        <v>159.67078986943341</v>
      </c>
      <c r="AM13" s="11">
        <f>'POM Portables NiMH'!AM13-'cameras games_NiMH'!AM13-cellphones_NiMH!AM13-'Cordless Tools_NiMH'!AM13-PortablePCs_NiMH!AM13-Tablets_NiMH!AM13</f>
        <v>156.47737407204474</v>
      </c>
      <c r="AN13" s="11">
        <f>'POM Portables NiMH'!AN13-'cameras games_NiMH'!AN13-cellphones_NiMH!AN13-'Cordless Tools_NiMH'!AN13-PortablePCs_NiMH!AN13-Tablets_NiMH!AN13</f>
        <v>153.34782659060386</v>
      </c>
      <c r="AO13" s="11">
        <f>'POM Portables NiMH'!AO13-'cameras games_NiMH'!AO13-cellphones_NiMH!AO13-'Cordless Tools_NiMH'!AO13-PortablePCs_NiMH!AO13-Tablets_NiMH!AO13</f>
        <v>150.28087005879178</v>
      </c>
      <c r="AP13" s="11">
        <f>'POM Portables NiMH'!AP13-'cameras games_NiMH'!AP13-cellphones_NiMH!AP13-'Cordless Tools_NiMH'!AP13-PortablePCs_NiMH!AP13-Tablets_NiMH!AP13</f>
        <v>147.27525265761594</v>
      </c>
      <c r="AQ13" s="11">
        <f>'POM Portables NiMH'!AQ13-'cameras games_NiMH'!AQ13-cellphones_NiMH!AQ13-'Cordless Tools_NiMH'!AQ13-PortablePCs_NiMH!AQ13-Tablets_NiMH!AQ13</f>
        <v>144.32974760446362</v>
      </c>
      <c r="AR13" s="11">
        <f>'POM Portables NiMH'!AR13-'cameras games_NiMH'!AR13-cellphones_NiMH!AR13-'Cordless Tools_NiMH'!AR13-PortablePCs_NiMH!AR13-Tablets_NiMH!AR13</f>
        <v>141.44315265237435</v>
      </c>
      <c r="AS13" s="11">
        <f>'POM Portables NiMH'!AS13-'cameras games_NiMH'!AS13-cellphones_NiMH!AS13-'Cordless Tools_NiMH'!AS13-PortablePCs_NiMH!AS13-Tablets_NiMH!AS13</f>
        <v>138.61428959932687</v>
      </c>
      <c r="AT13" s="11">
        <f>'POM Portables NiMH'!AT13-'cameras games_NiMH'!AT13-cellphones_NiMH!AT13-'Cordless Tools_NiMH'!AT13-PortablePCs_NiMH!AT13-Tablets_NiMH!AT13</f>
        <v>135.84200380734032</v>
      </c>
      <c r="AU13" s="11">
        <f>'POM Portables NiMH'!AU13-'cameras games_NiMH'!AU13-cellphones_NiMH!AU13-'Cordless Tools_NiMH'!AU13-PortablePCs_NiMH!AU13-Tablets_NiMH!AU13</f>
        <v>134.48358376926691</v>
      </c>
      <c r="AV13" s="11">
        <f>'POM Portables NiMH'!AV13-'cameras games_NiMH'!AV13-cellphones_NiMH!AV13-'Cordless Tools_NiMH'!AV13-PortablePCs_NiMH!AV13-Tablets_NiMH!AV13</f>
        <v>133.13874793157424</v>
      </c>
      <c r="AW13" s="11">
        <f>'POM Portables NiMH'!AW13-'cameras games_NiMH'!AW13-cellphones_NiMH!AW13-'Cordless Tools_NiMH'!AW13-PortablePCs_NiMH!AW13-Tablets_NiMH!AW13</f>
        <v>131.80736045225851</v>
      </c>
      <c r="AX13" s="11">
        <f>'POM Portables NiMH'!AX13-'cameras games_NiMH'!AX13-cellphones_NiMH!AX13-'Cordless Tools_NiMH'!AX13-PortablePCs_NiMH!AX13-Tablets_NiMH!AX13</f>
        <v>130.48928684773591</v>
      </c>
      <c r="AY13" s="11">
        <f>'POM Portables NiMH'!AY13-'cameras games_NiMH'!AY13-cellphones_NiMH!AY13-'Cordless Tools_NiMH'!AY13-PortablePCs_NiMH!AY13-Tablets_NiMH!AY13</f>
        <v>129.18439397925854</v>
      </c>
      <c r="AZ13" s="11">
        <f>'POM Portables NiMH'!AZ13-'cameras games_NiMH'!AZ13-cellphones_NiMH!AZ13-'Cordless Tools_NiMH'!AZ13-PortablePCs_NiMH!AZ13-Tablets_NiMH!AZ13</f>
        <v>127.89255003946596</v>
      </c>
      <c r="BA13" s="11">
        <f>'POM Portables NiMH'!BA13-'cameras games_NiMH'!BA13-cellphones_NiMH!BA13-'Cordless Tools_NiMH'!BA13-PortablePCs_NiMH!BA13-Tablets_NiMH!BA13</f>
        <v>126.6136245390713</v>
      </c>
      <c r="BB13" s="11">
        <f>'POM Portables NiMH'!BB13-'cameras games_NiMH'!BB13-cellphones_NiMH!BB13-'Cordless Tools_NiMH'!BB13-PortablePCs_NiMH!BB13-Tablets_NiMH!BB13</f>
        <v>125.34748829368058</v>
      </c>
      <c r="BC13" s="11">
        <f>'POM Portables NiMH'!BC13-'cameras games_NiMH'!BC13-cellphones_NiMH!BC13-'Cordless Tools_NiMH'!BC13-PortablePCs_NiMH!BC13-Tablets_NiMH!BC13</f>
        <v>124.09401341074378</v>
      </c>
      <c r="BD13" s="11">
        <f>'POM Portables NiMH'!BD13-'cameras games_NiMH'!BD13-cellphones_NiMH!BD13-'Cordless Tools_NiMH'!BD13-PortablePCs_NiMH!BD13-Tablets_NiMH!BD13</f>
        <v>122.85307327663635</v>
      </c>
      <c r="BE13" s="11">
        <f>'POM Portables NiMH'!BE13-'cameras games_NiMH'!BE13-cellphones_NiMH!BE13-'Cordless Tools_NiMH'!BE13-PortablePCs_NiMH!BE13-Tablets_NiMH!BE13</f>
        <v>121.62454254386999</v>
      </c>
    </row>
    <row r="14" spans="1:57" x14ac:dyDescent="0.35">
      <c r="A14" s="57" t="s">
        <v>616</v>
      </c>
      <c r="C14" s="86" t="s">
        <v>5</v>
      </c>
      <c r="D14" s="58" t="s">
        <v>621</v>
      </c>
      <c r="E14" s="84" t="s">
        <v>625</v>
      </c>
      <c r="F14" s="26" t="s">
        <v>43</v>
      </c>
      <c r="G14" s="11">
        <f>'POM Portables NiMH'!G14-'cameras games_NiMH'!G14-cellphones_NiMH!G14-'Cordless Tools_NiMH'!G14-PortablePCs_NiMH!G14-Tablets_NiMH!G14</f>
        <v>13.359784227593849</v>
      </c>
      <c r="H14" s="11">
        <f>'POM Portables NiMH'!H14-'cameras games_NiMH'!H14-cellphones_NiMH!H14-'Cordless Tools_NiMH'!H14-PortablePCs_NiMH!H14-Tablets_NiMH!H14</f>
        <v>15.231142816586321</v>
      </c>
      <c r="I14" s="11">
        <f>'POM Portables NiMH'!I14-'cameras games_NiMH'!I14-cellphones_NiMH!I14-'Cordless Tools_NiMH'!I14-PortablePCs_NiMH!I14-Tablets_NiMH!I14</f>
        <v>17.497540660186178</v>
      </c>
      <c r="J14" s="11">
        <f>'POM Portables NiMH'!J14-'cameras games_NiMH'!J14-cellphones_NiMH!J14-'Cordless Tools_NiMH'!J14-PortablePCs_NiMH!J14-Tablets_NiMH!J14</f>
        <v>19.790919222830521</v>
      </c>
      <c r="K14" s="11">
        <f>'POM Portables NiMH'!K14-'cameras games_NiMH'!K14-cellphones_NiMH!K14-'Cordless Tools_NiMH'!K14-PortablePCs_NiMH!K14-Tablets_NiMH!K14</f>
        <v>20.904497005242732</v>
      </c>
      <c r="L14" s="11">
        <f>'POM Portables NiMH'!L14-'cameras games_NiMH'!L14-cellphones_NiMH!L14-'Cordless Tools_NiMH'!L14-PortablePCs_NiMH!L14-Tablets_NiMH!L14</f>
        <v>25.836735210647486</v>
      </c>
      <c r="M14" s="11">
        <f>'POM Portables NiMH'!M14-'cameras games_NiMH'!M14-cellphones_NiMH!M14-'Cordless Tools_NiMH'!M14-PortablePCs_NiMH!M14-Tablets_NiMH!M14</f>
        <v>29.335247933954534</v>
      </c>
      <c r="N14" s="11">
        <f>'POM Portables NiMH'!N14-'cameras games_NiMH'!N14-cellphones_NiMH!N14-'Cordless Tools_NiMH'!N14-PortablePCs_NiMH!N14-Tablets_NiMH!N14</f>
        <v>22.314227697604288</v>
      </c>
      <c r="O14" s="11">
        <f>'POM Portables NiMH'!O14-'cameras games_NiMH'!O14-cellphones_NiMH!O14-'Cordless Tools_NiMH'!O14-PortablePCs_NiMH!O14-Tablets_NiMH!O14</f>
        <v>25.654772042564758</v>
      </c>
      <c r="P14" s="11">
        <f>'POM Portables NiMH'!P14-'cameras games_NiMH'!P14-cellphones_NiMH!P14-'Cordless Tools_NiMH'!P14-PortablePCs_NiMH!P14-Tablets_NiMH!P14</f>
        <v>20.899689884125312</v>
      </c>
      <c r="Q14" s="11">
        <f>'POM Portables NiMH'!Q14-'cameras games_NiMH'!Q14-cellphones_NiMH!Q14-'Cordless Tools_NiMH'!Q14-PortablePCs_NiMH!Q14-Tablets_NiMH!Q14</f>
        <v>27.342571551410373</v>
      </c>
      <c r="R14" s="11">
        <f>'POM Portables NiMH'!R14-'cameras games_NiMH'!R14-cellphones_NiMH!R14-'Cordless Tools_NiMH'!R14-PortablePCs_NiMH!R14-Tablets_NiMH!R14</f>
        <v>35.041393123351796</v>
      </c>
      <c r="S14" s="11">
        <f>'POM Portables NiMH'!S14-'cameras games_NiMH'!S14-cellphones_NiMH!S14-'Cordless Tools_NiMH'!S14-PortablePCs_NiMH!S14-Tablets_NiMH!S14</f>
        <v>27.652724955443411</v>
      </c>
      <c r="T14" s="11">
        <f>'POM Portables NiMH'!T14-'cameras games_NiMH'!T14-cellphones_NiMH!T14-'Cordless Tools_NiMH'!T14-PortablePCs_NiMH!T14-Tablets_NiMH!T14</f>
        <v>39.267260736209465</v>
      </c>
      <c r="U14" s="11">
        <f>'POM Portables NiMH'!U14-'cameras games_NiMH'!U14-cellphones_NiMH!U14-'Cordless Tools_NiMH'!U14-PortablePCs_NiMH!U14-Tablets_NiMH!U14</f>
        <v>40.667476567263883</v>
      </c>
      <c r="V14" s="11">
        <f>'POM Portables NiMH'!V14-'cameras games_NiMH'!V14-cellphones_NiMH!V14-'Cordless Tools_NiMH'!V14-PortablePCs_NiMH!V14-Tablets_NiMH!V14</f>
        <v>39.538423483800479</v>
      </c>
      <c r="W14" s="11">
        <f>'POM Portables NiMH'!W14-'cameras games_NiMH'!W14-cellphones_NiMH!W14-'Cordless Tools_NiMH'!W14-PortablePCs_NiMH!W14-Tablets_NiMH!W14</f>
        <v>35.26605272212872</v>
      </c>
      <c r="X14" s="11">
        <f>'POM Portables NiMH'!X14-'cameras games_NiMH'!X14-cellphones_NiMH!X14-'Cordless Tools_NiMH'!X14-PortablePCs_NiMH!X14-Tablets_NiMH!X14</f>
        <v>38.146519740076648</v>
      </c>
      <c r="Y14" s="11">
        <f>'POM Portables NiMH'!Y14-'cameras games_NiMH'!Y14-cellphones_NiMH!Y14-'Cordless Tools_NiMH'!Y14-PortablePCs_NiMH!Y14-Tablets_NiMH!Y14</f>
        <v>30.445935452307189</v>
      </c>
      <c r="Z14" s="11">
        <f>'POM Portables NiMH'!Z14-'cameras games_NiMH'!Z14-cellphones_NiMH!Z14-'Cordless Tools_NiMH'!Z14-PortablePCs_NiMH!Z14-Tablets_NiMH!Z14</f>
        <v>38.382886635374078</v>
      </c>
      <c r="AA14" s="11">
        <f>'POM Portables NiMH'!AA14-'cameras games_NiMH'!AA14-cellphones_NiMH!AA14-'Cordless Tools_NiMH'!AA14-PortablePCs_NiMH!AA14-Tablets_NiMH!AA14</f>
        <v>36.396833686914555</v>
      </c>
      <c r="AB14" s="11">
        <f>'POM Portables NiMH'!AB14-'cameras games_NiMH'!AB14-cellphones_NiMH!AB14-'Cordless Tools_NiMH'!AB14-PortablePCs_NiMH!AB14-Tablets_NiMH!AB14</f>
        <v>31.384661770887771</v>
      </c>
      <c r="AC14" s="11">
        <f>'POM Portables NiMH'!AC14-'cameras games_NiMH'!AC14-cellphones_NiMH!AC14-'Cordless Tools_NiMH'!AC14-PortablePCs_NiMH!AC14-Tablets_NiMH!AC14</f>
        <v>30.756968535470016</v>
      </c>
      <c r="AD14" s="11">
        <f>'POM Portables NiMH'!AD14-'cameras games_NiMH'!AD14-cellphones_NiMH!AD14-'Cordless Tools_NiMH'!AD14-PortablePCs_NiMH!AD14-Tablets_NiMH!AD14</f>
        <v>30.141829164760615</v>
      </c>
      <c r="AE14" s="11">
        <f>'POM Portables NiMH'!AE14-'cameras games_NiMH'!AE14-cellphones_NiMH!AE14-'Cordless Tools_NiMH'!AE14-PortablePCs_NiMH!AE14-Tablets_NiMH!AE14</f>
        <v>29.538992581465404</v>
      </c>
      <c r="AF14" s="11">
        <f>'POM Portables NiMH'!AF14-'cameras games_NiMH'!AF14-cellphones_NiMH!AF14-'Cordless Tools_NiMH'!AF14-PortablePCs_NiMH!AF14-Tablets_NiMH!AF14</f>
        <v>28.948212729836097</v>
      </c>
      <c r="AG14" s="11">
        <f>'POM Portables NiMH'!AG14-'cameras games_NiMH'!AG14-cellphones_NiMH!AG14-'Cordless Tools_NiMH'!AG14-PortablePCs_NiMH!AG14-Tablets_NiMH!AG14</f>
        <v>28.369248475239374</v>
      </c>
      <c r="AH14" s="11">
        <f>'POM Portables NiMH'!AH14-'cameras games_NiMH'!AH14-cellphones_NiMH!AH14-'Cordless Tools_NiMH'!AH14-PortablePCs_NiMH!AH14-Tablets_NiMH!AH14</f>
        <v>27.801863505734588</v>
      </c>
      <c r="AI14" s="11">
        <f>'POM Portables NiMH'!AI14-'cameras games_NiMH'!AI14-cellphones_NiMH!AI14-'Cordless Tools_NiMH'!AI14-PortablePCs_NiMH!AI14-Tablets_NiMH!AI14</f>
        <v>27.245826235619894</v>
      </c>
      <c r="AJ14" s="11">
        <f>'POM Portables NiMH'!AJ14-'cameras games_NiMH'!AJ14-cellphones_NiMH!AJ14-'Cordless Tools_NiMH'!AJ14-PortablePCs_NiMH!AJ14-Tablets_NiMH!AJ14</f>
        <v>26.700909710907496</v>
      </c>
      <c r="AK14" s="11">
        <f>'POM Portables NiMH'!AK14-'cameras games_NiMH'!AK14-cellphones_NiMH!AK14-'Cordless Tools_NiMH'!AK14-PortablePCs_NiMH!AK14-Tablets_NiMH!AK14</f>
        <v>26.166891516689347</v>
      </c>
      <c r="AL14" s="11">
        <f>'POM Portables NiMH'!AL14-'cameras games_NiMH'!AL14-cellphones_NiMH!AL14-'Cordless Tools_NiMH'!AL14-PortablePCs_NiMH!AL14-Tablets_NiMH!AL14</f>
        <v>25.64355368635556</v>
      </c>
      <c r="AM14" s="11">
        <f>'POM Portables NiMH'!AM14-'cameras games_NiMH'!AM14-cellphones_NiMH!AM14-'Cordless Tools_NiMH'!AM14-PortablePCs_NiMH!AM14-Tablets_NiMH!AM14</f>
        <v>25.130682612628448</v>
      </c>
      <c r="AN14" s="11">
        <f>'POM Portables NiMH'!AN14-'cameras games_NiMH'!AN14-cellphones_NiMH!AN14-'Cordless Tools_NiMH'!AN14-PortablePCs_NiMH!AN14-Tablets_NiMH!AN14</f>
        <v>24.628068960375877</v>
      </c>
      <c r="AO14" s="11">
        <f>'POM Portables NiMH'!AO14-'cameras games_NiMH'!AO14-cellphones_NiMH!AO14-'Cordless Tools_NiMH'!AO14-PortablePCs_NiMH!AO14-Tablets_NiMH!AO14</f>
        <v>24.135507581168358</v>
      </c>
      <c r="AP14" s="11">
        <f>'POM Portables NiMH'!AP14-'cameras games_NiMH'!AP14-cellphones_NiMH!AP14-'Cordless Tools_NiMH'!AP14-PortablePCs_NiMH!AP14-Tablets_NiMH!AP14</f>
        <v>23.652797429544989</v>
      </c>
      <c r="AQ14" s="11">
        <f>'POM Portables NiMH'!AQ14-'cameras games_NiMH'!AQ14-cellphones_NiMH!AQ14-'Cordless Tools_NiMH'!AQ14-PortablePCs_NiMH!AQ14-Tablets_NiMH!AQ14</f>
        <v>23.179741480954089</v>
      </c>
      <c r="AR14" s="11">
        <f>'POM Portables NiMH'!AR14-'cameras games_NiMH'!AR14-cellphones_NiMH!AR14-'Cordless Tools_NiMH'!AR14-PortablePCs_NiMH!AR14-Tablets_NiMH!AR14</f>
        <v>22.716146651335006</v>
      </c>
      <c r="AS14" s="11">
        <f>'POM Portables NiMH'!AS14-'cameras games_NiMH'!AS14-cellphones_NiMH!AS14-'Cordless Tools_NiMH'!AS14-PortablePCs_NiMH!AS14-Tablets_NiMH!AS14</f>
        <v>22.261823718308307</v>
      </c>
      <c r="AT14" s="11">
        <f>'POM Portables NiMH'!AT14-'cameras games_NiMH'!AT14-cellphones_NiMH!AT14-'Cordless Tools_NiMH'!AT14-PortablePCs_NiMH!AT14-Tablets_NiMH!AT14</f>
        <v>21.816587243942141</v>
      </c>
      <c r="AU14" s="11">
        <f>'POM Portables NiMH'!AU14-'cameras games_NiMH'!AU14-cellphones_NiMH!AU14-'Cordless Tools_NiMH'!AU14-PortablePCs_NiMH!AU14-Tablets_NiMH!AU14</f>
        <v>21.59842137150272</v>
      </c>
      <c r="AV14" s="11">
        <f>'POM Portables NiMH'!AV14-'cameras games_NiMH'!AV14-cellphones_NiMH!AV14-'Cordless Tools_NiMH'!AV14-PortablePCs_NiMH!AV14-Tablets_NiMH!AV14</f>
        <v>21.382437157787692</v>
      </c>
      <c r="AW14" s="11">
        <f>'POM Portables NiMH'!AW14-'cameras games_NiMH'!AW14-cellphones_NiMH!AW14-'Cordless Tools_NiMH'!AW14-PortablePCs_NiMH!AW14-Tablets_NiMH!AW14</f>
        <v>21.168612786209813</v>
      </c>
      <c r="AX14" s="11">
        <f>'POM Portables NiMH'!AX14-'cameras games_NiMH'!AX14-cellphones_NiMH!AX14-'Cordless Tools_NiMH'!AX14-PortablePCs_NiMH!AX14-Tablets_NiMH!AX14</f>
        <v>20.956926658347715</v>
      </c>
      <c r="AY14" s="11">
        <f>'POM Portables NiMH'!AY14-'cameras games_NiMH'!AY14-cellphones_NiMH!AY14-'Cordless Tools_NiMH'!AY14-PortablePCs_NiMH!AY14-Tablets_NiMH!AY14</f>
        <v>20.74735739176424</v>
      </c>
      <c r="AZ14" s="11">
        <f>'POM Portables NiMH'!AZ14-'cameras games_NiMH'!AZ14-cellphones_NiMH!AZ14-'Cordless Tools_NiMH'!AZ14-PortablePCs_NiMH!AZ14-Tablets_NiMH!AZ14</f>
        <v>20.539883817846597</v>
      </c>
      <c r="BA14" s="11">
        <f>'POM Portables NiMH'!BA14-'cameras games_NiMH'!BA14-cellphones_NiMH!BA14-'Cordless Tools_NiMH'!BA14-PortablePCs_NiMH!BA14-Tablets_NiMH!BA14</f>
        <v>20.33448497966813</v>
      </c>
      <c r="BB14" s="11">
        <f>'POM Portables NiMH'!BB14-'cameras games_NiMH'!BB14-cellphones_NiMH!BB14-'Cordless Tools_NiMH'!BB14-PortablePCs_NiMH!BB14-Tablets_NiMH!BB14</f>
        <v>20.131140129871447</v>
      </c>
      <c r="BC14" s="11">
        <f>'POM Portables NiMH'!BC14-'cameras games_NiMH'!BC14-cellphones_NiMH!BC14-'Cordless Tools_NiMH'!BC14-PortablePCs_NiMH!BC14-Tablets_NiMH!BC14</f>
        <v>19.929828728572733</v>
      </c>
      <c r="BD14" s="11">
        <f>'POM Portables NiMH'!BD14-'cameras games_NiMH'!BD14-cellphones_NiMH!BD14-'Cordless Tools_NiMH'!BD14-PortablePCs_NiMH!BD14-Tablets_NiMH!BD14</f>
        <v>19.730530441287005</v>
      </c>
      <c r="BE14" s="11">
        <f>'POM Portables NiMH'!BE14-'cameras games_NiMH'!BE14-cellphones_NiMH!BE14-'Cordless Tools_NiMH'!BE14-PortablePCs_NiMH!BE14-Tablets_NiMH!BE14</f>
        <v>19.533225136874137</v>
      </c>
    </row>
    <row r="15" spans="1:57" x14ac:dyDescent="0.35">
      <c r="A15" s="57" t="s">
        <v>616</v>
      </c>
      <c r="C15" s="86" t="s">
        <v>5</v>
      </c>
      <c r="D15" s="58" t="s">
        <v>621</v>
      </c>
      <c r="E15" s="84" t="s">
        <v>625</v>
      </c>
      <c r="F15" s="26" t="s">
        <v>44</v>
      </c>
      <c r="G15" s="11">
        <f>'POM Portables NiMH'!G15-'cameras games_NiMH'!G15-cellphones_NiMH!G15-'Cordless Tools_NiMH'!G15-PortablePCs_NiMH!G15-Tablets_NiMH!G15</f>
        <v>6.803454365263728</v>
      </c>
      <c r="H15" s="11">
        <f>'POM Portables NiMH'!H15-'cameras games_NiMH'!H15-cellphones_NiMH!H15-'Cordless Tools_NiMH'!H15-PortablePCs_NiMH!H15-Tablets_NiMH!H15</f>
        <v>7.5781839900251944</v>
      </c>
      <c r="I15" s="11">
        <f>'POM Portables NiMH'!I15-'cameras games_NiMH'!I15-cellphones_NiMH!I15-'Cordless Tools_NiMH'!I15-PortablePCs_NiMH!I15-Tablets_NiMH!I15</f>
        <v>8.5458378515515445</v>
      </c>
      <c r="J15" s="11">
        <f>'POM Portables NiMH'!J15-'cameras games_NiMH'!J15-cellphones_NiMH!J15-'Cordless Tools_NiMH'!J15-PortablePCs_NiMH!J15-Tablets_NiMH!J15</f>
        <v>9.6935634276866054</v>
      </c>
      <c r="K15" s="11">
        <f>'POM Portables NiMH'!K15-'cameras games_NiMH'!K15-cellphones_NiMH!K15-'Cordless Tools_NiMH'!K15-PortablePCs_NiMH!K15-Tablets_NiMH!K15</f>
        <v>10.019117816247896</v>
      </c>
      <c r="L15" s="11">
        <f>'POM Portables NiMH'!L15-'cameras games_NiMH'!L15-cellphones_NiMH!L15-'Cordless Tools_NiMH'!L15-PortablePCs_NiMH!L15-Tablets_NiMH!L15</f>
        <v>12.751023895116901</v>
      </c>
      <c r="M15" s="11">
        <f>'POM Portables NiMH'!M15-'cameras games_NiMH'!M15-cellphones_NiMH!M15-'Cordless Tools_NiMH'!M15-PortablePCs_NiMH!M15-Tablets_NiMH!M15</f>
        <v>14.495076921464017</v>
      </c>
      <c r="N15" s="11">
        <f>'POM Portables NiMH'!N15-'cameras games_NiMH'!N15-cellphones_NiMH!N15-'Cordless Tools_NiMH'!N15-PortablePCs_NiMH!N15-Tablets_NiMH!N15</f>
        <v>10.933633359337914</v>
      </c>
      <c r="O15" s="11">
        <f>'POM Portables NiMH'!O15-'cameras games_NiMH'!O15-cellphones_NiMH!O15-'Cordless Tools_NiMH'!O15-PortablePCs_NiMH!O15-Tablets_NiMH!O15</f>
        <v>12.859763991068203</v>
      </c>
      <c r="P15" s="11">
        <f>'POM Portables NiMH'!P15-'cameras games_NiMH'!P15-cellphones_NiMH!P15-'Cordless Tools_NiMH'!P15-PortablePCs_NiMH!P15-Tablets_NiMH!P15</f>
        <v>10.660975494875659</v>
      </c>
      <c r="Q15" s="11">
        <f>'POM Portables NiMH'!Q15-'cameras games_NiMH'!Q15-cellphones_NiMH!Q15-'Cordless Tools_NiMH'!Q15-PortablePCs_NiMH!Q15-Tablets_NiMH!Q15</f>
        <v>14.294076802841619</v>
      </c>
      <c r="R15" s="11">
        <f>'POM Portables NiMH'!R15-'cameras games_NiMH'!R15-cellphones_NiMH!R15-'Cordless Tools_NiMH'!R15-PortablePCs_NiMH!R15-Tablets_NiMH!R15</f>
        <v>18.635793299506162</v>
      </c>
      <c r="S15" s="11">
        <f>'POM Portables NiMH'!S15-'cameras games_NiMH'!S15-cellphones_NiMH!S15-'Cordless Tools_NiMH'!S15-PortablePCs_NiMH!S15-Tablets_NiMH!S15</f>
        <v>19.595978710195038</v>
      </c>
      <c r="T15" s="11">
        <f>'POM Portables NiMH'!T15-'cameras games_NiMH'!T15-cellphones_NiMH!T15-'Cordless Tools_NiMH'!T15-PortablePCs_NiMH!T15-Tablets_NiMH!T15</f>
        <v>22.96856486953326</v>
      </c>
      <c r="U15" s="11">
        <f>'POM Portables NiMH'!U15-'cameras games_NiMH'!U15-cellphones_NiMH!U15-'Cordless Tools_NiMH'!U15-PortablePCs_NiMH!U15-Tablets_NiMH!U15</f>
        <v>19.30025439239574</v>
      </c>
      <c r="V15" s="11">
        <f>'POM Portables NiMH'!V15-'cameras games_NiMH'!V15-cellphones_NiMH!V15-'Cordless Tools_NiMH'!V15-PortablePCs_NiMH!V15-Tablets_NiMH!V15</f>
        <v>13.710608311141172</v>
      </c>
      <c r="W15" s="11">
        <f>'POM Portables NiMH'!W15-'cameras games_NiMH'!W15-cellphones_NiMH!W15-'Cordless Tools_NiMH'!W15-PortablePCs_NiMH!W15-Tablets_NiMH!W15</f>
        <v>18.533153384499229</v>
      </c>
      <c r="X15" s="11">
        <f>'POM Portables NiMH'!X15-'cameras games_NiMH'!X15-cellphones_NiMH!X15-'Cordless Tools_NiMH'!X15-PortablePCs_NiMH!X15-Tablets_NiMH!X15</f>
        <v>26.619704233355545</v>
      </c>
      <c r="Y15" s="11">
        <f>'POM Portables NiMH'!Y15-'cameras games_NiMH'!Y15-cellphones_NiMH!Y15-'Cordless Tools_NiMH'!Y15-PortablePCs_NiMH!Y15-Tablets_NiMH!Y15</f>
        <v>30.005486645570123</v>
      </c>
      <c r="Z15" s="11">
        <f>'POM Portables NiMH'!Z15-'cameras games_NiMH'!Z15-cellphones_NiMH!Z15-'Cordless Tools_NiMH'!Z15-PortablePCs_NiMH!Z15-Tablets_NiMH!Z15</f>
        <v>37.388459064329894</v>
      </c>
      <c r="AA15" s="11">
        <f>'POM Portables NiMH'!AA15-'cameras games_NiMH'!AA15-cellphones_NiMH!AA15-'Cordless Tools_NiMH'!AA15-PortablePCs_NiMH!AA15-Tablets_NiMH!AA15</f>
        <v>41.115157941399445</v>
      </c>
      <c r="AB15" s="11">
        <f>'POM Portables NiMH'!AB15-'cameras games_NiMH'!AB15-cellphones_NiMH!AB15-'Cordless Tools_NiMH'!AB15-PortablePCs_NiMH!AB15-Tablets_NiMH!AB15</f>
        <v>32.856796604452363</v>
      </c>
      <c r="AC15" s="11">
        <f>'POM Portables NiMH'!AC15-'cameras games_NiMH'!AC15-cellphones_NiMH!AC15-'Cordless Tools_NiMH'!AC15-PortablePCs_NiMH!AC15-Tablets_NiMH!AC15</f>
        <v>32.199660672363315</v>
      </c>
      <c r="AD15" s="11">
        <f>'POM Portables NiMH'!AD15-'cameras games_NiMH'!AD15-cellphones_NiMH!AD15-'Cordless Tools_NiMH'!AD15-PortablePCs_NiMH!AD15-Tablets_NiMH!AD15</f>
        <v>31.555667458916048</v>
      </c>
      <c r="AE15" s="11">
        <f>'POM Portables NiMH'!AE15-'cameras games_NiMH'!AE15-cellphones_NiMH!AE15-'Cordless Tools_NiMH'!AE15-PortablePCs_NiMH!AE15-Tablets_NiMH!AE15</f>
        <v>30.924554109737727</v>
      </c>
      <c r="AF15" s="11">
        <f>'POM Portables NiMH'!AF15-'cameras games_NiMH'!AF15-cellphones_NiMH!AF15-'Cordless Tools_NiMH'!AF15-PortablePCs_NiMH!AF15-Tablets_NiMH!AF15</f>
        <v>30.306063027542972</v>
      </c>
      <c r="AG15" s="11">
        <f>'POM Portables NiMH'!AG15-'cameras games_NiMH'!AG15-cellphones_NiMH!AG15-'Cordless Tools_NiMH'!AG15-PortablePCs_NiMH!AG15-Tablets_NiMH!AG15</f>
        <v>29.699941766992112</v>
      </c>
      <c r="AH15" s="11">
        <f>'POM Portables NiMH'!AH15-'cameras games_NiMH'!AH15-cellphones_NiMH!AH15-'Cordless Tools_NiMH'!AH15-PortablePCs_NiMH!AH15-Tablets_NiMH!AH15</f>
        <v>29.105942931652269</v>
      </c>
      <c r="AI15" s="11">
        <f>'POM Portables NiMH'!AI15-'cameras games_NiMH'!AI15-cellphones_NiMH!AI15-'Cordless Tools_NiMH'!AI15-PortablePCs_NiMH!AI15-Tablets_NiMH!AI15</f>
        <v>28.523824073019224</v>
      </c>
      <c r="AJ15" s="11">
        <f>'POM Portables NiMH'!AJ15-'cameras games_NiMH'!AJ15-cellphones_NiMH!AJ15-'Cordless Tools_NiMH'!AJ15-PortablePCs_NiMH!AJ15-Tablets_NiMH!AJ15</f>
        <v>27.953347591558838</v>
      </c>
      <c r="AK15" s="11">
        <f>'POM Portables NiMH'!AK15-'cameras games_NiMH'!AK15-cellphones_NiMH!AK15-'Cordless Tools_NiMH'!AK15-PortablePCs_NiMH!AK15-Tablets_NiMH!AK15</f>
        <v>27.394280639727661</v>
      </c>
      <c r="AL15" s="11">
        <f>'POM Portables NiMH'!AL15-'cameras games_NiMH'!AL15-cellphones_NiMH!AL15-'Cordless Tools_NiMH'!AL15-PortablePCs_NiMH!AL15-Tablets_NiMH!AL15</f>
        <v>26.846395026933109</v>
      </c>
      <c r="AM15" s="11">
        <f>'POM Portables NiMH'!AM15-'cameras games_NiMH'!AM15-cellphones_NiMH!AM15-'Cordless Tools_NiMH'!AM15-PortablePCs_NiMH!AM15-Tablets_NiMH!AM15</f>
        <v>26.309467126394448</v>
      </c>
      <c r="AN15" s="11">
        <f>'POM Portables NiMH'!AN15-'cameras games_NiMH'!AN15-cellphones_NiMH!AN15-'Cordless Tools_NiMH'!AN15-PortablePCs_NiMH!AN15-Tablets_NiMH!AN15</f>
        <v>25.783277783866559</v>
      </c>
      <c r="AO15" s="11">
        <f>'POM Portables NiMH'!AO15-'cameras games_NiMH'!AO15-cellphones_NiMH!AO15-'Cordless Tools_NiMH'!AO15-PortablePCs_NiMH!AO15-Tablets_NiMH!AO15</f>
        <v>25.267612228189229</v>
      </c>
      <c r="AP15" s="11">
        <f>'POM Portables NiMH'!AP15-'cameras games_NiMH'!AP15-cellphones_NiMH!AP15-'Cordless Tools_NiMH'!AP15-PortablePCs_NiMH!AP15-Tablets_NiMH!AP15</f>
        <v>24.762259983625444</v>
      </c>
      <c r="AQ15" s="11">
        <f>'POM Portables NiMH'!AQ15-'cameras games_NiMH'!AQ15-cellphones_NiMH!AQ15-'Cordless Tools_NiMH'!AQ15-PortablePCs_NiMH!AQ15-Tablets_NiMH!AQ15</f>
        <v>24.267014783952934</v>
      </c>
      <c r="AR15" s="11">
        <f>'POM Portables NiMH'!AR15-'cameras games_NiMH'!AR15-cellphones_NiMH!AR15-'Cordless Tools_NiMH'!AR15-PortablePCs_NiMH!AR15-Tablets_NiMH!AR15</f>
        <v>23.781674488273875</v>
      </c>
      <c r="AS15" s="11">
        <f>'POM Portables NiMH'!AS15-'cameras games_NiMH'!AS15-cellphones_NiMH!AS15-'Cordless Tools_NiMH'!AS15-PortablePCs_NiMH!AS15-Tablets_NiMH!AS15</f>
        <v>23.306040998508397</v>
      </c>
      <c r="AT15" s="11">
        <f>'POM Portables NiMH'!AT15-'cameras games_NiMH'!AT15-cellphones_NiMH!AT15-'Cordless Tools_NiMH'!AT15-PortablePCs_NiMH!AT15-Tablets_NiMH!AT15</f>
        <v>22.839920178538229</v>
      </c>
      <c r="AU15" s="11">
        <f>'POM Portables NiMH'!AU15-'cameras games_NiMH'!AU15-cellphones_NiMH!AU15-'Cordless Tools_NiMH'!AU15-PortablePCs_NiMH!AU15-Tablets_NiMH!AU15</f>
        <v>22.611520976752846</v>
      </c>
      <c r="AV15" s="11">
        <f>'POM Portables NiMH'!AV15-'cameras games_NiMH'!AV15-cellphones_NiMH!AV15-'Cordless Tools_NiMH'!AV15-PortablePCs_NiMH!AV15-Tablets_NiMH!AV15</f>
        <v>22.385405766985318</v>
      </c>
      <c r="AW15" s="11">
        <f>'POM Portables NiMH'!AW15-'cameras games_NiMH'!AW15-cellphones_NiMH!AW15-'Cordless Tools_NiMH'!AW15-PortablePCs_NiMH!AW15-Tablets_NiMH!AW15</f>
        <v>22.161551709315464</v>
      </c>
      <c r="AX15" s="11">
        <f>'POM Portables NiMH'!AX15-'cameras games_NiMH'!AX15-cellphones_NiMH!AX15-'Cordless Tools_NiMH'!AX15-PortablePCs_NiMH!AX15-Tablets_NiMH!AX15</f>
        <v>21.939936192222309</v>
      </c>
      <c r="AY15" s="11">
        <f>'POM Portables NiMH'!AY15-'cameras games_NiMH'!AY15-cellphones_NiMH!AY15-'Cordless Tools_NiMH'!AY15-PortablePCs_NiMH!AY15-Tablets_NiMH!AY15</f>
        <v>21.720536830300084</v>
      </c>
      <c r="AZ15" s="11">
        <f>'POM Portables NiMH'!AZ15-'cameras games_NiMH'!AZ15-cellphones_NiMH!AZ15-'Cordless Tools_NiMH'!AZ15-PortablePCs_NiMH!AZ15-Tablets_NiMH!AZ15</f>
        <v>21.503331461997082</v>
      </c>
      <c r="BA15" s="11">
        <f>'POM Portables NiMH'!BA15-'cameras games_NiMH'!BA15-cellphones_NiMH!BA15-'Cordless Tools_NiMH'!BA15-PortablePCs_NiMH!BA15-Tablets_NiMH!BA15</f>
        <v>21.288298147377112</v>
      </c>
      <c r="BB15" s="11">
        <f>'POM Portables NiMH'!BB15-'cameras games_NiMH'!BB15-cellphones_NiMH!BB15-'Cordless Tools_NiMH'!BB15-PortablePCs_NiMH!BB15-Tablets_NiMH!BB15</f>
        <v>21.07541516590334</v>
      </c>
      <c r="BC15" s="11">
        <f>'POM Portables NiMH'!BC15-'cameras games_NiMH'!BC15-cellphones_NiMH!BC15-'Cordless Tools_NiMH'!BC15-PortablePCs_NiMH!BC15-Tablets_NiMH!BC15</f>
        <v>20.864661014244309</v>
      </c>
      <c r="BD15" s="11">
        <f>'POM Portables NiMH'!BD15-'cameras games_NiMH'!BD15-cellphones_NiMH!BD15-'Cordless Tools_NiMH'!BD15-PortablePCs_NiMH!BD15-Tablets_NiMH!BD15</f>
        <v>20.656014404101867</v>
      </c>
      <c r="BE15" s="11">
        <f>'POM Portables NiMH'!BE15-'cameras games_NiMH'!BE15-cellphones_NiMH!BE15-'Cordless Tools_NiMH'!BE15-PortablePCs_NiMH!BE15-Tablets_NiMH!BE15</f>
        <v>20.44945426006085</v>
      </c>
    </row>
    <row r="16" spans="1:57" x14ac:dyDescent="0.35">
      <c r="A16" s="57" t="s">
        <v>616</v>
      </c>
      <c r="C16" s="86" t="s">
        <v>5</v>
      </c>
      <c r="D16" s="58" t="s">
        <v>621</v>
      </c>
      <c r="E16" s="84" t="s">
        <v>625</v>
      </c>
      <c r="F16" s="26" t="s">
        <v>45</v>
      </c>
      <c r="G16" s="11">
        <f>'POM Portables NiMH'!G16-'cameras games_NiMH'!G16-cellphones_NiMH!G16-'Cordless Tools_NiMH'!G16-PortablePCs_NiMH!G16-Tablets_NiMH!G16</f>
        <v>6.0007990194102874</v>
      </c>
      <c r="H16" s="11">
        <f>'POM Portables NiMH'!H16-'cameras games_NiMH'!H16-cellphones_NiMH!H16-'Cordless Tools_NiMH'!H16-PortablePCs_NiMH!H16-Tablets_NiMH!H16</f>
        <v>6.8344489496234271</v>
      </c>
      <c r="I16" s="11">
        <f>'POM Portables NiMH'!I16-'cameras games_NiMH'!I16-cellphones_NiMH!I16-'Cordless Tools_NiMH'!I16-PortablePCs_NiMH!I16-Tablets_NiMH!I16</f>
        <v>7.8363393746214056</v>
      </c>
      <c r="J16" s="11">
        <f>'POM Portables NiMH'!J16-'cameras games_NiMH'!J16-cellphones_NiMH!J16-'Cordless Tools_NiMH'!J16-PortablePCs_NiMH!J16-Tablets_NiMH!J16</f>
        <v>8.9496493071605077</v>
      </c>
      <c r="K16" s="11">
        <f>'POM Portables NiMH'!K16-'cameras games_NiMH'!K16-cellphones_NiMH!K16-'Cordless Tools_NiMH'!K16-PortablePCs_NiMH!K16-Tablets_NiMH!K16</f>
        <v>9.4529348880461939</v>
      </c>
      <c r="L16" s="11">
        <f>'POM Portables NiMH'!L16-'cameras games_NiMH'!L16-cellphones_NiMH!L16-'Cordless Tools_NiMH'!L16-PortablePCs_NiMH!L16-Tablets_NiMH!L16</f>
        <v>11.709965094296033</v>
      </c>
      <c r="M16" s="11">
        <f>'POM Portables NiMH'!M16-'cameras games_NiMH'!M16-cellphones_NiMH!M16-'Cordless Tools_NiMH'!M16-PortablePCs_NiMH!M16-Tablets_NiMH!M16</f>
        <v>13.277230919969467</v>
      </c>
      <c r="N16" s="11">
        <f>'POM Portables NiMH'!N16-'cameras games_NiMH'!N16-cellphones_NiMH!N16-'Cordless Tools_NiMH'!N16-PortablePCs_NiMH!N16-Tablets_NiMH!N16</f>
        <v>10.218461209606547</v>
      </c>
      <c r="O16" s="11">
        <f>'POM Portables NiMH'!O16-'cameras games_NiMH'!O16-cellphones_NiMH!O16-'Cordless Tools_NiMH'!O16-PortablePCs_NiMH!O16-Tablets_NiMH!O16</f>
        <v>11.901380349062311</v>
      </c>
      <c r="P16" s="11">
        <f>'POM Portables NiMH'!P16-'cameras games_NiMH'!P16-cellphones_NiMH!P16-'Cordless Tools_NiMH'!P16-PortablePCs_NiMH!P16-Tablets_NiMH!P16</f>
        <v>10.10912435801051</v>
      </c>
      <c r="Q16" s="11">
        <f>'POM Portables NiMH'!Q16-'cameras games_NiMH'!Q16-cellphones_NiMH!Q16-'Cordless Tools_NiMH'!Q16-PortablePCs_NiMH!Q16-Tablets_NiMH!Q16</f>
        <v>12.85525668024364</v>
      </c>
      <c r="R16" s="11">
        <f>'POM Portables NiMH'!R16-'cameras games_NiMH'!R16-cellphones_NiMH!R16-'Cordless Tools_NiMH'!R16-PortablePCs_NiMH!R16-Tablets_NiMH!R16</f>
        <v>16.385117232427579</v>
      </c>
      <c r="S16" s="11">
        <f>'POM Portables NiMH'!S16-'cameras games_NiMH'!S16-cellphones_NiMH!S16-'Cordless Tools_NiMH'!S16-PortablePCs_NiMH!S16-Tablets_NiMH!S16</f>
        <v>13.147155271766481</v>
      </c>
      <c r="T16" s="11">
        <f>'POM Portables NiMH'!T16-'cameras games_NiMH'!T16-cellphones_NiMH!T16-'Cordless Tools_NiMH'!T16-PortablePCs_NiMH!T16-Tablets_NiMH!T16</f>
        <v>11.794524245715049</v>
      </c>
      <c r="U16" s="11">
        <f>'POM Portables NiMH'!U16-'cameras games_NiMH'!U16-cellphones_NiMH!U16-'Cordless Tools_NiMH'!U16-PortablePCs_NiMH!U16-Tablets_NiMH!U16</f>
        <v>10.638683679571136</v>
      </c>
      <c r="V16" s="11">
        <f>'POM Portables NiMH'!V16-'cameras games_NiMH'!V16-cellphones_NiMH!V16-'Cordless Tools_NiMH'!V16-PortablePCs_NiMH!V16-Tablets_NiMH!V16</f>
        <v>10.779550207252733</v>
      </c>
      <c r="W16" s="11">
        <f>'POM Portables NiMH'!W16-'cameras games_NiMH'!W16-cellphones_NiMH!W16-'Cordless Tools_NiMH'!W16-PortablePCs_NiMH!W16-Tablets_NiMH!W16</f>
        <v>10.020527552788025</v>
      </c>
      <c r="X16" s="11">
        <f>'POM Portables NiMH'!X16-'cameras games_NiMH'!X16-cellphones_NiMH!X16-'Cordless Tools_NiMH'!X16-PortablePCs_NiMH!X16-Tablets_NiMH!X16</f>
        <v>10.996785866441462</v>
      </c>
      <c r="Y16" s="11">
        <f>'POM Portables NiMH'!Y16-'cameras games_NiMH'!Y16-cellphones_NiMH!Y16-'Cordless Tools_NiMH'!Y16-PortablePCs_NiMH!Y16-Tablets_NiMH!Y16</f>
        <v>9.0310172560375257</v>
      </c>
      <c r="Z16" s="11">
        <f>'POM Portables NiMH'!Z16-'cameras games_NiMH'!Z16-cellphones_NiMH!Z16-'Cordless Tools_NiMH'!Z16-PortablePCs_NiMH!Z16-Tablets_NiMH!Z16</f>
        <v>7.1431155798998676</v>
      </c>
      <c r="AA16" s="11">
        <f>'POM Portables NiMH'!AA16-'cameras games_NiMH'!AA16-cellphones_NiMH!AA16-'Cordless Tools_NiMH'!AA16-PortablePCs_NiMH!AA16-Tablets_NiMH!AA16</f>
        <v>7.9080927715305629</v>
      </c>
      <c r="AB16" s="11">
        <f>'POM Portables NiMH'!AB16-'cameras games_NiMH'!AB16-cellphones_NiMH!AB16-'Cordless Tools_NiMH'!AB16-PortablePCs_NiMH!AB16-Tablets_NiMH!AB16</f>
        <v>6.1704374938771362</v>
      </c>
      <c r="AC16" s="11">
        <f>'POM Portables NiMH'!AC16-'cameras games_NiMH'!AC16-cellphones_NiMH!AC16-'Cordless Tools_NiMH'!AC16-PortablePCs_NiMH!AC16-Tablets_NiMH!AC16</f>
        <v>6.0470287439995936</v>
      </c>
      <c r="AD16" s="11">
        <f>'POM Portables NiMH'!AD16-'cameras games_NiMH'!AD16-cellphones_NiMH!AD16-'Cordless Tools_NiMH'!AD16-PortablePCs_NiMH!AD16-Tablets_NiMH!AD16</f>
        <v>5.9260881691196019</v>
      </c>
      <c r="AE16" s="11">
        <f>'POM Portables NiMH'!AE16-'cameras games_NiMH'!AE16-cellphones_NiMH!AE16-'Cordless Tools_NiMH'!AE16-PortablePCs_NiMH!AE16-Tablets_NiMH!AE16</f>
        <v>5.8075664057372096</v>
      </c>
      <c r="AF16" s="11">
        <f>'POM Portables NiMH'!AF16-'cameras games_NiMH'!AF16-cellphones_NiMH!AF16-'Cordless Tools_NiMH'!AF16-PortablePCs_NiMH!AF16-Tablets_NiMH!AF16</f>
        <v>5.691415077622465</v>
      </c>
      <c r="AG16" s="11">
        <f>'POM Portables NiMH'!AG16-'cameras games_NiMH'!AG16-cellphones_NiMH!AG16-'Cordless Tools_NiMH'!AG16-PortablePCs_NiMH!AG16-Tablets_NiMH!AG16</f>
        <v>5.5775867760700155</v>
      </c>
      <c r="AH16" s="11">
        <f>'POM Portables NiMH'!AH16-'cameras games_NiMH'!AH16-cellphones_NiMH!AH16-'Cordless Tools_NiMH'!AH16-PortablePCs_NiMH!AH16-Tablets_NiMH!AH16</f>
        <v>5.4660350405486149</v>
      </c>
      <c r="AI16" s="11">
        <f>'POM Portables NiMH'!AI16-'cameras games_NiMH'!AI16-cellphones_NiMH!AI16-'Cordless Tools_NiMH'!AI16-PortablePCs_NiMH!AI16-Tablets_NiMH!AI16</f>
        <v>5.3567143397376427</v>
      </c>
      <c r="AJ16" s="11">
        <f>'POM Portables NiMH'!AJ16-'cameras games_NiMH'!AJ16-cellphones_NiMH!AJ16-'Cordless Tools_NiMH'!AJ16-PortablePCs_NiMH!AJ16-Tablets_NiMH!AJ16</f>
        <v>5.24958005294289</v>
      </c>
      <c r="AK16" s="11">
        <f>'POM Portables NiMH'!AK16-'cameras games_NiMH'!AK16-cellphones_NiMH!AK16-'Cordless Tools_NiMH'!AK16-PortablePCs_NiMH!AK16-Tablets_NiMH!AK16</f>
        <v>5.1445884518840321</v>
      </c>
      <c r="AL16" s="11">
        <f>'POM Portables NiMH'!AL16-'cameras games_NiMH'!AL16-cellphones_NiMH!AL16-'Cordless Tools_NiMH'!AL16-PortablePCs_NiMH!AL16-Tablets_NiMH!AL16</f>
        <v>5.0416966828463519</v>
      </c>
      <c r="AM16" s="11">
        <f>'POM Portables NiMH'!AM16-'cameras games_NiMH'!AM16-cellphones_NiMH!AM16-'Cordless Tools_NiMH'!AM16-PortablePCs_NiMH!AM16-Tablets_NiMH!AM16</f>
        <v>4.9408627491894253</v>
      </c>
      <c r="AN16" s="11">
        <f>'POM Portables NiMH'!AN16-'cameras games_NiMH'!AN16-cellphones_NiMH!AN16-'Cordless Tools_NiMH'!AN16-PortablePCs_NiMH!AN16-Tablets_NiMH!AN16</f>
        <v>4.842045494205637</v>
      </c>
      <c r="AO16" s="11">
        <f>'POM Portables NiMH'!AO16-'cameras games_NiMH'!AO16-cellphones_NiMH!AO16-'Cordless Tools_NiMH'!AO16-PortablePCs_NiMH!AO16-Tablets_NiMH!AO16</f>
        <v>4.7452045843215247</v>
      </c>
      <c r="AP16" s="11">
        <f>'POM Portables NiMH'!AP16-'cameras games_NiMH'!AP16-cellphones_NiMH!AP16-'Cordless Tools_NiMH'!AP16-PortablePCs_NiMH!AP16-Tablets_NiMH!AP16</f>
        <v>4.6503004926350942</v>
      </c>
      <c r="AQ16" s="11">
        <f>'POM Portables NiMH'!AQ16-'cameras games_NiMH'!AQ16-cellphones_NiMH!AQ16-'Cordless Tools_NiMH'!AQ16-PortablePCs_NiMH!AQ16-Tablets_NiMH!AQ16</f>
        <v>4.5572944827823925</v>
      </c>
      <c r="AR16" s="11">
        <f>'POM Portables NiMH'!AR16-'cameras games_NiMH'!AR16-cellphones_NiMH!AR16-'Cordless Tools_NiMH'!AR16-PortablePCs_NiMH!AR16-Tablets_NiMH!AR16</f>
        <v>4.4661485931267446</v>
      </c>
      <c r="AS16" s="11">
        <f>'POM Portables NiMH'!AS16-'cameras games_NiMH'!AS16-cellphones_NiMH!AS16-'Cordless Tools_NiMH'!AS16-PortablePCs_NiMH!AS16-Tablets_NiMH!AS16</f>
        <v>4.37682562126421</v>
      </c>
      <c r="AT16" s="11">
        <f>'POM Portables NiMH'!AT16-'cameras games_NiMH'!AT16-cellphones_NiMH!AT16-'Cordless Tools_NiMH'!AT16-PortablePCs_NiMH!AT16-Tablets_NiMH!AT16</f>
        <v>4.2892891088389256</v>
      </c>
      <c r="AU16" s="11">
        <f>'POM Portables NiMH'!AU16-'cameras games_NiMH'!AU16-cellphones_NiMH!AU16-'Cordless Tools_NiMH'!AU16-PortablePCs_NiMH!AU16-Tablets_NiMH!AU16</f>
        <v>4.2463962177505366</v>
      </c>
      <c r="AV16" s="11">
        <f>'POM Portables NiMH'!AV16-'cameras games_NiMH'!AV16-cellphones_NiMH!AV16-'Cordless Tools_NiMH'!AV16-PortablePCs_NiMH!AV16-Tablets_NiMH!AV16</f>
        <v>4.2039322555730312</v>
      </c>
      <c r="AW16" s="11">
        <f>'POM Portables NiMH'!AW16-'cameras games_NiMH'!AW16-cellphones_NiMH!AW16-'Cordless Tools_NiMH'!AW16-PortablePCs_NiMH!AW16-Tablets_NiMH!AW16</f>
        <v>4.1618929330173007</v>
      </c>
      <c r="AX16" s="11">
        <f>'POM Portables NiMH'!AX16-'cameras games_NiMH'!AX16-cellphones_NiMH!AX16-'Cordless Tools_NiMH'!AX16-PortablePCs_NiMH!AX16-Tablets_NiMH!AX16</f>
        <v>4.1202740036871273</v>
      </c>
      <c r="AY16" s="11">
        <f>'POM Portables NiMH'!AY16-'cameras games_NiMH'!AY16-cellphones_NiMH!AY16-'Cordless Tools_NiMH'!AY16-PortablePCs_NiMH!AY16-Tablets_NiMH!AY16</f>
        <v>4.0790712636502562</v>
      </c>
      <c r="AZ16" s="11">
        <f>'POM Portables NiMH'!AZ16-'cameras games_NiMH'!AZ16-cellphones_NiMH!AZ16-'Cordless Tools_NiMH'!AZ16-PortablePCs_NiMH!AZ16-Tablets_NiMH!AZ16</f>
        <v>4.038280551013754</v>
      </c>
      <c r="BA16" s="11">
        <f>'POM Portables NiMH'!BA16-'cameras games_NiMH'!BA16-cellphones_NiMH!BA16-'Cordless Tools_NiMH'!BA16-PortablePCs_NiMH!BA16-Tablets_NiMH!BA16</f>
        <v>3.9978977455036167</v>
      </c>
      <c r="BB16" s="11">
        <f>'POM Portables NiMH'!BB16-'cameras games_NiMH'!BB16-cellphones_NiMH!BB16-'Cordless Tools_NiMH'!BB16-PortablePCs_NiMH!BB16-Tablets_NiMH!BB16</f>
        <v>3.9579187680485806</v>
      </c>
      <c r="BC16" s="11">
        <f>'POM Portables NiMH'!BC16-'cameras games_NiMH'!BC16-cellphones_NiMH!BC16-'Cordless Tools_NiMH'!BC16-PortablePCs_NiMH!BC16-Tablets_NiMH!BC16</f>
        <v>3.9183395803680949</v>
      </c>
      <c r="BD16" s="11">
        <f>'POM Portables NiMH'!BD16-'cameras games_NiMH'!BD16-cellphones_NiMH!BD16-'Cordless Tools_NiMH'!BD16-PortablePCs_NiMH!BD16-Tablets_NiMH!BD16</f>
        <v>3.879156184564414</v>
      </c>
      <c r="BE16" s="11">
        <f>'POM Portables NiMH'!BE16-'cameras games_NiMH'!BE16-cellphones_NiMH!BE16-'Cordless Tools_NiMH'!BE16-PortablePCs_NiMH!BE16-Tablets_NiMH!BE16</f>
        <v>3.84036462271877</v>
      </c>
    </row>
    <row r="17" spans="1:57" x14ac:dyDescent="0.35">
      <c r="A17" s="57" t="s">
        <v>616</v>
      </c>
      <c r="C17" s="86" t="s">
        <v>5</v>
      </c>
      <c r="D17" s="58" t="s">
        <v>621</v>
      </c>
      <c r="E17" s="84" t="s">
        <v>625</v>
      </c>
      <c r="F17" s="26" t="s">
        <v>46</v>
      </c>
      <c r="G17" s="11">
        <f>'POM Portables NiMH'!G17-'cameras games_NiMH'!G17-cellphones_NiMH!G17-'Cordless Tools_NiMH'!G17-PortablePCs_NiMH!G17-Tablets_NiMH!G17</f>
        <v>73.173555539092959</v>
      </c>
      <c r="H17" s="11">
        <f>'POM Portables NiMH'!H17-'cameras games_NiMH'!H17-cellphones_NiMH!H17-'Cordless Tools_NiMH'!H17-PortablePCs_NiMH!H17-Tablets_NiMH!H17</f>
        <v>83.096774678071711</v>
      </c>
      <c r="I17" s="11">
        <f>'POM Portables NiMH'!I17-'cameras games_NiMH'!I17-cellphones_NiMH!I17-'Cordless Tools_NiMH'!I17-PortablePCs_NiMH!I17-Tablets_NiMH!I17</f>
        <v>95.164261250643122</v>
      </c>
      <c r="J17" s="11">
        <f>'POM Portables NiMH'!J17-'cameras games_NiMH'!J17-cellphones_NiMH!J17-'Cordless Tools_NiMH'!J17-PortablePCs_NiMH!J17-Tablets_NiMH!J17</f>
        <v>108.50101644508256</v>
      </c>
      <c r="K17" s="11">
        <f>'POM Portables NiMH'!K17-'cameras games_NiMH'!K17-cellphones_NiMH!K17-'Cordless Tools_NiMH'!K17-PortablePCs_NiMH!K17-Tablets_NiMH!K17</f>
        <v>114.68596310321429</v>
      </c>
      <c r="L17" s="11">
        <f>'POM Portables NiMH'!L17-'cameras games_NiMH'!L17-cellphones_NiMH!L17-'Cordless Tools_NiMH'!L17-PortablePCs_NiMH!L17-Tablets_NiMH!L17</f>
        <v>142.57322627287189</v>
      </c>
      <c r="M17" s="11">
        <f>'POM Portables NiMH'!M17-'cameras games_NiMH'!M17-cellphones_NiMH!M17-'Cordless Tools_NiMH'!M17-PortablePCs_NiMH!M17-Tablets_NiMH!M17</f>
        <v>161.98262933037341</v>
      </c>
      <c r="N17" s="11">
        <f>'POM Portables NiMH'!N17-'cameras games_NiMH'!N17-cellphones_NiMH!N17-'Cordless Tools_NiMH'!N17-PortablePCs_NiMH!N17-Tablets_NiMH!N17</f>
        <v>125.08042135230652</v>
      </c>
      <c r="O17" s="11">
        <f>'POM Portables NiMH'!O17-'cameras games_NiMH'!O17-cellphones_NiMH!O17-'Cordless Tools_NiMH'!O17-PortablePCs_NiMH!O17-Tablets_NiMH!O17</f>
        <v>144.8337243467208</v>
      </c>
      <c r="P17" s="11">
        <f>'POM Portables NiMH'!P17-'cameras games_NiMH'!P17-cellphones_NiMH!P17-'Cordless Tools_NiMH'!P17-PortablePCs_NiMH!P17-Tablets_NiMH!P17</f>
        <v>121.46871568759984</v>
      </c>
      <c r="Q17" s="11">
        <f>'POM Portables NiMH'!Q17-'cameras games_NiMH'!Q17-cellphones_NiMH!Q17-'Cordless Tools_NiMH'!Q17-PortablePCs_NiMH!Q17-Tablets_NiMH!Q17</f>
        <v>154.83476887467037</v>
      </c>
      <c r="R17" s="11">
        <f>'POM Portables NiMH'!R17-'cameras games_NiMH'!R17-cellphones_NiMH!R17-'Cordless Tools_NiMH'!R17-PortablePCs_NiMH!R17-Tablets_NiMH!R17</f>
        <v>199.49768371542697</v>
      </c>
      <c r="S17" s="11">
        <f>'POM Portables NiMH'!S17-'cameras games_NiMH'!S17-cellphones_NiMH!S17-'Cordless Tools_NiMH'!S17-PortablePCs_NiMH!S17-Tablets_NiMH!S17</f>
        <v>190.22057144088916</v>
      </c>
      <c r="T17" s="11">
        <f>'POM Portables NiMH'!T17-'cameras games_NiMH'!T17-cellphones_NiMH!T17-'Cordless Tools_NiMH'!T17-PortablePCs_NiMH!T17-Tablets_NiMH!T17</f>
        <v>217.02145423229797</v>
      </c>
      <c r="U17" s="11">
        <f>'POM Portables NiMH'!U17-'cameras games_NiMH'!U17-cellphones_NiMH!U17-'Cordless Tools_NiMH'!U17-PortablePCs_NiMH!U17-Tablets_NiMH!U17</f>
        <v>222.58855034149497</v>
      </c>
      <c r="V17" s="11">
        <f>'POM Portables NiMH'!V17-'cameras games_NiMH'!V17-cellphones_NiMH!V17-'Cordless Tools_NiMH'!V17-PortablePCs_NiMH!V17-Tablets_NiMH!V17</f>
        <v>207.6836415240362</v>
      </c>
      <c r="W17" s="11">
        <f>'POM Portables NiMH'!W17-'cameras games_NiMH'!W17-cellphones_NiMH!W17-'Cordless Tools_NiMH'!W17-PortablePCs_NiMH!W17-Tablets_NiMH!W17</f>
        <v>192.2490549409498</v>
      </c>
      <c r="X17" s="11">
        <f>'POM Portables NiMH'!X17-'cameras games_NiMH'!X17-cellphones_NiMH!X17-'Cordless Tools_NiMH'!X17-PortablePCs_NiMH!X17-Tablets_NiMH!X17</f>
        <v>192.8895269250693</v>
      </c>
      <c r="Y17" s="11">
        <f>'POM Portables NiMH'!Y17-'cameras games_NiMH'!Y17-cellphones_NiMH!Y17-'Cordless Tools_NiMH'!Y17-PortablePCs_NiMH!Y17-Tablets_NiMH!Y17</f>
        <v>182.31564515181472</v>
      </c>
      <c r="Z17" s="11">
        <f>'POM Portables NiMH'!Z17-'cameras games_NiMH'!Z17-cellphones_NiMH!Z17-'Cordless Tools_NiMH'!Z17-PortablePCs_NiMH!Z17-Tablets_NiMH!Z17</f>
        <v>178.43190758964008</v>
      </c>
      <c r="AA17" s="11">
        <f>'POM Portables NiMH'!AA17-'cameras games_NiMH'!AA17-cellphones_NiMH!AA17-'Cordless Tools_NiMH'!AA17-PortablePCs_NiMH!AA17-Tablets_NiMH!AA17</f>
        <v>194.72189492351171</v>
      </c>
      <c r="AB17" s="11">
        <f>'POM Portables NiMH'!AB17-'cameras games_NiMH'!AB17-cellphones_NiMH!AB17-'Cordless Tools_NiMH'!AB17-PortablePCs_NiMH!AB17-Tablets_NiMH!AB17</f>
        <v>163.06242433058057</v>
      </c>
      <c r="AC17" s="11">
        <f>'POM Portables NiMH'!AC17-'cameras games_NiMH'!AC17-cellphones_NiMH!AC17-'Cordless Tools_NiMH'!AC17-PortablePCs_NiMH!AC17-Tablets_NiMH!AC17</f>
        <v>159.80117584396896</v>
      </c>
      <c r="AD17" s="11">
        <f>'POM Portables NiMH'!AD17-'cameras games_NiMH'!AD17-cellphones_NiMH!AD17-'Cordless Tools_NiMH'!AD17-PortablePCs_NiMH!AD17-Tablets_NiMH!AD17</f>
        <v>156.60515232708957</v>
      </c>
      <c r="AE17" s="11">
        <f>'POM Portables NiMH'!AE17-'cameras games_NiMH'!AE17-cellphones_NiMH!AE17-'Cordless Tools_NiMH'!AE17-PortablePCs_NiMH!AE17-Tablets_NiMH!AE17</f>
        <v>153.47304928054777</v>
      </c>
      <c r="AF17" s="11">
        <f>'POM Portables NiMH'!AF17-'cameras games_NiMH'!AF17-cellphones_NiMH!AF17-'Cordless Tools_NiMH'!AF17-PortablePCs_NiMH!AF17-Tablets_NiMH!AF17</f>
        <v>150.40358829493681</v>
      </c>
      <c r="AG17" s="11">
        <f>'POM Portables NiMH'!AG17-'cameras games_NiMH'!AG17-cellphones_NiMH!AG17-'Cordless Tools_NiMH'!AG17-PortablePCs_NiMH!AG17-Tablets_NiMH!AG17</f>
        <v>147.39551652903808</v>
      </c>
      <c r="AH17" s="11">
        <f>'POM Portables NiMH'!AH17-'cameras games_NiMH'!AH17-cellphones_NiMH!AH17-'Cordless Tools_NiMH'!AH17-PortablePCs_NiMH!AH17-Tablets_NiMH!AH17</f>
        <v>144.44760619845732</v>
      </c>
      <c r="AI17" s="11">
        <f>'POM Portables NiMH'!AI17-'cameras games_NiMH'!AI17-cellphones_NiMH!AI17-'Cordless Tools_NiMH'!AI17-PortablePCs_NiMH!AI17-Tablets_NiMH!AI17</f>
        <v>141.55865407448817</v>
      </c>
      <c r="AJ17" s="11">
        <f>'POM Portables NiMH'!AJ17-'cameras games_NiMH'!AJ17-cellphones_NiMH!AJ17-'Cordless Tools_NiMH'!AJ17-PortablePCs_NiMH!AJ17-Tablets_NiMH!AJ17</f>
        <v>138.72748099299841</v>
      </c>
      <c r="AK17" s="11">
        <f>'POM Portables NiMH'!AK17-'cameras games_NiMH'!AK17-cellphones_NiMH!AK17-'Cordless Tools_NiMH'!AK17-PortablePCs_NiMH!AK17-Tablets_NiMH!AK17</f>
        <v>135.95293137313843</v>
      </c>
      <c r="AL17" s="11">
        <f>'POM Portables NiMH'!AL17-'cameras games_NiMH'!AL17-cellphones_NiMH!AL17-'Cordless Tools_NiMH'!AL17-PortablePCs_NiMH!AL17-Tablets_NiMH!AL17</f>
        <v>133.23387274567565</v>
      </c>
      <c r="AM17" s="11">
        <f>'POM Portables NiMH'!AM17-'cameras games_NiMH'!AM17-cellphones_NiMH!AM17-'Cordless Tools_NiMH'!AM17-PortablePCs_NiMH!AM17-Tablets_NiMH!AM17</f>
        <v>130.56919529076214</v>
      </c>
      <c r="AN17" s="11">
        <f>'POM Portables NiMH'!AN17-'cameras games_NiMH'!AN17-cellphones_NiMH!AN17-'Cordless Tools_NiMH'!AN17-PortablePCs_NiMH!AN17-Tablets_NiMH!AN17</f>
        <v>127.95781138494689</v>
      </c>
      <c r="AO17" s="11">
        <f>'POM Portables NiMH'!AO17-'cameras games_NiMH'!AO17-cellphones_NiMH!AO17-'Cordless Tools_NiMH'!AO17-PortablePCs_NiMH!AO17-Tablets_NiMH!AO17</f>
        <v>125.39865515724796</v>
      </c>
      <c r="AP17" s="11">
        <f>'POM Portables NiMH'!AP17-'cameras games_NiMH'!AP17-cellphones_NiMH!AP17-'Cordless Tools_NiMH'!AP17-PortablePCs_NiMH!AP17-Tablets_NiMH!AP17</f>
        <v>122.890682054103</v>
      </c>
      <c r="AQ17" s="11">
        <f>'POM Portables NiMH'!AQ17-'cameras games_NiMH'!AQ17-cellphones_NiMH!AQ17-'Cordless Tools_NiMH'!AQ17-PortablePCs_NiMH!AQ17-Tablets_NiMH!AQ17</f>
        <v>120.43286841302094</v>
      </c>
      <c r="AR17" s="11">
        <f>'POM Portables NiMH'!AR17-'cameras games_NiMH'!AR17-cellphones_NiMH!AR17-'Cordless Tools_NiMH'!AR17-PortablePCs_NiMH!AR17-Tablets_NiMH!AR17</f>
        <v>118.02421104476052</v>
      </c>
      <c r="AS17" s="11">
        <f>'POM Portables NiMH'!AS17-'cameras games_NiMH'!AS17-cellphones_NiMH!AS17-'Cordless Tools_NiMH'!AS17-PortablePCs_NiMH!AS17-Tablets_NiMH!AS17</f>
        <v>115.6637268238653</v>
      </c>
      <c r="AT17" s="11">
        <f>'POM Portables NiMH'!AT17-'cameras games_NiMH'!AT17-cellphones_NiMH!AT17-'Cordless Tools_NiMH'!AT17-PortablePCs_NiMH!AT17-Tablets_NiMH!AT17</f>
        <v>113.35045228738799</v>
      </c>
      <c r="AU17" s="11">
        <f>'POM Portables NiMH'!AU17-'cameras games_NiMH'!AU17-cellphones_NiMH!AU17-'Cordless Tools_NiMH'!AU17-PortablePCs_NiMH!AU17-Tablets_NiMH!AU17</f>
        <v>112.21694776451412</v>
      </c>
      <c r="AV17" s="11">
        <f>'POM Portables NiMH'!AV17-'cameras games_NiMH'!AV17-cellphones_NiMH!AV17-'Cordless Tools_NiMH'!AV17-PortablePCs_NiMH!AV17-Tablets_NiMH!AV17</f>
        <v>111.09477828686897</v>
      </c>
      <c r="AW17" s="11">
        <f>'POM Portables NiMH'!AW17-'cameras games_NiMH'!AW17-cellphones_NiMH!AW17-'Cordless Tools_NiMH'!AW17-PortablePCs_NiMH!AW17-Tablets_NiMH!AW17</f>
        <v>109.98383050400028</v>
      </c>
      <c r="AX17" s="11">
        <f>'POM Portables NiMH'!AX17-'cameras games_NiMH'!AX17-cellphones_NiMH!AX17-'Cordless Tools_NiMH'!AX17-PortablePCs_NiMH!AX17-Tablets_NiMH!AX17</f>
        <v>108.88399219896027</v>
      </c>
      <c r="AY17" s="11">
        <f>'POM Portables NiMH'!AY17-'cameras games_NiMH'!AY17-cellphones_NiMH!AY17-'Cordless Tools_NiMH'!AY17-PortablePCs_NiMH!AY17-Tablets_NiMH!AY17</f>
        <v>107.79515227697067</v>
      </c>
      <c r="AZ17" s="11">
        <f>'POM Portables NiMH'!AZ17-'cameras games_NiMH'!AZ17-cellphones_NiMH!AZ17-'Cordless Tools_NiMH'!AZ17-PortablePCs_NiMH!AZ17-Tablets_NiMH!AZ17</f>
        <v>106.71720075420096</v>
      </c>
      <c r="BA17" s="11">
        <f>'POM Portables NiMH'!BA17-'cameras games_NiMH'!BA17-cellphones_NiMH!BA17-'Cordless Tools_NiMH'!BA17-PortablePCs_NiMH!BA17-Tablets_NiMH!BA17</f>
        <v>105.65002874665895</v>
      </c>
      <c r="BB17" s="11">
        <f>'POM Portables NiMH'!BB17-'cameras games_NiMH'!BB17-cellphones_NiMH!BB17-'Cordless Tools_NiMH'!BB17-PortablePCs_NiMH!BB17-Tablets_NiMH!BB17</f>
        <v>104.59352845919236</v>
      </c>
      <c r="BC17" s="11">
        <f>'POM Portables NiMH'!BC17-'cameras games_NiMH'!BC17-cellphones_NiMH!BC17-'Cordless Tools_NiMH'!BC17-PortablePCs_NiMH!BC17-Tablets_NiMH!BC17</f>
        <v>103.54759317460044</v>
      </c>
      <c r="BD17" s="11">
        <f>'POM Portables NiMH'!BD17-'cameras games_NiMH'!BD17-cellphones_NiMH!BD17-'Cordless Tools_NiMH'!BD17-PortablePCs_NiMH!BD17-Tablets_NiMH!BD17</f>
        <v>102.51211724285443</v>
      </c>
      <c r="BE17" s="11">
        <f>'POM Portables NiMH'!BE17-'cameras games_NiMH'!BE17-cellphones_NiMH!BE17-'Cordless Tools_NiMH'!BE17-PortablePCs_NiMH!BE17-Tablets_NiMH!BE17</f>
        <v>101.48699607042589</v>
      </c>
    </row>
    <row r="18" spans="1:57" x14ac:dyDescent="0.35">
      <c r="A18" s="57" t="s">
        <v>616</v>
      </c>
      <c r="C18" s="86" t="s">
        <v>5</v>
      </c>
      <c r="D18" s="58" t="s">
        <v>621</v>
      </c>
      <c r="E18" s="84" t="s">
        <v>625</v>
      </c>
      <c r="F18" s="26" t="s">
        <v>47</v>
      </c>
      <c r="G18" s="11">
        <f>'POM Portables NiMH'!G18-'cameras games_NiMH'!G18-cellphones_NiMH!G18-'Cordless Tools_NiMH'!G18-PortablePCs_NiMH!G18-Tablets_NiMH!G18</f>
        <v>73.621119288778686</v>
      </c>
      <c r="H18" s="11">
        <f>'POM Portables NiMH'!H18-'cameras games_NiMH'!H18-cellphones_NiMH!H18-'Cordless Tools_NiMH'!H18-PortablePCs_NiMH!H18-Tablets_NiMH!H18</f>
        <v>83.704000731164342</v>
      </c>
      <c r="I18" s="11">
        <f>'POM Portables NiMH'!I18-'cameras games_NiMH'!I18-cellphones_NiMH!I18-'Cordless Tools_NiMH'!I18-PortablePCs_NiMH!I18-Tablets_NiMH!I18</f>
        <v>95.770264428809014</v>
      </c>
      <c r="J18" s="11">
        <f>'POM Portables NiMH'!J18-'cameras games_NiMH'!J18-cellphones_NiMH!J18-'Cordless Tools_NiMH'!J18-PortablePCs_NiMH!J18-Tablets_NiMH!J18</f>
        <v>107.43744054495795</v>
      </c>
      <c r="K18" s="11">
        <f>'POM Portables NiMH'!K18-'cameras games_NiMH'!K18-cellphones_NiMH!K18-'Cordless Tools_NiMH'!K18-PortablePCs_NiMH!K18-Tablets_NiMH!K18</f>
        <v>114.29930304812024</v>
      </c>
      <c r="L18" s="11">
        <f>'POM Portables NiMH'!L18-'cameras games_NiMH'!L18-cellphones_NiMH!L18-'Cordless Tools_NiMH'!L18-PortablePCs_NiMH!L18-Tablets_NiMH!L18</f>
        <v>142.83211670302356</v>
      </c>
      <c r="M18" s="11">
        <f>'POM Portables NiMH'!M18-'cameras games_NiMH'!M18-cellphones_NiMH!M18-'Cordless Tools_NiMH'!M18-PortablePCs_NiMH!M18-Tablets_NiMH!M18</f>
        <v>163.06027553194659</v>
      </c>
      <c r="N18" s="11">
        <f>'POM Portables NiMH'!N18-'cameras games_NiMH'!N18-cellphones_NiMH!N18-'Cordless Tools_NiMH'!N18-PortablePCs_NiMH!N18-Tablets_NiMH!N18</f>
        <v>125.18682429078845</v>
      </c>
      <c r="O18" s="11">
        <f>'POM Portables NiMH'!O18-'cameras games_NiMH'!O18-cellphones_NiMH!O18-'Cordless Tools_NiMH'!O18-PortablePCs_NiMH!O18-Tablets_NiMH!O18</f>
        <v>143.28649021105375</v>
      </c>
      <c r="P18" s="11">
        <f>'POM Portables NiMH'!P18-'cameras games_NiMH'!P18-cellphones_NiMH!P18-'Cordless Tools_NiMH'!P18-PortablePCs_NiMH!P18-Tablets_NiMH!P18</f>
        <v>123.79939126777936</v>
      </c>
      <c r="Q18" s="11">
        <f>'POM Portables NiMH'!Q18-'cameras games_NiMH'!Q18-cellphones_NiMH!Q18-'Cordless Tools_NiMH'!Q18-PortablePCs_NiMH!Q18-Tablets_NiMH!Q18</f>
        <v>157.56067000090621</v>
      </c>
      <c r="R18" s="11">
        <f>'POM Portables NiMH'!R18-'cameras games_NiMH'!R18-cellphones_NiMH!R18-'Cordless Tools_NiMH'!R18-PortablePCs_NiMH!R18-Tablets_NiMH!R18</f>
        <v>201.73963842301939</v>
      </c>
      <c r="S18" s="11">
        <f>'POM Portables NiMH'!S18-'cameras games_NiMH'!S18-cellphones_NiMH!S18-'Cordless Tools_NiMH'!S18-PortablePCs_NiMH!S18-Tablets_NiMH!S18</f>
        <v>190.96736573362853</v>
      </c>
      <c r="T18" s="11">
        <f>'POM Portables NiMH'!T18-'cameras games_NiMH'!T18-cellphones_NiMH!T18-'Cordless Tools_NiMH'!T18-PortablePCs_NiMH!T18-Tablets_NiMH!T18</f>
        <v>185.71761009621611</v>
      </c>
      <c r="U18" s="11">
        <f>'POM Portables NiMH'!U18-'cameras games_NiMH'!U18-cellphones_NiMH!U18-'Cordless Tools_NiMH'!U18-PortablePCs_NiMH!U18-Tablets_NiMH!U18</f>
        <v>197.84699952306775</v>
      </c>
      <c r="V18" s="11">
        <f>'POM Portables NiMH'!V18-'cameras games_NiMH'!V18-cellphones_NiMH!V18-'Cordless Tools_NiMH'!V18-PortablePCs_NiMH!V18-Tablets_NiMH!V18</f>
        <v>194.09319299878939</v>
      </c>
      <c r="W18" s="11">
        <f>'POM Portables NiMH'!W18-'cameras games_NiMH'!W18-cellphones_NiMH!W18-'Cordless Tools_NiMH'!W18-PortablePCs_NiMH!W18-Tablets_NiMH!W18</f>
        <v>188.20567939556602</v>
      </c>
      <c r="X18" s="11">
        <f>'POM Portables NiMH'!X18-'cameras games_NiMH'!X18-cellphones_NiMH!X18-'Cordless Tools_NiMH'!X18-PortablePCs_NiMH!X18-Tablets_NiMH!X18</f>
        <v>177.20956612635851</v>
      </c>
      <c r="Y18" s="11">
        <f>'POM Portables NiMH'!Y18-'cameras games_NiMH'!Y18-cellphones_NiMH!Y18-'Cordless Tools_NiMH'!Y18-PortablePCs_NiMH!Y18-Tablets_NiMH!Y18</f>
        <v>203.97228434654502</v>
      </c>
      <c r="Z18" s="11">
        <f>'POM Portables NiMH'!Z18-'cameras games_NiMH'!Z18-cellphones_NiMH!Z18-'Cordless Tools_NiMH'!Z18-PortablePCs_NiMH!Z18-Tablets_NiMH!Z18</f>
        <v>170.75435729413644</v>
      </c>
      <c r="AA18" s="11">
        <f>'POM Portables NiMH'!AA18-'cameras games_NiMH'!AA18-cellphones_NiMH!AA18-'Cordless Tools_NiMH'!AA18-PortablePCs_NiMH!AA18-Tablets_NiMH!AA18</f>
        <v>195.19258662872974</v>
      </c>
      <c r="AB18" s="11">
        <f>'POM Portables NiMH'!AB18-'cameras games_NiMH'!AB18-cellphones_NiMH!AB18-'Cordless Tools_NiMH'!AB18-PortablePCs_NiMH!AB18-Tablets_NiMH!AB18</f>
        <v>160.18079869892222</v>
      </c>
      <c r="AC18" s="11">
        <f>'POM Portables NiMH'!AC18-'cameras games_NiMH'!AC18-cellphones_NiMH!AC18-'Cordless Tools_NiMH'!AC18-PortablePCs_NiMH!AC18-Tablets_NiMH!AC18</f>
        <v>156.97718272494376</v>
      </c>
      <c r="AD18" s="11">
        <f>'POM Portables NiMH'!AD18-'cameras games_NiMH'!AD18-cellphones_NiMH!AD18-'Cordless Tools_NiMH'!AD18-PortablePCs_NiMH!AD18-Tablets_NiMH!AD18</f>
        <v>153.83763907044488</v>
      </c>
      <c r="AE18" s="11">
        <f>'POM Portables NiMH'!AE18-'cameras games_NiMH'!AE18-cellphones_NiMH!AE18-'Cordless Tools_NiMH'!AE18-PortablePCs_NiMH!AE18-Tablets_NiMH!AE18</f>
        <v>150.76088628903599</v>
      </c>
      <c r="AF18" s="11">
        <f>'POM Portables NiMH'!AF18-'cameras games_NiMH'!AF18-cellphones_NiMH!AF18-'Cordless Tools_NiMH'!AF18-PortablePCs_NiMH!AF18-Tablets_NiMH!AF18</f>
        <v>147.74566856325526</v>
      </c>
      <c r="AG18" s="11">
        <f>'POM Portables NiMH'!AG18-'cameras games_NiMH'!AG18-cellphones_NiMH!AG18-'Cordless Tools_NiMH'!AG18-PortablePCs_NiMH!AG18-Tablets_NiMH!AG18</f>
        <v>144.79075519199017</v>
      </c>
      <c r="AH18" s="11">
        <f>'POM Portables NiMH'!AH18-'cameras games_NiMH'!AH18-cellphones_NiMH!AH18-'Cordless Tools_NiMH'!AH18-PortablePCs_NiMH!AH18-Tablets_NiMH!AH18</f>
        <v>141.89494008815038</v>
      </c>
      <c r="AI18" s="11">
        <f>'POM Portables NiMH'!AI18-'cameras games_NiMH'!AI18-cellphones_NiMH!AI18-'Cordless Tools_NiMH'!AI18-PortablePCs_NiMH!AI18-Tablets_NiMH!AI18</f>
        <v>139.05704128638737</v>
      </c>
      <c r="AJ18" s="11">
        <f>'POM Portables NiMH'!AJ18-'cameras games_NiMH'!AJ18-cellphones_NiMH!AJ18-'Cordless Tools_NiMH'!AJ18-PortablePCs_NiMH!AJ18-Tablets_NiMH!AJ18</f>
        <v>136.27590046065961</v>
      </c>
      <c r="AK18" s="11">
        <f>'POM Portables NiMH'!AK18-'cameras games_NiMH'!AK18-cellphones_NiMH!AK18-'Cordless Tools_NiMH'!AK18-PortablePCs_NiMH!AK18-Tablets_NiMH!AK18</f>
        <v>133.55038245144641</v>
      </c>
      <c r="AL18" s="11">
        <f>'POM Portables NiMH'!AL18-'cameras games_NiMH'!AL18-cellphones_NiMH!AL18-'Cordless Tools_NiMH'!AL18-PortablePCs_NiMH!AL18-Tablets_NiMH!AL18</f>
        <v>130.87937480241749</v>
      </c>
      <c r="AM18" s="11">
        <f>'POM Portables NiMH'!AM18-'cameras games_NiMH'!AM18-cellphones_NiMH!AM18-'Cordless Tools_NiMH'!AM18-PortablePCs_NiMH!AM18-Tablets_NiMH!AM18</f>
        <v>128.26178730636914</v>
      </c>
      <c r="AN18" s="11">
        <f>'POM Portables NiMH'!AN18-'cameras games_NiMH'!AN18-cellphones_NiMH!AN18-'Cordless Tools_NiMH'!AN18-PortablePCs_NiMH!AN18-Tablets_NiMH!AN18</f>
        <v>125.69655156024176</v>
      </c>
      <c r="AO18" s="11">
        <f>'POM Portables NiMH'!AO18-'cameras games_NiMH'!AO18-cellphones_NiMH!AO18-'Cordless Tools_NiMH'!AO18-PortablePCs_NiMH!AO18-Tablets_NiMH!AO18</f>
        <v>123.18262052903692</v>
      </c>
      <c r="AP18" s="11">
        <f>'POM Portables NiMH'!AP18-'cameras games_NiMH'!AP18-cellphones_NiMH!AP18-'Cordless Tools_NiMH'!AP18-PortablePCs_NiMH!AP18-Tablets_NiMH!AP18</f>
        <v>120.71896811845619</v>
      </c>
      <c r="AQ18" s="11">
        <f>'POM Portables NiMH'!AQ18-'cameras games_NiMH'!AQ18-cellphones_NiMH!AQ18-'Cordless Tools_NiMH'!AQ18-PortablePCs_NiMH!AQ18-Tablets_NiMH!AQ18</f>
        <v>118.30458875608707</v>
      </c>
      <c r="AR18" s="11">
        <f>'POM Portables NiMH'!AR18-'cameras games_NiMH'!AR18-cellphones_NiMH!AR18-'Cordless Tools_NiMH'!AR18-PortablePCs_NiMH!AR18-Tablets_NiMH!AR18</f>
        <v>115.93849698096533</v>
      </c>
      <c r="AS18" s="11">
        <f>'POM Portables NiMH'!AS18-'cameras games_NiMH'!AS18-cellphones_NiMH!AS18-'Cordless Tools_NiMH'!AS18-PortablePCs_NiMH!AS18-Tablets_NiMH!AS18</f>
        <v>113.61972704134602</v>
      </c>
      <c r="AT18" s="11">
        <f>'POM Portables NiMH'!AT18-'cameras games_NiMH'!AT18-cellphones_NiMH!AT18-'Cordless Tools_NiMH'!AT18-PortablePCs_NiMH!AT18-Tablets_NiMH!AT18</f>
        <v>111.3473325005191</v>
      </c>
      <c r="AU18" s="11">
        <f>'POM Portables NiMH'!AU18-'cameras games_NiMH'!AU18-cellphones_NiMH!AU18-'Cordless Tools_NiMH'!AU18-PortablePCs_NiMH!AU18-Tablets_NiMH!AU18</f>
        <v>110.23385917551391</v>
      </c>
      <c r="AV18" s="11">
        <f>'POM Portables NiMH'!AV18-'cameras games_NiMH'!AV18-cellphones_NiMH!AV18-'Cordless Tools_NiMH'!AV18-PortablePCs_NiMH!AV18-Tablets_NiMH!AV18</f>
        <v>109.13152058375877</v>
      </c>
      <c r="AW18" s="11">
        <f>'POM Portables NiMH'!AW18-'cameras games_NiMH'!AW18-cellphones_NiMH!AW18-'Cordless Tools_NiMH'!AW18-PortablePCs_NiMH!AW18-Tablets_NiMH!AW18</f>
        <v>108.04020537792118</v>
      </c>
      <c r="AX18" s="11">
        <f>'POM Portables NiMH'!AX18-'cameras games_NiMH'!AX18-cellphones_NiMH!AX18-'Cordless Tools_NiMH'!AX18-PortablePCs_NiMH!AX18-Tablets_NiMH!AX18</f>
        <v>106.95980332414197</v>
      </c>
      <c r="AY18" s="11">
        <f>'POM Portables NiMH'!AY18-'cameras games_NiMH'!AY18-cellphones_NiMH!AY18-'Cordless Tools_NiMH'!AY18-PortablePCs_NiMH!AY18-Tablets_NiMH!AY18</f>
        <v>105.89020529090055</v>
      </c>
      <c r="AZ18" s="11">
        <f>'POM Portables NiMH'!AZ18-'cameras games_NiMH'!AZ18-cellphones_NiMH!AZ18-'Cordless Tools_NiMH'!AZ18-PortablePCs_NiMH!AZ18-Tablets_NiMH!AZ18</f>
        <v>104.83130323799155</v>
      </c>
      <c r="BA18" s="11">
        <f>'POM Portables NiMH'!BA18-'cameras games_NiMH'!BA18-cellphones_NiMH!BA18-'Cordless Tools_NiMH'!BA18-PortablePCs_NiMH!BA18-Tablets_NiMH!BA18</f>
        <v>103.78299020561164</v>
      </c>
      <c r="BB18" s="11">
        <f>'POM Portables NiMH'!BB18-'cameras games_NiMH'!BB18-cellphones_NiMH!BB18-'Cordless Tools_NiMH'!BB18-PortablePCs_NiMH!BB18-Tablets_NiMH!BB18</f>
        <v>102.74516030355552</v>
      </c>
      <c r="BC18" s="11">
        <f>'POM Portables NiMH'!BC18-'cameras games_NiMH'!BC18-cellphones_NiMH!BC18-'Cordless Tools_NiMH'!BC18-PortablePCs_NiMH!BC18-Tablets_NiMH!BC18</f>
        <v>101.71770870051996</v>
      </c>
      <c r="BD18" s="11">
        <f>'POM Portables NiMH'!BD18-'cameras games_NiMH'!BD18-cellphones_NiMH!BD18-'Cordless Tools_NiMH'!BD18-PortablePCs_NiMH!BD18-Tablets_NiMH!BD18</f>
        <v>100.70053161351477</v>
      </c>
      <c r="BE18" s="11">
        <f>'POM Portables NiMH'!BE18-'cameras games_NiMH'!BE18-cellphones_NiMH!BE18-'Cordless Tools_NiMH'!BE18-PortablePCs_NiMH!BE18-Tablets_NiMH!BE18</f>
        <v>99.69352629737962</v>
      </c>
    </row>
    <row r="19" spans="1:57" x14ac:dyDescent="0.35">
      <c r="A19" s="57" t="s">
        <v>616</v>
      </c>
      <c r="C19" s="86" t="s">
        <v>5</v>
      </c>
      <c r="D19" s="58" t="s">
        <v>621</v>
      </c>
      <c r="E19" s="84" t="s">
        <v>625</v>
      </c>
      <c r="F19" s="26" t="s">
        <v>48</v>
      </c>
      <c r="G19" s="11">
        <f>'POM Portables NiMH'!G19-'cameras games_NiMH'!G19-cellphones_NiMH!G19-'Cordless Tools_NiMH'!G19-PortablePCs_NiMH!G19-Tablets_NiMH!G19</f>
        <v>10.41954221047664</v>
      </c>
      <c r="H19" s="11">
        <f>'POM Portables NiMH'!H19-'cameras games_NiMH'!H19-cellphones_NiMH!H19-'Cordless Tools_NiMH'!H19-PortablePCs_NiMH!H19-Tablets_NiMH!H19</f>
        <v>11.827374632887517</v>
      </c>
      <c r="I19" s="11">
        <f>'POM Portables NiMH'!I19-'cameras games_NiMH'!I19-cellphones_NiMH!I19-'Cordless Tools_NiMH'!I19-PortablePCs_NiMH!I19-Tablets_NiMH!I19</f>
        <v>13.490437606763894</v>
      </c>
      <c r="J19" s="11">
        <f>'POM Portables NiMH'!J19-'cameras games_NiMH'!J19-cellphones_NiMH!J19-'Cordless Tools_NiMH'!J19-PortablePCs_NiMH!J19-Tablets_NiMH!J19</f>
        <v>15.334617802506109</v>
      </c>
      <c r="K19" s="11">
        <f>'POM Portables NiMH'!K19-'cameras games_NiMH'!K19-cellphones_NiMH!K19-'Cordless Tools_NiMH'!K19-PortablePCs_NiMH!K19-Tablets_NiMH!K19</f>
        <v>16.171259158501023</v>
      </c>
      <c r="L19" s="11">
        <f>'POM Portables NiMH'!L19-'cameras games_NiMH'!L19-cellphones_NiMH!L19-'Cordless Tools_NiMH'!L19-PortablePCs_NiMH!L19-Tablets_NiMH!L19</f>
        <v>20.024205213498398</v>
      </c>
      <c r="M19" s="11">
        <f>'POM Portables NiMH'!M19-'cameras games_NiMH'!M19-cellphones_NiMH!M19-'Cordless Tools_NiMH'!M19-PortablePCs_NiMH!M19-Tablets_NiMH!M19</f>
        <v>22.993640996796248</v>
      </c>
      <c r="N19" s="11">
        <f>'POM Portables NiMH'!N19-'cameras games_NiMH'!N19-cellphones_NiMH!N19-'Cordless Tools_NiMH'!N19-PortablePCs_NiMH!N19-Tablets_NiMH!N19</f>
        <v>17.939104942371692</v>
      </c>
      <c r="O19" s="11">
        <f>'POM Portables NiMH'!O19-'cameras games_NiMH'!O19-cellphones_NiMH!O19-'Cordless Tools_NiMH'!O19-PortablePCs_NiMH!O19-Tablets_NiMH!O19</f>
        <v>20.916149532110897</v>
      </c>
      <c r="P19" s="11">
        <f>'POM Portables NiMH'!P19-'cameras games_NiMH'!P19-cellphones_NiMH!P19-'Cordless Tools_NiMH'!P19-PortablePCs_NiMH!P19-Tablets_NiMH!P19</f>
        <v>17.774200511065104</v>
      </c>
      <c r="Q19" s="11">
        <f>'POM Portables NiMH'!Q19-'cameras games_NiMH'!Q19-cellphones_NiMH!Q19-'Cordless Tools_NiMH'!Q19-PortablePCs_NiMH!Q19-Tablets_NiMH!Q19</f>
        <v>22.729765684109726</v>
      </c>
      <c r="R19" s="11">
        <f>'POM Portables NiMH'!R19-'cameras games_NiMH'!R19-cellphones_NiMH!R19-'Cordless Tools_NiMH'!R19-PortablePCs_NiMH!R19-Tablets_NiMH!R19</f>
        <v>28.989626464901029</v>
      </c>
      <c r="S19" s="11">
        <f>'POM Portables NiMH'!S19-'cameras games_NiMH'!S19-cellphones_NiMH!S19-'Cordless Tools_NiMH'!S19-PortablePCs_NiMH!S19-Tablets_NiMH!S19</f>
        <v>27.31894693574516</v>
      </c>
      <c r="T19" s="11">
        <f>'POM Portables NiMH'!T19-'cameras games_NiMH'!T19-cellphones_NiMH!T19-'Cordless Tools_NiMH'!T19-PortablePCs_NiMH!T19-Tablets_NiMH!T19</f>
        <v>27.774272937049933</v>
      </c>
      <c r="U19" s="11">
        <f>'POM Portables NiMH'!U19-'cameras games_NiMH'!U19-cellphones_NiMH!U19-'Cordless Tools_NiMH'!U19-PortablePCs_NiMH!U19-Tablets_NiMH!U19</f>
        <v>25.207836414046621</v>
      </c>
      <c r="V19" s="11">
        <f>'POM Portables NiMH'!V19-'cameras games_NiMH'!V19-cellphones_NiMH!V19-'Cordless Tools_NiMH'!V19-PortablePCs_NiMH!V19-Tablets_NiMH!V19</f>
        <v>24.360321926544831</v>
      </c>
      <c r="W19" s="11">
        <f>'POM Portables NiMH'!W19-'cameras games_NiMH'!W19-cellphones_NiMH!W19-'Cordless Tools_NiMH'!W19-PortablePCs_NiMH!W19-Tablets_NiMH!W19</f>
        <v>22.80409091915088</v>
      </c>
      <c r="X19" s="11">
        <f>'POM Portables NiMH'!X19-'cameras games_NiMH'!X19-cellphones_NiMH!X19-'Cordless Tools_NiMH'!X19-PortablePCs_NiMH!X19-Tablets_NiMH!X19</f>
        <v>23.262645935415271</v>
      </c>
      <c r="Y19" s="11">
        <f>'POM Portables NiMH'!Y19-'cameras games_NiMH'!Y19-cellphones_NiMH!Y19-'Cordless Tools_NiMH'!Y19-PortablePCs_NiMH!Y19-Tablets_NiMH!Y19</f>
        <v>21.828710629728523</v>
      </c>
      <c r="Z19" s="11">
        <f>'POM Portables NiMH'!Z19-'cameras games_NiMH'!Z19-cellphones_NiMH!Z19-'Cordless Tools_NiMH'!Z19-PortablePCs_NiMH!Z19-Tablets_NiMH!Z19</f>
        <v>19.855229614600084</v>
      </c>
      <c r="AA19" s="11">
        <f>'POM Portables NiMH'!AA19-'cameras games_NiMH'!AA19-cellphones_NiMH!AA19-'Cordless Tools_NiMH'!AA19-PortablePCs_NiMH!AA19-Tablets_NiMH!AA19</f>
        <v>21.321826116383768</v>
      </c>
      <c r="AB19" s="11">
        <f>'POM Portables NiMH'!AB19-'cameras games_NiMH'!AB19-cellphones_NiMH!AB19-'Cordless Tools_NiMH'!AB19-PortablePCs_NiMH!AB19-Tablets_NiMH!AB19</f>
        <v>16.287449222416807</v>
      </c>
      <c r="AC19" s="11">
        <f>'POM Portables NiMH'!AC19-'cameras games_NiMH'!AC19-cellphones_NiMH!AC19-'Cordless Tools_NiMH'!AC19-PortablePCs_NiMH!AC19-Tablets_NiMH!AC19</f>
        <v>15.96170023796847</v>
      </c>
      <c r="AD19" s="11">
        <f>'POM Portables NiMH'!AD19-'cameras games_NiMH'!AD19-cellphones_NiMH!AD19-'Cordless Tools_NiMH'!AD19-PortablePCs_NiMH!AD19-Tablets_NiMH!AD19</f>
        <v>15.642466233209101</v>
      </c>
      <c r="AE19" s="11">
        <f>'POM Portables NiMH'!AE19-'cameras games_NiMH'!AE19-cellphones_NiMH!AE19-'Cordless Tools_NiMH'!AE19-PortablePCs_NiMH!AE19-Tablets_NiMH!AE19</f>
        <v>15.329616908544919</v>
      </c>
      <c r="AF19" s="11">
        <f>'POM Portables NiMH'!AF19-'cameras games_NiMH'!AF19-cellphones_NiMH!AF19-'Cordless Tools_NiMH'!AF19-PortablePCs_NiMH!AF19-Tablets_NiMH!AF19</f>
        <v>15.023024570374021</v>
      </c>
      <c r="AG19" s="11">
        <f>'POM Portables NiMH'!AG19-'cameras games_NiMH'!AG19-cellphones_NiMH!AG19-'Cordless Tools_NiMH'!AG19-PortablePCs_NiMH!AG19-Tablets_NiMH!AG19</f>
        <v>14.72256407896654</v>
      </c>
      <c r="AH19" s="11">
        <f>'POM Portables NiMH'!AH19-'cameras games_NiMH'!AH19-cellphones_NiMH!AH19-'Cordless Tools_NiMH'!AH19-PortablePCs_NiMH!AH19-Tablets_NiMH!AH19</f>
        <v>14.428112797387209</v>
      </c>
      <c r="AI19" s="11">
        <f>'POM Portables NiMH'!AI19-'cameras games_NiMH'!AI19-cellphones_NiMH!AI19-'Cordless Tools_NiMH'!AI19-PortablePCs_NiMH!AI19-Tablets_NiMH!AI19</f>
        <v>14.139550541439466</v>
      </c>
      <c r="AJ19" s="11">
        <f>'POM Portables NiMH'!AJ19-'cameras games_NiMH'!AJ19-cellphones_NiMH!AJ19-'Cordless Tools_NiMH'!AJ19-PortablePCs_NiMH!AJ19-Tablets_NiMH!AJ19</f>
        <v>13.856759530610676</v>
      </c>
      <c r="AK19" s="11">
        <f>'POM Portables NiMH'!AK19-'cameras games_NiMH'!AK19-cellphones_NiMH!AK19-'Cordless Tools_NiMH'!AK19-PortablePCs_NiMH!AK19-Tablets_NiMH!AK19</f>
        <v>13.579624339998462</v>
      </c>
      <c r="AL19" s="11">
        <f>'POM Portables NiMH'!AL19-'cameras games_NiMH'!AL19-cellphones_NiMH!AL19-'Cordless Tools_NiMH'!AL19-PortablePCs_NiMH!AL19-Tablets_NiMH!AL19</f>
        <v>13.308031853198493</v>
      </c>
      <c r="AM19" s="11">
        <f>'POM Portables NiMH'!AM19-'cameras games_NiMH'!AM19-cellphones_NiMH!AM19-'Cordless Tools_NiMH'!AM19-PortablePCs_NiMH!AM19-Tablets_NiMH!AM19</f>
        <v>13.041871216134522</v>
      </c>
      <c r="AN19" s="11">
        <f>'POM Portables NiMH'!AN19-'cameras games_NiMH'!AN19-cellphones_NiMH!AN19-'Cordless Tools_NiMH'!AN19-PortablePCs_NiMH!AN19-Tablets_NiMH!AN19</f>
        <v>12.781033791811831</v>
      </c>
      <c r="AO19" s="11">
        <f>'POM Portables NiMH'!AO19-'cameras games_NiMH'!AO19-cellphones_NiMH!AO19-'Cordless Tools_NiMH'!AO19-PortablePCs_NiMH!AO19-Tablets_NiMH!AO19</f>
        <v>12.525413115975594</v>
      </c>
      <c r="AP19" s="11">
        <f>'POM Portables NiMH'!AP19-'cameras games_NiMH'!AP19-cellphones_NiMH!AP19-'Cordless Tools_NiMH'!AP19-PortablePCs_NiMH!AP19-Tablets_NiMH!AP19</f>
        <v>12.274904853656082</v>
      </c>
      <c r="AQ19" s="11">
        <f>'POM Portables NiMH'!AQ19-'cameras games_NiMH'!AQ19-cellphones_NiMH!AQ19-'Cordless Tools_NiMH'!AQ19-PortablePCs_NiMH!AQ19-Tablets_NiMH!AQ19</f>
        <v>12.02940675658296</v>
      </c>
      <c r="AR19" s="11">
        <f>'POM Portables NiMH'!AR19-'cameras games_NiMH'!AR19-cellphones_NiMH!AR19-'Cordless Tools_NiMH'!AR19-PortablePCs_NiMH!AR19-Tablets_NiMH!AR19</f>
        <v>11.7888186214513</v>
      </c>
      <c r="AS19" s="11">
        <f>'POM Portables NiMH'!AS19-'cameras games_NiMH'!AS19-cellphones_NiMH!AS19-'Cordless Tools_NiMH'!AS19-PortablePCs_NiMH!AS19-Tablets_NiMH!AS19</f>
        <v>11.553042249022274</v>
      </c>
      <c r="AT19" s="11">
        <f>'POM Portables NiMH'!AT19-'cameras games_NiMH'!AT19-cellphones_NiMH!AT19-'Cordless Tools_NiMH'!AT19-PortablePCs_NiMH!AT19-Tablets_NiMH!AT19</f>
        <v>11.321981404041829</v>
      </c>
      <c r="AU19" s="11">
        <f>'POM Portables NiMH'!AU19-'cameras games_NiMH'!AU19-cellphones_NiMH!AU19-'Cordless Tools_NiMH'!AU19-PortablePCs_NiMH!AU19-Tablets_NiMH!AU19</f>
        <v>11.20876159000141</v>
      </c>
      <c r="AV19" s="11">
        <f>'POM Portables NiMH'!AV19-'cameras games_NiMH'!AV19-cellphones_NiMH!AV19-'Cordless Tools_NiMH'!AV19-PortablePCs_NiMH!AV19-Tablets_NiMH!AV19</f>
        <v>11.096673974101396</v>
      </c>
      <c r="AW19" s="11">
        <f>'POM Portables NiMH'!AW19-'cameras games_NiMH'!AW19-cellphones_NiMH!AW19-'Cordless Tools_NiMH'!AW19-PortablePCs_NiMH!AW19-Tablets_NiMH!AW19</f>
        <v>10.985707234360381</v>
      </c>
      <c r="AX19" s="11">
        <f>'POM Portables NiMH'!AX19-'cameras games_NiMH'!AX19-cellphones_NiMH!AX19-'Cordless Tools_NiMH'!AX19-PortablePCs_NiMH!AX19-Tablets_NiMH!AX19</f>
        <v>10.875850162016778</v>
      </c>
      <c r="AY19" s="11">
        <f>'POM Portables NiMH'!AY19-'cameras games_NiMH'!AY19-cellphones_NiMH!AY19-'Cordless Tools_NiMH'!AY19-PortablePCs_NiMH!AY19-Tablets_NiMH!AY19</f>
        <v>10.767091660396611</v>
      </c>
      <c r="AZ19" s="11">
        <f>'POM Portables NiMH'!AZ19-'cameras games_NiMH'!AZ19-cellphones_NiMH!AZ19-'Cordless Tools_NiMH'!AZ19-PortablePCs_NiMH!AZ19-Tablets_NiMH!AZ19</f>
        <v>10.659420743792644</v>
      </c>
      <c r="BA19" s="11">
        <f>'POM Portables NiMH'!BA19-'cameras games_NiMH'!BA19-cellphones_NiMH!BA19-'Cordless Tools_NiMH'!BA19-PortablePCs_NiMH!BA19-Tablets_NiMH!BA19</f>
        <v>10.552826536354718</v>
      </c>
      <c r="BB19" s="11">
        <f>'POM Portables NiMH'!BB19-'cameras games_NiMH'!BB19-cellphones_NiMH!BB19-'Cordless Tools_NiMH'!BB19-PortablePCs_NiMH!BB19-Tablets_NiMH!BB19</f>
        <v>10.447298270991171</v>
      </c>
      <c r="BC19" s="11">
        <f>'POM Portables NiMH'!BC19-'cameras games_NiMH'!BC19-cellphones_NiMH!BC19-'Cordless Tools_NiMH'!BC19-PortablePCs_NiMH!BC19-Tablets_NiMH!BC19</f>
        <v>10.34282528828126</v>
      </c>
      <c r="BD19" s="11">
        <f>'POM Portables NiMH'!BD19-'cameras games_NiMH'!BD19-cellphones_NiMH!BD19-'Cordless Tools_NiMH'!BD19-PortablePCs_NiMH!BD19-Tablets_NiMH!BD19</f>
        <v>10.239397035398447</v>
      </c>
      <c r="BE19" s="11">
        <f>'POM Portables NiMH'!BE19-'cameras games_NiMH'!BE19-cellphones_NiMH!BE19-'Cordless Tools_NiMH'!BE19-PortablePCs_NiMH!BE19-Tablets_NiMH!BE19</f>
        <v>10.137003065044462</v>
      </c>
    </row>
    <row r="20" spans="1:57" x14ac:dyDescent="0.35">
      <c r="A20" s="57" t="s">
        <v>616</v>
      </c>
      <c r="C20" s="86" t="s">
        <v>5</v>
      </c>
      <c r="D20" s="58" t="s">
        <v>621</v>
      </c>
      <c r="E20" s="84" t="s">
        <v>625</v>
      </c>
      <c r="F20" s="26" t="s">
        <v>49</v>
      </c>
      <c r="G20" s="11">
        <f>'POM Portables NiMH'!G20-'cameras games_NiMH'!G20-cellphones_NiMH!G20-'Cordless Tools_NiMH'!G20-PortablePCs_NiMH!G20-Tablets_NiMH!G20</f>
        <v>60.193798839135489</v>
      </c>
      <c r="H20" s="11">
        <f>'POM Portables NiMH'!H20-'cameras games_NiMH'!H20-cellphones_NiMH!H20-'Cordless Tools_NiMH'!H20-PortablePCs_NiMH!H20-Tablets_NiMH!H20</f>
        <v>68.830796211242486</v>
      </c>
      <c r="I20" s="11">
        <f>'POM Portables NiMH'!I20-'cameras games_NiMH'!I20-cellphones_NiMH!I20-'Cordless Tools_NiMH'!I20-PortablePCs_NiMH!I20-Tablets_NiMH!I20</f>
        <v>78.543461139517063</v>
      </c>
      <c r="J20" s="11">
        <f>'POM Portables NiMH'!J20-'cameras games_NiMH'!J20-cellphones_NiMH!J20-'Cordless Tools_NiMH'!J20-PortablePCs_NiMH!J20-Tablets_NiMH!J20</f>
        <v>89.152103339963872</v>
      </c>
      <c r="K20" s="11">
        <f>'POM Portables NiMH'!K20-'cameras games_NiMH'!K20-cellphones_NiMH!K20-'Cordless Tools_NiMH'!K20-PortablePCs_NiMH!K20-Tablets_NiMH!K20</f>
        <v>94.717965689979806</v>
      </c>
      <c r="L20" s="11">
        <f>'POM Portables NiMH'!L20-'cameras games_NiMH'!L20-cellphones_NiMH!L20-'Cordless Tools_NiMH'!L20-PortablePCs_NiMH!L20-Tablets_NiMH!L20</f>
        <v>117.71310986179826</v>
      </c>
      <c r="M20" s="11">
        <f>'POM Portables NiMH'!M20-'cameras games_NiMH'!M20-cellphones_NiMH!M20-'Cordless Tools_NiMH'!M20-PortablePCs_NiMH!M20-Tablets_NiMH!M20</f>
        <v>132.68840840366846</v>
      </c>
      <c r="N20" s="11">
        <f>'POM Portables NiMH'!N20-'cameras games_NiMH'!N20-cellphones_NiMH!N20-'Cordless Tools_NiMH'!N20-PortablePCs_NiMH!N20-Tablets_NiMH!N20</f>
        <v>103.27316362239844</v>
      </c>
      <c r="O20" s="11">
        <f>'POM Portables NiMH'!O20-'cameras games_NiMH'!O20-cellphones_NiMH!O20-'Cordless Tools_NiMH'!O20-PortablePCs_NiMH!O20-Tablets_NiMH!O20</f>
        <v>119.65759281665838</v>
      </c>
      <c r="P20" s="11">
        <f>'POM Portables NiMH'!P20-'cameras games_NiMH'!P20-cellphones_NiMH!P20-'Cordless Tools_NiMH'!P20-PortablePCs_NiMH!P20-Tablets_NiMH!P20</f>
        <v>101.52336991357774</v>
      </c>
      <c r="Q20" s="11">
        <f>'POM Portables NiMH'!Q20-'cameras games_NiMH'!Q20-cellphones_NiMH!Q20-'Cordless Tools_NiMH'!Q20-PortablePCs_NiMH!Q20-Tablets_NiMH!Q20</f>
        <v>129.60398655545106</v>
      </c>
      <c r="R20" s="11">
        <f>'POM Portables NiMH'!R20-'cameras games_NiMH'!R20-cellphones_NiMH!R20-'Cordless Tools_NiMH'!R20-PortablePCs_NiMH!R20-Tablets_NiMH!R20</f>
        <v>164.22904875443328</v>
      </c>
      <c r="S20" s="11">
        <f>'POM Portables NiMH'!S20-'cameras games_NiMH'!S20-cellphones_NiMH!S20-'Cordless Tools_NiMH'!S20-PortablePCs_NiMH!S20-Tablets_NiMH!S20</f>
        <v>139.65852743005749</v>
      </c>
      <c r="T20" s="11">
        <f>'POM Portables NiMH'!T20-'cameras games_NiMH'!T20-cellphones_NiMH!T20-'Cordless Tools_NiMH'!T20-PortablePCs_NiMH!T20-Tablets_NiMH!T20</f>
        <v>160.23019801884232</v>
      </c>
      <c r="U20" s="11">
        <f>'POM Portables NiMH'!U20-'cameras games_NiMH'!U20-cellphones_NiMH!U20-'Cordless Tools_NiMH'!U20-PortablePCs_NiMH!U20-Tablets_NiMH!U20</f>
        <v>148.74446964970784</v>
      </c>
      <c r="V20" s="11">
        <f>'POM Portables NiMH'!V20-'cameras games_NiMH'!V20-cellphones_NiMH!V20-'Cordless Tools_NiMH'!V20-PortablePCs_NiMH!V20-Tablets_NiMH!V20</f>
        <v>150.36937415859757</v>
      </c>
      <c r="W20" s="11">
        <f>'POM Portables NiMH'!W20-'cameras games_NiMH'!W20-cellphones_NiMH!W20-'Cordless Tools_NiMH'!W20-PortablePCs_NiMH!W20-Tablets_NiMH!W20</f>
        <v>144.34447394783271</v>
      </c>
      <c r="X20" s="11">
        <f>'POM Portables NiMH'!X20-'cameras games_NiMH'!X20-cellphones_NiMH!X20-'Cordless Tools_NiMH'!X20-PortablePCs_NiMH!X20-Tablets_NiMH!X20</f>
        <v>152.00558700983629</v>
      </c>
      <c r="Y20" s="11">
        <f>'POM Portables NiMH'!Y20-'cameras games_NiMH'!Y20-cellphones_NiMH!Y20-'Cordless Tools_NiMH'!Y20-PortablePCs_NiMH!Y20-Tablets_NiMH!Y20</f>
        <v>157.16154375421254</v>
      </c>
      <c r="Z20" s="11">
        <f>'POM Portables NiMH'!Z20-'cameras games_NiMH'!Z20-cellphones_NiMH!Z20-'Cordless Tools_NiMH'!Z20-PortablePCs_NiMH!Z20-Tablets_NiMH!Z20</f>
        <v>152.17648597572722</v>
      </c>
      <c r="AA20" s="11">
        <f>'POM Portables NiMH'!AA20-'cameras games_NiMH'!AA20-cellphones_NiMH!AA20-'Cordless Tools_NiMH'!AA20-PortablePCs_NiMH!AA20-Tablets_NiMH!AA20</f>
        <v>142.90890775670761</v>
      </c>
      <c r="AB20" s="11">
        <f>'POM Portables NiMH'!AB20-'cameras games_NiMH'!AB20-cellphones_NiMH!AB20-'Cordless Tools_NiMH'!AB20-PortablePCs_NiMH!AB20-Tablets_NiMH!AB20</f>
        <v>127.35532411220527</v>
      </c>
      <c r="AC20" s="11">
        <f>'POM Portables NiMH'!AC20-'cameras games_NiMH'!AC20-cellphones_NiMH!AC20-'Cordless Tools_NiMH'!AC20-PortablePCs_NiMH!AC20-Tablets_NiMH!AC20</f>
        <v>124.80821762996116</v>
      </c>
      <c r="AD20" s="11">
        <f>'POM Portables NiMH'!AD20-'cameras games_NiMH'!AD20-cellphones_NiMH!AD20-'Cordless Tools_NiMH'!AD20-PortablePCs_NiMH!AD20-Tablets_NiMH!AD20</f>
        <v>122.31205327736194</v>
      </c>
      <c r="AE20" s="11">
        <f>'POM Portables NiMH'!AE20-'cameras games_NiMH'!AE20-cellphones_NiMH!AE20-'Cordless Tools_NiMH'!AE20-PortablePCs_NiMH!AE20-Tablets_NiMH!AE20</f>
        <v>119.8658122118147</v>
      </c>
      <c r="AF20" s="11">
        <f>'POM Portables NiMH'!AF20-'cameras games_NiMH'!AF20-cellphones_NiMH!AF20-'Cordless Tools_NiMH'!AF20-PortablePCs_NiMH!AF20-Tablets_NiMH!AF20</f>
        <v>117.46849596757841</v>
      </c>
      <c r="AG20" s="11">
        <f>'POM Portables NiMH'!AG20-'cameras games_NiMH'!AG20-cellphones_NiMH!AG20-'Cordless Tools_NiMH'!AG20-PortablePCs_NiMH!AG20-Tablets_NiMH!AG20</f>
        <v>115.11912604822683</v>
      </c>
      <c r="AH20" s="11">
        <f>'POM Portables NiMH'!AH20-'cameras games_NiMH'!AH20-cellphones_NiMH!AH20-'Cordless Tools_NiMH'!AH20-PortablePCs_NiMH!AH20-Tablets_NiMH!AH20</f>
        <v>112.81674352726229</v>
      </c>
      <c r="AI20" s="11">
        <f>'POM Portables NiMH'!AI20-'cameras games_NiMH'!AI20-cellphones_NiMH!AI20-'Cordless Tools_NiMH'!AI20-PortablePCs_NiMH!AI20-Tablets_NiMH!AI20</f>
        <v>110.56040865671704</v>
      </c>
      <c r="AJ20" s="11">
        <f>'POM Portables NiMH'!AJ20-'cameras games_NiMH'!AJ20-cellphones_NiMH!AJ20-'Cordless Tools_NiMH'!AJ20-PortablePCs_NiMH!AJ20-Tablets_NiMH!AJ20</f>
        <v>108.34920048358271</v>
      </c>
      <c r="AK20" s="11">
        <f>'POM Portables NiMH'!AK20-'cameras games_NiMH'!AK20-cellphones_NiMH!AK20-'Cordless Tools_NiMH'!AK20-PortablePCs_NiMH!AK20-Tablets_NiMH!AK20</f>
        <v>106.18221647391105</v>
      </c>
      <c r="AL20" s="11">
        <f>'POM Portables NiMH'!AL20-'cameras games_NiMH'!AL20-cellphones_NiMH!AL20-'Cordless Tools_NiMH'!AL20-PortablePCs_NiMH!AL20-Tablets_NiMH!AL20</f>
        <v>104.05857214443283</v>
      </c>
      <c r="AM20" s="11">
        <f>'POM Portables NiMH'!AM20-'cameras games_NiMH'!AM20-cellphones_NiMH!AM20-'Cordless Tools_NiMH'!AM20-PortablePCs_NiMH!AM20-Tablets_NiMH!AM20</f>
        <v>101.97740070154417</v>
      </c>
      <c r="AN20" s="11">
        <f>'POM Portables NiMH'!AN20-'cameras games_NiMH'!AN20-cellphones_NiMH!AN20-'Cordless Tools_NiMH'!AN20-PortablePCs_NiMH!AN20-Tablets_NiMH!AN20</f>
        <v>99.937852687513285</v>
      </c>
      <c r="AO20" s="11">
        <f>'POM Portables NiMH'!AO20-'cameras games_NiMH'!AO20-cellphones_NiMH!AO20-'Cordless Tools_NiMH'!AO20-PortablePCs_NiMH!AO20-Tablets_NiMH!AO20</f>
        <v>97.939095633763017</v>
      </c>
      <c r="AP20" s="11">
        <f>'POM Portables NiMH'!AP20-'cameras games_NiMH'!AP20-cellphones_NiMH!AP20-'Cordless Tools_NiMH'!AP20-PortablePCs_NiMH!AP20-Tablets_NiMH!AP20</f>
        <v>95.980313721087754</v>
      </c>
      <c r="AQ20" s="11">
        <f>'POM Portables NiMH'!AQ20-'cameras games_NiMH'!AQ20-cellphones_NiMH!AQ20-'Cordless Tools_NiMH'!AQ20-PortablePCs_NiMH!AQ20-Tablets_NiMH!AQ20</f>
        <v>94.060707446666001</v>
      </c>
      <c r="AR20" s="11">
        <f>'POM Portables NiMH'!AR20-'cameras games_NiMH'!AR20-cellphones_NiMH!AR20-'Cordless Tools_NiMH'!AR20-PortablePCs_NiMH!AR20-Tablets_NiMH!AR20</f>
        <v>92.179493297732677</v>
      </c>
      <c r="AS20" s="11">
        <f>'POM Portables NiMH'!AS20-'cameras games_NiMH'!AS20-cellphones_NiMH!AS20-'Cordless Tools_NiMH'!AS20-PortablePCs_NiMH!AS20-Tablets_NiMH!AS20</f>
        <v>90.335903431778021</v>
      </c>
      <c r="AT20" s="11">
        <f>'POM Portables NiMH'!AT20-'cameras games_NiMH'!AT20-cellphones_NiMH!AT20-'Cordless Tools_NiMH'!AT20-PortablePCs_NiMH!AT20-Tablets_NiMH!AT20</f>
        <v>88.52918536314246</v>
      </c>
      <c r="AU20" s="11">
        <f>'POM Portables NiMH'!AU20-'cameras games_NiMH'!AU20-cellphones_NiMH!AU20-'Cordless Tools_NiMH'!AU20-PortablePCs_NiMH!AU20-Tablets_NiMH!AU20</f>
        <v>87.643893509511031</v>
      </c>
      <c r="AV20" s="11">
        <f>'POM Portables NiMH'!AV20-'cameras games_NiMH'!AV20-cellphones_NiMH!AV20-'Cordless Tools_NiMH'!AV20-PortablePCs_NiMH!AV20-Tablets_NiMH!AV20</f>
        <v>86.767454574415922</v>
      </c>
      <c r="AW20" s="11">
        <f>'POM Portables NiMH'!AW20-'cameras games_NiMH'!AW20-cellphones_NiMH!AW20-'Cordless Tools_NiMH'!AW20-PortablePCs_NiMH!AW20-Tablets_NiMH!AW20</f>
        <v>85.899780028671756</v>
      </c>
      <c r="AX20" s="11">
        <f>'POM Portables NiMH'!AX20-'cameras games_NiMH'!AX20-cellphones_NiMH!AX20-'Cordless Tools_NiMH'!AX20-PortablePCs_NiMH!AX20-Tablets_NiMH!AX20</f>
        <v>85.040782228385041</v>
      </c>
      <c r="AY20" s="11">
        <f>'POM Portables NiMH'!AY20-'cameras games_NiMH'!AY20-cellphones_NiMH!AY20-'Cordless Tools_NiMH'!AY20-PortablePCs_NiMH!AY20-Tablets_NiMH!AY20</f>
        <v>84.190374406101185</v>
      </c>
      <c r="AZ20" s="11">
        <f>'POM Portables NiMH'!AZ20-'cameras games_NiMH'!AZ20-cellphones_NiMH!AZ20-'Cordless Tools_NiMH'!AZ20-PortablePCs_NiMH!AZ20-Tablets_NiMH!AZ20</f>
        <v>83.348470662040171</v>
      </c>
      <c r="BA20" s="11">
        <f>'POM Portables NiMH'!BA20-'cameras games_NiMH'!BA20-cellphones_NiMH!BA20-'Cordless Tools_NiMH'!BA20-PortablePCs_NiMH!BA20-Tablets_NiMH!BA20</f>
        <v>82.514985955419775</v>
      </c>
      <c r="BB20" s="11">
        <f>'POM Portables NiMH'!BB20-'cameras games_NiMH'!BB20-cellphones_NiMH!BB20-'Cordless Tools_NiMH'!BB20-PortablePCs_NiMH!BB20-Tablets_NiMH!BB20</f>
        <v>81.689836095865573</v>
      </c>
      <c r="BC20" s="11">
        <f>'POM Portables NiMH'!BC20-'cameras games_NiMH'!BC20-cellphones_NiMH!BC20-'Cordless Tools_NiMH'!BC20-PortablePCs_NiMH!BC20-Tablets_NiMH!BC20</f>
        <v>80.872937734906913</v>
      </c>
      <c r="BD20" s="11">
        <f>'POM Portables NiMH'!BD20-'cameras games_NiMH'!BD20-cellphones_NiMH!BD20-'Cordless Tools_NiMH'!BD20-PortablePCs_NiMH!BD20-Tablets_NiMH!BD20</f>
        <v>80.064208357557845</v>
      </c>
      <c r="BE20" s="11">
        <f>'POM Portables NiMH'!BE20-'cameras games_NiMH'!BE20-cellphones_NiMH!BE20-'Cordless Tools_NiMH'!BE20-PortablePCs_NiMH!BE20-Tablets_NiMH!BE20</f>
        <v>79.263566273982264</v>
      </c>
    </row>
    <row r="21" spans="1:57" x14ac:dyDescent="0.35">
      <c r="A21" s="57" t="s">
        <v>616</v>
      </c>
      <c r="C21" s="86" t="s">
        <v>5</v>
      </c>
      <c r="D21" s="58" t="s">
        <v>621</v>
      </c>
      <c r="E21" s="84" t="s">
        <v>625</v>
      </c>
      <c r="F21" s="26" t="s">
        <v>35</v>
      </c>
      <c r="G21" s="11">
        <f>'POM Portables NiMH'!G21-'cameras games_NiMH'!G21-cellphones_NiMH!G21-'Cordless Tools_NiMH'!G21-PortablePCs_NiMH!G21-Tablets_NiMH!G21</f>
        <v>737.13198492854917</v>
      </c>
      <c r="H21" s="11">
        <f>'POM Portables NiMH'!H21-'cameras games_NiMH'!H21-cellphones_NiMH!H21-'Cordless Tools_NiMH'!H21-PortablePCs_NiMH!H21-Tablets_NiMH!H21</f>
        <v>839.77960588951828</v>
      </c>
      <c r="I21" s="11">
        <f>'POM Portables NiMH'!I21-'cameras games_NiMH'!I21-cellphones_NiMH!I21-'Cordless Tools_NiMH'!I21-PortablePCs_NiMH!I21-Tablets_NiMH!I21</f>
        <v>957.19820788333129</v>
      </c>
      <c r="J21" s="11">
        <f>'POM Portables NiMH'!J21-'cameras games_NiMH'!J21-cellphones_NiMH!J21-'Cordless Tools_NiMH'!J21-PortablePCs_NiMH!J21-Tablets_NiMH!J21</f>
        <v>1089.172274876091</v>
      </c>
      <c r="K21" s="11">
        <f>'POM Portables NiMH'!K21-'cameras games_NiMH'!K21-cellphones_NiMH!K21-'Cordless Tools_NiMH'!K21-PortablePCs_NiMH!K21-Tablets_NiMH!K21</f>
        <v>1154.341413251148</v>
      </c>
      <c r="L21" s="11">
        <f>'POM Portables NiMH'!L21-'cameras games_NiMH'!L21-cellphones_NiMH!L21-'Cordless Tools_NiMH'!L21-PortablePCs_NiMH!L21-Tablets_NiMH!L21</f>
        <v>1427.6219465167196</v>
      </c>
      <c r="M21" s="11">
        <f>'POM Portables NiMH'!M21-'cameras games_NiMH'!M21-cellphones_NiMH!M21-'Cordless Tools_NiMH'!M21-PortablePCs_NiMH!M21-Tablets_NiMH!M21</f>
        <v>1630.2839395504955</v>
      </c>
      <c r="N21" s="11">
        <f>'POM Portables NiMH'!N21-'cameras games_NiMH'!N21-cellphones_NiMH!N21-'Cordless Tools_NiMH'!N21-PortablePCs_NiMH!N21-Tablets_NiMH!N21</f>
        <v>1272.4221219283932</v>
      </c>
      <c r="O21" s="11">
        <f>'POM Portables NiMH'!O21-'cameras games_NiMH'!O21-cellphones_NiMH!O21-'Cordless Tools_NiMH'!O21-PortablePCs_NiMH!O21-Tablets_NiMH!O21</f>
        <v>1475.7772210246621</v>
      </c>
      <c r="P21" s="11">
        <f>'POM Portables NiMH'!P21-'cameras games_NiMH'!P21-cellphones_NiMH!P21-'Cordless Tools_NiMH'!P21-PortablePCs_NiMH!P21-Tablets_NiMH!P21</f>
        <v>1251.123811971358</v>
      </c>
      <c r="Q21" s="11">
        <f>'POM Portables NiMH'!Q21-'cameras games_NiMH'!Q21-cellphones_NiMH!Q21-'Cordless Tools_NiMH'!Q21-PortablePCs_NiMH!Q21-Tablets_NiMH!Q21</f>
        <v>1587.2927771691241</v>
      </c>
      <c r="R21" s="11">
        <f>'POM Portables NiMH'!R21-'cameras games_NiMH'!R21-cellphones_NiMH!R21-'Cordless Tools_NiMH'!R21-PortablePCs_NiMH!R21-Tablets_NiMH!R21</f>
        <v>2015.7520685204674</v>
      </c>
      <c r="S21" s="11">
        <f>'POM Portables NiMH'!S21-'cameras games_NiMH'!S21-cellphones_NiMH!S21-'Cordless Tools_NiMH'!S21-PortablePCs_NiMH!S21-Tablets_NiMH!S21</f>
        <v>1631.558997905669</v>
      </c>
      <c r="T21" s="11">
        <f>'POM Portables NiMH'!T21-'cameras games_NiMH'!T21-cellphones_NiMH!T21-'Cordless Tools_NiMH'!T21-PortablePCs_NiMH!T21-Tablets_NiMH!T21</f>
        <v>2011.2023341252284</v>
      </c>
      <c r="U21" s="11">
        <f>'POM Portables NiMH'!U21-'cameras games_NiMH'!U21-cellphones_NiMH!U21-'Cordless Tools_NiMH'!U21-PortablePCs_NiMH!U21-Tablets_NiMH!U21</f>
        <v>1646.4725807794466</v>
      </c>
      <c r="V21" s="11">
        <f>'POM Portables NiMH'!V21-'cameras games_NiMH'!V21-cellphones_NiMH!V21-'Cordless Tools_NiMH'!V21-PortablePCs_NiMH!V21-Tablets_NiMH!V21</f>
        <v>1734.2997085388824</v>
      </c>
      <c r="W21" s="11">
        <f>'POM Portables NiMH'!W21-'cameras games_NiMH'!W21-cellphones_NiMH!W21-'Cordless Tools_NiMH'!W21-PortablePCs_NiMH!W21-Tablets_NiMH!W21</f>
        <v>1578.5675539518127</v>
      </c>
      <c r="X21" s="11">
        <f>'POM Portables NiMH'!X21-'cameras games_NiMH'!X21-cellphones_NiMH!X21-'Cordless Tools_NiMH'!X21-PortablePCs_NiMH!X21-Tablets_NiMH!X21</f>
        <v>1773.3451243967022</v>
      </c>
      <c r="Y21" s="11">
        <f>'POM Portables NiMH'!Y21-'cameras games_NiMH'!Y21-cellphones_NiMH!Y21-'Cordless Tools_NiMH'!Y21-PortablePCs_NiMH!Y21-Tablets_NiMH!Y21</f>
        <v>1448.3908818687221</v>
      </c>
      <c r="Z21" s="11">
        <f>'POM Portables NiMH'!Z21-'cameras games_NiMH'!Z21-cellphones_NiMH!Z21-'Cordless Tools_NiMH'!Z21-PortablePCs_NiMH!Z21-Tablets_NiMH!Z21</f>
        <v>1463.5535829256121</v>
      </c>
      <c r="AA21" s="11">
        <f>'POM Portables NiMH'!AA21-'cameras games_NiMH'!AA21-cellphones_NiMH!AA21-'Cordless Tools_NiMH'!AA21-PortablePCs_NiMH!AA21-Tablets_NiMH!AA21</f>
        <v>1467.9727414336389</v>
      </c>
      <c r="AB21" s="11">
        <f>'POM Portables NiMH'!AB21-'cameras games_NiMH'!AB21-cellphones_NiMH!AB21-'Cordless Tools_NiMH'!AB21-PortablePCs_NiMH!AB21-Tablets_NiMH!AB21</f>
        <v>1180.6521365188059</v>
      </c>
      <c r="AC21" s="11">
        <f>'POM Portables NiMH'!AC21-'cameras games_NiMH'!AC21-cellphones_NiMH!AC21-'Cordless Tools_NiMH'!AC21-PortablePCs_NiMH!AC21-Tablets_NiMH!AC21</f>
        <v>1157.0390937884299</v>
      </c>
      <c r="AD21" s="11">
        <f>'POM Portables NiMH'!AD21-'cameras games_NiMH'!AD21-cellphones_NiMH!AD21-'Cordless Tools_NiMH'!AD21-PortablePCs_NiMH!AD21-Tablets_NiMH!AD21</f>
        <v>1133.8983119126613</v>
      </c>
      <c r="AE21" s="11">
        <f>'POM Portables NiMH'!AE21-'cameras games_NiMH'!AE21-cellphones_NiMH!AE21-'Cordless Tools_NiMH'!AE21-PortablePCs_NiMH!AE21-Tablets_NiMH!AE21</f>
        <v>1111.220345674408</v>
      </c>
      <c r="AF21" s="11">
        <f>'POM Portables NiMH'!AF21-'cameras games_NiMH'!AF21-cellphones_NiMH!AF21-'Cordless Tools_NiMH'!AF21-PortablePCs_NiMH!AF21-Tablets_NiMH!AF21</f>
        <v>1088.9959387609199</v>
      </c>
      <c r="AG21" s="11">
        <f>'POM Portables NiMH'!AG21-'cameras games_NiMH'!AG21-cellphones_NiMH!AG21-'Cordless Tools_NiMH'!AG21-PortablePCs_NiMH!AG21-Tablets_NiMH!AG21</f>
        <v>1067.2160199857015</v>
      </c>
      <c r="AH21" s="11">
        <f>'POM Portables NiMH'!AH21-'cameras games_NiMH'!AH21-cellphones_NiMH!AH21-'Cordless Tools_NiMH'!AH21-PortablePCs_NiMH!AH21-Tablets_NiMH!AH21</f>
        <v>1045.8716995859875</v>
      </c>
      <c r="AI21" s="11">
        <f>'POM Portables NiMH'!AI21-'cameras games_NiMH'!AI21-cellphones_NiMH!AI21-'Cordless Tools_NiMH'!AI21-PortablePCs_NiMH!AI21-Tablets_NiMH!AI21</f>
        <v>1024.9542655942678</v>
      </c>
      <c r="AJ21" s="11">
        <f>'POM Portables NiMH'!AJ21-'cameras games_NiMH'!AJ21-cellphones_NiMH!AJ21-'Cordless Tools_NiMH'!AJ21-PortablePCs_NiMH!AJ21-Tablets_NiMH!AJ21</f>
        <v>1004.4551802823825</v>
      </c>
      <c r="AK21" s="11">
        <f>'POM Portables NiMH'!AK21-'cameras games_NiMH'!AK21-cellphones_NiMH!AK21-'Cordless Tools_NiMH'!AK21-PortablePCs_NiMH!AK21-Tablets_NiMH!AK21</f>
        <v>984.36607667673479</v>
      </c>
      <c r="AL21" s="11">
        <f>'POM Portables NiMH'!AL21-'cameras games_NiMH'!AL21-cellphones_NiMH!AL21-'Cordless Tools_NiMH'!AL21-PortablePCs_NiMH!AL21-Tablets_NiMH!AL21</f>
        <v>964.67875514320008</v>
      </c>
      <c r="AM21" s="11">
        <f>'POM Portables NiMH'!AM21-'cameras games_NiMH'!AM21-cellphones_NiMH!AM21-'Cordless Tools_NiMH'!AM21-PortablePCs_NiMH!AM21-Tablets_NiMH!AM21</f>
        <v>945.38518004033608</v>
      </c>
      <c r="AN21" s="11">
        <f>'POM Portables NiMH'!AN21-'cameras games_NiMH'!AN21-cellphones_NiMH!AN21-'Cordless Tools_NiMH'!AN21-PortablePCs_NiMH!AN21-Tablets_NiMH!AN21</f>
        <v>926.47747643952937</v>
      </c>
      <c r="AO21" s="11">
        <f>'POM Portables NiMH'!AO21-'cameras games_NiMH'!AO21-cellphones_NiMH!AO21-'Cordless Tools_NiMH'!AO21-PortablePCs_NiMH!AO21-Tablets_NiMH!AO21</f>
        <v>907.94792691073883</v>
      </c>
      <c r="AP21" s="11">
        <f>'POM Portables NiMH'!AP21-'cameras games_NiMH'!AP21-cellphones_NiMH!AP21-'Cordless Tools_NiMH'!AP21-PortablePCs_NiMH!AP21-Tablets_NiMH!AP21</f>
        <v>889.7889683725241</v>
      </c>
      <c r="AQ21" s="11">
        <f>'POM Portables NiMH'!AQ21-'cameras games_NiMH'!AQ21-cellphones_NiMH!AQ21-'Cordless Tools_NiMH'!AQ21-PortablePCs_NiMH!AQ21-Tablets_NiMH!AQ21</f>
        <v>871.99318900507365</v>
      </c>
      <c r="AR21" s="11">
        <f>'POM Portables NiMH'!AR21-'cameras games_NiMH'!AR21-cellphones_NiMH!AR21-'Cordless Tools_NiMH'!AR21-PortablePCs_NiMH!AR21-Tablets_NiMH!AR21</f>
        <v>854.55332522497213</v>
      </c>
      <c r="AS21" s="11">
        <f>'POM Portables NiMH'!AS21-'cameras games_NiMH'!AS21-cellphones_NiMH!AS21-'Cordless Tools_NiMH'!AS21-PortablePCs_NiMH!AS21-Tablets_NiMH!AS21</f>
        <v>837.46225872047273</v>
      </c>
      <c r="AT21" s="11">
        <f>'POM Portables NiMH'!AT21-'cameras games_NiMH'!AT21-cellphones_NiMH!AT21-'Cordless Tools_NiMH'!AT21-PortablePCs_NiMH!AT21-Tablets_NiMH!AT21</f>
        <v>820.71301354606328</v>
      </c>
      <c r="AU21" s="11">
        <f>'POM Portables NiMH'!AU21-'cameras games_NiMH'!AU21-cellphones_NiMH!AU21-'Cordless Tools_NiMH'!AU21-PortablePCs_NiMH!AU21-Tablets_NiMH!AU21</f>
        <v>812.50588341060268</v>
      </c>
      <c r="AV21" s="11">
        <f>'POM Portables NiMH'!AV21-'cameras games_NiMH'!AV21-cellphones_NiMH!AV21-'Cordless Tools_NiMH'!AV21-PortablePCs_NiMH!AV21-Tablets_NiMH!AV21</f>
        <v>804.38082457649671</v>
      </c>
      <c r="AW21" s="11">
        <f>'POM Portables NiMH'!AW21-'cameras games_NiMH'!AW21-cellphones_NiMH!AW21-'Cordless Tools_NiMH'!AW21-PortablePCs_NiMH!AW21-Tablets_NiMH!AW21</f>
        <v>796.33701633073179</v>
      </c>
      <c r="AX21" s="11">
        <f>'POM Portables NiMH'!AX21-'cameras games_NiMH'!AX21-cellphones_NiMH!AX21-'Cordless Tools_NiMH'!AX21-PortablePCs_NiMH!AX21-Tablets_NiMH!AX21</f>
        <v>788.37364616742445</v>
      </c>
      <c r="AY21" s="11">
        <f>'POM Portables NiMH'!AY21-'cameras games_NiMH'!AY21-cellphones_NiMH!AY21-'Cordless Tools_NiMH'!AY21-PortablePCs_NiMH!AY21-Tablets_NiMH!AY21</f>
        <v>780.48990970575016</v>
      </c>
      <c r="AZ21" s="11">
        <f>'POM Portables NiMH'!AZ21-'cameras games_NiMH'!AZ21-cellphones_NiMH!AZ21-'Cordless Tools_NiMH'!AZ21-PortablePCs_NiMH!AZ21-Tablets_NiMH!AZ21</f>
        <v>772.68501060869266</v>
      </c>
      <c r="BA21" s="11">
        <f>'POM Portables NiMH'!BA21-'cameras games_NiMH'!BA21-cellphones_NiMH!BA21-'Cordless Tools_NiMH'!BA21-PortablePCs_NiMH!BA21-Tablets_NiMH!BA21</f>
        <v>764.95816050260578</v>
      </c>
      <c r="BB21" s="11">
        <f>'POM Portables NiMH'!BB21-'cameras games_NiMH'!BB21-cellphones_NiMH!BB21-'Cordless Tools_NiMH'!BB21-PortablePCs_NiMH!BB21-Tablets_NiMH!BB21</f>
        <v>757.30857889757976</v>
      </c>
      <c r="BC21" s="11">
        <f>'POM Portables NiMH'!BC21-'cameras games_NiMH'!BC21-cellphones_NiMH!BC21-'Cordless Tools_NiMH'!BC21-PortablePCs_NiMH!BC21-Tablets_NiMH!BC21</f>
        <v>749.73549310860392</v>
      </c>
      <c r="BD21" s="11">
        <f>'POM Portables NiMH'!BD21-'cameras games_NiMH'!BD21-cellphones_NiMH!BD21-'Cordless Tools_NiMH'!BD21-PortablePCs_NiMH!BD21-Tablets_NiMH!BD21</f>
        <v>742.23813817751784</v>
      </c>
      <c r="BE21" s="11">
        <f>'POM Portables NiMH'!BE21-'cameras games_NiMH'!BE21-cellphones_NiMH!BE21-'Cordless Tools_NiMH'!BE21-PortablePCs_NiMH!BE21-Tablets_NiMH!BE21</f>
        <v>734.81575679574269</v>
      </c>
    </row>
    <row r="22" spans="1:57" x14ac:dyDescent="0.35">
      <c r="A22" s="57" t="s">
        <v>616</v>
      </c>
      <c r="C22" s="86" t="s">
        <v>5</v>
      </c>
      <c r="D22" s="58" t="s">
        <v>621</v>
      </c>
      <c r="E22" s="84" t="s">
        <v>625</v>
      </c>
      <c r="F22" s="26" t="s">
        <v>34</v>
      </c>
      <c r="G22" s="11">
        <f>'POM Portables NiMH'!G22-'cameras games_NiMH'!G22-cellphones_NiMH!G22-'Cordless Tools_NiMH'!G22-PortablePCs_NiMH!G22-Tablets_NiMH!G22</f>
        <v>915.45484958037332</v>
      </c>
      <c r="H22" s="11">
        <f>'POM Portables NiMH'!H22-'cameras games_NiMH'!H22-cellphones_NiMH!H22-'Cordless Tools_NiMH'!H22-PortablePCs_NiMH!H22-Tablets_NiMH!H22</f>
        <v>1048.3673047048296</v>
      </c>
      <c r="I22" s="11">
        <f>'POM Portables NiMH'!I22-'cameras games_NiMH'!I22-cellphones_NiMH!I22-'Cordless Tools_NiMH'!I22-PortablePCs_NiMH!I22-Tablets_NiMH!I22</f>
        <v>1208.0244387167556</v>
      </c>
      <c r="J22" s="11">
        <f>'POM Portables NiMH'!J22-'cameras games_NiMH'!J22-cellphones_NiMH!J22-'Cordless Tools_NiMH'!J22-PortablePCs_NiMH!J22-Tablets_NiMH!J22</f>
        <v>1373.0929250490249</v>
      </c>
      <c r="K22" s="11">
        <f>'POM Portables NiMH'!K22-'cameras games_NiMH'!K22-cellphones_NiMH!K22-'Cordless Tools_NiMH'!K22-PortablePCs_NiMH!K22-Tablets_NiMH!K22</f>
        <v>1461.9231819092211</v>
      </c>
      <c r="L22" s="11">
        <f>'POM Portables NiMH'!L22-'cameras games_NiMH'!L22-cellphones_NiMH!L22-'Cordless Tools_NiMH'!L22-PortablePCs_NiMH!L22-Tablets_NiMH!L22</f>
        <v>1825.8086868685753</v>
      </c>
      <c r="M22" s="11">
        <f>'POM Portables NiMH'!M22-'cameras games_NiMH'!M22-cellphones_NiMH!M22-'Cordless Tools_NiMH'!M22-PortablePCs_NiMH!M22-Tablets_NiMH!M22</f>
        <v>2088.4106956763826</v>
      </c>
      <c r="N22" s="11">
        <f>'POM Portables NiMH'!N22-'cameras games_NiMH'!N22-cellphones_NiMH!N22-'Cordless Tools_NiMH'!N22-PortablePCs_NiMH!N22-Tablets_NiMH!N22</f>
        <v>1621.9335038601077</v>
      </c>
      <c r="O22" s="11">
        <f>'POM Portables NiMH'!O22-'cameras games_NiMH'!O22-cellphones_NiMH!O22-'Cordless Tools_NiMH'!O22-PortablePCs_NiMH!O22-Tablets_NiMH!O22</f>
        <v>1872.4147612600386</v>
      </c>
      <c r="P22" s="11">
        <f>'POM Portables NiMH'!P22-'cameras games_NiMH'!P22-cellphones_NiMH!P22-'Cordless Tools_NiMH'!P22-PortablePCs_NiMH!P22-Tablets_NiMH!P22</f>
        <v>1583.0803070401748</v>
      </c>
      <c r="Q22" s="11">
        <f>'POM Portables NiMH'!Q22-'cameras games_NiMH'!Q22-cellphones_NiMH!Q22-'Cordless Tools_NiMH'!Q22-PortablePCs_NiMH!Q22-Tablets_NiMH!Q22</f>
        <v>2019.2108730686114</v>
      </c>
      <c r="R22" s="11">
        <f>'POM Portables NiMH'!R22-'cameras games_NiMH'!R22-cellphones_NiMH!R22-'Cordless Tools_NiMH'!R22-PortablePCs_NiMH!R22-Tablets_NiMH!R22</f>
        <v>2571.139823789908</v>
      </c>
      <c r="S22" s="11">
        <f>'POM Portables NiMH'!S22-'cameras games_NiMH'!S22-cellphones_NiMH!S22-'Cordless Tools_NiMH'!S22-PortablePCs_NiMH!S22-Tablets_NiMH!S22</f>
        <v>2633.9691232160285</v>
      </c>
      <c r="T22" s="11">
        <f>'POM Portables NiMH'!T22-'cameras games_NiMH'!T22-cellphones_NiMH!T22-'Cordless Tools_NiMH'!T22-PortablePCs_NiMH!T22-Tablets_NiMH!T22</f>
        <v>3024.0635429326435</v>
      </c>
      <c r="U22" s="11">
        <f>'POM Portables NiMH'!U22-'cameras games_NiMH'!U22-cellphones_NiMH!U22-'Cordless Tools_NiMH'!U22-PortablePCs_NiMH!U22-Tablets_NiMH!U22</f>
        <v>2955.5234890955257</v>
      </c>
      <c r="V22" s="11">
        <f>'POM Portables NiMH'!V22-'cameras games_NiMH'!V22-cellphones_NiMH!V22-'Cordless Tools_NiMH'!V22-PortablePCs_NiMH!V22-Tablets_NiMH!V22</f>
        <v>2697.9032860092266</v>
      </c>
      <c r="W22" s="11">
        <f>'POM Portables NiMH'!W22-'cameras games_NiMH'!W22-cellphones_NiMH!W22-'Cordless Tools_NiMH'!W22-PortablePCs_NiMH!W22-Tablets_NiMH!W22</f>
        <v>2125.2205516912327</v>
      </c>
      <c r="X22" s="11">
        <f>'POM Portables NiMH'!X22-'cameras games_NiMH'!X22-cellphones_NiMH!X22-'Cordless Tools_NiMH'!X22-PortablePCs_NiMH!X22-Tablets_NiMH!X22</f>
        <v>2208.2452579636315</v>
      </c>
      <c r="Y22" s="11">
        <f>'POM Portables NiMH'!Y22-'cameras games_NiMH'!Y22-cellphones_NiMH!Y22-'Cordless Tools_NiMH'!Y22-PortablePCs_NiMH!Y22-Tablets_NiMH!Y22</f>
        <v>2303.1477187596897</v>
      </c>
      <c r="Z22" s="11">
        <f>'POM Portables NiMH'!Z22-'cameras games_NiMH'!Z22-cellphones_NiMH!Z22-'Cordless Tools_NiMH'!Z22-PortablePCs_NiMH!Z22-Tablets_NiMH!Z22</f>
        <v>2127.9962793631785</v>
      </c>
      <c r="AA22" s="11">
        <f>'POM Portables NiMH'!AA22-'cameras games_NiMH'!AA22-cellphones_NiMH!AA22-'Cordless Tools_NiMH'!AA22-PortablePCs_NiMH!AA22-Tablets_NiMH!AA22</f>
        <v>2475.6560437871658</v>
      </c>
      <c r="AB22" s="11">
        <f>'POM Portables NiMH'!AB22-'cameras games_NiMH'!AB22-cellphones_NiMH!AB22-'Cordless Tools_NiMH'!AB22-PortablePCs_NiMH!AB22-Tablets_NiMH!AB22</f>
        <v>1955.2310486970812</v>
      </c>
      <c r="AC22" s="11">
        <f>'POM Portables NiMH'!AC22-'cameras games_NiMH'!AC22-cellphones_NiMH!AC22-'Cordless Tools_NiMH'!AC22-PortablePCs_NiMH!AC22-Tablets_NiMH!AC22</f>
        <v>1916.1264277231396</v>
      </c>
      <c r="AD22" s="11">
        <f>'POM Portables NiMH'!AD22-'cameras games_NiMH'!AD22-cellphones_NiMH!AD22-'Cordless Tools_NiMH'!AD22-PortablePCs_NiMH!AD22-Tablets_NiMH!AD22</f>
        <v>1877.8038991686767</v>
      </c>
      <c r="AE22" s="11">
        <f>'POM Portables NiMH'!AE22-'cameras games_NiMH'!AE22-cellphones_NiMH!AE22-'Cordless Tools_NiMH'!AE22-PortablePCs_NiMH!AE22-Tablets_NiMH!AE22</f>
        <v>1840.2478211853031</v>
      </c>
      <c r="AF22" s="11">
        <f>'POM Portables NiMH'!AF22-'cameras games_NiMH'!AF22-cellphones_NiMH!AF22-'Cordless Tools_NiMH'!AF22-PortablePCs_NiMH!AF22-Tablets_NiMH!AF22</f>
        <v>1803.4428647615971</v>
      </c>
      <c r="AG22" s="11">
        <f>'POM Portables NiMH'!AG22-'cameras games_NiMH'!AG22-cellphones_NiMH!AG22-'Cordless Tools_NiMH'!AG22-PortablePCs_NiMH!AG22-Tablets_NiMH!AG22</f>
        <v>1767.3740074663651</v>
      </c>
      <c r="AH22" s="11">
        <f>'POM Portables NiMH'!AH22-'cameras games_NiMH'!AH22-cellphones_NiMH!AH22-'Cordless Tools_NiMH'!AH22-PortablePCs_NiMH!AH22-Tablets_NiMH!AH22</f>
        <v>1732.0265273170378</v>
      </c>
      <c r="AI22" s="11">
        <f>'POM Portables NiMH'!AI22-'cameras games_NiMH'!AI22-cellphones_NiMH!AI22-'Cordless Tools_NiMH'!AI22-PortablePCs_NiMH!AI22-Tablets_NiMH!AI22</f>
        <v>1697.3859967706971</v>
      </c>
      <c r="AJ22" s="11">
        <f>'POM Portables NiMH'!AJ22-'cameras games_NiMH'!AJ22-cellphones_NiMH!AJ22-'Cordless Tools_NiMH'!AJ22-PortablePCs_NiMH!AJ22-Tablets_NiMH!AJ22</f>
        <v>1663.4382768352832</v>
      </c>
      <c r="AK22" s="11">
        <f>'POM Portables NiMH'!AK22-'cameras games_NiMH'!AK22-cellphones_NiMH!AK22-'Cordless Tools_NiMH'!AK22-PortablePCs_NiMH!AK22-Tablets_NiMH!AK22</f>
        <v>1630.1695112985776</v>
      </c>
      <c r="AL22" s="11">
        <f>'POM Portables NiMH'!AL22-'cameras games_NiMH'!AL22-cellphones_NiMH!AL22-'Cordless Tools_NiMH'!AL22-PortablePCs_NiMH!AL22-Tablets_NiMH!AL22</f>
        <v>1597.5661210726062</v>
      </c>
      <c r="AM22" s="11">
        <f>'POM Portables NiMH'!AM22-'cameras games_NiMH'!AM22-cellphones_NiMH!AM22-'Cordless Tools_NiMH'!AM22-PortablePCs_NiMH!AM22-Tablets_NiMH!AM22</f>
        <v>1565.6147986511539</v>
      </c>
      <c r="AN22" s="11">
        <f>'POM Portables NiMH'!AN22-'cameras games_NiMH'!AN22-cellphones_NiMH!AN22-'Cordless Tools_NiMH'!AN22-PortablePCs_NiMH!AN22-Tablets_NiMH!AN22</f>
        <v>1534.3025026781308</v>
      </c>
      <c r="AO22" s="11">
        <f>'POM Portables NiMH'!AO22-'cameras games_NiMH'!AO22-cellphones_NiMH!AO22-'Cordless Tools_NiMH'!AO22-PortablePCs_NiMH!AO22-Tablets_NiMH!AO22</f>
        <v>1503.6164526245682</v>
      </c>
      <c r="AP22" s="11">
        <f>'POM Portables NiMH'!AP22-'cameras games_NiMH'!AP22-cellphones_NiMH!AP22-'Cordless Tools_NiMH'!AP22-PortablePCs_NiMH!AP22-Tablets_NiMH!AP22</f>
        <v>1473.5441235720768</v>
      </c>
      <c r="AQ22" s="11">
        <f>'POM Portables NiMH'!AQ22-'cameras games_NiMH'!AQ22-cellphones_NiMH!AQ22-'Cordless Tools_NiMH'!AQ22-PortablePCs_NiMH!AQ22-Tablets_NiMH!AQ22</f>
        <v>1444.0732411006354</v>
      </c>
      <c r="AR22" s="11">
        <f>'POM Portables NiMH'!AR22-'cameras games_NiMH'!AR22-cellphones_NiMH!AR22-'Cordless Tools_NiMH'!AR22-PortablePCs_NiMH!AR22-Tablets_NiMH!AR22</f>
        <v>1415.1917762786227</v>
      </c>
      <c r="AS22" s="11">
        <f>'POM Portables NiMH'!AS22-'cameras games_NiMH'!AS22-cellphones_NiMH!AS22-'Cordless Tools_NiMH'!AS22-PortablePCs_NiMH!AS22-Tablets_NiMH!AS22</f>
        <v>1386.8879407530503</v>
      </c>
      <c r="AT22" s="11">
        <f>'POM Portables NiMH'!AT22-'cameras games_NiMH'!AT22-cellphones_NiMH!AT22-'Cordless Tools_NiMH'!AT22-PortablePCs_NiMH!AT22-Tablets_NiMH!AT22</f>
        <v>1359.1501819379894</v>
      </c>
      <c r="AU22" s="11">
        <f>'POM Portables NiMH'!AU22-'cameras games_NiMH'!AU22-cellphones_NiMH!AU22-'Cordless Tools_NiMH'!AU22-PortablePCs_NiMH!AU22-Tablets_NiMH!AU22</f>
        <v>1345.5586801186096</v>
      </c>
      <c r="AV22" s="11">
        <f>'POM Portables NiMH'!AV22-'cameras games_NiMH'!AV22-cellphones_NiMH!AV22-'Cordless Tools_NiMH'!AV22-PortablePCs_NiMH!AV22-Tablets_NiMH!AV22</f>
        <v>1332.1030933174234</v>
      </c>
      <c r="AW22" s="11">
        <f>'POM Portables NiMH'!AW22-'cameras games_NiMH'!AW22-cellphones_NiMH!AW22-'Cordless Tools_NiMH'!AW22-PortablePCs_NiMH!AW22-Tablets_NiMH!AW22</f>
        <v>1318.7820623842492</v>
      </c>
      <c r="AX22" s="11">
        <f>'POM Portables NiMH'!AX22-'cameras games_NiMH'!AX22-cellphones_NiMH!AX22-'Cordless Tools_NiMH'!AX22-PortablePCs_NiMH!AX22-Tablets_NiMH!AX22</f>
        <v>1305.5942417604067</v>
      </c>
      <c r="AY22" s="11">
        <f>'POM Portables NiMH'!AY22-'cameras games_NiMH'!AY22-cellphones_NiMH!AY22-'Cordless Tools_NiMH'!AY22-PortablePCs_NiMH!AY22-Tablets_NiMH!AY22</f>
        <v>1292.5382993428027</v>
      </c>
      <c r="AZ22" s="11">
        <f>'POM Portables NiMH'!AZ22-'cameras games_NiMH'!AZ22-cellphones_NiMH!AZ22-'Cordless Tools_NiMH'!AZ22-PortablePCs_NiMH!AZ22-Tablets_NiMH!AZ22</f>
        <v>1279.6129163493747</v>
      </c>
      <c r="BA22" s="11">
        <f>'POM Portables NiMH'!BA22-'cameras games_NiMH'!BA22-cellphones_NiMH!BA22-'Cordless Tools_NiMH'!BA22-PortablePCs_NiMH!BA22-Tablets_NiMH!BA22</f>
        <v>1266.8167871858809</v>
      </c>
      <c r="BB22" s="11">
        <f>'POM Portables NiMH'!BB22-'cameras games_NiMH'!BB22-cellphones_NiMH!BB22-'Cordless Tools_NiMH'!BB22-PortablePCs_NiMH!BB22-Tablets_NiMH!BB22</f>
        <v>1254.1486193140222</v>
      </c>
      <c r="BC22" s="11">
        <f>'POM Portables NiMH'!BC22-'cameras games_NiMH'!BC22-cellphones_NiMH!BC22-'Cordless Tools_NiMH'!BC22-PortablePCs_NiMH!BC22-Tablets_NiMH!BC22</f>
        <v>1241.6071331208821</v>
      </c>
      <c r="BD22" s="11">
        <f>'POM Portables NiMH'!BD22-'cameras games_NiMH'!BD22-cellphones_NiMH!BD22-'Cordless Tools_NiMH'!BD22-PortablePCs_NiMH!BD22-Tablets_NiMH!BD22</f>
        <v>1229.1910617896733</v>
      </c>
      <c r="BE22" s="11">
        <f>'POM Portables NiMH'!BE22-'cameras games_NiMH'!BE22-cellphones_NiMH!BE22-'Cordless Tools_NiMH'!BE22-PortablePCs_NiMH!BE22-Tablets_NiMH!BE22</f>
        <v>1216.8991511717766</v>
      </c>
    </row>
    <row r="23" spans="1:57" x14ac:dyDescent="0.35">
      <c r="A23" s="57" t="s">
        <v>616</v>
      </c>
      <c r="C23" s="86" t="s">
        <v>5</v>
      </c>
      <c r="D23" s="58" t="s">
        <v>621</v>
      </c>
      <c r="E23" s="84" t="s">
        <v>625</v>
      </c>
      <c r="F23" s="26" t="s">
        <v>50</v>
      </c>
      <c r="G23" s="11">
        <f>'POM Portables NiMH'!G23-'cameras games_NiMH'!G23-cellphones_NiMH!G23-'Cordless Tools_NiMH'!G23-PortablePCs_NiMH!G23-Tablets_NiMH!G23</f>
        <v>38.39601243566679</v>
      </c>
      <c r="H23" s="11">
        <f>'POM Portables NiMH'!H23-'cameras games_NiMH'!H23-cellphones_NiMH!H23-'Cordless Tools_NiMH'!H23-PortablePCs_NiMH!H23-Tablets_NiMH!H23</f>
        <v>43.718975087017796</v>
      </c>
      <c r="I23" s="11">
        <f>'POM Portables NiMH'!I23-'cameras games_NiMH'!I23-cellphones_NiMH!I23-'Cordless Tools_NiMH'!I23-PortablePCs_NiMH!I23-Tablets_NiMH!I23</f>
        <v>49.782275227708162</v>
      </c>
      <c r="J23" s="11">
        <f>'POM Portables NiMH'!J23-'cameras games_NiMH'!J23-cellphones_NiMH!J23-'Cordless Tools_NiMH'!J23-PortablePCs_NiMH!J23-Tablets_NiMH!J23</f>
        <v>55.723341162299171</v>
      </c>
      <c r="K23" s="11">
        <f>'POM Portables NiMH'!K23-'cameras games_NiMH'!K23-cellphones_NiMH!K23-'Cordless Tools_NiMH'!K23-PortablePCs_NiMH!K23-Tablets_NiMH!K23</f>
        <v>59.099261392072506</v>
      </c>
      <c r="L23" s="11">
        <f>'POM Portables NiMH'!L23-'cameras games_NiMH'!L23-cellphones_NiMH!L23-'Cordless Tools_NiMH'!L23-PortablePCs_NiMH!L23-Tablets_NiMH!L23</f>
        <v>74.45606964084331</v>
      </c>
      <c r="M23" s="11">
        <f>'POM Portables NiMH'!M23-'cameras games_NiMH'!M23-cellphones_NiMH!M23-'Cordless Tools_NiMH'!M23-PortablePCs_NiMH!M23-Tablets_NiMH!M23</f>
        <v>85.586511555702344</v>
      </c>
      <c r="N23" s="11">
        <f>'POM Portables NiMH'!N23-'cameras games_NiMH'!N23-cellphones_NiMH!N23-'Cordless Tools_NiMH'!N23-PortablePCs_NiMH!N23-Tablets_NiMH!N23</f>
        <v>65.930026142786517</v>
      </c>
      <c r="O23" s="11">
        <f>'POM Portables NiMH'!O23-'cameras games_NiMH'!O23-cellphones_NiMH!O23-'Cordless Tools_NiMH'!O23-PortablePCs_NiMH!O23-Tablets_NiMH!O23</f>
        <v>76.871094403360601</v>
      </c>
      <c r="P23" s="11">
        <f>'POM Portables NiMH'!P23-'cameras games_NiMH'!P23-cellphones_NiMH!P23-'Cordless Tools_NiMH'!P23-PortablePCs_NiMH!P23-Tablets_NiMH!P23</f>
        <v>64.091241973114066</v>
      </c>
      <c r="Q23" s="11">
        <f>'POM Portables NiMH'!Q23-'cameras games_NiMH'!Q23-cellphones_NiMH!Q23-'Cordless Tools_NiMH'!Q23-PortablePCs_NiMH!Q23-Tablets_NiMH!Q23</f>
        <v>82.863331839888957</v>
      </c>
      <c r="R23" s="11">
        <f>'POM Portables NiMH'!R23-'cameras games_NiMH'!R23-cellphones_NiMH!R23-'Cordless Tools_NiMH'!R23-PortablePCs_NiMH!R23-Tablets_NiMH!R23</f>
        <v>107.3221426392617</v>
      </c>
      <c r="S23" s="11">
        <f>'POM Portables NiMH'!S23-'cameras games_NiMH'!S23-cellphones_NiMH!S23-'Cordless Tools_NiMH'!S23-PortablePCs_NiMH!S23-Tablets_NiMH!S23</f>
        <v>75.236586560866868</v>
      </c>
      <c r="T23" s="11">
        <f>'POM Portables NiMH'!T23-'cameras games_NiMH'!T23-cellphones_NiMH!T23-'Cordless Tools_NiMH'!T23-PortablePCs_NiMH!T23-Tablets_NiMH!T23</f>
        <v>92.154725711342806</v>
      </c>
      <c r="U23" s="11">
        <f>'POM Portables NiMH'!U23-'cameras games_NiMH'!U23-cellphones_NiMH!U23-'Cordless Tools_NiMH'!U23-PortablePCs_NiMH!U23-Tablets_NiMH!U23</f>
        <v>85.490407137858909</v>
      </c>
      <c r="V23" s="11">
        <f>'POM Portables NiMH'!V23-'cameras games_NiMH'!V23-cellphones_NiMH!V23-'Cordless Tools_NiMH'!V23-PortablePCs_NiMH!V23-Tablets_NiMH!V23</f>
        <v>87.287115040725624</v>
      </c>
      <c r="W23" s="11">
        <f>'POM Portables NiMH'!W23-'cameras games_NiMH'!W23-cellphones_NiMH!W23-'Cordless Tools_NiMH'!W23-PortablePCs_NiMH!W23-Tablets_NiMH!W23</f>
        <v>75.377578389742325</v>
      </c>
      <c r="X23" s="11">
        <f>'POM Portables NiMH'!X23-'cameras games_NiMH'!X23-cellphones_NiMH!X23-'Cordless Tools_NiMH'!X23-PortablePCs_NiMH!X23-Tablets_NiMH!X23</f>
        <v>79.456013146301629</v>
      </c>
      <c r="Y23" s="11">
        <f>'POM Portables NiMH'!Y23-'cameras games_NiMH'!Y23-cellphones_NiMH!Y23-'Cordless Tools_NiMH'!Y23-PortablePCs_NiMH!Y23-Tablets_NiMH!Y23</f>
        <v>73.249775520324206</v>
      </c>
      <c r="Z23" s="11">
        <f>'POM Portables NiMH'!Z23-'cameras games_NiMH'!Z23-cellphones_NiMH!Z23-'Cordless Tools_NiMH'!Z23-PortablePCs_NiMH!Z23-Tablets_NiMH!Z23</f>
        <v>73.703997836982325</v>
      </c>
      <c r="AA23" s="11">
        <f>'POM Portables NiMH'!AA23-'cameras games_NiMH'!AA23-cellphones_NiMH!AA23-'Cordless Tools_NiMH'!AA23-PortablePCs_NiMH!AA23-Tablets_NiMH!AA23</f>
        <v>71.871385946959165</v>
      </c>
      <c r="AB23" s="11">
        <f>'POM Portables NiMH'!AB23-'cameras games_NiMH'!AB23-cellphones_NiMH!AB23-'Cordless Tools_NiMH'!AB23-PortablePCs_NiMH!AB23-Tablets_NiMH!AB23</f>
        <v>89.956834936117446</v>
      </c>
      <c r="AC23" s="11">
        <f>'POM Portables NiMH'!AC23-'cameras games_NiMH'!AC23-cellphones_NiMH!AC23-'Cordless Tools_NiMH'!AC23-PortablePCs_NiMH!AC23-Tablets_NiMH!AC23</f>
        <v>88.157698237395095</v>
      </c>
      <c r="AD23" s="11">
        <f>'POM Portables NiMH'!AD23-'cameras games_NiMH'!AD23-cellphones_NiMH!AD23-'Cordless Tools_NiMH'!AD23-PortablePCs_NiMH!AD23-Tablets_NiMH!AD23</f>
        <v>86.394544272647195</v>
      </c>
      <c r="AE23" s="11">
        <f>'POM Portables NiMH'!AE23-'cameras games_NiMH'!AE23-cellphones_NiMH!AE23-'Cordless Tools_NiMH'!AE23-PortablePCs_NiMH!AE23-Tablets_NiMH!AE23</f>
        <v>84.666653387194245</v>
      </c>
      <c r="AF23" s="11">
        <f>'POM Portables NiMH'!AF23-'cameras games_NiMH'!AF23-cellphones_NiMH!AF23-'Cordless Tools_NiMH'!AF23-PortablePCs_NiMH!AF23-Tablets_NiMH!AF23</f>
        <v>82.973320319450366</v>
      </c>
      <c r="AG23" s="11">
        <f>'POM Portables NiMH'!AG23-'cameras games_NiMH'!AG23-cellphones_NiMH!AG23-'Cordless Tools_NiMH'!AG23-PortablePCs_NiMH!AG23-Tablets_NiMH!AG23</f>
        <v>81.313853913061365</v>
      </c>
      <c r="AH23" s="11">
        <f>'POM Portables NiMH'!AH23-'cameras games_NiMH'!AH23-cellphones_NiMH!AH23-'Cordless Tools_NiMH'!AH23-PortablePCs_NiMH!AH23-Tablets_NiMH!AH23</f>
        <v>79.68757683480014</v>
      </c>
      <c r="AI23" s="11">
        <f>'POM Portables NiMH'!AI23-'cameras games_NiMH'!AI23-cellphones_NiMH!AI23-'Cordless Tools_NiMH'!AI23-PortablePCs_NiMH!AI23-Tablets_NiMH!AI23</f>
        <v>78.093825298104136</v>
      </c>
      <c r="AJ23" s="11">
        <f>'POM Portables NiMH'!AJ23-'cameras games_NiMH'!AJ23-cellphones_NiMH!AJ23-'Cordless Tools_NiMH'!AJ23-PortablePCs_NiMH!AJ23-Tablets_NiMH!AJ23</f>
        <v>76.53194879214206</v>
      </c>
      <c r="AK23" s="11">
        <f>'POM Portables NiMH'!AK23-'cameras games_NiMH'!AK23-cellphones_NiMH!AK23-'Cordless Tools_NiMH'!AK23-PortablePCs_NiMH!AK23-Tablets_NiMH!AK23</f>
        <v>75.001309816299212</v>
      </c>
      <c r="AL23" s="11">
        <f>'POM Portables NiMH'!AL23-'cameras games_NiMH'!AL23-cellphones_NiMH!AL23-'Cordless Tools_NiMH'!AL23-PortablePCs_NiMH!AL23-Tablets_NiMH!AL23</f>
        <v>73.501283619973222</v>
      </c>
      <c r="AM23" s="11">
        <f>'POM Portables NiMH'!AM23-'cameras games_NiMH'!AM23-cellphones_NiMH!AM23-'Cordless Tools_NiMH'!AM23-PortablePCs_NiMH!AM23-Tablets_NiMH!AM23</f>
        <v>72.031257947573764</v>
      </c>
      <c r="AN23" s="11">
        <f>'POM Portables NiMH'!AN23-'cameras games_NiMH'!AN23-cellphones_NiMH!AN23-'Cordless Tools_NiMH'!AN23-PortablePCs_NiMH!AN23-Tablets_NiMH!AN23</f>
        <v>70.590632788622287</v>
      </c>
      <c r="AO23" s="11">
        <f>'POM Portables NiMH'!AO23-'cameras games_NiMH'!AO23-cellphones_NiMH!AO23-'Cordless Tools_NiMH'!AO23-PortablePCs_NiMH!AO23-Tablets_NiMH!AO23</f>
        <v>69.178820132849836</v>
      </c>
      <c r="AP23" s="11">
        <f>'POM Portables NiMH'!AP23-'cameras games_NiMH'!AP23-cellphones_NiMH!AP23-'Cordless Tools_NiMH'!AP23-PortablePCs_NiMH!AP23-Tablets_NiMH!AP23</f>
        <v>67.795243730192837</v>
      </c>
      <c r="AQ23" s="11">
        <f>'POM Portables NiMH'!AQ23-'cameras games_NiMH'!AQ23-cellphones_NiMH!AQ23-'Cordless Tools_NiMH'!AQ23-PortablePCs_NiMH!AQ23-Tablets_NiMH!AQ23</f>
        <v>66.439338855588986</v>
      </c>
      <c r="AR23" s="11">
        <f>'POM Portables NiMH'!AR23-'cameras games_NiMH'!AR23-cellphones_NiMH!AR23-'Cordless Tools_NiMH'!AR23-PortablePCs_NiMH!AR23-Tablets_NiMH!AR23</f>
        <v>65.110552078477212</v>
      </c>
      <c r="AS23" s="11">
        <f>'POM Portables NiMH'!AS23-'cameras games_NiMH'!AS23-cellphones_NiMH!AS23-'Cordless Tools_NiMH'!AS23-PortablePCs_NiMH!AS23-Tablets_NiMH!AS23</f>
        <v>63.80834103690767</v>
      </c>
      <c r="AT23" s="11">
        <f>'POM Portables NiMH'!AT23-'cameras games_NiMH'!AT23-cellphones_NiMH!AT23-'Cordless Tools_NiMH'!AT23-PortablePCs_NiMH!AT23-Tablets_NiMH!AT23</f>
        <v>62.532174216169516</v>
      </c>
      <c r="AU23" s="11">
        <f>'POM Portables NiMH'!AU23-'cameras games_NiMH'!AU23-cellphones_NiMH!AU23-'Cordless Tools_NiMH'!AU23-PortablePCs_NiMH!AU23-Tablets_NiMH!AU23</f>
        <v>61.90685247400782</v>
      </c>
      <c r="AV23" s="11">
        <f>'POM Portables NiMH'!AV23-'cameras games_NiMH'!AV23-cellphones_NiMH!AV23-'Cordless Tools_NiMH'!AV23-PortablePCs_NiMH!AV23-Tablets_NiMH!AV23</f>
        <v>61.287783949267741</v>
      </c>
      <c r="AW23" s="11">
        <f>'POM Portables NiMH'!AW23-'cameras games_NiMH'!AW23-cellphones_NiMH!AW23-'Cordless Tools_NiMH'!AW23-PortablePCs_NiMH!AW23-Tablets_NiMH!AW23</f>
        <v>60.674906109775065</v>
      </c>
      <c r="AX23" s="11">
        <f>'POM Portables NiMH'!AX23-'cameras games_NiMH'!AX23-cellphones_NiMH!AX23-'Cordless Tools_NiMH'!AX23-PortablePCs_NiMH!AX23-Tablets_NiMH!AX23</f>
        <v>60.068157048677314</v>
      </c>
      <c r="AY23" s="11">
        <f>'POM Portables NiMH'!AY23-'cameras games_NiMH'!AY23-cellphones_NiMH!AY23-'Cordless Tools_NiMH'!AY23-PortablePCs_NiMH!AY23-Tablets_NiMH!AY23</f>
        <v>59.467475478190543</v>
      </c>
      <c r="AZ23" s="11">
        <f>'POM Portables NiMH'!AZ23-'cameras games_NiMH'!AZ23-cellphones_NiMH!AZ23-'Cordless Tools_NiMH'!AZ23-PortablePCs_NiMH!AZ23-Tablets_NiMH!AZ23</f>
        <v>58.872800723408638</v>
      </c>
      <c r="BA23" s="11">
        <f>'POM Portables NiMH'!BA23-'cameras games_NiMH'!BA23-cellphones_NiMH!BA23-'Cordless Tools_NiMH'!BA23-PortablePCs_NiMH!BA23-Tablets_NiMH!BA23</f>
        <v>58.284072716174549</v>
      </c>
      <c r="BB23" s="11">
        <f>'POM Portables NiMH'!BB23-'cameras games_NiMH'!BB23-cellphones_NiMH!BB23-'Cordless Tools_NiMH'!BB23-PortablePCs_NiMH!BB23-Tablets_NiMH!BB23</f>
        <v>57.701231989012804</v>
      </c>
      <c r="BC23" s="11">
        <f>'POM Portables NiMH'!BC23-'cameras games_NiMH'!BC23-cellphones_NiMH!BC23-'Cordless Tools_NiMH'!BC23-PortablePCs_NiMH!BC23-Tablets_NiMH!BC23</f>
        <v>57.124219669122674</v>
      </c>
      <c r="BD23" s="11">
        <f>'POM Portables NiMH'!BD23-'cameras games_NiMH'!BD23-cellphones_NiMH!BD23-'Cordless Tools_NiMH'!BD23-PortablePCs_NiMH!BD23-Tablets_NiMH!BD23</f>
        <v>56.552977472431444</v>
      </c>
      <c r="BE23" s="11">
        <f>'POM Portables NiMH'!BE23-'cameras games_NiMH'!BE23-cellphones_NiMH!BE23-'Cordless Tools_NiMH'!BE23-PortablePCs_NiMH!BE23-Tablets_NiMH!BE23</f>
        <v>55.987447697707132</v>
      </c>
    </row>
    <row r="24" spans="1:57" x14ac:dyDescent="0.35">
      <c r="A24" s="57" t="s">
        <v>616</v>
      </c>
      <c r="C24" s="86" t="s">
        <v>5</v>
      </c>
      <c r="D24" s="58" t="s">
        <v>621</v>
      </c>
      <c r="E24" s="84" t="s">
        <v>625</v>
      </c>
      <c r="F24" s="26" t="s">
        <v>51</v>
      </c>
      <c r="G24" s="11">
        <f>'POM Portables NiMH'!G24-'cameras games_NiMH'!G24-cellphones_NiMH!G24-'Cordless Tools_NiMH'!G24-PortablePCs_NiMH!G24-Tablets_NiMH!G24</f>
        <v>43.804249372887675</v>
      </c>
      <c r="H24" s="11">
        <f>'POM Portables NiMH'!H24-'cameras games_NiMH'!H24-cellphones_NiMH!H24-'Cordless Tools_NiMH'!H24-PortablePCs_NiMH!H24-Tablets_NiMH!H24</f>
        <v>49.652038345185716</v>
      </c>
      <c r="I24" s="11">
        <f>'POM Portables NiMH'!I24-'cameras games_NiMH'!I24-cellphones_NiMH!I24-'Cordless Tools_NiMH'!I24-PortablePCs_NiMH!I24-Tablets_NiMH!I24</f>
        <v>56.645675362161981</v>
      </c>
      <c r="J24" s="11">
        <f>'POM Portables NiMH'!J24-'cameras games_NiMH'!J24-cellphones_NiMH!J24-'Cordless Tools_NiMH'!J24-PortablePCs_NiMH!J24-Tablets_NiMH!J24</f>
        <v>64.346435651198959</v>
      </c>
      <c r="K24" s="11">
        <f>'POM Portables NiMH'!K24-'cameras games_NiMH'!K24-cellphones_NiMH!K24-'Cordless Tools_NiMH'!K24-PortablePCs_NiMH!K24-Tablets_NiMH!K24</f>
        <v>68.100044747329861</v>
      </c>
      <c r="L24" s="11">
        <f>'POM Portables NiMH'!L24-'cameras games_NiMH'!L24-cellphones_NiMH!L24-'Cordless Tools_NiMH'!L24-PortablePCs_NiMH!L24-Tablets_NiMH!L24</f>
        <v>85.403714044069147</v>
      </c>
      <c r="M24" s="11">
        <f>'POM Portables NiMH'!M24-'cameras games_NiMH'!M24-cellphones_NiMH!M24-'Cordless Tools_NiMH'!M24-PortablePCs_NiMH!M24-Tablets_NiMH!M24</f>
        <v>97.767467044970005</v>
      </c>
      <c r="N24" s="11">
        <f>'POM Portables NiMH'!N24-'cameras games_NiMH'!N24-cellphones_NiMH!N24-'Cordless Tools_NiMH'!N24-PortablePCs_NiMH!N24-Tablets_NiMH!N24</f>
        <v>75.799715037832684</v>
      </c>
      <c r="O24" s="11">
        <f>'POM Portables NiMH'!O24-'cameras games_NiMH'!O24-cellphones_NiMH!O24-'Cordless Tools_NiMH'!O24-PortablePCs_NiMH!O24-Tablets_NiMH!O24</f>
        <v>87.947806409401039</v>
      </c>
      <c r="P24" s="11">
        <f>'POM Portables NiMH'!P24-'cameras games_NiMH'!P24-cellphones_NiMH!P24-'Cordless Tools_NiMH'!P24-PortablePCs_NiMH!P24-Tablets_NiMH!P24</f>
        <v>73.946504731206943</v>
      </c>
      <c r="Q24" s="11">
        <f>'POM Portables NiMH'!Q24-'cameras games_NiMH'!Q24-cellphones_NiMH!Q24-'Cordless Tools_NiMH'!Q24-PortablePCs_NiMH!Q24-Tablets_NiMH!Q24</f>
        <v>94.943246443626109</v>
      </c>
      <c r="R24" s="11">
        <f>'POM Portables NiMH'!R24-'cameras games_NiMH'!R24-cellphones_NiMH!R24-'Cordless Tools_NiMH'!R24-PortablePCs_NiMH!R24-Tablets_NiMH!R24</f>
        <v>121.04975695428124</v>
      </c>
      <c r="S24" s="11">
        <f>'POM Portables NiMH'!S24-'cameras games_NiMH'!S24-cellphones_NiMH!S24-'Cordless Tools_NiMH'!S24-PortablePCs_NiMH!S24-Tablets_NiMH!S24</f>
        <v>77.059374666631214</v>
      </c>
      <c r="T24" s="11">
        <f>'POM Portables NiMH'!T24-'cameras games_NiMH'!T24-cellphones_NiMH!T24-'Cordless Tools_NiMH'!T24-PortablePCs_NiMH!T24-Tablets_NiMH!T24</f>
        <v>90.691890868443778</v>
      </c>
      <c r="U24" s="11">
        <f>'POM Portables NiMH'!U24-'cameras games_NiMH'!U24-cellphones_NiMH!U24-'Cordless Tools_NiMH'!U24-PortablePCs_NiMH!U24-Tablets_NiMH!U24</f>
        <v>88.762167749521566</v>
      </c>
      <c r="V24" s="11">
        <f>'POM Portables NiMH'!V24-'cameras games_NiMH'!V24-cellphones_NiMH!V24-'Cordless Tools_NiMH'!V24-PortablePCs_NiMH!V24-Tablets_NiMH!V24</f>
        <v>94.103075897547043</v>
      </c>
      <c r="W24" s="11">
        <f>'POM Portables NiMH'!W24-'cameras games_NiMH'!W24-cellphones_NiMH!W24-'Cordless Tools_NiMH'!W24-PortablePCs_NiMH!W24-Tablets_NiMH!W24</f>
        <v>79.455449704077623</v>
      </c>
      <c r="X24" s="11">
        <f>'POM Portables NiMH'!X24-'cameras games_NiMH'!X24-cellphones_NiMH!X24-'Cordless Tools_NiMH'!X24-PortablePCs_NiMH!X24-Tablets_NiMH!X24</f>
        <v>111.44737986140861</v>
      </c>
      <c r="Y24" s="11">
        <f>'POM Portables NiMH'!Y24-'cameras games_NiMH'!Y24-cellphones_NiMH!Y24-'Cordless Tools_NiMH'!Y24-PortablePCs_NiMH!Y24-Tablets_NiMH!Y24</f>
        <v>127.89038348896248</v>
      </c>
      <c r="Z24" s="11">
        <f>'POM Portables NiMH'!Z24-'cameras games_NiMH'!Z24-cellphones_NiMH!Z24-'Cordless Tools_NiMH'!Z24-PortablePCs_NiMH!Z24-Tablets_NiMH!Z24</f>
        <v>121.0827338895501</v>
      </c>
      <c r="AA24" s="11">
        <f>'POM Portables NiMH'!AA24-'cameras games_NiMH'!AA24-cellphones_NiMH!AA24-'Cordless Tools_NiMH'!AA24-PortablePCs_NiMH!AA24-Tablets_NiMH!AA24</f>
        <v>97.826410510507984</v>
      </c>
      <c r="AB24" s="11">
        <f>'POM Portables NiMH'!AB24-'cameras games_NiMH'!AB24-cellphones_NiMH!AB24-'Cordless Tools_NiMH'!AB24-PortablePCs_NiMH!AB24-Tablets_NiMH!AB24</f>
        <v>99.384762274477936</v>
      </c>
      <c r="AC24" s="11">
        <f>'POM Portables NiMH'!AC24-'cameras games_NiMH'!AC24-cellphones_NiMH!AC24-'Cordless Tools_NiMH'!AC24-PortablePCs_NiMH!AC24-Tablets_NiMH!AC24</f>
        <v>97.397067028988374</v>
      </c>
      <c r="AD24" s="11">
        <f>'POM Portables NiMH'!AD24-'cameras games_NiMH'!AD24-cellphones_NiMH!AD24-'Cordless Tools_NiMH'!AD24-PortablePCs_NiMH!AD24-Tablets_NiMH!AD24</f>
        <v>95.4491256884086</v>
      </c>
      <c r="AE24" s="11">
        <f>'POM Portables NiMH'!AE24-'cameras games_NiMH'!AE24-cellphones_NiMH!AE24-'Cordless Tools_NiMH'!AE24-PortablePCs_NiMH!AE24-Tablets_NiMH!AE24</f>
        <v>93.540143174640434</v>
      </c>
      <c r="AF24" s="11">
        <f>'POM Portables NiMH'!AF24-'cameras games_NiMH'!AF24-cellphones_NiMH!AF24-'Cordless Tools_NiMH'!AF24-PortablePCs_NiMH!AF24-Tablets_NiMH!AF24</f>
        <v>91.669340311147621</v>
      </c>
      <c r="AG24" s="11">
        <f>'POM Portables NiMH'!AG24-'cameras games_NiMH'!AG24-cellphones_NiMH!AG24-'Cordless Tools_NiMH'!AG24-PortablePCs_NiMH!AG24-Tablets_NiMH!AG24</f>
        <v>89.835953504924674</v>
      </c>
      <c r="AH24" s="11">
        <f>'POM Portables NiMH'!AH24-'cameras games_NiMH'!AH24-cellphones_NiMH!AH24-'Cordless Tools_NiMH'!AH24-PortablePCs_NiMH!AH24-Tablets_NiMH!AH24</f>
        <v>88.039234434826184</v>
      </c>
      <c r="AI24" s="11">
        <f>'POM Portables NiMH'!AI24-'cameras games_NiMH'!AI24-cellphones_NiMH!AI24-'Cordless Tools_NiMH'!AI24-PortablePCs_NiMH!AI24-Tablets_NiMH!AI24</f>
        <v>86.278449746129667</v>
      </c>
      <c r="AJ24" s="11">
        <f>'POM Portables NiMH'!AJ24-'cameras games_NiMH'!AJ24-cellphones_NiMH!AJ24-'Cordless Tools_NiMH'!AJ24-PortablePCs_NiMH!AJ24-Tablets_NiMH!AJ24</f>
        <v>84.55288075120707</v>
      </c>
      <c r="AK24" s="11">
        <f>'POM Portables NiMH'!AK24-'cameras games_NiMH'!AK24-cellphones_NiMH!AK24-'Cordless Tools_NiMH'!AK24-PortablePCs_NiMH!AK24-Tablets_NiMH!AK24</f>
        <v>82.861823136182934</v>
      </c>
      <c r="AL24" s="11">
        <f>'POM Portables NiMH'!AL24-'cameras games_NiMH'!AL24-cellphones_NiMH!AL24-'Cordless Tools_NiMH'!AL24-PortablePCs_NiMH!AL24-Tablets_NiMH!AL24</f>
        <v>81.204586673459275</v>
      </c>
      <c r="AM24" s="11">
        <f>'POM Portables NiMH'!AM24-'cameras games_NiMH'!AM24-cellphones_NiMH!AM24-'Cordless Tools_NiMH'!AM24-PortablePCs_NiMH!AM24-Tablets_NiMH!AM24</f>
        <v>79.580494939990089</v>
      </c>
      <c r="AN24" s="11">
        <f>'POM Portables NiMH'!AN24-'cameras games_NiMH'!AN24-cellphones_NiMH!AN24-'Cordless Tools_NiMH'!AN24-PortablePCs_NiMH!AN24-Tablets_NiMH!AN24</f>
        <v>77.988885041190287</v>
      </c>
      <c r="AO24" s="11">
        <f>'POM Portables NiMH'!AO24-'cameras games_NiMH'!AO24-cellphones_NiMH!AO24-'Cordless Tools_NiMH'!AO24-PortablePCs_NiMH!AO24-Tablets_NiMH!AO24</f>
        <v>76.429107340366485</v>
      </c>
      <c r="AP24" s="11">
        <f>'POM Portables NiMH'!AP24-'cameras games_NiMH'!AP24-cellphones_NiMH!AP24-'Cordless Tools_NiMH'!AP24-PortablePCs_NiMH!AP24-Tablets_NiMH!AP24</f>
        <v>74.900525193559162</v>
      </c>
      <c r="AQ24" s="11">
        <f>'POM Portables NiMH'!AQ24-'cameras games_NiMH'!AQ24-cellphones_NiMH!AQ24-'Cordless Tools_NiMH'!AQ24-PortablePCs_NiMH!AQ24-Tablets_NiMH!AQ24</f>
        <v>73.402514689687976</v>
      </c>
      <c r="AR24" s="11">
        <f>'POM Portables NiMH'!AR24-'cameras games_NiMH'!AR24-cellphones_NiMH!AR24-'Cordless Tools_NiMH'!AR24-PortablePCs_NiMH!AR24-Tablets_NiMH!AR24</f>
        <v>71.93446439589421</v>
      </c>
      <c r="AS24" s="11">
        <f>'POM Portables NiMH'!AS24-'cameras games_NiMH'!AS24-cellphones_NiMH!AS24-'Cordless Tools_NiMH'!AS24-PortablePCs_NiMH!AS24-Tablets_NiMH!AS24</f>
        <v>70.495775107976328</v>
      </c>
      <c r="AT24" s="11">
        <f>'POM Portables NiMH'!AT24-'cameras games_NiMH'!AT24-cellphones_NiMH!AT24-'Cordless Tools_NiMH'!AT24-PortablePCs_NiMH!AT24-Tablets_NiMH!AT24</f>
        <v>69.085859605816808</v>
      </c>
      <c r="AU24" s="11">
        <f>'POM Portables NiMH'!AU24-'cameras games_NiMH'!AU24-cellphones_NiMH!AU24-'Cordless Tools_NiMH'!AU24-PortablePCs_NiMH!AU24-Tablets_NiMH!AU24</f>
        <v>68.395001009758644</v>
      </c>
      <c r="AV24" s="11">
        <f>'POM Portables NiMH'!AV24-'cameras games_NiMH'!AV24-cellphones_NiMH!AV24-'Cordless Tools_NiMH'!AV24-PortablePCs_NiMH!AV24-Tablets_NiMH!AV24</f>
        <v>67.711050999661055</v>
      </c>
      <c r="AW24" s="11">
        <f>'POM Portables NiMH'!AW24-'cameras games_NiMH'!AW24-cellphones_NiMH!AW24-'Cordless Tools_NiMH'!AW24-PortablePCs_NiMH!AW24-Tablets_NiMH!AW24</f>
        <v>67.033940489664445</v>
      </c>
      <c r="AX24" s="11">
        <f>'POM Portables NiMH'!AX24-'cameras games_NiMH'!AX24-cellphones_NiMH!AX24-'Cordless Tools_NiMH'!AX24-PortablePCs_NiMH!AX24-Tablets_NiMH!AX24</f>
        <v>66.363601084767794</v>
      </c>
      <c r="AY24" s="11">
        <f>'POM Portables NiMH'!AY24-'cameras games_NiMH'!AY24-cellphones_NiMH!AY24-'Cordless Tools_NiMH'!AY24-PortablePCs_NiMH!AY24-Tablets_NiMH!AY24</f>
        <v>65.699965073920112</v>
      </c>
      <c r="AZ24" s="11">
        <f>'POM Portables NiMH'!AZ24-'cameras games_NiMH'!AZ24-cellphones_NiMH!AZ24-'Cordless Tools_NiMH'!AZ24-PortablePCs_NiMH!AZ24-Tablets_NiMH!AZ24</f>
        <v>65.042965423180917</v>
      </c>
      <c r="BA24" s="11">
        <f>'POM Portables NiMH'!BA24-'cameras games_NiMH'!BA24-cellphones_NiMH!BA24-'Cordless Tools_NiMH'!BA24-PortablePCs_NiMH!BA24-Tablets_NiMH!BA24</f>
        <v>64.392535768949102</v>
      </c>
      <c r="BB24" s="11">
        <f>'POM Portables NiMH'!BB24-'cameras games_NiMH'!BB24-cellphones_NiMH!BB24-'Cordless Tools_NiMH'!BB24-PortablePCs_NiMH!BB24-Tablets_NiMH!BB24</f>
        <v>63.748610411259612</v>
      </c>
      <c r="BC24" s="11">
        <f>'POM Portables NiMH'!BC24-'cameras games_NiMH'!BC24-cellphones_NiMH!BC24-'Cordless Tools_NiMH'!BC24-PortablePCs_NiMH!BC24-Tablets_NiMH!BC24</f>
        <v>63.111124307147016</v>
      </c>
      <c r="BD24" s="11">
        <f>'POM Portables NiMH'!BD24-'cameras games_NiMH'!BD24-cellphones_NiMH!BD24-'Cordless Tools_NiMH'!BD24-PortablePCs_NiMH!BD24-Tablets_NiMH!BD24</f>
        <v>62.480013064075543</v>
      </c>
      <c r="BE24" s="11">
        <f>'POM Portables NiMH'!BE24-'cameras games_NiMH'!BE24-cellphones_NiMH!BE24-'Cordless Tools_NiMH'!BE24-PortablePCs_NiMH!BE24-Tablets_NiMH!BE24</f>
        <v>61.855212933434785</v>
      </c>
    </row>
    <row r="25" spans="1:57" x14ac:dyDescent="0.35">
      <c r="A25" s="57" t="s">
        <v>616</v>
      </c>
      <c r="C25" s="86" t="s">
        <v>5</v>
      </c>
      <c r="D25" s="58" t="s">
        <v>621</v>
      </c>
      <c r="E25" s="84" t="s">
        <v>625</v>
      </c>
      <c r="F25" s="26" t="s">
        <v>52</v>
      </c>
      <c r="G25" s="11">
        <f>'POM Portables NiMH'!G25-'cameras games_NiMH'!G25-cellphones_NiMH!G25-'Cordless Tools_NiMH'!G25-PortablePCs_NiMH!G25-Tablets_NiMH!G25</f>
        <v>4.0733964181886444</v>
      </c>
      <c r="H25" s="11">
        <f>'POM Portables NiMH'!H25-'cameras games_NiMH'!H25-cellphones_NiMH!H25-'Cordless Tools_NiMH'!H25-PortablePCs_NiMH!H25-Tablets_NiMH!H25</f>
        <v>4.6057299573212811</v>
      </c>
      <c r="I25" s="11">
        <f>'POM Portables NiMH'!I25-'cameras games_NiMH'!I25-cellphones_NiMH!I25-'Cordless Tools_NiMH'!I25-PortablePCs_NiMH!I25-Tablets_NiMH!I25</f>
        <v>5.1611165094566553</v>
      </c>
      <c r="J25" s="11">
        <f>'POM Portables NiMH'!J25-'cameras games_NiMH'!J25-cellphones_NiMH!J25-'Cordless Tools_NiMH'!J25-PortablePCs_NiMH!J25-Tablets_NiMH!J25</f>
        <v>5.7791861388885692</v>
      </c>
      <c r="K25" s="11">
        <f>'POM Portables NiMH'!K25-'cameras games_NiMH'!K25-cellphones_NiMH!K25-'Cordless Tools_NiMH'!K25-PortablePCs_NiMH!K25-Tablets_NiMH!K25</f>
        <v>6.1592847482195259</v>
      </c>
      <c r="L25" s="11">
        <f>'POM Portables NiMH'!L25-'cameras games_NiMH'!L25-cellphones_NiMH!L25-'Cordless Tools_NiMH'!L25-PortablePCs_NiMH!L25-Tablets_NiMH!L25</f>
        <v>7.820446063184284</v>
      </c>
      <c r="M25" s="11">
        <f>'POM Portables NiMH'!M25-'cameras games_NiMH'!M25-cellphones_NiMH!M25-'Cordless Tools_NiMH'!M25-PortablePCs_NiMH!M25-Tablets_NiMH!M25</f>
        <v>8.9237129276444502</v>
      </c>
      <c r="N25" s="11">
        <f>'POM Portables NiMH'!N25-'cameras games_NiMH'!N25-cellphones_NiMH!N25-'Cordless Tools_NiMH'!N25-PortablePCs_NiMH!N25-Tablets_NiMH!N25</f>
        <v>6.9312382360863278</v>
      </c>
      <c r="O25" s="11">
        <f>'POM Portables NiMH'!O25-'cameras games_NiMH'!O25-cellphones_NiMH!O25-'Cordless Tools_NiMH'!O25-PortablePCs_NiMH!O25-Tablets_NiMH!O25</f>
        <v>8.019649621061447</v>
      </c>
      <c r="P25" s="11">
        <f>'POM Portables NiMH'!P25-'cameras games_NiMH'!P25-cellphones_NiMH!P25-'Cordless Tools_NiMH'!P25-PortablePCs_NiMH!P25-Tablets_NiMH!P25</f>
        <v>6.8357789359072765</v>
      </c>
      <c r="Q25" s="11">
        <f>'POM Portables NiMH'!Q25-'cameras games_NiMH'!Q25-cellphones_NiMH!Q25-'Cordless Tools_NiMH'!Q25-PortablePCs_NiMH!Q25-Tablets_NiMH!Q25</f>
        <v>8.7199192915270327</v>
      </c>
      <c r="R25" s="11">
        <f>'POM Portables NiMH'!R25-'cameras games_NiMH'!R25-cellphones_NiMH!R25-'Cordless Tools_NiMH'!R25-PortablePCs_NiMH!R25-Tablets_NiMH!R25</f>
        <v>11.076710352015317</v>
      </c>
      <c r="S25" s="11">
        <f>'POM Portables NiMH'!S25-'cameras games_NiMH'!S25-cellphones_NiMH!S25-'Cordless Tools_NiMH'!S25-PortablePCs_NiMH!S25-Tablets_NiMH!S25</f>
        <v>8.1362759071793036</v>
      </c>
      <c r="T25" s="11">
        <f>'POM Portables NiMH'!T25-'cameras games_NiMH'!T25-cellphones_NiMH!T25-'Cordless Tools_NiMH'!T25-PortablePCs_NiMH!T25-Tablets_NiMH!T25</f>
        <v>12.134088020143633</v>
      </c>
      <c r="U25" s="11">
        <f>'POM Portables NiMH'!U25-'cameras games_NiMH'!U25-cellphones_NiMH!U25-'Cordless Tools_NiMH'!U25-PortablePCs_NiMH!U25-Tablets_NiMH!U25</f>
        <v>10.374428225058395</v>
      </c>
      <c r="V25" s="11">
        <f>'POM Portables NiMH'!V25-'cameras games_NiMH'!V25-cellphones_NiMH!V25-'Cordless Tools_NiMH'!V25-PortablePCs_NiMH!V25-Tablets_NiMH!V25</f>
        <v>8.9061536308510636</v>
      </c>
      <c r="W25" s="11">
        <f>'POM Portables NiMH'!W25-'cameras games_NiMH'!W25-cellphones_NiMH!W25-'Cordless Tools_NiMH'!W25-PortablePCs_NiMH!W25-Tablets_NiMH!W25</f>
        <v>10.559652740936928</v>
      </c>
      <c r="X25" s="11">
        <f>'POM Portables NiMH'!X25-'cameras games_NiMH'!X25-cellphones_NiMH!X25-'Cordless Tools_NiMH'!X25-PortablePCs_NiMH!X25-Tablets_NiMH!X25</f>
        <v>12.556843704062112</v>
      </c>
      <c r="Y25" s="11">
        <f>'POM Portables NiMH'!Y25-'cameras games_NiMH'!Y25-cellphones_NiMH!Y25-'Cordless Tools_NiMH'!Y25-PortablePCs_NiMH!Y25-Tablets_NiMH!Y25</f>
        <v>11.485436302659446</v>
      </c>
      <c r="Z25" s="11">
        <f>'POM Portables NiMH'!Z25-'cameras games_NiMH'!Z25-cellphones_NiMH!Z25-'Cordless Tools_NiMH'!Z25-PortablePCs_NiMH!Z25-Tablets_NiMH!Z25</f>
        <v>6.9052270881622011</v>
      </c>
      <c r="AA25" s="11">
        <f>'POM Portables NiMH'!AA25-'cameras games_NiMH'!AA25-cellphones_NiMH!AA25-'Cordless Tools_NiMH'!AA25-PortablePCs_NiMH!AA25-Tablets_NiMH!AA25</f>
        <v>12.20097883912722</v>
      </c>
      <c r="AB25" s="11">
        <f>'POM Portables NiMH'!AB25-'cameras games_NiMH'!AB25-cellphones_NiMH!AB25-'Cordless Tools_NiMH'!AB25-PortablePCs_NiMH!AB25-Tablets_NiMH!AB25</f>
        <v>10.646353828268216</v>
      </c>
      <c r="AC25" s="11">
        <f>'POM Portables NiMH'!AC25-'cameras games_NiMH'!AC25-cellphones_NiMH!AC25-'Cordless Tools_NiMH'!AC25-PortablePCs_NiMH!AC25-Tablets_NiMH!AC25</f>
        <v>10.433426751702852</v>
      </c>
      <c r="AD25" s="11">
        <f>'POM Portables NiMH'!AD25-'cameras games_NiMH'!AD25-cellphones_NiMH!AD25-'Cordless Tools_NiMH'!AD25-PortablePCs_NiMH!AD25-Tablets_NiMH!AD25</f>
        <v>10.224758216668794</v>
      </c>
      <c r="AE25" s="11">
        <f>'POM Portables NiMH'!AE25-'cameras games_NiMH'!AE25-cellphones_NiMH!AE25-'Cordless Tools_NiMH'!AE25-PortablePCs_NiMH!AE25-Tablets_NiMH!AE25</f>
        <v>10.020263052335419</v>
      </c>
      <c r="AF25" s="11">
        <f>'POM Portables NiMH'!AF25-'cameras games_NiMH'!AF25-cellphones_NiMH!AF25-'Cordless Tools_NiMH'!AF25-PortablePCs_NiMH!AF25-Tablets_NiMH!AF25</f>
        <v>9.8198577912887117</v>
      </c>
      <c r="AG25" s="11">
        <f>'POM Portables NiMH'!AG25-'cameras games_NiMH'!AG25-cellphones_NiMH!AG25-'Cordless Tools_NiMH'!AG25-PortablePCs_NiMH!AG25-Tablets_NiMH!AG25</f>
        <v>9.6234606354629371</v>
      </c>
      <c r="AH25" s="11">
        <f>'POM Portables NiMH'!AH25-'cameras games_NiMH'!AH25-cellphones_NiMH!AH25-'Cordless Tools_NiMH'!AH25-PortablePCs_NiMH!AH25-Tablets_NiMH!AH25</f>
        <v>9.430991422753678</v>
      </c>
      <c r="AI25" s="11">
        <f>'POM Portables NiMH'!AI25-'cameras games_NiMH'!AI25-cellphones_NiMH!AI25-'Cordless Tools_NiMH'!AI25-PortablePCs_NiMH!AI25-Tablets_NiMH!AI25</f>
        <v>9.2423715942986036</v>
      </c>
      <c r="AJ25" s="11">
        <f>'POM Portables NiMH'!AJ25-'cameras games_NiMH'!AJ25-cellphones_NiMH!AJ25-'Cordless Tools_NiMH'!AJ25-PortablePCs_NiMH!AJ25-Tablets_NiMH!AJ25</f>
        <v>9.0575241624126317</v>
      </c>
      <c r="AK25" s="11">
        <f>'POM Portables NiMH'!AK25-'cameras games_NiMH'!AK25-cellphones_NiMH!AK25-'Cordless Tools_NiMH'!AK25-PortablePCs_NiMH!AK25-Tablets_NiMH!AK25</f>
        <v>8.876373679164379</v>
      </c>
      <c r="AL25" s="11">
        <f>'POM Portables NiMH'!AL25-'cameras games_NiMH'!AL25-cellphones_NiMH!AL25-'Cordless Tools_NiMH'!AL25-PortablePCs_NiMH!AL25-Tablets_NiMH!AL25</f>
        <v>8.6988462055810913</v>
      </c>
      <c r="AM25" s="11">
        <f>'POM Portables NiMH'!AM25-'cameras games_NiMH'!AM25-cellphones_NiMH!AM25-'Cordless Tools_NiMH'!AM25-PortablePCs_NiMH!AM25-Tablets_NiMH!AM25</f>
        <v>8.5248692814694689</v>
      </c>
      <c r="AN25" s="11">
        <f>'POM Portables NiMH'!AN25-'cameras games_NiMH'!AN25-cellphones_NiMH!AN25-'Cordless Tools_NiMH'!AN25-PortablePCs_NiMH!AN25-Tablets_NiMH!AN25</f>
        <v>8.3543718958400799</v>
      </c>
      <c r="AO25" s="11">
        <f>'POM Portables NiMH'!AO25-'cameras games_NiMH'!AO25-cellphones_NiMH!AO25-'Cordless Tools_NiMH'!AO25-PortablePCs_NiMH!AO25-Tablets_NiMH!AO25</f>
        <v>8.187284457923278</v>
      </c>
      <c r="AP25" s="11">
        <f>'POM Portables NiMH'!AP25-'cameras games_NiMH'!AP25-cellphones_NiMH!AP25-'Cordless Tools_NiMH'!AP25-PortablePCs_NiMH!AP25-Tablets_NiMH!AP25</f>
        <v>8.0235387687648121</v>
      </c>
      <c r="AQ25" s="11">
        <f>'POM Portables NiMH'!AQ25-'cameras games_NiMH'!AQ25-cellphones_NiMH!AQ25-'Cordless Tools_NiMH'!AQ25-PortablePCs_NiMH!AQ25-Tablets_NiMH!AQ25</f>
        <v>7.8630679933895156</v>
      </c>
      <c r="AR25" s="11">
        <f>'POM Portables NiMH'!AR25-'cameras games_NiMH'!AR25-cellphones_NiMH!AR25-'Cordless Tools_NiMH'!AR25-PortablePCs_NiMH!AR25-Tablets_NiMH!AR25</f>
        <v>7.7058066335217257</v>
      </c>
      <c r="AS25" s="11">
        <f>'POM Portables NiMH'!AS25-'cameras games_NiMH'!AS25-cellphones_NiMH!AS25-'Cordless Tools_NiMH'!AS25-PortablePCs_NiMH!AS25-Tablets_NiMH!AS25</f>
        <v>7.5516905008512909</v>
      </c>
      <c r="AT25" s="11">
        <f>'POM Portables NiMH'!AT25-'cameras games_NiMH'!AT25-cellphones_NiMH!AT25-'Cordless Tools_NiMH'!AT25-PortablePCs_NiMH!AT25-Tablets_NiMH!AT25</f>
        <v>7.400656690834265</v>
      </c>
      <c r="AU25" s="11">
        <f>'POM Portables NiMH'!AU25-'cameras games_NiMH'!AU25-cellphones_NiMH!AU25-'Cordless Tools_NiMH'!AU25-PortablePCs_NiMH!AU25-Tablets_NiMH!AU25</f>
        <v>7.3266501239259227</v>
      </c>
      <c r="AV25" s="11">
        <f>'POM Portables NiMH'!AV25-'cameras games_NiMH'!AV25-cellphones_NiMH!AV25-'Cordless Tools_NiMH'!AV25-PortablePCs_NiMH!AV25-Tablets_NiMH!AV25</f>
        <v>7.2533836226866635</v>
      </c>
      <c r="AW25" s="11">
        <f>'POM Portables NiMH'!AW25-'cameras games_NiMH'!AW25-cellphones_NiMH!AW25-'Cordless Tools_NiMH'!AW25-PortablePCs_NiMH!AW25-Tablets_NiMH!AW25</f>
        <v>7.1808497864597971</v>
      </c>
      <c r="AX25" s="11">
        <f>'POM Portables NiMH'!AX25-'cameras games_NiMH'!AX25-cellphones_NiMH!AX25-'Cordless Tools_NiMH'!AX25-PortablePCs_NiMH!AX25-Tablets_NiMH!AX25</f>
        <v>7.1090412885951988</v>
      </c>
      <c r="AY25" s="11">
        <f>'POM Portables NiMH'!AY25-'cameras games_NiMH'!AY25-cellphones_NiMH!AY25-'Cordless Tools_NiMH'!AY25-PortablePCs_NiMH!AY25-Tablets_NiMH!AY25</f>
        <v>7.0379508757092468</v>
      </c>
      <c r="AZ25" s="11">
        <f>'POM Portables NiMH'!AZ25-'cameras games_NiMH'!AZ25-cellphones_NiMH!AZ25-'Cordless Tools_NiMH'!AZ25-PortablePCs_NiMH!AZ25-Tablets_NiMH!AZ25</f>
        <v>6.9675713669521544</v>
      </c>
      <c r="BA25" s="11">
        <f>'POM Portables NiMH'!BA25-'cameras games_NiMH'!BA25-cellphones_NiMH!BA25-'Cordless Tools_NiMH'!BA25-PortablePCs_NiMH!BA25-Tablets_NiMH!BA25</f>
        <v>6.8978956532826325</v>
      </c>
      <c r="BB25" s="11">
        <f>'POM Portables NiMH'!BB25-'cameras games_NiMH'!BB25-cellphones_NiMH!BB25-'Cordless Tools_NiMH'!BB25-PortablePCs_NiMH!BB25-Tablets_NiMH!BB25</f>
        <v>6.8289166967498058</v>
      </c>
      <c r="BC25" s="11">
        <f>'POM Portables NiMH'!BC25-'cameras games_NiMH'!BC25-cellphones_NiMH!BC25-'Cordless Tools_NiMH'!BC25-PortablePCs_NiMH!BC25-Tablets_NiMH!BC25</f>
        <v>6.7606275297823082</v>
      </c>
      <c r="BD25" s="11">
        <f>'POM Portables NiMH'!BD25-'cameras games_NiMH'!BD25-cellphones_NiMH!BD25-'Cordless Tools_NiMH'!BD25-PortablePCs_NiMH!BD25-Tablets_NiMH!BD25</f>
        <v>6.6930212544844849</v>
      </c>
      <c r="BE25" s="11">
        <f>'POM Portables NiMH'!BE25-'cameras games_NiMH'!BE25-cellphones_NiMH!BE25-'Cordless Tools_NiMH'!BE25-PortablePCs_NiMH!BE25-Tablets_NiMH!BE25</f>
        <v>6.6260910419396399</v>
      </c>
    </row>
    <row r="26" spans="1:57" x14ac:dyDescent="0.35">
      <c r="A26" s="57" t="s">
        <v>616</v>
      </c>
      <c r="C26" s="86" t="s">
        <v>5</v>
      </c>
      <c r="D26" s="58" t="s">
        <v>621</v>
      </c>
      <c r="E26" s="84" t="s">
        <v>625</v>
      </c>
      <c r="F26" s="26" t="s">
        <v>53</v>
      </c>
      <c r="G26" s="11">
        <f>'POM Portables NiMH'!G26-'cameras games_NiMH'!G26-cellphones_NiMH!G26-'Cordless Tools_NiMH'!G26-PortablePCs_NiMH!G26-Tablets_NiMH!G26</f>
        <v>45.286989235495717</v>
      </c>
      <c r="H26" s="11">
        <f>'POM Portables NiMH'!H26-'cameras games_NiMH'!H26-cellphones_NiMH!H26-'Cordless Tools_NiMH'!H26-PortablePCs_NiMH!H26-Tablets_NiMH!H26</f>
        <v>51.758397197592615</v>
      </c>
      <c r="I26" s="11">
        <f>'POM Portables NiMH'!I26-'cameras games_NiMH'!I26-cellphones_NiMH!I26-'Cordless Tools_NiMH'!I26-PortablePCs_NiMH!I26-Tablets_NiMH!I26</f>
        <v>59.18603045470838</v>
      </c>
      <c r="J26" s="11">
        <f>'POM Portables NiMH'!J26-'cameras games_NiMH'!J26-cellphones_NiMH!J26-'Cordless Tools_NiMH'!J26-PortablePCs_NiMH!J26-Tablets_NiMH!J26</f>
        <v>67.908862368241657</v>
      </c>
      <c r="K26" s="11">
        <f>'POM Portables NiMH'!K26-'cameras games_NiMH'!K26-cellphones_NiMH!K26-'Cordless Tools_NiMH'!K26-PortablePCs_NiMH!K26-Tablets_NiMH!K26</f>
        <v>71.958347745457672</v>
      </c>
      <c r="L26" s="11">
        <f>'POM Portables NiMH'!L26-'cameras games_NiMH'!L26-cellphones_NiMH!L26-'Cordless Tools_NiMH'!L26-PortablePCs_NiMH!L26-Tablets_NiMH!L26</f>
        <v>88.821084921795304</v>
      </c>
      <c r="M26" s="11">
        <f>'POM Portables NiMH'!M26-'cameras games_NiMH'!M26-cellphones_NiMH!M26-'Cordless Tools_NiMH'!M26-PortablePCs_NiMH!M26-Tablets_NiMH!M26</f>
        <v>100.76278536559907</v>
      </c>
      <c r="N26" s="11">
        <f>'POM Portables NiMH'!N26-'cameras games_NiMH'!N26-cellphones_NiMH!N26-'Cordless Tools_NiMH'!N26-PortablePCs_NiMH!N26-Tablets_NiMH!N26</f>
        <v>77.624200139080372</v>
      </c>
      <c r="O26" s="11">
        <f>'POM Portables NiMH'!O26-'cameras games_NiMH'!O26-cellphones_NiMH!O26-'Cordless Tools_NiMH'!O26-PortablePCs_NiMH!O26-Tablets_NiMH!O26</f>
        <v>89.843958384054787</v>
      </c>
      <c r="P26" s="11">
        <f>'POM Portables NiMH'!P26-'cameras games_NiMH'!P26-cellphones_NiMH!P26-'Cordless Tools_NiMH'!P26-PortablePCs_NiMH!P26-Tablets_NiMH!P26</f>
        <v>77.232449911706738</v>
      </c>
      <c r="Q26" s="11">
        <f>'POM Portables NiMH'!Q26-'cameras games_NiMH'!Q26-cellphones_NiMH!Q26-'Cordless Tools_NiMH'!Q26-PortablePCs_NiMH!Q26-Tablets_NiMH!Q26</f>
        <v>98.104902230095036</v>
      </c>
      <c r="R26" s="11">
        <f>'POM Portables NiMH'!R26-'cameras games_NiMH'!R26-cellphones_NiMH!R26-'Cordless Tools_NiMH'!R26-PortablePCs_NiMH!R26-Tablets_NiMH!R26</f>
        <v>125.68598618504807</v>
      </c>
      <c r="S26" s="11">
        <f>'POM Portables NiMH'!S26-'cameras games_NiMH'!S26-cellphones_NiMH!S26-'Cordless Tools_NiMH'!S26-PortablePCs_NiMH!S26-Tablets_NiMH!S26</f>
        <v>99.511314202102724</v>
      </c>
      <c r="T26" s="11">
        <f>'POM Portables NiMH'!T26-'cameras games_NiMH'!T26-cellphones_NiMH!T26-'Cordless Tools_NiMH'!T26-PortablePCs_NiMH!T26-Tablets_NiMH!T26</f>
        <v>113.63149206962295</v>
      </c>
      <c r="U26" s="11">
        <f>'POM Portables NiMH'!U26-'cameras games_NiMH'!U26-cellphones_NiMH!U26-'Cordless Tools_NiMH'!U26-PortablePCs_NiMH!U26-Tablets_NiMH!U26</f>
        <v>133.603078349361</v>
      </c>
      <c r="V26" s="11">
        <f>'POM Portables NiMH'!V26-'cameras games_NiMH'!V26-cellphones_NiMH!V26-'Cordless Tools_NiMH'!V26-PortablePCs_NiMH!V26-Tablets_NiMH!V26</f>
        <v>142.03293226897355</v>
      </c>
      <c r="W26" s="11">
        <f>'POM Portables NiMH'!W26-'cameras games_NiMH'!W26-cellphones_NiMH!W26-'Cordless Tools_NiMH'!W26-PortablePCs_NiMH!W26-Tablets_NiMH!W26</f>
        <v>93.809773171088224</v>
      </c>
      <c r="X26" s="11">
        <f>'POM Portables NiMH'!X26-'cameras games_NiMH'!X26-cellphones_NiMH!X26-'Cordless Tools_NiMH'!X26-PortablePCs_NiMH!X26-Tablets_NiMH!X26</f>
        <v>143.08192539918545</v>
      </c>
      <c r="Y26" s="11">
        <f>'POM Portables NiMH'!Y26-'cameras games_NiMH'!Y26-cellphones_NiMH!Y26-'Cordless Tools_NiMH'!Y26-PortablePCs_NiMH!Y26-Tablets_NiMH!Y26</f>
        <v>105.89549286568038</v>
      </c>
      <c r="Z26" s="11">
        <f>'POM Portables NiMH'!Z26-'cameras games_NiMH'!Z26-cellphones_NiMH!Z26-'Cordless Tools_NiMH'!Z26-PortablePCs_NiMH!Z26-Tablets_NiMH!Z26</f>
        <v>111.78870190081656</v>
      </c>
      <c r="AA26" s="11">
        <f>'POM Portables NiMH'!AA26-'cameras games_NiMH'!AA26-cellphones_NiMH!AA26-'Cordless Tools_NiMH'!AA26-PortablePCs_NiMH!AA26-Tablets_NiMH!AA26</f>
        <v>139.76551415270555</v>
      </c>
      <c r="AB26" s="11">
        <f>'POM Portables NiMH'!AB26-'cameras games_NiMH'!AB26-cellphones_NiMH!AB26-'Cordless Tools_NiMH'!AB26-PortablePCs_NiMH!AB26-Tablets_NiMH!AB26</f>
        <v>115.64088947915933</v>
      </c>
      <c r="AC26" s="11">
        <f>'POM Portables NiMH'!AC26-'cameras games_NiMH'!AC26-cellphones_NiMH!AC26-'Cordless Tools_NiMH'!AC26-PortablePCs_NiMH!AC26-Tablets_NiMH!AC26</f>
        <v>113.32807168957613</v>
      </c>
      <c r="AD26" s="11">
        <f>'POM Portables NiMH'!AD26-'cameras games_NiMH'!AD26-cellphones_NiMH!AD26-'Cordless Tools_NiMH'!AD26-PortablePCs_NiMH!AD26-Tablets_NiMH!AD26</f>
        <v>111.06151025578461</v>
      </c>
      <c r="AE26" s="11">
        <f>'POM Portables NiMH'!AE26-'cameras games_NiMH'!AE26-cellphones_NiMH!AE26-'Cordless Tools_NiMH'!AE26-PortablePCs_NiMH!AE26-Tablets_NiMH!AE26</f>
        <v>108.84028005066892</v>
      </c>
      <c r="AF26" s="11">
        <f>'POM Portables NiMH'!AF26-'cameras games_NiMH'!AF26-cellphones_NiMH!AF26-'Cordless Tools_NiMH'!AF26-PortablePCs_NiMH!AF26-Tablets_NiMH!AF26</f>
        <v>106.66347444965554</v>
      </c>
      <c r="AG26" s="11">
        <f>'POM Portables NiMH'!AG26-'cameras games_NiMH'!AG26-cellphones_NiMH!AG26-'Cordless Tools_NiMH'!AG26-PortablePCs_NiMH!AG26-Tablets_NiMH!AG26</f>
        <v>104.53020496066243</v>
      </c>
      <c r="AH26" s="11">
        <f>'POM Portables NiMH'!AH26-'cameras games_NiMH'!AH26-cellphones_NiMH!AH26-'Cordless Tools_NiMH'!AH26-PortablePCs_NiMH!AH26-Tablets_NiMH!AH26</f>
        <v>102.43960086144918</v>
      </c>
      <c r="AI26" s="11">
        <f>'POM Portables NiMH'!AI26-'cameras games_NiMH'!AI26-cellphones_NiMH!AI26-'Cordless Tools_NiMH'!AI26-PortablePCs_NiMH!AI26-Tablets_NiMH!AI26</f>
        <v>100.39080884422019</v>
      </c>
      <c r="AJ26" s="11">
        <f>'POM Portables NiMH'!AJ26-'cameras games_NiMH'!AJ26-cellphones_NiMH!AJ26-'Cordless Tools_NiMH'!AJ26-PortablePCs_NiMH!AJ26-Tablets_NiMH!AJ26</f>
        <v>98.382992667335785</v>
      </c>
      <c r="AK26" s="11">
        <f>'POM Portables NiMH'!AK26-'cameras games_NiMH'!AK26-cellphones_NiMH!AK26-'Cordless Tools_NiMH'!AK26-PortablePCs_NiMH!AK26-Tablets_NiMH!AK26</f>
        <v>96.415332813989068</v>
      </c>
      <c r="AL26" s="11">
        <f>'POM Portables NiMH'!AL26-'cameras games_NiMH'!AL26-cellphones_NiMH!AL26-'Cordless Tools_NiMH'!AL26-PortablePCs_NiMH!AL26-Tablets_NiMH!AL26</f>
        <v>94.48702615770928</v>
      </c>
      <c r="AM26" s="11">
        <f>'POM Portables NiMH'!AM26-'cameras games_NiMH'!AM26-cellphones_NiMH!AM26-'Cordless Tools_NiMH'!AM26-PortablePCs_NiMH!AM26-Tablets_NiMH!AM26</f>
        <v>92.597285634555092</v>
      </c>
      <c r="AN26" s="11">
        <f>'POM Portables NiMH'!AN26-'cameras games_NiMH'!AN26-cellphones_NiMH!AN26-'Cordless Tools_NiMH'!AN26-PortablePCs_NiMH!AN26-Tablets_NiMH!AN26</f>
        <v>90.745339921863987</v>
      </c>
      <c r="AO26" s="11">
        <f>'POM Portables NiMH'!AO26-'cameras games_NiMH'!AO26-cellphones_NiMH!AO26-'Cordless Tools_NiMH'!AO26-PortablePCs_NiMH!AO26-Tablets_NiMH!AO26</f>
        <v>88.93043312342671</v>
      </c>
      <c r="AP26" s="11">
        <f>'POM Portables NiMH'!AP26-'cameras games_NiMH'!AP26-cellphones_NiMH!AP26-'Cordless Tools_NiMH'!AP26-PortablePCs_NiMH!AP26-Tablets_NiMH!AP26</f>
        <v>87.151824460958181</v>
      </c>
      <c r="AQ26" s="11">
        <f>'POM Portables NiMH'!AQ26-'cameras games_NiMH'!AQ26-cellphones_NiMH!AQ26-'Cordless Tools_NiMH'!AQ26-PortablePCs_NiMH!AQ26-Tablets_NiMH!AQ26</f>
        <v>85.408787971739017</v>
      </c>
      <c r="AR26" s="11">
        <f>'POM Portables NiMH'!AR26-'cameras games_NiMH'!AR26-cellphones_NiMH!AR26-'Cordless Tools_NiMH'!AR26-PortablePCs_NiMH!AR26-Tablets_NiMH!AR26</f>
        <v>83.700612212304236</v>
      </c>
      <c r="AS26" s="11">
        <f>'POM Portables NiMH'!AS26-'cameras games_NiMH'!AS26-cellphones_NiMH!AS26-'Cordless Tools_NiMH'!AS26-PortablePCs_NiMH!AS26-Tablets_NiMH!AS26</f>
        <v>82.02659996805815</v>
      </c>
      <c r="AT26" s="11">
        <f>'POM Portables NiMH'!AT26-'cameras games_NiMH'!AT26-cellphones_NiMH!AT26-'Cordless Tools_NiMH'!AT26-PortablePCs_NiMH!AT26-Tablets_NiMH!AT26</f>
        <v>80.386067968696992</v>
      </c>
      <c r="AU26" s="11">
        <f>'POM Portables NiMH'!AU26-'cameras games_NiMH'!AU26-cellphones_NiMH!AU26-'Cordless Tools_NiMH'!AU26-PortablePCs_NiMH!AU26-Tablets_NiMH!AU26</f>
        <v>79.582207289010029</v>
      </c>
      <c r="AV26" s="11">
        <f>'POM Portables NiMH'!AV26-'cameras games_NiMH'!AV26-cellphones_NiMH!AV26-'Cordless Tools_NiMH'!AV26-PortablePCs_NiMH!AV26-Tablets_NiMH!AV26</f>
        <v>78.786385216119925</v>
      </c>
      <c r="AW26" s="11">
        <f>'POM Portables NiMH'!AW26-'cameras games_NiMH'!AW26-cellphones_NiMH!AW26-'Cordless Tools_NiMH'!AW26-PortablePCs_NiMH!AW26-Tablets_NiMH!AW26</f>
        <v>77.99852136395873</v>
      </c>
      <c r="AX26" s="11">
        <f>'POM Portables NiMH'!AX26-'cameras games_NiMH'!AX26-cellphones_NiMH!AX26-'Cordless Tools_NiMH'!AX26-PortablePCs_NiMH!AX26-Tablets_NiMH!AX26</f>
        <v>77.218536150319139</v>
      </c>
      <c r="AY26" s="11">
        <f>'POM Portables NiMH'!AY26-'cameras games_NiMH'!AY26-cellphones_NiMH!AY26-'Cordless Tools_NiMH'!AY26-PortablePCs_NiMH!AY26-Tablets_NiMH!AY26</f>
        <v>76.446350788815948</v>
      </c>
      <c r="AZ26" s="11">
        <f>'POM Portables NiMH'!AZ26-'cameras games_NiMH'!AZ26-cellphones_NiMH!AZ26-'Cordless Tools_NiMH'!AZ26-PortablePCs_NiMH!AZ26-Tablets_NiMH!AZ26</f>
        <v>75.681887280927782</v>
      </c>
      <c r="BA26" s="11">
        <f>'POM Portables NiMH'!BA26-'cameras games_NiMH'!BA26-cellphones_NiMH!BA26-'Cordless Tools_NiMH'!BA26-PortablePCs_NiMH!BA26-Tablets_NiMH!BA26</f>
        <v>74.925068408118506</v>
      </c>
      <c r="BB26" s="11">
        <f>'POM Portables NiMH'!BB26-'cameras games_NiMH'!BB26-cellphones_NiMH!BB26-'Cordless Tools_NiMH'!BB26-PortablePCs_NiMH!BB26-Tablets_NiMH!BB26</f>
        <v>74.175817724037316</v>
      </c>
      <c r="BC26" s="11">
        <f>'POM Portables NiMH'!BC26-'cameras games_NiMH'!BC26-cellphones_NiMH!BC26-'Cordless Tools_NiMH'!BC26-PortablePCs_NiMH!BC26-Tablets_NiMH!BC26</f>
        <v>73.434059546796945</v>
      </c>
      <c r="BD26" s="11">
        <f>'POM Portables NiMH'!BD26-'cameras games_NiMH'!BD26-cellphones_NiMH!BD26-'Cordless Tools_NiMH'!BD26-PortablePCs_NiMH!BD26-Tablets_NiMH!BD26</f>
        <v>72.699718951328975</v>
      </c>
      <c r="BE26" s="11">
        <f>'POM Portables NiMH'!BE26-'cameras games_NiMH'!BE26-cellphones_NiMH!BE26-'Cordless Tools_NiMH'!BE26-PortablePCs_NiMH!BE26-Tablets_NiMH!BE26</f>
        <v>71.972721761815691</v>
      </c>
    </row>
    <row r="27" spans="1:57" x14ac:dyDescent="0.35">
      <c r="A27" s="57" t="s">
        <v>616</v>
      </c>
      <c r="C27" s="86" t="s">
        <v>5</v>
      </c>
      <c r="D27" s="58" t="s">
        <v>621</v>
      </c>
      <c r="E27" s="84" t="s">
        <v>625</v>
      </c>
      <c r="F27" s="26" t="s">
        <v>54</v>
      </c>
      <c r="G27" s="11">
        <f>'POM Portables NiMH'!G27-'cameras games_NiMH'!G27-cellphones_NiMH!G27-'Cordless Tools_NiMH'!G27-PortablePCs_NiMH!G27-Tablets_NiMH!G27</f>
        <v>651.35938935712136</v>
      </c>
      <c r="H27" s="11">
        <f>'POM Portables NiMH'!H27-'cameras games_NiMH'!H27-cellphones_NiMH!H27-'Cordless Tools_NiMH'!H27-PortablePCs_NiMH!H27-Tablets_NiMH!H27</f>
        <v>738.03139760447073</v>
      </c>
      <c r="I27" s="11">
        <f>'POM Portables NiMH'!I27-'cameras games_NiMH'!I27-cellphones_NiMH!I27-'Cordless Tools_NiMH'!I27-PortablePCs_NiMH!I27-Tablets_NiMH!I27</f>
        <v>843.56627967647194</v>
      </c>
      <c r="J27" s="11">
        <f>'POM Portables NiMH'!J27-'cameras games_NiMH'!J27-cellphones_NiMH!J27-'Cordless Tools_NiMH'!J27-PortablePCs_NiMH!J27-Tablets_NiMH!J27</f>
        <v>951.31610084484623</v>
      </c>
      <c r="K27" s="11">
        <f>'POM Portables NiMH'!K27-'cameras games_NiMH'!K27-cellphones_NiMH!K27-'Cordless Tools_NiMH'!K27-PortablePCs_NiMH!K27-Tablets_NiMH!K27</f>
        <v>1007.8747295061403</v>
      </c>
      <c r="L27" s="11">
        <f>'POM Portables NiMH'!L27-'cameras games_NiMH'!L27-cellphones_NiMH!L27-'Cordless Tools_NiMH'!L27-PortablePCs_NiMH!L27-Tablets_NiMH!L27</f>
        <v>1257.5241130285983</v>
      </c>
      <c r="M27" s="11">
        <f>'POM Portables NiMH'!M27-'cameras games_NiMH'!M27-cellphones_NiMH!M27-'Cordless Tools_NiMH'!M27-PortablePCs_NiMH!M27-Tablets_NiMH!M27</f>
        <v>1435.0118759775023</v>
      </c>
      <c r="N27" s="11">
        <f>'POM Portables NiMH'!N27-'cameras games_NiMH'!N27-cellphones_NiMH!N27-'Cordless Tools_NiMH'!N27-PortablePCs_NiMH!N27-Tablets_NiMH!N27</f>
        <v>1114.8837066072826</v>
      </c>
      <c r="O27" s="11">
        <f>'POM Portables NiMH'!O27-'cameras games_NiMH'!O27-cellphones_NiMH!O27-'Cordless Tools_NiMH'!O27-PortablePCs_NiMH!O27-Tablets_NiMH!O27</f>
        <v>1287.5127716265717</v>
      </c>
      <c r="P27" s="11">
        <f>'POM Portables NiMH'!P27-'cameras games_NiMH'!P27-cellphones_NiMH!P27-'Cordless Tools_NiMH'!P27-PortablePCs_NiMH!P27-Tablets_NiMH!P27</f>
        <v>1099.8281182874923</v>
      </c>
      <c r="Q27" s="11">
        <f>'POM Portables NiMH'!Q27-'cameras games_NiMH'!Q27-cellphones_NiMH!Q27-'Cordless Tools_NiMH'!Q27-PortablePCs_NiMH!Q27-Tablets_NiMH!Q27</f>
        <v>1394.3223618752777</v>
      </c>
      <c r="R27" s="11">
        <f>'POM Portables NiMH'!R27-'cameras games_NiMH'!R27-cellphones_NiMH!R27-'Cordless Tools_NiMH'!R27-PortablePCs_NiMH!R27-Tablets_NiMH!R27</f>
        <v>1791.891377317043</v>
      </c>
      <c r="S27" s="11">
        <f>'POM Portables NiMH'!S27-'cameras games_NiMH'!S27-cellphones_NiMH!S27-'Cordless Tools_NiMH'!S27-PortablePCs_NiMH!S27-Tablets_NiMH!S27</f>
        <v>1554.7979974322836</v>
      </c>
      <c r="T27" s="11">
        <f>'POM Portables NiMH'!T27-'cameras games_NiMH'!T27-cellphones_NiMH!T27-'Cordless Tools_NiMH'!T27-PortablePCs_NiMH!T27-Tablets_NiMH!T27</f>
        <v>1582.6190642442471</v>
      </c>
      <c r="U27" s="11">
        <f>'POM Portables NiMH'!U27-'cameras games_NiMH'!U27-cellphones_NiMH!U27-'Cordless Tools_NiMH'!U27-PortablePCs_NiMH!U27-Tablets_NiMH!U27</f>
        <v>1375.3335259495411</v>
      </c>
      <c r="V27" s="11">
        <f>'POM Portables NiMH'!V27-'cameras games_NiMH'!V27-cellphones_NiMH!V27-'Cordless Tools_NiMH'!V27-PortablePCs_NiMH!V27-Tablets_NiMH!V27</f>
        <v>1283.577637506118</v>
      </c>
      <c r="W27" s="11">
        <f>'POM Portables NiMH'!W27-'cameras games_NiMH'!W27-cellphones_NiMH!W27-'Cordless Tools_NiMH'!W27-PortablePCs_NiMH!W27-Tablets_NiMH!W27</f>
        <v>1170.6773613519097</v>
      </c>
      <c r="X27" s="11">
        <f>'POM Portables NiMH'!X27-'cameras games_NiMH'!X27-cellphones_NiMH!X27-'Cordless Tools_NiMH'!X27-PortablePCs_NiMH!X27-Tablets_NiMH!X27</f>
        <v>1216.6938856017705</v>
      </c>
      <c r="Y27" s="11">
        <f>'POM Portables NiMH'!Y27-'cameras games_NiMH'!Y27-cellphones_NiMH!Y27-'Cordless Tools_NiMH'!Y27-PortablePCs_NiMH!Y27-Tablets_NiMH!Y27</f>
        <v>1093.1587888066881</v>
      </c>
      <c r="Z27" s="11">
        <f>'POM Portables NiMH'!Z27-'cameras games_NiMH'!Z27-cellphones_NiMH!Z27-'Cordless Tools_NiMH'!Z27-PortablePCs_NiMH!Z27-Tablets_NiMH!Z27</f>
        <v>1070.7572126288817</v>
      </c>
      <c r="AA27" s="11">
        <f>'POM Portables NiMH'!AA27-'cameras games_NiMH'!AA27-cellphones_NiMH!AA27-'Cordless Tools_NiMH'!AA27-PortablePCs_NiMH!AA27-Tablets_NiMH!AA27</f>
        <v>1105.4776567217868</v>
      </c>
      <c r="AB27" s="11">
        <f>'POM Portables NiMH'!AB27-'cameras games_NiMH'!AB27-cellphones_NiMH!AB27-'Cordless Tools_NiMH'!AB27-PortablePCs_NiMH!AB27-Tablets_NiMH!AB27</f>
        <v>1013.4552058471504</v>
      </c>
      <c r="AC27" s="11">
        <f>'POM Portables NiMH'!AC27-'cameras games_NiMH'!AC27-cellphones_NiMH!AC27-'Cordless Tools_NiMH'!AC27-PortablePCs_NiMH!AC27-Tablets_NiMH!AC27</f>
        <v>993.18610173020738</v>
      </c>
      <c r="AD27" s="11">
        <f>'POM Portables NiMH'!AD27-'cameras games_NiMH'!AD27-cellphones_NiMH!AD27-'Cordless Tools_NiMH'!AD27-PortablePCs_NiMH!AD27-Tablets_NiMH!AD27</f>
        <v>973.32237969560322</v>
      </c>
      <c r="AE27" s="11">
        <f>'POM Portables NiMH'!AE27-'cameras games_NiMH'!AE27-cellphones_NiMH!AE27-'Cordless Tools_NiMH'!AE27-PortablePCs_NiMH!AE27-Tablets_NiMH!AE27</f>
        <v>953.85593210169111</v>
      </c>
      <c r="AF27" s="11">
        <f>'POM Portables NiMH'!AF27-'cameras games_NiMH'!AF27-cellphones_NiMH!AF27-'Cordless Tools_NiMH'!AF27-PortablePCs_NiMH!AF27-Tablets_NiMH!AF27</f>
        <v>934.77881345965727</v>
      </c>
      <c r="AG27" s="11">
        <f>'POM Portables NiMH'!AG27-'cameras games_NiMH'!AG27-cellphones_NiMH!AG27-'Cordless Tools_NiMH'!AG27-PortablePCs_NiMH!AG27-Tablets_NiMH!AG27</f>
        <v>916.08323719046416</v>
      </c>
      <c r="AH27" s="11">
        <f>'POM Portables NiMH'!AH27-'cameras games_NiMH'!AH27-cellphones_NiMH!AH27-'Cordless Tools_NiMH'!AH27-PortablePCs_NiMH!AH27-Tablets_NiMH!AH27</f>
        <v>897.7615724466549</v>
      </c>
      <c r="AI27" s="11">
        <f>'POM Portables NiMH'!AI27-'cameras games_NiMH'!AI27-cellphones_NiMH!AI27-'Cordless Tools_NiMH'!AI27-PortablePCs_NiMH!AI27-Tablets_NiMH!AI27</f>
        <v>879.8063409977218</v>
      </c>
      <c r="AJ27" s="11">
        <f>'POM Portables NiMH'!AJ27-'cameras games_NiMH'!AJ27-cellphones_NiMH!AJ27-'Cordless Tools_NiMH'!AJ27-PortablePCs_NiMH!AJ27-Tablets_NiMH!AJ27</f>
        <v>862.2102141777674</v>
      </c>
      <c r="AK27" s="11">
        <f>'POM Portables NiMH'!AK27-'cameras games_NiMH'!AK27-cellphones_NiMH!AK27-'Cordless Tools_NiMH'!AK27-PortablePCs_NiMH!AK27-Tablets_NiMH!AK27</f>
        <v>844.96600989421199</v>
      </c>
      <c r="AL27" s="11">
        <f>'POM Portables NiMH'!AL27-'cameras games_NiMH'!AL27-cellphones_NiMH!AL27-'Cordless Tools_NiMH'!AL27-PortablePCs_NiMH!AL27-Tablets_NiMH!AL27</f>
        <v>828.06668969632778</v>
      </c>
      <c r="AM27" s="11">
        <f>'POM Portables NiMH'!AM27-'cameras games_NiMH'!AM27-cellphones_NiMH!AM27-'Cordless Tools_NiMH'!AM27-PortablePCs_NiMH!AM27-Tablets_NiMH!AM27</f>
        <v>811.50535590240122</v>
      </c>
      <c r="AN27" s="11">
        <f>'POM Portables NiMH'!AN27-'cameras games_NiMH'!AN27-cellphones_NiMH!AN27-'Cordless Tools_NiMH'!AN27-PortablePCs_NiMH!AN27-Tablets_NiMH!AN27</f>
        <v>795.27524878435315</v>
      </c>
      <c r="AO27" s="11">
        <f>'POM Portables NiMH'!AO27-'cameras games_NiMH'!AO27-cellphones_NiMH!AO27-'Cordless Tools_NiMH'!AO27-PortablePCs_NiMH!AO27-Tablets_NiMH!AO27</f>
        <v>779.36974380866604</v>
      </c>
      <c r="AP27" s="11">
        <f>'POM Portables NiMH'!AP27-'cameras games_NiMH'!AP27-cellphones_NiMH!AP27-'Cordless Tools_NiMH'!AP27-PortablePCs_NiMH!AP27-Tablets_NiMH!AP27</f>
        <v>763.78234893249271</v>
      </c>
      <c r="AQ27" s="11">
        <f>'POM Portables NiMH'!AQ27-'cameras games_NiMH'!AQ27-cellphones_NiMH!AQ27-'Cordless Tools_NiMH'!AQ27-PortablePCs_NiMH!AQ27-Tablets_NiMH!AQ27</f>
        <v>748.50670195384282</v>
      </c>
      <c r="AR27" s="11">
        <f>'POM Portables NiMH'!AR27-'cameras games_NiMH'!AR27-cellphones_NiMH!AR27-'Cordless Tools_NiMH'!AR27-PortablePCs_NiMH!AR27-Tablets_NiMH!AR27</f>
        <v>733.53656791476601</v>
      </c>
      <c r="AS27" s="11">
        <f>'POM Portables NiMH'!AS27-'cameras games_NiMH'!AS27-cellphones_NiMH!AS27-'Cordless Tools_NiMH'!AS27-PortablePCs_NiMH!AS27-Tablets_NiMH!AS27</f>
        <v>718.86583655647064</v>
      </c>
      <c r="AT27" s="11">
        <f>'POM Portables NiMH'!AT27-'cameras games_NiMH'!AT27-cellphones_NiMH!AT27-'Cordless Tools_NiMH'!AT27-PortablePCs_NiMH!AT27-Tablets_NiMH!AT27</f>
        <v>704.4885198253412</v>
      </c>
      <c r="AU27" s="11">
        <f>'POM Portables NiMH'!AU27-'cameras games_NiMH'!AU27-cellphones_NiMH!AU27-'Cordless Tools_NiMH'!AU27-PortablePCs_NiMH!AU27-Tablets_NiMH!AU27</f>
        <v>697.44363462708782</v>
      </c>
      <c r="AV27" s="11">
        <f>'POM Portables NiMH'!AV27-'cameras games_NiMH'!AV27-cellphones_NiMH!AV27-'Cordless Tools_NiMH'!AV27-PortablePCs_NiMH!AV27-Tablets_NiMH!AV27</f>
        <v>690.46919828081695</v>
      </c>
      <c r="AW27" s="11">
        <f>'POM Portables NiMH'!AW27-'cameras games_NiMH'!AW27-cellphones_NiMH!AW27-'Cordless Tools_NiMH'!AW27-PortablePCs_NiMH!AW27-Tablets_NiMH!AW27</f>
        <v>683.56450629800884</v>
      </c>
      <c r="AX27" s="11">
        <f>'POM Portables NiMH'!AX27-'cameras games_NiMH'!AX27-cellphones_NiMH!AX27-'Cordless Tools_NiMH'!AX27-PortablePCs_NiMH!AX27-Tablets_NiMH!AX27</f>
        <v>676.72886123502872</v>
      </c>
      <c r="AY27" s="11">
        <f>'POM Portables NiMH'!AY27-'cameras games_NiMH'!AY27-cellphones_NiMH!AY27-'Cordless Tools_NiMH'!AY27-PortablePCs_NiMH!AY27-Tablets_NiMH!AY27</f>
        <v>669.96157262267843</v>
      </c>
      <c r="AZ27" s="11">
        <f>'POM Portables NiMH'!AZ27-'cameras games_NiMH'!AZ27-cellphones_NiMH!AZ27-'Cordless Tools_NiMH'!AZ27-PortablePCs_NiMH!AZ27-Tablets_NiMH!AZ27</f>
        <v>663.26195689645169</v>
      </c>
      <c r="BA27" s="11">
        <f>'POM Portables NiMH'!BA27-'cameras games_NiMH'!BA27-cellphones_NiMH!BA27-'Cordless Tools_NiMH'!BA27-PortablePCs_NiMH!BA27-Tablets_NiMH!BA27</f>
        <v>656.62933732748718</v>
      </c>
      <c r="BB27" s="11">
        <f>'POM Portables NiMH'!BB27-'cameras games_NiMH'!BB27-cellphones_NiMH!BB27-'Cordless Tools_NiMH'!BB27-PortablePCs_NiMH!BB27-Tablets_NiMH!BB27</f>
        <v>650.06304395421228</v>
      </c>
      <c r="BC27" s="11">
        <f>'POM Portables NiMH'!BC27-'cameras games_NiMH'!BC27-cellphones_NiMH!BC27-'Cordless Tools_NiMH'!BC27-PortablePCs_NiMH!BC27-Tablets_NiMH!BC27</f>
        <v>643.5624135146702</v>
      </c>
      <c r="BD27" s="11">
        <f>'POM Portables NiMH'!BD27-'cameras games_NiMH'!BD27-cellphones_NiMH!BD27-'Cordless Tools_NiMH'!BD27-PortablePCs_NiMH!BD27-Tablets_NiMH!BD27</f>
        <v>637.12678937952353</v>
      </c>
      <c r="BE27" s="11">
        <f>'POM Portables NiMH'!BE27-'cameras games_NiMH'!BE27-cellphones_NiMH!BE27-'Cordless Tools_NiMH'!BE27-PortablePCs_NiMH!BE27-Tablets_NiMH!BE27</f>
        <v>630.75552148572831</v>
      </c>
    </row>
    <row r="28" spans="1:57" x14ac:dyDescent="0.35">
      <c r="A28" s="57" t="s">
        <v>616</v>
      </c>
      <c r="C28" s="86" t="s">
        <v>5</v>
      </c>
      <c r="D28" s="58" t="s">
        <v>621</v>
      </c>
      <c r="E28" s="84" t="s">
        <v>625</v>
      </c>
      <c r="F28" s="26" t="s">
        <v>55</v>
      </c>
      <c r="G28" s="11">
        <f>'POM Portables NiMH'!G28-'cameras games_NiMH'!G28-cellphones_NiMH!G28-'Cordless Tools_NiMH'!G28-PortablePCs_NiMH!G28-Tablets_NiMH!G28</f>
        <v>25.755993718749124</v>
      </c>
      <c r="H28" s="11">
        <f>'POM Portables NiMH'!H28-'cameras games_NiMH'!H28-cellphones_NiMH!H28-'Cordless Tools_NiMH'!H28-PortablePCs_NiMH!H28-Tablets_NiMH!H28</f>
        <v>29.33273552540291</v>
      </c>
      <c r="I28" s="11">
        <f>'POM Portables NiMH'!I28-'cameras games_NiMH'!I28-cellphones_NiMH!I28-'Cordless Tools_NiMH'!I28-PortablePCs_NiMH!I28-Tablets_NiMH!I28</f>
        <v>33.392701787624596</v>
      </c>
      <c r="J28" s="11">
        <f>'POM Portables NiMH'!J28-'cameras games_NiMH'!J28-cellphones_NiMH!J28-'Cordless Tools_NiMH'!J28-PortablePCs_NiMH!J28-Tablets_NiMH!J28</f>
        <v>38.010577628120842</v>
      </c>
      <c r="K28" s="11">
        <f>'POM Portables NiMH'!K28-'cameras games_NiMH'!K28-cellphones_NiMH!K28-'Cordless Tools_NiMH'!K28-PortablePCs_NiMH!K28-Tablets_NiMH!K28</f>
        <v>40.214444721245123</v>
      </c>
      <c r="L28" s="11">
        <f>'POM Portables NiMH'!L28-'cameras games_NiMH'!L28-cellphones_NiMH!L28-'Cordless Tools_NiMH'!L28-PortablePCs_NiMH!L28-Tablets_NiMH!L28</f>
        <v>49.83262392737155</v>
      </c>
      <c r="M28" s="11">
        <f>'POM Portables NiMH'!M28-'cameras games_NiMH'!M28-cellphones_NiMH!M28-'Cordless Tools_NiMH'!M28-PortablePCs_NiMH!M28-Tablets_NiMH!M28</f>
        <v>56.697850587607142</v>
      </c>
      <c r="N28" s="11">
        <f>'POM Portables NiMH'!N28-'cameras games_NiMH'!N28-cellphones_NiMH!N28-'Cordless Tools_NiMH'!N28-PortablePCs_NiMH!N28-Tablets_NiMH!N28</f>
        <v>44.512737702014626</v>
      </c>
      <c r="O28" s="11">
        <f>'POM Portables NiMH'!O28-'cameras games_NiMH'!O28-cellphones_NiMH!O28-'Cordless Tools_NiMH'!O28-PortablePCs_NiMH!O28-Tablets_NiMH!O28</f>
        <v>51.729349178548411</v>
      </c>
      <c r="P28" s="11">
        <f>'POM Portables NiMH'!P28-'cameras games_NiMH'!P28-cellphones_NiMH!P28-'Cordless Tools_NiMH'!P28-PortablePCs_NiMH!P28-Tablets_NiMH!P28</f>
        <v>44.25394893811378</v>
      </c>
      <c r="Q28" s="11">
        <f>'POM Portables NiMH'!Q28-'cameras games_NiMH'!Q28-cellphones_NiMH!Q28-'Cordless Tools_NiMH'!Q28-PortablePCs_NiMH!Q28-Tablets_NiMH!Q28</f>
        <v>56.026650499605935</v>
      </c>
      <c r="R28" s="11">
        <f>'POM Portables NiMH'!R28-'cameras games_NiMH'!R28-cellphones_NiMH!R28-'Cordless Tools_NiMH'!R28-PortablePCs_NiMH!R28-Tablets_NiMH!R28</f>
        <v>71.268523046346132</v>
      </c>
      <c r="S28" s="11">
        <f>'POM Portables NiMH'!S28-'cameras games_NiMH'!S28-cellphones_NiMH!S28-'Cordless Tools_NiMH'!S28-PortablePCs_NiMH!S28-Tablets_NiMH!S28</f>
        <v>24.985340918641043</v>
      </c>
      <c r="T28" s="11">
        <f>'POM Portables NiMH'!T28-'cameras games_NiMH'!T28-cellphones_NiMH!T28-'Cordless Tools_NiMH'!T28-PortablePCs_NiMH!T28-Tablets_NiMH!T28</f>
        <v>30.698653180063566</v>
      </c>
      <c r="U28" s="11">
        <f>'POM Portables NiMH'!U28-'cameras games_NiMH'!U28-cellphones_NiMH!U28-'Cordless Tools_NiMH'!U28-PortablePCs_NiMH!U28-Tablets_NiMH!U28</f>
        <v>30.976417225714627</v>
      </c>
      <c r="V28" s="11">
        <f>'POM Portables NiMH'!V28-'cameras games_NiMH'!V28-cellphones_NiMH!V28-'Cordless Tools_NiMH'!V28-PortablePCs_NiMH!V28-Tablets_NiMH!V28</f>
        <v>26.624810229511301</v>
      </c>
      <c r="W28" s="11">
        <f>'POM Portables NiMH'!W28-'cameras games_NiMH'!W28-cellphones_NiMH!W28-'Cordless Tools_NiMH'!W28-PortablePCs_NiMH!W28-Tablets_NiMH!W28</f>
        <v>20.126227187303584</v>
      </c>
      <c r="X28" s="11">
        <f>'POM Portables NiMH'!X28-'cameras games_NiMH'!X28-cellphones_NiMH!X28-'Cordless Tools_NiMH'!X28-PortablePCs_NiMH!X28-Tablets_NiMH!X28</f>
        <v>23.204568399573599</v>
      </c>
      <c r="Y28" s="11">
        <f>'POM Portables NiMH'!Y28-'cameras games_NiMH'!Y28-cellphones_NiMH!Y28-'Cordless Tools_NiMH'!Y28-PortablePCs_NiMH!Y28-Tablets_NiMH!Y28</f>
        <v>23.441265905794271</v>
      </c>
      <c r="Z28" s="11">
        <f>'POM Portables NiMH'!Z28-'cameras games_NiMH'!Z28-cellphones_NiMH!Z28-'Cordless Tools_NiMH'!Z28-PortablePCs_NiMH!Z28-Tablets_NiMH!Z28</f>
        <v>23.440020587074756</v>
      </c>
      <c r="AA28" s="11">
        <f>'POM Portables NiMH'!AA28-'cameras games_NiMH'!AA28-cellphones_NiMH!AA28-'Cordless Tools_NiMH'!AA28-PortablePCs_NiMH!AA28-Tablets_NiMH!AA28</f>
        <v>26.146565735041293</v>
      </c>
      <c r="AB28" s="11">
        <f>'POM Portables NiMH'!AB28-'cameras games_NiMH'!AB28-cellphones_NiMH!AB28-'Cordless Tools_NiMH'!AB28-PortablePCs_NiMH!AB28-Tablets_NiMH!AB28</f>
        <v>21.455582148760602</v>
      </c>
      <c r="AC28" s="11">
        <f>'POM Portables NiMH'!AC28-'cameras games_NiMH'!AC28-cellphones_NiMH!AC28-'Cordless Tools_NiMH'!AC28-PortablePCs_NiMH!AC28-Tablets_NiMH!AC28</f>
        <v>21.02647050578539</v>
      </c>
      <c r="AD28" s="11">
        <f>'POM Portables NiMH'!AD28-'cameras games_NiMH'!AD28-cellphones_NiMH!AD28-'Cordless Tools_NiMH'!AD28-PortablePCs_NiMH!AD28-Tablets_NiMH!AD28</f>
        <v>20.605941095669682</v>
      </c>
      <c r="AE28" s="11">
        <f>'POM Portables NiMH'!AE28-'cameras games_NiMH'!AE28-cellphones_NiMH!AE28-'Cordless Tools_NiMH'!AE28-PortablePCs_NiMH!AE28-Tablets_NiMH!AE28</f>
        <v>20.19382227375629</v>
      </c>
      <c r="AF28" s="11">
        <f>'POM Portables NiMH'!AF28-'cameras games_NiMH'!AF28-cellphones_NiMH!AF28-'Cordless Tools_NiMH'!AF28-PortablePCs_NiMH!AF28-Tablets_NiMH!AF28</f>
        <v>19.789945828281162</v>
      </c>
      <c r="AG28" s="11">
        <f>'POM Portables NiMH'!AG28-'cameras games_NiMH'!AG28-cellphones_NiMH!AG28-'Cordless Tools_NiMH'!AG28-PortablePCs_NiMH!AG28-Tablets_NiMH!AG28</f>
        <v>19.394146911715538</v>
      </c>
      <c r="AH28" s="11">
        <f>'POM Portables NiMH'!AH28-'cameras games_NiMH'!AH28-cellphones_NiMH!AH28-'Cordless Tools_NiMH'!AH28-PortablePCs_NiMH!AH28-Tablets_NiMH!AH28</f>
        <v>19.006263973481229</v>
      </c>
      <c r="AI28" s="11">
        <f>'POM Portables NiMH'!AI28-'cameras games_NiMH'!AI28-cellphones_NiMH!AI28-'Cordless Tools_NiMH'!AI28-PortablePCs_NiMH!AI28-Tablets_NiMH!AI28</f>
        <v>18.626138694011605</v>
      </c>
      <c r="AJ28" s="11">
        <f>'POM Portables NiMH'!AJ28-'cameras games_NiMH'!AJ28-cellphones_NiMH!AJ28-'Cordless Tools_NiMH'!AJ28-PortablePCs_NiMH!AJ28-Tablets_NiMH!AJ28</f>
        <v>18.253615920131374</v>
      </c>
      <c r="AK28" s="11">
        <f>'POM Portables NiMH'!AK28-'cameras games_NiMH'!AK28-cellphones_NiMH!AK28-'Cordless Tools_NiMH'!AK28-PortablePCs_NiMH!AK28-Tablets_NiMH!AK28</f>
        <v>17.888543601728745</v>
      </c>
      <c r="AL28" s="11">
        <f>'POM Portables NiMH'!AL28-'cameras games_NiMH'!AL28-cellphones_NiMH!AL28-'Cordless Tools_NiMH'!AL28-PortablePCs_NiMH!AL28-Tablets_NiMH!AL28</f>
        <v>17.530772729694171</v>
      </c>
      <c r="AM28" s="11">
        <f>'POM Portables NiMH'!AM28-'cameras games_NiMH'!AM28-cellphones_NiMH!AM28-'Cordless Tools_NiMH'!AM28-PortablePCs_NiMH!AM28-Tablets_NiMH!AM28</f>
        <v>17.180157275100289</v>
      </c>
      <c r="AN28" s="11">
        <f>'POM Portables NiMH'!AN28-'cameras games_NiMH'!AN28-cellphones_NiMH!AN28-'Cordless Tools_NiMH'!AN28-PortablePCs_NiMH!AN28-Tablets_NiMH!AN28</f>
        <v>16.836554129598284</v>
      </c>
      <c r="AO28" s="11">
        <f>'POM Portables NiMH'!AO28-'cameras games_NiMH'!AO28-cellphones_NiMH!AO28-'Cordless Tools_NiMH'!AO28-PortablePCs_NiMH!AO28-Tablets_NiMH!AO28</f>
        <v>16.499823047006316</v>
      </c>
      <c r="AP28" s="11">
        <f>'POM Portables NiMH'!AP28-'cameras games_NiMH'!AP28-cellphones_NiMH!AP28-'Cordless Tools_NiMH'!AP28-PortablePCs_NiMH!AP28-Tablets_NiMH!AP28</f>
        <v>16.16982658606619</v>
      </c>
      <c r="AQ28" s="11">
        <f>'POM Portables NiMH'!AQ28-'cameras games_NiMH'!AQ28-cellphones_NiMH!AQ28-'Cordless Tools_NiMH'!AQ28-PortablePCs_NiMH!AQ28-Tablets_NiMH!AQ28</f>
        <v>15.846430054344866</v>
      </c>
      <c r="AR28" s="11">
        <f>'POM Portables NiMH'!AR28-'cameras games_NiMH'!AR28-cellphones_NiMH!AR28-'Cordless Tools_NiMH'!AR28-PortablePCs_NiMH!AR28-Tablets_NiMH!AR28</f>
        <v>15.52950145325797</v>
      </c>
      <c r="AS28" s="11">
        <f>'POM Portables NiMH'!AS28-'cameras games_NiMH'!AS28-cellphones_NiMH!AS28-'Cordless Tools_NiMH'!AS28-PortablePCs_NiMH!AS28-Tablets_NiMH!AS28</f>
        <v>15.218911424192811</v>
      </c>
      <c r="AT28" s="11">
        <f>'POM Portables NiMH'!AT28-'cameras games_NiMH'!AT28-cellphones_NiMH!AT28-'Cordless Tools_NiMH'!AT28-PortablePCs_NiMH!AT28-Tablets_NiMH!AT28</f>
        <v>14.914533195708955</v>
      </c>
      <c r="AU28" s="11">
        <f>'POM Portables NiMH'!AU28-'cameras games_NiMH'!AU28-cellphones_NiMH!AU28-'Cordless Tools_NiMH'!AU28-PortablePCs_NiMH!AU28-Tablets_NiMH!AU28</f>
        <v>14.765387863751865</v>
      </c>
      <c r="AV28" s="11">
        <f>'POM Portables NiMH'!AV28-'cameras games_NiMH'!AV28-cellphones_NiMH!AV28-'Cordless Tools_NiMH'!AV28-PortablePCs_NiMH!AV28-Tablets_NiMH!AV28</f>
        <v>14.617733985114347</v>
      </c>
      <c r="AW28" s="11">
        <f>'POM Portables NiMH'!AW28-'cameras games_NiMH'!AW28-cellphones_NiMH!AW28-'Cordless Tools_NiMH'!AW28-PortablePCs_NiMH!AW28-Tablets_NiMH!AW28</f>
        <v>14.471556645263203</v>
      </c>
      <c r="AX28" s="11">
        <f>'POM Portables NiMH'!AX28-'cameras games_NiMH'!AX28-cellphones_NiMH!AX28-'Cordless Tools_NiMH'!AX28-PortablePCs_NiMH!AX28-Tablets_NiMH!AX28</f>
        <v>14.32684107881057</v>
      </c>
      <c r="AY28" s="11">
        <f>'POM Portables NiMH'!AY28-'cameras games_NiMH'!AY28-cellphones_NiMH!AY28-'Cordless Tools_NiMH'!AY28-PortablePCs_NiMH!AY28-Tablets_NiMH!AY28</f>
        <v>14.183572668022464</v>
      </c>
      <c r="AZ28" s="11">
        <f>'POM Portables NiMH'!AZ28-'cameras games_NiMH'!AZ28-cellphones_NiMH!AZ28-'Cordless Tools_NiMH'!AZ28-PortablePCs_NiMH!AZ28-Tablets_NiMH!AZ28</f>
        <v>14.04173694134224</v>
      </c>
      <c r="BA28" s="11">
        <f>'POM Portables NiMH'!BA28-'cameras games_NiMH'!BA28-cellphones_NiMH!BA28-'Cordless Tools_NiMH'!BA28-PortablePCs_NiMH!BA28-Tablets_NiMH!BA28</f>
        <v>13.901319571928818</v>
      </c>
      <c r="BB28" s="11">
        <f>'POM Portables NiMH'!BB28-'cameras games_NiMH'!BB28-cellphones_NiMH!BB28-'Cordless Tools_NiMH'!BB28-PortablePCs_NiMH!BB28-Tablets_NiMH!BB28</f>
        <v>13.76230637620953</v>
      </c>
      <c r="BC28" s="11">
        <f>'POM Portables NiMH'!BC28-'cameras games_NiMH'!BC28-cellphones_NiMH!BC28-'Cordless Tools_NiMH'!BC28-PortablePCs_NiMH!BC28-Tablets_NiMH!BC28</f>
        <v>13.624683312447434</v>
      </c>
      <c r="BD28" s="11">
        <f>'POM Portables NiMH'!BD28-'cameras games_NiMH'!BD28-cellphones_NiMH!BD28-'Cordless Tools_NiMH'!BD28-PortablePCs_NiMH!BD28-Tablets_NiMH!BD28</f>
        <v>13.48843647932296</v>
      </c>
      <c r="BE28" s="11">
        <f>'POM Portables NiMH'!BE28-'cameras games_NiMH'!BE28-cellphones_NiMH!BE28-'Cordless Tools_NiMH'!BE28-PortablePCs_NiMH!BE28-Tablets_NiMH!BE28</f>
        <v>13.35355211452973</v>
      </c>
    </row>
    <row r="29" spans="1:57" x14ac:dyDescent="0.35">
      <c r="A29" s="57" t="s">
        <v>616</v>
      </c>
      <c r="C29" s="86" t="s">
        <v>5</v>
      </c>
      <c r="D29" s="58" t="s">
        <v>621</v>
      </c>
      <c r="E29" s="84" t="s">
        <v>625</v>
      </c>
      <c r="F29" s="26" t="s">
        <v>56</v>
      </c>
      <c r="G29" s="11">
        <f>'POM Portables NiMH'!G29-'cameras games_NiMH'!G29-cellphones_NiMH!G29-'Cordless Tools_NiMH'!G29-PortablePCs_NiMH!G29-Tablets_NiMH!G29</f>
        <v>15.509568797009278</v>
      </c>
      <c r="H29" s="11">
        <f>'POM Portables NiMH'!H29-'cameras games_NiMH'!H29-cellphones_NiMH!H29-'Cordless Tools_NiMH'!H29-PortablePCs_NiMH!H29-Tablets_NiMH!H29</f>
        <v>17.489533474060917</v>
      </c>
      <c r="I29" s="11">
        <f>'POM Portables NiMH'!I29-'cameras games_NiMH'!I29-cellphones_NiMH!I29-'Cordless Tools_NiMH'!I29-PortablePCs_NiMH!I29-Tablets_NiMH!I29</f>
        <v>19.867441425435818</v>
      </c>
      <c r="J29" s="11">
        <f>'POM Portables NiMH'!J29-'cameras games_NiMH'!J29-cellphones_NiMH!J29-'Cordless Tools_NiMH'!J29-PortablePCs_NiMH!J29-Tablets_NiMH!J29</f>
        <v>22.45202200083256</v>
      </c>
      <c r="K29" s="11">
        <f>'POM Portables NiMH'!K29-'cameras games_NiMH'!K29-cellphones_NiMH!K29-'Cordless Tools_NiMH'!K29-PortablePCs_NiMH!K29-Tablets_NiMH!K29</f>
        <v>23.618237358082673</v>
      </c>
      <c r="L29" s="11">
        <f>'POM Portables NiMH'!L29-'cameras games_NiMH'!L29-cellphones_NiMH!L29-'Cordless Tools_NiMH'!L29-PortablePCs_NiMH!L29-Tablets_NiMH!L29</f>
        <v>29.480310044698978</v>
      </c>
      <c r="M29" s="11">
        <f>'POM Portables NiMH'!M29-'cameras games_NiMH'!M29-cellphones_NiMH!M29-'Cordless Tools_NiMH'!M29-PortablePCs_NiMH!M29-Tablets_NiMH!M29</f>
        <v>33.71183622938311</v>
      </c>
      <c r="N29" s="11">
        <f>'POM Portables NiMH'!N29-'cameras games_NiMH'!N29-cellphones_NiMH!N29-'Cordless Tools_NiMH'!N29-PortablePCs_NiMH!N29-Tablets_NiMH!N29</f>
        <v>26.188145354051013</v>
      </c>
      <c r="O29" s="11">
        <f>'POM Portables NiMH'!O29-'cameras games_NiMH'!O29-cellphones_NiMH!O29-'Cordless Tools_NiMH'!O29-PortablePCs_NiMH!O29-Tablets_NiMH!O29</f>
        <v>30.513964511388728</v>
      </c>
      <c r="P29" s="11">
        <f>'POM Portables NiMH'!P29-'cameras games_NiMH'!P29-cellphones_NiMH!P29-'Cordless Tools_NiMH'!P29-PortablePCs_NiMH!P29-Tablets_NiMH!P29</f>
        <v>25.915333762996511</v>
      </c>
      <c r="Q29" s="11">
        <f>'POM Portables NiMH'!Q29-'cameras games_NiMH'!Q29-cellphones_NiMH!Q29-'Cordless Tools_NiMH'!Q29-PortablePCs_NiMH!Q29-Tablets_NiMH!Q29</f>
        <v>33.353489631984239</v>
      </c>
      <c r="R29" s="11">
        <f>'POM Portables NiMH'!R29-'cameras games_NiMH'!R29-cellphones_NiMH!R29-'Cordless Tools_NiMH'!R29-PortablePCs_NiMH!R29-Tablets_NiMH!R29</f>
        <v>42.623754859248493</v>
      </c>
      <c r="S29" s="11">
        <f>'POM Portables NiMH'!S29-'cameras games_NiMH'!S29-cellphones_NiMH!S29-'Cordless Tools_NiMH'!S29-PortablePCs_NiMH!S29-Tablets_NiMH!S29</f>
        <v>40.570147056224748</v>
      </c>
      <c r="T29" s="11">
        <f>'POM Portables NiMH'!T29-'cameras games_NiMH'!T29-cellphones_NiMH!T29-'Cordless Tools_NiMH'!T29-PortablePCs_NiMH!T29-Tablets_NiMH!T29</f>
        <v>47.368446838250215</v>
      </c>
      <c r="U29" s="11">
        <f>'POM Portables NiMH'!U29-'cameras games_NiMH'!U29-cellphones_NiMH!U29-'Cordless Tools_NiMH'!U29-PortablePCs_NiMH!U29-Tablets_NiMH!U29</f>
        <v>38.406778734008917</v>
      </c>
      <c r="V29" s="11">
        <f>'POM Portables NiMH'!V29-'cameras games_NiMH'!V29-cellphones_NiMH!V29-'Cordless Tools_NiMH'!V29-PortablePCs_NiMH!V29-Tablets_NiMH!V29</f>
        <v>36.648794049375617</v>
      </c>
      <c r="W29" s="11">
        <f>'POM Portables NiMH'!W29-'cameras games_NiMH'!W29-cellphones_NiMH!W29-'Cordless Tools_NiMH'!W29-PortablePCs_NiMH!W29-Tablets_NiMH!W29</f>
        <v>35.49058647283222</v>
      </c>
      <c r="X29" s="11">
        <f>'POM Portables NiMH'!X29-'cameras games_NiMH'!X29-cellphones_NiMH!X29-'Cordless Tools_NiMH'!X29-PortablePCs_NiMH!X29-Tablets_NiMH!X29</f>
        <v>39.452543198675393</v>
      </c>
      <c r="Y29" s="11">
        <f>'POM Portables NiMH'!Y29-'cameras games_NiMH'!Y29-cellphones_NiMH!Y29-'Cordless Tools_NiMH'!Y29-PortablePCs_NiMH!Y29-Tablets_NiMH!Y29</f>
        <v>34.271825369992854</v>
      </c>
      <c r="Z29" s="11">
        <f>'POM Portables NiMH'!Z29-'cameras games_NiMH'!Z29-cellphones_NiMH!Z29-'Cordless Tools_NiMH'!Z29-PortablePCs_NiMH!Z29-Tablets_NiMH!Z29</f>
        <v>31.049047859356584</v>
      </c>
      <c r="AA29" s="11">
        <f>'POM Portables NiMH'!AA29-'cameras games_NiMH'!AA29-cellphones_NiMH!AA29-'Cordless Tools_NiMH'!AA29-PortablePCs_NiMH!AA29-Tablets_NiMH!AA29</f>
        <v>31.942790012046185</v>
      </c>
      <c r="AB29" s="11">
        <f>'POM Portables NiMH'!AB29-'cameras games_NiMH'!AB29-cellphones_NiMH!AB29-'Cordless Tools_NiMH'!AB29-PortablePCs_NiMH!AB29-Tablets_NiMH!AB29</f>
        <v>29.098154476202335</v>
      </c>
      <c r="AC29" s="11">
        <f>'POM Portables NiMH'!AC29-'cameras games_NiMH'!AC29-cellphones_NiMH!AC29-'Cordless Tools_NiMH'!AC29-PortablePCs_NiMH!AC29-Tablets_NiMH!AC29</f>
        <v>28.51619138667829</v>
      </c>
      <c r="AD29" s="11">
        <f>'POM Portables NiMH'!AD29-'cameras games_NiMH'!AD29-cellphones_NiMH!AD29-'Cordless Tools_NiMH'!AD29-PortablePCs_NiMH!AD29-Tablets_NiMH!AD29</f>
        <v>27.945867558944723</v>
      </c>
      <c r="AE29" s="11">
        <f>'POM Portables NiMH'!AE29-'cameras games_NiMH'!AE29-cellphones_NiMH!AE29-'Cordless Tools_NiMH'!AE29-PortablePCs_NiMH!AE29-Tablets_NiMH!AE29</f>
        <v>27.386950207765828</v>
      </c>
      <c r="AF29" s="11">
        <f>'POM Portables NiMH'!AF29-'cameras games_NiMH'!AF29-cellphones_NiMH!AF29-'Cordless Tools_NiMH'!AF29-PortablePCs_NiMH!AF29-Tablets_NiMH!AF29</f>
        <v>26.83921120361051</v>
      </c>
      <c r="AG29" s="11">
        <f>'POM Portables NiMH'!AG29-'cameras games_NiMH'!AG29-cellphones_NiMH!AG29-'Cordless Tools_NiMH'!AG29-PortablePCs_NiMH!AG29-Tablets_NiMH!AG29</f>
        <v>26.3024269795383</v>
      </c>
      <c r="AH29" s="11">
        <f>'POM Portables NiMH'!AH29-'cameras games_NiMH'!AH29-cellphones_NiMH!AH29-'Cordless Tools_NiMH'!AH29-PortablePCs_NiMH!AH29-Tablets_NiMH!AH29</f>
        <v>25.776378439947536</v>
      </c>
      <c r="AI29" s="11">
        <f>'POM Portables NiMH'!AI29-'cameras games_NiMH'!AI29-cellphones_NiMH!AI29-'Cordless Tools_NiMH'!AI29-PortablePCs_NiMH!AI29-Tablets_NiMH!AI29</f>
        <v>25.260850871148584</v>
      </c>
      <c r="AJ29" s="11">
        <f>'POM Portables NiMH'!AJ29-'cameras games_NiMH'!AJ29-cellphones_NiMH!AJ29-'Cordless Tools_NiMH'!AJ29-PortablePCs_NiMH!AJ29-Tablets_NiMH!AJ29</f>
        <v>24.755633853725612</v>
      </c>
      <c r="AK29" s="11">
        <f>'POM Portables NiMH'!AK29-'cameras games_NiMH'!AK29-cellphones_NiMH!AK29-'Cordless Tools_NiMH'!AK29-PortablePCs_NiMH!AK29-Tablets_NiMH!AK29</f>
        <v>24.2605211766511</v>
      </c>
      <c r="AL29" s="11">
        <f>'POM Portables NiMH'!AL29-'cameras games_NiMH'!AL29-cellphones_NiMH!AL29-'Cordless Tools_NiMH'!AL29-PortablePCs_NiMH!AL29-Tablets_NiMH!AL29</f>
        <v>23.775310753118077</v>
      </c>
      <c r="AM29" s="11">
        <f>'POM Portables NiMH'!AM29-'cameras games_NiMH'!AM29-cellphones_NiMH!AM29-'Cordless Tools_NiMH'!AM29-PortablePCs_NiMH!AM29-Tablets_NiMH!AM29</f>
        <v>23.299804538055717</v>
      </c>
      <c r="AN29" s="11">
        <f>'POM Portables NiMH'!AN29-'cameras games_NiMH'!AN29-cellphones_NiMH!AN29-'Cordless Tools_NiMH'!AN29-PortablePCs_NiMH!AN29-Tablets_NiMH!AN29</f>
        <v>22.833808447294604</v>
      </c>
      <c r="AO29" s="11">
        <f>'POM Portables NiMH'!AO29-'cameras games_NiMH'!AO29-cellphones_NiMH!AO29-'Cordless Tools_NiMH'!AO29-PortablePCs_NiMH!AO29-Tablets_NiMH!AO29</f>
        <v>22.377132278348711</v>
      </c>
      <c r="AP29" s="11">
        <f>'POM Portables NiMH'!AP29-'cameras games_NiMH'!AP29-cellphones_NiMH!AP29-'Cordless Tools_NiMH'!AP29-PortablePCs_NiMH!AP29-Tablets_NiMH!AP29</f>
        <v>21.929589632781738</v>
      </c>
      <c r="AQ29" s="11">
        <f>'POM Portables NiMH'!AQ29-'cameras games_NiMH'!AQ29-cellphones_NiMH!AQ29-'Cordless Tools_NiMH'!AQ29-PortablePCs_NiMH!AQ29-Tablets_NiMH!AQ29</f>
        <v>21.490997840126102</v>
      </c>
      <c r="AR29" s="11">
        <f>'POM Portables NiMH'!AR29-'cameras games_NiMH'!AR29-cellphones_NiMH!AR29-'Cordless Tools_NiMH'!AR29-PortablePCs_NiMH!AR29-Tablets_NiMH!AR29</f>
        <v>21.06117788332358</v>
      </c>
      <c r="AS29" s="11">
        <f>'POM Portables NiMH'!AS29-'cameras games_NiMH'!AS29-cellphones_NiMH!AS29-'Cordless Tools_NiMH'!AS29-PortablePCs_NiMH!AS29-Tablets_NiMH!AS29</f>
        <v>20.639954325657108</v>
      </c>
      <c r="AT29" s="11">
        <f>'POM Portables NiMH'!AT29-'cameras games_NiMH'!AT29-cellphones_NiMH!AT29-'Cordless Tools_NiMH'!AT29-PortablePCs_NiMH!AT29-Tablets_NiMH!AT29</f>
        <v>20.227155239143965</v>
      </c>
      <c r="AU29" s="11">
        <f>'POM Portables NiMH'!AU29-'cameras games_NiMH'!AU29-cellphones_NiMH!AU29-'Cordless Tools_NiMH'!AU29-PortablePCs_NiMH!AU29-Tablets_NiMH!AU29</f>
        <v>20.024883686752524</v>
      </c>
      <c r="AV29" s="11">
        <f>'POM Portables NiMH'!AV29-'cameras games_NiMH'!AV29-cellphones_NiMH!AV29-'Cordless Tools_NiMH'!AV29-PortablePCs_NiMH!AV29-Tablets_NiMH!AV29</f>
        <v>19.824634849884998</v>
      </c>
      <c r="AW29" s="11">
        <f>'POM Portables NiMH'!AW29-'cameras games_NiMH'!AW29-cellphones_NiMH!AW29-'Cordless Tools_NiMH'!AW29-PortablePCs_NiMH!AW29-Tablets_NiMH!AW29</f>
        <v>19.626388501386149</v>
      </c>
      <c r="AX29" s="11">
        <f>'POM Portables NiMH'!AX29-'cameras games_NiMH'!AX29-cellphones_NiMH!AX29-'Cordless Tools_NiMH'!AX29-PortablePCs_NiMH!AX29-Tablets_NiMH!AX29</f>
        <v>19.430124616372286</v>
      </c>
      <c r="AY29" s="11">
        <f>'POM Portables NiMH'!AY29-'cameras games_NiMH'!AY29-cellphones_NiMH!AY29-'Cordless Tools_NiMH'!AY29-PortablePCs_NiMH!AY29-Tablets_NiMH!AY29</f>
        <v>19.235823370208564</v>
      </c>
      <c r="AZ29" s="11">
        <f>'POM Portables NiMH'!AZ29-'cameras games_NiMH'!AZ29-cellphones_NiMH!AZ29-'Cordless Tools_NiMH'!AZ29-PortablePCs_NiMH!AZ29-Tablets_NiMH!AZ29</f>
        <v>19.04346513650648</v>
      </c>
      <c r="BA29" s="11">
        <f>'POM Portables NiMH'!BA29-'cameras games_NiMH'!BA29-cellphones_NiMH!BA29-'Cordless Tools_NiMH'!BA29-PortablePCs_NiMH!BA29-Tablets_NiMH!BA29</f>
        <v>18.853030485141414</v>
      </c>
      <c r="BB29" s="11">
        <f>'POM Portables NiMH'!BB29-'cameras games_NiMH'!BB29-cellphones_NiMH!BB29-'Cordless Tools_NiMH'!BB29-PortablePCs_NiMH!BB29-Tablets_NiMH!BB29</f>
        <v>18.664500180289998</v>
      </c>
      <c r="BC29" s="11">
        <f>'POM Portables NiMH'!BC29-'cameras games_NiMH'!BC29-cellphones_NiMH!BC29-'Cordless Tools_NiMH'!BC29-PortablePCs_NiMH!BC29-Tablets_NiMH!BC29</f>
        <v>18.477855178487097</v>
      </c>
      <c r="BD29" s="11">
        <f>'POM Portables NiMH'!BD29-'cameras games_NiMH'!BD29-cellphones_NiMH!BD29-'Cordless Tools_NiMH'!BD29-PortablePCs_NiMH!BD29-Tablets_NiMH!BD29</f>
        <v>18.293076626702227</v>
      </c>
      <c r="BE29" s="11">
        <f>'POM Portables NiMH'!BE29-'cameras games_NiMH'!BE29-cellphones_NiMH!BE29-'Cordless Tools_NiMH'!BE29-PortablePCs_NiMH!BE29-Tablets_NiMH!BE29</f>
        <v>18.110145860435203</v>
      </c>
    </row>
    <row r="30" spans="1:57" x14ac:dyDescent="0.35">
      <c r="A30" s="57" t="s">
        <v>616</v>
      </c>
      <c r="C30" s="86" t="s">
        <v>5</v>
      </c>
      <c r="D30" s="58" t="s">
        <v>621</v>
      </c>
      <c r="E30" s="84" t="s">
        <v>625</v>
      </c>
      <c r="F30" s="26" t="s">
        <v>57</v>
      </c>
      <c r="G30" s="11">
        <f>'POM Portables NiMH'!G30-'cameras games_NiMH'!G30-cellphones_NiMH!G30-'Cordless Tools_NiMH'!G30-PortablePCs_NiMH!G30-Tablets_NiMH!G30</f>
        <v>3.9795015315547553</v>
      </c>
      <c r="H30" s="11">
        <f>'POM Portables NiMH'!H30-'cameras games_NiMH'!H30-cellphones_NiMH!H30-'Cordless Tools_NiMH'!H30-PortablePCs_NiMH!H30-Tablets_NiMH!H30</f>
        <v>4.5425361248378557</v>
      </c>
      <c r="I30" s="11">
        <f>'POM Portables NiMH'!I30-'cameras games_NiMH'!I30-cellphones_NiMH!I30-'Cordless Tools_NiMH'!I30-PortablePCs_NiMH!I30-Tablets_NiMH!I30</f>
        <v>5.1952321988961234</v>
      </c>
      <c r="J30" s="11">
        <f>'POM Portables NiMH'!J30-'cameras games_NiMH'!J30-cellphones_NiMH!J30-'Cordless Tools_NiMH'!J30-PortablePCs_NiMH!J30-Tablets_NiMH!J30</f>
        <v>5.877914779215617</v>
      </c>
      <c r="K30" s="11">
        <f>'POM Portables NiMH'!K30-'cameras games_NiMH'!K30-cellphones_NiMH!K30-'Cordless Tools_NiMH'!K30-PortablePCs_NiMH!K30-Tablets_NiMH!K30</f>
        <v>6.2528827710972132</v>
      </c>
      <c r="L30" s="11">
        <f>'POM Portables NiMH'!L30-'cameras games_NiMH'!L30-cellphones_NiMH!L30-'Cordless Tools_NiMH'!L30-PortablePCs_NiMH!L30-Tablets_NiMH!L30</f>
        <v>7.73554790340284</v>
      </c>
      <c r="M30" s="11">
        <f>'POM Portables NiMH'!M30-'cameras games_NiMH'!M30-cellphones_NiMH!M30-'Cordless Tools_NiMH'!M30-PortablePCs_NiMH!M30-Tablets_NiMH!M30</f>
        <v>8.8101885120299439</v>
      </c>
      <c r="N30" s="11">
        <f>'POM Portables NiMH'!N30-'cameras games_NiMH'!N30-cellphones_NiMH!N30-'Cordless Tools_NiMH'!N30-PortablePCs_NiMH!N30-Tablets_NiMH!N30</f>
        <v>6.8439436357002927</v>
      </c>
      <c r="O30" s="11">
        <f>'POM Portables NiMH'!O30-'cameras games_NiMH'!O30-cellphones_NiMH!O30-'Cordless Tools_NiMH'!O30-PortablePCs_NiMH!O30-Tablets_NiMH!O30</f>
        <v>7.9467811834263662</v>
      </c>
      <c r="P30" s="11">
        <f>'POM Portables NiMH'!P30-'cameras games_NiMH'!P30-cellphones_NiMH!P30-'Cordless Tools_NiMH'!P30-PortablePCs_NiMH!P30-Tablets_NiMH!P30</f>
        <v>6.7037608233668147</v>
      </c>
      <c r="Q30" s="11">
        <f>'POM Portables NiMH'!Q30-'cameras games_NiMH'!Q30-cellphones_NiMH!Q30-'Cordless Tools_NiMH'!Q30-PortablePCs_NiMH!Q30-Tablets_NiMH!Q30</f>
        <v>8.5168801734729502</v>
      </c>
      <c r="R30" s="11">
        <f>'POM Portables NiMH'!R30-'cameras games_NiMH'!R30-cellphones_NiMH!R30-'Cordless Tools_NiMH'!R30-PortablePCs_NiMH!R30-Tablets_NiMH!R30</f>
        <v>10.796908195588204</v>
      </c>
      <c r="S30" s="11">
        <f>'POM Portables NiMH'!S30-'cameras games_NiMH'!S30-cellphones_NiMH!S30-'Cordless Tools_NiMH'!S30-PortablePCs_NiMH!S30-Tablets_NiMH!S30</f>
        <v>9.567421091764075</v>
      </c>
      <c r="T30" s="11">
        <f>'POM Portables NiMH'!T30-'cameras games_NiMH'!T30-cellphones_NiMH!T30-'Cordless Tools_NiMH'!T30-PortablePCs_NiMH!T30-Tablets_NiMH!T30</f>
        <v>10.780768378052178</v>
      </c>
      <c r="U30" s="11">
        <f>'POM Portables NiMH'!U30-'cameras games_NiMH'!U30-cellphones_NiMH!U30-'Cordless Tools_NiMH'!U30-PortablePCs_NiMH!U30-Tablets_NiMH!U30</f>
        <v>9.5562556852669509</v>
      </c>
      <c r="V30" s="11">
        <f>'POM Portables NiMH'!V30-'cameras games_NiMH'!V30-cellphones_NiMH!V30-'Cordless Tools_NiMH'!V30-PortablePCs_NiMH!V30-Tablets_NiMH!V30</f>
        <v>8.9735000424499987</v>
      </c>
      <c r="W30" s="11">
        <f>'POM Portables NiMH'!W30-'cameras games_NiMH'!W30-cellphones_NiMH!W30-'Cordless Tools_NiMH'!W30-PortablePCs_NiMH!W30-Tablets_NiMH!W30</f>
        <v>9.2748115892295875</v>
      </c>
      <c r="X30" s="11">
        <f>'POM Portables NiMH'!X30-'cameras games_NiMH'!X30-cellphones_NiMH!X30-'Cordless Tools_NiMH'!X30-PortablePCs_NiMH!X30-Tablets_NiMH!X30</f>
        <v>9.48446374463024</v>
      </c>
      <c r="Y30" s="11">
        <f>'POM Portables NiMH'!Y30-'cameras games_NiMH'!Y30-cellphones_NiMH!Y30-'Cordless Tools_NiMH'!Y30-PortablePCs_NiMH!Y30-Tablets_NiMH!Y30</f>
        <v>9.3775671148491249</v>
      </c>
      <c r="Z30" s="11">
        <f>'POM Portables NiMH'!Z30-'cameras games_NiMH'!Z30-cellphones_NiMH!Z30-'Cordless Tools_NiMH'!Z30-PortablePCs_NiMH!Z30-Tablets_NiMH!Z30</f>
        <v>10.045447501917129</v>
      </c>
      <c r="AA30" s="11">
        <f>'POM Portables NiMH'!AA30-'cameras games_NiMH'!AA30-cellphones_NiMH!AA30-'Cordless Tools_NiMH'!AA30-PortablePCs_NiMH!AA30-Tablets_NiMH!AA30</f>
        <v>10.236304212713124</v>
      </c>
      <c r="AB30" s="11">
        <f>'POM Portables NiMH'!AB30-'cameras games_NiMH'!AB30-cellphones_NiMH!AB30-'Cordless Tools_NiMH'!AB30-PortablePCs_NiMH!AB30-Tablets_NiMH!AB30</f>
        <v>8.9267750545938274</v>
      </c>
      <c r="AC30" s="11">
        <f>'POM Portables NiMH'!AC30-'cameras games_NiMH'!AC30-cellphones_NiMH!AC30-'Cordless Tools_NiMH'!AC30-PortablePCs_NiMH!AC30-Tablets_NiMH!AC30</f>
        <v>8.7482395535019499</v>
      </c>
      <c r="AD30" s="11">
        <f>'POM Portables NiMH'!AD30-'cameras games_NiMH'!AD30-cellphones_NiMH!AD30-'Cordless Tools_NiMH'!AD30-PortablePCs_NiMH!AD30-Tablets_NiMH!AD30</f>
        <v>8.573274762431911</v>
      </c>
      <c r="AE30" s="11">
        <f>'POM Portables NiMH'!AE30-'cameras games_NiMH'!AE30-cellphones_NiMH!AE30-'Cordless Tools_NiMH'!AE30-PortablePCs_NiMH!AE30-Tablets_NiMH!AE30</f>
        <v>8.4018092671832729</v>
      </c>
      <c r="AF30" s="11">
        <f>'POM Portables NiMH'!AF30-'cameras games_NiMH'!AF30-cellphones_NiMH!AF30-'Cordless Tools_NiMH'!AF30-PortablePCs_NiMH!AF30-Tablets_NiMH!AF30</f>
        <v>8.2337730818396082</v>
      </c>
      <c r="AG30" s="11">
        <f>'POM Portables NiMH'!AG30-'cameras games_NiMH'!AG30-cellphones_NiMH!AG30-'Cordless Tools_NiMH'!AG30-PortablePCs_NiMH!AG30-Tablets_NiMH!AG30</f>
        <v>8.0690976202028164</v>
      </c>
      <c r="AH30" s="11">
        <f>'POM Portables NiMH'!AH30-'cameras games_NiMH'!AH30-cellphones_NiMH!AH30-'Cordless Tools_NiMH'!AH30-PortablePCs_NiMH!AH30-Tablets_NiMH!AH30</f>
        <v>7.9077156677987599</v>
      </c>
      <c r="AI30" s="11">
        <f>'POM Portables NiMH'!AI30-'cameras games_NiMH'!AI30-cellphones_NiMH!AI30-'Cordless Tools_NiMH'!AI30-PortablePCs_NiMH!AI30-Tablets_NiMH!AI30</f>
        <v>7.7495613544427844</v>
      </c>
      <c r="AJ30" s="11">
        <f>'POM Portables NiMH'!AJ30-'cameras games_NiMH'!AJ30-cellphones_NiMH!AJ30-'Cordless Tools_NiMH'!AJ30-PortablePCs_NiMH!AJ30-Tablets_NiMH!AJ30</f>
        <v>7.5945701273539283</v>
      </c>
      <c r="AK30" s="11">
        <f>'POM Portables NiMH'!AK30-'cameras games_NiMH'!AK30-cellphones_NiMH!AK30-'Cordless Tools_NiMH'!AK30-PortablePCs_NiMH!AK30-Tablets_NiMH!AK30</f>
        <v>7.44267872480685</v>
      </c>
      <c r="AL30" s="11">
        <f>'POM Portables NiMH'!AL30-'cameras games_NiMH'!AL30-cellphones_NiMH!AL30-'Cordless Tools_NiMH'!AL30-PortablePCs_NiMH!AL30-Tablets_NiMH!AL30</f>
        <v>7.2938251503107132</v>
      </c>
      <c r="AM30" s="11">
        <f>'POM Portables NiMH'!AM30-'cameras games_NiMH'!AM30-cellphones_NiMH!AM30-'Cordless Tools_NiMH'!AM30-PortablePCs_NiMH!AM30-Tablets_NiMH!AM30</f>
        <v>7.1479486473044993</v>
      </c>
      <c r="AN30" s="11">
        <f>'POM Portables NiMH'!AN30-'cameras games_NiMH'!AN30-cellphones_NiMH!AN30-'Cordless Tools_NiMH'!AN30-PortablePCs_NiMH!AN30-Tablets_NiMH!AN30</f>
        <v>7.0049896743584092</v>
      </c>
      <c r="AO30" s="11">
        <f>'POM Portables NiMH'!AO30-'cameras games_NiMH'!AO30-cellphones_NiMH!AO30-'Cordless Tools_NiMH'!AO30-PortablePCs_NiMH!AO30-Tablets_NiMH!AO30</f>
        <v>6.8648898808712406</v>
      </c>
      <c r="AP30" s="11">
        <f>'POM Portables NiMH'!AP30-'cameras games_NiMH'!AP30-cellphones_NiMH!AP30-'Cordless Tools_NiMH'!AP30-PortablePCs_NiMH!AP30-Tablets_NiMH!AP30</f>
        <v>6.7275920832538159</v>
      </c>
      <c r="AQ30" s="11">
        <f>'POM Portables NiMH'!AQ30-'cameras games_NiMH'!AQ30-cellphones_NiMH!AQ30-'Cordless Tools_NiMH'!AQ30-PortablePCs_NiMH!AQ30-Tablets_NiMH!AQ30</f>
        <v>6.5930402415887395</v>
      </c>
      <c r="AR30" s="11">
        <f>'POM Portables NiMH'!AR30-'cameras games_NiMH'!AR30-cellphones_NiMH!AR30-'Cordless Tools_NiMH'!AR30-PortablePCs_NiMH!AR30-Tablets_NiMH!AR30</f>
        <v>6.4611794367569644</v>
      </c>
      <c r="AS30" s="11">
        <f>'POM Portables NiMH'!AS30-'cameras games_NiMH'!AS30-cellphones_NiMH!AS30-'Cordless Tools_NiMH'!AS30-PortablePCs_NiMH!AS30-Tablets_NiMH!AS30</f>
        <v>6.331955848021825</v>
      </c>
      <c r="AT30" s="11">
        <f>'POM Portables NiMH'!AT30-'cameras games_NiMH'!AT30-cellphones_NiMH!AT30-'Cordless Tools_NiMH'!AT30-PortablePCs_NiMH!AT30-Tablets_NiMH!AT30</f>
        <v>6.2053167310613881</v>
      </c>
      <c r="AU30" s="11">
        <f>'POM Portables NiMH'!AU30-'cameras games_NiMH'!AU30-cellphones_NiMH!AU30-'Cordless Tools_NiMH'!AU30-PortablePCs_NiMH!AU30-Tablets_NiMH!AU30</f>
        <v>6.1432635637507742</v>
      </c>
      <c r="AV30" s="11">
        <f>'POM Portables NiMH'!AV30-'cameras games_NiMH'!AV30-cellphones_NiMH!AV30-'Cordless Tools_NiMH'!AV30-PortablePCs_NiMH!AV30-Tablets_NiMH!AV30</f>
        <v>6.0818309281132663</v>
      </c>
      <c r="AW30" s="11">
        <f>'POM Portables NiMH'!AW30-'cameras games_NiMH'!AW30-cellphones_NiMH!AW30-'Cordless Tools_NiMH'!AW30-PortablePCs_NiMH!AW30-Tablets_NiMH!AW30</f>
        <v>6.0210126188321338</v>
      </c>
      <c r="AX30" s="11">
        <f>'POM Portables NiMH'!AX30-'cameras games_NiMH'!AX30-cellphones_NiMH!AX30-'Cordless Tools_NiMH'!AX30-PortablePCs_NiMH!AX30-Tablets_NiMH!AX30</f>
        <v>5.9608024926438121</v>
      </c>
      <c r="AY30" s="11">
        <f>'POM Portables NiMH'!AY30-'cameras games_NiMH'!AY30-cellphones_NiMH!AY30-'Cordless Tools_NiMH'!AY30-PortablePCs_NiMH!AY30-Tablets_NiMH!AY30</f>
        <v>5.9011944677173744</v>
      </c>
      <c r="AZ30" s="11">
        <f>'POM Portables NiMH'!AZ30-'cameras games_NiMH'!AZ30-cellphones_NiMH!AZ30-'Cordless Tools_NiMH'!AZ30-PortablePCs_NiMH!AZ30-Tablets_NiMH!AZ30</f>
        <v>5.8421825230402007</v>
      </c>
      <c r="BA30" s="11">
        <f>'POM Portables NiMH'!BA30-'cameras games_NiMH'!BA30-cellphones_NiMH!BA30-'Cordless Tools_NiMH'!BA30-PortablePCs_NiMH!BA30-Tablets_NiMH!BA30</f>
        <v>5.7837606978097984</v>
      </c>
      <c r="BB30" s="11">
        <f>'POM Portables NiMH'!BB30-'cameras games_NiMH'!BB30-cellphones_NiMH!BB30-'Cordless Tools_NiMH'!BB30-PortablePCs_NiMH!BB30-Tablets_NiMH!BB30</f>
        <v>5.7259230908317003</v>
      </c>
      <c r="BC30" s="11">
        <f>'POM Portables NiMH'!BC30-'cameras games_NiMH'!BC30-cellphones_NiMH!BC30-'Cordless Tools_NiMH'!BC30-PortablePCs_NiMH!BC30-Tablets_NiMH!BC30</f>
        <v>5.6686638599233836</v>
      </c>
      <c r="BD30" s="11">
        <f>'POM Portables NiMH'!BD30-'cameras games_NiMH'!BD30-cellphones_NiMH!BD30-'Cordless Tools_NiMH'!BD30-PortablePCs_NiMH!BD30-Tablets_NiMH!BD30</f>
        <v>5.6119772213241497</v>
      </c>
      <c r="BE30" s="11">
        <f>'POM Portables NiMH'!BE30-'cameras games_NiMH'!BE30-cellphones_NiMH!BE30-'Cordless Tools_NiMH'!BE30-PortablePCs_NiMH!BE30-Tablets_NiMH!BE30</f>
        <v>5.5558574491109081</v>
      </c>
    </row>
    <row r="31" spans="1:57" x14ac:dyDescent="0.35">
      <c r="A31" s="57" t="s">
        <v>616</v>
      </c>
      <c r="C31" s="86" t="s">
        <v>5</v>
      </c>
      <c r="D31" s="58" t="s">
        <v>621</v>
      </c>
      <c r="E31" s="84" t="s">
        <v>625</v>
      </c>
      <c r="F31" s="26" t="s">
        <v>58</v>
      </c>
      <c r="G31" s="11">
        <f>'POM Portables NiMH'!G31-'cameras games_NiMH'!G31-cellphones_NiMH!G31-'Cordless Tools_NiMH'!G31-PortablePCs_NiMH!G31-Tablets_NiMH!G31</f>
        <v>1.8677270643155153</v>
      </c>
      <c r="H31" s="11">
        <f>'POM Portables NiMH'!H31-'cameras games_NiMH'!H31-cellphones_NiMH!H31-'Cordless Tools_NiMH'!H31-PortablePCs_NiMH!H31-Tablets_NiMH!H31</f>
        <v>2.1219681557927532</v>
      </c>
      <c r="I31" s="11">
        <f>'POM Portables NiMH'!I31-'cameras games_NiMH'!I31-cellphones_NiMH!I31-'Cordless Tools_NiMH'!I31-PortablePCs_NiMH!I31-Tablets_NiMH!I31</f>
        <v>2.42779537503728</v>
      </c>
      <c r="J31" s="11">
        <f>'POM Portables NiMH'!J31-'cameras games_NiMH'!J31-cellphones_NiMH!J31-'Cordless Tools_NiMH'!J31-PortablePCs_NiMH!J31-Tablets_NiMH!J31</f>
        <v>2.7631402302207744</v>
      </c>
      <c r="K31" s="11">
        <f>'POM Portables NiMH'!K31-'cameras games_NiMH'!K31-cellphones_NiMH!K31-'Cordless Tools_NiMH'!K31-PortablePCs_NiMH!K31-Tablets_NiMH!K31</f>
        <v>2.9092781522656597</v>
      </c>
      <c r="L31" s="11">
        <f>'POM Portables NiMH'!L31-'cameras games_NiMH'!L31-cellphones_NiMH!L31-'Cordless Tools_NiMH'!L31-PortablePCs_NiMH!L31-Tablets_NiMH!L31</f>
        <v>3.6141576923323617</v>
      </c>
      <c r="M31" s="11">
        <f>'POM Portables NiMH'!M31-'cameras games_NiMH'!M31-cellphones_NiMH!M31-'Cordless Tools_NiMH'!M31-PortablePCs_NiMH!M31-Tablets_NiMH!M31</f>
        <v>4.1506244030742208</v>
      </c>
      <c r="N31" s="11">
        <f>'POM Portables NiMH'!N31-'cameras games_NiMH'!N31-cellphones_NiMH!N31-'Cordless Tools_NiMH'!N31-PortablePCs_NiMH!N31-Tablets_NiMH!N31</f>
        <v>3.2100211561355709</v>
      </c>
      <c r="O31" s="11">
        <f>'POM Portables NiMH'!O31-'cameras games_NiMH'!O31-cellphones_NiMH!O31-'Cordless Tools_NiMH'!O31-PortablePCs_NiMH!O31-Tablets_NiMH!O31</f>
        <v>3.7201878975611176</v>
      </c>
      <c r="P31" s="11">
        <f>'POM Portables NiMH'!P31-'cameras games_NiMH'!P31-cellphones_NiMH!P31-'Cordless Tools_NiMH'!P31-PortablePCs_NiMH!P31-Tablets_NiMH!P31</f>
        <v>3.0974911421103193</v>
      </c>
      <c r="Q31" s="11">
        <f>'POM Portables NiMH'!Q31-'cameras games_NiMH'!Q31-cellphones_NiMH!Q31-'Cordless Tools_NiMH'!Q31-PortablePCs_NiMH!Q31-Tablets_NiMH!Q31</f>
        <v>3.9993334873829109</v>
      </c>
      <c r="R31" s="11">
        <f>'POM Portables NiMH'!R31-'cameras games_NiMH'!R31-cellphones_NiMH!R31-'Cordless Tools_NiMH'!R31-PortablePCs_NiMH!R31-Tablets_NiMH!R31</f>
        <v>5.1266170264251922</v>
      </c>
      <c r="S31" s="11">
        <f>'POM Portables NiMH'!S31-'cameras games_NiMH'!S31-cellphones_NiMH!S31-'Cordless Tools_NiMH'!S31-PortablePCs_NiMH!S31-Tablets_NiMH!S31</f>
        <v>5.3063571941925556</v>
      </c>
      <c r="T31" s="11">
        <f>'POM Portables NiMH'!T31-'cameras games_NiMH'!T31-cellphones_NiMH!T31-'Cordless Tools_NiMH'!T31-PortablePCs_NiMH!T31-Tablets_NiMH!T31</f>
        <v>5.2590735077212507</v>
      </c>
      <c r="U31" s="11">
        <f>'POM Portables NiMH'!U31-'cameras games_NiMH'!U31-cellphones_NiMH!U31-'Cordless Tools_NiMH'!U31-PortablePCs_NiMH!U31-Tablets_NiMH!U31</f>
        <v>5.7436788475912222</v>
      </c>
      <c r="V31" s="11">
        <f>'POM Portables NiMH'!V31-'cameras games_NiMH'!V31-cellphones_NiMH!V31-'Cordless Tools_NiMH'!V31-PortablePCs_NiMH!V31-Tablets_NiMH!V31</f>
        <v>3.8512481040729059</v>
      </c>
      <c r="W31" s="11">
        <f>'POM Portables NiMH'!W31-'cameras games_NiMH'!W31-cellphones_NiMH!W31-'Cordless Tools_NiMH'!W31-PortablePCs_NiMH!W31-Tablets_NiMH!W31</f>
        <v>3.5595805608464075</v>
      </c>
      <c r="X31" s="11">
        <f>'POM Portables NiMH'!X31-'cameras games_NiMH'!X31-cellphones_NiMH!X31-'Cordless Tools_NiMH'!X31-PortablePCs_NiMH!X31-Tablets_NiMH!X31</f>
        <v>3.1944120548492716</v>
      </c>
      <c r="Y31" s="11">
        <f>'POM Portables NiMH'!Y31-'cameras games_NiMH'!Y31-cellphones_NiMH!Y31-'Cordless Tools_NiMH'!Y31-PortablePCs_NiMH!Y31-Tablets_NiMH!Y31</f>
        <v>3.5963270521125459</v>
      </c>
      <c r="Z31" s="11">
        <f>'POM Portables NiMH'!Z31-'cameras games_NiMH'!Z31-cellphones_NiMH!Z31-'Cordless Tools_NiMH'!Z31-PortablePCs_NiMH!Z31-Tablets_NiMH!Z31</f>
        <v>7.1695976003939936</v>
      </c>
      <c r="AA31" s="11">
        <f>'POM Portables NiMH'!AA31-'cameras games_NiMH'!AA31-cellphones_NiMH!AA31-'Cordless Tools_NiMH'!AA31-PortablePCs_NiMH!AA31-Tablets_NiMH!AA31</f>
        <v>5.6103008805136172</v>
      </c>
      <c r="AB31" s="11">
        <f>'POM Portables NiMH'!AB31-'cameras games_NiMH'!AB31-cellphones_NiMH!AB31-'Cordless Tools_NiMH'!AB31-PortablePCs_NiMH!AB31-Tablets_NiMH!AB31</f>
        <v>5.1368109086083775</v>
      </c>
      <c r="AC31" s="11">
        <f>'POM Portables NiMH'!AC31-'cameras games_NiMH'!AC31-cellphones_NiMH!AC31-'Cordless Tools_NiMH'!AC31-PortablePCs_NiMH!AC31-Tablets_NiMH!AC31</f>
        <v>5.0340746904362099</v>
      </c>
      <c r="AD31" s="11">
        <f>'POM Portables NiMH'!AD31-'cameras games_NiMH'!AD31-cellphones_NiMH!AD31-'Cordless Tools_NiMH'!AD31-PortablePCs_NiMH!AD31-Tablets_NiMH!AD31</f>
        <v>4.9333931966274855</v>
      </c>
      <c r="AE31" s="11">
        <f>'POM Portables NiMH'!AE31-'cameras games_NiMH'!AE31-cellphones_NiMH!AE31-'Cordless Tools_NiMH'!AE31-PortablePCs_NiMH!AE31-Tablets_NiMH!AE31</f>
        <v>4.8347253326949362</v>
      </c>
      <c r="AF31" s="11">
        <f>'POM Portables NiMH'!AF31-'cameras games_NiMH'!AF31-cellphones_NiMH!AF31-'Cordless Tools_NiMH'!AF31-PortablePCs_NiMH!AF31-Tablets_NiMH!AF31</f>
        <v>4.7380308260410375</v>
      </c>
      <c r="AG31" s="11">
        <f>'POM Portables NiMH'!AG31-'cameras games_NiMH'!AG31-cellphones_NiMH!AG31-'Cordless Tools_NiMH'!AG31-PortablePCs_NiMH!AG31-Tablets_NiMH!AG31</f>
        <v>4.6432702095202165</v>
      </c>
      <c r="AH31" s="11">
        <f>'POM Portables NiMH'!AH31-'cameras games_NiMH'!AH31-cellphones_NiMH!AH31-'Cordless Tools_NiMH'!AH31-PortablePCs_NiMH!AH31-Tablets_NiMH!AH31</f>
        <v>4.5504048053298121</v>
      </c>
      <c r="AI31" s="11">
        <f>'POM Portables NiMH'!AI31-'cameras games_NiMH'!AI31-cellphones_NiMH!AI31-'Cordless Tools_NiMH'!AI31-PortablePCs_NiMH!AI31-Tablets_NiMH!AI31</f>
        <v>4.4593967092232161</v>
      </c>
      <c r="AJ31" s="11">
        <f>'POM Portables NiMH'!AJ31-'cameras games_NiMH'!AJ31-cellphones_NiMH!AJ31-'Cordless Tools_NiMH'!AJ31-PortablePCs_NiMH!AJ31-Tablets_NiMH!AJ31</f>
        <v>4.3702087750387522</v>
      </c>
      <c r="AK31" s="11">
        <f>'POM Portables NiMH'!AK31-'cameras games_NiMH'!AK31-cellphones_NiMH!AK31-'Cordless Tools_NiMH'!AK31-PortablePCs_NiMH!AK31-Tablets_NiMH!AK31</f>
        <v>4.2828045995379771</v>
      </c>
      <c r="AL31" s="11">
        <f>'POM Portables NiMH'!AL31-'cameras games_NiMH'!AL31-cellphones_NiMH!AL31-'Cordless Tools_NiMH'!AL31-PortablePCs_NiMH!AL31-Tablets_NiMH!AL31</f>
        <v>4.1971485075472179</v>
      </c>
      <c r="AM31" s="11">
        <f>'POM Portables NiMH'!AM31-'cameras games_NiMH'!AM31-cellphones_NiMH!AM31-'Cordless Tools_NiMH'!AM31-PortablePCs_NiMH!AM31-Tablets_NiMH!AM31</f>
        <v>4.1132055373962739</v>
      </c>
      <c r="AN31" s="11">
        <f>'POM Portables NiMH'!AN31-'cameras games_NiMH'!AN31-cellphones_NiMH!AN31-'Cordless Tools_NiMH'!AN31-PortablePCs_NiMH!AN31-Tablets_NiMH!AN31</f>
        <v>4.0309414266483481</v>
      </c>
      <c r="AO31" s="11">
        <f>'POM Portables NiMH'!AO31-'cameras games_NiMH'!AO31-cellphones_NiMH!AO31-'Cordless Tools_NiMH'!AO31-PortablePCs_NiMH!AO31-Tablets_NiMH!AO31</f>
        <v>3.9503225981153811</v>
      </c>
      <c r="AP31" s="11">
        <f>'POM Portables NiMH'!AP31-'cameras games_NiMH'!AP31-cellphones_NiMH!AP31-'Cordless Tools_NiMH'!AP31-PortablePCs_NiMH!AP31-Tablets_NiMH!AP31</f>
        <v>3.8713161461530734</v>
      </c>
      <c r="AQ31" s="11">
        <f>'POM Portables NiMH'!AQ31-'cameras games_NiMH'!AQ31-cellphones_NiMH!AQ31-'Cordless Tools_NiMH'!AQ31-PortablePCs_NiMH!AQ31-Tablets_NiMH!AQ31</f>
        <v>3.7938898232300118</v>
      </c>
      <c r="AR31" s="11">
        <f>'POM Portables NiMH'!AR31-'cameras games_NiMH'!AR31-cellphones_NiMH!AR31-'Cordless Tools_NiMH'!AR31-PortablePCs_NiMH!AR31-Tablets_NiMH!AR31</f>
        <v>3.7180120267654115</v>
      </c>
      <c r="AS31" s="11">
        <f>'POM Portables NiMH'!AS31-'cameras games_NiMH'!AS31-cellphones_NiMH!AS31-'Cordless Tools_NiMH'!AS31-PortablePCs_NiMH!AS31-Tablets_NiMH!AS31</f>
        <v>3.6436517862301034</v>
      </c>
      <c r="AT31" s="11">
        <f>'POM Portables NiMH'!AT31-'cameras games_NiMH'!AT31-cellphones_NiMH!AT31-'Cordless Tools_NiMH'!AT31-PortablePCs_NiMH!AT31-Tablets_NiMH!AT31</f>
        <v>3.5707787505055015</v>
      </c>
      <c r="AU31" s="11">
        <f>'POM Portables NiMH'!AU31-'cameras games_NiMH'!AU31-cellphones_NiMH!AU31-'Cordless Tools_NiMH'!AU31-PortablePCs_NiMH!AU31-Tablets_NiMH!AU31</f>
        <v>3.5350709630004467</v>
      </c>
      <c r="AV31" s="11">
        <f>'POM Portables NiMH'!AV31-'cameras games_NiMH'!AV31-cellphones_NiMH!AV31-'Cordless Tools_NiMH'!AV31-PortablePCs_NiMH!AV31-Tablets_NiMH!AV31</f>
        <v>3.4997202533704423</v>
      </c>
      <c r="AW31" s="11">
        <f>'POM Portables NiMH'!AW31-'cameras games_NiMH'!AW31-cellphones_NiMH!AW31-'Cordless Tools_NiMH'!AW31-PortablePCs_NiMH!AW31-Tablets_NiMH!AW31</f>
        <v>3.4647230508367377</v>
      </c>
      <c r="AX31" s="11">
        <f>'POM Portables NiMH'!AX31-'cameras games_NiMH'!AX31-cellphones_NiMH!AX31-'Cordless Tools_NiMH'!AX31-PortablePCs_NiMH!AX31-Tablets_NiMH!AX31</f>
        <v>3.4300758203283701</v>
      </c>
      <c r="AY31" s="11">
        <f>'POM Portables NiMH'!AY31-'cameras games_NiMH'!AY31-cellphones_NiMH!AY31-'Cordless Tools_NiMH'!AY31-PortablePCs_NiMH!AY31-Tablets_NiMH!AY31</f>
        <v>3.3957750621250864</v>
      </c>
      <c r="AZ31" s="11">
        <f>'POM Portables NiMH'!AZ31-'cameras games_NiMH'!AZ31-cellphones_NiMH!AZ31-'Cordless Tools_NiMH'!AZ31-PortablePCs_NiMH!AZ31-Tablets_NiMH!AZ31</f>
        <v>3.3618173115038354</v>
      </c>
      <c r="BA31" s="11">
        <f>'POM Portables NiMH'!BA31-'cameras games_NiMH'!BA31-cellphones_NiMH!BA31-'Cordless Tools_NiMH'!BA31-PortablePCs_NiMH!BA31-Tablets_NiMH!BA31</f>
        <v>3.328199138388797</v>
      </c>
      <c r="BB31" s="11">
        <f>'POM Portables NiMH'!BB31-'cameras games_NiMH'!BB31-cellphones_NiMH!BB31-'Cordless Tools_NiMH'!BB31-PortablePCs_NiMH!BB31-Tablets_NiMH!BB31</f>
        <v>3.294917147004909</v>
      </c>
      <c r="BC31" s="11">
        <f>'POM Portables NiMH'!BC31-'cameras games_NiMH'!BC31-cellphones_NiMH!BC31-'Cordless Tools_NiMH'!BC31-PortablePCs_NiMH!BC31-Tablets_NiMH!BC31</f>
        <v>3.2619679755348598</v>
      </c>
      <c r="BD31" s="11">
        <f>'POM Portables NiMH'!BD31-'cameras games_NiMH'!BD31-cellphones_NiMH!BD31-'Cordless Tools_NiMH'!BD31-PortablePCs_NiMH!BD31-Tablets_NiMH!BD31</f>
        <v>3.2293482957795114</v>
      </c>
      <c r="BE31" s="11">
        <f>'POM Portables NiMH'!BE31-'cameras games_NiMH'!BE31-cellphones_NiMH!BE31-'Cordless Tools_NiMH'!BE31-PortablePCs_NiMH!BE31-Tablets_NiMH!BE31</f>
        <v>3.1970548128217162</v>
      </c>
    </row>
    <row r="32" spans="1:57" x14ac:dyDescent="0.35">
      <c r="A32" s="57" t="s">
        <v>616</v>
      </c>
      <c r="C32" s="86" t="s">
        <v>5</v>
      </c>
      <c r="D32" s="58" t="s">
        <v>621</v>
      </c>
      <c r="E32" s="84" t="s">
        <v>625</v>
      </c>
      <c r="F32" s="26" t="s">
        <v>59</v>
      </c>
      <c r="G32" s="11">
        <f>'POM Portables NiMH'!G32-'cameras games_NiMH'!G32-cellphones_NiMH!G32-'Cordless Tools_NiMH'!G32-PortablePCs_NiMH!G32-Tablets_NiMH!G32</f>
        <v>166.11250295525988</v>
      </c>
      <c r="H32" s="11">
        <f>'POM Portables NiMH'!H32-'cameras games_NiMH'!H32-cellphones_NiMH!H32-'Cordless Tools_NiMH'!H32-PortablePCs_NiMH!H32-Tablets_NiMH!H32</f>
        <v>193.25613693944541</v>
      </c>
      <c r="I32" s="11">
        <f>'POM Portables NiMH'!I32-'cameras games_NiMH'!I32-cellphones_NiMH!I32-'Cordless Tools_NiMH'!I32-PortablePCs_NiMH!I32-Tablets_NiMH!I32</f>
        <v>219.26797332192345</v>
      </c>
      <c r="J32" s="11">
        <f>'POM Portables NiMH'!J32-'cameras games_NiMH'!J32-cellphones_NiMH!J32-'Cordless Tools_NiMH'!J32-PortablePCs_NiMH!J32-Tablets_NiMH!J32</f>
        <v>247.26994615900298</v>
      </c>
      <c r="K32" s="11">
        <f>'POM Portables NiMH'!K32-'cameras games_NiMH'!K32-cellphones_NiMH!K32-'Cordless Tools_NiMH'!K32-PortablePCs_NiMH!K32-Tablets_NiMH!K32</f>
        <v>261.18075128778315</v>
      </c>
      <c r="L32" s="11">
        <f>'POM Portables NiMH'!L32-'cameras games_NiMH'!L32-cellphones_NiMH!L32-'Cordless Tools_NiMH'!L32-PortablePCs_NiMH!L32-Tablets_NiMH!L32</f>
        <v>325.34259810870179</v>
      </c>
      <c r="M32" s="11">
        <f>'POM Portables NiMH'!M32-'cameras games_NiMH'!M32-cellphones_NiMH!M32-'Cordless Tools_NiMH'!M32-PortablePCs_NiMH!M32-Tablets_NiMH!M32</f>
        <v>371.90289563779686</v>
      </c>
      <c r="N32" s="11">
        <f>'POM Portables NiMH'!N32-'cameras games_NiMH'!N32-cellphones_NiMH!N32-'Cordless Tools_NiMH'!N32-PortablePCs_NiMH!N32-Tablets_NiMH!N32</f>
        <v>287.06927788866733</v>
      </c>
      <c r="O32" s="11">
        <f>'POM Portables NiMH'!O32-'cameras games_NiMH'!O32-cellphones_NiMH!O32-'Cordless Tools_NiMH'!O32-PortablePCs_NiMH!O32-Tablets_NiMH!O32</f>
        <v>333.32048740486744</v>
      </c>
      <c r="P32" s="11">
        <f>'POM Portables NiMH'!P32-'cameras games_NiMH'!P32-cellphones_NiMH!P32-'Cordless Tools_NiMH'!P32-PortablePCs_NiMH!P32-Tablets_NiMH!P32</f>
        <v>281.32448602927747</v>
      </c>
      <c r="Q32" s="11">
        <f>'POM Portables NiMH'!Q32-'cameras games_NiMH'!Q32-cellphones_NiMH!Q32-'Cordless Tools_NiMH'!Q32-PortablePCs_NiMH!Q32-Tablets_NiMH!Q32</f>
        <v>357.42696680776237</v>
      </c>
      <c r="R32" s="11">
        <f>'POM Portables NiMH'!R32-'cameras games_NiMH'!R32-cellphones_NiMH!R32-'Cordless Tools_NiMH'!R32-PortablePCs_NiMH!R32-Tablets_NiMH!R32</f>
        <v>460.26798290872324</v>
      </c>
      <c r="S32" s="11">
        <f>'POM Portables NiMH'!S32-'cameras games_NiMH'!S32-cellphones_NiMH!S32-'Cordless Tools_NiMH'!S32-PortablePCs_NiMH!S32-Tablets_NiMH!S32</f>
        <v>372.01586005013178</v>
      </c>
      <c r="T32" s="11">
        <f>'POM Portables NiMH'!T32-'cameras games_NiMH'!T32-cellphones_NiMH!T32-'Cordless Tools_NiMH'!T32-PortablePCs_NiMH!T32-Tablets_NiMH!T32</f>
        <v>399.6082154803097</v>
      </c>
      <c r="U32" s="11">
        <f>'POM Portables NiMH'!U32-'cameras games_NiMH'!U32-cellphones_NiMH!U32-'Cordless Tools_NiMH'!U32-PortablePCs_NiMH!U32-Tablets_NiMH!U32</f>
        <v>431.29553603621099</v>
      </c>
      <c r="V32" s="11">
        <f>'POM Portables NiMH'!V32-'cameras games_NiMH'!V32-cellphones_NiMH!V32-'Cordless Tools_NiMH'!V32-PortablePCs_NiMH!V32-Tablets_NiMH!V32</f>
        <v>434.78761478680042</v>
      </c>
      <c r="W32" s="11">
        <f>'POM Portables NiMH'!W32-'cameras games_NiMH'!W32-cellphones_NiMH!W32-'Cordless Tools_NiMH'!W32-PortablePCs_NiMH!W32-Tablets_NiMH!W32</f>
        <v>417.26237237627259</v>
      </c>
      <c r="X32" s="11">
        <f>'POM Portables NiMH'!X32-'cameras games_NiMH'!X32-cellphones_NiMH!X32-'Cordless Tools_NiMH'!X32-PortablePCs_NiMH!X32-Tablets_NiMH!X32</f>
        <v>422.26645974028378</v>
      </c>
      <c r="Y32" s="11">
        <f>'POM Portables NiMH'!Y32-'cameras games_NiMH'!Y32-cellphones_NiMH!Y32-'Cordless Tools_NiMH'!Y32-PortablePCs_NiMH!Y32-Tablets_NiMH!Y32</f>
        <v>432.00313000005684</v>
      </c>
      <c r="Z32" s="11">
        <f>'POM Portables NiMH'!Z32-'cameras games_NiMH'!Z32-cellphones_NiMH!Z32-'Cordless Tools_NiMH'!Z32-PortablePCs_NiMH!Z32-Tablets_NiMH!Z32</f>
        <v>363.22090664464895</v>
      </c>
      <c r="AA32" s="11">
        <f>'POM Portables NiMH'!AA32-'cameras games_NiMH'!AA32-cellphones_NiMH!AA32-'Cordless Tools_NiMH'!AA32-PortablePCs_NiMH!AA32-Tablets_NiMH!AA32</f>
        <v>427.04657117121383</v>
      </c>
      <c r="AB32" s="11">
        <f>'POM Portables NiMH'!AB32-'cameras games_NiMH'!AB32-cellphones_NiMH!AB32-'Cordless Tools_NiMH'!AB32-PortablePCs_NiMH!AB32-Tablets_NiMH!AB32</f>
        <v>371.82367253713443</v>
      </c>
      <c r="AC32" s="11">
        <f>'POM Portables NiMH'!AC32-'cameras games_NiMH'!AC32-cellphones_NiMH!AC32-'Cordless Tools_NiMH'!AC32-PortablePCs_NiMH!AC32-Tablets_NiMH!AC32</f>
        <v>364.38719908639172</v>
      </c>
      <c r="AD32" s="11">
        <f>'POM Portables NiMH'!AD32-'cameras games_NiMH'!AD32-cellphones_NiMH!AD32-'Cordless Tools_NiMH'!AD32-PortablePCs_NiMH!AD32-Tablets_NiMH!AD32</f>
        <v>357.09945510466389</v>
      </c>
      <c r="AE32" s="11">
        <f>'POM Portables NiMH'!AE32-'cameras games_NiMH'!AE32-cellphones_NiMH!AE32-'Cordless Tools_NiMH'!AE32-PortablePCs_NiMH!AE32-Tablets_NiMH!AE32</f>
        <v>349.95746600257058</v>
      </c>
      <c r="AF32" s="11">
        <f>'POM Portables NiMH'!AF32-'cameras games_NiMH'!AF32-cellphones_NiMH!AF32-'Cordless Tools_NiMH'!AF32-PortablePCs_NiMH!AF32-Tablets_NiMH!AF32</f>
        <v>342.95831668251918</v>
      </c>
      <c r="AG32" s="11">
        <f>'POM Portables NiMH'!AG32-'cameras games_NiMH'!AG32-cellphones_NiMH!AG32-'Cordless Tools_NiMH'!AG32-PortablePCs_NiMH!AG32-Tablets_NiMH!AG32</f>
        <v>336.09915034886882</v>
      </c>
      <c r="AH32" s="11">
        <f>'POM Portables NiMH'!AH32-'cameras games_NiMH'!AH32-cellphones_NiMH!AH32-'Cordless Tools_NiMH'!AH32-PortablePCs_NiMH!AH32-Tablets_NiMH!AH32</f>
        <v>329.37716734189144</v>
      </c>
      <c r="AI32" s="11">
        <f>'POM Portables NiMH'!AI32-'cameras games_NiMH'!AI32-cellphones_NiMH!AI32-'Cordless Tools_NiMH'!AI32-PortablePCs_NiMH!AI32-Tablets_NiMH!AI32</f>
        <v>322.7896239950536</v>
      </c>
      <c r="AJ32" s="11">
        <f>'POM Portables NiMH'!AJ32-'cameras games_NiMH'!AJ32-cellphones_NiMH!AJ32-'Cordless Tools_NiMH'!AJ32-PortablePCs_NiMH!AJ32-Tablets_NiMH!AJ32</f>
        <v>316.33383151515255</v>
      </c>
      <c r="AK32" s="11">
        <f>'POM Portables NiMH'!AK32-'cameras games_NiMH'!AK32-cellphones_NiMH!AK32-'Cordless Tools_NiMH'!AK32-PortablePCs_NiMH!AK32-Tablets_NiMH!AK32</f>
        <v>310.00715488484951</v>
      </c>
      <c r="AL32" s="11">
        <f>'POM Portables NiMH'!AL32-'cameras games_NiMH'!AL32-cellphones_NiMH!AL32-'Cordless Tools_NiMH'!AL32-PortablePCs_NiMH!AL32-Tablets_NiMH!AL32</f>
        <v>303.80701178715253</v>
      </c>
      <c r="AM32" s="11">
        <f>'POM Portables NiMH'!AM32-'cameras games_NiMH'!AM32-cellphones_NiMH!AM32-'Cordless Tools_NiMH'!AM32-PortablePCs_NiMH!AM32-Tablets_NiMH!AM32</f>
        <v>297.73087155140951</v>
      </c>
      <c r="AN32" s="11">
        <f>'POM Portables NiMH'!AN32-'cameras games_NiMH'!AN32-cellphones_NiMH!AN32-'Cordless Tools_NiMH'!AN32-PortablePCs_NiMH!AN32-Tablets_NiMH!AN32</f>
        <v>291.77625412038134</v>
      </c>
      <c r="AO32" s="11">
        <f>'POM Portables NiMH'!AO32-'cameras games_NiMH'!AO32-cellphones_NiMH!AO32-'Cordless Tools_NiMH'!AO32-PortablePCs_NiMH!AO32-Tablets_NiMH!AO32</f>
        <v>285.94072903797371</v>
      </c>
      <c r="AP32" s="11">
        <f>'POM Portables NiMH'!AP32-'cameras games_NiMH'!AP32-cellphones_NiMH!AP32-'Cordless Tools_NiMH'!AP32-PortablePCs_NiMH!AP32-Tablets_NiMH!AP32</f>
        <v>280.22191445721421</v>
      </c>
      <c r="AQ32" s="11">
        <f>'POM Portables NiMH'!AQ32-'cameras games_NiMH'!AQ32-cellphones_NiMH!AQ32-'Cordless Tools_NiMH'!AQ32-PortablePCs_NiMH!AQ32-Tablets_NiMH!AQ32</f>
        <v>274.61747616806991</v>
      </c>
      <c r="AR32" s="11">
        <f>'POM Portables NiMH'!AR32-'cameras games_NiMH'!AR32-cellphones_NiMH!AR32-'Cordless Tools_NiMH'!AR32-PortablePCs_NiMH!AR32-Tablets_NiMH!AR32</f>
        <v>269.12512664470853</v>
      </c>
      <c r="AS32" s="11">
        <f>'POM Portables NiMH'!AS32-'cameras games_NiMH'!AS32-cellphones_NiMH!AS32-'Cordless Tools_NiMH'!AS32-PortablePCs_NiMH!AS32-Tablets_NiMH!AS32</f>
        <v>263.74262411181434</v>
      </c>
      <c r="AT32" s="11">
        <f>'POM Portables NiMH'!AT32-'cameras games_NiMH'!AT32-cellphones_NiMH!AT32-'Cordless Tools_NiMH'!AT32-PortablePCs_NiMH!AT32-Tablets_NiMH!AT32</f>
        <v>258.46777162957807</v>
      </c>
      <c r="AU32" s="11">
        <f>'POM Portables NiMH'!AU32-'cameras games_NiMH'!AU32-cellphones_NiMH!AU32-'Cordless Tools_NiMH'!AU32-PortablePCs_NiMH!AU32-Tablets_NiMH!AU32</f>
        <v>255.88309391328229</v>
      </c>
      <c r="AV32" s="11">
        <f>'POM Portables NiMH'!AV32-'cameras games_NiMH'!AV32-cellphones_NiMH!AV32-'Cordless Tools_NiMH'!AV32-PortablePCs_NiMH!AV32-Tablets_NiMH!AV32</f>
        <v>253.32426297414946</v>
      </c>
      <c r="AW32" s="11">
        <f>'POM Portables NiMH'!AW32-'cameras games_NiMH'!AW32-cellphones_NiMH!AW32-'Cordless Tools_NiMH'!AW32-PortablePCs_NiMH!AW32-Tablets_NiMH!AW32</f>
        <v>250.79102034440797</v>
      </c>
      <c r="AX32" s="11">
        <f>'POM Portables NiMH'!AX32-'cameras games_NiMH'!AX32-cellphones_NiMH!AX32-'Cordless Tools_NiMH'!AX32-PortablePCs_NiMH!AX32-Tablets_NiMH!AX32</f>
        <v>248.28311014096388</v>
      </c>
      <c r="AY32" s="11">
        <f>'POM Portables NiMH'!AY32-'cameras games_NiMH'!AY32-cellphones_NiMH!AY32-'Cordless Tools_NiMH'!AY32-PortablePCs_NiMH!AY32-Tablets_NiMH!AY32</f>
        <v>245.80027903955425</v>
      </c>
      <c r="AZ32" s="11">
        <f>'POM Portables NiMH'!AZ32-'cameras games_NiMH'!AZ32-cellphones_NiMH!AZ32-'Cordless Tools_NiMH'!AZ32-PortablePCs_NiMH!AZ32-Tablets_NiMH!AZ32</f>
        <v>243.34227624915872</v>
      </c>
      <c r="BA32" s="11">
        <f>'POM Portables NiMH'!BA32-'cameras games_NiMH'!BA32-cellphones_NiMH!BA32-'Cordless Tools_NiMH'!BA32-PortablePCs_NiMH!BA32-Tablets_NiMH!BA32</f>
        <v>240.90885348666714</v>
      </c>
      <c r="BB32" s="11">
        <f>'POM Portables NiMH'!BB32-'cameras games_NiMH'!BB32-cellphones_NiMH!BB32-'Cordless Tools_NiMH'!BB32-PortablePCs_NiMH!BB32-Tablets_NiMH!BB32</f>
        <v>238.49976495180047</v>
      </c>
      <c r="BC32" s="11">
        <f>'POM Portables NiMH'!BC32-'cameras games_NiMH'!BC32-cellphones_NiMH!BC32-'Cordless Tools_NiMH'!BC32-PortablePCs_NiMH!BC32-Tablets_NiMH!BC32</f>
        <v>236.11476730228247</v>
      </c>
      <c r="BD32" s="11">
        <f>'POM Portables NiMH'!BD32-'cameras games_NiMH'!BD32-cellphones_NiMH!BD32-'Cordless Tools_NiMH'!BD32-PortablePCs_NiMH!BD32-Tablets_NiMH!BD32</f>
        <v>233.75361962925965</v>
      </c>
      <c r="BE32" s="11">
        <f>'POM Portables NiMH'!BE32-'cameras games_NiMH'!BE32-cellphones_NiMH!BE32-'Cordless Tools_NiMH'!BE32-PortablePCs_NiMH!BE32-Tablets_NiMH!BE32</f>
        <v>231.41608343296704</v>
      </c>
    </row>
    <row r="33" spans="1:57" x14ac:dyDescent="0.35">
      <c r="A33" s="57" t="s">
        <v>616</v>
      </c>
      <c r="C33" s="86" t="s">
        <v>5</v>
      </c>
      <c r="D33" s="58" t="s">
        <v>621</v>
      </c>
      <c r="E33" s="84" t="s">
        <v>625</v>
      </c>
      <c r="F33" s="26" t="s">
        <v>60</v>
      </c>
      <c r="G33" s="11">
        <f>'POM Portables NiMH'!G33-'cameras games_NiMH'!G33-cellphones_NiMH!G33-'Cordless Tools_NiMH'!G33-PortablePCs_NiMH!G33-Tablets_NiMH!G33</f>
        <v>60.548818946512633</v>
      </c>
      <c r="H33" s="11">
        <f>'POM Portables NiMH'!H33-'cameras games_NiMH'!H33-cellphones_NiMH!H33-'Cordless Tools_NiMH'!H33-PortablePCs_NiMH!H33-Tablets_NiMH!H33</f>
        <v>68.796635049049755</v>
      </c>
      <c r="I33" s="11">
        <f>'POM Portables NiMH'!I33-'cameras games_NiMH'!I33-cellphones_NiMH!I33-'Cordless Tools_NiMH'!I33-PortablePCs_NiMH!I33-Tablets_NiMH!I33</f>
        <v>77.198776871746901</v>
      </c>
      <c r="J33" s="11">
        <f>'POM Portables NiMH'!J33-'cameras games_NiMH'!J33-cellphones_NiMH!J33-'Cordless Tools_NiMH'!J33-PortablePCs_NiMH!J33-Tablets_NiMH!J33</f>
        <v>86.970540017546966</v>
      </c>
      <c r="K33" s="11">
        <f>'POM Portables NiMH'!K33-'cameras games_NiMH'!K33-cellphones_NiMH!K33-'Cordless Tools_NiMH'!K33-PortablePCs_NiMH!K33-Tablets_NiMH!K33</f>
        <v>92.161136893447278</v>
      </c>
      <c r="L33" s="11">
        <f>'POM Portables NiMH'!L33-'cameras games_NiMH'!L33-cellphones_NiMH!L33-'Cordless Tools_NiMH'!L33-PortablePCs_NiMH!L33-Tablets_NiMH!L33</f>
        <v>114.34799861458043</v>
      </c>
      <c r="M33" s="11">
        <f>'POM Portables NiMH'!M33-'cameras games_NiMH'!M33-cellphones_NiMH!M33-'Cordless Tools_NiMH'!M33-PortablePCs_NiMH!M33-Tablets_NiMH!M33</f>
        <v>129.27949653191831</v>
      </c>
      <c r="N33" s="11">
        <f>'POM Portables NiMH'!N33-'cameras games_NiMH'!N33-cellphones_NiMH!N33-'Cordless Tools_NiMH'!N33-PortablePCs_NiMH!N33-Tablets_NiMH!N33</f>
        <v>99.128240058757711</v>
      </c>
      <c r="O33" s="11">
        <f>'POM Portables NiMH'!O33-'cameras games_NiMH'!O33-cellphones_NiMH!O33-'Cordless Tools_NiMH'!O33-PortablePCs_NiMH!O33-Tablets_NiMH!O33</f>
        <v>116.31571755863936</v>
      </c>
      <c r="P33" s="11">
        <f>'POM Portables NiMH'!P33-'cameras games_NiMH'!P33-cellphones_NiMH!P33-'Cordless Tools_NiMH'!P33-PortablePCs_NiMH!P33-Tablets_NiMH!P33</f>
        <v>97.621694970285461</v>
      </c>
      <c r="Q33" s="11">
        <f>'POM Portables NiMH'!Q33-'cameras games_NiMH'!Q33-cellphones_NiMH!Q33-'Cordless Tools_NiMH'!Q33-PortablePCs_NiMH!Q33-Tablets_NiMH!Q33</f>
        <v>120.870020739995</v>
      </c>
      <c r="R33" s="11">
        <f>'POM Portables NiMH'!R33-'cameras games_NiMH'!R33-cellphones_NiMH!R33-'Cordless Tools_NiMH'!R33-PortablePCs_NiMH!R33-Tablets_NiMH!R33</f>
        <v>154.21654001214139</v>
      </c>
      <c r="S33" s="11">
        <f>'POM Portables NiMH'!S33-'cameras games_NiMH'!S33-cellphones_NiMH!S33-'Cordless Tools_NiMH'!S33-PortablePCs_NiMH!S33-Tablets_NiMH!S33</f>
        <v>122.35660681376136</v>
      </c>
      <c r="T33" s="11">
        <f>'POM Portables NiMH'!T33-'cameras games_NiMH'!T33-cellphones_NiMH!T33-'Cordless Tools_NiMH'!T33-PortablePCs_NiMH!T33-Tablets_NiMH!T33</f>
        <v>169.34646540222468</v>
      </c>
      <c r="U33" s="11">
        <f>'POM Portables NiMH'!U33-'cameras games_NiMH'!U33-cellphones_NiMH!U33-'Cordless Tools_NiMH'!U33-PortablePCs_NiMH!U33-Tablets_NiMH!U33</f>
        <v>174.2405360922333</v>
      </c>
      <c r="V33" s="11">
        <f>'POM Portables NiMH'!V33-'cameras games_NiMH'!V33-cellphones_NiMH!V33-'Cordless Tools_NiMH'!V33-PortablePCs_NiMH!V33-Tablets_NiMH!V33</f>
        <v>102.80879884462138</v>
      </c>
      <c r="W33" s="11">
        <f>'POM Portables NiMH'!W33-'cameras games_NiMH'!W33-cellphones_NiMH!W33-'Cordless Tools_NiMH'!W33-PortablePCs_NiMH!W33-Tablets_NiMH!W33</f>
        <v>105.95512731999538</v>
      </c>
      <c r="X33" s="11">
        <f>'POM Portables NiMH'!X33-'cameras games_NiMH'!X33-cellphones_NiMH!X33-'Cordless Tools_NiMH'!X33-PortablePCs_NiMH!X33-Tablets_NiMH!X33</f>
        <v>170.43854522429439</v>
      </c>
      <c r="Y33" s="11">
        <f>'POM Portables NiMH'!Y33-'cameras games_NiMH'!Y33-cellphones_NiMH!Y33-'Cordless Tools_NiMH'!Y33-PortablePCs_NiMH!Y33-Tablets_NiMH!Y33</f>
        <v>140.07986879342232</v>
      </c>
      <c r="Z33" s="11">
        <f>'POM Portables NiMH'!Z33-'cameras games_NiMH'!Z33-cellphones_NiMH!Z33-'Cordless Tools_NiMH'!Z33-PortablePCs_NiMH!Z33-Tablets_NiMH!Z33</f>
        <v>181.65084013967618</v>
      </c>
      <c r="AA33" s="11">
        <f>'POM Portables NiMH'!AA33-'cameras games_NiMH'!AA33-cellphones_NiMH!AA33-'Cordless Tools_NiMH'!AA33-PortablePCs_NiMH!AA33-Tablets_NiMH!AA33</f>
        <v>137.42044669374755</v>
      </c>
      <c r="AB33" s="11">
        <f>'POM Portables NiMH'!AB33-'cameras games_NiMH'!AB33-cellphones_NiMH!AB33-'Cordless Tools_NiMH'!AB33-PortablePCs_NiMH!AB33-Tablets_NiMH!AB33</f>
        <v>110.56672260602178</v>
      </c>
      <c r="AC33" s="11">
        <f>'POM Portables NiMH'!AC33-'cameras games_NiMH'!AC33-cellphones_NiMH!AC33-'Cordless Tools_NiMH'!AC33-PortablePCs_NiMH!AC33-Tablets_NiMH!AC33</f>
        <v>108.35538815390134</v>
      </c>
      <c r="AD33" s="11">
        <f>'POM Portables NiMH'!AD33-'cameras games_NiMH'!AD33-cellphones_NiMH!AD33-'Cordless Tools_NiMH'!AD33-PortablePCs_NiMH!AD33-Tablets_NiMH!AD33</f>
        <v>106.18828039082332</v>
      </c>
      <c r="AE33" s="11">
        <f>'POM Portables NiMH'!AE33-'cameras games_NiMH'!AE33-cellphones_NiMH!AE33-'Cordless Tools_NiMH'!AE33-PortablePCs_NiMH!AE33-Tablets_NiMH!AE33</f>
        <v>104.06451478300686</v>
      </c>
      <c r="AF33" s="11">
        <f>'POM Portables NiMH'!AF33-'cameras games_NiMH'!AF33-cellphones_NiMH!AF33-'Cordless Tools_NiMH'!AF33-PortablePCs_NiMH!AF33-Tablets_NiMH!AF33</f>
        <v>101.98322448734672</v>
      </c>
      <c r="AG33" s="11">
        <f>'POM Portables NiMH'!AG33-'cameras games_NiMH'!AG33-cellphones_NiMH!AG33-'Cordless Tools_NiMH'!AG33-PortablePCs_NiMH!AG33-Tablets_NiMH!AG33</f>
        <v>99.943559997599777</v>
      </c>
      <c r="AH33" s="11">
        <f>'POM Portables NiMH'!AH33-'cameras games_NiMH'!AH33-cellphones_NiMH!AH33-'Cordless Tools_NiMH'!AH33-PortablePCs_NiMH!AH33-Tablets_NiMH!AH33</f>
        <v>97.944688797647785</v>
      </c>
      <c r="AI33" s="11">
        <f>'POM Portables NiMH'!AI33-'cameras games_NiMH'!AI33-cellphones_NiMH!AI33-'Cordless Tools_NiMH'!AI33-PortablePCs_NiMH!AI33-Tablets_NiMH!AI33</f>
        <v>95.985795021694827</v>
      </c>
      <c r="AJ33" s="11">
        <f>'POM Portables NiMH'!AJ33-'cameras games_NiMH'!AJ33-cellphones_NiMH!AJ33-'Cordless Tools_NiMH'!AJ33-PortablePCs_NiMH!AJ33-Tablets_NiMH!AJ33</f>
        <v>94.066079121260927</v>
      </c>
      <c r="AK33" s="11">
        <f>'POM Portables NiMH'!AK33-'cameras games_NiMH'!AK33-cellphones_NiMH!AK33-'Cordless Tools_NiMH'!AK33-PortablePCs_NiMH!AK33-Tablets_NiMH!AK33</f>
        <v>92.184757538835711</v>
      </c>
      <c r="AL33" s="11">
        <f>'POM Portables NiMH'!AL33-'cameras games_NiMH'!AL33-cellphones_NiMH!AL33-'Cordless Tools_NiMH'!AL33-PortablePCs_NiMH!AL33-Tablets_NiMH!AL33</f>
        <v>90.341062388059001</v>
      </c>
      <c r="AM33" s="11">
        <f>'POM Portables NiMH'!AM33-'cameras games_NiMH'!AM33-cellphones_NiMH!AM33-'Cordless Tools_NiMH'!AM33-PortablePCs_NiMH!AM33-Tablets_NiMH!AM33</f>
        <v>88.534241140297823</v>
      </c>
      <c r="AN33" s="11">
        <f>'POM Portables NiMH'!AN33-'cameras games_NiMH'!AN33-cellphones_NiMH!AN33-'Cordless Tools_NiMH'!AN33-PortablePCs_NiMH!AN33-Tablets_NiMH!AN33</f>
        <v>86.763556317491862</v>
      </c>
      <c r="AO33" s="11">
        <f>'POM Portables NiMH'!AO33-'cameras games_NiMH'!AO33-cellphones_NiMH!AO33-'Cordless Tools_NiMH'!AO33-PortablePCs_NiMH!AO33-Tablets_NiMH!AO33</f>
        <v>85.028285191142018</v>
      </c>
      <c r="AP33" s="11">
        <f>'POM Portables NiMH'!AP33-'cameras games_NiMH'!AP33-cellphones_NiMH!AP33-'Cordless Tools_NiMH'!AP33-PortablePCs_NiMH!AP33-Tablets_NiMH!AP33</f>
        <v>83.327719487319172</v>
      </c>
      <c r="AQ33" s="11">
        <f>'POM Portables NiMH'!AQ33-'cameras games_NiMH'!AQ33-cellphones_NiMH!AQ33-'Cordless Tools_NiMH'!AQ33-PortablePCs_NiMH!AQ33-Tablets_NiMH!AQ33</f>
        <v>81.661165097572791</v>
      </c>
      <c r="AR33" s="11">
        <f>'POM Portables NiMH'!AR33-'cameras games_NiMH'!AR33-cellphones_NiMH!AR33-'Cordless Tools_NiMH'!AR33-PortablePCs_NiMH!AR33-Tablets_NiMH!AR33</f>
        <v>80.027941795621331</v>
      </c>
      <c r="AS33" s="11">
        <f>'POM Portables NiMH'!AS33-'cameras games_NiMH'!AS33-cellphones_NiMH!AS33-'Cordless Tools_NiMH'!AS33-PortablePCs_NiMH!AS33-Tablets_NiMH!AS33</f>
        <v>78.427382959708908</v>
      </c>
      <c r="AT33" s="11">
        <f>'POM Portables NiMH'!AT33-'cameras games_NiMH'!AT33-cellphones_NiMH!AT33-'Cordless Tools_NiMH'!AT33-PortablePCs_NiMH!AT33-Tablets_NiMH!AT33</f>
        <v>76.858835300514727</v>
      </c>
      <c r="AU33" s="11">
        <f>'POM Portables NiMH'!AU33-'cameras games_NiMH'!AU33-cellphones_NiMH!AU33-'Cordless Tools_NiMH'!AU33-PortablePCs_NiMH!AU33-Tablets_NiMH!AU33</f>
        <v>76.090246947509584</v>
      </c>
      <c r="AV33" s="11">
        <f>'POM Portables NiMH'!AV33-'cameras games_NiMH'!AV33-cellphones_NiMH!AV33-'Cordless Tools_NiMH'!AV33-PortablePCs_NiMH!AV33-Tablets_NiMH!AV33</f>
        <v>75.329344478034486</v>
      </c>
      <c r="AW33" s="11">
        <f>'POM Portables NiMH'!AW33-'cameras games_NiMH'!AW33-cellphones_NiMH!AW33-'Cordless Tools_NiMH'!AW33-PortablePCs_NiMH!AW33-Tablets_NiMH!AW33</f>
        <v>74.576051033254146</v>
      </c>
      <c r="AX33" s="11">
        <f>'POM Portables NiMH'!AX33-'cameras games_NiMH'!AX33-cellphones_NiMH!AX33-'Cordless Tools_NiMH'!AX33-PortablePCs_NiMH!AX33-Tablets_NiMH!AX33</f>
        <v>73.830290522921601</v>
      </c>
      <c r="AY33" s="11">
        <f>'POM Portables NiMH'!AY33-'cameras games_NiMH'!AY33-cellphones_NiMH!AY33-'Cordless Tools_NiMH'!AY33-PortablePCs_NiMH!AY33-Tablets_NiMH!AY33</f>
        <v>73.091987617692382</v>
      </c>
      <c r="AZ33" s="11">
        <f>'POM Portables NiMH'!AZ33-'cameras games_NiMH'!AZ33-cellphones_NiMH!AZ33-'Cordless Tools_NiMH'!AZ33-PortablePCs_NiMH!AZ33-Tablets_NiMH!AZ33</f>
        <v>72.361067741515456</v>
      </c>
      <c r="BA33" s="11">
        <f>'POM Portables NiMH'!BA33-'cameras games_NiMH'!BA33-cellphones_NiMH!BA33-'Cordless Tools_NiMH'!BA33-PortablePCs_NiMH!BA33-Tablets_NiMH!BA33</f>
        <v>71.637457064100303</v>
      </c>
      <c r="BB33" s="11">
        <f>'POM Portables NiMH'!BB33-'cameras games_NiMH'!BB33-cellphones_NiMH!BB33-'Cordless Tools_NiMH'!BB33-PortablePCs_NiMH!BB33-Tablets_NiMH!BB33</f>
        <v>70.921082493459295</v>
      </c>
      <c r="BC33" s="11">
        <f>'POM Portables NiMH'!BC33-'cameras games_NiMH'!BC33-cellphones_NiMH!BC33-'Cordless Tools_NiMH'!BC33-PortablePCs_NiMH!BC33-Tablets_NiMH!BC33</f>
        <v>70.211871668524708</v>
      </c>
      <c r="BD33" s="11">
        <f>'POM Portables NiMH'!BD33-'cameras games_NiMH'!BD33-cellphones_NiMH!BD33-'Cordless Tools_NiMH'!BD33-PortablePCs_NiMH!BD33-Tablets_NiMH!BD33</f>
        <v>69.509752951839459</v>
      </c>
      <c r="BE33" s="11">
        <f>'POM Portables NiMH'!BE33-'cameras games_NiMH'!BE33-cellphones_NiMH!BE33-'Cordless Tools_NiMH'!BE33-PortablePCs_NiMH!BE33-Tablets_NiMH!BE33</f>
        <v>68.814655422321067</v>
      </c>
    </row>
    <row r="34" spans="1:57" x14ac:dyDescent="0.35">
      <c r="A34" s="57" t="s">
        <v>616</v>
      </c>
      <c r="C34" s="86" t="s">
        <v>5</v>
      </c>
      <c r="D34" s="58" t="s">
        <v>621</v>
      </c>
      <c r="E34" s="84" t="s">
        <v>625</v>
      </c>
      <c r="F34" s="26" t="s">
        <v>61</v>
      </c>
      <c r="G34" s="11">
        <f>'POM Portables NiMH'!G34-'cameras games_NiMH'!G34-cellphones_NiMH!G34-'Cordless Tools_NiMH'!G34-PortablePCs_NiMH!G34-Tablets_NiMH!G34</f>
        <v>218.54895331939255</v>
      </c>
      <c r="H34" s="11">
        <f>'POM Portables NiMH'!H34-'cameras games_NiMH'!H34-cellphones_NiMH!H34-'Cordless Tools_NiMH'!H34-PortablePCs_NiMH!H34-Tablets_NiMH!H34</f>
        <v>248.72906126271815</v>
      </c>
      <c r="I34" s="11">
        <f>'POM Portables NiMH'!I34-'cameras games_NiMH'!I34-cellphones_NiMH!I34-'Cordless Tools_NiMH'!I34-PortablePCs_NiMH!I34-Tablets_NiMH!I34</f>
        <v>281.7539697728435</v>
      </c>
      <c r="J34" s="11">
        <f>'POM Portables NiMH'!J34-'cameras games_NiMH'!J34-cellphones_NiMH!J34-'Cordless Tools_NiMH'!J34-PortablePCs_NiMH!J34-Tablets_NiMH!J34</f>
        <v>323.79391176435041</v>
      </c>
      <c r="K34" s="11">
        <f>'POM Portables NiMH'!K34-'cameras games_NiMH'!K34-cellphones_NiMH!K34-'Cordless Tools_NiMH'!K34-PortablePCs_NiMH!K34-Tablets_NiMH!K34</f>
        <v>343.3261197953351</v>
      </c>
      <c r="L34" s="11">
        <f>'POM Portables NiMH'!L34-'cameras games_NiMH'!L34-cellphones_NiMH!L34-'Cordless Tools_NiMH'!L34-PortablePCs_NiMH!L34-Tablets_NiMH!L34</f>
        <v>425.02849445156187</v>
      </c>
      <c r="M34" s="11">
        <f>'POM Portables NiMH'!M34-'cameras games_NiMH'!M34-cellphones_NiMH!M34-'Cordless Tools_NiMH'!M34-PortablePCs_NiMH!M34-Tablets_NiMH!M34</f>
        <v>484.00733634148202</v>
      </c>
      <c r="N34" s="11">
        <f>'POM Portables NiMH'!N34-'cameras games_NiMH'!N34-cellphones_NiMH!N34-'Cordless Tools_NiMH'!N34-PortablePCs_NiMH!N34-Tablets_NiMH!N34</f>
        <v>376.71728403899124</v>
      </c>
      <c r="O34" s="11">
        <f>'POM Portables NiMH'!O34-'cameras games_NiMH'!O34-cellphones_NiMH!O34-'Cordless Tools_NiMH'!O34-PortablePCs_NiMH!O34-Tablets_NiMH!O34</f>
        <v>436.81331741889949</v>
      </c>
      <c r="P34" s="11">
        <f>'POM Portables NiMH'!P34-'cameras games_NiMH'!P34-cellphones_NiMH!P34-'Cordless Tools_NiMH'!P34-PortablePCs_NiMH!P34-Tablets_NiMH!P34</f>
        <v>369.81294483824632</v>
      </c>
      <c r="Q34" s="11">
        <f>'POM Portables NiMH'!Q34-'cameras games_NiMH'!Q34-cellphones_NiMH!Q34-'Cordless Tools_NiMH'!Q34-PortablePCs_NiMH!Q34-Tablets_NiMH!Q34</f>
        <v>473.00163474080921</v>
      </c>
      <c r="R34" s="11">
        <f>'POM Portables NiMH'!R34-'cameras games_NiMH'!R34-cellphones_NiMH!R34-'Cordless Tools_NiMH'!R34-PortablePCs_NiMH!R34-Tablets_NiMH!R34</f>
        <v>600.24880474291376</v>
      </c>
      <c r="S34" s="11">
        <f>'POM Portables NiMH'!S34-'cameras games_NiMH'!S34-cellphones_NiMH!S34-'Cordless Tools_NiMH'!S34-PortablePCs_NiMH!S34-Tablets_NiMH!S34</f>
        <v>546.28029177939402</v>
      </c>
      <c r="T34" s="11">
        <f>'POM Portables NiMH'!T34-'cameras games_NiMH'!T34-cellphones_NiMH!T34-'Cordless Tools_NiMH'!T34-PortablePCs_NiMH!T34-Tablets_NiMH!T34</f>
        <v>669.80930886553176</v>
      </c>
      <c r="U34" s="11">
        <f>'POM Portables NiMH'!U34-'cameras games_NiMH'!U34-cellphones_NiMH!U34-'Cordless Tools_NiMH'!U34-PortablePCs_NiMH!U34-Tablets_NiMH!U34</f>
        <v>661.78270306929073</v>
      </c>
      <c r="V34" s="11">
        <f>'POM Portables NiMH'!V34-'cameras games_NiMH'!V34-cellphones_NiMH!V34-'Cordless Tools_NiMH'!V34-PortablePCs_NiMH!V34-Tablets_NiMH!V34</f>
        <v>644.9576736985432</v>
      </c>
      <c r="W34" s="11">
        <f>'POM Portables NiMH'!W34-'cameras games_NiMH'!W34-cellphones_NiMH!W34-'Cordless Tools_NiMH'!W34-PortablePCs_NiMH!W34-Tablets_NiMH!W34</f>
        <v>609.27635244933651</v>
      </c>
      <c r="X34" s="11">
        <f>'POM Portables NiMH'!X34-'cameras games_NiMH'!X34-cellphones_NiMH!X34-'Cordless Tools_NiMH'!X34-PortablePCs_NiMH!X34-Tablets_NiMH!X34</f>
        <v>638.42414033926184</v>
      </c>
      <c r="Y34" s="11">
        <f>'POM Portables NiMH'!Y34-'cameras games_NiMH'!Y34-cellphones_NiMH!Y34-'Cordless Tools_NiMH'!Y34-PortablePCs_NiMH!Y34-Tablets_NiMH!Y34</f>
        <v>601.79754505174515</v>
      </c>
      <c r="Z34" s="11">
        <f>'POM Portables NiMH'!Z34-'cameras games_NiMH'!Z34-cellphones_NiMH!Z34-'Cordless Tools_NiMH'!Z34-PortablePCs_NiMH!Z34-Tablets_NiMH!Z34</f>
        <v>812.79298311905211</v>
      </c>
      <c r="AA34" s="11">
        <f>'POM Portables NiMH'!AA34-'cameras games_NiMH'!AA34-cellphones_NiMH!AA34-'Cordless Tools_NiMH'!AA34-PortablePCs_NiMH!AA34-Tablets_NiMH!AA34</f>
        <v>769.51794192618433</v>
      </c>
      <c r="AB34" s="11">
        <f>'POM Portables NiMH'!AB34-'cameras games_NiMH'!AB34-cellphones_NiMH!AB34-'Cordless Tools_NiMH'!AB34-PortablePCs_NiMH!AB34-Tablets_NiMH!AB34</f>
        <v>652.93878171250151</v>
      </c>
      <c r="AC34" s="11">
        <f>'POM Portables NiMH'!AC34-'cameras games_NiMH'!AC34-cellphones_NiMH!AC34-'Cordless Tools_NiMH'!AC34-PortablePCs_NiMH!AC34-Tablets_NiMH!AC34</f>
        <v>639.88000607825143</v>
      </c>
      <c r="AD34" s="11">
        <f>'POM Portables NiMH'!AD34-'cameras games_NiMH'!AD34-cellphones_NiMH!AD34-'Cordless Tools_NiMH'!AD34-PortablePCs_NiMH!AD34-Tablets_NiMH!AD34</f>
        <v>627.08240595668644</v>
      </c>
      <c r="AE34" s="11">
        <f>'POM Portables NiMH'!AE34-'cameras games_NiMH'!AE34-cellphones_NiMH!AE34-'Cordless Tools_NiMH'!AE34-PortablePCs_NiMH!AE34-Tablets_NiMH!AE34</f>
        <v>614.54075783755275</v>
      </c>
      <c r="AF34" s="11">
        <f>'POM Portables NiMH'!AF34-'cameras games_NiMH'!AF34-cellphones_NiMH!AF34-'Cordless Tools_NiMH'!AF34-PortablePCs_NiMH!AF34-Tablets_NiMH!AF34</f>
        <v>602.24994268080172</v>
      </c>
      <c r="AG34" s="11">
        <f>'POM Portables NiMH'!AG34-'cameras games_NiMH'!AG34-cellphones_NiMH!AG34-'Cordless Tools_NiMH'!AG34-PortablePCs_NiMH!AG34-Tablets_NiMH!AG34</f>
        <v>590.20494382718573</v>
      </c>
      <c r="AH34" s="11">
        <f>'POM Portables NiMH'!AH34-'cameras games_NiMH'!AH34-cellphones_NiMH!AH34-'Cordless Tools_NiMH'!AH34-PortablePCs_NiMH!AH34-Tablets_NiMH!AH34</f>
        <v>578.40084495064207</v>
      </c>
      <c r="AI34" s="11">
        <f>'POM Portables NiMH'!AI34-'cameras games_NiMH'!AI34-cellphones_NiMH!AI34-'Cordless Tools_NiMH'!AI34-PortablePCs_NiMH!AI34-Tablets_NiMH!AI34</f>
        <v>566.83282805162924</v>
      </c>
      <c r="AJ34" s="11">
        <f>'POM Portables NiMH'!AJ34-'cameras games_NiMH'!AJ34-cellphones_NiMH!AJ34-'Cordless Tools_NiMH'!AJ34-PortablePCs_NiMH!AJ34-Tablets_NiMH!AJ34</f>
        <v>555.49617149059668</v>
      </c>
      <c r="AK34" s="11">
        <f>'POM Portables NiMH'!AK34-'cameras games_NiMH'!AK34-cellphones_NiMH!AK34-'Cordless Tools_NiMH'!AK34-PortablePCs_NiMH!AK34-Tablets_NiMH!AK34</f>
        <v>544.38624806078474</v>
      </c>
      <c r="AL34" s="11">
        <f>'POM Portables NiMH'!AL34-'cameras games_NiMH'!AL34-cellphones_NiMH!AL34-'Cordless Tools_NiMH'!AL34-PortablePCs_NiMH!AL34-Tablets_NiMH!AL34</f>
        <v>533.49852309956907</v>
      </c>
      <c r="AM34" s="11">
        <f>'POM Portables NiMH'!AM34-'cameras games_NiMH'!AM34-cellphones_NiMH!AM34-'Cordless Tools_NiMH'!AM34-PortablePCs_NiMH!AM34-Tablets_NiMH!AM34</f>
        <v>522.82855263757767</v>
      </c>
      <c r="AN34" s="11">
        <f>'POM Portables NiMH'!AN34-'cameras games_NiMH'!AN34-cellphones_NiMH!AN34-'Cordless Tools_NiMH'!AN34-PortablePCs_NiMH!AN34-Tablets_NiMH!AN34</f>
        <v>512.37198158482613</v>
      </c>
      <c r="AO34" s="11">
        <f>'POM Portables NiMH'!AO34-'cameras games_NiMH'!AO34-cellphones_NiMH!AO34-'Cordless Tools_NiMH'!AO34-PortablePCs_NiMH!AO34-Tablets_NiMH!AO34</f>
        <v>502.12454195312961</v>
      </c>
      <c r="AP34" s="11">
        <f>'POM Portables NiMH'!AP34-'cameras games_NiMH'!AP34-cellphones_NiMH!AP34-'Cordless Tools_NiMH'!AP34-PortablePCs_NiMH!AP34-Tablets_NiMH!AP34</f>
        <v>492.08205111406704</v>
      </c>
      <c r="AQ34" s="11">
        <f>'POM Portables NiMH'!AQ34-'cameras games_NiMH'!AQ34-cellphones_NiMH!AQ34-'Cordless Tools_NiMH'!AQ34-PortablePCs_NiMH!AQ34-Tablets_NiMH!AQ34</f>
        <v>482.24041009178569</v>
      </c>
      <c r="AR34" s="11">
        <f>'POM Portables NiMH'!AR34-'cameras games_NiMH'!AR34-cellphones_NiMH!AR34-'Cordless Tools_NiMH'!AR34-PortablePCs_NiMH!AR34-Tablets_NiMH!AR34</f>
        <v>472.59560188994999</v>
      </c>
      <c r="AS34" s="11">
        <f>'POM Portables NiMH'!AS34-'cameras games_NiMH'!AS34-cellphones_NiMH!AS34-'Cordless Tools_NiMH'!AS34-PortablePCs_NiMH!AS34-Tablets_NiMH!AS34</f>
        <v>463.143689852151</v>
      </c>
      <c r="AT34" s="11">
        <f>'POM Portables NiMH'!AT34-'cameras games_NiMH'!AT34-cellphones_NiMH!AT34-'Cordless Tools_NiMH'!AT34-PortablePCs_NiMH!AT34-Tablets_NiMH!AT34</f>
        <v>453.88081605510797</v>
      </c>
      <c r="AU34" s="11">
        <f>'POM Portables NiMH'!AU34-'cameras games_NiMH'!AU34-cellphones_NiMH!AU34-'Cordless Tools_NiMH'!AU34-PortablePCs_NiMH!AU34-Tablets_NiMH!AU34</f>
        <v>449.3420078945569</v>
      </c>
      <c r="AV34" s="11">
        <f>'POM Portables NiMH'!AV34-'cameras games_NiMH'!AV34-cellphones_NiMH!AV34-'Cordless Tools_NiMH'!AV34-PortablePCs_NiMH!AV34-Tablets_NiMH!AV34</f>
        <v>444.84858781561132</v>
      </c>
      <c r="AW34" s="11">
        <f>'POM Portables NiMH'!AW34-'cameras games_NiMH'!AW34-cellphones_NiMH!AW34-'Cordless Tools_NiMH'!AW34-PortablePCs_NiMH!AW34-Tablets_NiMH!AW34</f>
        <v>440.40010193745519</v>
      </c>
      <c r="AX34" s="11">
        <f>'POM Portables NiMH'!AX34-'cameras games_NiMH'!AX34-cellphones_NiMH!AX34-'Cordless Tools_NiMH'!AX34-PortablePCs_NiMH!AX34-Tablets_NiMH!AX34</f>
        <v>435.99610091808063</v>
      </c>
      <c r="AY34" s="11">
        <f>'POM Portables NiMH'!AY34-'cameras games_NiMH'!AY34-cellphones_NiMH!AY34-'Cordless Tools_NiMH'!AY34-PortablePCs_NiMH!AY34-Tablets_NiMH!AY34</f>
        <v>431.63613990889985</v>
      </c>
      <c r="AZ34" s="11">
        <f>'POM Portables NiMH'!AZ34-'cameras games_NiMH'!AZ34-cellphones_NiMH!AZ34-'Cordless Tools_NiMH'!AZ34-PortablePCs_NiMH!AZ34-Tablets_NiMH!AZ34</f>
        <v>427.31977850981087</v>
      </c>
      <c r="BA34" s="11">
        <f>'POM Portables NiMH'!BA34-'cameras games_NiMH'!BA34-cellphones_NiMH!BA34-'Cordless Tools_NiMH'!BA34-PortablePCs_NiMH!BA34-Tablets_NiMH!BA34</f>
        <v>423.04658072471278</v>
      </c>
      <c r="BB34" s="11">
        <f>'POM Portables NiMH'!BB34-'cameras games_NiMH'!BB34-cellphones_NiMH!BB34-'Cordless Tools_NiMH'!BB34-PortablePCs_NiMH!BB34-Tablets_NiMH!BB34</f>
        <v>418.81611491746565</v>
      </c>
      <c r="BC34" s="11">
        <f>'POM Portables NiMH'!BC34-'cameras games_NiMH'!BC34-cellphones_NiMH!BC34-'Cordless Tools_NiMH'!BC34-PortablePCs_NiMH!BC34-Tablets_NiMH!BC34</f>
        <v>414.62795376829098</v>
      </c>
      <c r="BD34" s="11">
        <f>'POM Portables NiMH'!BD34-'cameras games_NiMH'!BD34-cellphones_NiMH!BD34-'Cordless Tools_NiMH'!BD34-PortablePCs_NiMH!BD34-Tablets_NiMH!BD34</f>
        <v>410.48167423060806</v>
      </c>
      <c r="BE34" s="11">
        <f>'POM Portables NiMH'!BE34-'cameras games_NiMH'!BE34-cellphones_NiMH!BE34-'Cordless Tools_NiMH'!BE34-PortablePCs_NiMH!BE34-Tablets_NiMH!BE34</f>
        <v>406.37685748830199</v>
      </c>
    </row>
    <row r="35" spans="1:57" x14ac:dyDescent="0.35">
      <c r="A35" s="57" t="s">
        <v>616</v>
      </c>
      <c r="C35" s="86" t="s">
        <v>5</v>
      </c>
      <c r="D35" s="58" t="s">
        <v>621</v>
      </c>
      <c r="E35" s="84" t="s">
        <v>625</v>
      </c>
      <c r="F35" s="26" t="s">
        <v>62</v>
      </c>
      <c r="G35" s="11">
        <f>'POM Portables NiMH'!G35-'cameras games_NiMH'!G35-cellphones_NiMH!G35-'Cordless Tools_NiMH'!G35-PortablePCs_NiMH!G35-Tablets_NiMH!G35</f>
        <v>35.341854711165006</v>
      </c>
      <c r="H35" s="11">
        <f>'POM Portables NiMH'!H35-'cameras games_NiMH'!H35-cellphones_NiMH!H35-'Cordless Tools_NiMH'!H35-PortablePCs_NiMH!H35-Tablets_NiMH!H35</f>
        <v>40.866012632392021</v>
      </c>
      <c r="I35" s="11">
        <f>'POM Portables NiMH'!I35-'cameras games_NiMH'!I35-cellphones_NiMH!I35-'Cordless Tools_NiMH'!I35-PortablePCs_NiMH!I35-Tablets_NiMH!I35</f>
        <v>47.029674652863434</v>
      </c>
      <c r="J35" s="11">
        <f>'POM Portables NiMH'!J35-'cameras games_NiMH'!J35-cellphones_NiMH!J35-'Cordless Tools_NiMH'!J35-PortablePCs_NiMH!J35-Tablets_NiMH!J35</f>
        <v>53.199245873161651</v>
      </c>
      <c r="K35" s="11">
        <f>'POM Portables NiMH'!K35-'cameras games_NiMH'!K35-cellphones_NiMH!K35-'Cordless Tools_NiMH'!K35-PortablePCs_NiMH!K35-Tablets_NiMH!K35</f>
        <v>56.297300832687732</v>
      </c>
      <c r="L35" s="11">
        <f>'POM Portables NiMH'!L35-'cameras games_NiMH'!L35-cellphones_NiMH!L35-'Cordless Tools_NiMH'!L35-PortablePCs_NiMH!L35-Tablets_NiMH!L35</f>
        <v>69.071082231548701</v>
      </c>
      <c r="M35" s="11">
        <f>'POM Portables NiMH'!M35-'cameras games_NiMH'!M35-cellphones_NiMH!M35-'Cordless Tools_NiMH'!M35-PortablePCs_NiMH!M35-Tablets_NiMH!M35</f>
        <v>77.802213876048185</v>
      </c>
      <c r="N35" s="11">
        <f>'POM Portables NiMH'!N35-'cameras games_NiMH'!N35-cellphones_NiMH!N35-'Cordless Tools_NiMH'!N35-PortablePCs_NiMH!N35-Tablets_NiMH!N35</f>
        <v>58.66887315653355</v>
      </c>
      <c r="O35" s="11">
        <f>'POM Portables NiMH'!O35-'cameras games_NiMH'!O35-cellphones_NiMH!O35-'Cordless Tools_NiMH'!O35-PortablePCs_NiMH!O35-Tablets_NiMH!O35</f>
        <v>64.536948432378637</v>
      </c>
      <c r="P35" s="11">
        <f>'POM Portables NiMH'!P35-'cameras games_NiMH'!P35-cellphones_NiMH!P35-'Cordless Tools_NiMH'!P35-PortablePCs_NiMH!P35-Tablets_NiMH!P35</f>
        <v>50.934657847883145</v>
      </c>
      <c r="Q35" s="11">
        <f>'POM Portables NiMH'!Q35-'cameras games_NiMH'!Q35-cellphones_NiMH!Q35-'Cordless Tools_NiMH'!Q35-PortablePCs_NiMH!Q35-Tablets_NiMH!Q35</f>
        <v>67.621465984267132</v>
      </c>
      <c r="R35" s="11">
        <f>'POM Portables NiMH'!R35-'cameras games_NiMH'!R35-cellphones_NiMH!R35-'Cordless Tools_NiMH'!R35-PortablePCs_NiMH!R35-Tablets_NiMH!R35</f>
        <v>88.465249979580577</v>
      </c>
      <c r="S35" s="11">
        <f>'POM Portables NiMH'!S35-'cameras games_NiMH'!S35-cellphones_NiMH!S35-'Cordless Tools_NiMH'!S35-PortablePCs_NiMH!S35-Tablets_NiMH!S35</f>
        <v>71.50391826140455</v>
      </c>
      <c r="T35" s="11">
        <f>'POM Portables NiMH'!T35-'cameras games_NiMH'!T35-cellphones_NiMH!T35-'Cordless Tools_NiMH'!T35-PortablePCs_NiMH!T35-Tablets_NiMH!T35</f>
        <v>95.949670195803421</v>
      </c>
      <c r="U35" s="11">
        <f>'POM Portables NiMH'!U35-'cameras games_NiMH'!U35-cellphones_NiMH!U35-'Cordless Tools_NiMH'!U35-PortablePCs_NiMH!U35-Tablets_NiMH!U35</f>
        <v>101.17360324245111</v>
      </c>
      <c r="V35" s="11">
        <f>'POM Portables NiMH'!V35-'cameras games_NiMH'!V35-cellphones_NiMH!V35-'Cordless Tools_NiMH'!V35-PortablePCs_NiMH!V35-Tablets_NiMH!V35</f>
        <v>80.037380753094354</v>
      </c>
      <c r="W35" s="11">
        <f>'POM Portables NiMH'!W35-'cameras games_NiMH'!W35-cellphones_NiMH!W35-'Cordless Tools_NiMH'!W35-PortablePCs_NiMH!W35-Tablets_NiMH!W35</f>
        <v>83.539066994533968</v>
      </c>
      <c r="X35" s="11">
        <f>'POM Portables NiMH'!X35-'cameras games_NiMH'!X35-cellphones_NiMH!X35-'Cordless Tools_NiMH'!X35-PortablePCs_NiMH!X35-Tablets_NiMH!X35</f>
        <v>105.49907728425849</v>
      </c>
      <c r="Y35" s="11">
        <f>'POM Portables NiMH'!Y35-'cameras games_NiMH'!Y35-cellphones_NiMH!Y35-'Cordless Tools_NiMH'!Y35-PortablePCs_NiMH!Y35-Tablets_NiMH!Y35</f>
        <v>109.80537771292927</v>
      </c>
      <c r="Z35" s="11">
        <f>'POM Portables NiMH'!Z35-'cameras games_NiMH'!Z35-cellphones_NiMH!Z35-'Cordless Tools_NiMH'!Z35-PortablePCs_NiMH!Z35-Tablets_NiMH!Z35</f>
        <v>105.9981709929348</v>
      </c>
      <c r="AA35" s="11">
        <f>'POM Portables NiMH'!AA35-'cameras games_NiMH'!AA35-cellphones_NiMH!AA35-'Cordless Tools_NiMH'!AA35-PortablePCs_NiMH!AA35-Tablets_NiMH!AA35</f>
        <v>94.514489523659734</v>
      </c>
      <c r="AB35" s="11">
        <f>'POM Portables NiMH'!AB35-'cameras games_NiMH'!AB35-cellphones_NiMH!AB35-'Cordless Tools_NiMH'!AB35-PortablePCs_NiMH!AB35-Tablets_NiMH!AB35</f>
        <v>89.894190900646606</v>
      </c>
      <c r="AC35" s="11">
        <f>'POM Portables NiMH'!AC35-'cameras games_NiMH'!AC35-cellphones_NiMH!AC35-'Cordless Tools_NiMH'!AC35-PortablePCs_NiMH!AC35-Tablets_NiMH!AC35</f>
        <v>88.096307082633672</v>
      </c>
      <c r="AD35" s="11">
        <f>'POM Portables NiMH'!AD35-'cameras games_NiMH'!AD35-cellphones_NiMH!AD35-'Cordless Tools_NiMH'!AD35-PortablePCs_NiMH!AD35-Tablets_NiMH!AD35</f>
        <v>86.334380940980992</v>
      </c>
      <c r="AE35" s="11">
        <f>'POM Portables NiMH'!AE35-'cameras games_NiMH'!AE35-cellphones_NiMH!AE35-'Cordless Tools_NiMH'!AE35-PortablePCs_NiMH!AE35-Tablets_NiMH!AE35</f>
        <v>84.607693322161367</v>
      </c>
      <c r="AF35" s="11">
        <f>'POM Portables NiMH'!AF35-'cameras games_NiMH'!AF35-cellphones_NiMH!AF35-'Cordless Tools_NiMH'!AF35-PortablePCs_NiMH!AF35-Tablets_NiMH!AF35</f>
        <v>82.915539455718147</v>
      </c>
      <c r="AG35" s="11">
        <f>'POM Portables NiMH'!AG35-'cameras games_NiMH'!AG35-cellphones_NiMH!AG35-'Cordless Tools_NiMH'!AG35-PortablePCs_NiMH!AG35-Tablets_NiMH!AG35</f>
        <v>81.25722866660378</v>
      </c>
      <c r="AH35" s="11">
        <f>'POM Portables NiMH'!AH35-'cameras games_NiMH'!AH35-cellphones_NiMH!AH35-'Cordless Tools_NiMH'!AH35-PortablePCs_NiMH!AH35-Tablets_NiMH!AH35</f>
        <v>79.6320840932717</v>
      </c>
      <c r="AI35" s="11">
        <f>'POM Portables NiMH'!AI35-'cameras games_NiMH'!AI35-cellphones_NiMH!AI35-'Cordless Tools_NiMH'!AI35-PortablePCs_NiMH!AI35-Tablets_NiMH!AI35</f>
        <v>78.03944241140627</v>
      </c>
      <c r="AJ35" s="11">
        <f>'POM Portables NiMH'!AJ35-'cameras games_NiMH'!AJ35-cellphones_NiMH!AJ35-'Cordless Tools_NiMH'!AJ35-PortablePCs_NiMH!AJ35-Tablets_NiMH!AJ35</f>
        <v>76.478653563178142</v>
      </c>
      <c r="AK35" s="11">
        <f>'POM Portables NiMH'!AK35-'cameras games_NiMH'!AK35-cellphones_NiMH!AK35-'Cordless Tools_NiMH'!AK35-PortablePCs_NiMH!AK35-Tablets_NiMH!AK35</f>
        <v>74.949080491914586</v>
      </c>
      <c r="AL35" s="11">
        <f>'POM Portables NiMH'!AL35-'cameras games_NiMH'!AL35-cellphones_NiMH!AL35-'Cordless Tools_NiMH'!AL35-PortablePCs_NiMH!AL35-Tablets_NiMH!AL35</f>
        <v>73.45009888207629</v>
      </c>
      <c r="AM35" s="11">
        <f>'POM Portables NiMH'!AM35-'cameras games_NiMH'!AM35-cellphones_NiMH!AM35-'Cordless Tools_NiMH'!AM35-PortablePCs_NiMH!AM35-Tablets_NiMH!AM35</f>
        <v>71.981096904434764</v>
      </c>
      <c r="AN35" s="11">
        <f>'POM Portables NiMH'!AN35-'cameras games_NiMH'!AN35-cellphones_NiMH!AN35-'Cordless Tools_NiMH'!AN35-PortablePCs_NiMH!AN35-Tablets_NiMH!AN35</f>
        <v>70.541474966346073</v>
      </c>
      <c r="AO35" s="11">
        <f>'POM Portables NiMH'!AO35-'cameras games_NiMH'!AO35-cellphones_NiMH!AO35-'Cordless Tools_NiMH'!AO35-PortablePCs_NiMH!AO35-Tablets_NiMH!AO35</f>
        <v>69.13064546701915</v>
      </c>
      <c r="AP35" s="11">
        <f>'POM Portables NiMH'!AP35-'cameras games_NiMH'!AP35-cellphones_NiMH!AP35-'Cordless Tools_NiMH'!AP35-PortablePCs_NiMH!AP35-Tablets_NiMH!AP35</f>
        <v>67.748032557678769</v>
      </c>
      <c r="AQ35" s="11">
        <f>'POM Portables NiMH'!AQ35-'cameras games_NiMH'!AQ35-cellphones_NiMH!AQ35-'Cordless Tools_NiMH'!AQ35-PortablePCs_NiMH!AQ35-Tablets_NiMH!AQ35</f>
        <v>66.393071906525194</v>
      </c>
      <c r="AR35" s="11">
        <f>'POM Portables NiMH'!AR35-'cameras games_NiMH'!AR35-cellphones_NiMH!AR35-'Cordless Tools_NiMH'!AR35-PortablePCs_NiMH!AR35-Tablets_NiMH!AR35</f>
        <v>65.065210468394696</v>
      </c>
      <c r="AS35" s="11">
        <f>'POM Portables NiMH'!AS35-'cameras games_NiMH'!AS35-cellphones_NiMH!AS35-'Cordless Tools_NiMH'!AS35-PortablePCs_NiMH!AS35-Tablets_NiMH!AS35</f>
        <v>63.763906259026804</v>
      </c>
      <c r="AT35" s="11">
        <f>'POM Portables NiMH'!AT35-'cameras games_NiMH'!AT35-cellphones_NiMH!AT35-'Cordless Tools_NiMH'!AT35-PortablePCs_NiMH!AT35-Tablets_NiMH!AT35</f>
        <v>62.488628133846269</v>
      </c>
      <c r="AU35" s="11">
        <f>'POM Portables NiMH'!AU35-'cameras games_NiMH'!AU35-cellphones_NiMH!AU35-'Cordless Tools_NiMH'!AU35-PortablePCs_NiMH!AU35-Tablets_NiMH!AU35</f>
        <v>61.863741852507808</v>
      </c>
      <c r="AV35" s="11">
        <f>'POM Portables NiMH'!AV35-'cameras games_NiMH'!AV35-cellphones_NiMH!AV35-'Cordless Tools_NiMH'!AV35-PortablePCs_NiMH!AV35-Tablets_NiMH!AV35</f>
        <v>61.245104433982732</v>
      </c>
      <c r="AW35" s="11">
        <f>'POM Portables NiMH'!AW35-'cameras games_NiMH'!AW35-cellphones_NiMH!AW35-'Cordless Tools_NiMH'!AW35-PortablePCs_NiMH!AW35-Tablets_NiMH!AW35</f>
        <v>60.632653389642904</v>
      </c>
      <c r="AX35" s="11">
        <f>'POM Portables NiMH'!AX35-'cameras games_NiMH'!AX35-cellphones_NiMH!AX35-'Cordless Tools_NiMH'!AX35-PortablePCs_NiMH!AX35-Tablets_NiMH!AX35</f>
        <v>60.026326855746476</v>
      </c>
      <c r="AY35" s="11">
        <f>'POM Portables NiMH'!AY35-'cameras games_NiMH'!AY35-cellphones_NiMH!AY35-'Cordless Tools_NiMH'!AY35-PortablePCs_NiMH!AY35-Tablets_NiMH!AY35</f>
        <v>59.426063587189013</v>
      </c>
      <c r="AZ35" s="11">
        <f>'POM Portables NiMH'!AZ35-'cameras games_NiMH'!AZ35-cellphones_NiMH!AZ35-'Cordless Tools_NiMH'!AZ35-PortablePCs_NiMH!AZ35-Tablets_NiMH!AZ35</f>
        <v>58.831802951317123</v>
      </c>
      <c r="BA35" s="11">
        <f>'POM Portables NiMH'!BA35-'cameras games_NiMH'!BA35-cellphones_NiMH!BA35-'Cordless Tools_NiMH'!BA35-PortablePCs_NiMH!BA35-Tablets_NiMH!BA35</f>
        <v>58.243484921803955</v>
      </c>
      <c r="BB35" s="11">
        <f>'POM Portables NiMH'!BB35-'cameras games_NiMH'!BB35-cellphones_NiMH!BB35-'Cordless Tools_NiMH'!BB35-PortablePCs_NiMH!BB35-Tablets_NiMH!BB35</f>
        <v>57.661050072585915</v>
      </c>
      <c r="BC35" s="11">
        <f>'POM Portables NiMH'!BC35-'cameras games_NiMH'!BC35-cellphones_NiMH!BC35-'Cordless Tools_NiMH'!BC35-PortablePCs_NiMH!BC35-Tablets_NiMH!BC35</f>
        <v>57.084439571860059</v>
      </c>
      <c r="BD35" s="11">
        <f>'POM Portables NiMH'!BD35-'cameras games_NiMH'!BD35-cellphones_NiMH!BD35-'Cordless Tools_NiMH'!BD35-PortablePCs_NiMH!BD35-Tablets_NiMH!BD35</f>
        <v>56.513595176141457</v>
      </c>
      <c r="BE35" s="11">
        <f>'POM Portables NiMH'!BE35-'cameras games_NiMH'!BE35-cellphones_NiMH!BE35-'Cordless Tools_NiMH'!BE35-PortablePCs_NiMH!BE35-Tablets_NiMH!BE35</f>
        <v>55.948459224380045</v>
      </c>
    </row>
    <row r="36" spans="1:57" x14ac:dyDescent="0.35">
      <c r="A36" s="57" t="s">
        <v>616</v>
      </c>
      <c r="C36" s="86" t="s">
        <v>5</v>
      </c>
      <c r="D36" s="58" t="s">
        <v>621</v>
      </c>
      <c r="E36" s="84" t="s">
        <v>625</v>
      </c>
      <c r="F36" s="26" t="s">
        <v>63</v>
      </c>
      <c r="G36" s="11">
        <f>'POM Portables NiMH'!G36-'cameras games_NiMH'!G36-cellphones_NiMH!G36-'Cordless Tools_NiMH'!G36-PortablePCs_NiMH!G36-Tablets_NiMH!G36</f>
        <v>60.044194678229537</v>
      </c>
      <c r="H36" s="11">
        <f>'POM Portables NiMH'!H36-'cameras games_NiMH'!H36-cellphones_NiMH!H36-'Cordless Tools_NiMH'!H36-PortablePCs_NiMH!H36-Tablets_NiMH!H36</f>
        <v>68.558352354095945</v>
      </c>
      <c r="I36" s="11">
        <f>'POM Portables NiMH'!I36-'cameras games_NiMH'!I36-cellphones_NiMH!I36-'Cordless Tools_NiMH'!I36-PortablePCs_NiMH!I36-Tablets_NiMH!I36</f>
        <v>78.166673534178059</v>
      </c>
      <c r="J36" s="11">
        <f>'POM Portables NiMH'!J36-'cameras games_NiMH'!J36-cellphones_NiMH!J36-'Cordless Tools_NiMH'!J36-PortablePCs_NiMH!J36-Tablets_NiMH!J36</f>
        <v>88.923156919304574</v>
      </c>
      <c r="K36" s="11">
        <f>'POM Portables NiMH'!K36-'cameras games_NiMH'!K36-cellphones_NiMH!K36-'Cordless Tools_NiMH'!K36-PortablePCs_NiMH!K36-Tablets_NiMH!K36</f>
        <v>94.020197713716811</v>
      </c>
      <c r="L36" s="11">
        <f>'POM Portables NiMH'!L36-'cameras games_NiMH'!L36-cellphones_NiMH!L36-'Cordless Tools_NiMH'!L36-PortablePCs_NiMH!L36-Tablets_NiMH!L36</f>
        <v>116.23646695403622</v>
      </c>
      <c r="M36" s="11">
        <f>'POM Portables NiMH'!M36-'cameras games_NiMH'!M36-cellphones_NiMH!M36-'Cordless Tools_NiMH'!M36-PortablePCs_NiMH!M36-Tablets_NiMH!M36</f>
        <v>132.25925704226546</v>
      </c>
      <c r="N36" s="11">
        <f>'POM Portables NiMH'!N36-'cameras games_NiMH'!N36-cellphones_NiMH!N36-'Cordless Tools_NiMH'!N36-PortablePCs_NiMH!N36-Tablets_NiMH!N36</f>
        <v>102.45117502804351</v>
      </c>
      <c r="O36" s="11">
        <f>'POM Portables NiMH'!O36-'cameras games_NiMH'!O36-cellphones_NiMH!O36-'Cordless Tools_NiMH'!O36-PortablePCs_NiMH!O36-Tablets_NiMH!O36</f>
        <v>118.21679007356231</v>
      </c>
      <c r="P36" s="11">
        <f>'POM Portables NiMH'!P36-'cameras games_NiMH'!P36-cellphones_NiMH!P36-'Cordless Tools_NiMH'!P36-PortablePCs_NiMH!P36-Tablets_NiMH!P36</f>
        <v>100.30371608838207</v>
      </c>
      <c r="Q36" s="11">
        <f>'POM Portables NiMH'!Q36-'cameras games_NiMH'!Q36-cellphones_NiMH!Q36-'Cordless Tools_NiMH'!Q36-PortablePCs_NiMH!Q36-Tablets_NiMH!Q36</f>
        <v>127.63587448072811</v>
      </c>
      <c r="R36" s="11">
        <f>'POM Portables NiMH'!R36-'cameras games_NiMH'!R36-cellphones_NiMH!R36-'Cordless Tools_NiMH'!R36-PortablePCs_NiMH!R36-Tablets_NiMH!R36</f>
        <v>162.4137489797549</v>
      </c>
      <c r="S36" s="11">
        <f>'POM Portables NiMH'!S36-'cameras games_NiMH'!S36-cellphones_NiMH!S36-'Cordless Tools_NiMH'!S36-PortablePCs_NiMH!S36-Tablets_NiMH!S36</f>
        <v>141.14346959674677</v>
      </c>
      <c r="T36" s="11">
        <f>'POM Portables NiMH'!T36-'cameras games_NiMH'!T36-cellphones_NiMH!T36-'Cordless Tools_NiMH'!T36-PortablePCs_NiMH!T36-Tablets_NiMH!T36</f>
        <v>101.8220614708912</v>
      </c>
      <c r="U36" s="11">
        <f>'POM Portables NiMH'!U36-'cameras games_NiMH'!U36-cellphones_NiMH!U36-'Cordless Tools_NiMH'!U36-PortablePCs_NiMH!U36-Tablets_NiMH!U36</f>
        <v>96.870424317327007</v>
      </c>
      <c r="V36" s="11">
        <f>'POM Portables NiMH'!V36-'cameras games_NiMH'!V36-cellphones_NiMH!V36-'Cordless Tools_NiMH'!V36-PortablePCs_NiMH!V36-Tablets_NiMH!V36</f>
        <v>138.30106004838674</v>
      </c>
      <c r="W36" s="11">
        <f>'POM Portables NiMH'!W36-'cameras games_NiMH'!W36-cellphones_NiMH!W36-'Cordless Tools_NiMH'!W36-PortablePCs_NiMH!W36-Tablets_NiMH!W36</f>
        <v>110.5436138445541</v>
      </c>
      <c r="X36" s="11">
        <f>'POM Portables NiMH'!X36-'cameras games_NiMH'!X36-cellphones_NiMH!X36-'Cordless Tools_NiMH'!X36-PortablePCs_NiMH!X36-Tablets_NiMH!X36</f>
        <v>171.53902228019797</v>
      </c>
      <c r="Y36" s="11">
        <f>'POM Portables NiMH'!Y36-'cameras games_NiMH'!Y36-cellphones_NiMH!Y36-'Cordless Tools_NiMH'!Y36-PortablePCs_NiMH!Y36-Tablets_NiMH!Y36</f>
        <v>125.00083508186543</v>
      </c>
      <c r="Z36" s="11">
        <f>'POM Portables NiMH'!Z36-'cameras games_NiMH'!Z36-cellphones_NiMH!Z36-'Cordless Tools_NiMH'!Z36-PortablePCs_NiMH!Z36-Tablets_NiMH!Z36</f>
        <v>176.93806919183041</v>
      </c>
      <c r="AA36" s="11">
        <f>'POM Portables NiMH'!AA36-'cameras games_NiMH'!AA36-cellphones_NiMH!AA36-'Cordless Tools_NiMH'!AA36-PortablePCs_NiMH!AA36-Tablets_NiMH!AA36</f>
        <v>194.24969764819713</v>
      </c>
      <c r="AB36" s="11">
        <f>'POM Portables NiMH'!AB36-'cameras games_NiMH'!AB36-cellphones_NiMH!AB36-'Cordless Tools_NiMH'!AB36-PortablePCs_NiMH!AB36-Tablets_NiMH!AB36</f>
        <v>215.30754991325603</v>
      </c>
      <c r="AC36" s="11">
        <f>'POM Portables NiMH'!AC36-'cameras games_NiMH'!AC36-cellphones_NiMH!AC36-'Cordless Tools_NiMH'!AC36-PortablePCs_NiMH!AC36-Tablets_NiMH!AC36</f>
        <v>211.00139891499092</v>
      </c>
      <c r="AD36" s="11">
        <f>'POM Portables NiMH'!AD36-'cameras games_NiMH'!AD36-cellphones_NiMH!AD36-'Cordless Tools_NiMH'!AD36-PortablePCs_NiMH!AD36-Tablets_NiMH!AD36</f>
        <v>206.7813709366911</v>
      </c>
      <c r="AE36" s="11">
        <f>'POM Portables NiMH'!AE36-'cameras games_NiMH'!AE36-cellphones_NiMH!AE36-'Cordless Tools_NiMH'!AE36-PortablePCs_NiMH!AE36-Tablets_NiMH!AE36</f>
        <v>202.64574351795727</v>
      </c>
      <c r="AF36" s="11">
        <f>'POM Portables NiMH'!AF36-'cameras games_NiMH'!AF36-cellphones_NiMH!AF36-'Cordless Tools_NiMH'!AF36-PortablePCs_NiMH!AF36-Tablets_NiMH!AF36</f>
        <v>198.59282864759814</v>
      </c>
      <c r="AG36" s="11">
        <f>'POM Portables NiMH'!AG36-'cameras games_NiMH'!AG36-cellphones_NiMH!AG36-'Cordless Tools_NiMH'!AG36-PortablePCs_NiMH!AG36-Tablets_NiMH!AG36</f>
        <v>194.62097207464618</v>
      </c>
      <c r="AH36" s="11">
        <f>'POM Portables NiMH'!AH36-'cameras games_NiMH'!AH36-cellphones_NiMH!AH36-'Cordless Tools_NiMH'!AH36-PortablePCs_NiMH!AH36-Tablets_NiMH!AH36</f>
        <v>190.72855263315324</v>
      </c>
      <c r="AI36" s="11">
        <f>'POM Portables NiMH'!AI36-'cameras games_NiMH'!AI36-cellphones_NiMH!AI36-'Cordless Tools_NiMH'!AI36-PortablePCs_NiMH!AI36-Tablets_NiMH!AI36</f>
        <v>186.91398158049017</v>
      </c>
      <c r="AJ36" s="11">
        <f>'POM Portables NiMH'!AJ36-'cameras games_NiMH'!AJ36-cellphones_NiMH!AJ36-'Cordless Tools_NiMH'!AJ36-PortablePCs_NiMH!AJ36-Tablets_NiMH!AJ36</f>
        <v>183.17570194888037</v>
      </c>
      <c r="AK36" s="11">
        <f>'POM Portables NiMH'!AK36-'cameras games_NiMH'!AK36-cellphones_NiMH!AK36-'Cordless Tools_NiMH'!AK36-PortablePCs_NiMH!AK36-Tablets_NiMH!AK36</f>
        <v>179.51218790990276</v>
      </c>
      <c r="AL36" s="11">
        <f>'POM Portables NiMH'!AL36-'cameras games_NiMH'!AL36-cellphones_NiMH!AL36-'Cordless Tools_NiMH'!AL36-PortablePCs_NiMH!AL36-Tablets_NiMH!AL36</f>
        <v>175.92194415170471</v>
      </c>
      <c r="AM36" s="11">
        <f>'POM Portables NiMH'!AM36-'cameras games_NiMH'!AM36-cellphones_NiMH!AM36-'Cordless Tools_NiMH'!AM36-PortablePCs_NiMH!AM36-Tablets_NiMH!AM36</f>
        <v>172.40350526867061</v>
      </c>
      <c r="AN36" s="11">
        <f>'POM Portables NiMH'!AN36-'cameras games_NiMH'!AN36-cellphones_NiMH!AN36-'Cordless Tools_NiMH'!AN36-PortablePCs_NiMH!AN36-Tablets_NiMH!AN36</f>
        <v>168.95543516329721</v>
      </c>
      <c r="AO36" s="11">
        <f>'POM Portables NiMH'!AO36-'cameras games_NiMH'!AO36-cellphones_NiMH!AO36-'Cordless Tools_NiMH'!AO36-PortablePCs_NiMH!AO36-Tablets_NiMH!AO36</f>
        <v>165.57632646003125</v>
      </c>
      <c r="AP36" s="11">
        <f>'POM Portables NiMH'!AP36-'cameras games_NiMH'!AP36-cellphones_NiMH!AP36-'Cordless Tools_NiMH'!AP36-PortablePCs_NiMH!AP36-Tablets_NiMH!AP36</f>
        <v>162.26479993083063</v>
      </c>
      <c r="AQ36" s="11">
        <f>'POM Portables NiMH'!AQ36-'cameras games_NiMH'!AQ36-cellphones_NiMH!AQ36-'Cordless Tools_NiMH'!AQ36-PortablePCs_NiMH!AQ36-Tablets_NiMH!AQ36</f>
        <v>159.01950393221401</v>
      </c>
      <c r="AR36" s="11">
        <f>'POM Portables NiMH'!AR36-'cameras games_NiMH'!AR36-cellphones_NiMH!AR36-'Cordless Tools_NiMH'!AR36-PortablePCs_NiMH!AR36-Tablets_NiMH!AR36</f>
        <v>155.83911385356973</v>
      </c>
      <c r="AS36" s="11">
        <f>'POM Portables NiMH'!AS36-'cameras games_NiMH'!AS36-cellphones_NiMH!AS36-'Cordless Tools_NiMH'!AS36-PortablePCs_NiMH!AS36-Tablets_NiMH!AS36</f>
        <v>152.72233157649833</v>
      </c>
      <c r="AT36" s="11">
        <f>'POM Portables NiMH'!AT36-'cameras games_NiMH'!AT36-cellphones_NiMH!AT36-'Cordless Tools_NiMH'!AT36-PortablePCs_NiMH!AT36-Tablets_NiMH!AT36</f>
        <v>149.66788494496836</v>
      </c>
      <c r="AU36" s="11">
        <f>'POM Portables NiMH'!AU36-'cameras games_NiMH'!AU36-cellphones_NiMH!AU36-'Cordless Tools_NiMH'!AU36-PortablePCs_NiMH!AU36-Tablets_NiMH!AU36</f>
        <v>148.17120609551867</v>
      </c>
      <c r="AV36" s="11">
        <f>'POM Portables NiMH'!AV36-'cameras games_NiMH'!AV36-cellphones_NiMH!AV36-'Cordless Tools_NiMH'!AV36-PortablePCs_NiMH!AV36-Tablets_NiMH!AV36</f>
        <v>146.6894940345635</v>
      </c>
      <c r="AW36" s="11">
        <f>'POM Portables NiMH'!AW36-'cameras games_NiMH'!AW36-cellphones_NiMH!AW36-'Cordless Tools_NiMH'!AW36-PortablePCs_NiMH!AW36-Tablets_NiMH!AW36</f>
        <v>145.22259909421786</v>
      </c>
      <c r="AX36" s="11">
        <f>'POM Portables NiMH'!AX36-'cameras games_NiMH'!AX36-cellphones_NiMH!AX36-'Cordless Tools_NiMH'!AX36-PortablePCs_NiMH!AX36-Tablets_NiMH!AX36</f>
        <v>143.77037310327569</v>
      </c>
      <c r="AY36" s="11">
        <f>'POM Portables NiMH'!AY36-'cameras games_NiMH'!AY36-cellphones_NiMH!AY36-'Cordless Tools_NiMH'!AY36-PortablePCs_NiMH!AY36-Tablets_NiMH!AY36</f>
        <v>142.33266937224292</v>
      </c>
      <c r="AZ36" s="11">
        <f>'POM Portables NiMH'!AZ36-'cameras games_NiMH'!AZ36-cellphones_NiMH!AZ36-'Cordless Tools_NiMH'!AZ36-PortablePCs_NiMH!AZ36-Tablets_NiMH!AZ36</f>
        <v>140.90934267852049</v>
      </c>
      <c r="BA36" s="11">
        <f>'POM Portables NiMH'!BA36-'cameras games_NiMH'!BA36-cellphones_NiMH!BA36-'Cordless Tools_NiMH'!BA36-PortablePCs_NiMH!BA36-Tablets_NiMH!BA36</f>
        <v>139.50024925173528</v>
      </c>
      <c r="BB36" s="11">
        <f>'POM Portables NiMH'!BB36-'cameras games_NiMH'!BB36-cellphones_NiMH!BB36-'Cordless Tools_NiMH'!BB36-PortablePCs_NiMH!BB36-Tablets_NiMH!BB36</f>
        <v>138.10524675921792</v>
      </c>
      <c r="BC36" s="11">
        <f>'POM Portables NiMH'!BC36-'cameras games_NiMH'!BC36-cellphones_NiMH!BC36-'Cordless Tools_NiMH'!BC36-PortablePCs_NiMH!BC36-Tablets_NiMH!BC36</f>
        <v>136.72419429162574</v>
      </c>
      <c r="BD36" s="11">
        <f>'POM Portables NiMH'!BD36-'cameras games_NiMH'!BD36-cellphones_NiMH!BD36-'Cordless Tools_NiMH'!BD36-PortablePCs_NiMH!BD36-Tablets_NiMH!BD36</f>
        <v>135.35695234870948</v>
      </c>
      <c r="BE36" s="11">
        <f>'POM Portables NiMH'!BE36-'cameras games_NiMH'!BE36-cellphones_NiMH!BE36-'Cordless Tools_NiMH'!BE36-PortablePCs_NiMH!BE36-Tablets_NiMH!BE36</f>
        <v>134.00338282522239</v>
      </c>
    </row>
    <row r="37" spans="1:57" x14ac:dyDescent="0.35">
      <c r="A37" s="57" t="s">
        <v>616</v>
      </c>
      <c r="C37" s="86" t="s">
        <v>5</v>
      </c>
      <c r="D37" s="58" t="s">
        <v>621</v>
      </c>
      <c r="E37" s="84" t="s">
        <v>625</v>
      </c>
      <c r="F37" s="26" t="s">
        <v>64</v>
      </c>
      <c r="G37" s="11">
        <f>'POM Portables NiMH'!G37-'cameras games_NiMH'!G37-cellphones_NiMH!G37-'Cordless Tools_NiMH'!G37-PortablePCs_NiMH!G37-Tablets_NiMH!G37</f>
        <v>21.01789102168695</v>
      </c>
      <c r="H37" s="11">
        <f>'POM Portables NiMH'!H37-'cameras games_NiMH'!H37-cellphones_NiMH!H37-'Cordless Tools_NiMH'!H37-PortablePCs_NiMH!H37-Tablets_NiMH!H37</f>
        <v>23.452537153816547</v>
      </c>
      <c r="I37" s="11">
        <f>'POM Portables NiMH'!I37-'cameras games_NiMH'!I37-cellphones_NiMH!I37-'Cordless Tools_NiMH'!I37-PortablePCs_NiMH!I37-Tablets_NiMH!I37</f>
        <v>27.212519862953538</v>
      </c>
      <c r="J37" s="11">
        <f>'POM Portables NiMH'!J37-'cameras games_NiMH'!J37-cellphones_NiMH!J37-'Cordless Tools_NiMH'!J37-PortablePCs_NiMH!J37-Tablets_NiMH!J37</f>
        <v>30.951626195188812</v>
      </c>
      <c r="K37" s="11">
        <f>'POM Portables NiMH'!K37-'cameras games_NiMH'!K37-cellphones_NiMH!K37-'Cordless Tools_NiMH'!K37-PortablePCs_NiMH!K37-Tablets_NiMH!K37</f>
        <v>32.805245857179088</v>
      </c>
      <c r="L37" s="11">
        <f>'POM Portables NiMH'!L37-'cameras games_NiMH'!L37-cellphones_NiMH!L37-'Cordless Tools_NiMH'!L37-PortablePCs_NiMH!L37-Tablets_NiMH!L37</f>
        <v>41.080211253431813</v>
      </c>
      <c r="M37" s="11">
        <f>'POM Portables NiMH'!M37-'cameras games_NiMH'!M37-cellphones_NiMH!M37-'Cordless Tools_NiMH'!M37-PortablePCs_NiMH!M37-Tablets_NiMH!M37</f>
        <v>46.251855155769192</v>
      </c>
      <c r="N37" s="11">
        <f>'POM Portables NiMH'!N37-'cameras games_NiMH'!N37-cellphones_NiMH!N37-'Cordless Tools_NiMH'!N37-PortablePCs_NiMH!N37-Tablets_NiMH!N37</f>
        <v>35.859965617754888</v>
      </c>
      <c r="O37" s="11">
        <f>'POM Portables NiMH'!O37-'cameras games_NiMH'!O37-cellphones_NiMH!O37-'Cordless Tools_NiMH'!O37-PortablePCs_NiMH!O37-Tablets_NiMH!O37</f>
        <v>41.671057470404868</v>
      </c>
      <c r="P37" s="11">
        <f>'POM Portables NiMH'!P37-'cameras games_NiMH'!P37-cellphones_NiMH!P37-'Cordless Tools_NiMH'!P37-PortablePCs_NiMH!P37-Tablets_NiMH!P37</f>
        <v>34.785031213673882</v>
      </c>
      <c r="Q37" s="11">
        <f>'POM Portables NiMH'!Q37-'cameras games_NiMH'!Q37-cellphones_NiMH!Q37-'Cordless Tools_NiMH'!Q37-PortablePCs_NiMH!Q37-Tablets_NiMH!Q37</f>
        <v>44.844373842881716</v>
      </c>
      <c r="R37" s="11">
        <f>'POM Portables NiMH'!R37-'cameras games_NiMH'!R37-cellphones_NiMH!R37-'Cordless Tools_NiMH'!R37-PortablePCs_NiMH!R37-Tablets_NiMH!R37</f>
        <v>57.436891538651373</v>
      </c>
      <c r="S37" s="11">
        <f>'POM Portables NiMH'!S37-'cameras games_NiMH'!S37-cellphones_NiMH!S37-'Cordless Tools_NiMH'!S37-PortablePCs_NiMH!S37-Tablets_NiMH!S37</f>
        <v>49.740436226696339</v>
      </c>
      <c r="T37" s="11">
        <f>'POM Portables NiMH'!T37-'cameras games_NiMH'!T37-cellphones_NiMH!T37-'Cordless Tools_NiMH'!T37-PortablePCs_NiMH!T37-Tablets_NiMH!T37</f>
        <v>55.83683011257046</v>
      </c>
      <c r="U37" s="11">
        <f>'POM Portables NiMH'!U37-'cameras games_NiMH'!U37-cellphones_NiMH!U37-'Cordless Tools_NiMH'!U37-PortablePCs_NiMH!U37-Tablets_NiMH!U37</f>
        <v>46.673056335229305</v>
      </c>
      <c r="V37" s="11">
        <f>'POM Portables NiMH'!V37-'cameras games_NiMH'!V37-cellphones_NiMH!V37-'Cordless Tools_NiMH'!V37-PortablePCs_NiMH!V37-Tablets_NiMH!V37</f>
        <v>48.686473440243304</v>
      </c>
      <c r="W37" s="11">
        <f>'POM Portables NiMH'!W37-'cameras games_NiMH'!W37-cellphones_NiMH!W37-'Cordless Tools_NiMH'!W37-PortablePCs_NiMH!W37-Tablets_NiMH!W37</f>
        <v>58.231493433145644</v>
      </c>
      <c r="X37" s="11">
        <f>'POM Portables NiMH'!X37-'cameras games_NiMH'!X37-cellphones_NiMH!X37-'Cordless Tools_NiMH'!X37-PortablePCs_NiMH!X37-Tablets_NiMH!X37</f>
        <v>68.688132114538178</v>
      </c>
      <c r="Y37" s="11">
        <f>'POM Portables NiMH'!Y37-'cameras games_NiMH'!Y37-cellphones_NiMH!Y37-'Cordless Tools_NiMH'!Y37-PortablePCs_NiMH!Y37-Tablets_NiMH!Y37</f>
        <v>68.653749202675087</v>
      </c>
      <c r="Z37" s="11">
        <f>'POM Portables NiMH'!Z37-'cameras games_NiMH'!Z37-cellphones_NiMH!Z37-'Cordless Tools_NiMH'!Z37-PortablePCs_NiMH!Z37-Tablets_NiMH!Z37</f>
        <v>72.288233244775114</v>
      </c>
      <c r="AA37" s="11">
        <f>'POM Portables NiMH'!AA37-'cameras games_NiMH'!AA37-cellphones_NiMH!AA37-'Cordless Tools_NiMH'!AA37-PortablePCs_NiMH!AA37-Tablets_NiMH!AA37</f>
        <v>79.47909619212021</v>
      </c>
      <c r="AB37" s="11">
        <f>'POM Portables NiMH'!AB37-'cameras games_NiMH'!AB37-cellphones_NiMH!AB37-'Cordless Tools_NiMH'!AB37-PortablePCs_NiMH!AB37-Tablets_NiMH!AB37</f>
        <v>71.100980259396451</v>
      </c>
      <c r="AC37" s="11">
        <f>'POM Portables NiMH'!AC37-'cameras games_NiMH'!AC37-cellphones_NiMH!AC37-'Cordless Tools_NiMH'!AC37-PortablePCs_NiMH!AC37-Tablets_NiMH!AC37</f>
        <v>69.678960654208524</v>
      </c>
      <c r="AD37" s="11">
        <f>'POM Portables NiMH'!AD37-'cameras games_NiMH'!AD37-cellphones_NiMH!AD37-'Cordless Tools_NiMH'!AD37-PortablePCs_NiMH!AD37-Tablets_NiMH!AD37</f>
        <v>68.285381441124358</v>
      </c>
      <c r="AE37" s="11">
        <f>'POM Portables NiMH'!AE37-'cameras games_NiMH'!AE37-cellphones_NiMH!AE37-'Cordless Tools_NiMH'!AE37-PortablePCs_NiMH!AE37-Tablets_NiMH!AE37</f>
        <v>66.919673812301866</v>
      </c>
      <c r="AF37" s="11">
        <f>'POM Portables NiMH'!AF37-'cameras games_NiMH'!AF37-cellphones_NiMH!AF37-'Cordless Tools_NiMH'!AF37-PortablePCs_NiMH!AF37-Tablets_NiMH!AF37</f>
        <v>65.581280336055826</v>
      </c>
      <c r="AG37" s="11">
        <f>'POM Portables NiMH'!AG37-'cameras games_NiMH'!AG37-cellphones_NiMH!AG37-'Cordless Tools_NiMH'!AG37-PortablePCs_NiMH!AG37-Tablets_NiMH!AG37</f>
        <v>64.269654729334704</v>
      </c>
      <c r="AH37" s="11">
        <f>'POM Portables NiMH'!AH37-'cameras games_NiMH'!AH37-cellphones_NiMH!AH37-'Cordless Tools_NiMH'!AH37-PortablePCs_NiMH!AH37-Tablets_NiMH!AH37</f>
        <v>62.984261634748009</v>
      </c>
      <c r="AI37" s="11">
        <f>'POM Portables NiMH'!AI37-'cameras games_NiMH'!AI37-cellphones_NiMH!AI37-'Cordless Tools_NiMH'!AI37-PortablePCs_NiMH!AI37-Tablets_NiMH!AI37</f>
        <v>61.724576402053046</v>
      </c>
      <c r="AJ37" s="11">
        <f>'POM Portables NiMH'!AJ37-'cameras games_NiMH'!AJ37-cellphones_NiMH!AJ37-'Cordless Tools_NiMH'!AJ37-PortablePCs_NiMH!AJ37-Tablets_NiMH!AJ37</f>
        <v>60.490084874011984</v>
      </c>
      <c r="AK37" s="11">
        <f>'POM Portables NiMH'!AK37-'cameras games_NiMH'!AK37-cellphones_NiMH!AK37-'Cordless Tools_NiMH'!AK37-PortablePCs_NiMH!AK37-Tablets_NiMH!AK37</f>
        <v>59.280283176531746</v>
      </c>
      <c r="AL37" s="11">
        <f>'POM Portables NiMH'!AL37-'cameras games_NiMH'!AL37-cellphones_NiMH!AL37-'Cordless Tools_NiMH'!AL37-PortablePCs_NiMH!AL37-Tablets_NiMH!AL37</f>
        <v>58.094677513001109</v>
      </c>
      <c r="AM37" s="11">
        <f>'POM Portables NiMH'!AM37-'cameras games_NiMH'!AM37-cellphones_NiMH!AM37-'Cordless Tools_NiMH'!AM37-PortablePCs_NiMH!AM37-Tablets_NiMH!AM37</f>
        <v>56.932783962741084</v>
      </c>
      <c r="AN37" s="11">
        <f>'POM Portables NiMH'!AN37-'cameras games_NiMH'!AN37-cellphones_NiMH!AN37-'Cordless Tools_NiMH'!AN37-PortablePCs_NiMH!AN37-Tablets_NiMH!AN37</f>
        <v>55.794128283486259</v>
      </c>
      <c r="AO37" s="11">
        <f>'POM Portables NiMH'!AO37-'cameras games_NiMH'!AO37-cellphones_NiMH!AO37-'Cordless Tools_NiMH'!AO37-PortablePCs_NiMH!AO37-Tablets_NiMH!AO37</f>
        <v>54.678245717816537</v>
      </c>
      <c r="AP37" s="11">
        <f>'POM Portables NiMH'!AP37-'cameras games_NiMH'!AP37-cellphones_NiMH!AP37-'Cordless Tools_NiMH'!AP37-PortablePCs_NiMH!AP37-Tablets_NiMH!AP37</f>
        <v>53.584680803460209</v>
      </c>
      <c r="AQ37" s="11">
        <f>'POM Portables NiMH'!AQ37-'cameras games_NiMH'!AQ37-cellphones_NiMH!AQ37-'Cordless Tools_NiMH'!AQ37-PortablePCs_NiMH!AQ37-Tablets_NiMH!AQ37</f>
        <v>52.512987187391005</v>
      </c>
      <c r="AR37" s="11">
        <f>'POM Portables NiMH'!AR37-'cameras games_NiMH'!AR37-cellphones_NiMH!AR37-'Cordless Tools_NiMH'!AR37-PortablePCs_NiMH!AR37-Tablets_NiMH!AR37</f>
        <v>51.462727443643182</v>
      </c>
      <c r="AS37" s="11">
        <f>'POM Portables NiMH'!AS37-'cameras games_NiMH'!AS37-cellphones_NiMH!AS37-'Cordless Tools_NiMH'!AS37-PortablePCs_NiMH!AS37-Tablets_NiMH!AS37</f>
        <v>50.433472894770318</v>
      </c>
      <c r="AT37" s="11">
        <f>'POM Portables NiMH'!AT37-'cameras games_NiMH'!AT37-cellphones_NiMH!AT37-'Cordless Tools_NiMH'!AT37-PortablePCs_NiMH!AT37-Tablets_NiMH!AT37</f>
        <v>49.42480343687491</v>
      </c>
      <c r="AU37" s="11">
        <f>'POM Portables NiMH'!AU37-'cameras games_NiMH'!AU37-cellphones_NiMH!AU37-'Cordless Tools_NiMH'!AU37-PortablePCs_NiMH!AU37-Tablets_NiMH!AU37</f>
        <v>48.930555402506158</v>
      </c>
      <c r="AV37" s="11">
        <f>'POM Portables NiMH'!AV37-'cameras games_NiMH'!AV37-cellphones_NiMH!AV37-'Cordless Tools_NiMH'!AV37-PortablePCs_NiMH!AV37-Tablets_NiMH!AV37</f>
        <v>48.4412498484811</v>
      </c>
      <c r="AW37" s="11">
        <f>'POM Portables NiMH'!AW37-'cameras games_NiMH'!AW37-cellphones_NiMH!AW37-'Cordless Tools_NiMH'!AW37-PortablePCs_NiMH!AW37-Tablets_NiMH!AW37</f>
        <v>47.956837349996292</v>
      </c>
      <c r="AX37" s="11">
        <f>'POM Portables NiMH'!AX37-'cameras games_NiMH'!AX37-cellphones_NiMH!AX37-'Cordless Tools_NiMH'!AX37-PortablePCs_NiMH!AX37-Tablets_NiMH!AX37</f>
        <v>47.477268976496326</v>
      </c>
      <c r="AY37" s="11">
        <f>'POM Portables NiMH'!AY37-'cameras games_NiMH'!AY37-cellphones_NiMH!AY37-'Cordless Tools_NiMH'!AY37-PortablePCs_NiMH!AY37-Tablets_NiMH!AY37</f>
        <v>47.002496286731365</v>
      </c>
      <c r="AZ37" s="11">
        <f>'POM Portables NiMH'!AZ37-'cameras games_NiMH'!AZ37-cellphones_NiMH!AZ37-'Cordless Tools_NiMH'!AZ37-PortablePCs_NiMH!AZ37-Tablets_NiMH!AZ37</f>
        <v>46.532471323864051</v>
      </c>
      <c r="BA37" s="11">
        <f>'POM Portables NiMH'!BA37-'cameras games_NiMH'!BA37-cellphones_NiMH!BA37-'Cordless Tools_NiMH'!BA37-PortablePCs_NiMH!BA37-Tablets_NiMH!BA37</f>
        <v>46.067146610625407</v>
      </c>
      <c r="BB37" s="11">
        <f>'POM Portables NiMH'!BB37-'cameras games_NiMH'!BB37-cellphones_NiMH!BB37-'Cordless Tools_NiMH'!BB37-PortablePCs_NiMH!BB37-Tablets_NiMH!BB37</f>
        <v>45.606475144519152</v>
      </c>
      <c r="BC37" s="11">
        <f>'POM Portables NiMH'!BC37-'cameras games_NiMH'!BC37-cellphones_NiMH!BC37-'Cordless Tools_NiMH'!BC37-PortablePCs_NiMH!BC37-Tablets_NiMH!BC37</f>
        <v>45.150410393073962</v>
      </c>
      <c r="BD37" s="11">
        <f>'POM Portables NiMH'!BD37-'cameras games_NiMH'!BD37-cellphones_NiMH!BD37-'Cordless Tools_NiMH'!BD37-PortablePCs_NiMH!BD37-Tablets_NiMH!BD37</f>
        <v>44.698906289143224</v>
      </c>
      <c r="BE37" s="11">
        <f>'POM Portables NiMH'!BE37-'cameras games_NiMH'!BE37-cellphones_NiMH!BE37-'Cordless Tools_NiMH'!BE37-PortablePCs_NiMH!BE37-Tablets_NiMH!BE37</f>
        <v>44.251917226251791</v>
      </c>
    </row>
    <row r="38" spans="1:57" x14ac:dyDescent="0.35">
      <c r="A38" s="57" t="s">
        <v>616</v>
      </c>
      <c r="C38" s="86" t="s">
        <v>5</v>
      </c>
      <c r="D38" s="58" t="s">
        <v>621</v>
      </c>
      <c r="E38" s="84" t="s">
        <v>625</v>
      </c>
      <c r="F38" s="26" t="s">
        <v>65</v>
      </c>
      <c r="G38" s="11">
        <f>'POM Portables NiMH'!G38-'cameras games_NiMH'!G38-cellphones_NiMH!G38-'Cordless Tools_NiMH'!G38-PortablePCs_NiMH!G38-Tablets_NiMH!G38</f>
        <v>14.70190032246283</v>
      </c>
      <c r="H38" s="11">
        <f>'POM Portables NiMH'!H38-'cameras games_NiMH'!H38-cellphones_NiMH!H38-'Cordless Tools_NiMH'!H38-PortablePCs_NiMH!H38-Tablets_NiMH!H38</f>
        <v>16.68744607990401</v>
      </c>
      <c r="I38" s="11">
        <f>'POM Portables NiMH'!I38-'cameras games_NiMH'!I38-cellphones_NiMH!I38-'Cordless Tools_NiMH'!I38-PortablePCs_NiMH!I38-Tablets_NiMH!I38</f>
        <v>19.049249578707101</v>
      </c>
      <c r="J38" s="11">
        <f>'POM Portables NiMH'!J38-'cameras games_NiMH'!J38-cellphones_NiMH!J38-'Cordless Tools_NiMH'!J38-PortablePCs_NiMH!J38-Tablets_NiMH!J38</f>
        <v>21.582181641563167</v>
      </c>
      <c r="K38" s="11">
        <f>'POM Portables NiMH'!K38-'cameras games_NiMH'!K38-cellphones_NiMH!K38-'Cordless Tools_NiMH'!K38-PortablePCs_NiMH!K38-Tablets_NiMH!K38</f>
        <v>22.669004720958633</v>
      </c>
      <c r="L38" s="11">
        <f>'POM Portables NiMH'!L38-'cameras games_NiMH'!L38-cellphones_NiMH!L38-'Cordless Tools_NiMH'!L38-PortablePCs_NiMH!L38-Tablets_NiMH!L38</f>
        <v>28.063314957387732</v>
      </c>
      <c r="M38" s="11">
        <f>'POM Portables NiMH'!M38-'cameras games_NiMH'!M38-cellphones_NiMH!M38-'Cordless Tools_NiMH'!M38-PortablePCs_NiMH!M38-Tablets_NiMH!M38</f>
        <v>32.117187192555974</v>
      </c>
      <c r="N38" s="11">
        <f>'POM Portables NiMH'!N38-'cameras games_NiMH'!N38-cellphones_NiMH!N38-'Cordless Tools_NiMH'!N38-PortablePCs_NiMH!N38-Tablets_NiMH!N38</f>
        <v>24.822041532154287</v>
      </c>
      <c r="O38" s="11">
        <f>'POM Portables NiMH'!O38-'cameras games_NiMH'!O38-cellphones_NiMH!O38-'Cordless Tools_NiMH'!O38-PortablePCs_NiMH!O38-Tablets_NiMH!O38</f>
        <v>28.83590063195366</v>
      </c>
      <c r="P38" s="11">
        <f>'POM Portables NiMH'!P38-'cameras games_NiMH'!P38-cellphones_NiMH!P38-'Cordless Tools_NiMH'!P38-PortablePCs_NiMH!P38-Tablets_NiMH!P38</f>
        <v>24.131806796709522</v>
      </c>
      <c r="Q38" s="11">
        <f>'POM Portables NiMH'!Q38-'cameras games_NiMH'!Q38-cellphones_NiMH!Q38-'Cordless Tools_NiMH'!Q38-PortablePCs_NiMH!Q38-Tablets_NiMH!Q38</f>
        <v>30.949299034167343</v>
      </c>
      <c r="R38" s="11">
        <f>'POM Portables NiMH'!R38-'cameras games_NiMH'!R38-cellphones_NiMH!R38-'Cordless Tools_NiMH'!R38-PortablePCs_NiMH!R38-Tablets_NiMH!R38</f>
        <v>39.532498906186561</v>
      </c>
      <c r="S38" s="11">
        <f>'POM Portables NiMH'!S38-'cameras games_NiMH'!S38-cellphones_NiMH!S38-'Cordless Tools_NiMH'!S38-PortablePCs_NiMH!S38-Tablets_NiMH!S38</f>
        <v>36.780288733444721</v>
      </c>
      <c r="T38" s="11">
        <f>'POM Portables NiMH'!T38-'cameras games_NiMH'!T38-cellphones_NiMH!T38-'Cordless Tools_NiMH'!T38-PortablePCs_NiMH!T38-Tablets_NiMH!T38</f>
        <v>42.693013010717223</v>
      </c>
      <c r="U38" s="11">
        <f>'POM Portables NiMH'!U38-'cameras games_NiMH'!U38-cellphones_NiMH!U38-'Cordless Tools_NiMH'!U38-PortablePCs_NiMH!U38-Tablets_NiMH!U38</f>
        <v>40.165795799866281</v>
      </c>
      <c r="V38" s="11">
        <f>'POM Portables NiMH'!V38-'cameras games_NiMH'!V38-cellphones_NiMH!V38-'Cordless Tools_NiMH'!V38-PortablePCs_NiMH!V38-Tablets_NiMH!V38</f>
        <v>34.566275210867971</v>
      </c>
      <c r="W38" s="11">
        <f>'POM Portables NiMH'!W38-'cameras games_NiMH'!W38-cellphones_NiMH!W38-'Cordless Tools_NiMH'!W38-PortablePCs_NiMH!W38-Tablets_NiMH!W38</f>
        <v>41.306055013301567</v>
      </c>
      <c r="X38" s="11">
        <f>'POM Portables NiMH'!X38-'cameras games_NiMH'!X38-cellphones_NiMH!X38-'Cordless Tools_NiMH'!X38-PortablePCs_NiMH!X38-Tablets_NiMH!X38</f>
        <v>37.253953113872676</v>
      </c>
      <c r="Y38" s="11">
        <f>'POM Portables NiMH'!Y38-'cameras games_NiMH'!Y38-cellphones_NiMH!Y38-'Cordless Tools_NiMH'!Y38-PortablePCs_NiMH!Y38-Tablets_NiMH!Y38</f>
        <v>36.845543041528458</v>
      </c>
      <c r="Z38" s="11">
        <f>'POM Portables NiMH'!Z38-'cameras games_NiMH'!Z38-cellphones_NiMH!Z38-'Cordless Tools_NiMH'!Z38-PortablePCs_NiMH!Z38-Tablets_NiMH!Z38</f>
        <v>34.234794020619773</v>
      </c>
      <c r="AA38" s="11">
        <f>'POM Portables NiMH'!AA38-'cameras games_NiMH'!AA38-cellphones_NiMH!AA38-'Cordless Tools_NiMH'!AA38-PortablePCs_NiMH!AA38-Tablets_NiMH!AA38</f>
        <v>32.133547707643643</v>
      </c>
      <c r="AB38" s="11">
        <f>'POM Portables NiMH'!AB38-'cameras games_NiMH'!AB38-cellphones_NiMH!AB38-'Cordless Tools_NiMH'!AB38-PortablePCs_NiMH!AB38-Tablets_NiMH!AB38</f>
        <v>27.688663678108572</v>
      </c>
      <c r="AC38" s="11">
        <f>'POM Portables NiMH'!AC38-'cameras games_NiMH'!AC38-cellphones_NiMH!AC38-'Cordless Tools_NiMH'!AC38-PortablePCs_NiMH!AC38-Tablets_NiMH!AC38</f>
        <v>27.1348904045464</v>
      </c>
      <c r="AD38" s="11">
        <f>'POM Portables NiMH'!AD38-'cameras games_NiMH'!AD38-cellphones_NiMH!AD38-'Cordless Tools_NiMH'!AD38-PortablePCs_NiMH!AD38-Tablets_NiMH!AD38</f>
        <v>26.592192596455472</v>
      </c>
      <c r="AE38" s="11">
        <f>'POM Portables NiMH'!AE38-'cameras games_NiMH'!AE38-cellphones_NiMH!AE38-'Cordless Tools_NiMH'!AE38-PortablePCs_NiMH!AE38-Tablets_NiMH!AE38</f>
        <v>26.060348744526362</v>
      </c>
      <c r="AF38" s="11">
        <f>'POM Portables NiMH'!AF38-'cameras games_NiMH'!AF38-cellphones_NiMH!AF38-'Cordless Tools_NiMH'!AF38-PortablePCs_NiMH!AF38-Tablets_NiMH!AF38</f>
        <v>25.539141769635833</v>
      </c>
      <c r="AG38" s="11">
        <f>'POM Portables NiMH'!AG38-'cameras games_NiMH'!AG38-cellphones_NiMH!AG38-'Cordless Tools_NiMH'!AG38-PortablePCs_NiMH!AG38-Tablets_NiMH!AG38</f>
        <v>25.028358934243116</v>
      </c>
      <c r="AH38" s="11">
        <f>'POM Portables NiMH'!AH38-'cameras games_NiMH'!AH38-cellphones_NiMH!AH38-'Cordless Tools_NiMH'!AH38-PortablePCs_NiMH!AH38-Tablets_NiMH!AH38</f>
        <v>24.527791755558255</v>
      </c>
      <c r="AI38" s="11">
        <f>'POM Portables NiMH'!AI38-'cameras games_NiMH'!AI38-cellphones_NiMH!AI38-'Cordless Tools_NiMH'!AI38-PortablePCs_NiMH!AI38-Tablets_NiMH!AI38</f>
        <v>24.037235920447088</v>
      </c>
      <c r="AJ38" s="11">
        <f>'POM Portables NiMH'!AJ38-'cameras games_NiMH'!AJ38-cellphones_NiMH!AJ38-'Cordless Tools_NiMH'!AJ38-PortablePCs_NiMH!AJ38-Tablets_NiMH!AJ38</f>
        <v>23.556491202038146</v>
      </c>
      <c r="AK38" s="11">
        <f>'POM Portables NiMH'!AK38-'cameras games_NiMH'!AK38-cellphones_NiMH!AK38-'Cordless Tools_NiMH'!AK38-PortablePCs_NiMH!AK38-Tablets_NiMH!AK38</f>
        <v>23.085361377997383</v>
      </c>
      <c r="AL38" s="11">
        <f>'POM Portables NiMH'!AL38-'cameras games_NiMH'!AL38-cellphones_NiMH!AL38-'Cordless Tools_NiMH'!AL38-PortablePCs_NiMH!AL38-Tablets_NiMH!AL38</f>
        <v>22.623654150437435</v>
      </c>
      <c r="AM38" s="11">
        <f>'POM Portables NiMH'!AM38-'cameras games_NiMH'!AM38-cellphones_NiMH!AM38-'Cordless Tools_NiMH'!AM38-PortablePCs_NiMH!AM38-Tablets_NiMH!AM38</f>
        <v>22.171181067428687</v>
      </c>
      <c r="AN38" s="11">
        <f>'POM Portables NiMH'!AN38-'cameras games_NiMH'!AN38-cellphones_NiMH!AN38-'Cordless Tools_NiMH'!AN38-PortablePCs_NiMH!AN38-Tablets_NiMH!AN38</f>
        <v>21.727757446080112</v>
      </c>
      <c r="AO38" s="11">
        <f>'POM Portables NiMH'!AO38-'cameras games_NiMH'!AO38-cellphones_NiMH!AO38-'Cordless Tools_NiMH'!AO38-PortablePCs_NiMH!AO38-Tablets_NiMH!AO38</f>
        <v>21.293202297158508</v>
      </c>
      <c r="AP38" s="11">
        <f>'POM Portables NiMH'!AP38-'cameras games_NiMH'!AP38-cellphones_NiMH!AP38-'Cordless Tools_NiMH'!AP38-PortablePCs_NiMH!AP38-Tablets_NiMH!AP38</f>
        <v>20.867338251215337</v>
      </c>
      <c r="AQ38" s="11">
        <f>'POM Portables NiMH'!AQ38-'cameras games_NiMH'!AQ38-cellphones_NiMH!AQ38-'Cordless Tools_NiMH'!AQ38-PortablePCs_NiMH!AQ38-Tablets_NiMH!AQ38</f>
        <v>20.449991486191031</v>
      </c>
      <c r="AR38" s="11">
        <f>'POM Portables NiMH'!AR38-'cameras games_NiMH'!AR38-cellphones_NiMH!AR38-'Cordless Tools_NiMH'!AR38-PortablePCs_NiMH!AR38-Tablets_NiMH!AR38</f>
        <v>20.040991656467209</v>
      </c>
      <c r="AS38" s="11">
        <f>'POM Portables NiMH'!AS38-'cameras games_NiMH'!AS38-cellphones_NiMH!AS38-'Cordless Tools_NiMH'!AS38-PortablePCs_NiMH!AS38-Tablets_NiMH!AS38</f>
        <v>19.640171823337866</v>
      </c>
      <c r="AT38" s="11">
        <f>'POM Portables NiMH'!AT38-'cameras games_NiMH'!AT38-cellphones_NiMH!AT38-'Cordless Tools_NiMH'!AT38-PortablePCs_NiMH!AT38-Tablets_NiMH!AT38</f>
        <v>19.247368386871109</v>
      </c>
      <c r="AU38" s="11">
        <f>'POM Portables NiMH'!AU38-'cameras games_NiMH'!AU38-cellphones_NiMH!AU38-'Cordless Tools_NiMH'!AU38-PortablePCs_NiMH!AU38-Tablets_NiMH!AU38</f>
        <v>19.054894703002397</v>
      </c>
      <c r="AV38" s="11">
        <f>'POM Portables NiMH'!AV38-'cameras games_NiMH'!AV38-cellphones_NiMH!AV38-'Cordless Tools_NiMH'!AV38-PortablePCs_NiMH!AV38-Tablets_NiMH!AV38</f>
        <v>18.864345755972373</v>
      </c>
      <c r="AW38" s="11">
        <f>'POM Portables NiMH'!AW38-'cameras games_NiMH'!AW38-cellphones_NiMH!AW38-'Cordless Tools_NiMH'!AW38-PortablePCs_NiMH!AW38-Tablets_NiMH!AW38</f>
        <v>18.675702298412649</v>
      </c>
      <c r="AX38" s="11">
        <f>'POM Portables NiMH'!AX38-'cameras games_NiMH'!AX38-cellphones_NiMH!AX38-'Cordless Tools_NiMH'!AX38-PortablePCs_NiMH!AX38-Tablets_NiMH!AX38</f>
        <v>18.488945275428524</v>
      </c>
      <c r="AY38" s="11">
        <f>'POM Portables NiMH'!AY38-'cameras games_NiMH'!AY38-cellphones_NiMH!AY38-'Cordless Tools_NiMH'!AY38-PortablePCs_NiMH!AY38-Tablets_NiMH!AY38</f>
        <v>18.30405582267424</v>
      </c>
      <c r="AZ38" s="11">
        <f>'POM Portables NiMH'!AZ38-'cameras games_NiMH'!AZ38-cellphones_NiMH!AZ38-'Cordless Tools_NiMH'!AZ38-PortablePCs_NiMH!AZ38-Tablets_NiMH!AZ38</f>
        <v>18.121015264447497</v>
      </c>
      <c r="BA38" s="11">
        <f>'POM Portables NiMH'!BA38-'cameras games_NiMH'!BA38-cellphones_NiMH!BA38-'Cordless Tools_NiMH'!BA38-PortablePCs_NiMH!BA38-Tablets_NiMH!BA38</f>
        <v>17.939805111803022</v>
      </c>
      <c r="BB38" s="11">
        <f>'POM Portables NiMH'!BB38-'cameras games_NiMH'!BB38-cellphones_NiMH!BB38-'Cordless Tools_NiMH'!BB38-PortablePCs_NiMH!BB38-Tablets_NiMH!BB38</f>
        <v>17.76040706068499</v>
      </c>
      <c r="BC38" s="11">
        <f>'POM Portables NiMH'!BC38-'cameras games_NiMH'!BC38-cellphones_NiMH!BC38-'Cordless Tools_NiMH'!BC38-PortablePCs_NiMH!BC38-Tablets_NiMH!BC38</f>
        <v>17.58280299007814</v>
      </c>
      <c r="BD38" s="11">
        <f>'POM Portables NiMH'!BD38-'cameras games_NiMH'!BD38-cellphones_NiMH!BD38-'Cordless Tools_NiMH'!BD38-PortablePCs_NiMH!BD38-Tablets_NiMH!BD38</f>
        <v>17.406974960177358</v>
      </c>
      <c r="BE38" s="11">
        <f>'POM Portables NiMH'!BE38-'cameras games_NiMH'!BE38-cellphones_NiMH!BE38-'Cordless Tools_NiMH'!BE38-PortablePCs_NiMH!BE38-Tablets_NiMH!BE38</f>
        <v>17.232905210575584</v>
      </c>
    </row>
    <row r="39" spans="1:57" x14ac:dyDescent="0.35">
      <c r="A39" s="57" t="s">
        <v>616</v>
      </c>
      <c r="C39" s="86" t="s">
        <v>5</v>
      </c>
      <c r="D39" s="58" t="s">
        <v>621</v>
      </c>
      <c r="E39" s="84" t="s">
        <v>625</v>
      </c>
      <c r="F39" s="26" t="s">
        <v>36</v>
      </c>
      <c r="G39" s="11">
        <f>'POM Portables NiMH'!G39-'cameras games_NiMH'!G39-cellphones_NiMH!G39-'Cordless Tools_NiMH'!G39-PortablePCs_NiMH!G39-Tablets_NiMH!G39</f>
        <v>237.19702840721482</v>
      </c>
      <c r="H39" s="11">
        <f>'POM Portables NiMH'!H39-'cameras games_NiMH'!H39-cellphones_NiMH!H39-'Cordless Tools_NiMH'!H39-PortablePCs_NiMH!H39-Tablets_NiMH!H39</f>
        <v>271.44983283662742</v>
      </c>
      <c r="I39" s="11">
        <f>'POM Portables NiMH'!I39-'cameras games_NiMH'!I39-cellphones_NiMH!I39-'Cordless Tools_NiMH'!I39-PortablePCs_NiMH!I39-Tablets_NiMH!I39</f>
        <v>308.95631307771129</v>
      </c>
      <c r="J39" s="11">
        <f>'POM Portables NiMH'!J39-'cameras games_NiMH'!J39-cellphones_NiMH!J39-'Cordless Tools_NiMH'!J39-PortablePCs_NiMH!J39-Tablets_NiMH!J39</f>
        <v>347.32388201798096</v>
      </c>
      <c r="K39" s="11">
        <f>'POM Portables NiMH'!K39-'cameras games_NiMH'!K39-cellphones_NiMH!K39-'Cordless Tools_NiMH'!K39-PortablePCs_NiMH!K39-Tablets_NiMH!K39</f>
        <v>369.69801784051418</v>
      </c>
      <c r="L39" s="11">
        <f>'POM Portables NiMH'!L39-'cameras games_NiMH'!L39-cellphones_NiMH!L39-'Cordless Tools_NiMH'!L39-PortablePCs_NiMH!L39-Tablets_NiMH!L39</f>
        <v>457.61866461598765</v>
      </c>
      <c r="M39" s="11">
        <f>'POM Portables NiMH'!M39-'cameras games_NiMH'!M39-cellphones_NiMH!M39-'Cordless Tools_NiMH'!M39-PortablePCs_NiMH!M39-Tablets_NiMH!M39</f>
        <v>519.03852864780936</v>
      </c>
      <c r="N39" s="11">
        <f>'POM Portables NiMH'!N39-'cameras games_NiMH'!N39-cellphones_NiMH!N39-'Cordless Tools_NiMH'!N39-PortablePCs_NiMH!N39-Tablets_NiMH!N39</f>
        <v>394.74235038484477</v>
      </c>
      <c r="O39" s="11">
        <f>'POM Portables NiMH'!O39-'cameras games_NiMH'!O39-cellphones_NiMH!O39-'Cordless Tools_NiMH'!O39-PortablePCs_NiMH!O39-Tablets_NiMH!O39</f>
        <v>457.94757781374301</v>
      </c>
      <c r="P39" s="11">
        <f>'POM Portables NiMH'!P39-'cameras games_NiMH'!P39-cellphones_NiMH!P39-'Cordless Tools_NiMH'!P39-PortablePCs_NiMH!P39-Tablets_NiMH!P39</f>
        <v>381.6190079151674</v>
      </c>
      <c r="Q39" s="11">
        <f>'POM Portables NiMH'!Q39-'cameras games_NiMH'!Q39-cellphones_NiMH!Q39-'Cordless Tools_NiMH'!Q39-PortablePCs_NiMH!Q39-Tablets_NiMH!Q39</f>
        <v>495.51702409112102</v>
      </c>
      <c r="R39" s="11">
        <f>'POM Portables NiMH'!R39-'cameras games_NiMH'!R39-cellphones_NiMH!R39-'Cordless Tools_NiMH'!R39-PortablePCs_NiMH!R39-Tablets_NiMH!R39</f>
        <v>634.61804084907828</v>
      </c>
      <c r="S39" s="11">
        <f>'POM Portables NiMH'!S39-'cameras games_NiMH'!S39-cellphones_NiMH!S39-'Cordless Tools_NiMH'!S39-PortablePCs_NiMH!S39-Tablets_NiMH!S39</f>
        <v>356.9520301376524</v>
      </c>
      <c r="T39" s="11">
        <f>'POM Portables NiMH'!T39-'cameras games_NiMH'!T39-cellphones_NiMH!T39-'Cordless Tools_NiMH'!T39-PortablePCs_NiMH!T39-Tablets_NiMH!T39</f>
        <v>347.85606591451699</v>
      </c>
      <c r="U39" s="11">
        <f>'POM Portables NiMH'!U39-'cameras games_NiMH'!U39-cellphones_NiMH!U39-'Cordless Tools_NiMH'!U39-PortablePCs_NiMH!U39-Tablets_NiMH!U39</f>
        <v>393.06285998785808</v>
      </c>
      <c r="V39" s="11">
        <f>'POM Portables NiMH'!V39-'cameras games_NiMH'!V39-cellphones_NiMH!V39-'Cordless Tools_NiMH'!V39-PortablePCs_NiMH!V39-Tablets_NiMH!V39</f>
        <v>404.79348070291138</v>
      </c>
      <c r="W39" s="11">
        <f>'POM Portables NiMH'!W39-'cameras games_NiMH'!W39-cellphones_NiMH!W39-'Cordless Tools_NiMH'!W39-PortablePCs_NiMH!W39-Tablets_NiMH!W39</f>
        <v>485.42438449322896</v>
      </c>
      <c r="X39" s="11">
        <f>'POM Portables NiMH'!X39-'cameras games_NiMH'!X39-cellphones_NiMH!X39-'Cordless Tools_NiMH'!X39-PortablePCs_NiMH!X39-Tablets_NiMH!X39</f>
        <v>531.82713638216103</v>
      </c>
      <c r="Y39" s="11">
        <f>'POM Portables NiMH'!Y39-'cameras games_NiMH'!Y39-cellphones_NiMH!Y39-'Cordless Tools_NiMH'!Y39-PortablePCs_NiMH!Y39-Tablets_NiMH!Y39</f>
        <v>594.97703593429219</v>
      </c>
      <c r="Z39" s="11">
        <f>'POM Portables NiMH'!Z39-'cameras games_NiMH'!Z39-cellphones_NiMH!Z39-'Cordless Tools_NiMH'!Z39-PortablePCs_NiMH!Z39-Tablets_NiMH!Z39</f>
        <v>533.74461119480065</v>
      </c>
      <c r="AA39" s="11">
        <f>'POM Portables NiMH'!AA39-'cameras games_NiMH'!AA39-cellphones_NiMH!AA39-'Cordless Tools_NiMH'!AA39-PortablePCs_NiMH!AA39-Tablets_NiMH!AA39</f>
        <v>513.61659769515438</v>
      </c>
      <c r="AB39" s="11">
        <f>'POM Portables NiMH'!AB39-'cameras games_NiMH'!AB39-cellphones_NiMH!AB39-'Cordless Tools_NiMH'!AB39-PortablePCs_NiMH!AB39-Tablets_NiMH!AB39</f>
        <v>461.2486842421784</v>
      </c>
      <c r="AC39" s="11">
        <f>'POM Portables NiMH'!AC39-'cameras games_NiMH'!AC39-cellphones_NiMH!AC39-'Cordless Tools_NiMH'!AC39-PortablePCs_NiMH!AC39-Tablets_NiMH!AC39</f>
        <v>452.02371055733482</v>
      </c>
      <c r="AD39" s="11">
        <f>'POM Portables NiMH'!AD39-'cameras games_NiMH'!AD39-cellphones_NiMH!AD39-'Cordless Tools_NiMH'!AD39-PortablePCs_NiMH!AD39-Tablets_NiMH!AD39</f>
        <v>442.98323634618811</v>
      </c>
      <c r="AE39" s="11">
        <f>'POM Portables NiMH'!AE39-'cameras games_NiMH'!AE39-cellphones_NiMH!AE39-'Cordless Tools_NiMH'!AE39-PortablePCs_NiMH!AE39-Tablets_NiMH!AE39</f>
        <v>434.12357161926434</v>
      </c>
      <c r="AF39" s="11">
        <f>'POM Portables NiMH'!AF39-'cameras games_NiMH'!AF39-cellphones_NiMH!AF39-'Cordless Tools_NiMH'!AF39-PortablePCs_NiMH!AF39-Tablets_NiMH!AF39</f>
        <v>425.44110018687905</v>
      </c>
      <c r="AG39" s="11">
        <f>'POM Portables NiMH'!AG39-'cameras games_NiMH'!AG39-cellphones_NiMH!AG39-'Cordless Tools_NiMH'!AG39-PortablePCs_NiMH!AG39-Tablets_NiMH!AG39</f>
        <v>416.93227818314148</v>
      </c>
      <c r="AH39" s="11">
        <f>'POM Portables NiMH'!AH39-'cameras games_NiMH'!AH39-cellphones_NiMH!AH39-'Cordless Tools_NiMH'!AH39-PortablePCs_NiMH!AH39-Tablets_NiMH!AH39</f>
        <v>408.59363261947863</v>
      </c>
      <c r="AI39" s="11">
        <f>'POM Portables NiMH'!AI39-'cameras games_NiMH'!AI39-cellphones_NiMH!AI39-'Cordless Tools_NiMH'!AI39-PortablePCs_NiMH!AI39-Tablets_NiMH!AI39</f>
        <v>400.42175996708903</v>
      </c>
      <c r="AJ39" s="11">
        <f>'POM Portables NiMH'!AJ39-'cameras games_NiMH'!AJ39-cellphones_NiMH!AJ39-'Cordless Tools_NiMH'!AJ39-PortablePCs_NiMH!AJ39-Tablets_NiMH!AJ39</f>
        <v>392.41332476774727</v>
      </c>
      <c r="AK39" s="11">
        <f>'POM Portables NiMH'!AK39-'cameras games_NiMH'!AK39-cellphones_NiMH!AK39-'Cordless Tools_NiMH'!AK39-PortablePCs_NiMH!AK39-Tablets_NiMH!AK39</f>
        <v>384.56505827239232</v>
      </c>
      <c r="AL39" s="11">
        <f>'POM Portables NiMH'!AL39-'cameras games_NiMH'!AL39-cellphones_NiMH!AL39-'Cordless Tools_NiMH'!AL39-PortablePCs_NiMH!AL39-Tablets_NiMH!AL39</f>
        <v>376.87375710694448</v>
      </c>
      <c r="AM39" s="11">
        <f>'POM Portables NiMH'!AM39-'cameras games_NiMH'!AM39-cellphones_NiMH!AM39-'Cordless Tools_NiMH'!AM39-PortablePCs_NiMH!AM39-Tablets_NiMH!AM39</f>
        <v>369.33628196480561</v>
      </c>
      <c r="AN39" s="11">
        <f>'POM Portables NiMH'!AN39-'cameras games_NiMH'!AN39-cellphones_NiMH!AN39-'Cordless Tools_NiMH'!AN39-PortablePCs_NiMH!AN39-Tablets_NiMH!AN39</f>
        <v>361.94955632550949</v>
      </c>
      <c r="AO39" s="11">
        <f>'POM Portables NiMH'!AO39-'cameras games_NiMH'!AO39-cellphones_NiMH!AO39-'Cordless Tools_NiMH'!AO39-PortablePCs_NiMH!AO39-Tablets_NiMH!AO39</f>
        <v>354.71056519899929</v>
      </c>
      <c r="AP39" s="11">
        <f>'POM Portables NiMH'!AP39-'cameras games_NiMH'!AP39-cellphones_NiMH!AP39-'Cordless Tools_NiMH'!AP39-PortablePCs_NiMH!AP39-Tablets_NiMH!AP39</f>
        <v>347.6163538950193</v>
      </c>
      <c r="AQ39" s="11">
        <f>'POM Portables NiMH'!AQ39-'cameras games_NiMH'!AQ39-cellphones_NiMH!AQ39-'Cordless Tools_NiMH'!AQ39-PortablePCs_NiMH!AQ39-Tablets_NiMH!AQ39</f>
        <v>340.66402681711889</v>
      </c>
      <c r="AR39" s="11">
        <f>'POM Portables NiMH'!AR39-'cameras games_NiMH'!AR39-cellphones_NiMH!AR39-'Cordless Tools_NiMH'!AR39-PortablePCs_NiMH!AR39-Tablets_NiMH!AR39</f>
        <v>333.85074628077649</v>
      </c>
      <c r="AS39" s="11">
        <f>'POM Portables NiMH'!AS39-'cameras games_NiMH'!AS39-cellphones_NiMH!AS39-'Cordless Tools_NiMH'!AS39-PortablePCs_NiMH!AS39-Tablets_NiMH!AS39</f>
        <v>327.17373135516095</v>
      </c>
      <c r="AT39" s="11">
        <f>'POM Portables NiMH'!AT39-'cameras games_NiMH'!AT39-cellphones_NiMH!AT39-'Cordless Tools_NiMH'!AT39-PortablePCs_NiMH!AT39-Tablets_NiMH!AT39</f>
        <v>320.63025672805776</v>
      </c>
      <c r="AU39" s="11">
        <f>'POM Portables NiMH'!AU39-'cameras games_NiMH'!AU39-cellphones_NiMH!AU39-'Cordless Tools_NiMH'!AU39-PortablePCs_NiMH!AU39-Tablets_NiMH!AU39</f>
        <v>317.42395416077716</v>
      </c>
      <c r="AV39" s="11">
        <f>'POM Portables NiMH'!AV39-'cameras games_NiMH'!AV39-cellphones_NiMH!AV39-'Cordless Tools_NiMH'!AV39-PortablePCs_NiMH!AV39-Tablets_NiMH!AV39</f>
        <v>314.24971461916937</v>
      </c>
      <c r="AW39" s="11">
        <f>'POM Portables NiMH'!AW39-'cameras games_NiMH'!AW39-cellphones_NiMH!AW39-'Cordless Tools_NiMH'!AW39-PortablePCs_NiMH!AW39-Tablets_NiMH!AW39</f>
        <v>311.10721747297765</v>
      </c>
      <c r="AX39" s="11">
        <f>'POM Portables NiMH'!AX39-'cameras games_NiMH'!AX39-cellphones_NiMH!AX39-'Cordless Tools_NiMH'!AX39-PortablePCs_NiMH!AX39-Tablets_NiMH!AX39</f>
        <v>307.99614529824788</v>
      </c>
      <c r="AY39" s="11">
        <f>'POM Portables NiMH'!AY39-'cameras games_NiMH'!AY39-cellphones_NiMH!AY39-'Cordless Tools_NiMH'!AY39-PortablePCs_NiMH!AY39-Tablets_NiMH!AY39</f>
        <v>304.91618384526538</v>
      </c>
      <c r="AZ39" s="11">
        <f>'POM Portables NiMH'!AZ39-'cameras games_NiMH'!AZ39-cellphones_NiMH!AZ39-'Cordless Tools_NiMH'!AZ39-PortablePCs_NiMH!AZ39-Tablets_NiMH!AZ39</f>
        <v>301.8670220068127</v>
      </c>
      <c r="BA39" s="11">
        <f>'POM Portables NiMH'!BA39-'cameras games_NiMH'!BA39-cellphones_NiMH!BA39-'Cordless Tools_NiMH'!BA39-PortablePCs_NiMH!BA39-Tablets_NiMH!BA39</f>
        <v>298.84835178674456</v>
      </c>
      <c r="BB39" s="11">
        <f>'POM Portables NiMH'!BB39-'cameras games_NiMH'!BB39-cellphones_NiMH!BB39-'Cordless Tools_NiMH'!BB39-PortablePCs_NiMH!BB39-Tablets_NiMH!BB39</f>
        <v>295.85986826887711</v>
      </c>
      <c r="BC39" s="11">
        <f>'POM Portables NiMH'!BC39-'cameras games_NiMH'!BC39-cellphones_NiMH!BC39-'Cordless Tools_NiMH'!BC39-PortablePCs_NiMH!BC39-Tablets_NiMH!BC39</f>
        <v>292.90126958618833</v>
      </c>
      <c r="BD39" s="11">
        <f>'POM Portables NiMH'!BD39-'cameras games_NiMH'!BD39-cellphones_NiMH!BD39-'Cordless Tools_NiMH'!BD39-PortablePCs_NiMH!BD39-Tablets_NiMH!BD39</f>
        <v>289.97225689032643</v>
      </c>
      <c r="BE39" s="11">
        <f>'POM Portables NiMH'!BE39-'cameras games_NiMH'!BE39-cellphones_NiMH!BE39-'Cordless Tools_NiMH'!BE39-PortablePCs_NiMH!BE39-Tablets_NiMH!BE39</f>
        <v>287.07253432142318</v>
      </c>
    </row>
    <row r="40" spans="1:57" x14ac:dyDescent="0.35">
      <c r="A40" s="57" t="s">
        <v>616</v>
      </c>
      <c r="C40" s="86" t="s">
        <v>5</v>
      </c>
      <c r="D40" s="58" t="s">
        <v>621</v>
      </c>
      <c r="E40" s="84" t="s">
        <v>625</v>
      </c>
      <c r="F40" s="26" t="s">
        <v>37</v>
      </c>
      <c r="G40" s="11">
        <f>'POM Portables NiMH'!G40-'cameras games_NiMH'!G40-cellphones_NiMH!G40-'Cordless Tools_NiMH'!G40-PortablePCs_NiMH!G40-Tablets_NiMH!G40</f>
        <v>123.77696716597612</v>
      </c>
      <c r="H40" s="11">
        <f>'POM Portables NiMH'!H40-'cameras games_NiMH'!H40-cellphones_NiMH!H40-'Cordless Tools_NiMH'!H40-PortablePCs_NiMH!H40-Tablets_NiMH!H40</f>
        <v>141.38742409776555</v>
      </c>
      <c r="I40" s="11">
        <f>'POM Portables NiMH'!I40-'cameras games_NiMH'!I40-cellphones_NiMH!I40-'Cordless Tools_NiMH'!I40-PortablePCs_NiMH!I40-Tablets_NiMH!I40</f>
        <v>161.23143601562066</v>
      </c>
      <c r="J40" s="11">
        <f>'POM Portables NiMH'!J40-'cameras games_NiMH'!J40-cellphones_NiMH!J40-'Cordless Tools_NiMH'!J40-PortablePCs_NiMH!J40-Tablets_NiMH!J40</f>
        <v>182.5807917637047</v>
      </c>
      <c r="K40" s="11">
        <f>'POM Portables NiMH'!K40-'cameras games_NiMH'!K40-cellphones_NiMH!K40-'Cordless Tools_NiMH'!K40-PortablePCs_NiMH!K40-Tablets_NiMH!K40</f>
        <v>194.66542859561096</v>
      </c>
      <c r="L40" s="11">
        <f>'POM Portables NiMH'!L40-'cameras games_NiMH'!L40-cellphones_NiMH!L40-'Cordless Tools_NiMH'!L40-PortablePCs_NiMH!L40-Tablets_NiMH!L40</f>
        <v>242.92653268591019</v>
      </c>
      <c r="M40" s="11">
        <f>'POM Portables NiMH'!M40-'cameras games_NiMH'!M40-cellphones_NiMH!M40-'Cordless Tools_NiMH'!M40-PortablePCs_NiMH!M40-Tablets_NiMH!M40</f>
        <v>277.24678509017161</v>
      </c>
      <c r="N40" s="11">
        <f>'POM Portables NiMH'!N40-'cameras games_NiMH'!N40-cellphones_NiMH!N40-'Cordless Tools_NiMH'!N40-PortablePCs_NiMH!N40-Tablets_NiMH!N40</f>
        <v>215.79907476393453</v>
      </c>
      <c r="O40" s="11">
        <f>'POM Portables NiMH'!O40-'cameras games_NiMH'!O40-cellphones_NiMH!O40-'Cordless Tools_NiMH'!O40-PortablePCs_NiMH!O40-Tablets_NiMH!O40</f>
        <v>250.31374812807459</v>
      </c>
      <c r="P40" s="11">
        <f>'POM Portables NiMH'!P40-'cameras games_NiMH'!P40-cellphones_NiMH!P40-'Cordless Tools_NiMH'!P40-PortablePCs_NiMH!P40-Tablets_NiMH!P40</f>
        <v>209.43420596220327</v>
      </c>
      <c r="Q40" s="11">
        <f>'POM Portables NiMH'!Q40-'cameras games_NiMH'!Q40-cellphones_NiMH!Q40-'Cordless Tools_NiMH'!Q40-PortablePCs_NiMH!Q40-Tablets_NiMH!Q40</f>
        <v>268.38321267393917</v>
      </c>
      <c r="R40" s="11">
        <f>'POM Portables NiMH'!R40-'cameras games_NiMH'!R40-cellphones_NiMH!R40-'Cordless Tools_NiMH'!R40-PortablePCs_NiMH!R40-Tablets_NiMH!R40</f>
        <v>342.32434860593287</v>
      </c>
      <c r="S40" s="11">
        <f>'POM Portables NiMH'!S40-'cameras games_NiMH'!S40-cellphones_NiMH!S40-'Cordless Tools_NiMH'!S40-PortablePCs_NiMH!S40-Tablets_NiMH!S40</f>
        <v>313.23219262326529</v>
      </c>
      <c r="T40" s="11">
        <f>'POM Portables NiMH'!T40-'cameras games_NiMH'!T40-cellphones_NiMH!T40-'Cordless Tools_NiMH'!T40-PortablePCs_NiMH!T40-Tablets_NiMH!T40</f>
        <v>342.2804533896105</v>
      </c>
      <c r="U40" s="11">
        <f>'POM Portables NiMH'!U40-'cameras games_NiMH'!U40-cellphones_NiMH!U40-'Cordless Tools_NiMH'!U40-PortablePCs_NiMH!U40-Tablets_NiMH!U40</f>
        <v>419.47454671967341</v>
      </c>
      <c r="V40" s="11">
        <f>'POM Portables NiMH'!V40-'cameras games_NiMH'!V40-cellphones_NiMH!V40-'Cordless Tools_NiMH'!V40-PortablePCs_NiMH!V40-Tablets_NiMH!V40</f>
        <v>316.47869522148619</v>
      </c>
      <c r="W40" s="11">
        <f>'POM Portables NiMH'!W40-'cameras games_NiMH'!W40-cellphones_NiMH!W40-'Cordless Tools_NiMH'!W40-PortablePCs_NiMH!W40-Tablets_NiMH!W40</f>
        <v>310.84403441930959</v>
      </c>
      <c r="X40" s="11">
        <f>'POM Portables NiMH'!X40-'cameras games_NiMH'!X40-cellphones_NiMH!X40-'Cordless Tools_NiMH'!X40-PortablePCs_NiMH!X40-Tablets_NiMH!X40</f>
        <v>268.27906523477213</v>
      </c>
      <c r="Y40" s="11">
        <f>'POM Portables NiMH'!Y40-'cameras games_NiMH'!Y40-cellphones_NiMH!Y40-'Cordless Tools_NiMH'!Y40-PortablePCs_NiMH!Y40-Tablets_NiMH!Y40</f>
        <v>288.65237141736941</v>
      </c>
      <c r="Z40" s="11">
        <f>'POM Portables NiMH'!Z40-'cameras games_NiMH'!Z40-cellphones_NiMH!Z40-'Cordless Tools_NiMH'!Z40-PortablePCs_NiMH!Z40-Tablets_NiMH!Z40</f>
        <v>453.43984155601885</v>
      </c>
      <c r="AA40" s="11">
        <f>'POM Portables NiMH'!AA40-'cameras games_NiMH'!AA40-cellphones_NiMH!AA40-'Cordless Tools_NiMH'!AA40-PortablePCs_NiMH!AA40-Tablets_NiMH!AA40</f>
        <v>405.33978272817245</v>
      </c>
      <c r="AB40" s="11">
        <f>'POM Portables NiMH'!AB40-'cameras games_NiMH'!AB40-cellphones_NiMH!AB40-'Cordless Tools_NiMH'!AB40-PortablePCs_NiMH!AB40-Tablets_NiMH!AB40</f>
        <v>372.46801407156784</v>
      </c>
      <c r="AC40" s="11">
        <f>'POM Portables NiMH'!AC40-'cameras games_NiMH'!AC40-cellphones_NiMH!AC40-'Cordless Tools_NiMH'!AC40-PortablePCs_NiMH!AC40-Tablets_NiMH!AC40</f>
        <v>365.01865379013645</v>
      </c>
      <c r="AD40" s="11">
        <f>'POM Portables NiMH'!AD40-'cameras games_NiMH'!AD40-cellphones_NiMH!AD40-'Cordless Tools_NiMH'!AD40-PortablePCs_NiMH!AD40-Tablets_NiMH!AD40</f>
        <v>357.71828071433373</v>
      </c>
      <c r="AE40" s="11">
        <f>'POM Portables NiMH'!AE40-'cameras games_NiMH'!AE40-cellphones_NiMH!AE40-'Cordless Tools_NiMH'!AE40-PortablePCs_NiMH!AE40-Tablets_NiMH!AE40</f>
        <v>350.56391510004704</v>
      </c>
      <c r="AF40" s="11">
        <f>'POM Portables NiMH'!AF40-'cameras games_NiMH'!AF40-cellphones_NiMH!AF40-'Cordless Tools_NiMH'!AF40-PortablePCs_NiMH!AF40-Tablets_NiMH!AF40</f>
        <v>343.55263679804608</v>
      </c>
      <c r="AG40" s="11">
        <f>'POM Portables NiMH'!AG40-'cameras games_NiMH'!AG40-cellphones_NiMH!AG40-'Cordless Tools_NiMH'!AG40-PortablePCs_NiMH!AG40-Tablets_NiMH!AG40</f>
        <v>336.68158406208516</v>
      </c>
      <c r="AH40" s="11">
        <f>'POM Portables NiMH'!AH40-'cameras games_NiMH'!AH40-cellphones_NiMH!AH40-'Cordless Tools_NiMH'!AH40-PortablePCs_NiMH!AH40-Tablets_NiMH!AH40</f>
        <v>329.94795238084345</v>
      </c>
      <c r="AI40" s="11">
        <f>'POM Portables NiMH'!AI40-'cameras games_NiMH'!AI40-cellphones_NiMH!AI40-'Cordless Tools_NiMH'!AI40-PortablePCs_NiMH!AI40-Tablets_NiMH!AI40</f>
        <v>323.34899333322659</v>
      </c>
      <c r="AJ40" s="11">
        <f>'POM Portables NiMH'!AJ40-'cameras games_NiMH'!AJ40-cellphones_NiMH!AJ40-'Cordless Tools_NiMH'!AJ40-PortablePCs_NiMH!AJ40-Tablets_NiMH!AJ40</f>
        <v>316.88201346656206</v>
      </c>
      <c r="AK40" s="11">
        <f>'POM Portables NiMH'!AK40-'cameras games_NiMH'!AK40-cellphones_NiMH!AK40-'Cordless Tools_NiMH'!AK40-PortablePCs_NiMH!AK40-Tablets_NiMH!AK40</f>
        <v>310.54437319723081</v>
      </c>
      <c r="AL40" s="11">
        <f>'POM Portables NiMH'!AL40-'cameras games_NiMH'!AL40-cellphones_NiMH!AL40-'Cordless Tools_NiMH'!AL40-PortablePCs_NiMH!AL40-Tablets_NiMH!AL40</f>
        <v>304.33348573328618</v>
      </c>
      <c r="AM40" s="11">
        <f>'POM Portables NiMH'!AM40-'cameras games_NiMH'!AM40-cellphones_NiMH!AM40-'Cordless Tools_NiMH'!AM40-PortablePCs_NiMH!AM40-Tablets_NiMH!AM40</f>
        <v>298.24681601862045</v>
      </c>
      <c r="AN40" s="11">
        <f>'POM Portables NiMH'!AN40-'cameras games_NiMH'!AN40-cellphones_NiMH!AN40-'Cordless Tools_NiMH'!AN40-PortablePCs_NiMH!AN40-Tablets_NiMH!AN40</f>
        <v>292.28187969824802</v>
      </c>
      <c r="AO40" s="11">
        <f>'POM Portables NiMH'!AO40-'cameras games_NiMH'!AO40-cellphones_NiMH!AO40-'Cordless Tools_NiMH'!AO40-PortablePCs_NiMH!AO40-Tablets_NiMH!AO40</f>
        <v>286.43624210428305</v>
      </c>
      <c r="AP40" s="11">
        <f>'POM Portables NiMH'!AP40-'cameras games_NiMH'!AP40-cellphones_NiMH!AP40-'Cordless Tools_NiMH'!AP40-PortablePCs_NiMH!AP40-Tablets_NiMH!AP40</f>
        <v>280.70751726219737</v>
      </c>
      <c r="AQ40" s="11">
        <f>'POM Portables NiMH'!AQ40-'cameras games_NiMH'!AQ40-cellphones_NiMH!AQ40-'Cordless Tools_NiMH'!AQ40-PortablePCs_NiMH!AQ40-Tablets_NiMH!AQ40</f>
        <v>275.09336691695341</v>
      </c>
      <c r="AR40" s="11">
        <f>'POM Portables NiMH'!AR40-'cameras games_NiMH'!AR40-cellphones_NiMH!AR40-'Cordless Tools_NiMH'!AR40-PortablePCs_NiMH!AR40-Tablets_NiMH!AR40</f>
        <v>269.59149957861433</v>
      </c>
      <c r="AS40" s="11">
        <f>'POM Portables NiMH'!AS40-'cameras games_NiMH'!AS40-cellphones_NiMH!AS40-'Cordless Tools_NiMH'!AS40-PortablePCs_NiMH!AS40-Tablets_NiMH!AS40</f>
        <v>264.19966958704202</v>
      </c>
      <c r="AT40" s="11">
        <f>'POM Portables NiMH'!AT40-'cameras games_NiMH'!AT40-cellphones_NiMH!AT40-'Cordless Tools_NiMH'!AT40-PortablePCs_NiMH!AT40-Tablets_NiMH!AT40</f>
        <v>258.91567619530116</v>
      </c>
      <c r="AU40" s="11">
        <f>'POM Portables NiMH'!AU40-'cameras games_NiMH'!AU40-cellphones_NiMH!AU40-'Cordless Tools_NiMH'!AU40-PortablePCs_NiMH!AU40-Tablets_NiMH!AU40</f>
        <v>256.32651943334815</v>
      </c>
      <c r="AV40" s="11">
        <f>'POM Portables NiMH'!AV40-'cameras games_NiMH'!AV40-cellphones_NiMH!AV40-'Cordless Tools_NiMH'!AV40-PortablePCs_NiMH!AV40-Tablets_NiMH!AV40</f>
        <v>253.76325423901469</v>
      </c>
      <c r="AW40" s="11">
        <f>'POM Portables NiMH'!AW40-'cameras games_NiMH'!AW40-cellphones_NiMH!AW40-'Cordless Tools_NiMH'!AW40-PortablePCs_NiMH!AW40-Tablets_NiMH!AW40</f>
        <v>251.22562169662453</v>
      </c>
      <c r="AX40" s="11">
        <f>'POM Portables NiMH'!AX40-'cameras games_NiMH'!AX40-cellphones_NiMH!AX40-'Cordless Tools_NiMH'!AX40-PortablePCs_NiMH!AX40-Tablets_NiMH!AX40</f>
        <v>248.71336547965828</v>
      </c>
      <c r="AY40" s="11">
        <f>'POM Portables NiMH'!AY40-'cameras games_NiMH'!AY40-cellphones_NiMH!AY40-'Cordless Tools_NiMH'!AY40-PortablePCs_NiMH!AY40-Tablets_NiMH!AY40</f>
        <v>246.22623182486169</v>
      </c>
      <c r="AZ40" s="11">
        <f>'POM Portables NiMH'!AZ40-'cameras games_NiMH'!AZ40-cellphones_NiMH!AZ40-'Cordless Tools_NiMH'!AZ40-PortablePCs_NiMH!AZ40-Tablets_NiMH!AZ40</f>
        <v>243.76396950661308</v>
      </c>
      <c r="BA40" s="11">
        <f>'POM Portables NiMH'!BA40-'cameras games_NiMH'!BA40-cellphones_NiMH!BA40-'Cordless Tools_NiMH'!BA40-PortablePCs_NiMH!BA40-Tablets_NiMH!BA40</f>
        <v>241.32632981154694</v>
      </c>
      <c r="BB40" s="11">
        <f>'POM Portables NiMH'!BB40-'cameras games_NiMH'!BB40-cellphones_NiMH!BB40-'Cordless Tools_NiMH'!BB40-PortablePCs_NiMH!BB40-Tablets_NiMH!BB40</f>
        <v>238.91306651343146</v>
      </c>
      <c r="BC40" s="11">
        <f>'POM Portables NiMH'!BC40-'cameras games_NiMH'!BC40-cellphones_NiMH!BC40-'Cordless Tools_NiMH'!BC40-PortablePCs_NiMH!BC40-Tablets_NiMH!BC40</f>
        <v>236.52393584829716</v>
      </c>
      <c r="BD40" s="11">
        <f>'POM Portables NiMH'!BD40-'cameras games_NiMH'!BD40-cellphones_NiMH!BD40-'Cordless Tools_NiMH'!BD40-PortablePCs_NiMH!BD40-Tablets_NiMH!BD40</f>
        <v>234.15869648981419</v>
      </c>
      <c r="BE40" s="11">
        <f>'POM Portables NiMH'!BE40-'cameras games_NiMH'!BE40-cellphones_NiMH!BE40-'Cordless Tools_NiMH'!BE40-PortablePCs_NiMH!BE40-Tablets_NiMH!BE40</f>
        <v>231.81710952491605</v>
      </c>
    </row>
    <row r="41" spans="1:57" x14ac:dyDescent="0.35">
      <c r="A41" s="57" t="s">
        <v>616</v>
      </c>
      <c r="C41" s="86" t="s">
        <v>5</v>
      </c>
      <c r="D41" s="58" t="s">
        <v>621</v>
      </c>
      <c r="E41" s="84" t="s">
        <v>625</v>
      </c>
      <c r="F41" s="26" t="s">
        <v>66</v>
      </c>
      <c r="G41" s="11">
        <f>'POM Portables NiMH'!G41-'cameras games_NiMH'!G41-cellphones_NiMH!G41-'Cordless Tools_NiMH'!G41-PortablePCs_NiMH!G41-Tablets_NiMH!G41</f>
        <v>76.45920547473392</v>
      </c>
      <c r="H41" s="11">
        <f>'POM Portables NiMH'!H41-'cameras games_NiMH'!H41-cellphones_NiMH!H41-'Cordless Tools_NiMH'!H41-PortablePCs_NiMH!H41-Tablets_NiMH!H41</f>
        <v>87.23349388737627</v>
      </c>
      <c r="I41" s="11">
        <f>'POM Portables NiMH'!I41-'cameras games_NiMH'!I41-cellphones_NiMH!I41-'Cordless Tools_NiMH'!I41-PortablePCs_NiMH!I41-Tablets_NiMH!I41</f>
        <v>97.113181023137486</v>
      </c>
      <c r="J41" s="11">
        <f>'POM Portables NiMH'!J41-'cameras games_NiMH'!J41-cellphones_NiMH!J41-'Cordless Tools_NiMH'!J41-PortablePCs_NiMH!J41-Tablets_NiMH!J41</f>
        <v>109.20212061219218</v>
      </c>
      <c r="K41" s="11">
        <f>'POM Portables NiMH'!K41-'cameras games_NiMH'!K41-cellphones_NiMH!K41-'Cordless Tools_NiMH'!K41-PortablePCs_NiMH!K41-Tablets_NiMH!K41</f>
        <v>116.03805740630268</v>
      </c>
      <c r="L41" s="11">
        <f>'POM Portables NiMH'!L41-'cameras games_NiMH'!L41-cellphones_NiMH!L41-'Cordless Tools_NiMH'!L41-PortablePCs_NiMH!L41-Tablets_NiMH!L41</f>
        <v>145.65764872250409</v>
      </c>
      <c r="M41" s="11">
        <f>'POM Portables NiMH'!M41-'cameras games_NiMH'!M41-cellphones_NiMH!M41-'Cordless Tools_NiMH'!M41-PortablePCs_NiMH!M41-Tablets_NiMH!M41</f>
        <v>166.32420862064762</v>
      </c>
      <c r="N41" s="11">
        <f>'POM Portables NiMH'!N41-'cameras games_NiMH'!N41-cellphones_NiMH!N41-'Cordless Tools_NiMH'!N41-PortablePCs_NiMH!N41-Tablets_NiMH!N41</f>
        <v>125.45852954903899</v>
      </c>
      <c r="O41" s="11">
        <f>'POM Portables NiMH'!O41-'cameras games_NiMH'!O41-cellphones_NiMH!O41-'Cordless Tools_NiMH'!O41-PortablePCs_NiMH!O41-Tablets_NiMH!O41</f>
        <v>146.30286725434019</v>
      </c>
      <c r="P41" s="11">
        <f>'POM Portables NiMH'!P41-'cameras games_NiMH'!P41-cellphones_NiMH!P41-'Cordless Tools_NiMH'!P41-PortablePCs_NiMH!P41-Tablets_NiMH!P41</f>
        <v>119.85305401897111</v>
      </c>
      <c r="Q41" s="11">
        <f>'POM Portables NiMH'!Q41-'cameras games_NiMH'!Q41-cellphones_NiMH!Q41-'Cordless Tools_NiMH'!Q41-PortablePCs_NiMH!Q41-Tablets_NiMH!Q41</f>
        <v>155.51046868470883</v>
      </c>
      <c r="R41" s="11">
        <f>'POM Portables NiMH'!R41-'cameras games_NiMH'!R41-cellphones_NiMH!R41-'Cordless Tools_NiMH'!R41-PortablePCs_NiMH!R41-Tablets_NiMH!R41</f>
        <v>199.81336625149513</v>
      </c>
      <c r="S41" s="11">
        <f>'POM Portables NiMH'!S41-'cameras games_NiMH'!S41-cellphones_NiMH!S41-'Cordless Tools_NiMH'!S41-PortablePCs_NiMH!S41-Tablets_NiMH!S41</f>
        <v>165.54589767442604</v>
      </c>
      <c r="T41" s="11">
        <f>'POM Portables NiMH'!T41-'cameras games_NiMH'!T41-cellphones_NiMH!T41-'Cordless Tools_NiMH'!T41-PortablePCs_NiMH!T41-Tablets_NiMH!T41</f>
        <v>208.70287917973323</v>
      </c>
      <c r="U41" s="11">
        <f>'POM Portables NiMH'!U41-'cameras games_NiMH'!U41-cellphones_NiMH!U41-'Cordless Tools_NiMH'!U41-PortablePCs_NiMH!U41-Tablets_NiMH!U41</f>
        <v>215.15293655932419</v>
      </c>
      <c r="V41" s="11">
        <f>'POM Portables NiMH'!V41-'cameras games_NiMH'!V41-cellphones_NiMH!V41-'Cordless Tools_NiMH'!V41-PortablePCs_NiMH!V41-Tablets_NiMH!V41</f>
        <v>211.99901912534543</v>
      </c>
      <c r="W41" s="11">
        <f>'POM Portables NiMH'!W41-'cameras games_NiMH'!W41-cellphones_NiMH!W41-'Cordless Tools_NiMH'!W41-PortablePCs_NiMH!W41-Tablets_NiMH!W41</f>
        <v>196.10313278243373</v>
      </c>
      <c r="X41" s="11">
        <f>'POM Portables NiMH'!X41-'cameras games_NiMH'!X41-cellphones_NiMH!X41-'Cordless Tools_NiMH'!X41-PortablePCs_NiMH!X41-Tablets_NiMH!X41</f>
        <v>198.18203189628142</v>
      </c>
      <c r="Y41" s="11">
        <f>'POM Portables NiMH'!Y41-'cameras games_NiMH'!Y41-cellphones_NiMH!Y41-'Cordless Tools_NiMH'!Y41-PortablePCs_NiMH!Y41-Tablets_NiMH!Y41</f>
        <v>204.02262983191488</v>
      </c>
      <c r="Z41" s="11">
        <f>'POM Portables NiMH'!Z41-'cameras games_NiMH'!Z41-cellphones_NiMH!Z41-'Cordless Tools_NiMH'!Z41-PortablePCs_NiMH!Z41-Tablets_NiMH!Z41</f>
        <v>202.13265983869456</v>
      </c>
      <c r="AA41" s="11">
        <f>'POM Portables NiMH'!AA41-'cameras games_NiMH'!AA41-cellphones_NiMH!AA41-'Cordless Tools_NiMH'!AA41-PortablePCs_NiMH!AA41-Tablets_NiMH!AA41</f>
        <v>225.45497268124572</v>
      </c>
      <c r="AB41" s="11">
        <f>'POM Portables NiMH'!AB41-'cameras games_NiMH'!AB41-cellphones_NiMH!AB41-'Cordless Tools_NiMH'!AB41-PortablePCs_NiMH!AB41-Tablets_NiMH!AB41</f>
        <v>207.19514731978305</v>
      </c>
      <c r="AC41" s="11">
        <f>'POM Portables NiMH'!AC41-'cameras games_NiMH'!AC41-cellphones_NiMH!AC41-'Cordless Tools_NiMH'!AC41-PortablePCs_NiMH!AC41-Tablets_NiMH!AC41</f>
        <v>203.05124437338739</v>
      </c>
      <c r="AD41" s="11">
        <f>'POM Portables NiMH'!AD41-'cameras games_NiMH'!AD41-cellphones_NiMH!AD41-'Cordless Tools_NiMH'!AD41-PortablePCs_NiMH!AD41-Tablets_NiMH!AD41</f>
        <v>198.99021948591965</v>
      </c>
      <c r="AE41" s="11">
        <f>'POM Portables NiMH'!AE41-'cameras games_NiMH'!AE41-cellphones_NiMH!AE41-'Cordless Tools_NiMH'!AE41-PortablePCs_NiMH!AE41-Tablets_NiMH!AE41</f>
        <v>195.01041509620126</v>
      </c>
      <c r="AF41" s="11">
        <f>'POM Portables NiMH'!AF41-'cameras games_NiMH'!AF41-cellphones_NiMH!AF41-'Cordless Tools_NiMH'!AF41-PortablePCs_NiMH!AF41-Tablets_NiMH!AF41</f>
        <v>191.11020679427722</v>
      </c>
      <c r="AG41" s="11">
        <f>'POM Portables NiMH'!AG41-'cameras games_NiMH'!AG41-cellphones_NiMH!AG41-'Cordless Tools_NiMH'!AG41-PortablePCs_NiMH!AG41-Tablets_NiMH!AG41</f>
        <v>187.28800265839166</v>
      </c>
      <c r="AH41" s="11">
        <f>'POM Portables NiMH'!AH41-'cameras games_NiMH'!AH41-cellphones_NiMH!AH41-'Cordless Tools_NiMH'!AH41-PortablePCs_NiMH!AH41-Tablets_NiMH!AH41</f>
        <v>183.54224260522383</v>
      </c>
      <c r="AI41" s="11">
        <f>'POM Portables NiMH'!AI41-'cameras games_NiMH'!AI41-cellphones_NiMH!AI41-'Cordless Tools_NiMH'!AI41-PortablePCs_NiMH!AI41-Tablets_NiMH!AI41</f>
        <v>179.87139775311937</v>
      </c>
      <c r="AJ41" s="11">
        <f>'POM Portables NiMH'!AJ41-'cameras games_NiMH'!AJ41-cellphones_NiMH!AJ41-'Cordless Tools_NiMH'!AJ41-PortablePCs_NiMH!AJ41-Tablets_NiMH!AJ41</f>
        <v>176.27396979805698</v>
      </c>
      <c r="AK41" s="11">
        <f>'POM Portables NiMH'!AK41-'cameras games_NiMH'!AK41-cellphones_NiMH!AK41-'Cordless Tools_NiMH'!AK41-PortablePCs_NiMH!AK41-Tablets_NiMH!AK41</f>
        <v>172.74849040209585</v>
      </c>
      <c r="AL41" s="11">
        <f>'POM Portables NiMH'!AL41-'cameras games_NiMH'!AL41-cellphones_NiMH!AL41-'Cordless Tools_NiMH'!AL41-PortablePCs_NiMH!AL41-Tablets_NiMH!AL41</f>
        <v>169.29352059405394</v>
      </c>
      <c r="AM41" s="11">
        <f>'POM Portables NiMH'!AM41-'cameras games_NiMH'!AM41-cellphones_NiMH!AM41-'Cordless Tools_NiMH'!AM41-PortablePCs_NiMH!AM41-Tablets_NiMH!AM41</f>
        <v>165.90765018217286</v>
      </c>
      <c r="AN41" s="11">
        <f>'POM Portables NiMH'!AN41-'cameras games_NiMH'!AN41-cellphones_NiMH!AN41-'Cordless Tools_NiMH'!AN41-PortablePCs_NiMH!AN41-Tablets_NiMH!AN41</f>
        <v>162.5894971785294</v>
      </c>
      <c r="AO41" s="11">
        <f>'POM Portables NiMH'!AO41-'cameras games_NiMH'!AO41-cellphones_NiMH!AO41-'Cordless Tools_NiMH'!AO41-PortablePCs_NiMH!AO41-Tablets_NiMH!AO41</f>
        <v>159.3377072349588</v>
      </c>
      <c r="AP41" s="11">
        <f>'POM Portables NiMH'!AP41-'cameras games_NiMH'!AP41-cellphones_NiMH!AP41-'Cordless Tools_NiMH'!AP41-PortablePCs_NiMH!AP41-Tablets_NiMH!AP41</f>
        <v>156.15095309025963</v>
      </c>
      <c r="AQ41" s="11">
        <f>'POM Portables NiMH'!AQ41-'cameras games_NiMH'!AQ41-cellphones_NiMH!AQ41-'Cordless Tools_NiMH'!AQ41-PortablePCs_NiMH!AQ41-Tablets_NiMH!AQ41</f>
        <v>153.02793402845444</v>
      </c>
      <c r="AR41" s="11">
        <f>'POM Portables NiMH'!AR41-'cameras games_NiMH'!AR41-cellphones_NiMH!AR41-'Cordless Tools_NiMH'!AR41-PortablePCs_NiMH!AR41-Tablets_NiMH!AR41</f>
        <v>149.96737534788534</v>
      </c>
      <c r="AS41" s="11">
        <f>'POM Portables NiMH'!AS41-'cameras games_NiMH'!AS41-cellphones_NiMH!AS41-'Cordless Tools_NiMH'!AS41-PortablePCs_NiMH!AS41-Tablets_NiMH!AS41</f>
        <v>146.96802784092762</v>
      </c>
      <c r="AT41" s="11">
        <f>'POM Portables NiMH'!AT41-'cameras games_NiMH'!AT41-cellphones_NiMH!AT41-'Cordless Tools_NiMH'!AT41-PortablePCs_NiMH!AT41-Tablets_NiMH!AT41</f>
        <v>144.02866728410908</v>
      </c>
      <c r="AU41" s="11">
        <f>'POM Portables NiMH'!AU41-'cameras games_NiMH'!AU41-cellphones_NiMH!AU41-'Cordless Tools_NiMH'!AU41-PortablePCs_NiMH!AU41-Tablets_NiMH!AU41</f>
        <v>142.58838061126798</v>
      </c>
      <c r="AV41" s="11">
        <f>'POM Portables NiMH'!AV41-'cameras games_NiMH'!AV41-cellphones_NiMH!AV41-'Cordless Tools_NiMH'!AV41-PortablePCs_NiMH!AV41-Tablets_NiMH!AV41</f>
        <v>141.16249680515529</v>
      </c>
      <c r="AW41" s="11">
        <f>'POM Portables NiMH'!AW41-'cameras games_NiMH'!AW41-cellphones_NiMH!AW41-'Cordless Tools_NiMH'!AW41-PortablePCs_NiMH!AW41-Tablets_NiMH!AW41</f>
        <v>139.75087183710374</v>
      </c>
      <c r="AX41" s="11">
        <f>'POM Portables NiMH'!AX41-'cameras games_NiMH'!AX41-cellphones_NiMH!AX41-'Cordless Tools_NiMH'!AX41-PortablePCs_NiMH!AX41-Tablets_NiMH!AX41</f>
        <v>138.35336311873272</v>
      </c>
      <c r="AY41" s="11">
        <f>'POM Portables NiMH'!AY41-'cameras games_NiMH'!AY41-cellphones_NiMH!AY41-'Cordless Tools_NiMH'!AY41-PortablePCs_NiMH!AY41-Tablets_NiMH!AY41</f>
        <v>136.96982948754538</v>
      </c>
      <c r="AZ41" s="11">
        <f>'POM Portables NiMH'!AZ41-'cameras games_NiMH'!AZ41-cellphones_NiMH!AZ41-'Cordless Tools_NiMH'!AZ41-PortablePCs_NiMH!AZ41-Tablets_NiMH!AZ41</f>
        <v>135.60013119266992</v>
      </c>
      <c r="BA41" s="11">
        <f>'POM Portables NiMH'!BA41-'cameras games_NiMH'!BA41-cellphones_NiMH!BA41-'Cordless Tools_NiMH'!BA41-PortablePCs_NiMH!BA41-Tablets_NiMH!BA41</f>
        <v>134.24412988074323</v>
      </c>
      <c r="BB41" s="11">
        <f>'POM Portables NiMH'!BB41-'cameras games_NiMH'!BB41-cellphones_NiMH!BB41-'Cordless Tools_NiMH'!BB41-PortablePCs_NiMH!BB41-Tablets_NiMH!BB41</f>
        <v>132.90168858193579</v>
      </c>
      <c r="BC41" s="11">
        <f>'POM Portables NiMH'!BC41-'cameras games_NiMH'!BC41-cellphones_NiMH!BC41-'Cordless Tools_NiMH'!BC41-PortablePCs_NiMH!BC41-Tablets_NiMH!BC41</f>
        <v>131.57267169611643</v>
      </c>
      <c r="BD41" s="11">
        <f>'POM Portables NiMH'!BD41-'cameras games_NiMH'!BD41-cellphones_NiMH!BD41-'Cordless Tools_NiMH'!BD41-PortablePCs_NiMH!BD41-Tablets_NiMH!BD41</f>
        <v>130.25694497915526</v>
      </c>
      <c r="BE41" s="11">
        <f>'POM Portables NiMH'!BE41-'cameras games_NiMH'!BE41-cellphones_NiMH!BE41-'Cordless Tools_NiMH'!BE41-PortablePCs_NiMH!BE41-Tablets_NiMH!BE41</f>
        <v>128.95437552936372</v>
      </c>
    </row>
    <row r="42" spans="1:57" x14ac:dyDescent="0.35">
      <c r="A42" s="57" t="s">
        <v>616</v>
      </c>
      <c r="C42" s="86" t="s">
        <v>5</v>
      </c>
      <c r="D42" s="58" t="s">
        <v>621</v>
      </c>
      <c r="E42" s="84" t="s">
        <v>625</v>
      </c>
      <c r="F42" s="26" t="s">
        <v>67</v>
      </c>
      <c r="G42" s="11">
        <f>'POM Portables NiMH'!G42-'cameras games_NiMH'!G42-cellphones_NiMH!G42-'Cordless Tools_NiMH'!G42-PortablePCs_NiMH!G42-Tablets_NiMH!G42</f>
        <v>810.26664607628607</v>
      </c>
      <c r="H42" s="11">
        <f>'POM Portables NiMH'!H42-'cameras games_NiMH'!H42-cellphones_NiMH!H42-'Cordless Tools_NiMH'!H42-PortablePCs_NiMH!H42-Tablets_NiMH!H42</f>
        <v>922.70543780159221</v>
      </c>
      <c r="I42" s="11">
        <f>'POM Portables NiMH'!I42-'cameras games_NiMH'!I42-cellphones_NiMH!I42-'Cordless Tools_NiMH'!I42-PortablePCs_NiMH!I42-Tablets_NiMH!I42</f>
        <v>1040.6303687580605</v>
      </c>
      <c r="J42" s="11">
        <f>'POM Portables NiMH'!J42-'cameras games_NiMH'!J42-cellphones_NiMH!J42-'Cordless Tools_NiMH'!J42-PortablePCs_NiMH!J42-Tablets_NiMH!J42</f>
        <v>1186.6491341857754</v>
      </c>
      <c r="K42" s="11">
        <f>'POM Portables NiMH'!K42-'cameras games_NiMH'!K42-cellphones_NiMH!K42-'Cordless Tools_NiMH'!K42-PortablePCs_NiMH!K42-Tablets_NiMH!K42</f>
        <v>1254.9135979471084</v>
      </c>
      <c r="L42" s="11">
        <f>'POM Portables NiMH'!L42-'cameras games_NiMH'!L42-cellphones_NiMH!L42-'Cordless Tools_NiMH'!L42-PortablePCs_NiMH!L42-Tablets_NiMH!L42</f>
        <v>1564.9802348867188</v>
      </c>
      <c r="M42" s="11">
        <f>'POM Portables NiMH'!M42-'cameras games_NiMH'!M42-cellphones_NiMH!M42-'Cordless Tools_NiMH'!M42-PortablePCs_NiMH!M42-Tablets_NiMH!M42</f>
        <v>1779.5945776708695</v>
      </c>
      <c r="N42" s="11">
        <f>'POM Portables NiMH'!N42-'cameras games_NiMH'!N42-cellphones_NiMH!N42-'Cordless Tools_NiMH'!N42-PortablePCs_NiMH!N42-Tablets_NiMH!N42</f>
        <v>1380.1742655083551</v>
      </c>
      <c r="O42" s="11">
        <f>'POM Portables NiMH'!O42-'cameras games_NiMH'!O42-cellphones_NiMH!O42-'Cordless Tools_NiMH'!O42-PortablePCs_NiMH!O42-Tablets_NiMH!O42</f>
        <v>1603.487459920769</v>
      </c>
      <c r="P42" s="11">
        <f>'POM Portables NiMH'!P42-'cameras games_NiMH'!P42-cellphones_NiMH!P42-'Cordless Tools_NiMH'!P42-PortablePCs_NiMH!P42-Tablets_NiMH!P42</f>
        <v>1342.7569766918241</v>
      </c>
      <c r="Q42" s="11">
        <f>'POM Portables NiMH'!Q42-'cameras games_NiMH'!Q42-cellphones_NiMH!Q42-'Cordless Tools_NiMH'!Q42-PortablePCs_NiMH!Q42-Tablets_NiMH!Q42</f>
        <v>1725.1364632463008</v>
      </c>
      <c r="R42" s="11">
        <f>'POM Portables NiMH'!R42-'cameras games_NiMH'!R42-cellphones_NiMH!R42-'Cordless Tools_NiMH'!R42-PortablePCs_NiMH!R42-Tablets_NiMH!R42</f>
        <v>2212.8390488000518</v>
      </c>
      <c r="S42" s="11">
        <f>'POM Portables NiMH'!S42-'cameras games_NiMH'!S42-cellphones_NiMH!S42-'Cordless Tools_NiMH'!S42-PortablePCs_NiMH!S42-Tablets_NiMH!S42</f>
        <v>1806.652378566781</v>
      </c>
      <c r="T42" s="11">
        <f>'POM Portables NiMH'!T42-'cameras games_NiMH'!T42-cellphones_NiMH!T42-'Cordless Tools_NiMH'!T42-PortablePCs_NiMH!T42-Tablets_NiMH!T42</f>
        <v>2214.7780770512227</v>
      </c>
      <c r="U42" s="11">
        <f>'POM Portables NiMH'!U42-'cameras games_NiMH'!U42-cellphones_NiMH!U42-'Cordless Tools_NiMH'!U42-PortablePCs_NiMH!U42-Tablets_NiMH!U42</f>
        <v>2111.3659509125478</v>
      </c>
      <c r="V42" s="11">
        <f>'POM Portables NiMH'!V42-'cameras games_NiMH'!V42-cellphones_NiMH!V42-'Cordless Tools_NiMH'!V42-PortablePCs_NiMH!V42-Tablets_NiMH!V42</f>
        <v>1987.5890320954218</v>
      </c>
      <c r="W42" s="11">
        <f>'POM Portables NiMH'!W42-'cameras games_NiMH'!W42-cellphones_NiMH!W42-'Cordless Tools_NiMH'!W42-PortablePCs_NiMH!W42-Tablets_NiMH!W42</f>
        <v>1852.2567573987867</v>
      </c>
      <c r="X42" s="11">
        <f>'POM Portables NiMH'!X42-'cameras games_NiMH'!X42-cellphones_NiMH!X42-'Cordless Tools_NiMH'!X42-PortablePCs_NiMH!X42-Tablets_NiMH!X42</f>
        <v>1861.2738676272643</v>
      </c>
      <c r="Y42" s="11">
        <f>'POM Portables NiMH'!Y42-'cameras games_NiMH'!Y42-cellphones_NiMH!Y42-'Cordless Tools_NiMH'!Y42-PortablePCs_NiMH!Y42-Tablets_NiMH!Y42</f>
        <v>1727.7033582510128</v>
      </c>
      <c r="Z42" s="11">
        <f>'POM Portables NiMH'!Z42-'cameras games_NiMH'!Z42-cellphones_NiMH!Z42-'Cordless Tools_NiMH'!Z42-PortablePCs_NiMH!Z42-Tablets_NiMH!Z42</f>
        <v>1584.4871223468979</v>
      </c>
      <c r="AA42" s="11">
        <f>'POM Portables NiMH'!AA42-'cameras games_NiMH'!AA42-cellphones_NiMH!AA42-'Cordless Tools_NiMH'!AA42-PortablePCs_NiMH!AA42-Tablets_NiMH!AA42</f>
        <v>1599.9751470307624</v>
      </c>
      <c r="AB42" s="11">
        <f>'POM Portables NiMH'!AB42-'cameras games_NiMH'!AB42-cellphones_NiMH!AB42-'Cordless Tools_NiMH'!AB42-PortablePCs_NiMH!AB42-Tablets_NiMH!AB42</f>
        <v>1361.6818098829538</v>
      </c>
      <c r="AC42" s="11">
        <f>'POM Portables NiMH'!AC42-'cameras games_NiMH'!AC42-cellphones_NiMH!AC42-'Cordless Tools_NiMH'!AC42-PortablePCs_NiMH!AC42-Tablets_NiMH!AC42</f>
        <v>1334.4481736852947</v>
      </c>
      <c r="AD42" s="11">
        <f>'POM Portables NiMH'!AD42-'cameras games_NiMH'!AD42-cellphones_NiMH!AD42-'Cordless Tools_NiMH'!AD42-PortablePCs_NiMH!AD42-Tablets_NiMH!AD42</f>
        <v>1307.7592102115889</v>
      </c>
      <c r="AE42" s="11">
        <f>'POM Portables NiMH'!AE42-'cameras games_NiMH'!AE42-cellphones_NiMH!AE42-'Cordless Tools_NiMH'!AE42-PortablePCs_NiMH!AE42-Tablets_NiMH!AE42</f>
        <v>1281.6040260073571</v>
      </c>
      <c r="AF42" s="11">
        <f>'POM Portables NiMH'!AF42-'cameras games_NiMH'!AF42-cellphones_NiMH!AF42-'Cordless Tools_NiMH'!AF42-PortablePCs_NiMH!AF42-Tablets_NiMH!AF42</f>
        <v>1255.97194548721</v>
      </c>
      <c r="AG42" s="11">
        <f>'POM Portables NiMH'!AG42-'cameras games_NiMH'!AG42-cellphones_NiMH!AG42-'Cordless Tools_NiMH'!AG42-PortablePCs_NiMH!AG42-Tablets_NiMH!AG42</f>
        <v>1230.8525065774656</v>
      </c>
      <c r="AH42" s="11">
        <f>'POM Portables NiMH'!AH42-'cameras games_NiMH'!AH42-cellphones_NiMH!AH42-'Cordless Tools_NiMH'!AH42-PortablePCs_NiMH!AH42-Tablets_NiMH!AH42</f>
        <v>1206.2354564459163</v>
      </c>
      <c r="AI42" s="11">
        <f>'POM Portables NiMH'!AI42-'cameras games_NiMH'!AI42-cellphones_NiMH!AI42-'Cordless Tools_NiMH'!AI42-PortablePCs_NiMH!AI42-Tablets_NiMH!AI42</f>
        <v>1182.110747316998</v>
      </c>
      <c r="AJ42" s="11">
        <f>'POM Portables NiMH'!AJ42-'cameras games_NiMH'!AJ42-cellphones_NiMH!AJ42-'Cordless Tools_NiMH'!AJ42-PortablePCs_NiMH!AJ42-Tablets_NiMH!AJ42</f>
        <v>1158.4685323706581</v>
      </c>
      <c r="AK42" s="11">
        <f>'POM Portables NiMH'!AK42-'cameras games_NiMH'!AK42-cellphones_NiMH!AK42-'Cordless Tools_NiMH'!AK42-PortablePCs_NiMH!AK42-Tablets_NiMH!AK42</f>
        <v>1135.2991617232449</v>
      </c>
      <c r="AL42" s="11">
        <f>'POM Portables NiMH'!AL42-'cameras games_NiMH'!AL42-cellphones_NiMH!AL42-'Cordless Tools_NiMH'!AL42-PortablePCs_NiMH!AL42-Tablets_NiMH!AL42</f>
        <v>1112.59317848878</v>
      </c>
      <c r="AM42" s="11">
        <f>'POM Portables NiMH'!AM42-'cameras games_NiMH'!AM42-cellphones_NiMH!AM42-'Cordless Tools_NiMH'!AM42-PortablePCs_NiMH!AM42-Tablets_NiMH!AM42</f>
        <v>1090.3413149190044</v>
      </c>
      <c r="AN42" s="11">
        <f>'POM Portables NiMH'!AN42-'cameras games_NiMH'!AN42-cellphones_NiMH!AN42-'Cordless Tools_NiMH'!AN42-PortablePCs_NiMH!AN42-Tablets_NiMH!AN42</f>
        <v>1068.5344886206244</v>
      </c>
      <c r="AO42" s="11">
        <f>'POM Portables NiMH'!AO42-'cameras games_NiMH'!AO42-cellphones_NiMH!AO42-'Cordless Tools_NiMH'!AO42-PortablePCs_NiMH!AO42-Tablets_NiMH!AO42</f>
        <v>1047.1637988482119</v>
      </c>
      <c r="AP42" s="11">
        <f>'POM Portables NiMH'!AP42-'cameras games_NiMH'!AP42-cellphones_NiMH!AP42-'Cordless Tools_NiMH'!AP42-PortablePCs_NiMH!AP42-Tablets_NiMH!AP42</f>
        <v>1026.2205228712476</v>
      </c>
      <c r="AQ42" s="11">
        <f>'POM Portables NiMH'!AQ42-'cameras games_NiMH'!AQ42-cellphones_NiMH!AQ42-'Cordless Tools_NiMH'!AQ42-PortablePCs_NiMH!AQ42-Tablets_NiMH!AQ42</f>
        <v>1005.6961124138226</v>
      </c>
      <c r="AR42" s="11">
        <f>'POM Portables NiMH'!AR42-'cameras games_NiMH'!AR42-cellphones_NiMH!AR42-'Cordless Tools_NiMH'!AR42-PortablePCs_NiMH!AR42-Tablets_NiMH!AR42</f>
        <v>985.58219016554608</v>
      </c>
      <c r="AS42" s="11">
        <f>'POM Portables NiMH'!AS42-'cameras games_NiMH'!AS42-cellphones_NiMH!AS42-'Cordless Tools_NiMH'!AS42-PortablePCs_NiMH!AS42-Tablets_NiMH!AS42</f>
        <v>965.87054636223513</v>
      </c>
      <c r="AT42" s="11">
        <f>'POM Portables NiMH'!AT42-'cameras games_NiMH'!AT42-cellphones_NiMH!AT42-'Cordless Tools_NiMH'!AT42-PortablePCs_NiMH!AT42-Tablets_NiMH!AT42</f>
        <v>946.55313543499039</v>
      </c>
      <c r="AU42" s="11">
        <f>'POM Portables NiMH'!AU42-'cameras games_NiMH'!AU42-cellphones_NiMH!AU42-'Cordless Tools_NiMH'!AU42-PortablePCs_NiMH!AU42-Tablets_NiMH!AU42</f>
        <v>937.08760408064052</v>
      </c>
      <c r="AV42" s="11">
        <f>'POM Portables NiMH'!AV42-'cameras games_NiMH'!AV42-cellphones_NiMH!AV42-'Cordless Tools_NiMH'!AV42-PortablePCs_NiMH!AV42-Tablets_NiMH!AV42</f>
        <v>927.71672803983415</v>
      </c>
      <c r="AW42" s="11">
        <f>'POM Portables NiMH'!AW42-'cameras games_NiMH'!AW42-cellphones_NiMH!AW42-'Cordless Tools_NiMH'!AW42-PortablePCs_NiMH!AW42-Tablets_NiMH!AW42</f>
        <v>918.43956075943584</v>
      </c>
      <c r="AX42" s="11">
        <f>'POM Portables NiMH'!AX42-'cameras games_NiMH'!AX42-cellphones_NiMH!AX42-'Cordless Tools_NiMH'!AX42-PortablePCs_NiMH!AX42-Tablets_NiMH!AX42</f>
        <v>909.25516515184142</v>
      </c>
      <c r="AY42" s="11">
        <f>'POM Portables NiMH'!AY42-'cameras games_NiMH'!AY42-cellphones_NiMH!AY42-'Cordless Tools_NiMH'!AY42-PortablePCs_NiMH!AY42-Tablets_NiMH!AY42</f>
        <v>900.162613500323</v>
      </c>
      <c r="AZ42" s="11">
        <f>'POM Portables NiMH'!AZ42-'cameras games_NiMH'!AZ42-cellphones_NiMH!AZ42-'Cordless Tools_NiMH'!AZ42-PortablePCs_NiMH!AZ42-Tablets_NiMH!AZ42</f>
        <v>891.16098736531978</v>
      </c>
      <c r="BA42" s="11">
        <f>'POM Portables NiMH'!BA42-'cameras games_NiMH'!BA42-cellphones_NiMH!BA42-'Cordless Tools_NiMH'!BA42-PortablePCs_NiMH!BA42-Tablets_NiMH!BA42</f>
        <v>882.24937749166656</v>
      </c>
      <c r="BB42" s="11">
        <f>'POM Portables NiMH'!BB42-'cameras games_NiMH'!BB42-cellphones_NiMH!BB42-'Cordless Tools_NiMH'!BB42-PortablePCs_NiMH!BB42-Tablets_NiMH!BB42</f>
        <v>873.4268837167499</v>
      </c>
      <c r="BC42" s="11">
        <f>'POM Portables NiMH'!BC42-'cameras games_NiMH'!BC42-cellphones_NiMH!BC42-'Cordless Tools_NiMH'!BC42-PortablePCs_NiMH!BC42-Tablets_NiMH!BC42</f>
        <v>864.69261487958238</v>
      </c>
      <c r="BD42" s="11">
        <f>'POM Portables NiMH'!BD42-'cameras games_NiMH'!BD42-cellphones_NiMH!BD42-'Cordless Tools_NiMH'!BD42-PortablePCs_NiMH!BD42-Tablets_NiMH!BD42</f>
        <v>856.04568873078654</v>
      </c>
      <c r="BE42" s="11">
        <f>'POM Portables NiMH'!BE42-'cameras games_NiMH'!BE42-cellphones_NiMH!BE42-'Cordless Tools_NiMH'!BE42-PortablePCs_NiMH!BE42-Tablets_NiMH!BE42</f>
        <v>847.48523184347869</v>
      </c>
    </row>
    <row r="43" spans="1:57" x14ac:dyDescent="0.35">
      <c r="A43" s="86" t="s">
        <v>616</v>
      </c>
      <c r="B43" s="86"/>
      <c r="C43" s="86" t="s">
        <v>5</v>
      </c>
      <c r="D43" s="87" t="s">
        <v>621</v>
      </c>
      <c r="E43" s="87" t="s">
        <v>625</v>
      </c>
      <c r="F43" s="93" t="s">
        <v>630</v>
      </c>
      <c r="G43" s="28">
        <f>SUM(G12:G42)</f>
        <v>4719.6049701769807</v>
      </c>
      <c r="H43" s="28">
        <f t="shared" ref="H43:Y43" si="0">SUM(H12:H42)</f>
        <v>5382.8477761037393</v>
      </c>
      <c r="I43" s="28">
        <f t="shared" si="0"/>
        <v>6135.1521665210403</v>
      </c>
      <c r="J43" s="28">
        <f t="shared" si="0"/>
        <v>6965.2880449558697</v>
      </c>
      <c r="K43" s="28">
        <f t="shared" si="0"/>
        <v>7388.1777379344967</v>
      </c>
      <c r="L43" s="28">
        <f t="shared" si="0"/>
        <v>9196.112418023069</v>
      </c>
      <c r="M43" s="28">
        <f t="shared" si="0"/>
        <v>10484.967413559891</v>
      </c>
      <c r="N43" s="28">
        <f t="shared" si="0"/>
        <v>8128.4979462090414</v>
      </c>
      <c r="O43" s="28">
        <f t="shared" si="0"/>
        <v>9415.7993532854853</v>
      </c>
      <c r="P43" s="28">
        <f t="shared" si="0"/>
        <v>7947.8560249755192</v>
      </c>
      <c r="Q43" s="28">
        <f t="shared" si="0"/>
        <v>10149.649800469151</v>
      </c>
      <c r="R43" s="28">
        <f t="shared" si="0"/>
        <v>12970.748996595823</v>
      </c>
      <c r="S43" s="28">
        <f t="shared" si="0"/>
        <v>11160.105659340916</v>
      </c>
      <c r="T43" s="28">
        <f t="shared" si="0"/>
        <v>12826.062830142866</v>
      </c>
      <c r="U43" s="28">
        <f t="shared" si="0"/>
        <v>12202.836881610039</v>
      </c>
      <c r="V43" s="28">
        <f t="shared" si="0"/>
        <v>11648.075878595728</v>
      </c>
      <c r="W43" s="28">
        <f t="shared" si="0"/>
        <v>10527.44012051463</v>
      </c>
      <c r="X43" s="28">
        <f t="shared" si="0"/>
        <v>11170.641688771448</v>
      </c>
      <c r="Y43" s="28">
        <f t="shared" si="0"/>
        <v>10668.450239587411</v>
      </c>
      <c r="Z43" s="28">
        <f t="shared" ref="Z43" si="1">SUM(Z12:Z42)</f>
        <v>10641.72719917611</v>
      </c>
      <c r="AA43" s="28">
        <f t="shared" ref="AA43" si="2">SUM(AA12:AA42)</f>
        <v>11034.365878589235</v>
      </c>
      <c r="AB43" s="28">
        <f t="shared" ref="AB43" si="3">SUM(AB12:AB42)</f>
        <v>9396.5005990551072</v>
      </c>
      <c r="AC43" s="28">
        <f t="shared" ref="AC43" si="4">SUM(AC12:AC42)</f>
        <v>9208.5705870740039</v>
      </c>
      <c r="AD43" s="28">
        <f t="shared" ref="AD43" si="5">SUM(AD12:AD42)</f>
        <v>9024.3991753325245</v>
      </c>
      <c r="AE43" s="28">
        <f t="shared" ref="AE43" si="6">SUM(AE12:AE42)</f>
        <v>8843.9111918258732</v>
      </c>
      <c r="AF43" s="28">
        <f t="shared" ref="AF43" si="7">SUM(AF12:AF42)</f>
        <v>8667.0329679893584</v>
      </c>
      <c r="AG43" s="28">
        <f t="shared" ref="AG43" si="8">SUM(AG12:AG42)</f>
        <v>8493.6923086295683</v>
      </c>
      <c r="AH43" s="28">
        <f t="shared" ref="AH43" si="9">SUM(AH12:AH42)</f>
        <v>8323.8184624569767</v>
      </c>
      <c r="AI43" s="28">
        <f t="shared" ref="AI43" si="10">SUM(AI12:AI42)</f>
        <v>8157.3420932078379</v>
      </c>
      <c r="AJ43" s="28">
        <f t="shared" ref="AJ43" si="11">SUM(AJ12:AJ42)</f>
        <v>7994.1952513436827</v>
      </c>
      <c r="AK43" s="28">
        <f t="shared" ref="AK43" si="12">SUM(AK12:AK42)</f>
        <v>7834.3113463168074</v>
      </c>
      <c r="AL43" s="28">
        <f t="shared" ref="AL43" si="13">SUM(AL12:AL42)</f>
        <v>7677.6251193904718</v>
      </c>
      <c r="AM43" s="28">
        <f t="shared" ref="AM43" si="14">SUM(AM12:AM42)</f>
        <v>7524.0726170026619</v>
      </c>
      <c r="AN43" s="28">
        <f t="shared" ref="AN43" si="15">SUM(AN12:AN42)</f>
        <v>7373.5911646626082</v>
      </c>
      <c r="AO43" s="28">
        <f t="shared" ref="AO43" si="16">SUM(AO12:AO42)</f>
        <v>7226.1193413693582</v>
      </c>
      <c r="AP43" s="28">
        <f t="shared" ref="AP43:AQ43" si="17">SUM(AP12:AP42)</f>
        <v>7081.5969545419712</v>
      </c>
      <c r="AQ43" s="28">
        <f t="shared" si="17"/>
        <v>6939.965015451131</v>
      </c>
      <c r="AR43" s="28">
        <f t="shared" ref="AR43" si="18">SUM(AR12:AR42)</f>
        <v>6801.1657151421086</v>
      </c>
      <c r="AS43" s="28">
        <f t="shared" ref="AS43" si="19">SUM(AS12:AS42)</f>
        <v>6665.1424008392669</v>
      </c>
      <c r="AT43" s="28">
        <f t="shared" ref="AT43" si="20">SUM(AT12:AT42)</f>
        <v>6531.8395528224801</v>
      </c>
      <c r="AU43" s="28">
        <f t="shared" ref="AU43" si="21">SUM(AU12:AU42)</f>
        <v>6466.5211572942562</v>
      </c>
      <c r="AV43" s="28">
        <f t="shared" ref="AV43" si="22">SUM(AV12:AV42)</f>
        <v>6401.8559457213114</v>
      </c>
      <c r="AW43" s="28">
        <f t="shared" ref="AW43" si="23">SUM(AW12:AW42)</f>
        <v>6337.837386264101</v>
      </c>
      <c r="AX43" s="28">
        <f t="shared" ref="AX43" si="24">SUM(AX12:AX42)</f>
        <v>6274.4590124014585</v>
      </c>
      <c r="AY43" s="28">
        <f t="shared" ref="AY43" si="25">SUM(AY12:AY42)</f>
        <v>6211.7144222774441</v>
      </c>
      <c r="AZ43" s="28">
        <f t="shared" ref="AZ43" si="26">SUM(AZ12:AZ42)</f>
        <v>6149.597278054669</v>
      </c>
      <c r="BA43" s="28">
        <f t="shared" ref="BA43" si="27">SUM(BA12:BA42)</f>
        <v>6088.1013052741237</v>
      </c>
      <c r="BB43" s="28">
        <f t="shared" ref="BB43" si="28">SUM(BB12:BB42)</f>
        <v>6027.2202922213819</v>
      </c>
      <c r="BC43" s="28">
        <f t="shared" ref="BC43" si="29">SUM(BC12:BC42)</f>
        <v>5966.9480892991687</v>
      </c>
      <c r="BD43" s="28">
        <f t="shared" ref="BD43" si="30">SUM(BD12:BD42)</f>
        <v>5907.2786084061763</v>
      </c>
      <c r="BE43" s="28">
        <f t="shared" ref="BE43" si="31">SUM(BE12:BE42)</f>
        <v>5848.2058223221147</v>
      </c>
    </row>
    <row r="44" spans="1:57" x14ac:dyDescent="0.35">
      <c r="F44" s="26" t="s">
        <v>69</v>
      </c>
      <c r="G44" s="5">
        <f t="shared" ref="G44:Q44" si="32">_xlfn.RRI(1,G43,H43)</f>
        <v>0.14052930491381521</v>
      </c>
      <c r="H44" s="5">
        <f t="shared" si="32"/>
        <v>0.13975955139527296</v>
      </c>
      <c r="I44" s="5">
        <f t="shared" si="32"/>
        <v>0.13530811557776912</v>
      </c>
      <c r="J44" s="5">
        <f t="shared" si="32"/>
        <v>6.0713884371928595E-2</v>
      </c>
      <c r="K44" s="5">
        <f t="shared" si="32"/>
        <v>0.2447064410491584</v>
      </c>
      <c r="L44" s="5">
        <f t="shared" si="32"/>
        <v>0.14015215744979903</v>
      </c>
      <c r="M44" s="5">
        <f t="shared" si="32"/>
        <v>-0.22474742880967835</v>
      </c>
      <c r="N44" s="5">
        <f t="shared" si="32"/>
        <v>0.15836891583109947</v>
      </c>
      <c r="O44" s="5">
        <f t="shared" si="32"/>
        <v>-0.15590214630027688</v>
      </c>
      <c r="P44" s="5">
        <f t="shared" si="32"/>
        <v>0.27702990197289257</v>
      </c>
      <c r="Q44" s="5">
        <f t="shared" si="32"/>
        <v>0.27795039746063654</v>
      </c>
      <c r="R44" s="5">
        <f>_xlfn.RRI(1,R43,S43)</f>
        <v>-0.13959435478476312</v>
      </c>
      <c r="S44" s="5">
        <f t="shared" ref="S44:AB44" si="33">_xlfn.RRI(1,S43,T43)</f>
        <v>0.14927790306425615</v>
      </c>
      <c r="T44" s="5">
        <f t="shared" si="33"/>
        <v>-4.8590589083047919E-2</v>
      </c>
      <c r="U44" s="5">
        <f t="shared" si="33"/>
        <v>-4.5461642108020728E-2</v>
      </c>
      <c r="V44" s="5">
        <f t="shared" si="33"/>
        <v>-9.620780030634557E-2</v>
      </c>
      <c r="W44" s="5">
        <f t="shared" si="33"/>
        <v>6.1097623058754991E-2</v>
      </c>
      <c r="X44" s="5">
        <f t="shared" si="33"/>
        <v>-4.495636537056158E-2</v>
      </c>
      <c r="Y44" s="5">
        <f t="shared" si="33"/>
        <v>-2.5048661999791388E-3</v>
      </c>
      <c r="Z44" s="5">
        <f t="shared" si="33"/>
        <v>3.6896142145376842E-2</v>
      </c>
      <c r="AA44" s="5">
        <f t="shared" si="33"/>
        <v>-0.14843311319884678</v>
      </c>
      <c r="AB44" s="5">
        <f t="shared" si="33"/>
        <v>-2.0000000000000129E-2</v>
      </c>
    </row>
    <row r="45" spans="1:57" x14ac:dyDescent="0.35">
      <c r="F45" s="30" t="s">
        <v>587</v>
      </c>
      <c r="G45" s="28">
        <f>SUM(G12:G42)</f>
        <v>4719.6049701769807</v>
      </c>
      <c r="H45" s="28">
        <f t="shared" ref="H45:BE45" si="34">SUM(H12:H42)</f>
        <v>5382.8477761037393</v>
      </c>
      <c r="I45" s="28">
        <f t="shared" si="34"/>
        <v>6135.1521665210403</v>
      </c>
      <c r="J45" s="28">
        <f t="shared" si="34"/>
        <v>6965.2880449558697</v>
      </c>
      <c r="K45" s="28">
        <f t="shared" si="34"/>
        <v>7388.1777379344967</v>
      </c>
      <c r="L45" s="28">
        <f t="shared" si="34"/>
        <v>9196.112418023069</v>
      </c>
      <c r="M45" s="28">
        <f t="shared" si="34"/>
        <v>10484.967413559891</v>
      </c>
      <c r="N45" s="28">
        <f t="shared" si="34"/>
        <v>8128.4979462090414</v>
      </c>
      <c r="O45" s="28">
        <f t="shared" si="34"/>
        <v>9415.7993532854853</v>
      </c>
      <c r="P45" s="28">
        <f t="shared" si="34"/>
        <v>7947.8560249755192</v>
      </c>
      <c r="Q45" s="28">
        <f t="shared" si="34"/>
        <v>10149.649800469151</v>
      </c>
      <c r="R45" s="28">
        <f t="shared" si="34"/>
        <v>12970.748996595823</v>
      </c>
      <c r="S45" s="28">
        <f t="shared" si="34"/>
        <v>11160.105659340916</v>
      </c>
      <c r="T45" s="28">
        <f t="shared" si="34"/>
        <v>12826.062830142866</v>
      </c>
      <c r="U45" s="28">
        <f t="shared" si="34"/>
        <v>12202.836881610039</v>
      </c>
      <c r="V45" s="28">
        <f t="shared" si="34"/>
        <v>11648.075878595728</v>
      </c>
      <c r="W45" s="28">
        <f t="shared" si="34"/>
        <v>10527.44012051463</v>
      </c>
      <c r="X45" s="28">
        <f t="shared" si="34"/>
        <v>11170.641688771448</v>
      </c>
      <c r="Y45" s="28">
        <f t="shared" si="34"/>
        <v>10668.450239587411</v>
      </c>
      <c r="Z45" s="28">
        <f t="shared" si="34"/>
        <v>10641.72719917611</v>
      </c>
      <c r="AA45" s="28">
        <f t="shared" si="34"/>
        <v>11034.365878589235</v>
      </c>
      <c r="AB45" s="28">
        <f t="shared" si="34"/>
        <v>9396.5005990551072</v>
      </c>
      <c r="AC45" s="28">
        <f t="shared" si="34"/>
        <v>9208.5705870740039</v>
      </c>
      <c r="AD45" s="28">
        <f t="shared" si="34"/>
        <v>9024.3991753325245</v>
      </c>
      <c r="AE45" s="28">
        <f t="shared" si="34"/>
        <v>8843.9111918258732</v>
      </c>
      <c r="AF45" s="28">
        <f t="shared" si="34"/>
        <v>8667.0329679893584</v>
      </c>
      <c r="AG45" s="28">
        <f t="shared" si="34"/>
        <v>8493.6923086295683</v>
      </c>
      <c r="AH45" s="28">
        <f t="shared" si="34"/>
        <v>8323.8184624569767</v>
      </c>
      <c r="AI45" s="28">
        <f t="shared" si="34"/>
        <v>8157.3420932078379</v>
      </c>
      <c r="AJ45" s="28">
        <f t="shared" si="34"/>
        <v>7994.1952513436827</v>
      </c>
      <c r="AK45" s="28">
        <f t="shared" si="34"/>
        <v>7834.3113463168074</v>
      </c>
      <c r="AL45" s="28">
        <f t="shared" si="34"/>
        <v>7677.6251193904718</v>
      </c>
      <c r="AM45" s="28">
        <f t="shared" si="34"/>
        <v>7524.0726170026619</v>
      </c>
      <c r="AN45" s="28">
        <f t="shared" si="34"/>
        <v>7373.5911646626082</v>
      </c>
      <c r="AO45" s="28">
        <f t="shared" si="34"/>
        <v>7226.1193413693582</v>
      </c>
      <c r="AP45" s="28">
        <f t="shared" si="34"/>
        <v>7081.5969545419712</v>
      </c>
      <c r="AQ45" s="28">
        <f t="shared" si="34"/>
        <v>6939.965015451131</v>
      </c>
      <c r="AR45" s="28">
        <f t="shared" si="34"/>
        <v>6801.1657151421086</v>
      </c>
      <c r="AS45" s="28">
        <f t="shared" si="34"/>
        <v>6665.1424008392669</v>
      </c>
      <c r="AT45" s="28">
        <f t="shared" si="34"/>
        <v>6531.8395528224801</v>
      </c>
      <c r="AU45" s="28">
        <f t="shared" si="34"/>
        <v>6466.5211572942562</v>
      </c>
      <c r="AV45" s="28">
        <f t="shared" si="34"/>
        <v>6401.8559457213114</v>
      </c>
      <c r="AW45" s="28">
        <f t="shared" si="34"/>
        <v>6337.837386264101</v>
      </c>
      <c r="AX45" s="28">
        <f t="shared" si="34"/>
        <v>6274.4590124014585</v>
      </c>
      <c r="AY45" s="28">
        <f t="shared" si="34"/>
        <v>6211.7144222774441</v>
      </c>
      <c r="AZ45" s="28">
        <f t="shared" si="34"/>
        <v>6149.597278054669</v>
      </c>
      <c r="BA45" s="28">
        <f t="shared" si="34"/>
        <v>6088.1013052741237</v>
      </c>
      <c r="BB45" s="28">
        <f t="shared" si="34"/>
        <v>6027.2202922213819</v>
      </c>
      <c r="BC45" s="28">
        <f t="shared" si="34"/>
        <v>5966.9480892991687</v>
      </c>
      <c r="BD45" s="28">
        <f t="shared" si="34"/>
        <v>5907.2786084061763</v>
      </c>
      <c r="BE45" s="28">
        <f t="shared" si="34"/>
        <v>5848.2058223221147</v>
      </c>
    </row>
    <row r="46" spans="1:57" x14ac:dyDescent="0.35">
      <c r="F46" s="15" t="s">
        <v>70</v>
      </c>
      <c r="G46" s="15"/>
      <c r="H46" s="15"/>
      <c r="I46" s="15"/>
      <c r="J46" s="16"/>
      <c r="K46" s="16"/>
      <c r="L46" s="16"/>
      <c r="M46" s="16"/>
      <c r="N46" s="16"/>
      <c r="O46" s="16"/>
      <c r="P46" s="16"/>
      <c r="Q46" s="16"/>
    </row>
    <row r="47" spans="1:57" x14ac:dyDescent="0.35">
      <c r="F47" s="13" t="s">
        <v>71</v>
      </c>
      <c r="G47" s="13"/>
      <c r="H47" s="13"/>
      <c r="I47" s="13"/>
    </row>
  </sheetData>
  <mergeCells count="4">
    <mergeCell ref="H1:I1"/>
    <mergeCell ref="G10:Q10"/>
    <mergeCell ref="R10:AB10"/>
    <mergeCell ref="AC10:BE10"/>
  </mergeCells>
  <pageMargins left="0.7" right="0.7" top="0.78740157499999996" bottom="0.78740157499999996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34739-7617-4E36-A589-A1614CB0D0FB}">
  <sheetPr>
    <tabColor rgb="FF92D050"/>
  </sheetPr>
  <dimension ref="A1:BE48"/>
  <sheetViews>
    <sheetView topLeftCell="A26" zoomScale="60" zoomScaleNormal="60" workbookViewId="0">
      <selection activeCell="F43" sqref="F43"/>
    </sheetView>
  </sheetViews>
  <sheetFormatPr baseColWidth="10" defaultRowHeight="14.5" x14ac:dyDescent="0.35"/>
  <cols>
    <col min="1" max="4" width="11.54296875" style="57"/>
    <col min="5" max="5" width="19.7265625" style="83" bestFit="1" customWidth="1"/>
    <col min="6" max="6" width="27.26953125" customWidth="1"/>
    <col min="7" max="17" width="10.26953125" style="16" customWidth="1"/>
    <col min="18" max="27" width="11.26953125" bestFit="1" customWidth="1"/>
  </cols>
  <sheetData>
    <row r="1" spans="1:57" x14ac:dyDescent="0.35">
      <c r="F1" s="26" t="s">
        <v>32</v>
      </c>
      <c r="G1" s="26" t="s">
        <v>33</v>
      </c>
      <c r="H1" s="26" t="s">
        <v>8</v>
      </c>
      <c r="I1" s="31"/>
      <c r="J1" s="31"/>
      <c r="K1" s="31"/>
      <c r="L1" s="31"/>
      <c r="M1" s="31"/>
      <c r="N1" s="31"/>
      <c r="O1" s="31"/>
      <c r="P1" s="31"/>
      <c r="Q1" s="31"/>
      <c r="R1" s="26"/>
      <c r="S1" s="26"/>
      <c r="T1" s="26"/>
      <c r="U1" s="26"/>
      <c r="V1" s="26"/>
      <c r="W1" s="26"/>
      <c r="X1" s="26"/>
      <c r="Y1" s="26"/>
      <c r="Z1" s="26"/>
      <c r="AA1" s="26"/>
    </row>
    <row r="2" spans="1:57" x14ac:dyDescent="0.35">
      <c r="F2" s="26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95" t="s">
        <v>592</v>
      </c>
      <c r="S2" s="95"/>
      <c r="T2" s="95"/>
      <c r="U2" s="95"/>
      <c r="V2" s="95"/>
      <c r="W2" s="95"/>
      <c r="X2" s="95"/>
      <c r="Y2" s="95"/>
      <c r="Z2" s="95"/>
      <c r="AA2" s="95"/>
      <c r="AB2" s="95"/>
    </row>
    <row r="3" spans="1:57" x14ac:dyDescent="0.35">
      <c r="F3" s="32" t="s">
        <v>604</v>
      </c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33">
        <v>2011</v>
      </c>
      <c r="S3" s="33">
        <v>2012</v>
      </c>
      <c r="T3" s="33">
        <v>2013</v>
      </c>
      <c r="U3" s="33">
        <v>2014</v>
      </c>
      <c r="V3" s="33">
        <v>2015</v>
      </c>
      <c r="W3" s="33">
        <v>2016</v>
      </c>
      <c r="X3" s="33">
        <v>2017</v>
      </c>
      <c r="Y3" s="33">
        <v>2018</v>
      </c>
      <c r="Z3" s="33">
        <v>2019</v>
      </c>
      <c r="AA3" s="33">
        <v>2020</v>
      </c>
      <c r="AB3" s="33">
        <v>2021</v>
      </c>
    </row>
    <row r="4" spans="1:57" x14ac:dyDescent="0.35">
      <c r="F4" s="34" t="s">
        <v>34</v>
      </c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7">
        <v>2.564803010987677E-2</v>
      </c>
      <c r="S4" s="37">
        <v>2.4533916317483452E-2</v>
      </c>
      <c r="T4" s="37">
        <v>2.5907534774696973E-2</v>
      </c>
      <c r="U4" s="37">
        <v>2.4802110817941952E-2</v>
      </c>
      <c r="V4" s="37">
        <v>2.2084805653710248E-2</v>
      </c>
      <c r="W4" s="37">
        <v>2.485193686417864E-2</v>
      </c>
      <c r="X4" s="37">
        <v>3.6294093784409086E-2</v>
      </c>
      <c r="Y4" s="37">
        <v>3.4740686881781876E-2</v>
      </c>
      <c r="Z4" s="37">
        <v>4.4641235048819748E-2</v>
      </c>
      <c r="AA4" s="37">
        <v>4.0558918946916211E-2</v>
      </c>
      <c r="AB4" s="5">
        <v>3.8315019064011614E-2</v>
      </c>
    </row>
    <row r="5" spans="1:57" x14ac:dyDescent="0.35">
      <c r="F5" s="34" t="s">
        <v>35</v>
      </c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7">
        <v>2.4424514200298952E-2</v>
      </c>
      <c r="S5" s="37">
        <v>2.5853804673457159E-2</v>
      </c>
      <c r="T5" s="37">
        <v>2.9437516983182876E-2</v>
      </c>
      <c r="U5" s="37">
        <v>2.8446598845552826E-2</v>
      </c>
      <c r="V5" s="37">
        <v>2.403769620172562E-2</v>
      </c>
      <c r="W5" s="37">
        <v>2.3550240513094602E-2</v>
      </c>
      <c r="X5" s="37">
        <v>2.7317197128517882E-2</v>
      </c>
      <c r="Y5" s="37">
        <v>3.0357371589599079E-2</v>
      </c>
      <c r="Z5" s="37">
        <v>2.9273790666504203E-2</v>
      </c>
      <c r="AA5" s="37">
        <v>3.9236418712313891E-2</v>
      </c>
      <c r="AB5" s="5"/>
    </row>
    <row r="6" spans="1:57" x14ac:dyDescent="0.35">
      <c r="F6" s="34" t="s">
        <v>36</v>
      </c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7">
        <v>8.4247212829414095E-3</v>
      </c>
      <c r="S6" s="37">
        <v>8.5767271118822527E-3</v>
      </c>
      <c r="T6" s="37">
        <v>9.9827118980592745E-3</v>
      </c>
      <c r="U6" s="37">
        <v>9.1274221079522284E-3</v>
      </c>
      <c r="V6" s="37">
        <v>4.7175502569386405E-3</v>
      </c>
      <c r="W6" s="37">
        <v>5.6443089220734322E-3</v>
      </c>
      <c r="X6" s="37">
        <v>8.5016055453748917E-3</v>
      </c>
      <c r="Y6" s="37">
        <v>6.2227914335435779E-3</v>
      </c>
      <c r="Z6" s="37">
        <v>6.9295652388807541E-3</v>
      </c>
      <c r="AA6" s="37">
        <v>9.0637415112705712E-3</v>
      </c>
      <c r="AB6" s="5">
        <v>6.5685301010836982E-3</v>
      </c>
    </row>
    <row r="7" spans="1:57" x14ac:dyDescent="0.35">
      <c r="F7" s="34" t="s">
        <v>37</v>
      </c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7">
        <v>7.7435178696566229E-2</v>
      </c>
      <c r="S7" s="37">
        <v>8.7345766557935051E-2</v>
      </c>
      <c r="T7" s="37">
        <v>7.1359708633864177E-2</v>
      </c>
      <c r="U7" s="37">
        <v>6.3029661016949151E-2</v>
      </c>
      <c r="V7" s="37">
        <v>5.7709182883394404E-2</v>
      </c>
      <c r="W7" s="37">
        <v>5.0184575476404265E-2</v>
      </c>
      <c r="X7" s="37">
        <v>0.10309965237543453</v>
      </c>
      <c r="Y7" s="37">
        <v>0.103577961513134</v>
      </c>
      <c r="Z7" s="37">
        <v>8.9596371361313668E-2</v>
      </c>
      <c r="AA7" s="37">
        <v>3.851700914299324E-2</v>
      </c>
      <c r="AB7" s="5">
        <v>3.5851128190190235E-2</v>
      </c>
    </row>
    <row r="8" spans="1:57" x14ac:dyDescent="0.35">
      <c r="F8" s="38" t="s">
        <v>594</v>
      </c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40">
        <v>2.3686664146417669E-2</v>
      </c>
      <c r="S8" s="40">
        <v>2.4226901054333335E-2</v>
      </c>
      <c r="T8" s="40">
        <v>2.5542911384780785E-2</v>
      </c>
      <c r="U8" s="40">
        <v>2.4230820703198992E-2</v>
      </c>
      <c r="V8" s="51">
        <v>2.0482841501815893E-2</v>
      </c>
      <c r="W8" s="51">
        <v>2.1307429135070579E-2</v>
      </c>
      <c r="X8" s="51">
        <v>3.0360078473186253E-2</v>
      </c>
      <c r="Y8" s="51">
        <v>3.0255907690084884E-2</v>
      </c>
      <c r="Z8" s="51">
        <v>3.3332499676152441E-2</v>
      </c>
      <c r="AA8" s="51">
        <v>3.287225526257416E-2</v>
      </c>
      <c r="AB8" s="42">
        <v>2.7459360302633455E-2</v>
      </c>
    </row>
    <row r="9" spans="1:57" x14ac:dyDescent="0.35">
      <c r="F9" s="26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26"/>
      <c r="S9" s="26"/>
      <c r="T9" s="26"/>
      <c r="U9" s="26"/>
      <c r="V9" s="26"/>
      <c r="W9" s="26"/>
      <c r="X9" s="26"/>
      <c r="Y9" s="26"/>
      <c r="Z9" s="26"/>
      <c r="AA9" s="7"/>
      <c r="AC9" s="16" t="s">
        <v>595</v>
      </c>
    </row>
    <row r="10" spans="1:57" x14ac:dyDescent="0.35">
      <c r="F10" s="26"/>
      <c r="G10" s="96" t="s">
        <v>38</v>
      </c>
      <c r="H10" s="96"/>
      <c r="I10" s="96"/>
      <c r="J10" s="96"/>
      <c r="K10" s="96"/>
      <c r="L10" s="96"/>
      <c r="M10" s="96"/>
      <c r="N10" s="96"/>
      <c r="O10" s="96"/>
      <c r="P10" s="96"/>
      <c r="Q10" s="96"/>
      <c r="R10" s="97" t="s">
        <v>39</v>
      </c>
      <c r="S10" s="97"/>
      <c r="T10" s="97"/>
      <c r="U10" s="97"/>
      <c r="V10" s="97"/>
      <c r="W10" s="97"/>
      <c r="X10" s="97"/>
      <c r="Y10" s="97"/>
      <c r="Z10" s="97"/>
      <c r="AA10" s="97"/>
      <c r="AB10" s="97"/>
      <c r="AC10" s="98" t="s">
        <v>40</v>
      </c>
      <c r="AD10" s="98"/>
      <c r="AE10" s="98"/>
      <c r="AF10" s="98"/>
      <c r="AG10" s="98"/>
      <c r="AH10" s="98"/>
      <c r="AI10" s="98"/>
      <c r="AJ10" s="98"/>
      <c r="AK10" s="98"/>
      <c r="AL10" s="98"/>
      <c r="AM10" s="98"/>
      <c r="AN10" s="98"/>
      <c r="AO10" s="98"/>
      <c r="AP10" s="98"/>
      <c r="AQ10" s="98"/>
      <c r="AR10" s="98"/>
      <c r="AS10" s="98"/>
      <c r="AT10" s="98"/>
      <c r="AU10" s="98"/>
      <c r="AV10" s="98"/>
      <c r="AW10" s="98"/>
      <c r="AX10" s="98"/>
      <c r="AY10" s="98"/>
      <c r="AZ10" s="98"/>
      <c r="BA10" s="98"/>
      <c r="BB10" s="98"/>
      <c r="BC10" s="98"/>
      <c r="BD10" s="98"/>
      <c r="BE10" s="98"/>
    </row>
    <row r="11" spans="1:57" x14ac:dyDescent="0.35">
      <c r="A11" s="57" t="s">
        <v>615</v>
      </c>
      <c r="B11" s="57" t="s">
        <v>613</v>
      </c>
      <c r="C11" s="57" t="s">
        <v>618</v>
      </c>
      <c r="D11" s="57" t="s">
        <v>620</v>
      </c>
      <c r="E11" s="85" t="s">
        <v>619</v>
      </c>
      <c r="F11" s="27" t="s">
        <v>614</v>
      </c>
      <c r="G11" s="8">
        <v>2000</v>
      </c>
      <c r="H11" s="8">
        <v>2001</v>
      </c>
      <c r="I11" s="8">
        <v>2002</v>
      </c>
      <c r="J11" s="8">
        <v>2003</v>
      </c>
      <c r="K11" s="8">
        <v>2004</v>
      </c>
      <c r="L11" s="8">
        <v>2005</v>
      </c>
      <c r="M11" s="8">
        <v>2006</v>
      </c>
      <c r="N11" s="8">
        <v>2007</v>
      </c>
      <c r="O11" s="8">
        <v>2008</v>
      </c>
      <c r="P11" s="8">
        <v>2009</v>
      </c>
      <c r="Q11" s="8">
        <v>2010</v>
      </c>
      <c r="R11" s="9">
        <v>2011</v>
      </c>
      <c r="S11" s="9">
        <v>2012</v>
      </c>
      <c r="T11" s="9">
        <v>2013</v>
      </c>
      <c r="U11" s="9">
        <v>2014</v>
      </c>
      <c r="V11" s="9">
        <v>2015</v>
      </c>
      <c r="W11" s="9">
        <v>2016</v>
      </c>
      <c r="X11" s="9">
        <v>2017</v>
      </c>
      <c r="Y11" s="9">
        <v>2018</v>
      </c>
      <c r="Z11" s="9">
        <v>2019</v>
      </c>
      <c r="AA11" s="9">
        <v>2020</v>
      </c>
      <c r="AB11" s="9">
        <v>2021</v>
      </c>
      <c r="AC11" s="10">
        <v>2022</v>
      </c>
      <c r="AD11" s="10">
        <v>2023</v>
      </c>
      <c r="AE11" s="10">
        <v>2024</v>
      </c>
      <c r="AF11" s="10">
        <v>2025</v>
      </c>
      <c r="AG11" s="10">
        <v>2026</v>
      </c>
      <c r="AH11" s="10">
        <v>2027</v>
      </c>
      <c r="AI11" s="10">
        <v>2028</v>
      </c>
      <c r="AJ11" s="10">
        <v>2029</v>
      </c>
      <c r="AK11" s="10">
        <v>2030</v>
      </c>
      <c r="AL11" s="10">
        <v>2031</v>
      </c>
      <c r="AM11" s="10">
        <v>2032</v>
      </c>
      <c r="AN11" s="10">
        <v>2033</v>
      </c>
      <c r="AO11" s="10">
        <v>2034</v>
      </c>
      <c r="AP11" s="10">
        <v>2035</v>
      </c>
      <c r="AQ11" s="10">
        <v>2036</v>
      </c>
      <c r="AR11" s="10">
        <v>2037</v>
      </c>
      <c r="AS11" s="10">
        <v>2038</v>
      </c>
      <c r="AT11" s="10">
        <v>2039</v>
      </c>
      <c r="AU11" s="10">
        <v>2040</v>
      </c>
      <c r="AV11" s="10">
        <v>2041</v>
      </c>
      <c r="AW11" s="10">
        <v>2042</v>
      </c>
      <c r="AX11" s="10">
        <v>2043</v>
      </c>
      <c r="AY11" s="10">
        <v>2044</v>
      </c>
      <c r="AZ11" s="10">
        <v>2045</v>
      </c>
      <c r="BA11" s="10">
        <v>2046</v>
      </c>
      <c r="BB11" s="10">
        <v>2047</v>
      </c>
      <c r="BC11" s="10">
        <v>2048</v>
      </c>
      <c r="BD11" s="10">
        <v>2049</v>
      </c>
      <c r="BE11" s="10">
        <v>2050</v>
      </c>
    </row>
    <row r="12" spans="1:57" x14ac:dyDescent="0.35">
      <c r="A12" s="57" t="s">
        <v>616</v>
      </c>
      <c r="C12" s="86" t="s">
        <v>8</v>
      </c>
      <c r="D12" s="58" t="s">
        <v>621</v>
      </c>
      <c r="E12" s="87" t="s">
        <v>625</v>
      </c>
      <c r="F12" s="26" t="s">
        <v>41</v>
      </c>
      <c r="G12" s="11">
        <f t="shared" ref="G12:Q27" si="0">H12/1.02</f>
        <v>68.845557810910876</v>
      </c>
      <c r="H12" s="11">
        <f t="shared" si="0"/>
        <v>70.222468967129089</v>
      </c>
      <c r="I12" s="11">
        <f t="shared" si="0"/>
        <v>71.626918346471669</v>
      </c>
      <c r="J12" s="11">
        <f t="shared" si="0"/>
        <v>73.059456713401104</v>
      </c>
      <c r="K12" s="11">
        <f t="shared" si="0"/>
        <v>74.52064584766913</v>
      </c>
      <c r="L12" s="11">
        <f t="shared" si="0"/>
        <v>76.011058764622518</v>
      </c>
      <c r="M12" s="11">
        <f t="shared" si="0"/>
        <v>77.531279939914967</v>
      </c>
      <c r="N12" s="11">
        <f t="shared" si="0"/>
        <v>79.081905538713272</v>
      </c>
      <c r="O12" s="11">
        <f t="shared" si="0"/>
        <v>80.663543649487536</v>
      </c>
      <c r="P12" s="11">
        <f t="shared" si="0"/>
        <v>82.276814522477295</v>
      </c>
      <c r="Q12" s="11">
        <f>R12/1.02</f>
        <v>83.922350812926837</v>
      </c>
      <c r="R12" s="12">
        <f>$R$8*'[3]Eurostat POM Portables GU'!M3</f>
        <v>85.600797829185382</v>
      </c>
      <c r="S12" s="12">
        <f>$S$8*'[3]Eurostat POM Portables GU'!N3</f>
        <v>90.05574406626944</v>
      </c>
      <c r="T12" s="12">
        <f>$T$8*'[3]Eurostat POM Portables GU'!O3</f>
        <v>99.401465713620894</v>
      </c>
      <c r="U12" s="12">
        <f>$U$8*'[3]Eurostat POM Portables GU'!P3</f>
        <v>99.0224472719555</v>
      </c>
      <c r="V12" s="12">
        <f>$V$8*'[3]Eurostat POM Portables GU'!Q3</f>
        <v>93.141437743207661</v>
      </c>
      <c r="W12" s="12">
        <f>$W$8*'[3]Eurostat POM Portables GU'!R3</f>
        <v>100.31643492099172</v>
      </c>
      <c r="X12" s="12">
        <f>$X$8*'[3]Eurostat POM Portables GU'!S3</f>
        <v>144.07754497550823</v>
      </c>
      <c r="Y12" s="12">
        <f>$Y$8*'[3]Eurostat POM Portables GU'!T3</f>
        <v>164.87779172509985</v>
      </c>
      <c r="Z12" s="12">
        <f>$Z$8*'[3]Eurostat POM Portables GU'!U3</f>
        <v>192.01004942986876</v>
      </c>
      <c r="AA12" s="12">
        <f>$AA$8*'[3]Eurostat POM Portables GU'!V3</f>
        <v>208.63968181142209</v>
      </c>
      <c r="AB12" s="12">
        <f>$AB$8*'[3]Eurostat POM Portables GU'!W3</f>
        <v>168.57301289786679</v>
      </c>
      <c r="AC12" s="13">
        <f>AB12+(AB12*AB$44)</f>
        <v>171.94447315582411</v>
      </c>
      <c r="AD12" s="13">
        <f t="shared" ref="AD12:BE12" si="1">AC12+(AC12*AC$44)</f>
        <v>175.38336261894059</v>
      </c>
      <c r="AE12" s="13">
        <f t="shared" si="1"/>
        <v>178.8910298713194</v>
      </c>
      <c r="AF12" s="13">
        <f t="shared" si="1"/>
        <v>182.46885046874579</v>
      </c>
      <c r="AG12" s="13">
        <f t="shared" si="1"/>
        <v>186.1182274781207</v>
      </c>
      <c r="AH12" s="13">
        <f t="shared" si="1"/>
        <v>189.8405920276831</v>
      </c>
      <c r="AI12" s="13">
        <f t="shared" si="1"/>
        <v>193.63740386823676</v>
      </c>
      <c r="AJ12" s="13">
        <f t="shared" si="1"/>
        <v>197.51015194560151</v>
      </c>
      <c r="AK12" s="13">
        <f t="shared" si="1"/>
        <v>201.46035498451354</v>
      </c>
      <c r="AL12" s="13">
        <f t="shared" si="1"/>
        <v>205.48956208420381</v>
      </c>
      <c r="AM12" s="13">
        <f t="shared" si="1"/>
        <v>209.59935332588788</v>
      </c>
      <c r="AN12" s="13">
        <f t="shared" si="1"/>
        <v>213.79134039240563</v>
      </c>
      <c r="AO12" s="13">
        <f t="shared" si="1"/>
        <v>218.06716720025375</v>
      </c>
      <c r="AP12" s="13">
        <f t="shared" si="1"/>
        <v>222.42851054425881</v>
      </c>
      <c r="AQ12" s="13">
        <f t="shared" si="1"/>
        <v>226.87708075514399</v>
      </c>
      <c r="AR12" s="13">
        <f t="shared" si="1"/>
        <v>231.41462237024686</v>
      </c>
      <c r="AS12" s="13">
        <f t="shared" si="1"/>
        <v>236.04291481765179</v>
      </c>
      <c r="AT12" s="13">
        <f t="shared" si="1"/>
        <v>240.76377311400483</v>
      </c>
      <c r="AU12" s="13">
        <f t="shared" si="1"/>
        <v>243.17141084514489</v>
      </c>
      <c r="AV12" s="13">
        <f t="shared" si="1"/>
        <v>245.60312495359634</v>
      </c>
      <c r="AW12" s="13">
        <f t="shared" si="1"/>
        <v>248.05915620313229</v>
      </c>
      <c r="AX12" s="13">
        <f t="shared" si="1"/>
        <v>250.53974776516361</v>
      </c>
      <c r="AY12" s="13">
        <f t="shared" si="1"/>
        <v>253.04514524281524</v>
      </c>
      <c r="AZ12" s="13">
        <f t="shared" si="1"/>
        <v>255.57559669524338</v>
      </c>
      <c r="BA12" s="13">
        <f t="shared" si="1"/>
        <v>258.13135266219581</v>
      </c>
      <c r="BB12" s="13">
        <f t="shared" si="1"/>
        <v>260.71266618881776</v>
      </c>
      <c r="BC12" s="13">
        <f t="shared" si="1"/>
        <v>263.31979285070594</v>
      </c>
      <c r="BD12" s="13">
        <f t="shared" si="1"/>
        <v>265.952990779213</v>
      </c>
      <c r="BE12" s="13">
        <f t="shared" si="1"/>
        <v>268.61252068700514</v>
      </c>
    </row>
    <row r="13" spans="1:57" x14ac:dyDescent="0.35">
      <c r="A13" s="57" t="s">
        <v>616</v>
      </c>
      <c r="C13" s="86" t="s">
        <v>8</v>
      </c>
      <c r="D13" s="58" t="s">
        <v>621</v>
      </c>
      <c r="E13" s="87" t="s">
        <v>625</v>
      </c>
      <c r="F13" s="26" t="s">
        <v>42</v>
      </c>
      <c r="G13" s="11">
        <f t="shared" si="0"/>
        <v>83.840407674964069</v>
      </c>
      <c r="H13" s="11">
        <f t="shared" si="0"/>
        <v>85.51721582846335</v>
      </c>
      <c r="I13" s="11">
        <f t="shared" si="0"/>
        <v>87.227560145032612</v>
      </c>
      <c r="J13" s="11">
        <f t="shared" si="0"/>
        <v>88.972111347933264</v>
      </c>
      <c r="K13" s="11">
        <f t="shared" si="0"/>
        <v>90.751553574891929</v>
      </c>
      <c r="L13" s="11">
        <f t="shared" si="0"/>
        <v>92.566584646389771</v>
      </c>
      <c r="M13" s="11">
        <f t="shared" si="0"/>
        <v>94.417916339317571</v>
      </c>
      <c r="N13" s="11">
        <f t="shared" si="0"/>
        <v>96.306274666103931</v>
      </c>
      <c r="O13" s="11">
        <f t="shared" si="0"/>
        <v>98.232400159426007</v>
      </c>
      <c r="P13" s="11">
        <f t="shared" si="0"/>
        <v>100.19704816261454</v>
      </c>
      <c r="Q13" s="11">
        <f t="shared" si="0"/>
        <v>102.20098912586683</v>
      </c>
      <c r="R13" s="12">
        <f>$R$8*'[3]Eurostat POM Portables GU'!M4</f>
        <v>104.24500890838416</v>
      </c>
      <c r="S13" s="12">
        <f>$S$8*'[3]Eurostat POM Portables GU'!N4</f>
        <v>103.18237159040568</v>
      </c>
      <c r="T13" s="12">
        <f>$T$8*'[3]Eurostat POM Portables GU'!O4</f>
        <v>112.33772427026589</v>
      </c>
      <c r="U13" s="12">
        <f>$U$8*'[3]Eurostat POM Portables GU'!P4</f>
        <v>102.30252500890614</v>
      </c>
      <c r="V13" s="12">
        <f>$V$8*'[3]Eurostat POM Portables GU'!Q4</f>
        <v>93.524654297291363</v>
      </c>
      <c r="W13" s="12">
        <f>$W$8*'[3]Eurostat POM Portables GU'!R4</f>
        <v>97.694562584298609</v>
      </c>
      <c r="X13" s="12">
        <f>$X$8*'[3]Eurostat POM Portables GU'!S4</f>
        <v>145.3033355726694</v>
      </c>
      <c r="Y13" s="12">
        <f>$Y$8*'[3]Eurostat POM Portables GU'!T4</f>
        <v>148.85906583521762</v>
      </c>
      <c r="Z13" s="12">
        <f>$Z$8*'[3]Eurostat POM Portables GU'!U4</f>
        <v>180.42882074701316</v>
      </c>
      <c r="AA13" s="12">
        <f>$AA$8*'[3]Eurostat POM Portables GU'!V4</f>
        <v>184.44622427830362</v>
      </c>
      <c r="AB13" s="12">
        <f>$AB$8*'[3]Eurostat POM Portables GU'!W4</f>
        <v>171.31894892813014</v>
      </c>
      <c r="AC13" s="13">
        <f t="shared" ref="AC13:BE13" si="2">AB13+(AB13*AB$44)</f>
        <v>174.74532790669275</v>
      </c>
      <c r="AD13" s="13">
        <f t="shared" si="2"/>
        <v>178.24023446482661</v>
      </c>
      <c r="AE13" s="13">
        <f t="shared" si="2"/>
        <v>181.80503915412314</v>
      </c>
      <c r="AF13" s="13">
        <f t="shared" si="2"/>
        <v>185.44113993720561</v>
      </c>
      <c r="AG13" s="13">
        <f t="shared" si="2"/>
        <v>189.14996273594971</v>
      </c>
      <c r="AH13" s="13">
        <f t="shared" si="2"/>
        <v>192.9329619906687</v>
      </c>
      <c r="AI13" s="13">
        <f t="shared" si="2"/>
        <v>196.79162123048206</v>
      </c>
      <c r="AJ13" s="13">
        <f t="shared" si="2"/>
        <v>200.72745365509169</v>
      </c>
      <c r="AK13" s="13">
        <f t="shared" si="2"/>
        <v>204.74200272819354</v>
      </c>
      <c r="AL13" s="13">
        <f t="shared" si="2"/>
        <v>208.8368427827574</v>
      </c>
      <c r="AM13" s="13">
        <f t="shared" si="2"/>
        <v>213.01357963841255</v>
      </c>
      <c r="AN13" s="13">
        <f t="shared" si="2"/>
        <v>217.2738512311808</v>
      </c>
      <c r="AO13" s="13">
        <f t="shared" si="2"/>
        <v>221.61932825580442</v>
      </c>
      <c r="AP13" s="13">
        <f t="shared" si="2"/>
        <v>226.05171482092049</v>
      </c>
      <c r="AQ13" s="13">
        <f t="shared" si="2"/>
        <v>230.5727491173389</v>
      </c>
      <c r="AR13" s="13">
        <f t="shared" si="2"/>
        <v>235.18420409968567</v>
      </c>
      <c r="AS13" s="13">
        <f t="shared" si="2"/>
        <v>239.88788818167939</v>
      </c>
      <c r="AT13" s="13">
        <f t="shared" si="2"/>
        <v>244.68564594531298</v>
      </c>
      <c r="AU13" s="13">
        <f t="shared" si="2"/>
        <v>247.13250240476611</v>
      </c>
      <c r="AV13" s="13">
        <f t="shared" si="2"/>
        <v>249.60382742881379</v>
      </c>
      <c r="AW13" s="13">
        <f t="shared" si="2"/>
        <v>252.09986570310193</v>
      </c>
      <c r="AX13" s="13">
        <f t="shared" si="2"/>
        <v>254.62086436013294</v>
      </c>
      <c r="AY13" s="13">
        <f t="shared" si="2"/>
        <v>257.16707300373429</v>
      </c>
      <c r="AZ13" s="13">
        <f t="shared" si="2"/>
        <v>259.73874373377163</v>
      </c>
      <c r="BA13" s="13">
        <f t="shared" si="2"/>
        <v>262.33613117110934</v>
      </c>
      <c r="BB13" s="13">
        <f t="shared" si="2"/>
        <v>264.95949248282045</v>
      </c>
      <c r="BC13" s="13">
        <f t="shared" si="2"/>
        <v>267.60908740764864</v>
      </c>
      <c r="BD13" s="13">
        <f t="shared" si="2"/>
        <v>270.28517828172511</v>
      </c>
      <c r="BE13" s="13">
        <f t="shared" si="2"/>
        <v>272.98803006454239</v>
      </c>
    </row>
    <row r="14" spans="1:57" x14ac:dyDescent="0.35">
      <c r="A14" s="57" t="s">
        <v>616</v>
      </c>
      <c r="C14" s="86" t="s">
        <v>8</v>
      </c>
      <c r="D14" s="58" t="s">
        <v>621</v>
      </c>
      <c r="E14" s="87" t="s">
        <v>625</v>
      </c>
      <c r="F14" s="26" t="s">
        <v>43</v>
      </c>
      <c r="G14" s="11">
        <f t="shared" si="0"/>
        <v>11.887392499245076</v>
      </c>
      <c r="H14" s="11">
        <f t="shared" si="0"/>
        <v>12.125140349229978</v>
      </c>
      <c r="I14" s="11">
        <f t="shared" si="0"/>
        <v>12.367643156214578</v>
      </c>
      <c r="J14" s="11">
        <f t="shared" si="0"/>
        <v>12.61499601933887</v>
      </c>
      <c r="K14" s="11">
        <f t="shared" si="0"/>
        <v>12.867295939725647</v>
      </c>
      <c r="L14" s="11">
        <f t="shared" si="0"/>
        <v>13.12464185852016</v>
      </c>
      <c r="M14" s="11">
        <f t="shared" si="0"/>
        <v>13.387134695690564</v>
      </c>
      <c r="N14" s="11">
        <f t="shared" si="0"/>
        <v>13.654877389604376</v>
      </c>
      <c r="O14" s="11">
        <f t="shared" si="0"/>
        <v>13.927974937396463</v>
      </c>
      <c r="P14" s="11">
        <f t="shared" si="0"/>
        <v>14.206534436144393</v>
      </c>
      <c r="Q14" s="11">
        <f t="shared" si="0"/>
        <v>14.490665124867281</v>
      </c>
      <c r="R14" s="12">
        <f>$R$8*'[3]Eurostat POM Portables GU'!M5</f>
        <v>14.780478427364626</v>
      </c>
      <c r="S14" s="12">
        <f>$S$8*'[3]Eurostat POM Portables GU'!N5</f>
        <v>14.593873337812479</v>
      </c>
      <c r="T14" s="12">
        <f>$T$8*'[3]Eurostat POM Portables GU'!O5</f>
        <v>17.292551007496591</v>
      </c>
      <c r="U14" s="12">
        <f>$U$8*'[3]Eurostat POM Portables GU'!P5</f>
        <v>17.688499113335265</v>
      </c>
      <c r="V14" s="12">
        <f>$V$8*'[3]Eurostat POM Portables GU'!Q5</f>
        <v>15.566959541380079</v>
      </c>
      <c r="W14" s="12">
        <f>$W$8*'[3]Eurostat POM Portables GU'!R5</f>
        <v>15.980571851302935</v>
      </c>
      <c r="X14" s="12">
        <f>$X$8*'[3]Eurostat POM Portables GU'!S5</f>
        <v>24.743463955646796</v>
      </c>
      <c r="Y14" s="12">
        <f>$Y$8*'[3]Eurostat POM Portables GU'!T5</f>
        <v>20.876576306158569</v>
      </c>
      <c r="Z14" s="12">
        <f>$Z$8*'[3]Eurostat POM Portables GU'!U5</f>
        <v>31.399214694935601</v>
      </c>
      <c r="AA14" s="12">
        <f>$AA$8*'[3]Eurostat POM Portables GU'!V5</f>
        <v>30.899919946819711</v>
      </c>
      <c r="AB14" s="12">
        <f>$AB$8*'[3]Eurostat POM Portables GU'!W5</f>
        <v>27.514279023238721</v>
      </c>
      <c r="AC14" s="13">
        <f t="shared" ref="AC14:BE14" si="3">AB14+(AB14*AB$44)</f>
        <v>28.064564603703495</v>
      </c>
      <c r="AD14" s="13">
        <f t="shared" si="3"/>
        <v>28.625855895777566</v>
      </c>
      <c r="AE14" s="13">
        <f t="shared" si="3"/>
        <v>29.198373013693118</v>
      </c>
      <c r="AF14" s="13">
        <f t="shared" si="3"/>
        <v>29.782340473966979</v>
      </c>
      <c r="AG14" s="13">
        <f t="shared" si="3"/>
        <v>30.37798728344632</v>
      </c>
      <c r="AH14" s="13">
        <f t="shared" si="3"/>
        <v>30.985547029115246</v>
      </c>
      <c r="AI14" s="13">
        <f t="shared" si="3"/>
        <v>31.605257969697551</v>
      </c>
      <c r="AJ14" s="13">
        <f t="shared" si="3"/>
        <v>32.237363129091499</v>
      </c>
      <c r="AK14" s="13">
        <f t="shared" si="3"/>
        <v>32.882110391673329</v>
      </c>
      <c r="AL14" s="13">
        <f t="shared" si="3"/>
        <v>33.539752599506798</v>
      </c>
      <c r="AM14" s="13">
        <f t="shared" si="3"/>
        <v>34.210547651496931</v>
      </c>
      <c r="AN14" s="13">
        <f t="shared" si="3"/>
        <v>34.894758604526871</v>
      </c>
      <c r="AO14" s="13">
        <f t="shared" si="3"/>
        <v>35.592653776617411</v>
      </c>
      <c r="AP14" s="13">
        <f t="shared" si="3"/>
        <v>36.304506852149757</v>
      </c>
      <c r="AQ14" s="13">
        <f t="shared" si="3"/>
        <v>37.030596989192752</v>
      </c>
      <c r="AR14" s="13">
        <f t="shared" si="3"/>
        <v>37.771208928976606</v>
      </c>
      <c r="AS14" s="13">
        <f t="shared" si="3"/>
        <v>38.526633107556137</v>
      </c>
      <c r="AT14" s="13">
        <f t="shared" si="3"/>
        <v>39.297165769707263</v>
      </c>
      <c r="AU14" s="13">
        <f t="shared" si="3"/>
        <v>39.690137427404338</v>
      </c>
      <c r="AV14" s="13">
        <f t="shared" si="3"/>
        <v>40.087038801678382</v>
      </c>
      <c r="AW14" s="13">
        <f t="shared" si="3"/>
        <v>40.487909189695166</v>
      </c>
      <c r="AX14" s="13">
        <f t="shared" si="3"/>
        <v>40.892788281592118</v>
      </c>
      <c r="AY14" s="13">
        <f t="shared" si="3"/>
        <v>41.301716164408042</v>
      </c>
      <c r="AZ14" s="13">
        <f t="shared" si="3"/>
        <v>41.714733326052119</v>
      </c>
      <c r="BA14" s="13">
        <f t="shared" si="3"/>
        <v>42.131880659312642</v>
      </c>
      <c r="BB14" s="13">
        <f t="shared" si="3"/>
        <v>42.55319946590577</v>
      </c>
      <c r="BC14" s="13">
        <f t="shared" si="3"/>
        <v>42.978731460564831</v>
      </c>
      <c r="BD14" s="13">
        <f t="shared" si="3"/>
        <v>43.408518775170478</v>
      </c>
      <c r="BE14" s="13">
        <f t="shared" si="3"/>
        <v>43.842603962922183</v>
      </c>
    </row>
    <row r="15" spans="1:57" x14ac:dyDescent="0.35">
      <c r="A15" s="57" t="s">
        <v>616</v>
      </c>
      <c r="C15" s="86" t="s">
        <v>8</v>
      </c>
      <c r="D15" s="58" t="s">
        <v>621</v>
      </c>
      <c r="E15" s="87" t="s">
        <v>625</v>
      </c>
      <c r="F15" s="26" t="s">
        <v>44</v>
      </c>
      <c r="G15" s="11">
        <f t="shared" si="0"/>
        <v>6.3197493392621178</v>
      </c>
      <c r="H15" s="11">
        <f t="shared" si="0"/>
        <v>6.4461443260473601</v>
      </c>
      <c r="I15" s="11">
        <f t="shared" si="0"/>
        <v>6.5750672125683076</v>
      </c>
      <c r="J15" s="11">
        <f t="shared" si="0"/>
        <v>6.7065685568196738</v>
      </c>
      <c r="K15" s="11">
        <f t="shared" si="0"/>
        <v>6.8406999279560674</v>
      </c>
      <c r="L15" s="11">
        <f t="shared" si="0"/>
        <v>6.9775139265151891</v>
      </c>
      <c r="M15" s="11">
        <f t="shared" si="0"/>
        <v>7.1170642050454926</v>
      </c>
      <c r="N15" s="11">
        <f t="shared" si="0"/>
        <v>7.2594054891464026</v>
      </c>
      <c r="O15" s="11">
        <f t="shared" si="0"/>
        <v>7.4045935989293312</v>
      </c>
      <c r="P15" s="11">
        <f t="shared" si="0"/>
        <v>7.5526854709079183</v>
      </c>
      <c r="Q15" s="11">
        <f t="shared" si="0"/>
        <v>7.7037391803260764</v>
      </c>
      <c r="R15" s="12">
        <f>$R$8*'[3]Eurostat POM Portables GU'!M6</f>
        <v>7.8578139639325979</v>
      </c>
      <c r="S15" s="12">
        <f>$S$8*'[3]Eurostat POM Portables GU'!N6</f>
        <v>9.8555033489028006</v>
      </c>
      <c r="T15" s="12">
        <f>$T$8*'[3]Eurostat POM Portables GU'!O6</f>
        <v>10.053179062822021</v>
      </c>
      <c r="U15" s="12">
        <f>$U$8*'[3]Eurostat POM Portables GU'!P6</f>
        <v>8.4080947840100499</v>
      </c>
      <c r="V15" s="12">
        <f>$V$8*'[3]Eurostat POM Portables GU'!Q6</f>
        <v>5.448435839483027</v>
      </c>
      <c r="W15" s="12">
        <f>$W$8*'[3]Eurostat POM Portables GU'!R6</f>
        <v>8.4164345083528787</v>
      </c>
      <c r="X15" s="12">
        <f>$X$8*'[3]Eurostat POM Portables GU'!S6</f>
        <v>17.244524572769791</v>
      </c>
      <c r="Y15" s="12">
        <f>$Y$8*'[3]Eurostat POM Portables GU'!T6</f>
        <v>20.392481783117212</v>
      </c>
      <c r="Z15" s="12">
        <f>$Z$8*'[3]Eurostat POM Portables GU'!U6</f>
        <v>30.199244706594111</v>
      </c>
      <c r="AA15" s="12">
        <f>$AA$8*'[3]Eurostat POM Portables GU'!V6</f>
        <v>34.581612536228015</v>
      </c>
      <c r="AB15" s="12">
        <f>$AB$8*'[3]Eurostat POM Portables GU'!W6</f>
        <v>28.804868957462496</v>
      </c>
      <c r="AC15" s="13">
        <f t="shared" ref="AC15:BE15" si="4">AB15+(AB15*AB$44)</f>
        <v>29.380966336611746</v>
      </c>
      <c r="AD15" s="13">
        <f t="shared" si="4"/>
        <v>29.96858566334398</v>
      </c>
      <c r="AE15" s="13">
        <f t="shared" si="4"/>
        <v>30.56795737661086</v>
      </c>
      <c r="AF15" s="13">
        <f t="shared" si="4"/>
        <v>31.179316524143076</v>
      </c>
      <c r="AG15" s="13">
        <f t="shared" si="4"/>
        <v>31.802902854625938</v>
      </c>
      <c r="AH15" s="13">
        <f t="shared" si="4"/>
        <v>32.438960911718453</v>
      </c>
      <c r="AI15" s="13">
        <f t="shared" si="4"/>
        <v>33.08774012995282</v>
      </c>
      <c r="AJ15" s="13">
        <f t="shared" si="4"/>
        <v>33.749494932551876</v>
      </c>
      <c r="AK15" s="13">
        <f t="shared" si="4"/>
        <v>34.424484831202911</v>
      </c>
      <c r="AL15" s="13">
        <f t="shared" si="4"/>
        <v>35.112974527826971</v>
      </c>
      <c r="AM15" s="13">
        <f t="shared" si="4"/>
        <v>35.815234018383514</v>
      </c>
      <c r="AN15" s="13">
        <f t="shared" si="4"/>
        <v>36.531538698751184</v>
      </c>
      <c r="AO15" s="13">
        <f t="shared" si="4"/>
        <v>37.262169472726207</v>
      </c>
      <c r="AP15" s="13">
        <f t="shared" si="4"/>
        <v>38.007412862180729</v>
      </c>
      <c r="AQ15" s="13">
        <f t="shared" si="4"/>
        <v>38.767561119424343</v>
      </c>
      <c r="AR15" s="13">
        <f t="shared" si="4"/>
        <v>39.54291234181283</v>
      </c>
      <c r="AS15" s="13">
        <f t="shared" si="4"/>
        <v>40.333770588649088</v>
      </c>
      <c r="AT15" s="13">
        <f t="shared" si="4"/>
        <v>41.140446000422067</v>
      </c>
      <c r="AU15" s="13">
        <f t="shared" si="4"/>
        <v>41.551850460426287</v>
      </c>
      <c r="AV15" s="13">
        <f t="shared" si="4"/>
        <v>41.967368965030552</v>
      </c>
      <c r="AW15" s="13">
        <f t="shared" si="4"/>
        <v>42.387042654680855</v>
      </c>
      <c r="AX15" s="13">
        <f t="shared" si="4"/>
        <v>42.81091308122766</v>
      </c>
      <c r="AY15" s="13">
        <f t="shared" si="4"/>
        <v>43.239022212039934</v>
      </c>
      <c r="AZ15" s="13">
        <f t="shared" si="4"/>
        <v>43.671412434160331</v>
      </c>
      <c r="BA15" s="13">
        <f t="shared" si="4"/>
        <v>44.108126558501937</v>
      </c>
      <c r="BB15" s="13">
        <f t="shared" si="4"/>
        <v>44.549207824086956</v>
      </c>
      <c r="BC15" s="13">
        <f t="shared" si="4"/>
        <v>44.994699902327824</v>
      </c>
      <c r="BD15" s="13">
        <f t="shared" si="4"/>
        <v>45.444646901351099</v>
      </c>
      <c r="BE15" s="13">
        <f t="shared" si="4"/>
        <v>45.899093370364611</v>
      </c>
    </row>
    <row r="16" spans="1:57" x14ac:dyDescent="0.35">
      <c r="A16" s="57" t="s">
        <v>616</v>
      </c>
      <c r="C16" s="86" t="s">
        <v>8</v>
      </c>
      <c r="D16" s="58" t="s">
        <v>621</v>
      </c>
      <c r="E16" s="87" t="s">
        <v>625</v>
      </c>
      <c r="F16" s="26" t="s">
        <v>45</v>
      </c>
      <c r="G16" s="11">
        <f t="shared" si="0"/>
        <v>5.2502650204999082</v>
      </c>
      <c r="H16" s="11">
        <f t="shared" si="0"/>
        <v>5.3552703209099066</v>
      </c>
      <c r="I16" s="11">
        <f t="shared" si="0"/>
        <v>5.4623757273281051</v>
      </c>
      <c r="J16" s="11">
        <f t="shared" si="0"/>
        <v>5.5716232418746676</v>
      </c>
      <c r="K16" s="11">
        <f t="shared" si="0"/>
        <v>5.6830557067121612</v>
      </c>
      <c r="L16" s="11">
        <f t="shared" si="0"/>
        <v>5.7967168208464042</v>
      </c>
      <c r="M16" s="11">
        <f t="shared" si="0"/>
        <v>5.9126511572633325</v>
      </c>
      <c r="N16" s="11">
        <f t="shared" si="0"/>
        <v>6.0309041804085988</v>
      </c>
      <c r="O16" s="11">
        <f t="shared" si="0"/>
        <v>6.151522264016771</v>
      </c>
      <c r="P16" s="11">
        <f t="shared" si="0"/>
        <v>6.2745527092971063</v>
      </c>
      <c r="Q16" s="11">
        <f t="shared" si="0"/>
        <v>6.4000437634830485</v>
      </c>
      <c r="R16" s="12">
        <f>$R$8*'[3]Eurostat POM Portables GU'!M7</f>
        <v>6.5280446387527098</v>
      </c>
      <c r="S16" s="12">
        <f>$S$8*'[3]Eurostat POM Portables GU'!N7</f>
        <v>6.2505404720180007</v>
      </c>
      <c r="T16" s="12">
        <f>$T$8*'[3]Eurostat POM Portables GU'!O7</f>
        <v>5.1136908592331132</v>
      </c>
      <c r="U16" s="12">
        <f>$U$8*'[3]Eurostat POM Portables GU'!P7</f>
        <v>4.6038559336078082</v>
      </c>
      <c r="V16" s="12">
        <f>$V$8*'[3]Eurostat POM Portables GU'!Q7</f>
        <v>4.2194653493740741</v>
      </c>
      <c r="W16" s="12">
        <f>$W$8*'[3]Eurostat POM Portables GU'!R7</f>
        <v>4.4958675474998921</v>
      </c>
      <c r="X16" s="12">
        <f>$X$8*'[3]Eurostat POM Portables GU'!S7</f>
        <v>7.0738982842523965</v>
      </c>
      <c r="Y16" s="12">
        <f>$Y$8*'[3]Eurostat POM Portables GU'!T7</f>
        <v>6.1116933533971469</v>
      </c>
      <c r="Z16" s="12">
        <f>$Z$8*'[3]Eurostat POM Portables GU'!U7</f>
        <v>5.8331874433266773</v>
      </c>
      <c r="AA16" s="12">
        <f>$AA$8*'[3]Eurostat POM Portables GU'!V7</f>
        <v>6.6730678183025542</v>
      </c>
      <c r="AB16" s="12">
        <f>$AB$8*'[3]Eurostat POM Portables GU'!W7</f>
        <v>5.4094939796187909</v>
      </c>
      <c r="AC16" s="13">
        <f t="shared" ref="AC16:BE16" si="5">AB16+(AB16*AB$44)</f>
        <v>5.517683859211167</v>
      </c>
      <c r="AD16" s="13">
        <f t="shared" si="5"/>
        <v>5.6280375363953903</v>
      </c>
      <c r="AE16" s="13">
        <f t="shared" si="5"/>
        <v>5.7405982871232979</v>
      </c>
      <c r="AF16" s="13">
        <f t="shared" si="5"/>
        <v>5.8554102528657639</v>
      </c>
      <c r="AG16" s="13">
        <f t="shared" si="5"/>
        <v>5.972518457923079</v>
      </c>
      <c r="AH16" s="13">
        <f t="shared" si="5"/>
        <v>6.0919688270815406</v>
      </c>
      <c r="AI16" s="13">
        <f t="shared" si="5"/>
        <v>6.2138082036231719</v>
      </c>
      <c r="AJ16" s="13">
        <f t="shared" si="5"/>
        <v>6.3380843676956351</v>
      </c>
      <c r="AK16" s="13">
        <f t="shared" si="5"/>
        <v>6.4648460550495477</v>
      </c>
      <c r="AL16" s="13">
        <f t="shared" si="5"/>
        <v>6.5941429761505388</v>
      </c>
      <c r="AM16" s="13">
        <f t="shared" si="5"/>
        <v>6.7260258356735498</v>
      </c>
      <c r="AN16" s="13">
        <f t="shared" si="5"/>
        <v>6.8605463523870212</v>
      </c>
      <c r="AO16" s="13">
        <f t="shared" si="5"/>
        <v>6.9977572794347616</v>
      </c>
      <c r="AP16" s="13">
        <f t="shared" si="5"/>
        <v>7.1377124250234569</v>
      </c>
      <c r="AQ16" s="13">
        <f t="shared" si="5"/>
        <v>7.2804666735239261</v>
      </c>
      <c r="AR16" s="13">
        <f t="shared" si="5"/>
        <v>7.4260760069944043</v>
      </c>
      <c r="AS16" s="13">
        <f t="shared" si="5"/>
        <v>7.5745975271342925</v>
      </c>
      <c r="AT16" s="13">
        <f t="shared" si="5"/>
        <v>7.726089477676978</v>
      </c>
      <c r="AU16" s="13">
        <f t="shared" si="5"/>
        <v>7.8033503724537479</v>
      </c>
      <c r="AV16" s="13">
        <f t="shared" si="5"/>
        <v>7.8813838761782851</v>
      </c>
      <c r="AW16" s="13">
        <f t="shared" si="5"/>
        <v>7.960197714940068</v>
      </c>
      <c r="AX16" s="13">
        <f t="shared" si="5"/>
        <v>8.0397996920894688</v>
      </c>
      <c r="AY16" s="13">
        <f t="shared" si="5"/>
        <v>8.1201976890103627</v>
      </c>
      <c r="AZ16" s="13">
        <f t="shared" si="5"/>
        <v>8.2013996659004658</v>
      </c>
      <c r="BA16" s="13">
        <f t="shared" si="5"/>
        <v>8.2834136625594699</v>
      </c>
      <c r="BB16" s="13">
        <f t="shared" si="5"/>
        <v>8.3662477991850643</v>
      </c>
      <c r="BC16" s="13">
        <f t="shared" si="5"/>
        <v>8.4499102771769152</v>
      </c>
      <c r="BD16" s="13">
        <f t="shared" si="5"/>
        <v>8.5344093799486842</v>
      </c>
      <c r="BE16" s="13">
        <f t="shared" si="5"/>
        <v>8.6197534737481707</v>
      </c>
    </row>
    <row r="17" spans="1:57" x14ac:dyDescent="0.35">
      <c r="A17" s="57" t="s">
        <v>616</v>
      </c>
      <c r="C17" s="86" t="s">
        <v>8</v>
      </c>
      <c r="D17" s="58" t="s">
        <v>621</v>
      </c>
      <c r="E17" s="87" t="s">
        <v>625</v>
      </c>
      <c r="F17" s="26" t="s">
        <v>46</v>
      </c>
      <c r="G17" s="11">
        <f t="shared" si="0"/>
        <v>64.50053449349997</v>
      </c>
      <c r="H17" s="11">
        <f t="shared" si="0"/>
        <v>65.790545183369971</v>
      </c>
      <c r="I17" s="11">
        <f t="shared" si="0"/>
        <v>67.106356087037369</v>
      </c>
      <c r="J17" s="11">
        <f t="shared" si="0"/>
        <v>68.448483208778114</v>
      </c>
      <c r="K17" s="11">
        <f t="shared" si="0"/>
        <v>69.81745287295368</v>
      </c>
      <c r="L17" s="11">
        <f t="shared" si="0"/>
        <v>71.213801930412757</v>
      </c>
      <c r="M17" s="11">
        <f t="shared" si="0"/>
        <v>72.638077969021012</v>
      </c>
      <c r="N17" s="11">
        <f t="shared" si="0"/>
        <v>74.090839528401432</v>
      </c>
      <c r="O17" s="11">
        <f t="shared" si="0"/>
        <v>75.572656318969464</v>
      </c>
      <c r="P17" s="11">
        <f t="shared" si="0"/>
        <v>77.084109445348858</v>
      </c>
      <c r="Q17" s="11">
        <f t="shared" si="0"/>
        <v>78.625791634255833</v>
      </c>
      <c r="R17" s="12">
        <f>$R$8*'[3]Eurostat POM Portables GU'!M8</f>
        <v>80.198307466940946</v>
      </c>
      <c r="S17" s="12">
        <f>$S$8*'[3]Eurostat POM Portables GU'!N8</f>
        <v>90.577723067052489</v>
      </c>
      <c r="T17" s="12">
        <f>$T$8*'[3]Eurostat POM Portables GU'!O8</f>
        <v>93.768027693530257</v>
      </c>
      <c r="U17" s="12">
        <f>$U$8*'[3]Eurostat POM Portables GU'!P8</f>
        <v>96.220589012403195</v>
      </c>
      <c r="V17" s="12">
        <f>$V$8*'[3]Eurostat POM Portables GU'!Q8</f>
        <v>81.21446655470001</v>
      </c>
      <c r="W17" s="12">
        <f>$W$8*'[3]Eurostat POM Portables GU'!R8</f>
        <v>86.231165709630631</v>
      </c>
      <c r="X17" s="12">
        <f>$X$8*'[3]Eurostat POM Portables GU'!S8</f>
        <v>123.38335891502894</v>
      </c>
      <c r="Y17" s="12">
        <f>$Y$8*'[3]Eurostat POM Portables GU'!T8</f>
        <v>122.47591432946361</v>
      </c>
      <c r="Z17" s="12">
        <f>$Z$8*'[3]Eurostat POM Portables GU'!U8</f>
        <v>143.09642110972243</v>
      </c>
      <c r="AA17" s="12">
        <f>$AA$8*'[3]Eurostat POM Portables GU'!V8</f>
        <v>163.14500286815556</v>
      </c>
      <c r="AB17" s="12">
        <f>$AB$8*'[3]Eurostat POM Portables GU'!W8</f>
        <v>142.95342973550976</v>
      </c>
      <c r="AC17" s="13">
        <f t="shared" ref="AC17:BE17" si="6">AB17+(AB17*AB$44)</f>
        <v>145.81249833021997</v>
      </c>
      <c r="AD17" s="13">
        <f t="shared" si="6"/>
        <v>148.72874829682436</v>
      </c>
      <c r="AE17" s="13">
        <f t="shared" si="6"/>
        <v>151.70332326276085</v>
      </c>
      <c r="AF17" s="13">
        <f t="shared" si="6"/>
        <v>154.73738972801607</v>
      </c>
      <c r="AG17" s="13">
        <f t="shared" si="6"/>
        <v>157.8321375225764</v>
      </c>
      <c r="AH17" s="13">
        <f t="shared" si="6"/>
        <v>160.98878027302794</v>
      </c>
      <c r="AI17" s="13">
        <f t="shared" si="6"/>
        <v>164.20855587848851</v>
      </c>
      <c r="AJ17" s="13">
        <f t="shared" si="6"/>
        <v>167.49272699605828</v>
      </c>
      <c r="AK17" s="13">
        <f t="shared" si="6"/>
        <v>170.84258153597943</v>
      </c>
      <c r="AL17" s="13">
        <f t="shared" si="6"/>
        <v>174.25943316669901</v>
      </c>
      <c r="AM17" s="13">
        <f t="shared" si="6"/>
        <v>177.744621830033</v>
      </c>
      <c r="AN17" s="13">
        <f t="shared" si="6"/>
        <v>181.29951426663365</v>
      </c>
      <c r="AO17" s="13">
        <f t="shared" si="6"/>
        <v>184.92550455196633</v>
      </c>
      <c r="AP17" s="13">
        <f t="shared" si="6"/>
        <v>188.62401464300567</v>
      </c>
      <c r="AQ17" s="13">
        <f t="shared" si="6"/>
        <v>192.39649493586577</v>
      </c>
      <c r="AR17" s="13">
        <f t="shared" si="6"/>
        <v>196.2444248345831</v>
      </c>
      <c r="AS17" s="13">
        <f t="shared" si="6"/>
        <v>200.16931333127476</v>
      </c>
      <c r="AT17" s="13">
        <f t="shared" si="6"/>
        <v>204.17269959790025</v>
      </c>
      <c r="AU17" s="13">
        <f t="shared" si="6"/>
        <v>206.21442659387924</v>
      </c>
      <c r="AV17" s="13">
        <f t="shared" si="6"/>
        <v>208.27657085981804</v>
      </c>
      <c r="AW17" s="13">
        <f t="shared" si="6"/>
        <v>210.35933656841621</v>
      </c>
      <c r="AX17" s="13">
        <f t="shared" si="6"/>
        <v>212.46292993410037</v>
      </c>
      <c r="AY17" s="13">
        <f t="shared" si="6"/>
        <v>214.58755923344137</v>
      </c>
      <c r="AZ17" s="13">
        <f t="shared" si="6"/>
        <v>216.73343482577579</v>
      </c>
      <c r="BA17" s="13">
        <f t="shared" si="6"/>
        <v>218.90076917403354</v>
      </c>
      <c r="BB17" s="13">
        <f t="shared" si="6"/>
        <v>221.08977686577387</v>
      </c>
      <c r="BC17" s="13">
        <f t="shared" si="6"/>
        <v>223.3006746344316</v>
      </c>
      <c r="BD17" s="13">
        <f t="shared" si="6"/>
        <v>225.53368138077593</v>
      </c>
      <c r="BE17" s="13">
        <f t="shared" si="6"/>
        <v>227.78901819458369</v>
      </c>
    </row>
    <row r="18" spans="1:57" x14ac:dyDescent="0.35">
      <c r="A18" s="57" t="s">
        <v>616</v>
      </c>
      <c r="C18" s="86" t="s">
        <v>8</v>
      </c>
      <c r="D18" s="58" t="s">
        <v>621</v>
      </c>
      <c r="E18" s="87" t="s">
        <v>625</v>
      </c>
      <c r="F18" s="26" t="s">
        <v>47</v>
      </c>
      <c r="G18" s="11">
        <f t="shared" si="0"/>
        <v>64.42814332122893</v>
      </c>
      <c r="H18" s="11">
        <f t="shared" si="0"/>
        <v>65.716706187653514</v>
      </c>
      <c r="I18" s="11">
        <f t="shared" si="0"/>
        <v>67.031040311406585</v>
      </c>
      <c r="J18" s="11">
        <f t="shared" si="0"/>
        <v>68.371661117634716</v>
      </c>
      <c r="K18" s="11">
        <f t="shared" si="0"/>
        <v>69.739094339987417</v>
      </c>
      <c r="L18" s="11">
        <f t="shared" si="0"/>
        <v>71.133876226787166</v>
      </c>
      <c r="M18" s="11">
        <f t="shared" si="0"/>
        <v>72.556553751322909</v>
      </c>
      <c r="N18" s="11">
        <f t="shared" si="0"/>
        <v>74.007684826349362</v>
      </c>
      <c r="O18" s="11">
        <f t="shared" si="0"/>
        <v>75.487838522876345</v>
      </c>
      <c r="P18" s="11">
        <f t="shared" si="0"/>
        <v>76.997595293333873</v>
      </c>
      <c r="Q18" s="11">
        <f t="shared" si="0"/>
        <v>78.537547199200546</v>
      </c>
      <c r="R18" s="12">
        <f>$R$8*'[3]Eurostat POM Portables GU'!M9</f>
        <v>80.108298143184555</v>
      </c>
      <c r="S18" s="12">
        <f>$S$8*'[3]Eurostat POM Portables GU'!N9</f>
        <v>89.736441505250667</v>
      </c>
      <c r="T18" s="12">
        <f>$T$8*'[3]Eurostat POM Portables GU'!O9</f>
        <v>80.000398457133414</v>
      </c>
      <c r="U18" s="12">
        <f>$U$8*'[3]Eurostat POM Portables GU'!P9</f>
        <v>85.21979641315086</v>
      </c>
      <c r="V18" s="12">
        <f>$V$8*'[3]Eurostat POM Portables GU'!Q9</f>
        <v>75.561202300198829</v>
      </c>
      <c r="W18" s="12">
        <f>$W$8*'[3]Eurostat POM Portables GU'!R9</f>
        <v>83.908655933907937</v>
      </c>
      <c r="X18" s="12">
        <f>$X$8*'[3]Eurostat POM Portables GU'!S9</f>
        <v>112.18048995842321</v>
      </c>
      <c r="Y18" s="12">
        <f>$Y$8*'[3]Eurostat POM Portables GU'!T9</f>
        <v>135.39518691312986</v>
      </c>
      <c r="Z18" s="12">
        <f>$Z$8*'[3]Eurostat POM Portables GU'!U9</f>
        <v>134.46330369359896</v>
      </c>
      <c r="AA18" s="12">
        <f>$AA$8*'[3]Eurostat POM Portables GU'!V9</f>
        <v>162.12596295501575</v>
      </c>
      <c r="AB18" s="12">
        <f>$AB$8*'[3]Eurostat POM Portables GU'!W9</f>
        <v>140.4271685876675</v>
      </c>
      <c r="AC18" s="13">
        <f t="shared" ref="AC18:BE18" si="7">AB18+(AB18*AB$44)</f>
        <v>143.23571195942085</v>
      </c>
      <c r="AD18" s="13">
        <f t="shared" si="7"/>
        <v>146.10042619860928</v>
      </c>
      <c r="AE18" s="13">
        <f t="shared" si="7"/>
        <v>149.02243472258147</v>
      </c>
      <c r="AF18" s="13">
        <f t="shared" si="7"/>
        <v>152.0028834170331</v>
      </c>
      <c r="AG18" s="13">
        <f t="shared" si="7"/>
        <v>155.04294108537377</v>
      </c>
      <c r="AH18" s="13">
        <f t="shared" si="7"/>
        <v>158.14379990708125</v>
      </c>
      <c r="AI18" s="13">
        <f t="shared" si="7"/>
        <v>161.30667590522287</v>
      </c>
      <c r="AJ18" s="13">
        <f t="shared" si="7"/>
        <v>164.53280942332734</v>
      </c>
      <c r="AK18" s="13">
        <f t="shared" si="7"/>
        <v>167.82346561179389</v>
      </c>
      <c r="AL18" s="13">
        <f t="shared" si="7"/>
        <v>171.17993492402977</v>
      </c>
      <c r="AM18" s="13">
        <f t="shared" si="7"/>
        <v>174.60353362251035</v>
      </c>
      <c r="AN18" s="13">
        <f t="shared" si="7"/>
        <v>178.09560429496057</v>
      </c>
      <c r="AO18" s="13">
        <f t="shared" si="7"/>
        <v>181.65751638085979</v>
      </c>
      <c r="AP18" s="13">
        <f t="shared" si="7"/>
        <v>185.29066670847698</v>
      </c>
      <c r="AQ18" s="13">
        <f t="shared" si="7"/>
        <v>188.99648004264651</v>
      </c>
      <c r="AR18" s="13">
        <f t="shared" si="7"/>
        <v>192.77640964349945</v>
      </c>
      <c r="AS18" s="13">
        <f t="shared" si="7"/>
        <v>196.63193783636945</v>
      </c>
      <c r="AT18" s="13">
        <f t="shared" si="7"/>
        <v>200.56457659309683</v>
      </c>
      <c r="AU18" s="13">
        <f t="shared" si="7"/>
        <v>202.57022235902781</v>
      </c>
      <c r="AV18" s="13">
        <f t="shared" si="7"/>
        <v>204.5959245826181</v>
      </c>
      <c r="AW18" s="13">
        <f t="shared" si="7"/>
        <v>206.64188382844426</v>
      </c>
      <c r="AX18" s="13">
        <f t="shared" si="7"/>
        <v>208.70830266672871</v>
      </c>
      <c r="AY18" s="13">
        <f t="shared" si="7"/>
        <v>210.79538569339601</v>
      </c>
      <c r="AZ18" s="13">
        <f t="shared" si="7"/>
        <v>212.90333955032997</v>
      </c>
      <c r="BA18" s="13">
        <f t="shared" si="7"/>
        <v>215.03237294583329</v>
      </c>
      <c r="BB18" s="13">
        <f t="shared" si="7"/>
        <v>217.18269667529162</v>
      </c>
      <c r="BC18" s="13">
        <f t="shared" si="7"/>
        <v>219.35452364204454</v>
      </c>
      <c r="BD18" s="13">
        <f t="shared" si="7"/>
        <v>221.54806887846499</v>
      </c>
      <c r="BE18" s="13">
        <f t="shared" si="7"/>
        <v>223.76354956724964</v>
      </c>
    </row>
    <row r="19" spans="1:57" x14ac:dyDescent="0.35">
      <c r="A19" s="57" t="s">
        <v>616</v>
      </c>
      <c r="C19" s="86" t="s">
        <v>8</v>
      </c>
      <c r="D19" s="58" t="s">
        <v>621</v>
      </c>
      <c r="E19" s="87" t="s">
        <v>625</v>
      </c>
      <c r="F19" s="26" t="s">
        <v>48</v>
      </c>
      <c r="G19" s="11">
        <f t="shared" si="0"/>
        <v>9.0893212885012975</v>
      </c>
      <c r="H19" s="11">
        <f t="shared" si="0"/>
        <v>9.2711077142713236</v>
      </c>
      <c r="I19" s="11">
        <f t="shared" si="0"/>
        <v>9.4565298685567498</v>
      </c>
      <c r="J19" s="11">
        <f t="shared" si="0"/>
        <v>9.6456604659278842</v>
      </c>
      <c r="K19" s="11">
        <f t="shared" si="0"/>
        <v>9.8385736752464421</v>
      </c>
      <c r="L19" s="11">
        <f t="shared" si="0"/>
        <v>10.035345148751372</v>
      </c>
      <c r="M19" s="11">
        <f t="shared" si="0"/>
        <v>10.2360520517264</v>
      </c>
      <c r="N19" s="11">
        <f t="shared" si="0"/>
        <v>10.440773092760928</v>
      </c>
      <c r="O19" s="11">
        <f t="shared" si="0"/>
        <v>10.649588554616146</v>
      </c>
      <c r="P19" s="11">
        <f t="shared" si="0"/>
        <v>10.862580325708469</v>
      </c>
      <c r="Q19" s="11">
        <f t="shared" si="0"/>
        <v>11.079831932222639</v>
      </c>
      <c r="R19" s="12">
        <f>$R$8*'[3]Eurostat POM Portables GU'!M10</f>
        <v>11.301428570867092</v>
      </c>
      <c r="S19" s="12">
        <f>$S$8*'[3]Eurostat POM Portables GU'!N10</f>
        <v>12.614172118157629</v>
      </c>
      <c r="T19" s="12">
        <f>$T$8*'[3]Eurostat POM Portables GU'!O10</f>
        <v>11.904197222142932</v>
      </c>
      <c r="U19" s="12">
        <f>$U$8*'[3]Eurostat POM Portables GU'!P10</f>
        <v>10.867571547026154</v>
      </c>
      <c r="V19" s="12">
        <f>$V$8*'[3]Eurostat POM Portables GU'!Q10</f>
        <v>9.504038456842574</v>
      </c>
      <c r="W19" s="12">
        <f>$W$8*'[3]Eurostat POM Portables GU'!R10</f>
        <v>10.206258555698808</v>
      </c>
      <c r="X19" s="12">
        <f>$X$8*'[3]Eurostat POM Portables GU'!S10</f>
        <v>14.846078373388078</v>
      </c>
      <c r="Y19" s="12">
        <f>$Y$8*'[3]Eurostat POM Portables GU'!T10</f>
        <v>14.613603414310999</v>
      </c>
      <c r="Z19" s="12">
        <f>$Z$8*'[3]Eurostat POM Portables GU'!U10</f>
        <v>15.832937346172409</v>
      </c>
      <c r="AA19" s="12">
        <f>$AA$8*'[3]Eurostat POM Portables GU'!V10</f>
        <v>17.816762352315195</v>
      </c>
      <c r="AB19" s="12">
        <f>$AB$8*'[3]Eurostat POM Portables GU'!W10</f>
        <v>14.278867357369396</v>
      </c>
      <c r="AC19" s="13">
        <f t="shared" ref="AC19:BE19" si="8">AB19+(AB19*AB$44)</f>
        <v>14.564444704516784</v>
      </c>
      <c r="AD19" s="13">
        <f t="shared" si="8"/>
        <v>14.85573359860712</v>
      </c>
      <c r="AE19" s="13">
        <f t="shared" si="8"/>
        <v>15.152848270579263</v>
      </c>
      <c r="AF19" s="13">
        <f t="shared" si="8"/>
        <v>15.455905235990848</v>
      </c>
      <c r="AG19" s="13">
        <f t="shared" si="8"/>
        <v>15.765023340710664</v>
      </c>
      <c r="AH19" s="13">
        <f t="shared" si="8"/>
        <v>16.080323807524877</v>
      </c>
      <c r="AI19" s="13">
        <f t="shared" si="8"/>
        <v>16.401930283675373</v>
      </c>
      <c r="AJ19" s="13">
        <f t="shared" si="8"/>
        <v>16.729968889348882</v>
      </c>
      <c r="AK19" s="13">
        <f t="shared" si="8"/>
        <v>17.064568267135861</v>
      </c>
      <c r="AL19" s="13">
        <f t="shared" si="8"/>
        <v>17.405859632478577</v>
      </c>
      <c r="AM19" s="13">
        <f t="shared" si="8"/>
        <v>17.753976825128149</v>
      </c>
      <c r="AN19" s="13">
        <f t="shared" si="8"/>
        <v>18.10905636163071</v>
      </c>
      <c r="AO19" s="13">
        <f t="shared" si="8"/>
        <v>18.471237488863324</v>
      </c>
      <c r="AP19" s="13">
        <f t="shared" si="8"/>
        <v>18.84066223864059</v>
      </c>
      <c r="AQ19" s="13">
        <f t="shared" si="8"/>
        <v>19.217475483413402</v>
      </c>
      <c r="AR19" s="13">
        <f t="shared" si="8"/>
        <v>19.601824993081671</v>
      </c>
      <c r="AS19" s="13">
        <f t="shared" si="8"/>
        <v>19.993861492943303</v>
      </c>
      <c r="AT19" s="13">
        <f t="shared" si="8"/>
        <v>20.393738722802169</v>
      </c>
      <c r="AU19" s="13">
        <f t="shared" si="8"/>
        <v>20.597676110030189</v>
      </c>
      <c r="AV19" s="13">
        <f t="shared" si="8"/>
        <v>20.803652871130492</v>
      </c>
      <c r="AW19" s="13">
        <f t="shared" si="8"/>
        <v>21.011689399841796</v>
      </c>
      <c r="AX19" s="13">
        <f t="shared" si="8"/>
        <v>21.221806293840213</v>
      </c>
      <c r="AY19" s="13">
        <f t="shared" si="8"/>
        <v>21.434024356778615</v>
      </c>
      <c r="AZ19" s="13">
        <f t="shared" si="8"/>
        <v>21.648364600346401</v>
      </c>
      <c r="BA19" s="13">
        <f t="shared" si="8"/>
        <v>21.864848246349865</v>
      </c>
      <c r="BB19" s="13">
        <f t="shared" si="8"/>
        <v>22.083496728813365</v>
      </c>
      <c r="BC19" s="13">
        <f t="shared" si="8"/>
        <v>22.304331696101499</v>
      </c>
      <c r="BD19" s="13">
        <f t="shared" si="8"/>
        <v>22.527375013062514</v>
      </c>
      <c r="BE19" s="13">
        <f t="shared" si="8"/>
        <v>22.75264876319314</v>
      </c>
    </row>
    <row r="20" spans="1:57" x14ac:dyDescent="0.35">
      <c r="A20" s="57" t="s">
        <v>616</v>
      </c>
      <c r="C20" s="86" t="s">
        <v>8</v>
      </c>
      <c r="D20" s="58" t="s">
        <v>621</v>
      </c>
      <c r="E20" s="87" t="s">
        <v>625</v>
      </c>
      <c r="F20" s="26" t="s">
        <v>49</v>
      </c>
      <c r="G20" s="11">
        <f t="shared" si="0"/>
        <v>52.636002364445737</v>
      </c>
      <c r="H20" s="11">
        <f t="shared" si="0"/>
        <v>53.688722411734652</v>
      </c>
      <c r="I20" s="11">
        <f t="shared" si="0"/>
        <v>54.762496859969346</v>
      </c>
      <c r="J20" s="11">
        <f t="shared" si="0"/>
        <v>55.857746797168737</v>
      </c>
      <c r="K20" s="11">
        <f t="shared" si="0"/>
        <v>56.974901733112112</v>
      </c>
      <c r="L20" s="11">
        <f t="shared" si="0"/>
        <v>58.114399767774358</v>
      </c>
      <c r="M20" s="11">
        <f t="shared" si="0"/>
        <v>59.27668776312985</v>
      </c>
      <c r="N20" s="11">
        <f t="shared" si="0"/>
        <v>60.462221518392447</v>
      </c>
      <c r="O20" s="11">
        <f t="shared" si="0"/>
        <v>61.6714659487603</v>
      </c>
      <c r="P20" s="11">
        <f t="shared" si="0"/>
        <v>62.904895267735505</v>
      </c>
      <c r="Q20" s="11">
        <f t="shared" si="0"/>
        <v>64.162993173090214</v>
      </c>
      <c r="R20" s="12">
        <f>$R$8*'[3]Eurostat POM Portables GU'!M11</f>
        <v>65.446253036552022</v>
      </c>
      <c r="S20" s="12">
        <f>$S$8*'[3]Eurostat POM Portables GU'!N11</f>
        <v>66.67243170152534</v>
      </c>
      <c r="T20" s="12">
        <f>$T$8*'[3]Eurostat POM Portables GU'!O11</f>
        <v>69.04248947306246</v>
      </c>
      <c r="U20" s="12">
        <f>$U$8*'[3]Eurostat POM Portables GU'!P11</f>
        <v>64.235905684180523</v>
      </c>
      <c r="V20" s="12">
        <f>$V$8*'[3]Eurostat POM Portables GU'!Q11</f>
        <v>58.662858061200716</v>
      </c>
      <c r="W20" s="12">
        <f>$W$8*'[3]Eurostat POM Portables GU'!R11</f>
        <v>64.476280562723574</v>
      </c>
      <c r="X20" s="12">
        <f>$X$8*'[3]Eurostat POM Portables GU'!S11</f>
        <v>96.545049544732279</v>
      </c>
      <c r="Y20" s="12">
        <f>$Y$8*'[3]Eurostat POM Portables GU'!T11</f>
        <v>104.68544060769369</v>
      </c>
      <c r="Z20" s="12">
        <f>$Z$8*'[3]Eurostat POM Portables GU'!U11</f>
        <v>120.53031882896722</v>
      </c>
      <c r="AA20" s="12">
        <f>$AA$8*'[3]Eurostat POM Portables GU'!V11</f>
        <v>119.1947975820939</v>
      </c>
      <c r="AB20" s="12">
        <f>$AB$8*'[3]Eurostat POM Portables GU'!W11</f>
        <v>111.64975899050764</v>
      </c>
      <c r="AC20" s="13">
        <f t="shared" ref="AC20:BE20" si="9">AB20+(AB20*AB$44)</f>
        <v>113.88275417031778</v>
      </c>
      <c r="AD20" s="13">
        <f t="shared" si="9"/>
        <v>116.16040925372414</v>
      </c>
      <c r="AE20" s="13">
        <f t="shared" si="9"/>
        <v>118.48361743879862</v>
      </c>
      <c r="AF20" s="13">
        <f t="shared" si="9"/>
        <v>120.8532897875746</v>
      </c>
      <c r="AG20" s="13">
        <f t="shared" si="9"/>
        <v>123.27035558332609</v>
      </c>
      <c r="AH20" s="13">
        <f t="shared" si="9"/>
        <v>125.73576269499262</v>
      </c>
      <c r="AI20" s="13">
        <f t="shared" si="9"/>
        <v>128.25047794889247</v>
      </c>
      <c r="AJ20" s="13">
        <f t="shared" si="9"/>
        <v>130.81548750787033</v>
      </c>
      <c r="AK20" s="13">
        <f t="shared" si="9"/>
        <v>133.43179725802773</v>
      </c>
      <c r="AL20" s="13">
        <f t="shared" si="9"/>
        <v>136.10043320318829</v>
      </c>
      <c r="AM20" s="13">
        <f t="shared" si="9"/>
        <v>138.82244186725205</v>
      </c>
      <c r="AN20" s="13">
        <f t="shared" si="9"/>
        <v>141.5988907045971</v>
      </c>
      <c r="AO20" s="13">
        <f t="shared" si="9"/>
        <v>144.43086851868904</v>
      </c>
      <c r="AP20" s="13">
        <f t="shared" si="9"/>
        <v>147.31948588906283</v>
      </c>
      <c r="AQ20" s="13">
        <f t="shared" si="9"/>
        <v>150.26587560684408</v>
      </c>
      <c r="AR20" s="13">
        <f t="shared" si="9"/>
        <v>153.27119311898096</v>
      </c>
      <c r="AS20" s="13">
        <f t="shared" si="9"/>
        <v>156.33661698136058</v>
      </c>
      <c r="AT20" s="13">
        <f t="shared" si="9"/>
        <v>159.46334932098779</v>
      </c>
      <c r="AU20" s="13">
        <f t="shared" si="9"/>
        <v>161.05798281419766</v>
      </c>
      <c r="AV20" s="13">
        <f t="shared" si="9"/>
        <v>162.66856264233962</v>
      </c>
      <c r="AW20" s="13">
        <f t="shared" si="9"/>
        <v>164.29524826876303</v>
      </c>
      <c r="AX20" s="13">
        <f t="shared" si="9"/>
        <v>165.93820075145067</v>
      </c>
      <c r="AY20" s="13">
        <f t="shared" si="9"/>
        <v>167.59758275896516</v>
      </c>
      <c r="AZ20" s="13">
        <f t="shared" si="9"/>
        <v>169.2735585865548</v>
      </c>
      <c r="BA20" s="13">
        <f t="shared" si="9"/>
        <v>170.96629417242033</v>
      </c>
      <c r="BB20" s="13">
        <f t="shared" si="9"/>
        <v>172.67595711414452</v>
      </c>
      <c r="BC20" s="13">
        <f t="shared" si="9"/>
        <v>174.40271668528598</v>
      </c>
      <c r="BD20" s="13">
        <f t="shared" si="9"/>
        <v>176.14674385213885</v>
      </c>
      <c r="BE20" s="13">
        <f t="shared" si="9"/>
        <v>177.90821129066023</v>
      </c>
    </row>
    <row r="21" spans="1:57" x14ac:dyDescent="0.35">
      <c r="A21" s="57" t="s">
        <v>616</v>
      </c>
      <c r="C21" s="86" t="s">
        <v>8</v>
      </c>
      <c r="D21" s="58" t="s">
        <v>621</v>
      </c>
      <c r="E21" s="87" t="s">
        <v>625</v>
      </c>
      <c r="F21" s="26" t="s">
        <v>35</v>
      </c>
      <c r="G21" s="11">
        <f t="shared" si="0"/>
        <v>657.24005281137022</v>
      </c>
      <c r="H21" s="11">
        <f t="shared" si="0"/>
        <v>670.3848538675976</v>
      </c>
      <c r="I21" s="11">
        <f t="shared" si="0"/>
        <v>683.79255094494954</v>
      </c>
      <c r="J21" s="11">
        <f t="shared" si="0"/>
        <v>697.46840196384858</v>
      </c>
      <c r="K21" s="11">
        <f t="shared" si="0"/>
        <v>711.41777000312561</v>
      </c>
      <c r="L21" s="11">
        <f t="shared" si="0"/>
        <v>725.64612540318808</v>
      </c>
      <c r="M21" s="11">
        <f t="shared" si="0"/>
        <v>740.15904791125183</v>
      </c>
      <c r="N21" s="11">
        <f t="shared" si="0"/>
        <v>754.96222886947692</v>
      </c>
      <c r="O21" s="11">
        <f t="shared" si="0"/>
        <v>770.06147344686644</v>
      </c>
      <c r="P21" s="11">
        <f t="shared" si="0"/>
        <v>785.46270291580379</v>
      </c>
      <c r="Q21" s="11">
        <f t="shared" si="0"/>
        <v>801.17195697411989</v>
      </c>
      <c r="R21" s="12">
        <f>R5*'[3]Eurostat POM Portables GU'!M12</f>
        <v>817.19539611360233</v>
      </c>
      <c r="S21" s="12">
        <f>S5*'[3]Eurostat POM Portables GU'!N12</f>
        <v>862.30194727381661</v>
      </c>
      <c r="T21" s="12">
        <f>T5*'[3]Eurostat POM Portables GU'!O12</f>
        <v>948.68285981703457</v>
      </c>
      <c r="U21" s="12">
        <f>U5*'[3]Eurostat POM Portables GU'!P12</f>
        <v>863.72408074752047</v>
      </c>
      <c r="V21" s="12">
        <f>V5*'[3]Eurostat POM Portables GU'!Q12</f>
        <v>755</v>
      </c>
      <c r="W21" s="12">
        <f>W5*'[3]Eurostat POM Portables GU'!R12</f>
        <v>705</v>
      </c>
      <c r="X21" s="12">
        <f>X5*'[3]Eurostat POM Portables GU'!S12</f>
        <v>860</v>
      </c>
      <c r="Y21" s="12">
        <f>Y5*'[3]Eurostat POM Portables GU'!T12</f>
        <v>951.06609453054955</v>
      </c>
      <c r="Z21" s="12">
        <f>Z5*'[3]Eurostat POM Portables GU'!U12</f>
        <v>966.12291336663827</v>
      </c>
      <c r="AA21" s="12">
        <f>AA5*'[3]Eurostat POM Portables GU'!V12</f>
        <v>1383.7900151458864</v>
      </c>
      <c r="AB21" s="12">
        <f>$AB$8*'[3]Eurostat POM Portables GU'!W12</f>
        <v>1035.0531272474655</v>
      </c>
      <c r="AC21" s="13">
        <f t="shared" ref="AC21:BE21" si="10">AB21+(AB21*AB$44)</f>
        <v>1055.7541897924148</v>
      </c>
      <c r="AD21" s="13">
        <f t="shared" si="10"/>
        <v>1076.869273588263</v>
      </c>
      <c r="AE21" s="13">
        <f t="shared" si="10"/>
        <v>1098.4066590600282</v>
      </c>
      <c r="AF21" s="13">
        <f t="shared" si="10"/>
        <v>1120.3747922412288</v>
      </c>
      <c r="AG21" s="13">
        <f t="shared" si="10"/>
        <v>1142.7822880860533</v>
      </c>
      <c r="AH21" s="13">
        <f t="shared" si="10"/>
        <v>1165.6379338477743</v>
      </c>
      <c r="AI21" s="13">
        <f t="shared" si="10"/>
        <v>1188.9506925247299</v>
      </c>
      <c r="AJ21" s="13">
        <f t="shared" si="10"/>
        <v>1212.7297063752244</v>
      </c>
      <c r="AK21" s="13">
        <f t="shared" si="10"/>
        <v>1236.984300502729</v>
      </c>
      <c r="AL21" s="13">
        <f t="shared" si="10"/>
        <v>1261.7239865127835</v>
      </c>
      <c r="AM21" s="13">
        <f t="shared" si="10"/>
        <v>1286.9584662430393</v>
      </c>
      <c r="AN21" s="13">
        <f t="shared" si="10"/>
        <v>1312.6976355679001</v>
      </c>
      <c r="AO21" s="13">
        <f t="shared" si="10"/>
        <v>1338.951588279258</v>
      </c>
      <c r="AP21" s="13">
        <f t="shared" si="10"/>
        <v>1365.7306200448431</v>
      </c>
      <c r="AQ21" s="13">
        <f t="shared" si="10"/>
        <v>1393.0452324457401</v>
      </c>
      <c r="AR21" s="13">
        <f t="shared" si="10"/>
        <v>1420.9061370946549</v>
      </c>
      <c r="AS21" s="13">
        <f t="shared" si="10"/>
        <v>1449.324259836548</v>
      </c>
      <c r="AT21" s="13">
        <f t="shared" si="10"/>
        <v>1478.3107450332789</v>
      </c>
      <c r="AU21" s="13">
        <f t="shared" si="10"/>
        <v>1493.0938524836117</v>
      </c>
      <c r="AV21" s="13">
        <f t="shared" si="10"/>
        <v>1508.0247910084479</v>
      </c>
      <c r="AW21" s="13">
        <f t="shared" si="10"/>
        <v>1523.1050389185323</v>
      </c>
      <c r="AX21" s="13">
        <f t="shared" si="10"/>
        <v>1538.3360893077177</v>
      </c>
      <c r="AY21" s="13">
        <f t="shared" si="10"/>
        <v>1553.7194502007949</v>
      </c>
      <c r="AZ21" s="13">
        <f t="shared" si="10"/>
        <v>1569.2566447028028</v>
      </c>
      <c r="BA21" s="13">
        <f t="shared" si="10"/>
        <v>1584.9492111498307</v>
      </c>
      <c r="BB21" s="13">
        <f t="shared" si="10"/>
        <v>1600.7987032613291</v>
      </c>
      <c r="BC21" s="13">
        <f t="shared" si="10"/>
        <v>1616.8066902939424</v>
      </c>
      <c r="BD21" s="13">
        <f t="shared" si="10"/>
        <v>1632.9747571968819</v>
      </c>
      <c r="BE21" s="13">
        <f t="shared" si="10"/>
        <v>1649.3045047688506</v>
      </c>
    </row>
    <row r="22" spans="1:57" x14ac:dyDescent="0.35">
      <c r="A22" s="57" t="s">
        <v>616</v>
      </c>
      <c r="C22" s="86" t="s">
        <v>8</v>
      </c>
      <c r="D22" s="58" t="s">
        <v>621</v>
      </c>
      <c r="E22" s="87" t="s">
        <v>625</v>
      </c>
      <c r="F22" s="26" t="s">
        <v>34</v>
      </c>
      <c r="G22" s="11">
        <f t="shared" si="0"/>
        <v>893.94941332571068</v>
      </c>
      <c r="H22" s="11">
        <f t="shared" si="0"/>
        <v>911.82840159222496</v>
      </c>
      <c r="I22" s="11">
        <f t="shared" si="0"/>
        <v>930.06496962406948</v>
      </c>
      <c r="J22" s="11">
        <f t="shared" si="0"/>
        <v>948.66626901655093</v>
      </c>
      <c r="K22" s="11">
        <f t="shared" si="0"/>
        <v>967.63959439688199</v>
      </c>
      <c r="L22" s="11">
        <f t="shared" si="0"/>
        <v>986.99238628481964</v>
      </c>
      <c r="M22" s="11">
        <f t="shared" si="0"/>
        <v>1006.7322340105161</v>
      </c>
      <c r="N22" s="11">
        <f t="shared" si="0"/>
        <v>1026.8668786907265</v>
      </c>
      <c r="O22" s="11">
        <f t="shared" si="0"/>
        <v>1047.404216264541</v>
      </c>
      <c r="P22" s="11">
        <f t="shared" si="0"/>
        <v>1068.3523005898319</v>
      </c>
      <c r="Q22" s="11">
        <f t="shared" si="0"/>
        <v>1089.7193466016286</v>
      </c>
      <c r="R22" s="12">
        <f>R4*'[3]Eurostat POM Portables GU'!M13</f>
        <v>1111.5137335336613</v>
      </c>
      <c r="S22" s="12">
        <f>S4*'[3]Eurostat POM Portables GU'!N13</f>
        <v>1068.4141507256938</v>
      </c>
      <c r="T22" s="12">
        <f>T4*'[3]Eurostat POM Portables GU'!O13</f>
        <v>1099.5398957530149</v>
      </c>
      <c r="U22" s="12">
        <f>U4*'[3]Eurostat POM Portables GU'!P13</f>
        <v>1091.1484036939314</v>
      </c>
      <c r="V22" s="12">
        <f>V4*'[3]Eurostat POM Portables GU'!Q13</f>
        <v>969.56713780918733</v>
      </c>
      <c r="W22" s="12">
        <f>W4*'[3]Eurostat POM Portables GU'!R13</f>
        <v>1131.0364986256341</v>
      </c>
      <c r="X22" s="12">
        <f>X4*'[3]Eurostat POM Portables GU'!S13</f>
        <v>1838.0417915238293</v>
      </c>
      <c r="Y22" s="12">
        <f>Y4*'[3]Eurostat POM Portables GU'!T13</f>
        <v>1812.0394870668608</v>
      </c>
      <c r="Z22" s="12">
        <f>Z4*'[3]Eurostat POM Portables GU'!U13</f>
        <v>2495.668245404268</v>
      </c>
      <c r="AA22" s="12">
        <f>AA4*'[3]Eurostat POM Portables GU'!V13</f>
        <v>2651.2554137220191</v>
      </c>
      <c r="AB22" s="12">
        <f>AB4*'[3]Eurostat POM Portables GU'!W13</f>
        <v>2421.9306700552384</v>
      </c>
      <c r="AC22" s="13">
        <f t="shared" ref="AC22:BE22" si="11">AB22+(AB22*AB$44)</f>
        <v>2470.3692834563431</v>
      </c>
      <c r="AD22" s="13">
        <f t="shared" si="11"/>
        <v>2519.7766691254701</v>
      </c>
      <c r="AE22" s="13">
        <f t="shared" si="11"/>
        <v>2570.1722025079794</v>
      </c>
      <c r="AF22" s="13">
        <f t="shared" si="11"/>
        <v>2621.5756465581389</v>
      </c>
      <c r="AG22" s="13">
        <f t="shared" si="11"/>
        <v>2674.0071594893016</v>
      </c>
      <c r="AH22" s="13">
        <f t="shared" si="11"/>
        <v>2727.4873026790874</v>
      </c>
      <c r="AI22" s="13">
        <f t="shared" si="11"/>
        <v>2782.0370487326691</v>
      </c>
      <c r="AJ22" s="13">
        <f t="shared" si="11"/>
        <v>2837.6777897073225</v>
      </c>
      <c r="AK22" s="13">
        <f t="shared" si="11"/>
        <v>2894.431345501469</v>
      </c>
      <c r="AL22" s="13">
        <f t="shared" si="11"/>
        <v>2952.3199724114984</v>
      </c>
      <c r="AM22" s="13">
        <f t="shared" si="11"/>
        <v>3011.3663718597281</v>
      </c>
      <c r="AN22" s="13">
        <f t="shared" si="11"/>
        <v>3071.5936992969228</v>
      </c>
      <c r="AO22" s="13">
        <f t="shared" si="11"/>
        <v>3133.0255732828614</v>
      </c>
      <c r="AP22" s="13">
        <f t="shared" si="11"/>
        <v>3195.6860847485186</v>
      </c>
      <c r="AQ22" s="13">
        <f t="shared" si="11"/>
        <v>3259.5998064434889</v>
      </c>
      <c r="AR22" s="13">
        <f t="shared" si="11"/>
        <v>3324.7918025723588</v>
      </c>
      <c r="AS22" s="13">
        <f t="shared" si="11"/>
        <v>3391.2876386238058</v>
      </c>
      <c r="AT22" s="13">
        <f t="shared" si="11"/>
        <v>3459.1133913962822</v>
      </c>
      <c r="AU22" s="13">
        <f t="shared" si="11"/>
        <v>3493.7045253102451</v>
      </c>
      <c r="AV22" s="13">
        <f t="shared" si="11"/>
        <v>3528.6415705633476</v>
      </c>
      <c r="AW22" s="13">
        <f t="shared" si="11"/>
        <v>3563.9279862689809</v>
      </c>
      <c r="AX22" s="13">
        <f t="shared" si="11"/>
        <v>3599.5672661316707</v>
      </c>
      <c r="AY22" s="13">
        <f t="shared" si="11"/>
        <v>3635.5629387929876</v>
      </c>
      <c r="AZ22" s="13">
        <f t="shared" si="11"/>
        <v>3671.9185681809176</v>
      </c>
      <c r="BA22" s="13">
        <f t="shared" si="11"/>
        <v>3708.6377538627266</v>
      </c>
      <c r="BB22" s="13">
        <f t="shared" si="11"/>
        <v>3745.724131401354</v>
      </c>
      <c r="BC22" s="13">
        <f t="shared" si="11"/>
        <v>3783.1813727153676</v>
      </c>
      <c r="BD22" s="13">
        <f t="shared" si="11"/>
        <v>3821.0131864425211</v>
      </c>
      <c r="BE22" s="13">
        <f t="shared" si="11"/>
        <v>3859.2233183069466</v>
      </c>
    </row>
    <row r="23" spans="1:57" x14ac:dyDescent="0.35">
      <c r="A23" s="57" t="s">
        <v>616</v>
      </c>
      <c r="C23" s="86" t="s">
        <v>8</v>
      </c>
      <c r="D23" s="58" t="s">
        <v>621</v>
      </c>
      <c r="E23" s="87" t="s">
        <v>625</v>
      </c>
      <c r="F23" s="26" t="s">
        <v>50</v>
      </c>
      <c r="G23" s="11">
        <f t="shared" si="0"/>
        <v>35.243070710902863</v>
      </c>
      <c r="H23" s="11">
        <f t="shared" si="0"/>
        <v>35.947932125120921</v>
      </c>
      <c r="I23" s="11">
        <f t="shared" si="0"/>
        <v>36.666890767623343</v>
      </c>
      <c r="J23" s="11">
        <f t="shared" si="0"/>
        <v>37.400228582975814</v>
      </c>
      <c r="K23" s="11">
        <f t="shared" si="0"/>
        <v>38.148233154635328</v>
      </c>
      <c r="L23" s="11">
        <f t="shared" si="0"/>
        <v>38.911197817728038</v>
      </c>
      <c r="M23" s="11">
        <f t="shared" si="0"/>
        <v>39.689421774082597</v>
      </c>
      <c r="N23" s="11">
        <f t="shared" si="0"/>
        <v>40.483210209564248</v>
      </c>
      <c r="O23" s="11">
        <f t="shared" si="0"/>
        <v>41.292874413755534</v>
      </c>
      <c r="P23" s="11">
        <f t="shared" si="0"/>
        <v>42.118731902030646</v>
      </c>
      <c r="Q23" s="11">
        <f t="shared" si="0"/>
        <v>42.961106540071263</v>
      </c>
      <c r="R23" s="12">
        <f>$R$8*'[3]Eurostat POM Portables GU'!M14</f>
        <v>43.820328670872691</v>
      </c>
      <c r="S23" s="12">
        <f>$S$8*'[3]Eurostat POM Portables GU'!N14</f>
        <v>38.496545775335669</v>
      </c>
      <c r="T23" s="12">
        <f>$T$8*'[3]Eurostat POM Portables GU'!O14</f>
        <v>40.536600367647104</v>
      </c>
      <c r="U23" s="12">
        <f>$U$8*'[3]Eurostat POM Portables GU'!P14</f>
        <v>37.194309779410453</v>
      </c>
      <c r="V23" s="12">
        <f>$V$8*'[3]Eurostat POM Portables GU'!Q14</f>
        <v>34.308759515541617</v>
      </c>
      <c r="W23" s="12">
        <f>$W$8*'[3]Eurostat POM Portables GU'!R14</f>
        <v>34.070579186977852</v>
      </c>
      <c r="X23" s="12">
        <f>$X$8*'[3]Eurostat POM Portables GU'!S14</f>
        <v>51.369252776631143</v>
      </c>
      <c r="Y23" s="12">
        <f>$Y$8*'[3]Eurostat POM Portables GU'!T14</f>
        <v>49.801224057879722</v>
      </c>
      <c r="Z23" s="12">
        <f>$Z$8*'[3]Eurostat POM Portables GU'!U14</f>
        <v>59.931834417722087</v>
      </c>
      <c r="AA23" s="12">
        <f>$AA$8*'[3]Eurostat POM Portables GU'!V14</f>
        <v>60.813672235762198</v>
      </c>
      <c r="AB23" s="12">
        <f>$AB$8*'[3]Eurostat POM Portables GU'!W14</f>
        <v>78.863282789163279</v>
      </c>
      <c r="AC23" s="13">
        <f t="shared" ref="AC23:BE23" si="12">AB23+(AB23*AB$44)</f>
        <v>80.440548444946543</v>
      </c>
      <c r="AD23" s="13">
        <f t="shared" si="12"/>
        <v>82.04935941384548</v>
      </c>
      <c r="AE23" s="13">
        <f t="shared" si="12"/>
        <v>83.690346602122389</v>
      </c>
      <c r="AF23" s="13">
        <f t="shared" si="12"/>
        <v>85.364153534164842</v>
      </c>
      <c r="AG23" s="13">
        <f t="shared" si="12"/>
        <v>87.071436604848145</v>
      </c>
      <c r="AH23" s="13">
        <f t="shared" si="12"/>
        <v>88.812865336945109</v>
      </c>
      <c r="AI23" s="13">
        <f t="shared" si="12"/>
        <v>90.589122643684007</v>
      </c>
      <c r="AJ23" s="13">
        <f t="shared" si="12"/>
        <v>92.400905096557693</v>
      </c>
      <c r="AK23" s="13">
        <f t="shared" si="12"/>
        <v>94.248923198488853</v>
      </c>
      <c r="AL23" s="13">
        <f t="shared" si="12"/>
        <v>96.133901662458626</v>
      </c>
      <c r="AM23" s="13">
        <f t="shared" si="12"/>
        <v>98.056579695707796</v>
      </c>
      <c r="AN23" s="13">
        <f t="shared" si="12"/>
        <v>100.01771128962196</v>
      </c>
      <c r="AO23" s="13">
        <f t="shared" si="12"/>
        <v>102.01806551541439</v>
      </c>
      <c r="AP23" s="13">
        <f t="shared" si="12"/>
        <v>104.05842682572268</v>
      </c>
      <c r="AQ23" s="13">
        <f t="shared" si="12"/>
        <v>106.13959536223713</v>
      </c>
      <c r="AR23" s="13">
        <f t="shared" si="12"/>
        <v>108.26238726948188</v>
      </c>
      <c r="AS23" s="13">
        <f t="shared" si="12"/>
        <v>110.42763501487151</v>
      </c>
      <c r="AT23" s="13">
        <f t="shared" si="12"/>
        <v>112.63618771516894</v>
      </c>
      <c r="AU23" s="13">
        <f t="shared" si="12"/>
        <v>113.76254959232064</v>
      </c>
      <c r="AV23" s="13">
        <f t="shared" si="12"/>
        <v>114.90017508824384</v>
      </c>
      <c r="AW23" s="13">
        <f t="shared" si="12"/>
        <v>116.04917683912628</v>
      </c>
      <c r="AX23" s="13">
        <f t="shared" si="12"/>
        <v>117.20966860751754</v>
      </c>
      <c r="AY23" s="13">
        <f t="shared" si="12"/>
        <v>118.38176529359272</v>
      </c>
      <c r="AZ23" s="13">
        <f t="shared" si="12"/>
        <v>119.56558294652865</v>
      </c>
      <c r="BA23" s="13">
        <f t="shared" si="12"/>
        <v>120.76123877599393</v>
      </c>
      <c r="BB23" s="13">
        <f t="shared" si="12"/>
        <v>121.96885116375387</v>
      </c>
      <c r="BC23" s="13">
        <f t="shared" si="12"/>
        <v>123.18853967539141</v>
      </c>
      <c r="BD23" s="13">
        <f t="shared" si="12"/>
        <v>124.42042507214532</v>
      </c>
      <c r="BE23" s="13">
        <f t="shared" si="12"/>
        <v>125.66462932286677</v>
      </c>
    </row>
    <row r="24" spans="1:57" x14ac:dyDescent="0.35">
      <c r="A24" s="57" t="s">
        <v>616</v>
      </c>
      <c r="C24" s="86" t="s">
        <v>8</v>
      </c>
      <c r="D24" s="58" t="s">
        <v>621</v>
      </c>
      <c r="E24" s="87" t="s">
        <v>625</v>
      </c>
      <c r="F24" s="26" t="s">
        <v>51</v>
      </c>
      <c r="G24" s="11">
        <f t="shared" si="0"/>
        <v>38.919780249932195</v>
      </c>
      <c r="H24" s="11">
        <f t="shared" si="0"/>
        <v>39.698175854930838</v>
      </c>
      <c r="I24" s="11">
        <f t="shared" si="0"/>
        <v>40.492139372029456</v>
      </c>
      <c r="J24" s="11">
        <f t="shared" si="0"/>
        <v>41.301982159470043</v>
      </c>
      <c r="K24" s="11">
        <f t="shared" si="0"/>
        <v>42.128021802659447</v>
      </c>
      <c r="L24" s="11">
        <f t="shared" si="0"/>
        <v>42.970582238712637</v>
      </c>
      <c r="M24" s="11">
        <f t="shared" si="0"/>
        <v>43.829993883486893</v>
      </c>
      <c r="N24" s="11">
        <f t="shared" si="0"/>
        <v>44.706593761156633</v>
      </c>
      <c r="O24" s="11">
        <f t="shared" si="0"/>
        <v>45.600725636379764</v>
      </c>
      <c r="P24" s="11">
        <f t="shared" si="0"/>
        <v>46.512740149107358</v>
      </c>
      <c r="Q24" s="11">
        <f t="shared" si="0"/>
        <v>47.442994952089506</v>
      </c>
      <c r="R24" s="12">
        <f>$R$8*'[3]Eurostat POM Portables GU'!M15</f>
        <v>48.391854851131299</v>
      </c>
      <c r="S24" s="12">
        <f>$S$8*'[3]Eurostat POM Portables GU'!N15</f>
        <v>38.021698514670739</v>
      </c>
      <c r="T24" s="12">
        <f>$T$8*'[3]Eurostat POM Portables GU'!O15</f>
        <v>39.532763950225224</v>
      </c>
      <c r="U24" s="12">
        <f>$U$8*'[3]Eurostat POM Portables GU'!P15</f>
        <v>38.517667975175428</v>
      </c>
      <c r="V24" s="12">
        <f>$V$8*'[3]Eurostat POM Portables GU'!Q15</f>
        <v>36.951046069275868</v>
      </c>
      <c r="W24" s="12">
        <f>$W$8*'[3]Eurostat POM Portables GU'!R15</f>
        <v>35.881710663458854</v>
      </c>
      <c r="X24" s="12">
        <f>$X$8*'[3]Eurostat POM Portables GU'!S15</f>
        <v>71.558704961299995</v>
      </c>
      <c r="Y24" s="12">
        <f>$Y$8*'[3]Eurostat POM Portables GU'!T15</f>
        <v>85.987289655221232</v>
      </c>
      <c r="Z24" s="12">
        <f>$Z$8*'[3]Eurostat POM Portables GU'!U15</f>
        <v>97.330899054365133</v>
      </c>
      <c r="AA24" s="12">
        <f>$AA$8*'[3]Eurostat POM Portables GU'!V15</f>
        <v>82.410743943273417</v>
      </c>
      <c r="AB24" s="12">
        <f>$AB$8*'[3]Eurostat POM Portables GU'!W15</f>
        <v>87.128550240255947</v>
      </c>
      <c r="AC24" s="13">
        <f t="shared" ref="AC24:BE24" si="13">AB24+(AB24*AB$44)</f>
        <v>88.871121245061062</v>
      </c>
      <c r="AD24" s="13">
        <f t="shared" si="13"/>
        <v>90.64854366996228</v>
      </c>
      <c r="AE24" s="13">
        <f t="shared" si="13"/>
        <v>92.461514543361531</v>
      </c>
      <c r="AF24" s="13">
        <f t="shared" si="13"/>
        <v>94.310744834228757</v>
      </c>
      <c r="AG24" s="13">
        <f t="shared" si="13"/>
        <v>96.196959730913335</v>
      </c>
      <c r="AH24" s="13">
        <f t="shared" si="13"/>
        <v>98.120898925531606</v>
      </c>
      <c r="AI24" s="13">
        <f t="shared" si="13"/>
        <v>100.08331690404223</v>
      </c>
      <c r="AJ24" s="13">
        <f t="shared" si="13"/>
        <v>102.08498324212307</v>
      </c>
      <c r="AK24" s="13">
        <f t="shared" si="13"/>
        <v>104.12668290696553</v>
      </c>
      <c r="AL24" s="13">
        <f t="shared" si="13"/>
        <v>106.20921656510484</v>
      </c>
      <c r="AM24" s="13">
        <f t="shared" si="13"/>
        <v>108.33340089640694</v>
      </c>
      <c r="AN24" s="13">
        <f t="shared" si="13"/>
        <v>110.50006891433509</v>
      </c>
      <c r="AO24" s="13">
        <f t="shared" si="13"/>
        <v>112.71007029262179</v>
      </c>
      <c r="AP24" s="13">
        <f t="shared" si="13"/>
        <v>114.96427169847423</v>
      </c>
      <c r="AQ24" s="13">
        <f t="shared" si="13"/>
        <v>117.26355713244372</v>
      </c>
      <c r="AR24" s="13">
        <f t="shared" si="13"/>
        <v>119.60882827509259</v>
      </c>
      <c r="AS24" s="13">
        <f t="shared" si="13"/>
        <v>122.00100484059445</v>
      </c>
      <c r="AT24" s="13">
        <f t="shared" si="13"/>
        <v>124.44102493740634</v>
      </c>
      <c r="AU24" s="13">
        <f t="shared" si="13"/>
        <v>125.68543518678041</v>
      </c>
      <c r="AV24" s="13">
        <f t="shared" si="13"/>
        <v>126.94228953864821</v>
      </c>
      <c r="AW24" s="13">
        <f t="shared" si="13"/>
        <v>128.21171243403469</v>
      </c>
      <c r="AX24" s="13">
        <f t="shared" si="13"/>
        <v>129.49382955837504</v>
      </c>
      <c r="AY24" s="13">
        <f t="shared" si="13"/>
        <v>130.7887678539588</v>
      </c>
      <c r="AZ24" s="13">
        <f t="shared" si="13"/>
        <v>132.0966555324984</v>
      </c>
      <c r="BA24" s="13">
        <f t="shared" si="13"/>
        <v>133.41762208782339</v>
      </c>
      <c r="BB24" s="13">
        <f t="shared" si="13"/>
        <v>134.75179830870161</v>
      </c>
      <c r="BC24" s="13">
        <f t="shared" si="13"/>
        <v>136.09931629178863</v>
      </c>
      <c r="BD24" s="13">
        <f t="shared" si="13"/>
        <v>137.4603094547065</v>
      </c>
      <c r="BE24" s="13">
        <f t="shared" si="13"/>
        <v>138.83491254925357</v>
      </c>
    </row>
    <row r="25" spans="1:57" x14ac:dyDescent="0.35">
      <c r="A25" s="57" t="s">
        <v>616</v>
      </c>
      <c r="C25" s="86" t="s">
        <v>8</v>
      </c>
      <c r="D25" s="58" t="s">
        <v>621</v>
      </c>
      <c r="E25" s="87" t="s">
        <v>625</v>
      </c>
      <c r="F25" s="26" t="s">
        <v>52</v>
      </c>
      <c r="G25" s="11">
        <f t="shared" si="0"/>
        <v>3.5681227806227604</v>
      </c>
      <c r="H25" s="11">
        <f t="shared" si="0"/>
        <v>3.6394852362352159</v>
      </c>
      <c r="I25" s="11">
        <f t="shared" si="0"/>
        <v>3.7122749409599205</v>
      </c>
      <c r="J25" s="11">
        <f t="shared" si="0"/>
        <v>3.7865204397791188</v>
      </c>
      <c r="K25" s="11">
        <f t="shared" si="0"/>
        <v>3.8622508485747011</v>
      </c>
      <c r="L25" s="11">
        <f t="shared" si="0"/>
        <v>3.9394958655461951</v>
      </c>
      <c r="M25" s="11">
        <f t="shared" si="0"/>
        <v>4.0182857828571192</v>
      </c>
      <c r="N25" s="11">
        <f t="shared" si="0"/>
        <v>4.0986514985142612</v>
      </c>
      <c r="O25" s="11">
        <f t="shared" si="0"/>
        <v>4.1806245284845467</v>
      </c>
      <c r="P25" s="11">
        <f t="shared" si="0"/>
        <v>4.2642370190542378</v>
      </c>
      <c r="Q25" s="11">
        <f t="shared" si="0"/>
        <v>4.3495217594353228</v>
      </c>
      <c r="R25" s="12">
        <f>$R$8*'[3]Eurostat POM Portables GU'!M16</f>
        <v>4.4365121946240293</v>
      </c>
      <c r="S25" s="12">
        <f>$S$8*'[3]Eurostat POM Portables GU'!N16</f>
        <v>4.009552124492167</v>
      </c>
      <c r="T25" s="12">
        <f>$T$8*'[3]Eurostat POM Portables GU'!O16</f>
        <v>5.261839745264842</v>
      </c>
      <c r="U25" s="12">
        <f>$U$8*'[3]Eurostat POM Portables GU'!P16</f>
        <v>4.4705864197402141</v>
      </c>
      <c r="V25" s="12">
        <f>$V$8*'[3]Eurostat POM Portables GU'!Q16</f>
        <v>3.4718416345577938</v>
      </c>
      <c r="W25" s="12">
        <f>$W$8*'[3]Eurostat POM Portables GU'!R16</f>
        <v>4.7174648105046266</v>
      </c>
      <c r="X25" s="12">
        <f>$X$8*'[3]Eurostat POM Portables GU'!S16</f>
        <v>8.0059526933792142</v>
      </c>
      <c r="Y25" s="12">
        <f>$Y$8*'[3]Eurostat POM Portables GU'!T16</f>
        <v>7.709205279433629</v>
      </c>
      <c r="Z25" s="12">
        <f>$Z$8*'[3]Eurostat POM Portables GU'!U16</f>
        <v>5.6331924452697626</v>
      </c>
      <c r="AA25" s="12">
        <f>$AA$8*'[3]Eurostat POM Portables GU'!V16</f>
        <v>10.249569190870623</v>
      </c>
      <c r="AB25" s="12">
        <f>$AB$8*'[3]Eurostat POM Portables GU'!W16</f>
        <v>9.3334365668651103</v>
      </c>
      <c r="AC25" s="13">
        <f t="shared" ref="AC25:BE25" si="14">AB25+(AB25*AB$44)</f>
        <v>9.520105298202413</v>
      </c>
      <c r="AD25" s="13">
        <f t="shared" si="14"/>
        <v>9.7105074041664619</v>
      </c>
      <c r="AE25" s="13">
        <f t="shared" si="14"/>
        <v>9.9047175522497906</v>
      </c>
      <c r="AF25" s="13">
        <f t="shared" si="14"/>
        <v>10.102811903294786</v>
      </c>
      <c r="AG25" s="13">
        <f t="shared" si="14"/>
        <v>10.304868141360682</v>
      </c>
      <c r="AH25" s="13">
        <f t="shared" si="14"/>
        <v>10.510965504187896</v>
      </c>
      <c r="AI25" s="13">
        <f t="shared" si="14"/>
        <v>10.721184814271654</v>
      </c>
      <c r="AJ25" s="13">
        <f t="shared" si="14"/>
        <v>10.935608510557087</v>
      </c>
      <c r="AK25" s="13">
        <f t="shared" si="14"/>
        <v>11.154320680768228</v>
      </c>
      <c r="AL25" s="13">
        <f t="shared" si="14"/>
        <v>11.377407094383592</v>
      </c>
      <c r="AM25" s="13">
        <f t="shared" si="14"/>
        <v>11.604955236271264</v>
      </c>
      <c r="AN25" s="13">
        <f t="shared" si="14"/>
        <v>11.837054340996689</v>
      </c>
      <c r="AO25" s="13">
        <f t="shared" si="14"/>
        <v>12.073795427816624</v>
      </c>
      <c r="AP25" s="13">
        <f t="shared" si="14"/>
        <v>12.315271336372955</v>
      </c>
      <c r="AQ25" s="13">
        <f t="shared" si="14"/>
        <v>12.561576763100414</v>
      </c>
      <c r="AR25" s="13">
        <f t="shared" si="14"/>
        <v>12.812808298362421</v>
      </c>
      <c r="AS25" s="13">
        <f t="shared" si="14"/>
        <v>13.069064464329671</v>
      </c>
      <c r="AT25" s="13">
        <f t="shared" si="14"/>
        <v>13.330445753616264</v>
      </c>
      <c r="AU25" s="13">
        <f t="shared" si="14"/>
        <v>13.463750211152426</v>
      </c>
      <c r="AV25" s="13">
        <f t="shared" si="14"/>
        <v>13.59838771326395</v>
      </c>
      <c r="AW25" s="13">
        <f t="shared" si="14"/>
        <v>13.73437159039659</v>
      </c>
      <c r="AX25" s="13">
        <f t="shared" si="14"/>
        <v>13.871715306300556</v>
      </c>
      <c r="AY25" s="13">
        <f t="shared" si="14"/>
        <v>14.010432459363562</v>
      </c>
      <c r="AZ25" s="13">
        <f t="shared" si="14"/>
        <v>14.150536783957198</v>
      </c>
      <c r="BA25" s="13">
        <f t="shared" si="14"/>
        <v>14.292042151796771</v>
      </c>
      <c r="BB25" s="13">
        <f t="shared" si="14"/>
        <v>14.434962573314738</v>
      </c>
      <c r="BC25" s="13">
        <f t="shared" si="14"/>
        <v>14.579312199047886</v>
      </c>
      <c r="BD25" s="13">
        <f t="shared" si="14"/>
        <v>14.725105321038365</v>
      </c>
      <c r="BE25" s="13">
        <f t="shared" si="14"/>
        <v>14.872356374248749</v>
      </c>
    </row>
    <row r="26" spans="1:57" x14ac:dyDescent="0.35">
      <c r="A26" s="57" t="s">
        <v>616</v>
      </c>
      <c r="C26" s="86" t="s">
        <v>8</v>
      </c>
      <c r="D26" s="58" t="s">
        <v>621</v>
      </c>
      <c r="E26" s="87" t="s">
        <v>625</v>
      </c>
      <c r="F26" s="26" t="s">
        <v>53</v>
      </c>
      <c r="G26" s="11">
        <f t="shared" si="0"/>
        <v>39.929446600028321</v>
      </c>
      <c r="H26" s="11">
        <f t="shared" si="0"/>
        <v>40.72803553202889</v>
      </c>
      <c r="I26" s="11">
        <f t="shared" si="0"/>
        <v>41.542596242669468</v>
      </c>
      <c r="J26" s="11">
        <f t="shared" si="0"/>
        <v>42.373448167522859</v>
      </c>
      <c r="K26" s="11">
        <f t="shared" si="0"/>
        <v>43.220917130873318</v>
      </c>
      <c r="L26" s="11">
        <f t="shared" si="0"/>
        <v>44.085335473490787</v>
      </c>
      <c r="M26" s="11">
        <f t="shared" si="0"/>
        <v>44.967042182960604</v>
      </c>
      <c r="N26" s="11">
        <f t="shared" si="0"/>
        <v>45.866383026619815</v>
      </c>
      <c r="O26" s="11">
        <f t="shared" si="0"/>
        <v>46.783710687152215</v>
      </c>
      <c r="P26" s="11">
        <f t="shared" si="0"/>
        <v>47.719384900895264</v>
      </c>
      <c r="Q26" s="11">
        <f t="shared" si="0"/>
        <v>48.673772598913168</v>
      </c>
      <c r="R26" s="12">
        <f>$R$8*'[3]Eurostat POM Portables GU'!M17</f>
        <v>49.647248050891434</v>
      </c>
      <c r="S26" s="12">
        <f>$S$8*'[3]Eurostat POM Portables GU'!N17</f>
        <v>47.266683957004339</v>
      </c>
      <c r="T26" s="12">
        <f>$T$8*'[3]Eurostat POM Portables GU'!O17</f>
        <v>48.86358947908564</v>
      </c>
      <c r="U26" s="12">
        <f>$U$8*'[3]Eurostat POM Portables GU'!P17</f>
        <v>57.620891632207204</v>
      </c>
      <c r="V26" s="12">
        <f>$V$8*'[3]Eurostat POM Portables GU'!Q17</f>
        <v>55.365120579408355</v>
      </c>
      <c r="W26" s="12">
        <f>$W$8*'[3]Eurostat POM Portables GU'!R17</f>
        <v>41.933020537818898</v>
      </c>
      <c r="X26" s="12">
        <f>$X$8*'[3]Eurostat POM Portables GU'!S17</f>
        <v>90.806994713300085</v>
      </c>
      <c r="Y26" s="12">
        <f>$Y$8*'[3]Eurostat POM Portables GU'!T17</f>
        <v>70.677800364038291</v>
      </c>
      <c r="Z26" s="12">
        <f>$Z$8*'[3]Eurostat POM Portables GU'!U17</f>
        <v>88.86444413662241</v>
      </c>
      <c r="AA26" s="12">
        <f>$AA$8*'[3]Eurostat POM Portables GU'!V17</f>
        <v>116.46640039530025</v>
      </c>
      <c r="AB26" s="12">
        <f>$AB$8*'[3]Eurostat POM Portables GU'!W17</f>
        <v>101.37995823732271</v>
      </c>
      <c r="AC26" s="13">
        <f t="shared" ref="AC26:BE26" si="15">AB26+(AB26*AB$44)</f>
        <v>103.40755740206916</v>
      </c>
      <c r="AD26" s="13">
        <f t="shared" si="15"/>
        <v>105.47570855011054</v>
      </c>
      <c r="AE26" s="13">
        <f t="shared" si="15"/>
        <v>107.58522272111276</v>
      </c>
      <c r="AF26" s="13">
        <f t="shared" si="15"/>
        <v>109.73692717553502</v>
      </c>
      <c r="AG26" s="13">
        <f t="shared" si="15"/>
        <v>111.93166571904571</v>
      </c>
      <c r="AH26" s="13">
        <f t="shared" si="15"/>
        <v>114.17029903342663</v>
      </c>
      <c r="AI26" s="13">
        <f t="shared" si="15"/>
        <v>116.45370501409516</v>
      </c>
      <c r="AJ26" s="13">
        <f t="shared" si="15"/>
        <v>118.78277911437706</v>
      </c>
      <c r="AK26" s="13">
        <f t="shared" si="15"/>
        <v>121.1584346966646</v>
      </c>
      <c r="AL26" s="13">
        <f t="shared" si="15"/>
        <v>123.58160339059789</v>
      </c>
      <c r="AM26" s="13">
        <f t="shared" si="15"/>
        <v>126.05323545840984</v>
      </c>
      <c r="AN26" s="13">
        <f t="shared" si="15"/>
        <v>128.57430016757803</v>
      </c>
      <c r="AO26" s="13">
        <f t="shared" si="15"/>
        <v>131.1457861709296</v>
      </c>
      <c r="AP26" s="13">
        <f t="shared" si="15"/>
        <v>133.7687018943482</v>
      </c>
      <c r="AQ26" s="13">
        <f t="shared" si="15"/>
        <v>136.44407593223517</v>
      </c>
      <c r="AR26" s="13">
        <f t="shared" si="15"/>
        <v>139.17295745087986</v>
      </c>
      <c r="AS26" s="13">
        <f t="shared" si="15"/>
        <v>141.95641659989747</v>
      </c>
      <c r="AT26" s="13">
        <f t="shared" si="15"/>
        <v>144.79554493189542</v>
      </c>
      <c r="AU26" s="13">
        <f t="shared" si="15"/>
        <v>146.24350038121437</v>
      </c>
      <c r="AV26" s="13">
        <f t="shared" si="15"/>
        <v>147.70593538502652</v>
      </c>
      <c r="AW26" s="13">
        <f t="shared" si="15"/>
        <v>149.1829947388768</v>
      </c>
      <c r="AX26" s="13">
        <f t="shared" si="15"/>
        <v>150.67482468626557</v>
      </c>
      <c r="AY26" s="13">
        <f t="shared" si="15"/>
        <v>152.18157293312822</v>
      </c>
      <c r="AZ26" s="13">
        <f t="shared" si="15"/>
        <v>153.7033886624595</v>
      </c>
      <c r="BA26" s="13">
        <f t="shared" si="15"/>
        <v>155.24042254908409</v>
      </c>
      <c r="BB26" s="13">
        <f t="shared" si="15"/>
        <v>156.79282677457493</v>
      </c>
      <c r="BC26" s="13">
        <f t="shared" si="15"/>
        <v>158.36075504232068</v>
      </c>
      <c r="BD26" s="13">
        <f t="shared" si="15"/>
        <v>159.94436259274389</v>
      </c>
      <c r="BE26" s="13">
        <f t="shared" si="15"/>
        <v>161.54380621867134</v>
      </c>
    </row>
    <row r="27" spans="1:57" x14ac:dyDescent="0.35">
      <c r="A27" s="57" t="s">
        <v>616</v>
      </c>
      <c r="C27" s="86" t="s">
        <v>8</v>
      </c>
      <c r="D27" s="58" t="s">
        <v>621</v>
      </c>
      <c r="E27" s="87" t="s">
        <v>625</v>
      </c>
      <c r="F27" s="26" t="s">
        <v>54</v>
      </c>
      <c r="G27" s="11">
        <f t="shared" si="0"/>
        <v>562.11834804915372</v>
      </c>
      <c r="H27" s="11">
        <f t="shared" si="0"/>
        <v>573.3607150101368</v>
      </c>
      <c r="I27" s="11">
        <f t="shared" si="0"/>
        <v>584.82792931033953</v>
      </c>
      <c r="J27" s="11">
        <f t="shared" si="0"/>
        <v>596.52448789654636</v>
      </c>
      <c r="K27" s="11">
        <f t="shared" si="0"/>
        <v>608.45497765447726</v>
      </c>
      <c r="L27" s="11">
        <f t="shared" si="0"/>
        <v>620.62407720756687</v>
      </c>
      <c r="M27" s="11">
        <f t="shared" si="0"/>
        <v>633.03655875171819</v>
      </c>
      <c r="N27" s="11">
        <f t="shared" si="0"/>
        <v>645.69728992675255</v>
      </c>
      <c r="O27" s="11">
        <f t="shared" si="0"/>
        <v>658.61123572528766</v>
      </c>
      <c r="P27" s="11">
        <f t="shared" si="0"/>
        <v>671.78346043979343</v>
      </c>
      <c r="Q27" s="11">
        <f t="shared" si="0"/>
        <v>685.21912964858927</v>
      </c>
      <c r="R27" s="12">
        <f>$R$8*'[3]Eurostat POM Portables GU'!M18</f>
        <v>698.92351224156107</v>
      </c>
      <c r="S27" s="12">
        <f>$S$8*'[3]Eurostat POM Portables GU'!N18</f>
        <v>713.07008800938047</v>
      </c>
      <c r="T27" s="12">
        <f>$T$8*'[3]Eurostat POM Portables GU'!O18</f>
        <v>677.75650468567187</v>
      </c>
      <c r="U27" s="12">
        <f>$U$8*'[3]Eurostat POM Portables GU'!P18</f>
        <v>595.29412840238115</v>
      </c>
      <c r="V27" s="12">
        <f>$V$8*'[3]Eurostat POM Portables GU'!Q18</f>
        <v>502.32356051730568</v>
      </c>
      <c r="W27" s="12">
        <f>$W$8*'[3]Eurostat POM Portables GU'!R18</f>
        <v>525.27153141263796</v>
      </c>
      <c r="X27" s="12">
        <f>$X$8*'[3]Eurostat POM Portables GU'!S18</f>
        <v>777.44771326729619</v>
      </c>
      <c r="Y27" s="12">
        <f>$Y$8*'[3]Eurostat POM Portables GU'!T18</f>
        <v>733.187992136258</v>
      </c>
      <c r="Z27" s="12">
        <f>$Z$8*'[3]Eurostat POM Portables GU'!U18</f>
        <v>858.18166991719033</v>
      </c>
      <c r="AA27" s="12">
        <f>$AA$8*'[3]Eurostat POM Portables GU'!V18</f>
        <v>925.82908834677266</v>
      </c>
      <c r="AB27" s="12">
        <f>$AB$8*'[3]Eurostat POM Portables GU'!W18</f>
        <v>888.4750619520081</v>
      </c>
      <c r="AC27" s="13">
        <f t="shared" ref="AC27:BE27" si="16">AB27+(AB27*AB$44)</f>
        <v>906.24456319104831</v>
      </c>
      <c r="AD27" s="13">
        <f t="shared" si="16"/>
        <v>924.36945445486924</v>
      </c>
      <c r="AE27" s="13">
        <f t="shared" si="16"/>
        <v>942.85684354396665</v>
      </c>
      <c r="AF27" s="13">
        <f t="shared" si="16"/>
        <v>961.71398041484599</v>
      </c>
      <c r="AG27" s="13">
        <f t="shared" si="16"/>
        <v>980.94826002314289</v>
      </c>
      <c r="AH27" s="13">
        <f t="shared" si="16"/>
        <v>1000.5672252236058</v>
      </c>
      <c r="AI27" s="13">
        <f t="shared" si="16"/>
        <v>1020.5785697280779</v>
      </c>
      <c r="AJ27" s="13">
        <f t="shared" si="16"/>
        <v>1040.9901411226394</v>
      </c>
      <c r="AK27" s="13">
        <f t="shared" si="16"/>
        <v>1061.8099439450923</v>
      </c>
      <c r="AL27" s="13">
        <f t="shared" si="16"/>
        <v>1083.0461428239942</v>
      </c>
      <c r="AM27" s="13">
        <f t="shared" si="16"/>
        <v>1104.707065680474</v>
      </c>
      <c r="AN27" s="13">
        <f t="shared" si="16"/>
        <v>1126.8012069940835</v>
      </c>
      <c r="AO27" s="13">
        <f t="shared" si="16"/>
        <v>1149.3372311339651</v>
      </c>
      <c r="AP27" s="13">
        <f t="shared" si="16"/>
        <v>1172.3239757566444</v>
      </c>
      <c r="AQ27" s="13">
        <f t="shared" si="16"/>
        <v>1195.7704552717773</v>
      </c>
      <c r="AR27" s="13">
        <f t="shared" si="16"/>
        <v>1219.685864377213</v>
      </c>
      <c r="AS27" s="13">
        <f t="shared" si="16"/>
        <v>1244.0795816647571</v>
      </c>
      <c r="AT27" s="13">
        <f t="shared" si="16"/>
        <v>1268.9611732980522</v>
      </c>
      <c r="AU27" s="13">
        <f t="shared" si="16"/>
        <v>1281.6507850310327</v>
      </c>
      <c r="AV27" s="13">
        <f t="shared" si="16"/>
        <v>1294.4672928813429</v>
      </c>
      <c r="AW27" s="13">
        <f t="shared" si="16"/>
        <v>1307.4119658101563</v>
      </c>
      <c r="AX27" s="13">
        <f t="shared" si="16"/>
        <v>1320.4860854682579</v>
      </c>
      <c r="AY27" s="13">
        <f t="shared" si="16"/>
        <v>1333.6909463229404</v>
      </c>
      <c r="AZ27" s="13">
        <f t="shared" si="16"/>
        <v>1347.0278557861698</v>
      </c>
      <c r="BA27" s="13">
        <f t="shared" si="16"/>
        <v>1360.4981343440315</v>
      </c>
      <c r="BB27" s="13">
        <f t="shared" si="16"/>
        <v>1374.1031156874719</v>
      </c>
      <c r="BC27" s="13">
        <f t="shared" si="16"/>
        <v>1387.8441468443466</v>
      </c>
      <c r="BD27" s="13">
        <f t="shared" si="16"/>
        <v>1401.7225883127901</v>
      </c>
      <c r="BE27" s="13">
        <f t="shared" si="16"/>
        <v>1415.7398141959179</v>
      </c>
    </row>
    <row r="28" spans="1:57" x14ac:dyDescent="0.35">
      <c r="A28" s="57" t="s">
        <v>616</v>
      </c>
      <c r="C28" s="86" t="s">
        <v>8</v>
      </c>
      <c r="D28" s="58" t="s">
        <v>621</v>
      </c>
      <c r="E28" s="87" t="s">
        <v>625</v>
      </c>
      <c r="F28" s="26" t="s">
        <v>55</v>
      </c>
      <c r="G28" s="11">
        <f t="shared" ref="G28:Q43" si="17">H28/1.02</f>
        <v>21.928562451568133</v>
      </c>
      <c r="H28" s="11">
        <f t="shared" si="17"/>
        <v>22.367133700599496</v>
      </c>
      <c r="I28" s="11">
        <f t="shared" si="17"/>
        <v>22.814476374611488</v>
      </c>
      <c r="J28" s="11">
        <f t="shared" si="17"/>
        <v>23.270765902103719</v>
      </c>
      <c r="K28" s="11">
        <f t="shared" si="17"/>
        <v>23.736181220145795</v>
      </c>
      <c r="L28" s="11">
        <f t="shared" si="17"/>
        <v>24.210904844548711</v>
      </c>
      <c r="M28" s="11">
        <f t="shared" si="17"/>
        <v>24.695122941439685</v>
      </c>
      <c r="N28" s="11">
        <f t="shared" si="17"/>
        <v>25.189025400268481</v>
      </c>
      <c r="O28" s="11">
        <f t="shared" si="17"/>
        <v>25.692805908273851</v>
      </c>
      <c r="P28" s="11">
        <f t="shared" si="17"/>
        <v>26.206662026439329</v>
      </c>
      <c r="Q28" s="11">
        <f t="shared" si="17"/>
        <v>26.730795266968116</v>
      </c>
      <c r="R28" s="12">
        <f>$R$8*'[3]Eurostat POM Portables GU'!M19</f>
        <v>27.265411172307477</v>
      </c>
      <c r="S28" s="12">
        <f>$S$8*'[3]Eurostat POM Portables GU'!N19</f>
        <v>11.690569969263279</v>
      </c>
      <c r="T28" s="12">
        <f>$T$8*'[3]Eurostat POM Portables GU'!O19</f>
        <v>13.168699050246504</v>
      </c>
      <c r="U28" s="12">
        <f>$U$8*'[3]Eurostat POM Portables GU'!P19</f>
        <v>13.399595387227638</v>
      </c>
      <c r="V28" s="12">
        <f>$V$8*'[3]Eurostat POM Portables GU'!Q19</f>
        <v>10.425520530326267</v>
      </c>
      <c r="W28" s="12">
        <f>$W$8*'[3]Eurostat POM Portables GU'!R19</f>
        <v>9.063562438614106</v>
      </c>
      <c r="X28" s="12">
        <f>$X$8*'[3]Eurostat POM Portables GU'!S19</f>
        <v>14.895808181927157</v>
      </c>
      <c r="Y28" s="12">
        <f>$Y$8*'[3]Eurostat POM Portables GU'!T19</f>
        <v>15.787320841332463</v>
      </c>
      <c r="Z28" s="12">
        <f>$Z$8*'[3]Eurostat POM Portables GU'!U19</f>
        <v>18.839162159464919</v>
      </c>
      <c r="AA28" s="12">
        <f>$AA$8*'[3]Eurostat POM Portables GU'!V19</f>
        <v>21.913105569605612</v>
      </c>
      <c r="AB28" s="12">
        <f>$AB$8*'[3]Eurostat POM Portables GU'!W19</f>
        <v>18.809661807303918</v>
      </c>
      <c r="AC28" s="13">
        <f t="shared" ref="AC28:BE28" si="18">AB28+(AB28*AB$44)</f>
        <v>19.185855043449997</v>
      </c>
      <c r="AD28" s="13">
        <f t="shared" si="18"/>
        <v>19.569572144318997</v>
      </c>
      <c r="AE28" s="13">
        <f t="shared" si="18"/>
        <v>19.960963587205377</v>
      </c>
      <c r="AF28" s="13">
        <f t="shared" si="18"/>
        <v>20.360182858949486</v>
      </c>
      <c r="AG28" s="13">
        <f t="shared" si="18"/>
        <v>20.767386516128475</v>
      </c>
      <c r="AH28" s="13">
        <f t="shared" si="18"/>
        <v>21.182734246451044</v>
      </c>
      <c r="AI28" s="13">
        <f t="shared" si="18"/>
        <v>21.606388931380064</v>
      </c>
      <c r="AJ28" s="13">
        <f t="shared" si="18"/>
        <v>22.038516710007666</v>
      </c>
      <c r="AK28" s="13">
        <f t="shared" si="18"/>
        <v>22.479287044207819</v>
      </c>
      <c r="AL28" s="13">
        <f t="shared" si="18"/>
        <v>22.928872785091976</v>
      </c>
      <c r="AM28" s="13">
        <f t="shared" si="18"/>
        <v>23.387450240793815</v>
      </c>
      <c r="AN28" s="13">
        <f t="shared" si="18"/>
        <v>23.85519924560969</v>
      </c>
      <c r="AO28" s="13">
        <f t="shared" si="18"/>
        <v>24.332303230521884</v>
      </c>
      <c r="AP28" s="13">
        <f t="shared" si="18"/>
        <v>24.81894929513232</v>
      </c>
      <c r="AQ28" s="13">
        <f t="shared" si="18"/>
        <v>25.315328281034965</v>
      </c>
      <c r="AR28" s="13">
        <f t="shared" si="18"/>
        <v>25.821634846655666</v>
      </c>
      <c r="AS28" s="13">
        <f t="shared" si="18"/>
        <v>26.338067543588778</v>
      </c>
      <c r="AT28" s="13">
        <f t="shared" si="18"/>
        <v>26.864828894460555</v>
      </c>
      <c r="AU28" s="13">
        <f t="shared" si="18"/>
        <v>27.133477183405159</v>
      </c>
      <c r="AV28" s="13">
        <f t="shared" si="18"/>
        <v>27.404811955239211</v>
      </c>
      <c r="AW28" s="13">
        <f t="shared" si="18"/>
        <v>27.678860074791604</v>
      </c>
      <c r="AX28" s="13">
        <f t="shared" si="18"/>
        <v>27.955648675539521</v>
      </c>
      <c r="AY28" s="13">
        <f t="shared" si="18"/>
        <v>28.235205162294918</v>
      </c>
      <c r="AZ28" s="13">
        <f t="shared" si="18"/>
        <v>28.517557213917868</v>
      </c>
      <c r="BA28" s="13">
        <f t="shared" si="18"/>
        <v>28.802732786057046</v>
      </c>
      <c r="BB28" s="13">
        <f t="shared" si="18"/>
        <v>29.090760113917618</v>
      </c>
      <c r="BC28" s="13">
        <f t="shared" si="18"/>
        <v>29.381667715056793</v>
      </c>
      <c r="BD28" s="13">
        <f t="shared" si="18"/>
        <v>29.675484392207359</v>
      </c>
      <c r="BE28" s="13">
        <f t="shared" si="18"/>
        <v>29.972239236129433</v>
      </c>
    </row>
    <row r="29" spans="1:57" x14ac:dyDescent="0.35">
      <c r="A29" s="57" t="s">
        <v>616</v>
      </c>
      <c r="C29" s="86" t="s">
        <v>8</v>
      </c>
      <c r="D29" s="58" t="s">
        <v>621</v>
      </c>
      <c r="E29" s="87" t="s">
        <v>625</v>
      </c>
      <c r="F29" s="26" t="s">
        <v>56</v>
      </c>
      <c r="G29" s="11">
        <f t="shared" si="17"/>
        <v>13.487618412604991</v>
      </c>
      <c r="H29" s="11">
        <f t="shared" si="17"/>
        <v>13.757370780857091</v>
      </c>
      <c r="I29" s="11">
        <f t="shared" si="17"/>
        <v>14.032518196474232</v>
      </c>
      <c r="J29" s="11">
        <f t="shared" si="17"/>
        <v>14.313168560403717</v>
      </c>
      <c r="K29" s="11">
        <f t="shared" si="17"/>
        <v>14.599431931611791</v>
      </c>
      <c r="L29" s="11">
        <f t="shared" si="17"/>
        <v>14.891420570244028</v>
      </c>
      <c r="M29" s="11">
        <f t="shared" si="17"/>
        <v>15.189248981648909</v>
      </c>
      <c r="N29" s="11">
        <f t="shared" si="17"/>
        <v>15.493033961281887</v>
      </c>
      <c r="O29" s="11">
        <f t="shared" si="17"/>
        <v>15.802894640507525</v>
      </c>
      <c r="P29" s="11">
        <f t="shared" si="17"/>
        <v>16.118952533317675</v>
      </c>
      <c r="Q29" s="11">
        <f t="shared" si="17"/>
        <v>16.441331583984027</v>
      </c>
      <c r="R29" s="12">
        <f>$R$8*'[3]Eurostat POM Portables GU'!M20</f>
        <v>16.770158215663709</v>
      </c>
      <c r="S29" s="12">
        <f>$S$8*'[3]Eurostat POM Portables GU'!N20</f>
        <v>18.945436624488668</v>
      </c>
      <c r="T29" s="12">
        <f>$T$8*'[3]Eurostat POM Portables GU'!O20</f>
        <v>20.306614550900726</v>
      </c>
      <c r="U29" s="12">
        <f>$U$8*'[3]Eurostat POM Portables GU'!P20</f>
        <v>16.622343002394508</v>
      </c>
      <c r="V29" s="12">
        <f>$V$8*'[3]Eurostat POM Portables GU'!Q20</f>
        <v>14.338091465478634</v>
      </c>
      <c r="W29" s="12">
        <f>$W$8*'[3]Eurostat POM Portables GU'!R20</f>
        <v>15.930648544839464</v>
      </c>
      <c r="X29" s="12">
        <f>$X$8*'[3]Eurostat POM Portables GU'!S20</f>
        <v>25.244769571396045</v>
      </c>
      <c r="Y29" s="12">
        <f>$Y$8*'[3]Eurostat POM Portables GU'!T20</f>
        <v>23.056151384336903</v>
      </c>
      <c r="Z29" s="12">
        <f>$Z$8*'[3]Eurostat POM Portables GU'!U20</f>
        <v>24.999874744609471</v>
      </c>
      <c r="AA29" s="12">
        <f>$AA$8*'[3]Eurostat POM Portables GU'!V20</f>
        <v>26.856632549523088</v>
      </c>
      <c r="AB29" s="12">
        <f>$AB$8*'[3]Eurostat POM Portables GU'!W20</f>
        <v>25.50974572114648</v>
      </c>
      <c r="AC29" s="13">
        <f t="shared" ref="AC29:BE29" si="19">AB29+(AB29*AB$44)</f>
        <v>26.019940635569409</v>
      </c>
      <c r="AD29" s="13">
        <f t="shared" si="19"/>
        <v>26.540339448280797</v>
      </c>
      <c r="AE29" s="13">
        <f t="shared" si="19"/>
        <v>27.071146237246413</v>
      </c>
      <c r="AF29" s="13">
        <f t="shared" si="19"/>
        <v>27.612569161991342</v>
      </c>
      <c r="AG29" s="13">
        <f t="shared" si="19"/>
        <v>28.164820545231169</v>
      </c>
      <c r="AH29" s="13">
        <f t="shared" si="19"/>
        <v>28.728116956135793</v>
      </c>
      <c r="AI29" s="13">
        <f t="shared" si="19"/>
        <v>29.302679295258507</v>
      </c>
      <c r="AJ29" s="13">
        <f t="shared" si="19"/>
        <v>29.888732881163676</v>
      </c>
      <c r="AK29" s="13">
        <f t="shared" si="19"/>
        <v>30.486507538786949</v>
      </c>
      <c r="AL29" s="13">
        <f t="shared" si="19"/>
        <v>31.096237689562688</v>
      </c>
      <c r="AM29" s="13">
        <f t="shared" si="19"/>
        <v>31.718162443353943</v>
      </c>
      <c r="AN29" s="13">
        <f t="shared" si="19"/>
        <v>32.352525692221022</v>
      </c>
      <c r="AO29" s="13">
        <f t="shared" si="19"/>
        <v>32.999576206065441</v>
      </c>
      <c r="AP29" s="13">
        <f t="shared" si="19"/>
        <v>33.659567730186751</v>
      </c>
      <c r="AQ29" s="13">
        <f t="shared" si="19"/>
        <v>34.332759084790489</v>
      </c>
      <c r="AR29" s="13">
        <f t="shared" si="19"/>
        <v>35.019414266486301</v>
      </c>
      <c r="AS29" s="13">
        <f t="shared" si="19"/>
        <v>35.719802551816024</v>
      </c>
      <c r="AT29" s="13">
        <f t="shared" si="19"/>
        <v>36.434198602852341</v>
      </c>
      <c r="AU29" s="13">
        <f t="shared" si="19"/>
        <v>36.798540588880861</v>
      </c>
      <c r="AV29" s="13">
        <f t="shared" si="19"/>
        <v>37.166525994769671</v>
      </c>
      <c r="AW29" s="13">
        <f t="shared" si="19"/>
        <v>37.538191254717368</v>
      </c>
      <c r="AX29" s="13">
        <f t="shared" si="19"/>
        <v>37.913573167264545</v>
      </c>
      <c r="AY29" s="13">
        <f t="shared" si="19"/>
        <v>38.292708898937192</v>
      </c>
      <c r="AZ29" s="13">
        <f t="shared" si="19"/>
        <v>38.675635987926562</v>
      </c>
      <c r="BA29" s="13">
        <f t="shared" si="19"/>
        <v>39.062392347805826</v>
      </c>
      <c r="BB29" s="13">
        <f t="shared" si="19"/>
        <v>39.453016271283886</v>
      </c>
      <c r="BC29" s="13">
        <f t="shared" si="19"/>
        <v>39.847546433996726</v>
      </c>
      <c r="BD29" s="13">
        <f t="shared" si="19"/>
        <v>40.246021898336693</v>
      </c>
      <c r="BE29" s="13">
        <f t="shared" si="19"/>
        <v>40.648482117320057</v>
      </c>
    </row>
    <row r="30" spans="1:57" x14ac:dyDescent="0.35">
      <c r="A30" s="57" t="s">
        <v>616</v>
      </c>
      <c r="C30" s="86" t="s">
        <v>8</v>
      </c>
      <c r="D30" s="58" t="s">
        <v>621</v>
      </c>
      <c r="E30" s="87" t="s">
        <v>625</v>
      </c>
      <c r="F30" s="26" t="s">
        <v>57</v>
      </c>
      <c r="G30" s="11">
        <f t="shared" si="17"/>
        <v>3.4804913615578137</v>
      </c>
      <c r="H30" s="11">
        <f t="shared" si="17"/>
        <v>3.55010118878897</v>
      </c>
      <c r="I30" s="11">
        <f t="shared" si="17"/>
        <v>3.6211032125647495</v>
      </c>
      <c r="J30" s="11">
        <f t="shared" si="17"/>
        <v>3.6935252768160445</v>
      </c>
      <c r="K30" s="11">
        <f t="shared" si="17"/>
        <v>3.7673957823523656</v>
      </c>
      <c r="L30" s="11">
        <f t="shared" si="17"/>
        <v>3.842743697999413</v>
      </c>
      <c r="M30" s="11">
        <f t="shared" si="17"/>
        <v>3.9195985719594013</v>
      </c>
      <c r="N30" s="11">
        <f t="shared" si="17"/>
        <v>3.9979905433985894</v>
      </c>
      <c r="O30" s="11">
        <f t="shared" si="17"/>
        <v>4.0779503542665614</v>
      </c>
      <c r="P30" s="11">
        <f t="shared" si="17"/>
        <v>4.1595093613518923</v>
      </c>
      <c r="Q30" s="11">
        <f t="shared" si="17"/>
        <v>4.2426995485789298</v>
      </c>
      <c r="R30" s="12">
        <f>$R$8*'[3]Eurostat POM Portables GU'!M21</f>
        <v>4.3275535395505083</v>
      </c>
      <c r="S30" s="12">
        <f>$S$8*'[3]Eurostat POM Portables GU'!N21</f>
        <v>4.5231624268440331</v>
      </c>
      <c r="T30" s="12">
        <f>$T$8*'[3]Eurostat POM Portables GU'!O21</f>
        <v>4.6641356188609713</v>
      </c>
      <c r="U30" s="12">
        <f>$U$8*'[3]Eurostat POM Portables GU'!P21</f>
        <v>4.1458934223173474</v>
      </c>
      <c r="V30" s="12">
        <f>$V$8*'[3]Eurostat POM Portables GU'!Q21</f>
        <v>3.5230487383123337</v>
      </c>
      <c r="W30" s="12">
        <f>$W$8*'[3]Eurostat POM Portables GU'!R21</f>
        <v>4.1762561104738332</v>
      </c>
      <c r="X30" s="12">
        <f>$X$8*'[3]Eurostat POM Portables GU'!S21</f>
        <v>6.1023757731104364</v>
      </c>
      <c r="Y30" s="12">
        <f>$Y$8*'[3]Eurostat POM Portables GU'!T21</f>
        <v>6.3234847072277409</v>
      </c>
      <c r="Z30" s="12">
        <f>$Z$8*'[3]Eurostat POM Portables GU'!U21</f>
        <v>8.0664649216288904</v>
      </c>
      <c r="AA30" s="12">
        <f>$AA$8*'[3]Eurostat POM Portables GU'!V21</f>
        <v>8.5796586235318557</v>
      </c>
      <c r="AB30" s="12">
        <f>$AB$8*'[3]Eurostat POM Portables GU'!W21</f>
        <v>7.8259176862505351</v>
      </c>
      <c r="AC30" s="13">
        <f t="shared" ref="AC30:BE30" si="20">AB30+(AB30*AB$44)</f>
        <v>7.9824360399755454</v>
      </c>
      <c r="AD30" s="13">
        <f t="shared" si="20"/>
        <v>8.1420847607750559</v>
      </c>
      <c r="AE30" s="13">
        <f t="shared" si="20"/>
        <v>8.3049264559905573</v>
      </c>
      <c r="AF30" s="13">
        <f t="shared" si="20"/>
        <v>8.4710249851103683</v>
      </c>
      <c r="AG30" s="13">
        <f t="shared" si="20"/>
        <v>8.6404454848125756</v>
      </c>
      <c r="AH30" s="13">
        <f t="shared" si="20"/>
        <v>8.813254394508828</v>
      </c>
      <c r="AI30" s="13">
        <f t="shared" si="20"/>
        <v>8.9895194823990039</v>
      </c>
      <c r="AJ30" s="13">
        <f t="shared" si="20"/>
        <v>9.1693098720469841</v>
      </c>
      <c r="AK30" s="13">
        <f t="shared" si="20"/>
        <v>9.3526960694879246</v>
      </c>
      <c r="AL30" s="13">
        <f t="shared" si="20"/>
        <v>9.5397499908776826</v>
      </c>
      <c r="AM30" s="13">
        <f t="shared" si="20"/>
        <v>9.7305449906952362</v>
      </c>
      <c r="AN30" s="13">
        <f t="shared" si="20"/>
        <v>9.9251558905091404</v>
      </c>
      <c r="AO30" s="13">
        <f t="shared" si="20"/>
        <v>10.123659008319324</v>
      </c>
      <c r="AP30" s="13">
        <f t="shared" si="20"/>
        <v>10.32613218848571</v>
      </c>
      <c r="AQ30" s="13">
        <f t="shared" si="20"/>
        <v>10.532654832255425</v>
      </c>
      <c r="AR30" s="13">
        <f t="shared" si="20"/>
        <v>10.743307928900533</v>
      </c>
      <c r="AS30" s="13">
        <f t="shared" si="20"/>
        <v>10.958174087478543</v>
      </c>
      <c r="AT30" s="13">
        <f t="shared" si="20"/>
        <v>11.177337569228113</v>
      </c>
      <c r="AU30" s="13">
        <f t="shared" si="20"/>
        <v>11.289110944920393</v>
      </c>
      <c r="AV30" s="13">
        <f t="shared" si="20"/>
        <v>11.402002054369598</v>
      </c>
      <c r="AW30" s="13">
        <f t="shared" si="20"/>
        <v>11.516022074913295</v>
      </c>
      <c r="AX30" s="13">
        <f t="shared" si="20"/>
        <v>11.631182295662427</v>
      </c>
      <c r="AY30" s="13">
        <f t="shared" si="20"/>
        <v>11.747494118619052</v>
      </c>
      <c r="AZ30" s="13">
        <f t="shared" si="20"/>
        <v>11.864969059805242</v>
      </c>
      <c r="BA30" s="13">
        <f t="shared" si="20"/>
        <v>11.983618750403295</v>
      </c>
      <c r="BB30" s="13">
        <f t="shared" si="20"/>
        <v>12.103454937907328</v>
      </c>
      <c r="BC30" s="13">
        <f t="shared" si="20"/>
        <v>12.224489487286402</v>
      </c>
      <c r="BD30" s="13">
        <f t="shared" si="20"/>
        <v>12.346734382159266</v>
      </c>
      <c r="BE30" s="13">
        <f t="shared" si="20"/>
        <v>12.470201725980859</v>
      </c>
    </row>
    <row r="31" spans="1:57" x14ac:dyDescent="0.35">
      <c r="A31" s="57" t="s">
        <v>616</v>
      </c>
      <c r="C31" s="86" t="s">
        <v>8</v>
      </c>
      <c r="D31" s="58" t="s">
        <v>621</v>
      </c>
      <c r="E31" s="87" t="s">
        <v>625</v>
      </c>
      <c r="F31" s="26" t="s">
        <v>58</v>
      </c>
      <c r="G31" s="11">
        <f t="shared" si="17"/>
        <v>1.663282434469691</v>
      </c>
      <c r="H31" s="11">
        <f t="shared" si="17"/>
        <v>1.6965480831590849</v>
      </c>
      <c r="I31" s="11">
        <f t="shared" si="17"/>
        <v>1.7304790448222667</v>
      </c>
      <c r="J31" s="11">
        <f t="shared" si="17"/>
        <v>1.7650886257187119</v>
      </c>
      <c r="K31" s="11">
        <f t="shared" si="17"/>
        <v>1.8003903982330862</v>
      </c>
      <c r="L31" s="11">
        <f t="shared" si="17"/>
        <v>1.836398206197748</v>
      </c>
      <c r="M31" s="11">
        <f t="shared" si="17"/>
        <v>1.873126170321703</v>
      </c>
      <c r="N31" s="11">
        <f t="shared" si="17"/>
        <v>1.9105886937281371</v>
      </c>
      <c r="O31" s="11">
        <f t="shared" si="17"/>
        <v>1.9488004676027</v>
      </c>
      <c r="P31" s="11">
        <f t="shared" si="17"/>
        <v>1.9877764769547541</v>
      </c>
      <c r="Q31" s="11">
        <f t="shared" si="17"/>
        <v>2.0275320064938493</v>
      </c>
      <c r="R31" s="12">
        <f>$R$8*'[3]Eurostat POM Portables GU'!M22</f>
        <v>2.0680826466237265</v>
      </c>
      <c r="S31" s="12">
        <f>$S$8*'[3]Eurostat POM Portables GU'!N22</f>
        <v>2.5261389729353367</v>
      </c>
      <c r="T31" s="12">
        <f>$T$8*'[3]Eurostat POM Portables GU'!O22</f>
        <v>2.2728082550177944</v>
      </c>
      <c r="U31" s="12">
        <f>$U$8*'[3]Eurostat POM Portables GU'!P22</f>
        <v>2.4872937451833765</v>
      </c>
      <c r="V31" s="12">
        <f>$V$8*'[3]Eurostat POM Portables GU'!Q22</f>
        <v>1.5136819869841946</v>
      </c>
      <c r="W31" s="12">
        <f>$W$8*'[3]Eurostat POM Portables GU'!R22</f>
        <v>1.6065801567843219</v>
      </c>
      <c r="X31" s="12">
        <f>$X$8*'[3]Eurostat POM Portables GU'!S22</f>
        <v>2.0675213440239837</v>
      </c>
      <c r="Y31" s="12">
        <f>$Y$8*'[3]Eurostat POM Portables GU'!T22</f>
        <v>2.4356005690518332</v>
      </c>
      <c r="Z31" s="12">
        <f>$Z$8*'[3]Eurostat POM Portables GU'!U22</f>
        <v>5.7198569444277583</v>
      </c>
      <c r="AA31" s="12">
        <f>$AA$8*'[3]Eurostat POM Portables GU'!V22</f>
        <v>4.7040197280743623</v>
      </c>
      <c r="AB31" s="12">
        <f>$AB$8*'[3]Eurostat POM Portables GU'!W22</f>
        <v>4.5033350896318867</v>
      </c>
      <c r="AC31" s="13">
        <f t="shared" ref="AC31:BE31" si="21">AB31+(AB31*AB$44)</f>
        <v>4.5934017914245242</v>
      </c>
      <c r="AD31" s="13">
        <f t="shared" si="21"/>
        <v>4.6852698272530144</v>
      </c>
      <c r="AE31" s="13">
        <f t="shared" si="21"/>
        <v>4.7789752237980752</v>
      </c>
      <c r="AF31" s="13">
        <f t="shared" si="21"/>
        <v>4.8745547282740365</v>
      </c>
      <c r="AG31" s="13">
        <f t="shared" si="21"/>
        <v>4.972045822839517</v>
      </c>
      <c r="AH31" s="13">
        <f t="shared" si="21"/>
        <v>5.071486739296307</v>
      </c>
      <c r="AI31" s="13">
        <f t="shared" si="21"/>
        <v>5.1729164740822329</v>
      </c>
      <c r="AJ31" s="13">
        <f t="shared" si="21"/>
        <v>5.2763748035638773</v>
      </c>
      <c r="AK31" s="13">
        <f t="shared" si="21"/>
        <v>5.3819022996351551</v>
      </c>
      <c r="AL31" s="13">
        <f t="shared" si="21"/>
        <v>5.4895403456278586</v>
      </c>
      <c r="AM31" s="13">
        <f t="shared" si="21"/>
        <v>5.5993311525404161</v>
      </c>
      <c r="AN31" s="13">
        <f t="shared" si="21"/>
        <v>5.7113177755912243</v>
      </c>
      <c r="AO31" s="13">
        <f t="shared" si="21"/>
        <v>5.8255441311030491</v>
      </c>
      <c r="AP31" s="13">
        <f t="shared" si="21"/>
        <v>5.9420550137251098</v>
      </c>
      <c r="AQ31" s="13">
        <f t="shared" si="21"/>
        <v>6.060896113999612</v>
      </c>
      <c r="AR31" s="13">
        <f t="shared" si="21"/>
        <v>6.1821140362796045</v>
      </c>
      <c r="AS31" s="13">
        <f t="shared" si="21"/>
        <v>6.3057563170051969</v>
      </c>
      <c r="AT31" s="13">
        <f t="shared" si="21"/>
        <v>6.431871443345301</v>
      </c>
      <c r="AU31" s="13">
        <f t="shared" si="21"/>
        <v>6.496190157778754</v>
      </c>
      <c r="AV31" s="13">
        <f t="shared" si="21"/>
        <v>6.5611520593565418</v>
      </c>
      <c r="AW31" s="13">
        <f t="shared" si="21"/>
        <v>6.626763579950107</v>
      </c>
      <c r="AX31" s="13">
        <f t="shared" si="21"/>
        <v>6.6930312157496079</v>
      </c>
      <c r="AY31" s="13">
        <f t="shared" si="21"/>
        <v>6.7599615279071044</v>
      </c>
      <c r="AZ31" s="13">
        <f t="shared" si="21"/>
        <v>6.8275611431861751</v>
      </c>
      <c r="BA31" s="13">
        <f t="shared" si="21"/>
        <v>6.8958367546180366</v>
      </c>
      <c r="BB31" s="13">
        <f t="shared" si="21"/>
        <v>6.964795122164217</v>
      </c>
      <c r="BC31" s="13">
        <f t="shared" si="21"/>
        <v>7.0344430733858596</v>
      </c>
      <c r="BD31" s="13">
        <f t="shared" si="21"/>
        <v>7.1047875041197184</v>
      </c>
      <c r="BE31" s="13">
        <f t="shared" si="21"/>
        <v>7.1758353791609153</v>
      </c>
    </row>
    <row r="32" spans="1:57" x14ac:dyDescent="0.35">
      <c r="A32" s="57" t="s">
        <v>616</v>
      </c>
      <c r="C32" s="86" t="s">
        <v>8</v>
      </c>
      <c r="D32" s="58" t="s">
        <v>621</v>
      </c>
      <c r="E32" s="87" t="s">
        <v>625</v>
      </c>
      <c r="F32" s="26" t="s">
        <v>59</v>
      </c>
      <c r="G32" s="11">
        <f t="shared" si="17"/>
        <v>148.15424914523871</v>
      </c>
      <c r="H32" s="11">
        <f t="shared" si="17"/>
        <v>151.11733412814348</v>
      </c>
      <c r="I32" s="11">
        <f t="shared" si="17"/>
        <v>154.13968081070635</v>
      </c>
      <c r="J32" s="11">
        <f t="shared" si="17"/>
        <v>157.22247442692048</v>
      </c>
      <c r="K32" s="11">
        <f t="shared" si="17"/>
        <v>160.3669239154589</v>
      </c>
      <c r="L32" s="11">
        <f t="shared" si="17"/>
        <v>163.57426239376807</v>
      </c>
      <c r="M32" s="11">
        <f t="shared" si="17"/>
        <v>166.84574764164344</v>
      </c>
      <c r="N32" s="11">
        <f t="shared" si="17"/>
        <v>170.18266259447631</v>
      </c>
      <c r="O32" s="11">
        <f t="shared" si="17"/>
        <v>173.58631584636584</v>
      </c>
      <c r="P32" s="11">
        <f t="shared" si="17"/>
        <v>177.05804216329315</v>
      </c>
      <c r="Q32" s="11">
        <f t="shared" si="17"/>
        <v>180.59920300655901</v>
      </c>
      <c r="R32" s="12">
        <f>$R$8*'[3]Eurostat POM Portables GU'!M23</f>
        <v>184.2111870666902</v>
      </c>
      <c r="S32" s="12">
        <f>$S$8*'[3]Eurostat POM Portables GU'!N23</f>
        <v>179.86051342737068</v>
      </c>
      <c r="T32" s="12">
        <f>$T$8*'[3]Eurostat POM Portables GU'!O23</f>
        <v>173.41082539127675</v>
      </c>
      <c r="U32" s="12">
        <f>$U$8*'[3]Eurostat POM Portables GU'!P23</f>
        <v>186.50462695252264</v>
      </c>
      <c r="V32" s="12">
        <f>$V$8*'[3]Eurostat POM Portables GU'!Q23</f>
        <v>170.00758446507191</v>
      </c>
      <c r="W32" s="12">
        <f>$W$8*'[3]Eurostat POM Portables GU'!R23</f>
        <v>187.07922780591969</v>
      </c>
      <c r="X32" s="12">
        <f>$X$8*'[3]Eurostat POM Portables GU'!S23</f>
        <v>269.90109762662581</v>
      </c>
      <c r="Y32" s="12">
        <f>$Y$8*'[3]Eurostat POM Portables GU'!T23</f>
        <v>289.85159567101317</v>
      </c>
      <c r="Z32" s="12">
        <f>$Z$8*'[3]Eurostat POM Portables GU'!U23</f>
        <v>291.99269716309539</v>
      </c>
      <c r="AA32" s="12">
        <f>$AA$8*'[3]Eurostat POM Portables GU'!V23</f>
        <v>357.97885980943261</v>
      </c>
      <c r="AB32" s="12">
        <f>$AB$8*'[3]Eurostat POM Portables GU'!W23</f>
        <v>325.97006615256174</v>
      </c>
      <c r="AC32" s="13">
        <f t="shared" ref="AC32:BE32" si="22">AB32+(AB32*AB$44)</f>
        <v>332.48946747561297</v>
      </c>
      <c r="AD32" s="13">
        <f t="shared" si="22"/>
        <v>339.13925682512524</v>
      </c>
      <c r="AE32" s="13">
        <f t="shared" si="22"/>
        <v>345.92204196162777</v>
      </c>
      <c r="AF32" s="13">
        <f t="shared" si="22"/>
        <v>352.84048280086034</v>
      </c>
      <c r="AG32" s="13">
        <f t="shared" si="22"/>
        <v>359.89729245687755</v>
      </c>
      <c r="AH32" s="13">
        <f t="shared" si="22"/>
        <v>367.09523830601512</v>
      </c>
      <c r="AI32" s="13">
        <f t="shared" si="22"/>
        <v>374.43714307213543</v>
      </c>
      <c r="AJ32" s="13">
        <f t="shared" si="22"/>
        <v>381.92588593357812</v>
      </c>
      <c r="AK32" s="13">
        <f t="shared" si="22"/>
        <v>389.56440365224967</v>
      </c>
      <c r="AL32" s="13">
        <f t="shared" si="22"/>
        <v>397.35569172529466</v>
      </c>
      <c r="AM32" s="13">
        <f t="shared" si="22"/>
        <v>405.30280555980056</v>
      </c>
      <c r="AN32" s="13">
        <f t="shared" si="22"/>
        <v>413.40886167099654</v>
      </c>
      <c r="AO32" s="13">
        <f t="shared" si="22"/>
        <v>421.67703890441646</v>
      </c>
      <c r="AP32" s="13">
        <f t="shared" si="22"/>
        <v>430.11057968250481</v>
      </c>
      <c r="AQ32" s="13">
        <f t="shared" si="22"/>
        <v>438.71279127615492</v>
      </c>
      <c r="AR32" s="13">
        <f t="shared" si="22"/>
        <v>447.487047101678</v>
      </c>
      <c r="AS32" s="13">
        <f t="shared" si="22"/>
        <v>456.43678804371154</v>
      </c>
      <c r="AT32" s="13">
        <f t="shared" si="22"/>
        <v>465.56552380458578</v>
      </c>
      <c r="AU32" s="13">
        <f t="shared" si="22"/>
        <v>470.22117904263166</v>
      </c>
      <c r="AV32" s="13">
        <f t="shared" si="22"/>
        <v>474.92339083305797</v>
      </c>
      <c r="AW32" s="13">
        <f t="shared" si="22"/>
        <v>479.67262474138852</v>
      </c>
      <c r="AX32" s="13">
        <f t="shared" si="22"/>
        <v>484.46935098880238</v>
      </c>
      <c r="AY32" s="13">
        <f t="shared" si="22"/>
        <v>489.31404449869041</v>
      </c>
      <c r="AZ32" s="13">
        <f t="shared" si="22"/>
        <v>494.20718494367731</v>
      </c>
      <c r="BA32" s="13">
        <f t="shared" si="22"/>
        <v>499.14925679311409</v>
      </c>
      <c r="BB32" s="13">
        <f t="shared" si="22"/>
        <v>504.14074936104521</v>
      </c>
      <c r="BC32" s="13">
        <f t="shared" si="22"/>
        <v>509.18215685465566</v>
      </c>
      <c r="BD32" s="13">
        <f t="shared" si="22"/>
        <v>514.27397842320227</v>
      </c>
      <c r="BE32" s="13">
        <f t="shared" si="22"/>
        <v>519.41671820743431</v>
      </c>
    </row>
    <row r="33" spans="1:57" x14ac:dyDescent="0.35">
      <c r="A33" s="57" t="s">
        <v>616</v>
      </c>
      <c r="C33" s="86" t="s">
        <v>8</v>
      </c>
      <c r="D33" s="58" t="s">
        <v>621</v>
      </c>
      <c r="E33" s="87" t="s">
        <v>625</v>
      </c>
      <c r="F33" s="26" t="s">
        <v>60</v>
      </c>
      <c r="G33" s="11">
        <f t="shared" si="17"/>
        <v>52.403207594668856</v>
      </c>
      <c r="H33" s="11">
        <f t="shared" si="17"/>
        <v>53.451271746562234</v>
      </c>
      <c r="I33" s="11">
        <f t="shared" si="17"/>
        <v>54.520297181493483</v>
      </c>
      <c r="J33" s="11">
        <f t="shared" si="17"/>
        <v>55.610703125123351</v>
      </c>
      <c r="K33" s="11">
        <f t="shared" si="17"/>
        <v>56.722917187625818</v>
      </c>
      <c r="L33" s="11">
        <f t="shared" si="17"/>
        <v>57.857375531378338</v>
      </c>
      <c r="M33" s="11">
        <f t="shared" si="17"/>
        <v>59.014523042005905</v>
      </c>
      <c r="N33" s="11">
        <f t="shared" si="17"/>
        <v>60.194813502846024</v>
      </c>
      <c r="O33" s="11">
        <f t="shared" si="17"/>
        <v>61.398709772902947</v>
      </c>
      <c r="P33" s="11">
        <f t="shared" si="17"/>
        <v>62.626683968361007</v>
      </c>
      <c r="Q33" s="11">
        <f t="shared" si="17"/>
        <v>63.879217647728225</v>
      </c>
      <c r="R33" s="12">
        <f>$R$8*'[3]Eurostat POM Portables GU'!M24</f>
        <v>65.156802000682788</v>
      </c>
      <c r="S33" s="12">
        <f>$S$8*'[3]Eurostat POM Portables GU'!N24</f>
        <v>65.073456231939332</v>
      </c>
      <c r="T33" s="12">
        <f>$T$8*'[3]Eurostat POM Portables GU'!O24</f>
        <v>74.661929977714237</v>
      </c>
      <c r="U33" s="12">
        <f>$U$8*'[3]Eurostat POM Portables GU'!P24</f>
        <v>75.229429037221905</v>
      </c>
      <c r="V33" s="12">
        <f>$V$8*'[3]Eurostat POM Portables GU'!Q24</f>
        <v>40.248783551068229</v>
      </c>
      <c r="W33" s="12">
        <f>$W$8*'[3]Eurostat POM Portables GU'!R24</f>
        <v>47.515566971207392</v>
      </c>
      <c r="X33" s="12">
        <f>$X$8*'[3]Eurostat POM Portables GU'!S24</f>
        <v>109.26592242499733</v>
      </c>
      <c r="Y33" s="12">
        <f>$Y$8*'[3]Eurostat POM Portables GU'!T24</f>
        <v>94.458943808445014</v>
      </c>
      <c r="Z33" s="12">
        <f>$Z$8*'[3]Eurostat POM Portables GU'!U24</f>
        <v>145.56302608575771</v>
      </c>
      <c r="AA33" s="12">
        <f>$AA$8*'[3]Eurostat POM Portables GU'!V24</f>
        <v>115.90757205583648</v>
      </c>
      <c r="AB33" s="12">
        <f>$AB$8*'[3]Eurostat POM Portables GU'!W24</f>
        <v>96.931541868296094</v>
      </c>
      <c r="AC33" s="13">
        <f t="shared" ref="AC33:BE33" si="23">AB33+(AB33*AB$44)</f>
        <v>98.870172705662014</v>
      </c>
      <c r="AD33" s="13">
        <f t="shared" si="23"/>
        <v>100.84757615977526</v>
      </c>
      <c r="AE33" s="13">
        <f t="shared" si="23"/>
        <v>102.86452768297076</v>
      </c>
      <c r="AF33" s="13">
        <f t="shared" si="23"/>
        <v>104.92181823663017</v>
      </c>
      <c r="AG33" s="13">
        <f t="shared" si="23"/>
        <v>107.02025460136278</v>
      </c>
      <c r="AH33" s="13">
        <f t="shared" si="23"/>
        <v>109.16065969339003</v>
      </c>
      <c r="AI33" s="13">
        <f t="shared" si="23"/>
        <v>111.34387288725783</v>
      </c>
      <c r="AJ33" s="13">
        <f t="shared" si="23"/>
        <v>113.57075034500299</v>
      </c>
      <c r="AK33" s="13">
        <f t="shared" si="23"/>
        <v>115.84216535190305</v>
      </c>
      <c r="AL33" s="13">
        <f t="shared" si="23"/>
        <v>118.1590086589411</v>
      </c>
      <c r="AM33" s="13">
        <f t="shared" si="23"/>
        <v>120.52218883211992</v>
      </c>
      <c r="AN33" s="13">
        <f t="shared" si="23"/>
        <v>122.93263260876232</v>
      </c>
      <c r="AO33" s="13">
        <f t="shared" si="23"/>
        <v>125.39128526093756</v>
      </c>
      <c r="AP33" s="13">
        <f t="shared" si="23"/>
        <v>127.89911096615631</v>
      </c>
      <c r="AQ33" s="13">
        <f t="shared" si="23"/>
        <v>130.45709318547944</v>
      </c>
      <c r="AR33" s="13">
        <f t="shared" si="23"/>
        <v>133.06623504918903</v>
      </c>
      <c r="AS33" s="13">
        <f t="shared" si="23"/>
        <v>135.72755975017282</v>
      </c>
      <c r="AT33" s="13">
        <f t="shared" si="23"/>
        <v>138.44211094517627</v>
      </c>
      <c r="AU33" s="13">
        <f t="shared" si="23"/>
        <v>139.82653205462802</v>
      </c>
      <c r="AV33" s="13">
        <f t="shared" si="23"/>
        <v>141.22479737517429</v>
      </c>
      <c r="AW33" s="13">
        <f t="shared" si="23"/>
        <v>142.63704534892602</v>
      </c>
      <c r="AX33" s="13">
        <f t="shared" si="23"/>
        <v>144.06341580241528</v>
      </c>
      <c r="AY33" s="13">
        <f t="shared" si="23"/>
        <v>145.50404996043943</v>
      </c>
      <c r="AZ33" s="13">
        <f t="shared" si="23"/>
        <v>146.95909046004383</v>
      </c>
      <c r="BA33" s="13">
        <f t="shared" si="23"/>
        <v>148.42868136464426</v>
      </c>
      <c r="BB33" s="13">
        <f t="shared" si="23"/>
        <v>149.9129681782907</v>
      </c>
      <c r="BC33" s="13">
        <f t="shared" si="23"/>
        <v>151.4120978600736</v>
      </c>
      <c r="BD33" s="13">
        <f t="shared" si="23"/>
        <v>152.92621883867434</v>
      </c>
      <c r="BE33" s="13">
        <f t="shared" si="23"/>
        <v>154.4554810270611</v>
      </c>
    </row>
    <row r="34" spans="1:57" x14ac:dyDescent="0.35">
      <c r="A34" s="57" t="s">
        <v>616</v>
      </c>
      <c r="C34" s="86" t="s">
        <v>8</v>
      </c>
      <c r="D34" s="58" t="s">
        <v>621</v>
      </c>
      <c r="E34" s="87" t="s">
        <v>625</v>
      </c>
      <c r="F34" s="26" t="s">
        <v>61</v>
      </c>
      <c r="G34" s="11">
        <f t="shared" si="17"/>
        <v>190.46498430681456</v>
      </c>
      <c r="H34" s="11">
        <f t="shared" si="17"/>
        <v>194.27428399295084</v>
      </c>
      <c r="I34" s="11">
        <f t="shared" si="17"/>
        <v>198.15976967280986</v>
      </c>
      <c r="J34" s="11">
        <f t="shared" si="17"/>
        <v>202.12296506626606</v>
      </c>
      <c r="K34" s="11">
        <f t="shared" si="17"/>
        <v>206.16542436759138</v>
      </c>
      <c r="L34" s="11">
        <f t="shared" si="17"/>
        <v>210.28873285494322</v>
      </c>
      <c r="M34" s="11">
        <f t="shared" si="17"/>
        <v>214.49450751204208</v>
      </c>
      <c r="N34" s="11">
        <f t="shared" si="17"/>
        <v>218.78439766228291</v>
      </c>
      <c r="O34" s="11">
        <f t="shared" si="17"/>
        <v>223.16008561552857</v>
      </c>
      <c r="P34" s="11">
        <f t="shared" si="17"/>
        <v>227.62328732783914</v>
      </c>
      <c r="Q34" s="11">
        <f t="shared" si="17"/>
        <v>232.17575307439591</v>
      </c>
      <c r="R34" s="12">
        <f>$R$8*'[3]Eurostat POM Portables GU'!M25</f>
        <v>236.81926813588385</v>
      </c>
      <c r="S34" s="12">
        <f>$S$8*'[3]Eurostat POM Portables GU'!N25</f>
        <v>256.780924274879</v>
      </c>
      <c r="T34" s="12">
        <f>$T$8*'[3]Eurostat POM Portables GU'!O25</f>
        <v>287.71535383817076</v>
      </c>
      <c r="U34" s="12">
        <f>$U$8*'[3]Eurostat POM Portables GU'!P25</f>
        <v>285.89945347704491</v>
      </c>
      <c r="V34" s="12">
        <f>$V$8*'[3]Eurostat POM Portables GU'!Q25</f>
        <v>252.02088183834275</v>
      </c>
      <c r="W34" s="12">
        <f>$W$8*'[3]Eurostat POM Portables GU'!R25</f>
        <v>273.01208950765931</v>
      </c>
      <c r="X34" s="12">
        <f>$X$8*'[3]Eurostat POM Portables GU'!S25</f>
        <v>407.61441358099864</v>
      </c>
      <c r="Y34" s="12">
        <f>$Y$8*'[3]Eurostat POM Portables GU'!T25</f>
        <v>403.55329677035218</v>
      </c>
      <c r="Z34" s="12">
        <f>$Z$8*'[3]Eurostat POM Portables GU'!U25</f>
        <v>646.65049371735734</v>
      </c>
      <c r="AA34" s="12">
        <f>$AA$8*'[3]Eurostat POM Portables GU'!V25</f>
        <v>642.88269617016283</v>
      </c>
      <c r="AB34" s="12">
        <f>$AB$8*'[3]Eurostat POM Portables GU'!W25</f>
        <v>572.41782486869704</v>
      </c>
      <c r="AC34" s="13">
        <f t="shared" ref="AC34:BE34" si="24">AB34+(AB34*AB$44)</f>
        <v>583.86618136607103</v>
      </c>
      <c r="AD34" s="13">
        <f t="shared" si="24"/>
        <v>595.5435049933925</v>
      </c>
      <c r="AE34" s="13">
        <f t="shared" si="24"/>
        <v>607.4543750932603</v>
      </c>
      <c r="AF34" s="13">
        <f t="shared" si="24"/>
        <v>619.60346259512551</v>
      </c>
      <c r="AG34" s="13">
        <f t="shared" si="24"/>
        <v>631.99553184702802</v>
      </c>
      <c r="AH34" s="13">
        <f t="shared" si="24"/>
        <v>644.63544248396863</v>
      </c>
      <c r="AI34" s="13">
        <f t="shared" si="24"/>
        <v>657.528151333648</v>
      </c>
      <c r="AJ34" s="13">
        <f t="shared" si="24"/>
        <v>670.67871436032101</v>
      </c>
      <c r="AK34" s="13">
        <f t="shared" si="24"/>
        <v>684.09228864752743</v>
      </c>
      <c r="AL34" s="13">
        <f t="shared" si="24"/>
        <v>697.77413442047794</v>
      </c>
      <c r="AM34" s="13">
        <f t="shared" si="24"/>
        <v>711.72961710888751</v>
      </c>
      <c r="AN34" s="13">
        <f t="shared" si="24"/>
        <v>725.96420945106524</v>
      </c>
      <c r="AO34" s="13">
        <f t="shared" si="24"/>
        <v>740.48349364008652</v>
      </c>
      <c r="AP34" s="13">
        <f t="shared" si="24"/>
        <v>755.29316351288821</v>
      </c>
      <c r="AQ34" s="13">
        <f t="shared" si="24"/>
        <v>770.39902678314593</v>
      </c>
      <c r="AR34" s="13">
        <f t="shared" si="24"/>
        <v>785.80700731880881</v>
      </c>
      <c r="AS34" s="13">
        <f t="shared" si="24"/>
        <v>801.52314746518505</v>
      </c>
      <c r="AT34" s="13">
        <f t="shared" si="24"/>
        <v>817.55361041448873</v>
      </c>
      <c r="AU34" s="13">
        <f t="shared" si="24"/>
        <v>825.72914651863357</v>
      </c>
      <c r="AV34" s="13">
        <f t="shared" si="24"/>
        <v>833.98643798381988</v>
      </c>
      <c r="AW34" s="13">
        <f t="shared" si="24"/>
        <v>842.3263023636581</v>
      </c>
      <c r="AX34" s="13">
        <f t="shared" si="24"/>
        <v>850.74956538729464</v>
      </c>
      <c r="AY34" s="13">
        <f t="shared" si="24"/>
        <v>859.25706104116762</v>
      </c>
      <c r="AZ34" s="13">
        <f t="shared" si="24"/>
        <v>867.84963165157933</v>
      </c>
      <c r="BA34" s="13">
        <f t="shared" si="24"/>
        <v>876.52812796809508</v>
      </c>
      <c r="BB34" s="13">
        <f t="shared" si="24"/>
        <v>885.29340924777603</v>
      </c>
      <c r="BC34" s="13">
        <f t="shared" si="24"/>
        <v>894.14634334025379</v>
      </c>
      <c r="BD34" s="13">
        <f t="shared" si="24"/>
        <v>903.08780677365633</v>
      </c>
      <c r="BE34" s="13">
        <f t="shared" si="24"/>
        <v>912.11868484139291</v>
      </c>
    </row>
    <row r="35" spans="1:57" x14ac:dyDescent="0.35">
      <c r="A35" s="57" t="s">
        <v>616</v>
      </c>
      <c r="C35" s="86" t="s">
        <v>8</v>
      </c>
      <c r="D35" s="58" t="s">
        <v>621</v>
      </c>
      <c r="E35" s="87" t="s">
        <v>625</v>
      </c>
      <c r="F35" s="26" t="s">
        <v>62</v>
      </c>
      <c r="G35" s="11">
        <f t="shared" si="17"/>
        <v>32.385524437045881</v>
      </c>
      <c r="H35" s="11">
        <f t="shared" si="17"/>
        <v>33.0332349257868</v>
      </c>
      <c r="I35" s="11">
        <f t="shared" si="17"/>
        <v>33.693899624302539</v>
      </c>
      <c r="J35" s="11">
        <f t="shared" si="17"/>
        <v>34.367777616788587</v>
      </c>
      <c r="K35" s="11">
        <f t="shared" si="17"/>
        <v>35.05513316912436</v>
      </c>
      <c r="L35" s="11">
        <f t="shared" si="17"/>
        <v>35.756235832506846</v>
      </c>
      <c r="M35" s="11">
        <f t="shared" si="17"/>
        <v>36.471360549156984</v>
      </c>
      <c r="N35" s="11">
        <f t="shared" si="17"/>
        <v>37.200787760140123</v>
      </c>
      <c r="O35" s="11">
        <f t="shared" si="17"/>
        <v>37.944803515342926</v>
      </c>
      <c r="P35" s="11">
        <f t="shared" si="17"/>
        <v>38.703699585649787</v>
      </c>
      <c r="Q35" s="11">
        <f t="shared" si="17"/>
        <v>39.477773577362782</v>
      </c>
      <c r="R35" s="12">
        <f>$R$8*'[3]Eurostat POM Portables GU'!M26</f>
        <v>40.267329048910035</v>
      </c>
      <c r="S35" s="12">
        <f>$S$8*'[3]Eurostat POM Portables GU'!N26</f>
        <v>41.92150277738677</v>
      </c>
      <c r="T35" s="12">
        <f>$T$8*'[3]Eurostat POM Portables GU'!O26</f>
        <v>44.106988521011765</v>
      </c>
      <c r="U35" s="12">
        <f>$U$8*'[3]Eurostat POM Portables GU'!P26</f>
        <v>44.100093679822166</v>
      </c>
      <c r="V35" s="12">
        <f>$V$8*'[3]Eurostat POM Portables GU'!Q26</f>
        <v>31.686955803309186</v>
      </c>
      <c r="W35" s="12">
        <f>$W$8*'[3]Eurostat POM Portables GU'!R26</f>
        <v>37.884609002155493</v>
      </c>
      <c r="X35" s="12">
        <f>$X$8*'[3]Eurostat POM Portables GU'!S26</f>
        <v>68.036935858410388</v>
      </c>
      <c r="Y35" s="12">
        <f>$Y$8*'[3]Eurostat POM Portables GU'!T26</f>
        <v>74.308509286848476</v>
      </c>
      <c r="Z35" s="12">
        <f>$Z$8*'[3]Eurostat POM Portables GU'!U26</f>
        <v>86.197844162530217</v>
      </c>
      <c r="AA35" s="12">
        <f>$AA$8*'[3]Eurostat POM Portables GU'!V26</f>
        <v>79.945324798580359</v>
      </c>
      <c r="AB35" s="12">
        <f>$AB$8*'[3]Eurostat POM Portables GU'!W26</f>
        <v>78.808364068558021</v>
      </c>
      <c r="AC35" s="13">
        <f t="shared" ref="AC35:BE35" si="25">AB35+(AB35*AB$44)</f>
        <v>80.384531349929176</v>
      </c>
      <c r="AD35" s="13">
        <f t="shared" si="25"/>
        <v>81.992221976927766</v>
      </c>
      <c r="AE35" s="13">
        <f t="shared" si="25"/>
        <v>83.632066416466316</v>
      </c>
      <c r="AF35" s="13">
        <f t="shared" si="25"/>
        <v>85.304707744795635</v>
      </c>
      <c r="AG35" s="13">
        <f t="shared" si="25"/>
        <v>87.010801899691543</v>
      </c>
      <c r="AH35" s="13">
        <f t="shared" si="25"/>
        <v>88.751017937685376</v>
      </c>
      <c r="AI35" s="13">
        <f t="shared" si="25"/>
        <v>90.526038296439083</v>
      </c>
      <c r="AJ35" s="13">
        <f t="shared" si="25"/>
        <v>92.336559062367868</v>
      </c>
      <c r="AK35" s="13">
        <f t="shared" si="25"/>
        <v>94.183290243615232</v>
      </c>
      <c r="AL35" s="13">
        <f t="shared" si="25"/>
        <v>96.06695604848754</v>
      </c>
      <c r="AM35" s="13">
        <f t="shared" si="25"/>
        <v>97.988295169457288</v>
      </c>
      <c r="AN35" s="13">
        <f t="shared" si="25"/>
        <v>99.948061072846428</v>
      </c>
      <c r="AO35" s="13">
        <f t="shared" si="25"/>
        <v>101.94702229430335</v>
      </c>
      <c r="AP35" s="13">
        <f t="shared" si="25"/>
        <v>103.98596274018942</v>
      </c>
      <c r="AQ35" s="13">
        <f t="shared" si="25"/>
        <v>106.06568199499321</v>
      </c>
      <c r="AR35" s="13">
        <f t="shared" si="25"/>
        <v>108.18699563489308</v>
      </c>
      <c r="AS35" s="13">
        <f t="shared" si="25"/>
        <v>110.35073554759094</v>
      </c>
      <c r="AT35" s="13">
        <f t="shared" si="25"/>
        <v>112.55775025854277</v>
      </c>
      <c r="AU35" s="13">
        <f t="shared" si="25"/>
        <v>113.6833277611282</v>
      </c>
      <c r="AV35" s="13">
        <f t="shared" si="25"/>
        <v>114.82016103873949</v>
      </c>
      <c r="AW35" s="13">
        <f t="shared" si="25"/>
        <v>115.96836264912687</v>
      </c>
      <c r="AX35" s="13">
        <f t="shared" si="25"/>
        <v>117.12804627561815</v>
      </c>
      <c r="AY35" s="13">
        <f t="shared" si="25"/>
        <v>118.29932673837433</v>
      </c>
      <c r="AZ35" s="13">
        <f t="shared" si="25"/>
        <v>119.48232000575808</v>
      </c>
      <c r="BA35" s="13">
        <f t="shared" si="25"/>
        <v>120.67714320581567</v>
      </c>
      <c r="BB35" s="13">
        <f t="shared" si="25"/>
        <v>121.88391463787383</v>
      </c>
      <c r="BC35" s="13">
        <f t="shared" si="25"/>
        <v>123.10275378425257</v>
      </c>
      <c r="BD35" s="13">
        <f t="shared" si="25"/>
        <v>124.33378132209509</v>
      </c>
      <c r="BE35" s="13">
        <f t="shared" si="25"/>
        <v>125.57711913531604</v>
      </c>
    </row>
    <row r="36" spans="1:57" x14ac:dyDescent="0.35">
      <c r="A36" s="57" t="s">
        <v>616</v>
      </c>
      <c r="C36" s="86" t="s">
        <v>8</v>
      </c>
      <c r="D36" s="58" t="s">
        <v>621</v>
      </c>
      <c r="E36" s="87" t="s">
        <v>625</v>
      </c>
      <c r="F36" s="26" t="s">
        <v>63</v>
      </c>
      <c r="G36" s="11">
        <f t="shared" si="17"/>
        <v>51.367442321938157</v>
      </c>
      <c r="H36" s="11">
        <f t="shared" si="17"/>
        <v>52.394791168376919</v>
      </c>
      <c r="I36" s="11">
        <f t="shared" si="17"/>
        <v>53.442686991744459</v>
      </c>
      <c r="J36" s="11">
        <f t="shared" si="17"/>
        <v>54.511540731579352</v>
      </c>
      <c r="K36" s="11">
        <f t="shared" si="17"/>
        <v>55.601771546210941</v>
      </c>
      <c r="L36" s="11">
        <f t="shared" si="17"/>
        <v>56.713806977135164</v>
      </c>
      <c r="M36" s="11">
        <f t="shared" si="17"/>
        <v>57.84808311667787</v>
      </c>
      <c r="N36" s="11">
        <f t="shared" si="17"/>
        <v>59.005044779011428</v>
      </c>
      <c r="O36" s="11">
        <f t="shared" si="17"/>
        <v>60.185145674591659</v>
      </c>
      <c r="P36" s="11">
        <f t="shared" si="17"/>
        <v>61.388848588083491</v>
      </c>
      <c r="Q36" s="11">
        <f t="shared" si="17"/>
        <v>62.616625559845161</v>
      </c>
      <c r="R36" s="12">
        <f>$R$8*'[3]Eurostat POM Portables GU'!M27</f>
        <v>63.868958071042066</v>
      </c>
      <c r="S36" s="12">
        <f>$S$8*'[3]Eurostat POM Portables GU'!N27</f>
        <v>66.371049052409433</v>
      </c>
      <c r="T36" s="12">
        <f>$T$8*'[3]Eurostat POM Portables GU'!O27</f>
        <v>44.368037075364221</v>
      </c>
      <c r="U36" s="12">
        <f>$U$8*'[3]Eurostat POM Portables GU'!P27</f>
        <v>42.088935561456651</v>
      </c>
      <c r="V36" s="12">
        <f>$V$8*'[3]Eurostat POM Portables GU'!Q27</f>
        <v>54.19759861380485</v>
      </c>
      <c r="W36" s="12">
        <f>$W$8*'[3]Eurostat POM Portables GU'!R27</f>
        <v>49.859384176065156</v>
      </c>
      <c r="X36" s="12">
        <f>$X$8*'[3]Eurostat POM Portables GU'!S27</f>
        <v>110.05528446530016</v>
      </c>
      <c r="Y36" s="12">
        <f>$Y$8*'[3]Eurostat POM Portables GU'!T27</f>
        <v>84.777053347617837</v>
      </c>
      <c r="Z36" s="12">
        <f>$Z$8*'[3]Eurostat POM Portables GU'!U27</f>
        <v>142.52976861522785</v>
      </c>
      <c r="AA36" s="12">
        <f>$AA$8*'[3]Eurostat POM Portables GU'!V27</f>
        <v>163.17787512341812</v>
      </c>
      <c r="AB36" s="12">
        <f>$AB$8*'[3]Eurostat POM Portables GU'!W27</f>
        <v>188.75564272030238</v>
      </c>
      <c r="AC36" s="13">
        <f t="shared" ref="AC36:BE36" si="26">AB36+(AB36*AB$44)</f>
        <v>192.53075557470842</v>
      </c>
      <c r="AD36" s="13">
        <f t="shared" si="26"/>
        <v>196.38137068620259</v>
      </c>
      <c r="AE36" s="13">
        <f t="shared" si="26"/>
        <v>200.30899809992664</v>
      </c>
      <c r="AF36" s="13">
        <f t="shared" si="26"/>
        <v>204.31517806192517</v>
      </c>
      <c r="AG36" s="13">
        <f t="shared" si="26"/>
        <v>208.40148162316368</v>
      </c>
      <c r="AH36" s="13">
        <f t="shared" si="26"/>
        <v>212.56951125562694</v>
      </c>
      <c r="AI36" s="13">
        <f t="shared" si="26"/>
        <v>216.82090148073948</v>
      </c>
      <c r="AJ36" s="13">
        <f t="shared" si="26"/>
        <v>221.15731951035426</v>
      </c>
      <c r="AK36" s="13">
        <f t="shared" si="26"/>
        <v>225.58046590056134</v>
      </c>
      <c r="AL36" s="13">
        <f t="shared" si="26"/>
        <v>230.09207521857257</v>
      </c>
      <c r="AM36" s="13">
        <f t="shared" si="26"/>
        <v>234.69391672294404</v>
      </c>
      <c r="AN36" s="13">
        <f t="shared" si="26"/>
        <v>239.38779505740291</v>
      </c>
      <c r="AO36" s="13">
        <f t="shared" si="26"/>
        <v>244.17555095855096</v>
      </c>
      <c r="AP36" s="13">
        <f t="shared" si="26"/>
        <v>249.05906197772197</v>
      </c>
      <c r="AQ36" s="13">
        <f t="shared" si="26"/>
        <v>254.04024321727641</v>
      </c>
      <c r="AR36" s="13">
        <f t="shared" si="26"/>
        <v>259.12104808162195</v>
      </c>
      <c r="AS36" s="13">
        <f t="shared" si="26"/>
        <v>264.30346904325438</v>
      </c>
      <c r="AT36" s="13">
        <f t="shared" si="26"/>
        <v>269.5895384241195</v>
      </c>
      <c r="AU36" s="13">
        <f t="shared" si="26"/>
        <v>272.28543380836066</v>
      </c>
      <c r="AV36" s="13">
        <f t="shared" si="26"/>
        <v>275.00828814644427</v>
      </c>
      <c r="AW36" s="13">
        <f t="shared" si="26"/>
        <v>277.75837102790871</v>
      </c>
      <c r="AX36" s="13">
        <f t="shared" si="26"/>
        <v>280.5359547381878</v>
      </c>
      <c r="AY36" s="13">
        <f t="shared" si="26"/>
        <v>283.34131428556969</v>
      </c>
      <c r="AZ36" s="13">
        <f t="shared" si="26"/>
        <v>286.1747274284254</v>
      </c>
      <c r="BA36" s="13">
        <f t="shared" si="26"/>
        <v>289.03647470270965</v>
      </c>
      <c r="BB36" s="13">
        <f t="shared" si="26"/>
        <v>291.92683944973675</v>
      </c>
      <c r="BC36" s="13">
        <f t="shared" si="26"/>
        <v>294.8461078442341</v>
      </c>
      <c r="BD36" s="13">
        <f t="shared" si="26"/>
        <v>297.79456892267643</v>
      </c>
      <c r="BE36" s="13">
        <f t="shared" si="26"/>
        <v>300.7725146119032</v>
      </c>
    </row>
    <row r="37" spans="1:57" x14ac:dyDescent="0.35">
      <c r="A37" s="57" t="s">
        <v>616</v>
      </c>
      <c r="C37" s="86" t="s">
        <v>8</v>
      </c>
      <c r="D37" s="58" t="s">
        <v>621</v>
      </c>
      <c r="E37" s="87" t="s">
        <v>625</v>
      </c>
      <c r="F37" s="26" t="s">
        <v>64</v>
      </c>
      <c r="G37" s="11">
        <f t="shared" si="17"/>
        <v>18.669302322532335</v>
      </c>
      <c r="H37" s="11">
        <f t="shared" si="17"/>
        <v>19.042688368982983</v>
      </c>
      <c r="I37" s="11">
        <f t="shared" si="17"/>
        <v>19.423542136362641</v>
      </c>
      <c r="J37" s="11">
        <f t="shared" si="17"/>
        <v>19.812012979089893</v>
      </c>
      <c r="K37" s="11">
        <f t="shared" si="17"/>
        <v>20.208253238671691</v>
      </c>
      <c r="L37" s="11">
        <f t="shared" si="17"/>
        <v>20.612418303445125</v>
      </c>
      <c r="M37" s="11">
        <f t="shared" si="17"/>
        <v>21.024666669514026</v>
      </c>
      <c r="N37" s="11">
        <f t="shared" si="17"/>
        <v>21.445160002904306</v>
      </c>
      <c r="O37" s="11">
        <f t="shared" si="17"/>
        <v>21.874063202962393</v>
      </c>
      <c r="P37" s="11">
        <f t="shared" si="17"/>
        <v>22.311544467021641</v>
      </c>
      <c r="Q37" s="11">
        <f t="shared" si="17"/>
        <v>22.757775356362075</v>
      </c>
      <c r="R37" s="12">
        <f>$R$8*'[3]Eurostat POM Portables GU'!M28</f>
        <v>23.212930863489316</v>
      </c>
      <c r="S37" s="12">
        <f>$S$8*'[3]Eurostat POM Portables GU'!N28</f>
        <v>24.226901054333336</v>
      </c>
      <c r="T37" s="12">
        <f>$T$8*'[3]Eurostat POM Portables GU'!O28</f>
        <v>24.265765815541744</v>
      </c>
      <c r="U37" s="12">
        <f>$U$8*'[3]Eurostat POM Portables GU'!P28</f>
        <v>20.402351032093552</v>
      </c>
      <c r="V37" s="12">
        <f>$V$8*'[3]Eurostat POM Portables GU'!Q28</f>
        <v>19.233388170205124</v>
      </c>
      <c r="W37" s="12">
        <f>$W$8*'[3]Eurostat POM Portables GU'!R28</f>
        <v>26.335982410947235</v>
      </c>
      <c r="X37" s="12">
        <f>$X$8*'[3]Eurostat POM Portables GU'!S28</f>
        <v>44.325714570851929</v>
      </c>
      <c r="Y37" s="12">
        <f>$Y$8*'[3]Eurostat POM Portables GU'!T28</f>
        <v>46.412562396590211</v>
      </c>
      <c r="Z37" s="12">
        <f>$Z$8*'[3]Eurostat POM Portables GU'!U28</f>
        <v>58.265209433914464</v>
      </c>
      <c r="AA37" s="12">
        <f>$AA$8*'[3]Eurostat POM Portables GU'!V28</f>
        <v>66.730678183025546</v>
      </c>
      <c r="AB37" s="12">
        <f>$AB$8*'[3]Eurostat POM Portables GU'!W28</f>
        <v>62.332747886977941</v>
      </c>
      <c r="AC37" s="13">
        <f t="shared" ref="AC37:BE37" si="27">AB37+(AB37*AB$44)</f>
        <v>63.579402844717499</v>
      </c>
      <c r="AD37" s="13">
        <f t="shared" si="27"/>
        <v>64.850990901611851</v>
      </c>
      <c r="AE37" s="13">
        <f t="shared" si="27"/>
        <v>66.148010719644091</v>
      </c>
      <c r="AF37" s="13">
        <f t="shared" si="27"/>
        <v>67.47097093403697</v>
      </c>
      <c r="AG37" s="13">
        <f t="shared" si="27"/>
        <v>68.820390352717709</v>
      </c>
      <c r="AH37" s="13">
        <f t="shared" si="27"/>
        <v>70.196798159772058</v>
      </c>
      <c r="AI37" s="13">
        <f t="shared" si="27"/>
        <v>71.600734122967495</v>
      </c>
      <c r="AJ37" s="13">
        <f t="shared" si="27"/>
        <v>73.032748805426849</v>
      </c>
      <c r="AK37" s="13">
        <f t="shared" si="27"/>
        <v>74.493403781535392</v>
      </c>
      <c r="AL37" s="13">
        <f t="shared" si="27"/>
        <v>75.983271857166102</v>
      </c>
      <c r="AM37" s="13">
        <f t="shared" si="27"/>
        <v>77.502937294309419</v>
      </c>
      <c r="AN37" s="13">
        <f t="shared" si="27"/>
        <v>79.052996040195609</v>
      </c>
      <c r="AO37" s="13">
        <f t="shared" si="27"/>
        <v>80.634055960999518</v>
      </c>
      <c r="AP37" s="13">
        <f t="shared" si="27"/>
        <v>82.246737080219503</v>
      </c>
      <c r="AQ37" s="13">
        <f t="shared" si="27"/>
        <v>83.891671821823891</v>
      </c>
      <c r="AR37" s="13">
        <f t="shared" si="27"/>
        <v>85.569505258260364</v>
      </c>
      <c r="AS37" s="13">
        <f t="shared" si="27"/>
        <v>87.280895363425572</v>
      </c>
      <c r="AT37" s="13">
        <f t="shared" si="27"/>
        <v>89.026513270694082</v>
      </c>
      <c r="AU37" s="13">
        <f t="shared" si="27"/>
        <v>89.916778403401025</v>
      </c>
      <c r="AV37" s="13">
        <f t="shared" si="27"/>
        <v>90.815946187435031</v>
      </c>
      <c r="AW37" s="13">
        <f t="shared" si="27"/>
        <v>91.724105649309379</v>
      </c>
      <c r="AX37" s="13">
        <f t="shared" si="27"/>
        <v>92.641346705802476</v>
      </c>
      <c r="AY37" s="13">
        <f t="shared" si="27"/>
        <v>93.567760172860503</v>
      </c>
      <c r="AZ37" s="13">
        <f t="shared" si="27"/>
        <v>94.503437774589102</v>
      </c>
      <c r="BA37" s="13">
        <f t="shared" si="27"/>
        <v>95.448472152334986</v>
      </c>
      <c r="BB37" s="13">
        <f t="shared" si="27"/>
        <v>96.402956873858329</v>
      </c>
      <c r="BC37" s="13">
        <f t="shared" si="27"/>
        <v>97.366986442596911</v>
      </c>
      <c r="BD37" s="13">
        <f t="shared" si="27"/>
        <v>98.340656307022883</v>
      </c>
      <c r="BE37" s="13">
        <f t="shared" si="27"/>
        <v>99.324062870093115</v>
      </c>
    </row>
    <row r="38" spans="1:57" x14ac:dyDescent="0.35">
      <c r="A38" s="57" t="s">
        <v>616</v>
      </c>
      <c r="C38" s="86" t="s">
        <v>8</v>
      </c>
      <c r="D38" s="58" t="s">
        <v>621</v>
      </c>
      <c r="E38" s="87" t="s">
        <v>625</v>
      </c>
      <c r="F38" s="26" t="s">
        <v>65</v>
      </c>
      <c r="G38" s="11">
        <f t="shared" si="17"/>
        <v>12.763706689894553</v>
      </c>
      <c r="H38" s="11">
        <f t="shared" si="17"/>
        <v>13.018980823692445</v>
      </c>
      <c r="I38" s="11">
        <f t="shared" si="17"/>
        <v>13.279360440166293</v>
      </c>
      <c r="J38" s="11">
        <f t="shared" si="17"/>
        <v>13.54494764896962</v>
      </c>
      <c r="K38" s="11">
        <f t="shared" si="17"/>
        <v>13.815846601949012</v>
      </c>
      <c r="L38" s="11">
        <f t="shared" si="17"/>
        <v>14.092163533987993</v>
      </c>
      <c r="M38" s="11">
        <f t="shared" si="17"/>
        <v>14.374006804667752</v>
      </c>
      <c r="N38" s="11">
        <f t="shared" si="17"/>
        <v>14.661486940761108</v>
      </c>
      <c r="O38" s="11">
        <f t="shared" si="17"/>
        <v>14.954716679576331</v>
      </c>
      <c r="P38" s="11">
        <f t="shared" si="17"/>
        <v>15.253811013167857</v>
      </c>
      <c r="Q38" s="11">
        <f t="shared" si="17"/>
        <v>15.558887233431214</v>
      </c>
      <c r="R38" s="12">
        <f>$R$8*'[3]Eurostat POM Portables GU'!M29</f>
        <v>15.870064978099839</v>
      </c>
      <c r="S38" s="12">
        <f>$S$8*'[3]Eurostat POM Portables GU'!N29</f>
        <v>17.491822561228666</v>
      </c>
      <c r="T38" s="12">
        <f>$T$8*'[3]Eurostat POM Portables GU'!O29</f>
        <v>18.390896197042164</v>
      </c>
      <c r="U38" s="12">
        <f>$U$8*'[3]Eurostat POM Portables GU'!P29</f>
        <v>17.421960085600077</v>
      </c>
      <c r="V38" s="12">
        <f>$V$8*'[3]Eurostat POM Portables GU'!Q29</f>
        <v>13.580123915703936</v>
      </c>
      <c r="W38" s="12">
        <f>$W$8*'[3]Eurostat POM Portables GU'!R29</f>
        <v>18.580078205781543</v>
      </c>
      <c r="X38" s="12">
        <f>$X$8*'[3]Eurostat POM Portables GU'!S29</f>
        <v>23.984461993817138</v>
      </c>
      <c r="Y38" s="12">
        <f>$Y$8*'[3]Eurostat POM Portables GU'!T29</f>
        <v>24.900612028939861</v>
      </c>
      <c r="Z38" s="12">
        <f>$Z$8*'[3]Eurostat POM Portables GU'!U29</f>
        <v>27.765972230234983</v>
      </c>
      <c r="AA38" s="12">
        <f>$AA$8*'[3]Eurostat POM Portables GU'!V29</f>
        <v>27.152482846886254</v>
      </c>
      <c r="AB38" s="12">
        <f>$AB$8*'[3]Eurostat POM Portables GU'!W29</f>
        <v>24.274074507527974</v>
      </c>
      <c r="AC38" s="13">
        <f t="shared" ref="AC38:BE38" si="28">AB38+(AB38*AB$44)</f>
        <v>24.759555997678532</v>
      </c>
      <c r="AD38" s="13">
        <f t="shared" si="28"/>
        <v>25.254747117632103</v>
      </c>
      <c r="AE38" s="13">
        <f t="shared" si="28"/>
        <v>25.759842059984745</v>
      </c>
      <c r="AF38" s="13">
        <f t="shared" si="28"/>
        <v>26.275038901184441</v>
      </c>
      <c r="AG38" s="13">
        <f t="shared" si="28"/>
        <v>26.800539679208129</v>
      </c>
      <c r="AH38" s="13">
        <f t="shared" si="28"/>
        <v>27.33655047279229</v>
      </c>
      <c r="AI38" s="13">
        <f t="shared" si="28"/>
        <v>27.883281482248137</v>
      </c>
      <c r="AJ38" s="13">
        <f t="shared" si="28"/>
        <v>28.440947111893099</v>
      </c>
      <c r="AK38" s="13">
        <f t="shared" si="28"/>
        <v>29.00976605413096</v>
      </c>
      <c r="AL38" s="13">
        <f t="shared" si="28"/>
        <v>29.58996137521358</v>
      </c>
      <c r="AM38" s="13">
        <f t="shared" si="28"/>
        <v>30.181760602717851</v>
      </c>
      <c r="AN38" s="13">
        <f t="shared" si="28"/>
        <v>30.785395814772208</v>
      </c>
      <c r="AO38" s="13">
        <f t="shared" si="28"/>
        <v>31.401103731067654</v>
      </c>
      <c r="AP38" s="13">
        <f t="shared" si="28"/>
        <v>32.029125805689006</v>
      </c>
      <c r="AQ38" s="13">
        <f t="shared" si="28"/>
        <v>32.669708321802787</v>
      </c>
      <c r="AR38" s="13">
        <f t="shared" si="28"/>
        <v>33.323102488238845</v>
      </c>
      <c r="AS38" s="13">
        <f t="shared" si="28"/>
        <v>33.98956453800362</v>
      </c>
      <c r="AT38" s="13">
        <f t="shared" si="28"/>
        <v>34.669355828763692</v>
      </c>
      <c r="AU38" s="13">
        <f t="shared" si="28"/>
        <v>35.016049387051332</v>
      </c>
      <c r="AV38" s="13">
        <f t="shared" si="28"/>
        <v>35.366209880921843</v>
      </c>
      <c r="AW38" s="13">
        <f t="shared" si="28"/>
        <v>35.71987197973106</v>
      </c>
      <c r="AX38" s="13">
        <f t="shared" si="28"/>
        <v>36.07707069952837</v>
      </c>
      <c r="AY38" s="13">
        <f t="shared" si="28"/>
        <v>36.437841406523653</v>
      </c>
      <c r="AZ38" s="13">
        <f t="shared" si="28"/>
        <v>36.802219820588888</v>
      </c>
      <c r="BA38" s="13">
        <f t="shared" si="28"/>
        <v>37.170242018794781</v>
      </c>
      <c r="BB38" s="13">
        <f t="shared" si="28"/>
        <v>37.541944438982732</v>
      </c>
      <c r="BC38" s="13">
        <f t="shared" si="28"/>
        <v>37.917363883372559</v>
      </c>
      <c r="BD38" s="13">
        <f t="shared" si="28"/>
        <v>38.296537522206286</v>
      </c>
      <c r="BE38" s="13">
        <f t="shared" si="28"/>
        <v>38.67950289742835</v>
      </c>
    </row>
    <row r="39" spans="1:57" x14ac:dyDescent="0.35">
      <c r="A39" s="57" t="s">
        <v>616</v>
      </c>
      <c r="C39" s="86" t="s">
        <v>8</v>
      </c>
      <c r="D39" s="58" t="s">
        <v>621</v>
      </c>
      <c r="E39" s="87" t="s">
        <v>625</v>
      </c>
      <c r="F39" s="26" t="s">
        <v>36</v>
      </c>
      <c r="G39" s="11">
        <f t="shared" si="17"/>
        <v>74.961051920766309</v>
      </c>
      <c r="H39" s="11">
        <f t="shared" si="17"/>
        <v>76.460272959181637</v>
      </c>
      <c r="I39" s="11">
        <f t="shared" si="17"/>
        <v>77.989478418365266</v>
      </c>
      <c r="J39" s="11">
        <f t="shared" si="17"/>
        <v>79.549267986732573</v>
      </c>
      <c r="K39" s="11">
        <f t="shared" si="17"/>
        <v>81.140253346467233</v>
      </c>
      <c r="L39" s="11">
        <f t="shared" si="17"/>
        <v>82.763058413396578</v>
      </c>
      <c r="M39" s="11">
        <f t="shared" si="17"/>
        <v>84.418319581664505</v>
      </c>
      <c r="N39" s="11">
        <f t="shared" si="17"/>
        <v>86.1066859732978</v>
      </c>
      <c r="O39" s="11">
        <f t="shared" si="17"/>
        <v>87.828819692763759</v>
      </c>
      <c r="P39" s="11">
        <f t="shared" si="17"/>
        <v>89.585396086619042</v>
      </c>
      <c r="Q39" s="11">
        <f t="shared" si="17"/>
        <v>91.377104008351424</v>
      </c>
      <c r="R39" s="12">
        <f>R6*'[3]Eurostat POM Portables GU'!M30</f>
        <v>93.204646088518459</v>
      </c>
      <c r="S39" s="12">
        <f>S6*'[3]Eurostat POM Portables GU'!N30</f>
        <v>90.175708854330011</v>
      </c>
      <c r="T39" s="12">
        <f>T6*'[3]Eurostat POM Portables GU'!O30</f>
        <v>106.03636578118561</v>
      </c>
      <c r="U39" s="12">
        <f>U6*'[3]Eurostat POM Portables GU'!P30</f>
        <v>98.713070097503348</v>
      </c>
      <c r="V39" s="12">
        <f>V6*'[3]Eurostat POM Portables GU'!Q30</f>
        <v>59.766644205155636</v>
      </c>
      <c r="W39" s="12">
        <f>W6*'[3]Eurostat POM Portables GU'!R30</f>
        <v>67.251940806504948</v>
      </c>
      <c r="X39" s="12">
        <f>X6*'[3]Eurostat POM Portables GU'!S30</f>
        <v>102.16379383877008</v>
      </c>
      <c r="Y39" s="12">
        <f>Y6*'[3]Eurostat POM Portables GU'!T30</f>
        <v>79.489937772085668</v>
      </c>
      <c r="Z39" s="12">
        <f>Z6*'[3]Eurostat POM Portables GU'!U30</f>
        <v>89.724010713028008</v>
      </c>
      <c r="AA39" s="12">
        <f>AA6*'[3]Eurostat POM Portables GU'!V30</f>
        <v>130.19158306789049</v>
      </c>
      <c r="AB39" s="12">
        <f>AB6*'[3]Eurostat POM Portables GU'!W30</f>
        <v>102.12093748154825</v>
      </c>
      <c r="AC39" s="13">
        <f t="shared" ref="AC39:BE39" si="29">AB39+(AB39*AB$44)</f>
        <v>104.16335623117922</v>
      </c>
      <c r="AD39" s="13">
        <f t="shared" si="29"/>
        <v>106.24662335580281</v>
      </c>
      <c r="AE39" s="13">
        <f t="shared" si="29"/>
        <v>108.37155582291886</v>
      </c>
      <c r="AF39" s="13">
        <f t="shared" si="29"/>
        <v>110.53898693937724</v>
      </c>
      <c r="AG39" s="13">
        <f t="shared" si="29"/>
        <v>112.74976667816479</v>
      </c>
      <c r="AH39" s="13">
        <f t="shared" si="29"/>
        <v>115.00476201172809</v>
      </c>
      <c r="AI39" s="13">
        <f t="shared" si="29"/>
        <v>117.30485725196266</v>
      </c>
      <c r="AJ39" s="13">
        <f t="shared" si="29"/>
        <v>119.65095439700191</v>
      </c>
      <c r="AK39" s="13">
        <f t="shared" si="29"/>
        <v>122.04397348494194</v>
      </c>
      <c r="AL39" s="13">
        <f t="shared" si="29"/>
        <v>124.48485295464079</v>
      </c>
      <c r="AM39" s="13">
        <f t="shared" si="29"/>
        <v>126.97455001373361</v>
      </c>
      <c r="AN39" s="13">
        <f t="shared" si="29"/>
        <v>129.51404101400828</v>
      </c>
      <c r="AO39" s="13">
        <f t="shared" si="29"/>
        <v>132.10432183428844</v>
      </c>
      <c r="AP39" s="13">
        <f t="shared" si="29"/>
        <v>134.7464082709742</v>
      </c>
      <c r="AQ39" s="13">
        <f t="shared" si="29"/>
        <v>137.4413364363937</v>
      </c>
      <c r="AR39" s="13">
        <f t="shared" si="29"/>
        <v>140.19016316512156</v>
      </c>
      <c r="AS39" s="13">
        <f t="shared" si="29"/>
        <v>142.99396642842399</v>
      </c>
      <c r="AT39" s="13">
        <f t="shared" si="29"/>
        <v>145.85384575699246</v>
      </c>
      <c r="AU39" s="13">
        <f t="shared" si="29"/>
        <v>147.31238421456237</v>
      </c>
      <c r="AV39" s="13">
        <f t="shared" si="29"/>
        <v>148.78550805670798</v>
      </c>
      <c r="AW39" s="13">
        <f t="shared" si="29"/>
        <v>150.27336313727506</v>
      </c>
      <c r="AX39" s="13">
        <f t="shared" si="29"/>
        <v>151.77609676864782</v>
      </c>
      <c r="AY39" s="13">
        <f t="shared" si="29"/>
        <v>153.2938577363343</v>
      </c>
      <c r="AZ39" s="13">
        <f t="shared" si="29"/>
        <v>154.82679631369766</v>
      </c>
      <c r="BA39" s="13">
        <f t="shared" si="29"/>
        <v>156.37506427683462</v>
      </c>
      <c r="BB39" s="13">
        <f t="shared" si="29"/>
        <v>157.93881491960298</v>
      </c>
      <c r="BC39" s="13">
        <f t="shared" si="29"/>
        <v>159.51820306879901</v>
      </c>
      <c r="BD39" s="13">
        <f t="shared" si="29"/>
        <v>161.113385099487</v>
      </c>
      <c r="BE39" s="13">
        <f t="shared" si="29"/>
        <v>162.72451895048187</v>
      </c>
    </row>
    <row r="40" spans="1:57" x14ac:dyDescent="0.35">
      <c r="A40" s="57" t="s">
        <v>616</v>
      </c>
      <c r="C40" s="86" t="s">
        <v>8</v>
      </c>
      <c r="D40" s="58" t="s">
        <v>621</v>
      </c>
      <c r="E40" s="87" t="s">
        <v>625</v>
      </c>
      <c r="F40" s="26" t="s">
        <v>37</v>
      </c>
      <c r="G40" s="11">
        <f t="shared" si="17"/>
        <v>355.48426327923397</v>
      </c>
      <c r="H40" s="11">
        <f t="shared" si="17"/>
        <v>362.59394854481866</v>
      </c>
      <c r="I40" s="11">
        <f t="shared" si="17"/>
        <v>369.84582751571503</v>
      </c>
      <c r="J40" s="11">
        <f t="shared" si="17"/>
        <v>377.24274406602933</v>
      </c>
      <c r="K40" s="11">
        <f t="shared" si="17"/>
        <v>384.78759894734992</v>
      </c>
      <c r="L40" s="11">
        <f t="shared" si="17"/>
        <v>392.48335092629691</v>
      </c>
      <c r="M40" s="11">
        <f t="shared" si="17"/>
        <v>400.33301794482287</v>
      </c>
      <c r="N40" s="11">
        <f t="shared" si="17"/>
        <v>408.33967830371932</v>
      </c>
      <c r="O40" s="11">
        <f t="shared" si="17"/>
        <v>416.5064718697937</v>
      </c>
      <c r="P40" s="11">
        <f t="shared" si="17"/>
        <v>424.8366013071896</v>
      </c>
      <c r="Q40" s="11">
        <f t="shared" si="17"/>
        <v>433.33333333333337</v>
      </c>
      <c r="R40" s="12">
        <f>R7*'[3]Eurostat POM Portables GU'!M31</f>
        <v>442.00000000000006</v>
      </c>
      <c r="S40" s="12">
        <f>S7*'[3]Eurostat POM Portables GU'!N31</f>
        <v>492.7</v>
      </c>
      <c r="T40" s="12">
        <f>T7*'[3]Eurostat POM Portables GU'!O31</f>
        <v>399.7</v>
      </c>
      <c r="U40" s="12">
        <f>U7*'[3]Eurostat POM Portables GU'!P31</f>
        <v>380.8</v>
      </c>
      <c r="V40" s="12">
        <f>V7*'[3]Eurostat POM Portables GU'!Q31</f>
        <v>335.4</v>
      </c>
      <c r="W40" s="12">
        <f>W7*'[3]Eurostat POM Portables GU'!R31</f>
        <v>301.8</v>
      </c>
      <c r="X40" s="12">
        <f>X7*'[3]Eurostat POM Portables GU'!S31</f>
        <v>711.8</v>
      </c>
      <c r="Y40" s="12">
        <f>Y7*'[3]Eurostat POM Portables GU'!T31</f>
        <v>707.80000000000121</v>
      </c>
      <c r="Z40" s="12">
        <f>Z7*'[3]Eurostat POM Portables GU'!U31</f>
        <v>661.75879887466272</v>
      </c>
      <c r="AA40" s="12">
        <f>AA7*'[3]Eurostat POM Portables GU'!V31</f>
        <v>291.1115551027429</v>
      </c>
      <c r="AB40" s="12">
        <f>AB7*'[3]Eurostat POM Portables GU'!W31</f>
        <v>318.17876268793833</v>
      </c>
      <c r="AC40" s="13">
        <f t="shared" ref="AC40:BE40" si="30">AB40+(AB40*AB$44)</f>
        <v>324.5423379416971</v>
      </c>
      <c r="AD40" s="13">
        <f t="shared" si="30"/>
        <v>331.03318470053102</v>
      </c>
      <c r="AE40" s="13">
        <f t="shared" si="30"/>
        <v>337.65384839454163</v>
      </c>
      <c r="AF40" s="13">
        <f t="shared" si="30"/>
        <v>344.40692536243245</v>
      </c>
      <c r="AG40" s="13">
        <f t="shared" si="30"/>
        <v>351.29506386968109</v>
      </c>
      <c r="AH40" s="13">
        <f t="shared" si="30"/>
        <v>358.32096514707473</v>
      </c>
      <c r="AI40" s="13">
        <f t="shared" si="30"/>
        <v>365.48738445001624</v>
      </c>
      <c r="AJ40" s="13">
        <f t="shared" si="30"/>
        <v>372.79713213901658</v>
      </c>
      <c r="AK40" s="13">
        <f t="shared" si="30"/>
        <v>380.2530747817969</v>
      </c>
      <c r="AL40" s="13">
        <f t="shared" si="30"/>
        <v>387.85813627743283</v>
      </c>
      <c r="AM40" s="13">
        <f t="shared" si="30"/>
        <v>395.61529900298149</v>
      </c>
      <c r="AN40" s="13">
        <f t="shared" si="30"/>
        <v>403.5276049830411</v>
      </c>
      <c r="AO40" s="13">
        <f t="shared" si="30"/>
        <v>411.5981570827019</v>
      </c>
      <c r="AP40" s="13">
        <f t="shared" si="30"/>
        <v>419.83012022435594</v>
      </c>
      <c r="AQ40" s="13">
        <f t="shared" si="30"/>
        <v>428.22672262884305</v>
      </c>
      <c r="AR40" s="13">
        <f t="shared" si="30"/>
        <v>436.79125708141993</v>
      </c>
      <c r="AS40" s="13">
        <f t="shared" si="30"/>
        <v>445.52708222304835</v>
      </c>
      <c r="AT40" s="13">
        <f t="shared" si="30"/>
        <v>454.43762386750933</v>
      </c>
      <c r="AU40" s="13">
        <f t="shared" si="30"/>
        <v>458.98200010618444</v>
      </c>
      <c r="AV40" s="13">
        <f t="shared" si="30"/>
        <v>463.57182010724631</v>
      </c>
      <c r="AW40" s="13">
        <f t="shared" si="30"/>
        <v>468.20753830831876</v>
      </c>
      <c r="AX40" s="13">
        <f t="shared" si="30"/>
        <v>472.88961369140196</v>
      </c>
      <c r="AY40" s="13">
        <f t="shared" si="30"/>
        <v>477.61850982831601</v>
      </c>
      <c r="AZ40" s="13">
        <f t="shared" si="30"/>
        <v>482.39469492659919</v>
      </c>
      <c r="BA40" s="13">
        <f t="shared" si="30"/>
        <v>487.21864187586516</v>
      </c>
      <c r="BB40" s="13">
        <f t="shared" si="30"/>
        <v>492.0908282946238</v>
      </c>
      <c r="BC40" s="13">
        <f t="shared" si="30"/>
        <v>497.01173657757005</v>
      </c>
      <c r="BD40" s="13">
        <f t="shared" si="30"/>
        <v>501.98185394334575</v>
      </c>
      <c r="BE40" s="13">
        <f t="shared" si="30"/>
        <v>507.00167248277921</v>
      </c>
    </row>
    <row r="41" spans="1:57" x14ac:dyDescent="0.35">
      <c r="A41" s="57" t="s">
        <v>616</v>
      </c>
      <c r="C41" s="86" t="s">
        <v>8</v>
      </c>
      <c r="D41" s="58" t="s">
        <v>621</v>
      </c>
      <c r="E41" s="87" t="s">
        <v>625</v>
      </c>
      <c r="F41" s="26" t="s">
        <v>66</v>
      </c>
      <c r="G41" s="11">
        <f t="shared" si="17"/>
        <v>67.34284052056303</v>
      </c>
      <c r="H41" s="11">
        <f t="shared" si="17"/>
        <v>68.689697330974298</v>
      </c>
      <c r="I41" s="11">
        <f t="shared" si="17"/>
        <v>70.063491277593783</v>
      </c>
      <c r="J41" s="11">
        <f t="shared" si="17"/>
        <v>71.464761103145662</v>
      </c>
      <c r="K41" s="11">
        <f t="shared" si="17"/>
        <v>72.894056325208581</v>
      </c>
      <c r="L41" s="11">
        <f t="shared" si="17"/>
        <v>74.351937451712757</v>
      </c>
      <c r="M41" s="11">
        <f t="shared" si="17"/>
        <v>75.838976200747013</v>
      </c>
      <c r="N41" s="11">
        <f t="shared" si="17"/>
        <v>77.355755724761948</v>
      </c>
      <c r="O41" s="11">
        <f t="shared" si="17"/>
        <v>78.90287083925719</v>
      </c>
      <c r="P41" s="11">
        <f t="shared" si="17"/>
        <v>80.480928256042333</v>
      </c>
      <c r="Q41" s="11">
        <f t="shared" si="17"/>
        <v>82.090546821163187</v>
      </c>
      <c r="R41" s="12">
        <f>$R$8*'[3]Eurostat POM Portables GU'!M32</f>
        <v>83.732357757586456</v>
      </c>
      <c r="S41" s="12">
        <f>$S$8*'[3]Eurostat POM Portables GU'!N32</f>
        <v>85.448280018633668</v>
      </c>
      <c r="T41" s="12">
        <f>$T$8*'[3]Eurostat POM Portables GU'!O32</f>
        <v>91.928938073826046</v>
      </c>
      <c r="U41" s="12">
        <f>$U$8*'[3]Eurostat POM Portables GU'!P32</f>
        <v>92.755581651845745</v>
      </c>
      <c r="V41" s="12">
        <f>$V$8*'[3]Eurostat POM Portables GU'!Q32</f>
        <v>82.7506796673362</v>
      </c>
      <c r="W41" s="12">
        <f>$W$8*'[3]Eurostat POM Portables GU'!R32</f>
        <v>87.893145182166137</v>
      </c>
      <c r="X41" s="12">
        <f>$X$8*'[3]Eurostat POM Portables GU'!S32</f>
        <v>126.90512801791854</v>
      </c>
      <c r="Y41" s="12">
        <f>$Y$8*'[3]Eurostat POM Portables GU'!T32</f>
        <v>137.33156500529529</v>
      </c>
      <c r="Z41" s="12">
        <f>$Z$8*'[3]Eurostat POM Portables GU'!U32</f>
        <v>162.82926091800468</v>
      </c>
      <c r="AA41" s="12">
        <f>$AA$8*'[3]Eurostat POM Portables GU'!V32</f>
        <v>189.40993482295232</v>
      </c>
      <c r="AB41" s="12">
        <f>$AB$8*'[3]Eurostat POM Portables GU'!W32</f>
        <v>181.64366840192031</v>
      </c>
      <c r="AC41" s="13">
        <f t="shared" ref="AC41:BE41" si="31">AB41+(AB41*AB$44)</f>
        <v>185.27654176995873</v>
      </c>
      <c r="AD41" s="13">
        <f t="shared" si="31"/>
        <v>188.9820726053579</v>
      </c>
      <c r="AE41" s="13">
        <f t="shared" si="31"/>
        <v>192.76171405746507</v>
      </c>
      <c r="AF41" s="13">
        <f t="shared" si="31"/>
        <v>196.61694833861438</v>
      </c>
      <c r="AG41" s="13">
        <f t="shared" si="31"/>
        <v>200.54928730538666</v>
      </c>
      <c r="AH41" s="13">
        <f t="shared" si="31"/>
        <v>204.56027305149439</v>
      </c>
      <c r="AI41" s="13">
        <f t="shared" si="31"/>
        <v>208.65147851252428</v>
      </c>
      <c r="AJ41" s="13">
        <f t="shared" si="31"/>
        <v>212.82450808277477</v>
      </c>
      <c r="AK41" s="13">
        <f t="shared" si="31"/>
        <v>217.08099824443028</v>
      </c>
      <c r="AL41" s="13">
        <f t="shared" si="31"/>
        <v>221.42261820931887</v>
      </c>
      <c r="AM41" s="13">
        <f t="shared" si="31"/>
        <v>225.85107057350524</v>
      </c>
      <c r="AN41" s="13">
        <f t="shared" si="31"/>
        <v>230.36809198497534</v>
      </c>
      <c r="AO41" s="13">
        <f t="shared" si="31"/>
        <v>234.97545382467484</v>
      </c>
      <c r="AP41" s="13">
        <f t="shared" si="31"/>
        <v>239.67496290116833</v>
      </c>
      <c r="AQ41" s="13">
        <f t="shared" si="31"/>
        <v>244.46846215919169</v>
      </c>
      <c r="AR41" s="13">
        <f t="shared" si="31"/>
        <v>249.35783140237552</v>
      </c>
      <c r="AS41" s="13">
        <f t="shared" si="31"/>
        <v>254.34498803042302</v>
      </c>
      <c r="AT41" s="13">
        <f t="shared" si="31"/>
        <v>259.4318877910315</v>
      </c>
      <c r="AU41" s="13">
        <f t="shared" si="31"/>
        <v>262.02620666894182</v>
      </c>
      <c r="AV41" s="13">
        <f t="shared" si="31"/>
        <v>264.64646873563123</v>
      </c>
      <c r="AW41" s="13">
        <f t="shared" si="31"/>
        <v>267.29293342298752</v>
      </c>
      <c r="AX41" s="13">
        <f t="shared" si="31"/>
        <v>269.96586275721739</v>
      </c>
      <c r="AY41" s="13">
        <f t="shared" si="31"/>
        <v>272.66552138478954</v>
      </c>
      <c r="AZ41" s="13">
        <f t="shared" si="31"/>
        <v>275.39217659863743</v>
      </c>
      <c r="BA41" s="13">
        <f t="shared" si="31"/>
        <v>278.14609836462381</v>
      </c>
      <c r="BB41" s="13">
        <f t="shared" si="31"/>
        <v>280.92755934827005</v>
      </c>
      <c r="BC41" s="13">
        <f t="shared" si="31"/>
        <v>283.73683494175276</v>
      </c>
      <c r="BD41" s="13">
        <f t="shared" si="31"/>
        <v>286.57420329117031</v>
      </c>
      <c r="BE41" s="13">
        <f t="shared" si="31"/>
        <v>289.43994532408203</v>
      </c>
    </row>
    <row r="42" spans="1:57" x14ac:dyDescent="0.35">
      <c r="A42" s="57" t="s">
        <v>616</v>
      </c>
      <c r="C42" s="86" t="s">
        <v>8</v>
      </c>
      <c r="D42" s="58" t="s">
        <v>621</v>
      </c>
      <c r="E42" s="87" t="s">
        <v>625</v>
      </c>
      <c r="F42" s="26" t="s">
        <v>67</v>
      </c>
      <c r="G42" s="11">
        <f t="shared" si="17"/>
        <v>708.32034063040169</v>
      </c>
      <c r="H42" s="11">
        <f t="shared" si="17"/>
        <v>722.48674744300979</v>
      </c>
      <c r="I42" s="11">
        <f t="shared" si="17"/>
        <v>736.93648239186996</v>
      </c>
      <c r="J42" s="11">
        <f t="shared" si="17"/>
        <v>751.67521203970739</v>
      </c>
      <c r="K42" s="11">
        <f t="shared" si="17"/>
        <v>766.70871628050156</v>
      </c>
      <c r="L42" s="11">
        <f t="shared" si="17"/>
        <v>782.04289060611165</v>
      </c>
      <c r="M42" s="11">
        <f t="shared" si="17"/>
        <v>797.6837484182339</v>
      </c>
      <c r="N42" s="11">
        <f t="shared" si="17"/>
        <v>813.63742338659858</v>
      </c>
      <c r="O42" s="11">
        <f t="shared" si="17"/>
        <v>829.91017185433054</v>
      </c>
      <c r="P42" s="11">
        <f t="shared" si="17"/>
        <v>846.50837529141722</v>
      </c>
      <c r="Q42" s="11">
        <f t="shared" si="17"/>
        <v>863.43854279724553</v>
      </c>
      <c r="R42" s="12">
        <f>$R$8*'[3]Eurostat POM Portables GU'!M33</f>
        <v>880.70731365319045</v>
      </c>
      <c r="S42" s="12">
        <f>$S$8*'[3]Eurostat POM Portables GU'!N33</f>
        <v>857.07658066701572</v>
      </c>
      <c r="T42" s="12">
        <f>$T$8*'[3]Eurostat POM Portables GU'!O33</f>
        <v>952.1577436790825</v>
      </c>
      <c r="U42" s="12">
        <f>$U$8*'[3]Eurostat POM Portables GU'!P33</f>
        <v>912.48368873219147</v>
      </c>
      <c r="V42" s="12">
        <f>$V$8*'[3]Eurostat POM Portables GU'!Q33</f>
        <v>777.32664114319891</v>
      </c>
      <c r="W42" s="12">
        <f>$W$8*'[3]Eurostat POM Portables GU'!R33</f>
        <v>829.25339386753569</v>
      </c>
      <c r="X42" s="12">
        <f>$X$8*'[3]Eurostat POM Portables GU'!S33</f>
        <v>1184.4537108756922</v>
      </c>
      <c r="Y42" s="12">
        <f>$Y$8*'[3]Eurostat POM Portables GU'!T33</f>
        <v>1154.7389550842418</v>
      </c>
      <c r="Z42" s="12">
        <f>$Z$8*'[3]Eurostat POM Portables GU'!U33</f>
        <v>1258.2627637526346</v>
      </c>
      <c r="AA42" s="12">
        <f>$AA$8*'[3]Eurostat POM Portables GU'!V33</f>
        <v>1326.9802972659886</v>
      </c>
      <c r="AB42" s="12">
        <f>$AB$8*'[3]Eurostat POM Portables GU'!W33</f>
        <v>1193.7580698333747</v>
      </c>
      <c r="AC42" s="13">
        <f t="shared" ref="AC42:BE42" si="32">AB42+(AB42*AB$44)</f>
        <v>1217.6332312300422</v>
      </c>
      <c r="AD42" s="13">
        <f t="shared" si="32"/>
        <v>1241.9858958546431</v>
      </c>
      <c r="AE42" s="13">
        <f t="shared" si="32"/>
        <v>1266.825613771736</v>
      </c>
      <c r="AF42" s="13">
        <f t="shared" si="32"/>
        <v>1292.1621260471707</v>
      </c>
      <c r="AG42" s="13">
        <f t="shared" si="32"/>
        <v>1318.0053685681141</v>
      </c>
      <c r="AH42" s="13">
        <f t="shared" si="32"/>
        <v>1344.3654759394765</v>
      </c>
      <c r="AI42" s="13">
        <f t="shared" si="32"/>
        <v>1371.2527854582661</v>
      </c>
      <c r="AJ42" s="13">
        <f t="shared" si="32"/>
        <v>1398.6778411674313</v>
      </c>
      <c r="AK42" s="13">
        <f t="shared" si="32"/>
        <v>1426.65139799078</v>
      </c>
      <c r="AL42" s="13">
        <f t="shared" si="32"/>
        <v>1455.1844259505956</v>
      </c>
      <c r="AM42" s="13">
        <f t="shared" si="32"/>
        <v>1484.2881144696075</v>
      </c>
      <c r="AN42" s="13">
        <f t="shared" si="32"/>
        <v>1513.9738767589997</v>
      </c>
      <c r="AO42" s="13">
        <f t="shared" si="32"/>
        <v>1544.2533542941796</v>
      </c>
      <c r="AP42" s="13">
        <f t="shared" si="32"/>
        <v>1575.1384213800632</v>
      </c>
      <c r="AQ42" s="13">
        <f t="shared" si="32"/>
        <v>1606.6411898076644</v>
      </c>
      <c r="AR42" s="13">
        <f t="shared" si="32"/>
        <v>1638.7740136038178</v>
      </c>
      <c r="AS42" s="13">
        <f t="shared" si="32"/>
        <v>1671.5494938758941</v>
      </c>
      <c r="AT42" s="13">
        <f t="shared" si="32"/>
        <v>1704.980483753412</v>
      </c>
      <c r="AU42" s="13">
        <f t="shared" si="32"/>
        <v>1722.0302885909462</v>
      </c>
      <c r="AV42" s="13">
        <f t="shared" si="32"/>
        <v>1739.2505914768556</v>
      </c>
      <c r="AW42" s="13">
        <f t="shared" si="32"/>
        <v>1756.6430973916242</v>
      </c>
      <c r="AX42" s="13">
        <f t="shared" si="32"/>
        <v>1774.2095283655406</v>
      </c>
      <c r="AY42" s="13">
        <f t="shared" si="32"/>
        <v>1791.9516236491959</v>
      </c>
      <c r="AZ42" s="13">
        <f t="shared" si="32"/>
        <v>1809.8711398856879</v>
      </c>
      <c r="BA42" s="13">
        <f t="shared" si="32"/>
        <v>1827.9698512845448</v>
      </c>
      <c r="BB42" s="13">
        <f t="shared" si="32"/>
        <v>1846.2495497973903</v>
      </c>
      <c r="BC42" s="13">
        <f t="shared" si="32"/>
        <v>1864.7120452953641</v>
      </c>
      <c r="BD42" s="13">
        <f t="shared" si="32"/>
        <v>1883.3591657483178</v>
      </c>
      <c r="BE42" s="13">
        <f t="shared" si="32"/>
        <v>1902.1927574058009</v>
      </c>
    </row>
    <row r="43" spans="1:57" x14ac:dyDescent="0.35">
      <c r="A43" s="86" t="s">
        <v>616</v>
      </c>
      <c r="B43" s="86"/>
      <c r="C43" s="86" t="s">
        <v>8</v>
      </c>
      <c r="D43" s="87" t="s">
        <v>621</v>
      </c>
      <c r="E43" s="87" t="s">
        <v>625</v>
      </c>
      <c r="F43" s="93" t="s">
        <v>630</v>
      </c>
      <c r="G43" s="11">
        <f t="shared" si="17"/>
        <v>4350.642476169578</v>
      </c>
      <c r="H43" s="11">
        <f t="shared" si="17"/>
        <v>4437.6553256929692</v>
      </c>
      <c r="I43" s="11">
        <f t="shared" si="17"/>
        <v>4526.4084322068284</v>
      </c>
      <c r="J43" s="11">
        <f t="shared" si="17"/>
        <v>4616.9366008509651</v>
      </c>
      <c r="K43" s="11">
        <f t="shared" si="17"/>
        <v>4709.2753328679846</v>
      </c>
      <c r="L43" s="11">
        <f t="shared" si="17"/>
        <v>4803.4608395253445</v>
      </c>
      <c r="M43" s="11">
        <f t="shared" si="17"/>
        <v>4899.5300563158517</v>
      </c>
      <c r="N43" s="11">
        <f t="shared" si="17"/>
        <v>4997.5206574421691</v>
      </c>
      <c r="O43" s="11">
        <f t="shared" si="17"/>
        <v>5097.4710705910129</v>
      </c>
      <c r="P43" s="11">
        <f t="shared" si="17"/>
        <v>5199.4204920028333</v>
      </c>
      <c r="Q43" s="11">
        <f t="shared" si="17"/>
        <v>5303.4089018428904</v>
      </c>
      <c r="R43" s="12">
        <f>SUM(R12:R42)</f>
        <v>5409.4770798797481</v>
      </c>
      <c r="S43" s="12">
        <f t="shared" ref="S43:BE43" si="33">SUM(S12:S42)</f>
        <v>5469.9315145008459</v>
      </c>
      <c r="T43" s="12">
        <f t="shared" si="33"/>
        <v>5616.2428793824938</v>
      </c>
      <c r="U43" s="12">
        <f t="shared" si="33"/>
        <v>5369.5936692833684</v>
      </c>
      <c r="V43" s="12">
        <f t="shared" si="33"/>
        <v>4659.8506083632528</v>
      </c>
      <c r="W43" s="12">
        <f t="shared" si="33"/>
        <v>4906.8795025980944</v>
      </c>
      <c r="X43" s="12">
        <f t="shared" si="33"/>
        <v>7589.4450922119941</v>
      </c>
      <c r="Y43" s="12">
        <f t="shared" si="33"/>
        <v>7593.9824360312095</v>
      </c>
      <c r="Z43" s="12">
        <f t="shared" si="33"/>
        <v>9054.6919011788559</v>
      </c>
      <c r="AA43" s="12">
        <f t="shared" si="33"/>
        <v>9611.8602108461928</v>
      </c>
      <c r="AB43" s="12">
        <f t="shared" si="33"/>
        <v>8634.9342763277273</v>
      </c>
      <c r="AC43" s="12">
        <f t="shared" si="33"/>
        <v>8807.6329618542786</v>
      </c>
      <c r="AD43" s="12">
        <f t="shared" si="33"/>
        <v>8983.7856210913651</v>
      </c>
      <c r="AE43" s="12">
        <f t="shared" si="33"/>
        <v>9163.4613335131926</v>
      </c>
      <c r="AF43" s="12">
        <f t="shared" si="33"/>
        <v>9346.7305601834578</v>
      </c>
      <c r="AG43" s="12">
        <f t="shared" si="33"/>
        <v>9533.665171387127</v>
      </c>
      <c r="AH43" s="12">
        <f t="shared" si="33"/>
        <v>9724.3384748148674</v>
      </c>
      <c r="AI43" s="12">
        <f t="shared" si="33"/>
        <v>9918.8252443111669</v>
      </c>
      <c r="AJ43" s="12">
        <f t="shared" si="33"/>
        <v>10117.201749197389</v>
      </c>
      <c r="AK43" s="12">
        <f t="shared" si="33"/>
        <v>10319.545784181337</v>
      </c>
      <c r="AL43" s="12">
        <f t="shared" si="33"/>
        <v>10525.936699864966</v>
      </c>
      <c r="AM43" s="12">
        <f t="shared" si="33"/>
        <v>10736.455433862266</v>
      </c>
      <c r="AN43" s="12">
        <f t="shared" si="33"/>
        <v>10951.184542539508</v>
      </c>
      <c r="AO43" s="12">
        <f t="shared" si="33"/>
        <v>11170.2082333903</v>
      </c>
      <c r="AP43" s="12">
        <f t="shared" si="33"/>
        <v>11393.612398058103</v>
      </c>
      <c r="AQ43" s="12">
        <f t="shared" si="33"/>
        <v>11621.484646019264</v>
      </c>
      <c r="AR43" s="12">
        <f t="shared" si="33"/>
        <v>11853.914338939652</v>
      </c>
      <c r="AS43" s="12">
        <f t="shared" si="33"/>
        <v>12090.992625718445</v>
      </c>
      <c r="AT43" s="12">
        <f t="shared" si="33"/>
        <v>12332.812478232812</v>
      </c>
      <c r="AU43" s="12">
        <f t="shared" si="33"/>
        <v>12456.140603015141</v>
      </c>
      <c r="AV43" s="12">
        <f t="shared" si="33"/>
        <v>12580.702009045292</v>
      </c>
      <c r="AW43" s="12">
        <f t="shared" si="33"/>
        <v>12706.509029135745</v>
      </c>
      <c r="AX43" s="12">
        <f t="shared" si="33"/>
        <v>12833.574119427105</v>
      </c>
      <c r="AY43" s="12">
        <f t="shared" si="33"/>
        <v>12961.909860621377</v>
      </c>
      <c r="AZ43" s="12">
        <f t="shared" si="33"/>
        <v>13091.528959227591</v>
      </c>
      <c r="BA43" s="12">
        <f t="shared" si="33"/>
        <v>13222.44424881986</v>
      </c>
      <c r="BB43" s="12">
        <f t="shared" si="33"/>
        <v>13354.668691308067</v>
      </c>
      <c r="BC43" s="12">
        <f t="shared" si="33"/>
        <v>13488.215378221143</v>
      </c>
      <c r="BD43" s="12">
        <f t="shared" si="33"/>
        <v>13623.097532003352</v>
      </c>
      <c r="BE43" s="12">
        <f t="shared" si="33"/>
        <v>13759.328507323389</v>
      </c>
    </row>
    <row r="44" spans="1:57" x14ac:dyDescent="0.35">
      <c r="F44" s="46" t="s">
        <v>69</v>
      </c>
      <c r="G44" s="47">
        <f t="shared" ref="G44:Q44" si="34">_xlfn.RRI(1,G43,H43)</f>
        <v>2.0000000000000018E-2</v>
      </c>
      <c r="H44" s="47">
        <f t="shared" si="34"/>
        <v>2.0000000000000018E-2</v>
      </c>
      <c r="I44" s="47">
        <f t="shared" si="34"/>
        <v>2.0000000000000018E-2</v>
      </c>
      <c r="J44" s="47">
        <f t="shared" si="34"/>
        <v>2.0000000000000018E-2</v>
      </c>
      <c r="K44" s="47">
        <f t="shared" si="34"/>
        <v>2.0000000000000018E-2</v>
      </c>
      <c r="L44" s="47">
        <f t="shared" si="34"/>
        <v>2.0000000000000018E-2</v>
      </c>
      <c r="M44" s="47">
        <f t="shared" si="34"/>
        <v>2.0000000000000018E-2</v>
      </c>
      <c r="N44" s="47">
        <f t="shared" si="34"/>
        <v>2.0000000000000018E-2</v>
      </c>
      <c r="O44" s="47">
        <f t="shared" si="34"/>
        <v>2.0000000000000018E-2</v>
      </c>
      <c r="P44" s="47">
        <f t="shared" si="34"/>
        <v>2.0000000000000018E-2</v>
      </c>
      <c r="Q44" s="47">
        <f t="shared" si="34"/>
        <v>2.0000000000000018E-2</v>
      </c>
      <c r="R44" s="47">
        <f>_xlfn.RRI(1,R43,S43)</f>
        <v>1.1175652235583922E-2</v>
      </c>
      <c r="S44" s="47">
        <f t="shared" ref="S44:AA44" si="35">_xlfn.RRI(1,S43,T43)</f>
        <v>2.6748299223450012E-2</v>
      </c>
      <c r="T44" s="47">
        <f t="shared" si="35"/>
        <v>-4.3917119575541674E-2</v>
      </c>
      <c r="U44" s="47">
        <f t="shared" si="35"/>
        <v>-0.13217816926822301</v>
      </c>
      <c r="V44" s="47">
        <f t="shared" si="35"/>
        <v>5.3012191805352549E-2</v>
      </c>
      <c r="W44" s="47">
        <f t="shared" si="35"/>
        <v>0.54669481657202601</v>
      </c>
      <c r="X44" s="47">
        <f t="shared" si="35"/>
        <v>5.9784921876193664E-4</v>
      </c>
      <c r="Y44" s="47">
        <f t="shared" si="35"/>
        <v>0.1923509143525286</v>
      </c>
      <c r="Z44" s="47">
        <f t="shared" si="35"/>
        <v>6.1533657439498013E-2</v>
      </c>
      <c r="AA44" s="47">
        <f t="shared" si="35"/>
        <v>-0.1016375512219877</v>
      </c>
      <c r="AB44" s="47">
        <v>0.02</v>
      </c>
      <c r="AC44" s="47">
        <v>0.02</v>
      </c>
      <c r="AD44" s="47">
        <v>0.02</v>
      </c>
      <c r="AE44" s="47">
        <v>0.02</v>
      </c>
      <c r="AF44" s="47">
        <v>0.02</v>
      </c>
      <c r="AG44" s="47">
        <v>0.02</v>
      </c>
      <c r="AH44" s="47">
        <v>0.02</v>
      </c>
      <c r="AI44" s="47">
        <v>0.02</v>
      </c>
      <c r="AJ44" s="47">
        <v>0.02</v>
      </c>
      <c r="AK44" s="47">
        <v>0.02</v>
      </c>
      <c r="AL44" s="47">
        <v>0.02</v>
      </c>
      <c r="AM44" s="47">
        <v>0.02</v>
      </c>
      <c r="AN44" s="47">
        <v>0.02</v>
      </c>
      <c r="AO44" s="47">
        <v>0.02</v>
      </c>
      <c r="AP44" s="47">
        <v>0.02</v>
      </c>
      <c r="AQ44" s="47">
        <v>0.02</v>
      </c>
      <c r="AR44" s="47">
        <v>0.02</v>
      </c>
      <c r="AS44" s="47">
        <v>0.02</v>
      </c>
      <c r="AT44" s="47">
        <v>0.01</v>
      </c>
      <c r="AU44" s="47">
        <v>0.01</v>
      </c>
      <c r="AV44" s="47">
        <v>0.01</v>
      </c>
      <c r="AW44" s="47">
        <v>0.01</v>
      </c>
      <c r="AX44" s="47">
        <v>0.01</v>
      </c>
      <c r="AY44" s="47">
        <v>0.01</v>
      </c>
      <c r="AZ44" s="47">
        <v>0.01</v>
      </c>
      <c r="BA44" s="47">
        <v>0.01</v>
      </c>
      <c r="BB44" s="47">
        <v>0.01</v>
      </c>
      <c r="BC44" s="47">
        <v>0.01</v>
      </c>
      <c r="BD44" s="47">
        <v>0.01</v>
      </c>
      <c r="BE44" s="47">
        <v>0.01</v>
      </c>
    </row>
    <row r="45" spans="1:57" x14ac:dyDescent="0.35">
      <c r="R45" s="5"/>
      <c r="S45" s="5"/>
      <c r="T45" s="5"/>
      <c r="U45" s="5"/>
      <c r="V45" s="5"/>
      <c r="W45" s="5"/>
      <c r="X45" s="5"/>
      <c r="Y45" s="5"/>
      <c r="Z45" s="5"/>
    </row>
    <row r="46" spans="1:57" x14ac:dyDescent="0.35">
      <c r="F46" s="15" t="s">
        <v>605</v>
      </c>
      <c r="G46" s="15"/>
      <c r="H46" s="15"/>
      <c r="I46" s="15"/>
      <c r="R46" s="5"/>
    </row>
    <row r="47" spans="1:57" x14ac:dyDescent="0.35">
      <c r="F47" s="13" t="s">
        <v>71</v>
      </c>
      <c r="G47" s="13"/>
      <c r="H47" s="13"/>
      <c r="I47" s="13"/>
    </row>
    <row r="48" spans="1:57" x14ac:dyDescent="0.35">
      <c r="F48" s="48" t="s">
        <v>598</v>
      </c>
      <c r="G48" s="47">
        <f>_xlfn.RRI(5,V43,AA43)</f>
        <v>0.15581171079530143</v>
      </c>
    </row>
  </sheetData>
  <mergeCells count="4">
    <mergeCell ref="R2:AB2"/>
    <mergeCell ref="G10:Q10"/>
    <mergeCell ref="R10:AB10"/>
    <mergeCell ref="AC10:BE10"/>
  </mergeCells>
  <pageMargins left="0.7" right="0.7" top="0.78740157499999996" bottom="0.78740157499999996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B4EF38-1F0E-4DB1-BC3E-D4033ACEA0A0}">
  <sheetPr>
    <tabColor rgb="FFFF0000"/>
  </sheetPr>
  <dimension ref="A1:BE47"/>
  <sheetViews>
    <sheetView workbookViewId="0"/>
  </sheetViews>
  <sheetFormatPr baseColWidth="10" defaultRowHeight="14.5" x14ac:dyDescent="0.35"/>
  <cols>
    <col min="1" max="5" width="11.54296875" style="57"/>
    <col min="6" max="6" width="27.26953125" customWidth="1"/>
    <col min="7" max="7" width="12.26953125" customWidth="1"/>
    <col min="8" max="8" width="18.54296875" bestFit="1" customWidth="1"/>
    <col min="9" max="9" width="12" customWidth="1"/>
    <col min="10" max="17" width="11" customWidth="1"/>
    <col min="18" max="27" width="11.26953125" bestFit="1" customWidth="1"/>
  </cols>
  <sheetData>
    <row r="1" spans="6:57" x14ac:dyDescent="0.35">
      <c r="F1" s="26" t="s">
        <v>32</v>
      </c>
      <c r="G1" s="26" t="s">
        <v>33</v>
      </c>
      <c r="H1" s="99" t="s">
        <v>588</v>
      </c>
      <c r="I1" s="99"/>
      <c r="J1" s="26"/>
      <c r="K1" s="26"/>
      <c r="L1" s="26"/>
      <c r="M1" s="26"/>
      <c r="N1" s="26"/>
      <c r="O1" s="26"/>
      <c r="P1" s="26"/>
    </row>
    <row r="2" spans="6:57" x14ac:dyDescent="0.35">
      <c r="G2" s="26" t="s">
        <v>585</v>
      </c>
      <c r="H2" s="26" t="s">
        <v>78</v>
      </c>
      <c r="I2" s="26"/>
      <c r="J2" s="26"/>
      <c r="K2" s="26"/>
      <c r="L2" s="26"/>
      <c r="M2" s="26"/>
      <c r="N2" s="26"/>
      <c r="O2" s="26"/>
      <c r="P2" s="26"/>
    </row>
    <row r="9" spans="6:57" x14ac:dyDescent="0.35">
      <c r="F9" s="26"/>
      <c r="G9" s="26"/>
      <c r="H9" s="26"/>
      <c r="I9" s="6"/>
      <c r="J9" s="6"/>
      <c r="K9" s="6"/>
      <c r="L9" s="6"/>
      <c r="M9" s="6"/>
      <c r="N9" s="6"/>
      <c r="O9" s="6"/>
      <c r="P9" s="6"/>
      <c r="Q9" s="6"/>
      <c r="R9" s="26"/>
      <c r="S9" s="26"/>
      <c r="T9" s="26"/>
      <c r="U9" s="26"/>
      <c r="V9" s="26"/>
      <c r="W9" s="26"/>
      <c r="X9" s="26"/>
      <c r="Y9" s="26"/>
      <c r="Z9" s="26"/>
      <c r="AA9" s="7"/>
    </row>
    <row r="10" spans="6:57" x14ac:dyDescent="0.35">
      <c r="F10" s="26"/>
      <c r="G10" s="96" t="s">
        <v>38</v>
      </c>
      <c r="H10" s="96"/>
      <c r="I10" s="96"/>
      <c r="J10" s="96"/>
      <c r="K10" s="96"/>
      <c r="L10" s="96"/>
      <c r="M10" s="96"/>
      <c r="N10" s="96"/>
      <c r="O10" s="96"/>
      <c r="P10" s="96"/>
      <c r="Q10" s="96"/>
      <c r="R10" s="97" t="s">
        <v>39</v>
      </c>
      <c r="S10" s="97"/>
      <c r="T10" s="97"/>
      <c r="U10" s="97"/>
      <c r="V10" s="97"/>
      <c r="W10" s="97"/>
      <c r="X10" s="97"/>
      <c r="Y10" s="97"/>
      <c r="Z10" s="97"/>
      <c r="AA10" s="97"/>
      <c r="AB10" s="97"/>
      <c r="AC10" s="98" t="s">
        <v>40</v>
      </c>
      <c r="AD10" s="98"/>
      <c r="AE10" s="98"/>
      <c r="AF10" s="98"/>
      <c r="AG10" s="98"/>
      <c r="AH10" s="98"/>
      <c r="AI10" s="98"/>
      <c r="AJ10" s="98"/>
      <c r="AK10" s="98"/>
      <c r="AL10" s="98"/>
      <c r="AM10" s="98"/>
      <c r="AN10" s="98"/>
      <c r="AO10" s="98"/>
      <c r="AP10" s="98"/>
      <c r="AQ10" s="98"/>
      <c r="AR10" s="98"/>
      <c r="AS10" s="98"/>
      <c r="AT10" s="98"/>
      <c r="AU10" s="98"/>
      <c r="AV10" s="98"/>
      <c r="AW10" s="98"/>
      <c r="AX10" s="98"/>
      <c r="AY10" s="98"/>
      <c r="AZ10" s="98"/>
      <c r="BA10" s="98"/>
      <c r="BB10" s="98"/>
      <c r="BC10" s="98"/>
      <c r="BD10" s="98"/>
      <c r="BE10" s="98"/>
    </row>
    <row r="11" spans="6:57" x14ac:dyDescent="0.35">
      <c r="F11" s="26"/>
      <c r="G11" s="8">
        <v>2000</v>
      </c>
      <c r="H11" s="8">
        <v>2001</v>
      </c>
      <c r="I11" s="8">
        <v>2002</v>
      </c>
      <c r="J11" s="8">
        <v>2003</v>
      </c>
      <c r="K11" s="8">
        <v>2004</v>
      </c>
      <c r="L11" s="8">
        <v>2005</v>
      </c>
      <c r="M11" s="8">
        <v>2006</v>
      </c>
      <c r="N11" s="8">
        <v>2007</v>
      </c>
      <c r="O11" s="8">
        <v>2008</v>
      </c>
      <c r="P11" s="8">
        <v>2009</v>
      </c>
      <c r="Q11" s="8">
        <v>2010</v>
      </c>
      <c r="R11" s="9">
        <v>2011</v>
      </c>
      <c r="S11" s="9">
        <v>2012</v>
      </c>
      <c r="T11" s="9">
        <v>2013</v>
      </c>
      <c r="U11" s="9">
        <v>2014</v>
      </c>
      <c r="V11" s="9">
        <v>2015</v>
      </c>
      <c r="W11" s="9">
        <v>2016</v>
      </c>
      <c r="X11" s="9">
        <v>2017</v>
      </c>
      <c r="Y11" s="9">
        <v>2018</v>
      </c>
      <c r="Z11" s="9">
        <v>2019</v>
      </c>
      <c r="AA11" s="9">
        <v>2020</v>
      </c>
      <c r="AB11" s="9">
        <v>2021</v>
      </c>
      <c r="AC11" s="10">
        <v>2022</v>
      </c>
      <c r="AD11" s="10">
        <v>2023</v>
      </c>
      <c r="AE11" s="10">
        <v>2024</v>
      </c>
      <c r="AF11" s="10">
        <v>2025</v>
      </c>
      <c r="AG11" s="10">
        <v>2026</v>
      </c>
      <c r="AH11" s="10">
        <v>2027</v>
      </c>
      <c r="AI11" s="10">
        <v>2028</v>
      </c>
      <c r="AJ11" s="10">
        <v>2029</v>
      </c>
      <c r="AK11" s="10">
        <v>2030</v>
      </c>
      <c r="AL11" s="10">
        <v>2031</v>
      </c>
      <c r="AM11" s="10">
        <v>2032</v>
      </c>
      <c r="AN11" s="10">
        <v>2033</v>
      </c>
      <c r="AO11" s="10">
        <v>2034</v>
      </c>
      <c r="AP11" s="10">
        <v>2035</v>
      </c>
      <c r="AQ11" s="10">
        <v>2036</v>
      </c>
      <c r="AR11" s="10">
        <v>2037</v>
      </c>
      <c r="AS11" s="10">
        <v>2038</v>
      </c>
      <c r="AT11" s="10">
        <v>2039</v>
      </c>
      <c r="AU11" s="10">
        <v>2040</v>
      </c>
      <c r="AV11" s="10">
        <v>2041</v>
      </c>
      <c r="AW11" s="10">
        <v>2042</v>
      </c>
      <c r="AX11" s="10">
        <v>2043</v>
      </c>
      <c r="AY11" s="10">
        <v>2044</v>
      </c>
      <c r="AZ11" s="10">
        <v>2045</v>
      </c>
      <c r="BA11" s="10">
        <v>2046</v>
      </c>
      <c r="BB11" s="10">
        <v>2047</v>
      </c>
      <c r="BC11" s="10">
        <v>2048</v>
      </c>
      <c r="BD11" s="10">
        <v>2049</v>
      </c>
      <c r="BE11" s="10">
        <v>2050</v>
      </c>
    </row>
    <row r="12" spans="6:57" x14ac:dyDescent="0.35">
      <c r="F12" s="26" t="s">
        <v>41</v>
      </c>
      <c r="G12" s="11">
        <f>G$43*'Shares Cameras and Games'!C5</f>
        <v>0</v>
      </c>
      <c r="H12" s="11">
        <f>H$43*'Shares Cameras and Games'!D5</f>
        <v>0</v>
      </c>
      <c r="I12" s="11">
        <f>I$43*'Shares Cameras and Games'!E5</f>
        <v>0</v>
      </c>
      <c r="J12" s="11">
        <f>J$43*'Shares Cameras and Games'!F5</f>
        <v>0</v>
      </c>
      <c r="K12" s="11">
        <f>K$43*'Shares Cameras and Games'!G5</f>
        <v>0</v>
      </c>
      <c r="L12" s="11">
        <f>L$43*'Shares Cameras and Games'!H5</f>
        <v>0</v>
      </c>
      <c r="M12" s="11">
        <f>M$43*'Shares Cameras and Games'!I5</f>
        <v>0</v>
      </c>
      <c r="N12" s="11">
        <f>N$43*'Shares Cameras and Games'!J5</f>
        <v>0</v>
      </c>
      <c r="O12" s="11">
        <f>O$43*'Shares Cameras and Games'!K5</f>
        <v>0</v>
      </c>
      <c r="P12" s="11">
        <f>P$43*'Shares Cameras and Games'!L5</f>
        <v>0</v>
      </c>
      <c r="Q12" s="11">
        <f>Q$43*'Shares Cameras and Games'!M5</f>
        <v>0</v>
      </c>
      <c r="R12" s="11">
        <f>R$43*'Shares Cameras and Games'!N5</f>
        <v>0</v>
      </c>
      <c r="S12" s="11">
        <f>S$43*'Shares Cameras and Games'!O5</f>
        <v>0</v>
      </c>
      <c r="T12" s="11">
        <f>T$43*'Shares Cameras and Games'!P5</f>
        <v>0</v>
      </c>
      <c r="U12" s="11">
        <f>U$43*'Shares Cameras and Games'!Q5</f>
        <v>0</v>
      </c>
      <c r="V12" s="11">
        <f>V$43*'Shares Cameras and Games'!R5</f>
        <v>0</v>
      </c>
      <c r="W12" s="11">
        <f>W$43*'Shares Cameras and Games'!S5</f>
        <v>0</v>
      </c>
      <c r="X12" s="11">
        <f>X$43*'Shares Cameras and Games'!T5</f>
        <v>0</v>
      </c>
      <c r="Y12" s="11">
        <f>Y$43*'Shares Cameras and Games'!U5</f>
        <v>0</v>
      </c>
      <c r="Z12" s="11">
        <f>Z$43*'Shares Cameras and Games'!V5</f>
        <v>0</v>
      </c>
      <c r="AA12" s="11">
        <f>AA$43*'Shares Cameras and Games'!W5</f>
        <v>0</v>
      </c>
      <c r="AB12" s="11">
        <f>AB$43*'Shares Cameras and Games'!X5</f>
        <v>0</v>
      </c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</row>
    <row r="13" spans="6:57" x14ac:dyDescent="0.35">
      <c r="F13" s="26" t="s">
        <v>42</v>
      </c>
      <c r="G13" s="11">
        <f>G$43*'Shares Cameras and Games'!C6</f>
        <v>0</v>
      </c>
      <c r="H13" s="11">
        <f>H$43*'Shares Cameras and Games'!D6</f>
        <v>0</v>
      </c>
      <c r="I13" s="11">
        <f>I$43*'Shares Cameras and Games'!E6</f>
        <v>0</v>
      </c>
      <c r="J13" s="11">
        <f>J$43*'Shares Cameras and Games'!F6</f>
        <v>0</v>
      </c>
      <c r="K13" s="11">
        <f>K$43*'Shares Cameras and Games'!G6</f>
        <v>0</v>
      </c>
      <c r="L13" s="11">
        <f>L$43*'Shares Cameras and Games'!H6</f>
        <v>0</v>
      </c>
      <c r="M13" s="11">
        <f>M$43*'Shares Cameras and Games'!I6</f>
        <v>0</v>
      </c>
      <c r="N13" s="11">
        <f>N$43*'Shares Cameras and Games'!J6</f>
        <v>0</v>
      </c>
      <c r="O13" s="11">
        <f>O$43*'Shares Cameras and Games'!K6</f>
        <v>0</v>
      </c>
      <c r="P13" s="11">
        <f>P$43*'Shares Cameras and Games'!L6</f>
        <v>0</v>
      </c>
      <c r="Q13" s="11">
        <f>Q$43*'Shares Cameras and Games'!M6</f>
        <v>0</v>
      </c>
      <c r="R13" s="11">
        <f>R$43*'Shares Cameras and Games'!N6</f>
        <v>0</v>
      </c>
      <c r="S13" s="11">
        <f>S$43*'Shares Cameras and Games'!O6</f>
        <v>0</v>
      </c>
      <c r="T13" s="11">
        <f>T$43*'Shares Cameras and Games'!P6</f>
        <v>0</v>
      </c>
      <c r="U13" s="11">
        <f>U$43*'Shares Cameras and Games'!Q6</f>
        <v>0</v>
      </c>
      <c r="V13" s="11">
        <f>V$43*'Shares Cameras and Games'!R6</f>
        <v>0</v>
      </c>
      <c r="W13" s="11">
        <f>W$43*'Shares Cameras and Games'!S6</f>
        <v>0</v>
      </c>
      <c r="X13" s="11">
        <f>X$43*'Shares Cameras and Games'!T6</f>
        <v>0</v>
      </c>
      <c r="Y13" s="11">
        <f>Y$43*'Shares Cameras and Games'!U6</f>
        <v>0</v>
      </c>
      <c r="Z13" s="11">
        <f>Z$43*'Shares Cameras and Games'!V6</f>
        <v>0</v>
      </c>
      <c r="AA13" s="11">
        <f>AA$43*'Shares Cameras and Games'!W6</f>
        <v>0</v>
      </c>
      <c r="AB13" s="11">
        <f>AB$43*'Shares Cameras and Games'!X6</f>
        <v>0</v>
      </c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</row>
    <row r="14" spans="6:57" x14ac:dyDescent="0.35">
      <c r="F14" s="26" t="s">
        <v>43</v>
      </c>
      <c r="G14" s="11">
        <f>G$43*'Shares Cameras and Games'!C7</f>
        <v>0</v>
      </c>
      <c r="H14" s="11">
        <f>H$43*'Shares Cameras and Games'!D7</f>
        <v>0</v>
      </c>
      <c r="I14" s="11">
        <f>I$43*'Shares Cameras and Games'!E7</f>
        <v>0</v>
      </c>
      <c r="J14" s="11">
        <f>J$43*'Shares Cameras and Games'!F7</f>
        <v>0</v>
      </c>
      <c r="K14" s="11">
        <f>K$43*'Shares Cameras and Games'!G7</f>
        <v>0</v>
      </c>
      <c r="L14" s="11">
        <f>L$43*'Shares Cameras and Games'!H7</f>
        <v>0</v>
      </c>
      <c r="M14" s="11">
        <f>M$43*'Shares Cameras and Games'!I7</f>
        <v>0</v>
      </c>
      <c r="N14" s="11">
        <f>N$43*'Shares Cameras and Games'!J7</f>
        <v>0</v>
      </c>
      <c r="O14" s="11">
        <f>O$43*'Shares Cameras and Games'!K7</f>
        <v>0</v>
      </c>
      <c r="P14" s="11">
        <f>P$43*'Shares Cameras and Games'!L7</f>
        <v>0</v>
      </c>
      <c r="Q14" s="11">
        <f>Q$43*'Shares Cameras and Games'!M7</f>
        <v>0</v>
      </c>
      <c r="R14" s="11">
        <f>R$43*'Shares Cameras and Games'!N7</f>
        <v>0</v>
      </c>
      <c r="S14" s="11">
        <f>S$43*'Shares Cameras and Games'!O7</f>
        <v>0</v>
      </c>
      <c r="T14" s="11">
        <f>T$43*'Shares Cameras and Games'!P7</f>
        <v>0</v>
      </c>
      <c r="U14" s="11">
        <f>U$43*'Shares Cameras and Games'!Q7</f>
        <v>0</v>
      </c>
      <c r="V14" s="11">
        <f>V$43*'Shares Cameras and Games'!R7</f>
        <v>0</v>
      </c>
      <c r="W14" s="11">
        <f>W$43*'Shares Cameras and Games'!S7</f>
        <v>0</v>
      </c>
      <c r="X14" s="11">
        <f>X$43*'Shares Cameras and Games'!T7</f>
        <v>0</v>
      </c>
      <c r="Y14" s="11">
        <f>Y$43*'Shares Cameras and Games'!U7</f>
        <v>0</v>
      </c>
      <c r="Z14" s="11">
        <f>Z$43*'Shares Cameras and Games'!V7</f>
        <v>0</v>
      </c>
      <c r="AA14" s="11">
        <f>AA$43*'Shares Cameras and Games'!W7</f>
        <v>0</v>
      </c>
      <c r="AB14" s="11">
        <f>AB$43*'Shares Cameras and Games'!X7</f>
        <v>0</v>
      </c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</row>
    <row r="15" spans="6:57" x14ac:dyDescent="0.35">
      <c r="F15" s="26" t="s">
        <v>44</v>
      </c>
      <c r="G15" s="11">
        <f>G$43*'Shares Cameras and Games'!C8</f>
        <v>0</v>
      </c>
      <c r="H15" s="11">
        <f>H$43*'Shares Cameras and Games'!D8</f>
        <v>0</v>
      </c>
      <c r="I15" s="11">
        <f>I$43*'Shares Cameras and Games'!E8</f>
        <v>0</v>
      </c>
      <c r="J15" s="11">
        <f>J$43*'Shares Cameras and Games'!F8</f>
        <v>0</v>
      </c>
      <c r="K15" s="11">
        <f>K$43*'Shares Cameras and Games'!G8</f>
        <v>0</v>
      </c>
      <c r="L15" s="11">
        <f>L$43*'Shares Cameras and Games'!H8</f>
        <v>0</v>
      </c>
      <c r="M15" s="11">
        <f>M$43*'Shares Cameras and Games'!I8</f>
        <v>0</v>
      </c>
      <c r="N15" s="11">
        <f>N$43*'Shares Cameras and Games'!J8</f>
        <v>0</v>
      </c>
      <c r="O15" s="11">
        <f>O$43*'Shares Cameras and Games'!K8</f>
        <v>0</v>
      </c>
      <c r="P15" s="11">
        <f>P$43*'Shares Cameras and Games'!L8</f>
        <v>0</v>
      </c>
      <c r="Q15" s="11">
        <f>Q$43*'Shares Cameras and Games'!M8</f>
        <v>0</v>
      </c>
      <c r="R15" s="11">
        <f>R$43*'Shares Cameras and Games'!N8</f>
        <v>0</v>
      </c>
      <c r="S15" s="11">
        <f>S$43*'Shares Cameras and Games'!O8</f>
        <v>0</v>
      </c>
      <c r="T15" s="11">
        <f>T$43*'Shares Cameras and Games'!P8</f>
        <v>0</v>
      </c>
      <c r="U15" s="11">
        <f>U$43*'Shares Cameras and Games'!Q8</f>
        <v>0</v>
      </c>
      <c r="V15" s="11">
        <f>V$43*'Shares Cameras and Games'!R8</f>
        <v>0</v>
      </c>
      <c r="W15" s="11">
        <f>W$43*'Shares Cameras and Games'!S8</f>
        <v>0</v>
      </c>
      <c r="X15" s="11">
        <f>X$43*'Shares Cameras and Games'!T8</f>
        <v>0</v>
      </c>
      <c r="Y15" s="11">
        <f>Y$43*'Shares Cameras and Games'!U8</f>
        <v>0</v>
      </c>
      <c r="Z15" s="11">
        <f>Z$43*'Shares Cameras and Games'!V8</f>
        <v>0</v>
      </c>
      <c r="AA15" s="11">
        <f>AA$43*'Shares Cameras and Games'!W8</f>
        <v>0</v>
      </c>
      <c r="AB15" s="11">
        <f>AB$43*'Shares Cameras and Games'!X8</f>
        <v>0</v>
      </c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</row>
    <row r="16" spans="6:57" x14ac:dyDescent="0.35">
      <c r="F16" s="26" t="s">
        <v>45</v>
      </c>
      <c r="G16" s="11">
        <f>G$43*'Shares Cameras and Games'!C9</f>
        <v>0</v>
      </c>
      <c r="H16" s="11">
        <f>H$43*'Shares Cameras and Games'!D9</f>
        <v>0</v>
      </c>
      <c r="I16" s="11">
        <f>I$43*'Shares Cameras and Games'!E9</f>
        <v>0</v>
      </c>
      <c r="J16" s="11">
        <f>J$43*'Shares Cameras and Games'!F9</f>
        <v>0</v>
      </c>
      <c r="K16" s="11">
        <f>K$43*'Shares Cameras and Games'!G9</f>
        <v>0</v>
      </c>
      <c r="L16" s="11">
        <f>L$43*'Shares Cameras and Games'!H9</f>
        <v>0</v>
      </c>
      <c r="M16" s="11">
        <f>M$43*'Shares Cameras and Games'!I9</f>
        <v>0</v>
      </c>
      <c r="N16" s="11">
        <f>N$43*'Shares Cameras and Games'!J9</f>
        <v>0</v>
      </c>
      <c r="O16" s="11">
        <f>O$43*'Shares Cameras and Games'!K9</f>
        <v>0</v>
      </c>
      <c r="P16" s="11">
        <f>P$43*'Shares Cameras and Games'!L9</f>
        <v>0</v>
      </c>
      <c r="Q16" s="11">
        <f>Q$43*'Shares Cameras and Games'!M9</f>
        <v>0</v>
      </c>
      <c r="R16" s="11">
        <f>R$43*'Shares Cameras and Games'!N9</f>
        <v>0</v>
      </c>
      <c r="S16" s="11">
        <f>S$43*'Shares Cameras and Games'!O9</f>
        <v>0</v>
      </c>
      <c r="T16" s="11">
        <f>T$43*'Shares Cameras and Games'!P9</f>
        <v>0</v>
      </c>
      <c r="U16" s="11">
        <f>U$43*'Shares Cameras and Games'!Q9</f>
        <v>0</v>
      </c>
      <c r="V16" s="11">
        <f>V$43*'Shares Cameras and Games'!R9</f>
        <v>0</v>
      </c>
      <c r="W16" s="11">
        <f>W$43*'Shares Cameras and Games'!S9</f>
        <v>0</v>
      </c>
      <c r="X16" s="11">
        <f>X$43*'Shares Cameras and Games'!T9</f>
        <v>0</v>
      </c>
      <c r="Y16" s="11">
        <f>Y$43*'Shares Cameras and Games'!U9</f>
        <v>0</v>
      </c>
      <c r="Z16" s="11">
        <f>Z$43*'Shares Cameras and Games'!V9</f>
        <v>0</v>
      </c>
      <c r="AA16" s="11">
        <f>AA$43*'Shares Cameras and Games'!W9</f>
        <v>0</v>
      </c>
      <c r="AB16" s="11">
        <f>AB$43*'Shares Cameras and Games'!X9</f>
        <v>0</v>
      </c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</row>
    <row r="17" spans="6:57" x14ac:dyDescent="0.35">
      <c r="F17" s="26" t="s">
        <v>46</v>
      </c>
      <c r="G17" s="11">
        <f>G$43*'Shares Cameras and Games'!C10</f>
        <v>0</v>
      </c>
      <c r="H17" s="11">
        <f>H$43*'Shares Cameras and Games'!D10</f>
        <v>0</v>
      </c>
      <c r="I17" s="11">
        <f>I$43*'Shares Cameras and Games'!E10</f>
        <v>0</v>
      </c>
      <c r="J17" s="11">
        <f>J$43*'Shares Cameras and Games'!F10</f>
        <v>0</v>
      </c>
      <c r="K17" s="11">
        <f>K$43*'Shares Cameras and Games'!G10</f>
        <v>0</v>
      </c>
      <c r="L17" s="11">
        <f>L$43*'Shares Cameras and Games'!H10</f>
        <v>0</v>
      </c>
      <c r="M17" s="11">
        <f>M$43*'Shares Cameras and Games'!I10</f>
        <v>0</v>
      </c>
      <c r="N17" s="11">
        <f>N$43*'Shares Cameras and Games'!J10</f>
        <v>0</v>
      </c>
      <c r="O17" s="11">
        <f>O$43*'Shares Cameras and Games'!K10</f>
        <v>0</v>
      </c>
      <c r="P17" s="11">
        <f>P$43*'Shares Cameras and Games'!L10</f>
        <v>0</v>
      </c>
      <c r="Q17" s="11">
        <f>Q$43*'Shares Cameras and Games'!M10</f>
        <v>0</v>
      </c>
      <c r="R17" s="11">
        <f>R$43*'Shares Cameras and Games'!N10</f>
        <v>0</v>
      </c>
      <c r="S17" s="11">
        <f>S$43*'Shares Cameras and Games'!O10</f>
        <v>0</v>
      </c>
      <c r="T17" s="11">
        <f>T$43*'Shares Cameras and Games'!P10</f>
        <v>0</v>
      </c>
      <c r="U17" s="11">
        <f>U$43*'Shares Cameras and Games'!Q10</f>
        <v>0</v>
      </c>
      <c r="V17" s="11">
        <f>V$43*'Shares Cameras and Games'!R10</f>
        <v>0</v>
      </c>
      <c r="W17" s="11">
        <f>W$43*'Shares Cameras and Games'!S10</f>
        <v>0</v>
      </c>
      <c r="X17" s="11">
        <f>X$43*'Shares Cameras and Games'!T10</f>
        <v>0</v>
      </c>
      <c r="Y17" s="11">
        <f>Y$43*'Shares Cameras and Games'!U10</f>
        <v>0</v>
      </c>
      <c r="Z17" s="11">
        <f>Z$43*'Shares Cameras and Games'!V10</f>
        <v>0</v>
      </c>
      <c r="AA17" s="11">
        <f>AA$43*'Shares Cameras and Games'!W10</f>
        <v>0</v>
      </c>
      <c r="AB17" s="11">
        <f>AB$43*'Shares Cameras and Games'!X10</f>
        <v>0</v>
      </c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</row>
    <row r="18" spans="6:57" x14ac:dyDescent="0.35">
      <c r="F18" s="26" t="s">
        <v>47</v>
      </c>
      <c r="G18" s="11">
        <f>G$43*'Shares Cameras and Games'!C11</f>
        <v>0</v>
      </c>
      <c r="H18" s="11">
        <f>H$43*'Shares Cameras and Games'!D11</f>
        <v>0</v>
      </c>
      <c r="I18" s="11">
        <f>I$43*'Shares Cameras and Games'!E11</f>
        <v>0</v>
      </c>
      <c r="J18" s="11">
        <f>J$43*'Shares Cameras and Games'!F11</f>
        <v>0</v>
      </c>
      <c r="K18" s="11">
        <f>K$43*'Shares Cameras and Games'!G11</f>
        <v>0</v>
      </c>
      <c r="L18" s="11">
        <f>L$43*'Shares Cameras and Games'!H11</f>
        <v>0</v>
      </c>
      <c r="M18" s="11">
        <f>M$43*'Shares Cameras and Games'!I11</f>
        <v>0</v>
      </c>
      <c r="N18" s="11">
        <f>N$43*'Shares Cameras and Games'!J11</f>
        <v>0</v>
      </c>
      <c r="O18" s="11">
        <f>O$43*'Shares Cameras and Games'!K11</f>
        <v>0</v>
      </c>
      <c r="P18" s="11">
        <f>P$43*'Shares Cameras and Games'!L11</f>
        <v>0</v>
      </c>
      <c r="Q18" s="11">
        <f>Q$43*'Shares Cameras and Games'!M11</f>
        <v>0</v>
      </c>
      <c r="R18" s="11">
        <f>R$43*'Shares Cameras and Games'!N11</f>
        <v>0</v>
      </c>
      <c r="S18" s="11">
        <f>S$43*'Shares Cameras and Games'!O11</f>
        <v>0</v>
      </c>
      <c r="T18" s="11">
        <f>T$43*'Shares Cameras and Games'!P11</f>
        <v>0</v>
      </c>
      <c r="U18" s="11">
        <f>U$43*'Shares Cameras and Games'!Q11</f>
        <v>0</v>
      </c>
      <c r="V18" s="11">
        <f>V$43*'Shares Cameras and Games'!R11</f>
        <v>0</v>
      </c>
      <c r="W18" s="11">
        <f>W$43*'Shares Cameras and Games'!S11</f>
        <v>0</v>
      </c>
      <c r="X18" s="11">
        <f>X$43*'Shares Cameras and Games'!T11</f>
        <v>0</v>
      </c>
      <c r="Y18" s="11">
        <f>Y$43*'Shares Cameras and Games'!U11</f>
        <v>0</v>
      </c>
      <c r="Z18" s="11">
        <f>Z$43*'Shares Cameras and Games'!V11</f>
        <v>0</v>
      </c>
      <c r="AA18" s="11">
        <f>AA$43*'Shares Cameras and Games'!W11</f>
        <v>0</v>
      </c>
      <c r="AB18" s="11">
        <f>AB$43*'Shares Cameras and Games'!X11</f>
        <v>0</v>
      </c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B18" s="13"/>
      <c r="BC18" s="13"/>
      <c r="BD18" s="13"/>
      <c r="BE18" s="13"/>
    </row>
    <row r="19" spans="6:57" x14ac:dyDescent="0.35">
      <c r="F19" s="26" t="s">
        <v>48</v>
      </c>
      <c r="G19" s="11">
        <f>G$43*'Shares Cameras and Games'!C12</f>
        <v>0</v>
      </c>
      <c r="H19" s="11">
        <f>H$43*'Shares Cameras and Games'!D12</f>
        <v>0</v>
      </c>
      <c r="I19" s="11">
        <f>I$43*'Shares Cameras and Games'!E12</f>
        <v>0</v>
      </c>
      <c r="J19" s="11">
        <f>J$43*'Shares Cameras and Games'!F12</f>
        <v>0</v>
      </c>
      <c r="K19" s="11">
        <f>K$43*'Shares Cameras and Games'!G12</f>
        <v>0</v>
      </c>
      <c r="L19" s="11">
        <f>L$43*'Shares Cameras and Games'!H12</f>
        <v>0</v>
      </c>
      <c r="M19" s="11">
        <f>M$43*'Shares Cameras and Games'!I12</f>
        <v>0</v>
      </c>
      <c r="N19" s="11">
        <f>N$43*'Shares Cameras and Games'!J12</f>
        <v>0</v>
      </c>
      <c r="O19" s="11">
        <f>O$43*'Shares Cameras and Games'!K12</f>
        <v>0</v>
      </c>
      <c r="P19" s="11">
        <f>P$43*'Shares Cameras and Games'!L12</f>
        <v>0</v>
      </c>
      <c r="Q19" s="11">
        <f>Q$43*'Shares Cameras and Games'!M12</f>
        <v>0</v>
      </c>
      <c r="R19" s="11">
        <f>R$43*'Shares Cameras and Games'!N12</f>
        <v>0</v>
      </c>
      <c r="S19" s="11">
        <f>S$43*'Shares Cameras and Games'!O12</f>
        <v>0</v>
      </c>
      <c r="T19" s="11">
        <f>T$43*'Shares Cameras and Games'!P12</f>
        <v>0</v>
      </c>
      <c r="U19" s="11">
        <f>U$43*'Shares Cameras and Games'!Q12</f>
        <v>0</v>
      </c>
      <c r="V19" s="11">
        <f>V$43*'Shares Cameras and Games'!R12</f>
        <v>0</v>
      </c>
      <c r="W19" s="11">
        <f>W$43*'Shares Cameras and Games'!S12</f>
        <v>0</v>
      </c>
      <c r="X19" s="11">
        <f>X$43*'Shares Cameras and Games'!T12</f>
        <v>0</v>
      </c>
      <c r="Y19" s="11">
        <f>Y$43*'Shares Cameras and Games'!U12</f>
        <v>0</v>
      </c>
      <c r="Z19" s="11">
        <f>Z$43*'Shares Cameras and Games'!V12</f>
        <v>0</v>
      </c>
      <c r="AA19" s="11">
        <f>AA$43*'Shares Cameras and Games'!W12</f>
        <v>0</v>
      </c>
      <c r="AB19" s="11">
        <f>AB$43*'Shares Cameras and Games'!X12</f>
        <v>0</v>
      </c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</row>
    <row r="20" spans="6:57" x14ac:dyDescent="0.35">
      <c r="F20" s="26" t="s">
        <v>49</v>
      </c>
      <c r="G20" s="11">
        <f>G$43*'Shares Cameras and Games'!C13</f>
        <v>0</v>
      </c>
      <c r="H20" s="11">
        <f>H$43*'Shares Cameras and Games'!D13</f>
        <v>0</v>
      </c>
      <c r="I20" s="11">
        <f>I$43*'Shares Cameras and Games'!E13</f>
        <v>0</v>
      </c>
      <c r="J20" s="11">
        <f>J$43*'Shares Cameras and Games'!F13</f>
        <v>0</v>
      </c>
      <c r="K20" s="11">
        <f>K$43*'Shares Cameras and Games'!G13</f>
        <v>0</v>
      </c>
      <c r="L20" s="11">
        <f>L$43*'Shares Cameras and Games'!H13</f>
        <v>0</v>
      </c>
      <c r="M20" s="11">
        <f>M$43*'Shares Cameras and Games'!I13</f>
        <v>0</v>
      </c>
      <c r="N20" s="11">
        <f>N$43*'Shares Cameras and Games'!J13</f>
        <v>0</v>
      </c>
      <c r="O20" s="11">
        <f>O$43*'Shares Cameras and Games'!K13</f>
        <v>0</v>
      </c>
      <c r="P20" s="11">
        <f>P$43*'Shares Cameras and Games'!L13</f>
        <v>0</v>
      </c>
      <c r="Q20" s="11">
        <f>Q$43*'Shares Cameras and Games'!M13</f>
        <v>0</v>
      </c>
      <c r="R20" s="11">
        <f>R$43*'Shares Cameras and Games'!N13</f>
        <v>0</v>
      </c>
      <c r="S20" s="11">
        <f>S$43*'Shares Cameras and Games'!O13</f>
        <v>0</v>
      </c>
      <c r="T20" s="11">
        <f>T$43*'Shares Cameras and Games'!P13</f>
        <v>0</v>
      </c>
      <c r="U20" s="11">
        <f>U$43*'Shares Cameras and Games'!Q13</f>
        <v>0</v>
      </c>
      <c r="V20" s="11">
        <f>V$43*'Shares Cameras and Games'!R13</f>
        <v>0</v>
      </c>
      <c r="W20" s="11">
        <f>W$43*'Shares Cameras and Games'!S13</f>
        <v>0</v>
      </c>
      <c r="X20" s="11">
        <f>X$43*'Shares Cameras and Games'!T13</f>
        <v>0</v>
      </c>
      <c r="Y20" s="11">
        <f>Y$43*'Shares Cameras and Games'!U13</f>
        <v>0</v>
      </c>
      <c r="Z20" s="11">
        <f>Z$43*'Shares Cameras and Games'!V13</f>
        <v>0</v>
      </c>
      <c r="AA20" s="11">
        <f>AA$43*'Shares Cameras and Games'!W13</f>
        <v>0</v>
      </c>
      <c r="AB20" s="11">
        <f>AB$43*'Shares Cameras and Games'!X13</f>
        <v>0</v>
      </c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</row>
    <row r="21" spans="6:57" x14ac:dyDescent="0.35">
      <c r="F21" s="26" t="s">
        <v>35</v>
      </c>
      <c r="G21" s="11">
        <f>G$43*'Shares Cameras and Games'!C14</f>
        <v>0</v>
      </c>
      <c r="H21" s="11">
        <f>H$43*'Shares Cameras and Games'!D14</f>
        <v>0</v>
      </c>
      <c r="I21" s="11">
        <f>I$43*'Shares Cameras and Games'!E14</f>
        <v>0</v>
      </c>
      <c r="J21" s="11">
        <f>J$43*'Shares Cameras and Games'!F14</f>
        <v>0</v>
      </c>
      <c r="K21" s="11">
        <f>K$43*'Shares Cameras and Games'!G14</f>
        <v>0</v>
      </c>
      <c r="L21" s="11">
        <f>L$43*'Shares Cameras and Games'!H14</f>
        <v>0</v>
      </c>
      <c r="M21" s="11">
        <f>M$43*'Shares Cameras and Games'!I14</f>
        <v>0</v>
      </c>
      <c r="N21" s="11">
        <f>N$43*'Shares Cameras and Games'!J14</f>
        <v>0</v>
      </c>
      <c r="O21" s="11">
        <f>O$43*'Shares Cameras and Games'!K14</f>
        <v>0</v>
      </c>
      <c r="P21" s="11">
        <f>P$43*'Shares Cameras and Games'!L14</f>
        <v>0</v>
      </c>
      <c r="Q21" s="11">
        <f>Q$43*'Shares Cameras and Games'!M14</f>
        <v>0</v>
      </c>
      <c r="R21" s="11">
        <f>R$43*'Shares Cameras and Games'!N14</f>
        <v>0</v>
      </c>
      <c r="S21" s="11">
        <f>S$43*'Shares Cameras and Games'!O14</f>
        <v>0</v>
      </c>
      <c r="T21" s="11">
        <f>T$43*'Shares Cameras and Games'!P14</f>
        <v>0</v>
      </c>
      <c r="U21" s="11">
        <f>U$43*'Shares Cameras and Games'!Q14</f>
        <v>0</v>
      </c>
      <c r="V21" s="11">
        <f>V$43*'Shares Cameras and Games'!R14</f>
        <v>0</v>
      </c>
      <c r="W21" s="11">
        <f>W$43*'Shares Cameras and Games'!S14</f>
        <v>0</v>
      </c>
      <c r="X21" s="11">
        <f>X$43*'Shares Cameras and Games'!T14</f>
        <v>0</v>
      </c>
      <c r="Y21" s="11">
        <f>Y$43*'Shares Cameras and Games'!U14</f>
        <v>0</v>
      </c>
      <c r="Z21" s="11">
        <f>Z$43*'Shares Cameras and Games'!V14</f>
        <v>0</v>
      </c>
      <c r="AA21" s="11">
        <f>AA$43*'Shares Cameras and Games'!W14</f>
        <v>0</v>
      </c>
      <c r="AB21" s="11">
        <f>AB$43*'Shares Cameras and Games'!X14</f>
        <v>0</v>
      </c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</row>
    <row r="22" spans="6:57" x14ac:dyDescent="0.35">
      <c r="F22" s="26" t="s">
        <v>34</v>
      </c>
      <c r="G22" s="11">
        <f>G$43*'Shares Cameras and Games'!C15</f>
        <v>0</v>
      </c>
      <c r="H22" s="11">
        <f>H$43*'Shares Cameras and Games'!D15</f>
        <v>0</v>
      </c>
      <c r="I22" s="11">
        <f>I$43*'Shares Cameras and Games'!E15</f>
        <v>0</v>
      </c>
      <c r="J22" s="11">
        <f>J$43*'Shares Cameras and Games'!F15</f>
        <v>0</v>
      </c>
      <c r="K22" s="11">
        <f>K$43*'Shares Cameras and Games'!G15</f>
        <v>0</v>
      </c>
      <c r="L22" s="11">
        <f>L$43*'Shares Cameras and Games'!H15</f>
        <v>0</v>
      </c>
      <c r="M22" s="11">
        <f>M$43*'Shares Cameras and Games'!I15</f>
        <v>0</v>
      </c>
      <c r="N22" s="11">
        <f>N$43*'Shares Cameras and Games'!J15</f>
        <v>0</v>
      </c>
      <c r="O22" s="11">
        <f>O$43*'Shares Cameras and Games'!K15</f>
        <v>0</v>
      </c>
      <c r="P22" s="11">
        <f>P$43*'Shares Cameras and Games'!L15</f>
        <v>0</v>
      </c>
      <c r="Q22" s="11">
        <f>Q$43*'Shares Cameras and Games'!M15</f>
        <v>0</v>
      </c>
      <c r="R22" s="11">
        <f>R$43*'Shares Cameras and Games'!N15</f>
        <v>0</v>
      </c>
      <c r="S22" s="11">
        <f>S$43*'Shares Cameras and Games'!O15</f>
        <v>0</v>
      </c>
      <c r="T22" s="11">
        <f>T$43*'Shares Cameras and Games'!P15</f>
        <v>0</v>
      </c>
      <c r="U22" s="11">
        <f>U$43*'Shares Cameras and Games'!Q15</f>
        <v>0</v>
      </c>
      <c r="V22" s="11">
        <f>V$43*'Shares Cameras and Games'!R15</f>
        <v>0</v>
      </c>
      <c r="W22" s="11">
        <f>W$43*'Shares Cameras and Games'!S15</f>
        <v>0</v>
      </c>
      <c r="X22" s="11">
        <f>X$43*'Shares Cameras and Games'!T15</f>
        <v>0</v>
      </c>
      <c r="Y22" s="11">
        <f>Y$43*'Shares Cameras and Games'!U15</f>
        <v>0</v>
      </c>
      <c r="Z22" s="11">
        <f>Z$43*'Shares Cameras and Games'!V15</f>
        <v>0</v>
      </c>
      <c r="AA22" s="11">
        <f>AA$43*'Shares Cameras and Games'!W15</f>
        <v>0</v>
      </c>
      <c r="AB22" s="11">
        <f>AB$43*'Shares Cameras and Games'!X15</f>
        <v>0</v>
      </c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</row>
    <row r="23" spans="6:57" x14ac:dyDescent="0.35">
      <c r="F23" s="26" t="s">
        <v>50</v>
      </c>
      <c r="G23" s="11">
        <f>G$43*'Shares Cameras and Games'!C16</f>
        <v>0</v>
      </c>
      <c r="H23" s="11">
        <f>H$43*'Shares Cameras and Games'!D16</f>
        <v>0</v>
      </c>
      <c r="I23" s="11">
        <f>I$43*'Shares Cameras and Games'!E16</f>
        <v>0</v>
      </c>
      <c r="J23" s="11">
        <f>J$43*'Shares Cameras and Games'!F16</f>
        <v>0</v>
      </c>
      <c r="K23" s="11">
        <f>K$43*'Shares Cameras and Games'!G16</f>
        <v>0</v>
      </c>
      <c r="L23" s="11">
        <f>L$43*'Shares Cameras and Games'!H16</f>
        <v>0</v>
      </c>
      <c r="M23" s="11">
        <f>M$43*'Shares Cameras and Games'!I16</f>
        <v>0</v>
      </c>
      <c r="N23" s="11">
        <f>N$43*'Shares Cameras and Games'!J16</f>
        <v>0</v>
      </c>
      <c r="O23" s="11">
        <f>O$43*'Shares Cameras and Games'!K16</f>
        <v>0</v>
      </c>
      <c r="P23" s="11">
        <f>P$43*'Shares Cameras and Games'!L16</f>
        <v>0</v>
      </c>
      <c r="Q23" s="11">
        <f>Q$43*'Shares Cameras and Games'!M16</f>
        <v>0</v>
      </c>
      <c r="R23" s="11">
        <f>R$43*'Shares Cameras and Games'!N16</f>
        <v>0</v>
      </c>
      <c r="S23" s="11">
        <f>S$43*'Shares Cameras and Games'!O16</f>
        <v>0</v>
      </c>
      <c r="T23" s="11">
        <f>T$43*'Shares Cameras and Games'!P16</f>
        <v>0</v>
      </c>
      <c r="U23" s="11">
        <f>U$43*'Shares Cameras and Games'!Q16</f>
        <v>0</v>
      </c>
      <c r="V23" s="11">
        <f>V$43*'Shares Cameras and Games'!R16</f>
        <v>0</v>
      </c>
      <c r="W23" s="11">
        <f>W$43*'Shares Cameras and Games'!S16</f>
        <v>0</v>
      </c>
      <c r="X23" s="11">
        <f>X$43*'Shares Cameras and Games'!T16</f>
        <v>0</v>
      </c>
      <c r="Y23" s="11">
        <f>Y$43*'Shares Cameras and Games'!U16</f>
        <v>0</v>
      </c>
      <c r="Z23" s="11">
        <f>Z$43*'Shares Cameras and Games'!V16</f>
        <v>0</v>
      </c>
      <c r="AA23" s="11">
        <f>AA$43*'Shares Cameras and Games'!W16</f>
        <v>0</v>
      </c>
      <c r="AB23" s="11">
        <f>AB$43*'Shares Cameras and Games'!X16</f>
        <v>0</v>
      </c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</row>
    <row r="24" spans="6:57" x14ac:dyDescent="0.35">
      <c r="F24" s="26" t="s">
        <v>51</v>
      </c>
      <c r="G24" s="11">
        <f>G$43*'Shares Cameras and Games'!C17</f>
        <v>0</v>
      </c>
      <c r="H24" s="11">
        <f>H$43*'Shares Cameras and Games'!D17</f>
        <v>0</v>
      </c>
      <c r="I24" s="11">
        <f>I$43*'Shares Cameras and Games'!E17</f>
        <v>0</v>
      </c>
      <c r="J24" s="11">
        <f>J$43*'Shares Cameras and Games'!F17</f>
        <v>0</v>
      </c>
      <c r="K24" s="11">
        <f>K$43*'Shares Cameras and Games'!G17</f>
        <v>0</v>
      </c>
      <c r="L24" s="11">
        <f>L$43*'Shares Cameras and Games'!H17</f>
        <v>0</v>
      </c>
      <c r="M24" s="11">
        <f>M$43*'Shares Cameras and Games'!I17</f>
        <v>0</v>
      </c>
      <c r="N24" s="11">
        <f>N$43*'Shares Cameras and Games'!J17</f>
        <v>0</v>
      </c>
      <c r="O24" s="11">
        <f>O$43*'Shares Cameras and Games'!K17</f>
        <v>0</v>
      </c>
      <c r="P24" s="11">
        <f>P$43*'Shares Cameras and Games'!L17</f>
        <v>0</v>
      </c>
      <c r="Q24" s="11">
        <f>Q$43*'Shares Cameras and Games'!M17</f>
        <v>0</v>
      </c>
      <c r="R24" s="11">
        <f>R$43*'Shares Cameras and Games'!N17</f>
        <v>0</v>
      </c>
      <c r="S24" s="11">
        <f>S$43*'Shares Cameras and Games'!O17</f>
        <v>0</v>
      </c>
      <c r="T24" s="11">
        <f>T$43*'Shares Cameras and Games'!P17</f>
        <v>0</v>
      </c>
      <c r="U24" s="11">
        <f>U$43*'Shares Cameras and Games'!Q17</f>
        <v>0</v>
      </c>
      <c r="V24" s="11">
        <f>V$43*'Shares Cameras and Games'!R17</f>
        <v>0</v>
      </c>
      <c r="W24" s="11">
        <f>W$43*'Shares Cameras and Games'!S17</f>
        <v>0</v>
      </c>
      <c r="X24" s="11">
        <f>X$43*'Shares Cameras and Games'!T17</f>
        <v>0</v>
      </c>
      <c r="Y24" s="11">
        <f>Y$43*'Shares Cameras and Games'!U17</f>
        <v>0</v>
      </c>
      <c r="Z24" s="11">
        <f>Z$43*'Shares Cameras and Games'!V17</f>
        <v>0</v>
      </c>
      <c r="AA24" s="11">
        <f>AA$43*'Shares Cameras and Games'!W17</f>
        <v>0</v>
      </c>
      <c r="AB24" s="11">
        <f>AB$43*'Shares Cameras and Games'!X17</f>
        <v>0</v>
      </c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</row>
    <row r="25" spans="6:57" x14ac:dyDescent="0.35">
      <c r="F25" s="26" t="s">
        <v>52</v>
      </c>
      <c r="G25" s="11">
        <f>G$43*'Shares Cameras and Games'!C18</f>
        <v>0</v>
      </c>
      <c r="H25" s="11">
        <f>H$43*'Shares Cameras and Games'!D18</f>
        <v>0</v>
      </c>
      <c r="I25" s="11">
        <f>I$43*'Shares Cameras and Games'!E18</f>
        <v>0</v>
      </c>
      <c r="J25" s="11">
        <f>J$43*'Shares Cameras and Games'!F18</f>
        <v>0</v>
      </c>
      <c r="K25" s="11">
        <f>K$43*'Shares Cameras and Games'!G18</f>
        <v>0</v>
      </c>
      <c r="L25" s="11">
        <f>L$43*'Shares Cameras and Games'!H18</f>
        <v>0</v>
      </c>
      <c r="M25" s="11">
        <f>M$43*'Shares Cameras and Games'!I18</f>
        <v>0</v>
      </c>
      <c r="N25" s="11">
        <f>N$43*'Shares Cameras and Games'!J18</f>
        <v>0</v>
      </c>
      <c r="O25" s="11">
        <f>O$43*'Shares Cameras and Games'!K18</f>
        <v>0</v>
      </c>
      <c r="P25" s="11">
        <f>P$43*'Shares Cameras and Games'!L18</f>
        <v>0</v>
      </c>
      <c r="Q25" s="11">
        <f>Q$43*'Shares Cameras and Games'!M18</f>
        <v>0</v>
      </c>
      <c r="R25" s="11">
        <f>R$43*'Shares Cameras and Games'!N18</f>
        <v>0</v>
      </c>
      <c r="S25" s="11">
        <f>S$43*'Shares Cameras and Games'!O18</f>
        <v>0</v>
      </c>
      <c r="T25" s="11">
        <f>T$43*'Shares Cameras and Games'!P18</f>
        <v>0</v>
      </c>
      <c r="U25" s="11">
        <f>U$43*'Shares Cameras and Games'!Q18</f>
        <v>0</v>
      </c>
      <c r="V25" s="11">
        <f>V$43*'Shares Cameras and Games'!R18</f>
        <v>0</v>
      </c>
      <c r="W25" s="11">
        <f>W$43*'Shares Cameras and Games'!S18</f>
        <v>0</v>
      </c>
      <c r="X25" s="11">
        <f>X$43*'Shares Cameras and Games'!T18</f>
        <v>0</v>
      </c>
      <c r="Y25" s="11">
        <f>Y$43*'Shares Cameras and Games'!U18</f>
        <v>0</v>
      </c>
      <c r="Z25" s="11">
        <f>Z$43*'Shares Cameras and Games'!V18</f>
        <v>0</v>
      </c>
      <c r="AA25" s="11">
        <f>AA$43*'Shares Cameras and Games'!W18</f>
        <v>0</v>
      </c>
      <c r="AB25" s="11">
        <f>AB$43*'Shares Cameras and Games'!X18</f>
        <v>0</v>
      </c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</row>
    <row r="26" spans="6:57" x14ac:dyDescent="0.35">
      <c r="F26" s="26" t="s">
        <v>53</v>
      </c>
      <c r="G26" s="11">
        <f>G$43*'Shares Cameras and Games'!C19</f>
        <v>0</v>
      </c>
      <c r="H26" s="11">
        <f>H$43*'Shares Cameras and Games'!D19</f>
        <v>0</v>
      </c>
      <c r="I26" s="11">
        <f>I$43*'Shares Cameras and Games'!E19</f>
        <v>0</v>
      </c>
      <c r="J26" s="11">
        <f>J$43*'Shares Cameras and Games'!F19</f>
        <v>0</v>
      </c>
      <c r="K26" s="11">
        <f>K$43*'Shares Cameras and Games'!G19</f>
        <v>0</v>
      </c>
      <c r="L26" s="11">
        <f>L$43*'Shares Cameras and Games'!H19</f>
        <v>0</v>
      </c>
      <c r="M26" s="11">
        <f>M$43*'Shares Cameras and Games'!I19</f>
        <v>0</v>
      </c>
      <c r="N26" s="11">
        <f>N$43*'Shares Cameras and Games'!J19</f>
        <v>0</v>
      </c>
      <c r="O26" s="11">
        <f>O$43*'Shares Cameras and Games'!K19</f>
        <v>0</v>
      </c>
      <c r="P26" s="11">
        <f>P$43*'Shares Cameras and Games'!L19</f>
        <v>0</v>
      </c>
      <c r="Q26" s="11">
        <f>Q$43*'Shares Cameras and Games'!M19</f>
        <v>0</v>
      </c>
      <c r="R26" s="11">
        <f>R$43*'Shares Cameras and Games'!N19</f>
        <v>0</v>
      </c>
      <c r="S26" s="11">
        <f>S$43*'Shares Cameras and Games'!O19</f>
        <v>0</v>
      </c>
      <c r="T26" s="11">
        <f>T$43*'Shares Cameras and Games'!P19</f>
        <v>0</v>
      </c>
      <c r="U26" s="11">
        <f>U$43*'Shares Cameras and Games'!Q19</f>
        <v>0</v>
      </c>
      <c r="V26" s="11">
        <f>V$43*'Shares Cameras and Games'!R19</f>
        <v>0</v>
      </c>
      <c r="W26" s="11">
        <f>W$43*'Shares Cameras and Games'!S19</f>
        <v>0</v>
      </c>
      <c r="X26" s="11">
        <f>X$43*'Shares Cameras and Games'!T19</f>
        <v>0</v>
      </c>
      <c r="Y26" s="11">
        <f>Y$43*'Shares Cameras and Games'!U19</f>
        <v>0</v>
      </c>
      <c r="Z26" s="11">
        <f>Z$43*'Shares Cameras and Games'!V19</f>
        <v>0</v>
      </c>
      <c r="AA26" s="11">
        <f>AA$43*'Shares Cameras and Games'!W19</f>
        <v>0</v>
      </c>
      <c r="AB26" s="11">
        <f>AB$43*'Shares Cameras and Games'!X19</f>
        <v>0</v>
      </c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</row>
    <row r="27" spans="6:57" x14ac:dyDescent="0.35">
      <c r="F27" s="26" t="s">
        <v>54</v>
      </c>
      <c r="G27" s="11">
        <f>G$43*'Shares Cameras and Games'!C20</f>
        <v>0</v>
      </c>
      <c r="H27" s="11">
        <f>H$43*'Shares Cameras and Games'!D20</f>
        <v>0</v>
      </c>
      <c r="I27" s="11">
        <f>I$43*'Shares Cameras and Games'!E20</f>
        <v>0</v>
      </c>
      <c r="J27" s="11">
        <f>J$43*'Shares Cameras and Games'!F20</f>
        <v>0</v>
      </c>
      <c r="K27" s="11">
        <f>K$43*'Shares Cameras and Games'!G20</f>
        <v>0</v>
      </c>
      <c r="L27" s="11">
        <f>L$43*'Shares Cameras and Games'!H20</f>
        <v>0</v>
      </c>
      <c r="M27" s="11">
        <f>M$43*'Shares Cameras and Games'!I20</f>
        <v>0</v>
      </c>
      <c r="N27" s="11">
        <f>N$43*'Shares Cameras and Games'!J20</f>
        <v>0</v>
      </c>
      <c r="O27" s="11">
        <f>O$43*'Shares Cameras and Games'!K20</f>
        <v>0</v>
      </c>
      <c r="P27" s="11">
        <f>P$43*'Shares Cameras and Games'!L20</f>
        <v>0</v>
      </c>
      <c r="Q27" s="11">
        <f>Q$43*'Shares Cameras and Games'!M20</f>
        <v>0</v>
      </c>
      <c r="R27" s="11">
        <f>R$43*'Shares Cameras and Games'!N20</f>
        <v>0</v>
      </c>
      <c r="S27" s="11">
        <f>S$43*'Shares Cameras and Games'!O20</f>
        <v>0</v>
      </c>
      <c r="T27" s="11">
        <f>T$43*'Shares Cameras and Games'!P20</f>
        <v>0</v>
      </c>
      <c r="U27" s="11">
        <f>U$43*'Shares Cameras and Games'!Q20</f>
        <v>0</v>
      </c>
      <c r="V27" s="11">
        <f>V$43*'Shares Cameras and Games'!R20</f>
        <v>0</v>
      </c>
      <c r="W27" s="11">
        <f>W$43*'Shares Cameras and Games'!S20</f>
        <v>0</v>
      </c>
      <c r="X27" s="11">
        <f>X$43*'Shares Cameras and Games'!T20</f>
        <v>0</v>
      </c>
      <c r="Y27" s="11">
        <f>Y$43*'Shares Cameras and Games'!U20</f>
        <v>0</v>
      </c>
      <c r="Z27" s="11">
        <f>Z$43*'Shares Cameras and Games'!V20</f>
        <v>0</v>
      </c>
      <c r="AA27" s="11">
        <f>AA$43*'Shares Cameras and Games'!W20</f>
        <v>0</v>
      </c>
      <c r="AB27" s="11">
        <f>AB$43*'Shares Cameras and Games'!X20</f>
        <v>0</v>
      </c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/>
      <c r="AY27" s="13"/>
      <c r="AZ27" s="13"/>
      <c r="BA27" s="13"/>
      <c r="BB27" s="13"/>
      <c r="BC27" s="13"/>
      <c r="BD27" s="13"/>
      <c r="BE27" s="13"/>
    </row>
    <row r="28" spans="6:57" x14ac:dyDescent="0.35">
      <c r="F28" s="26" t="s">
        <v>55</v>
      </c>
      <c r="G28" s="11">
        <f>G$43*'Shares Cameras and Games'!C21</f>
        <v>0</v>
      </c>
      <c r="H28" s="11">
        <f>H$43*'Shares Cameras and Games'!D21</f>
        <v>0</v>
      </c>
      <c r="I28" s="11">
        <f>I$43*'Shares Cameras and Games'!E21</f>
        <v>0</v>
      </c>
      <c r="J28" s="11">
        <f>J$43*'Shares Cameras and Games'!F21</f>
        <v>0</v>
      </c>
      <c r="K28" s="11">
        <f>K$43*'Shares Cameras and Games'!G21</f>
        <v>0</v>
      </c>
      <c r="L28" s="11">
        <f>L$43*'Shares Cameras and Games'!H21</f>
        <v>0</v>
      </c>
      <c r="M28" s="11">
        <f>M$43*'Shares Cameras and Games'!I21</f>
        <v>0</v>
      </c>
      <c r="N28" s="11">
        <f>N$43*'Shares Cameras and Games'!J21</f>
        <v>0</v>
      </c>
      <c r="O28" s="11">
        <f>O$43*'Shares Cameras and Games'!K21</f>
        <v>0</v>
      </c>
      <c r="P28" s="11">
        <f>P$43*'Shares Cameras and Games'!L21</f>
        <v>0</v>
      </c>
      <c r="Q28" s="11">
        <f>Q$43*'Shares Cameras and Games'!M21</f>
        <v>0</v>
      </c>
      <c r="R28" s="11">
        <f>R$43*'Shares Cameras and Games'!N21</f>
        <v>0</v>
      </c>
      <c r="S28" s="11">
        <f>S$43*'Shares Cameras and Games'!O21</f>
        <v>0</v>
      </c>
      <c r="T28" s="11">
        <f>T$43*'Shares Cameras and Games'!P21</f>
        <v>0</v>
      </c>
      <c r="U28" s="11">
        <f>U$43*'Shares Cameras and Games'!Q21</f>
        <v>0</v>
      </c>
      <c r="V28" s="11">
        <f>V$43*'Shares Cameras and Games'!R21</f>
        <v>0</v>
      </c>
      <c r="W28" s="11">
        <f>W$43*'Shares Cameras and Games'!S21</f>
        <v>0</v>
      </c>
      <c r="X28" s="11">
        <f>X$43*'Shares Cameras and Games'!T21</f>
        <v>0</v>
      </c>
      <c r="Y28" s="11">
        <f>Y$43*'Shares Cameras and Games'!U21</f>
        <v>0</v>
      </c>
      <c r="Z28" s="11">
        <f>Z$43*'Shares Cameras and Games'!V21</f>
        <v>0</v>
      </c>
      <c r="AA28" s="11">
        <f>AA$43*'Shares Cameras and Games'!W21</f>
        <v>0</v>
      </c>
      <c r="AB28" s="11">
        <f>AB$43*'Shares Cameras and Games'!X21</f>
        <v>0</v>
      </c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</row>
    <row r="29" spans="6:57" x14ac:dyDescent="0.35">
      <c r="F29" s="26" t="s">
        <v>56</v>
      </c>
      <c r="G29" s="11">
        <f>G$43*'Shares Cameras and Games'!C22</f>
        <v>0</v>
      </c>
      <c r="H29" s="11">
        <f>H$43*'Shares Cameras and Games'!D22</f>
        <v>0</v>
      </c>
      <c r="I29" s="11">
        <f>I$43*'Shares Cameras and Games'!E22</f>
        <v>0</v>
      </c>
      <c r="J29" s="11">
        <f>J$43*'Shares Cameras and Games'!F22</f>
        <v>0</v>
      </c>
      <c r="K29" s="11">
        <f>K$43*'Shares Cameras and Games'!G22</f>
        <v>0</v>
      </c>
      <c r="L29" s="11">
        <f>L$43*'Shares Cameras and Games'!H22</f>
        <v>0</v>
      </c>
      <c r="M29" s="11">
        <f>M$43*'Shares Cameras and Games'!I22</f>
        <v>0</v>
      </c>
      <c r="N29" s="11">
        <f>N$43*'Shares Cameras and Games'!J22</f>
        <v>0</v>
      </c>
      <c r="O29" s="11">
        <f>O$43*'Shares Cameras and Games'!K22</f>
        <v>0</v>
      </c>
      <c r="P29" s="11">
        <f>P$43*'Shares Cameras and Games'!L22</f>
        <v>0</v>
      </c>
      <c r="Q29" s="11">
        <f>Q$43*'Shares Cameras and Games'!M22</f>
        <v>0</v>
      </c>
      <c r="R29" s="11">
        <f>R$43*'Shares Cameras and Games'!N22</f>
        <v>0</v>
      </c>
      <c r="S29" s="11">
        <f>S$43*'Shares Cameras and Games'!O22</f>
        <v>0</v>
      </c>
      <c r="T29" s="11">
        <f>T$43*'Shares Cameras and Games'!P22</f>
        <v>0</v>
      </c>
      <c r="U29" s="11">
        <f>U$43*'Shares Cameras and Games'!Q22</f>
        <v>0</v>
      </c>
      <c r="V29" s="11">
        <f>V$43*'Shares Cameras and Games'!R22</f>
        <v>0</v>
      </c>
      <c r="W29" s="11">
        <f>W$43*'Shares Cameras and Games'!S22</f>
        <v>0</v>
      </c>
      <c r="X29" s="11">
        <f>X$43*'Shares Cameras and Games'!T22</f>
        <v>0</v>
      </c>
      <c r="Y29" s="11">
        <f>Y$43*'Shares Cameras and Games'!U22</f>
        <v>0</v>
      </c>
      <c r="Z29" s="11">
        <f>Z$43*'Shares Cameras and Games'!V22</f>
        <v>0</v>
      </c>
      <c r="AA29" s="11">
        <f>AA$43*'Shares Cameras and Games'!W22</f>
        <v>0</v>
      </c>
      <c r="AB29" s="11">
        <f>AB$43*'Shares Cameras and Games'!X22</f>
        <v>0</v>
      </c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AV29" s="13"/>
      <c r="AW29" s="13"/>
      <c r="AX29" s="13"/>
      <c r="AY29" s="13"/>
      <c r="AZ29" s="13"/>
      <c r="BA29" s="13"/>
      <c r="BB29" s="13"/>
      <c r="BC29" s="13"/>
      <c r="BD29" s="13"/>
      <c r="BE29" s="13"/>
    </row>
    <row r="30" spans="6:57" x14ac:dyDescent="0.35">
      <c r="F30" s="26" t="s">
        <v>57</v>
      </c>
      <c r="G30" s="11">
        <f>G$43*'Shares Cameras and Games'!C23</f>
        <v>0</v>
      </c>
      <c r="H30" s="11">
        <f>H$43*'Shares Cameras and Games'!D23</f>
        <v>0</v>
      </c>
      <c r="I30" s="11">
        <f>I$43*'Shares Cameras and Games'!E23</f>
        <v>0</v>
      </c>
      <c r="J30" s="11">
        <f>J$43*'Shares Cameras and Games'!F23</f>
        <v>0</v>
      </c>
      <c r="K30" s="11">
        <f>K$43*'Shares Cameras and Games'!G23</f>
        <v>0</v>
      </c>
      <c r="L30" s="11">
        <f>L$43*'Shares Cameras and Games'!H23</f>
        <v>0</v>
      </c>
      <c r="M30" s="11">
        <f>M$43*'Shares Cameras and Games'!I23</f>
        <v>0</v>
      </c>
      <c r="N30" s="11">
        <f>N$43*'Shares Cameras and Games'!J23</f>
        <v>0</v>
      </c>
      <c r="O30" s="11">
        <f>O$43*'Shares Cameras and Games'!K23</f>
        <v>0</v>
      </c>
      <c r="P30" s="11">
        <f>P$43*'Shares Cameras and Games'!L23</f>
        <v>0</v>
      </c>
      <c r="Q30" s="11">
        <f>Q$43*'Shares Cameras and Games'!M23</f>
        <v>0</v>
      </c>
      <c r="R30" s="11">
        <f>R$43*'Shares Cameras and Games'!N23</f>
        <v>0</v>
      </c>
      <c r="S30" s="11">
        <f>S$43*'Shares Cameras and Games'!O23</f>
        <v>0</v>
      </c>
      <c r="T30" s="11">
        <f>T$43*'Shares Cameras and Games'!P23</f>
        <v>0</v>
      </c>
      <c r="U30" s="11">
        <f>U$43*'Shares Cameras and Games'!Q23</f>
        <v>0</v>
      </c>
      <c r="V30" s="11">
        <f>V$43*'Shares Cameras and Games'!R23</f>
        <v>0</v>
      </c>
      <c r="W30" s="11">
        <f>W$43*'Shares Cameras and Games'!S23</f>
        <v>0</v>
      </c>
      <c r="X30" s="11">
        <f>X$43*'Shares Cameras and Games'!T23</f>
        <v>0</v>
      </c>
      <c r="Y30" s="11">
        <f>Y$43*'Shares Cameras and Games'!U23</f>
        <v>0</v>
      </c>
      <c r="Z30" s="11">
        <f>Z$43*'Shares Cameras and Games'!V23</f>
        <v>0</v>
      </c>
      <c r="AA30" s="11">
        <f>AA$43*'Shares Cameras and Games'!W23</f>
        <v>0</v>
      </c>
      <c r="AB30" s="11">
        <f>AB$43*'Shares Cameras and Games'!X23</f>
        <v>0</v>
      </c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3"/>
      <c r="AW30" s="13"/>
      <c r="AX30" s="13"/>
      <c r="AY30" s="13"/>
      <c r="AZ30" s="13"/>
      <c r="BA30" s="13"/>
      <c r="BB30" s="13"/>
      <c r="BC30" s="13"/>
      <c r="BD30" s="13"/>
      <c r="BE30" s="13"/>
    </row>
    <row r="31" spans="6:57" x14ac:dyDescent="0.35">
      <c r="F31" s="26" t="s">
        <v>58</v>
      </c>
      <c r="G31" s="11">
        <f>G$43*'Shares Cameras and Games'!C24</f>
        <v>0</v>
      </c>
      <c r="H31" s="11">
        <f>H$43*'Shares Cameras and Games'!D24</f>
        <v>0</v>
      </c>
      <c r="I31" s="11">
        <f>I$43*'Shares Cameras and Games'!E24</f>
        <v>0</v>
      </c>
      <c r="J31" s="11">
        <f>J$43*'Shares Cameras and Games'!F24</f>
        <v>0</v>
      </c>
      <c r="K31" s="11">
        <f>K$43*'Shares Cameras and Games'!G24</f>
        <v>0</v>
      </c>
      <c r="L31" s="11">
        <f>L$43*'Shares Cameras and Games'!H24</f>
        <v>0</v>
      </c>
      <c r="M31" s="11">
        <f>M$43*'Shares Cameras and Games'!I24</f>
        <v>0</v>
      </c>
      <c r="N31" s="11">
        <f>N$43*'Shares Cameras and Games'!J24</f>
        <v>0</v>
      </c>
      <c r="O31" s="11">
        <f>O$43*'Shares Cameras and Games'!K24</f>
        <v>0</v>
      </c>
      <c r="P31" s="11">
        <f>P$43*'Shares Cameras and Games'!L24</f>
        <v>0</v>
      </c>
      <c r="Q31" s="11">
        <f>Q$43*'Shares Cameras and Games'!M24</f>
        <v>0</v>
      </c>
      <c r="R31" s="11">
        <f>R$43*'Shares Cameras and Games'!N24</f>
        <v>0</v>
      </c>
      <c r="S31" s="11">
        <f>S$43*'Shares Cameras and Games'!O24</f>
        <v>0</v>
      </c>
      <c r="T31" s="11">
        <f>T$43*'Shares Cameras and Games'!P24</f>
        <v>0</v>
      </c>
      <c r="U31" s="11">
        <f>U$43*'Shares Cameras and Games'!Q24</f>
        <v>0</v>
      </c>
      <c r="V31" s="11">
        <f>V$43*'Shares Cameras and Games'!R24</f>
        <v>0</v>
      </c>
      <c r="W31" s="11">
        <f>W$43*'Shares Cameras and Games'!S24</f>
        <v>0</v>
      </c>
      <c r="X31" s="11">
        <f>X$43*'Shares Cameras and Games'!T24</f>
        <v>0</v>
      </c>
      <c r="Y31" s="11">
        <f>Y$43*'Shares Cameras and Games'!U24</f>
        <v>0</v>
      </c>
      <c r="Z31" s="11">
        <f>Z$43*'Shares Cameras and Games'!V24</f>
        <v>0</v>
      </c>
      <c r="AA31" s="11">
        <f>AA$43*'Shares Cameras and Games'!W24</f>
        <v>0</v>
      </c>
      <c r="AB31" s="11">
        <f>AB$43*'Shares Cameras and Games'!X24</f>
        <v>0</v>
      </c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3"/>
    </row>
    <row r="32" spans="6:57" x14ac:dyDescent="0.35">
      <c r="F32" s="26" t="s">
        <v>59</v>
      </c>
      <c r="G32" s="11">
        <f>G$43*'Shares Cameras and Games'!C25</f>
        <v>0</v>
      </c>
      <c r="H32" s="11">
        <f>H$43*'Shares Cameras and Games'!D25</f>
        <v>0</v>
      </c>
      <c r="I32" s="11">
        <f>I$43*'Shares Cameras and Games'!E25</f>
        <v>0</v>
      </c>
      <c r="J32" s="11">
        <f>J$43*'Shares Cameras and Games'!F25</f>
        <v>0</v>
      </c>
      <c r="K32" s="11">
        <f>K$43*'Shares Cameras and Games'!G25</f>
        <v>0</v>
      </c>
      <c r="L32" s="11">
        <f>L$43*'Shares Cameras and Games'!H25</f>
        <v>0</v>
      </c>
      <c r="M32" s="11">
        <f>M$43*'Shares Cameras and Games'!I25</f>
        <v>0</v>
      </c>
      <c r="N32" s="11">
        <f>N$43*'Shares Cameras and Games'!J25</f>
        <v>0</v>
      </c>
      <c r="O32" s="11">
        <f>O$43*'Shares Cameras and Games'!K25</f>
        <v>0</v>
      </c>
      <c r="P32" s="11">
        <f>P$43*'Shares Cameras and Games'!L25</f>
        <v>0</v>
      </c>
      <c r="Q32" s="11">
        <f>Q$43*'Shares Cameras and Games'!M25</f>
        <v>0</v>
      </c>
      <c r="R32" s="11">
        <f>R$43*'Shares Cameras and Games'!N25</f>
        <v>0</v>
      </c>
      <c r="S32" s="11">
        <f>S$43*'Shares Cameras and Games'!O25</f>
        <v>0</v>
      </c>
      <c r="T32" s="11">
        <f>T$43*'Shares Cameras and Games'!P25</f>
        <v>0</v>
      </c>
      <c r="U32" s="11">
        <f>U$43*'Shares Cameras and Games'!Q25</f>
        <v>0</v>
      </c>
      <c r="V32" s="11">
        <f>V$43*'Shares Cameras and Games'!R25</f>
        <v>0</v>
      </c>
      <c r="W32" s="11">
        <f>W$43*'Shares Cameras and Games'!S25</f>
        <v>0</v>
      </c>
      <c r="X32" s="11">
        <f>X$43*'Shares Cameras and Games'!T25</f>
        <v>0</v>
      </c>
      <c r="Y32" s="11">
        <f>Y$43*'Shares Cameras and Games'!U25</f>
        <v>0</v>
      </c>
      <c r="Z32" s="11">
        <f>Z$43*'Shares Cameras and Games'!V25</f>
        <v>0</v>
      </c>
      <c r="AA32" s="11">
        <f>AA$43*'Shares Cameras and Games'!W25</f>
        <v>0</v>
      </c>
      <c r="AB32" s="11">
        <f>AB$43*'Shares Cameras and Games'!X25</f>
        <v>0</v>
      </c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3"/>
      <c r="AX32" s="13"/>
      <c r="AY32" s="13"/>
      <c r="AZ32" s="13"/>
      <c r="BA32" s="13"/>
      <c r="BB32" s="13"/>
      <c r="BC32" s="13"/>
      <c r="BD32" s="13"/>
      <c r="BE32" s="13"/>
    </row>
    <row r="33" spans="6:57" x14ac:dyDescent="0.35">
      <c r="F33" s="26" t="s">
        <v>60</v>
      </c>
      <c r="G33" s="11">
        <f>G$43*'Shares Cameras and Games'!C26</f>
        <v>0</v>
      </c>
      <c r="H33" s="11">
        <f>H$43*'Shares Cameras and Games'!D26</f>
        <v>0</v>
      </c>
      <c r="I33" s="11">
        <f>I$43*'Shares Cameras and Games'!E26</f>
        <v>0</v>
      </c>
      <c r="J33" s="11">
        <f>J$43*'Shares Cameras and Games'!F26</f>
        <v>0</v>
      </c>
      <c r="K33" s="11">
        <f>K$43*'Shares Cameras and Games'!G26</f>
        <v>0</v>
      </c>
      <c r="L33" s="11">
        <f>L$43*'Shares Cameras and Games'!H26</f>
        <v>0</v>
      </c>
      <c r="M33" s="11">
        <f>M$43*'Shares Cameras and Games'!I26</f>
        <v>0</v>
      </c>
      <c r="N33" s="11">
        <f>N$43*'Shares Cameras and Games'!J26</f>
        <v>0</v>
      </c>
      <c r="O33" s="11">
        <f>O$43*'Shares Cameras and Games'!K26</f>
        <v>0</v>
      </c>
      <c r="P33" s="11">
        <f>P$43*'Shares Cameras and Games'!L26</f>
        <v>0</v>
      </c>
      <c r="Q33" s="11">
        <f>Q$43*'Shares Cameras and Games'!M26</f>
        <v>0</v>
      </c>
      <c r="R33" s="11">
        <f>R$43*'Shares Cameras and Games'!N26</f>
        <v>0</v>
      </c>
      <c r="S33" s="11">
        <f>S$43*'Shares Cameras and Games'!O26</f>
        <v>0</v>
      </c>
      <c r="T33" s="11">
        <f>T$43*'Shares Cameras and Games'!P26</f>
        <v>0</v>
      </c>
      <c r="U33" s="11">
        <f>U$43*'Shares Cameras and Games'!Q26</f>
        <v>0</v>
      </c>
      <c r="V33" s="11">
        <f>V$43*'Shares Cameras and Games'!R26</f>
        <v>0</v>
      </c>
      <c r="W33" s="11">
        <f>W$43*'Shares Cameras and Games'!S26</f>
        <v>0</v>
      </c>
      <c r="X33" s="11">
        <f>X$43*'Shares Cameras and Games'!T26</f>
        <v>0</v>
      </c>
      <c r="Y33" s="11">
        <f>Y$43*'Shares Cameras and Games'!U26</f>
        <v>0</v>
      </c>
      <c r="Z33" s="11">
        <f>Z$43*'Shares Cameras and Games'!V26</f>
        <v>0</v>
      </c>
      <c r="AA33" s="11">
        <f>AA$43*'Shares Cameras and Games'!W26</f>
        <v>0</v>
      </c>
      <c r="AB33" s="11">
        <f>AB$43*'Shares Cameras and Games'!X26</f>
        <v>0</v>
      </c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13"/>
      <c r="AY33" s="13"/>
      <c r="AZ33" s="13"/>
      <c r="BA33" s="13"/>
      <c r="BB33" s="13"/>
      <c r="BC33" s="13"/>
      <c r="BD33" s="13"/>
      <c r="BE33" s="13"/>
    </row>
    <row r="34" spans="6:57" x14ac:dyDescent="0.35">
      <c r="F34" s="26" t="s">
        <v>61</v>
      </c>
      <c r="G34" s="11">
        <f>G$43*'Shares Cameras and Games'!C27</f>
        <v>0</v>
      </c>
      <c r="H34" s="11">
        <f>H$43*'Shares Cameras and Games'!D27</f>
        <v>0</v>
      </c>
      <c r="I34" s="11">
        <f>I$43*'Shares Cameras and Games'!E27</f>
        <v>0</v>
      </c>
      <c r="J34" s="11">
        <f>J$43*'Shares Cameras and Games'!F27</f>
        <v>0</v>
      </c>
      <c r="K34" s="11">
        <f>K$43*'Shares Cameras and Games'!G27</f>
        <v>0</v>
      </c>
      <c r="L34" s="11">
        <f>L$43*'Shares Cameras and Games'!H27</f>
        <v>0</v>
      </c>
      <c r="M34" s="11">
        <f>M$43*'Shares Cameras and Games'!I27</f>
        <v>0</v>
      </c>
      <c r="N34" s="11">
        <f>N$43*'Shares Cameras and Games'!J27</f>
        <v>0</v>
      </c>
      <c r="O34" s="11">
        <f>O$43*'Shares Cameras and Games'!K27</f>
        <v>0</v>
      </c>
      <c r="P34" s="11">
        <f>P$43*'Shares Cameras and Games'!L27</f>
        <v>0</v>
      </c>
      <c r="Q34" s="11">
        <f>Q$43*'Shares Cameras and Games'!M27</f>
        <v>0</v>
      </c>
      <c r="R34" s="11">
        <f>R$43*'Shares Cameras and Games'!N27</f>
        <v>0</v>
      </c>
      <c r="S34" s="11">
        <f>S$43*'Shares Cameras and Games'!O27</f>
        <v>0</v>
      </c>
      <c r="T34" s="11">
        <f>T$43*'Shares Cameras and Games'!P27</f>
        <v>0</v>
      </c>
      <c r="U34" s="11">
        <f>U$43*'Shares Cameras and Games'!Q27</f>
        <v>0</v>
      </c>
      <c r="V34" s="11">
        <f>V$43*'Shares Cameras and Games'!R27</f>
        <v>0</v>
      </c>
      <c r="W34" s="11">
        <f>W$43*'Shares Cameras and Games'!S27</f>
        <v>0</v>
      </c>
      <c r="X34" s="11">
        <f>X$43*'Shares Cameras and Games'!T27</f>
        <v>0</v>
      </c>
      <c r="Y34" s="11">
        <f>Y$43*'Shares Cameras and Games'!U27</f>
        <v>0</v>
      </c>
      <c r="Z34" s="11">
        <f>Z$43*'Shares Cameras and Games'!V27</f>
        <v>0</v>
      </c>
      <c r="AA34" s="11">
        <f>AA$43*'Shares Cameras and Games'!W27</f>
        <v>0</v>
      </c>
      <c r="AB34" s="11">
        <f>AB$43*'Shares Cameras and Games'!X27</f>
        <v>0</v>
      </c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  <c r="AV34" s="13"/>
      <c r="AW34" s="13"/>
      <c r="AX34" s="13"/>
      <c r="AY34" s="13"/>
      <c r="AZ34" s="13"/>
      <c r="BA34" s="13"/>
      <c r="BB34" s="13"/>
      <c r="BC34" s="13"/>
      <c r="BD34" s="13"/>
      <c r="BE34" s="13"/>
    </row>
    <row r="35" spans="6:57" x14ac:dyDescent="0.35">
      <c r="F35" s="26" t="s">
        <v>62</v>
      </c>
      <c r="G35" s="11">
        <f>G$43*'Shares Cameras and Games'!C28</f>
        <v>0</v>
      </c>
      <c r="H35" s="11">
        <f>H$43*'Shares Cameras and Games'!D28</f>
        <v>0</v>
      </c>
      <c r="I35" s="11">
        <f>I$43*'Shares Cameras and Games'!E28</f>
        <v>0</v>
      </c>
      <c r="J35" s="11">
        <f>J$43*'Shares Cameras and Games'!F28</f>
        <v>0</v>
      </c>
      <c r="K35" s="11">
        <f>K$43*'Shares Cameras and Games'!G28</f>
        <v>0</v>
      </c>
      <c r="L35" s="11">
        <f>L$43*'Shares Cameras and Games'!H28</f>
        <v>0</v>
      </c>
      <c r="M35" s="11">
        <f>M$43*'Shares Cameras and Games'!I28</f>
        <v>0</v>
      </c>
      <c r="N35" s="11">
        <f>N$43*'Shares Cameras and Games'!J28</f>
        <v>0</v>
      </c>
      <c r="O35" s="11">
        <f>O$43*'Shares Cameras and Games'!K28</f>
        <v>0</v>
      </c>
      <c r="P35" s="11">
        <f>P$43*'Shares Cameras and Games'!L28</f>
        <v>0</v>
      </c>
      <c r="Q35" s="11">
        <f>Q$43*'Shares Cameras and Games'!M28</f>
        <v>0</v>
      </c>
      <c r="R35" s="11">
        <f>R$43*'Shares Cameras and Games'!N28</f>
        <v>0</v>
      </c>
      <c r="S35" s="11">
        <f>S$43*'Shares Cameras and Games'!O28</f>
        <v>0</v>
      </c>
      <c r="T35" s="11">
        <f>T$43*'Shares Cameras and Games'!P28</f>
        <v>0</v>
      </c>
      <c r="U35" s="11">
        <f>U$43*'Shares Cameras and Games'!Q28</f>
        <v>0</v>
      </c>
      <c r="V35" s="11">
        <f>V$43*'Shares Cameras and Games'!R28</f>
        <v>0</v>
      </c>
      <c r="W35" s="11">
        <f>W$43*'Shares Cameras and Games'!S28</f>
        <v>0</v>
      </c>
      <c r="X35" s="11">
        <f>X$43*'Shares Cameras and Games'!T28</f>
        <v>0</v>
      </c>
      <c r="Y35" s="11">
        <f>Y$43*'Shares Cameras and Games'!U28</f>
        <v>0</v>
      </c>
      <c r="Z35" s="11">
        <f>Z$43*'Shares Cameras and Games'!V28</f>
        <v>0</v>
      </c>
      <c r="AA35" s="11">
        <f>AA$43*'Shares Cameras and Games'!W28</f>
        <v>0</v>
      </c>
      <c r="AB35" s="11">
        <f>AB$43*'Shares Cameras and Games'!X28</f>
        <v>0</v>
      </c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3"/>
      <c r="BB35" s="13"/>
      <c r="BC35" s="13"/>
      <c r="BD35" s="13"/>
      <c r="BE35" s="13"/>
    </row>
    <row r="36" spans="6:57" x14ac:dyDescent="0.35">
      <c r="F36" s="26" t="s">
        <v>63</v>
      </c>
      <c r="G36" s="11">
        <f>G$43*'Shares Cameras and Games'!C29</f>
        <v>0</v>
      </c>
      <c r="H36" s="11">
        <f>H$43*'Shares Cameras and Games'!D29</f>
        <v>0</v>
      </c>
      <c r="I36" s="11">
        <f>I$43*'Shares Cameras and Games'!E29</f>
        <v>0</v>
      </c>
      <c r="J36" s="11">
        <f>J$43*'Shares Cameras and Games'!F29</f>
        <v>0</v>
      </c>
      <c r="K36" s="11">
        <f>K$43*'Shares Cameras and Games'!G29</f>
        <v>0</v>
      </c>
      <c r="L36" s="11">
        <f>L$43*'Shares Cameras and Games'!H29</f>
        <v>0</v>
      </c>
      <c r="M36" s="11">
        <f>M$43*'Shares Cameras and Games'!I29</f>
        <v>0</v>
      </c>
      <c r="N36" s="11">
        <f>N$43*'Shares Cameras and Games'!J29</f>
        <v>0</v>
      </c>
      <c r="O36" s="11">
        <f>O$43*'Shares Cameras and Games'!K29</f>
        <v>0</v>
      </c>
      <c r="P36" s="11">
        <f>P$43*'Shares Cameras and Games'!L29</f>
        <v>0</v>
      </c>
      <c r="Q36" s="11">
        <f>Q$43*'Shares Cameras and Games'!M29</f>
        <v>0</v>
      </c>
      <c r="R36" s="11">
        <f>R$43*'Shares Cameras and Games'!N29</f>
        <v>0</v>
      </c>
      <c r="S36" s="11">
        <f>S$43*'Shares Cameras and Games'!O29</f>
        <v>0</v>
      </c>
      <c r="T36" s="11">
        <f>T$43*'Shares Cameras and Games'!P29</f>
        <v>0</v>
      </c>
      <c r="U36" s="11">
        <f>U$43*'Shares Cameras and Games'!Q29</f>
        <v>0</v>
      </c>
      <c r="V36" s="11">
        <f>V$43*'Shares Cameras and Games'!R29</f>
        <v>0</v>
      </c>
      <c r="W36" s="11">
        <f>W$43*'Shares Cameras and Games'!S29</f>
        <v>0</v>
      </c>
      <c r="X36" s="11">
        <f>X$43*'Shares Cameras and Games'!T29</f>
        <v>0</v>
      </c>
      <c r="Y36" s="11">
        <f>Y$43*'Shares Cameras and Games'!U29</f>
        <v>0</v>
      </c>
      <c r="Z36" s="11">
        <f>Z$43*'Shares Cameras and Games'!V29</f>
        <v>0</v>
      </c>
      <c r="AA36" s="11">
        <f>AA$43*'Shares Cameras and Games'!W29</f>
        <v>0</v>
      </c>
      <c r="AB36" s="11">
        <f>AB$43*'Shares Cameras and Games'!X29</f>
        <v>0</v>
      </c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3"/>
      <c r="BB36" s="13"/>
      <c r="BC36" s="13"/>
      <c r="BD36" s="13"/>
      <c r="BE36" s="13"/>
    </row>
    <row r="37" spans="6:57" x14ac:dyDescent="0.35">
      <c r="F37" s="26" t="s">
        <v>64</v>
      </c>
      <c r="G37" s="11">
        <f>G$43*'Shares Cameras and Games'!C30</f>
        <v>0</v>
      </c>
      <c r="H37" s="11">
        <f>H$43*'Shares Cameras and Games'!D30</f>
        <v>0</v>
      </c>
      <c r="I37" s="11">
        <f>I$43*'Shares Cameras and Games'!E30</f>
        <v>0</v>
      </c>
      <c r="J37" s="11">
        <f>J$43*'Shares Cameras and Games'!F30</f>
        <v>0</v>
      </c>
      <c r="K37" s="11">
        <f>K$43*'Shares Cameras and Games'!G30</f>
        <v>0</v>
      </c>
      <c r="L37" s="11">
        <f>L$43*'Shares Cameras and Games'!H30</f>
        <v>0</v>
      </c>
      <c r="M37" s="11">
        <f>M$43*'Shares Cameras and Games'!I30</f>
        <v>0</v>
      </c>
      <c r="N37" s="11">
        <f>N$43*'Shares Cameras and Games'!J30</f>
        <v>0</v>
      </c>
      <c r="O37" s="11">
        <f>O$43*'Shares Cameras and Games'!K30</f>
        <v>0</v>
      </c>
      <c r="P37" s="11">
        <f>P$43*'Shares Cameras and Games'!L30</f>
        <v>0</v>
      </c>
      <c r="Q37" s="11">
        <f>Q$43*'Shares Cameras and Games'!M30</f>
        <v>0</v>
      </c>
      <c r="R37" s="11">
        <f>R$43*'Shares Cameras and Games'!N30</f>
        <v>0</v>
      </c>
      <c r="S37" s="11">
        <f>S$43*'Shares Cameras and Games'!O30</f>
        <v>0</v>
      </c>
      <c r="T37" s="11">
        <f>T$43*'Shares Cameras and Games'!P30</f>
        <v>0</v>
      </c>
      <c r="U37" s="11">
        <f>U$43*'Shares Cameras and Games'!Q30</f>
        <v>0</v>
      </c>
      <c r="V37" s="11">
        <f>V$43*'Shares Cameras and Games'!R30</f>
        <v>0</v>
      </c>
      <c r="W37" s="11">
        <f>W$43*'Shares Cameras and Games'!S30</f>
        <v>0</v>
      </c>
      <c r="X37" s="11">
        <f>X$43*'Shares Cameras and Games'!T30</f>
        <v>0</v>
      </c>
      <c r="Y37" s="11">
        <f>Y$43*'Shares Cameras and Games'!U30</f>
        <v>0</v>
      </c>
      <c r="Z37" s="11">
        <f>Z$43*'Shares Cameras and Games'!V30</f>
        <v>0</v>
      </c>
      <c r="AA37" s="11">
        <f>AA$43*'Shares Cameras and Games'!W30</f>
        <v>0</v>
      </c>
      <c r="AB37" s="11">
        <f>AB$43*'Shares Cameras and Games'!X30</f>
        <v>0</v>
      </c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/>
      <c r="AZ37" s="13"/>
      <c r="BA37" s="13"/>
      <c r="BB37" s="13"/>
      <c r="BC37" s="13"/>
      <c r="BD37" s="13"/>
      <c r="BE37" s="13"/>
    </row>
    <row r="38" spans="6:57" x14ac:dyDescent="0.35">
      <c r="F38" s="26" t="s">
        <v>65</v>
      </c>
      <c r="G38" s="11">
        <f>G$43*'Shares Cameras and Games'!C31</f>
        <v>0</v>
      </c>
      <c r="H38" s="11">
        <f>H$43*'Shares Cameras and Games'!D31</f>
        <v>0</v>
      </c>
      <c r="I38" s="11">
        <f>I$43*'Shares Cameras and Games'!E31</f>
        <v>0</v>
      </c>
      <c r="J38" s="11">
        <f>J$43*'Shares Cameras and Games'!F31</f>
        <v>0</v>
      </c>
      <c r="K38" s="11">
        <f>K$43*'Shares Cameras and Games'!G31</f>
        <v>0</v>
      </c>
      <c r="L38" s="11">
        <f>L$43*'Shares Cameras and Games'!H31</f>
        <v>0</v>
      </c>
      <c r="M38" s="11">
        <f>M$43*'Shares Cameras and Games'!I31</f>
        <v>0</v>
      </c>
      <c r="N38" s="11">
        <f>N$43*'Shares Cameras and Games'!J31</f>
        <v>0</v>
      </c>
      <c r="O38" s="11">
        <f>O$43*'Shares Cameras and Games'!K31</f>
        <v>0</v>
      </c>
      <c r="P38" s="11">
        <f>P$43*'Shares Cameras and Games'!L31</f>
        <v>0</v>
      </c>
      <c r="Q38" s="11">
        <f>Q$43*'Shares Cameras and Games'!M31</f>
        <v>0</v>
      </c>
      <c r="R38" s="11">
        <f>R$43*'Shares Cameras and Games'!N31</f>
        <v>0</v>
      </c>
      <c r="S38" s="11">
        <f>S$43*'Shares Cameras and Games'!O31</f>
        <v>0</v>
      </c>
      <c r="T38" s="11">
        <f>T$43*'Shares Cameras and Games'!P31</f>
        <v>0</v>
      </c>
      <c r="U38" s="11">
        <f>U$43*'Shares Cameras and Games'!Q31</f>
        <v>0</v>
      </c>
      <c r="V38" s="11">
        <f>V$43*'Shares Cameras and Games'!R31</f>
        <v>0</v>
      </c>
      <c r="W38" s="11">
        <f>W$43*'Shares Cameras and Games'!S31</f>
        <v>0</v>
      </c>
      <c r="X38" s="11">
        <f>X$43*'Shares Cameras and Games'!T31</f>
        <v>0</v>
      </c>
      <c r="Y38" s="11">
        <f>Y$43*'Shares Cameras and Games'!U31</f>
        <v>0</v>
      </c>
      <c r="Z38" s="11">
        <f>Z$43*'Shares Cameras and Games'!V31</f>
        <v>0</v>
      </c>
      <c r="AA38" s="11">
        <f>AA$43*'Shares Cameras and Games'!W31</f>
        <v>0</v>
      </c>
      <c r="AB38" s="11">
        <f>AB$43*'Shares Cameras and Games'!X31</f>
        <v>0</v>
      </c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13"/>
      <c r="BB38" s="13"/>
      <c r="BC38" s="13"/>
      <c r="BD38" s="13"/>
      <c r="BE38" s="13"/>
    </row>
    <row r="39" spans="6:57" x14ac:dyDescent="0.35">
      <c r="F39" s="26" t="s">
        <v>36</v>
      </c>
      <c r="G39" s="11">
        <f>G$43*'Shares Cameras and Games'!C32</f>
        <v>0</v>
      </c>
      <c r="H39" s="11">
        <f>H$43*'Shares Cameras and Games'!D32</f>
        <v>0</v>
      </c>
      <c r="I39" s="11">
        <f>I$43*'Shares Cameras and Games'!E32</f>
        <v>0</v>
      </c>
      <c r="J39" s="11">
        <f>J$43*'Shares Cameras and Games'!F32</f>
        <v>0</v>
      </c>
      <c r="K39" s="11">
        <f>K$43*'Shares Cameras and Games'!G32</f>
        <v>0</v>
      </c>
      <c r="L39" s="11">
        <f>L$43*'Shares Cameras and Games'!H32</f>
        <v>0</v>
      </c>
      <c r="M39" s="11">
        <f>M$43*'Shares Cameras and Games'!I32</f>
        <v>0</v>
      </c>
      <c r="N39" s="11">
        <f>N$43*'Shares Cameras and Games'!J32</f>
        <v>0</v>
      </c>
      <c r="O39" s="11">
        <f>O$43*'Shares Cameras and Games'!K32</f>
        <v>0</v>
      </c>
      <c r="P39" s="11">
        <f>P$43*'Shares Cameras and Games'!L32</f>
        <v>0</v>
      </c>
      <c r="Q39" s="11">
        <f>Q$43*'Shares Cameras and Games'!M32</f>
        <v>0</v>
      </c>
      <c r="R39" s="11">
        <f>R$43*'Shares Cameras and Games'!N32</f>
        <v>0</v>
      </c>
      <c r="S39" s="11">
        <f>S$43*'Shares Cameras and Games'!O32</f>
        <v>0</v>
      </c>
      <c r="T39" s="11">
        <f>T$43*'Shares Cameras and Games'!P32</f>
        <v>0</v>
      </c>
      <c r="U39" s="11">
        <f>U$43*'Shares Cameras and Games'!Q32</f>
        <v>0</v>
      </c>
      <c r="V39" s="11">
        <f>V$43*'Shares Cameras and Games'!R32</f>
        <v>0</v>
      </c>
      <c r="W39" s="11">
        <f>W$43*'Shares Cameras and Games'!S32</f>
        <v>0</v>
      </c>
      <c r="X39" s="11">
        <f>X$43*'Shares Cameras and Games'!T32</f>
        <v>0</v>
      </c>
      <c r="Y39" s="11">
        <f>Y$43*'Shares Cameras and Games'!U32</f>
        <v>0</v>
      </c>
      <c r="Z39" s="11">
        <f>Z$43*'Shares Cameras and Games'!V32</f>
        <v>0</v>
      </c>
      <c r="AA39" s="11">
        <f>AA$43*'Shares Cameras and Games'!W32</f>
        <v>0</v>
      </c>
      <c r="AB39" s="11">
        <f>AB$43*'Shares Cameras and Games'!X32</f>
        <v>0</v>
      </c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13"/>
      <c r="BA39" s="13"/>
      <c r="BB39" s="13"/>
      <c r="BC39" s="13"/>
      <c r="BD39" s="13"/>
      <c r="BE39" s="13"/>
    </row>
    <row r="40" spans="6:57" x14ac:dyDescent="0.35">
      <c r="F40" s="26" t="s">
        <v>37</v>
      </c>
      <c r="G40" s="11">
        <f>G$43*'Shares Cameras and Games'!C33</f>
        <v>0</v>
      </c>
      <c r="H40" s="11">
        <f>H$43*'Shares Cameras and Games'!D33</f>
        <v>0</v>
      </c>
      <c r="I40" s="11">
        <f>I$43*'Shares Cameras and Games'!E33</f>
        <v>0</v>
      </c>
      <c r="J40" s="11">
        <f>J$43*'Shares Cameras and Games'!F33</f>
        <v>0</v>
      </c>
      <c r="K40" s="11">
        <f>K$43*'Shares Cameras and Games'!G33</f>
        <v>0</v>
      </c>
      <c r="L40" s="11">
        <f>L$43*'Shares Cameras and Games'!H33</f>
        <v>0</v>
      </c>
      <c r="M40" s="11">
        <f>M$43*'Shares Cameras and Games'!I33</f>
        <v>0</v>
      </c>
      <c r="N40" s="11">
        <f>N$43*'Shares Cameras and Games'!J33</f>
        <v>0</v>
      </c>
      <c r="O40" s="11">
        <f>O$43*'Shares Cameras and Games'!K33</f>
        <v>0</v>
      </c>
      <c r="P40" s="11">
        <f>P$43*'Shares Cameras and Games'!L33</f>
        <v>0</v>
      </c>
      <c r="Q40" s="11">
        <f>Q$43*'Shares Cameras and Games'!M33</f>
        <v>0</v>
      </c>
      <c r="R40" s="11">
        <f>R$43*'Shares Cameras and Games'!N33</f>
        <v>0</v>
      </c>
      <c r="S40" s="11">
        <f>S$43*'Shares Cameras and Games'!O33</f>
        <v>0</v>
      </c>
      <c r="T40" s="11">
        <f>T$43*'Shares Cameras and Games'!P33</f>
        <v>0</v>
      </c>
      <c r="U40" s="11">
        <f>U$43*'Shares Cameras and Games'!Q33</f>
        <v>0</v>
      </c>
      <c r="V40" s="11">
        <f>V$43*'Shares Cameras and Games'!R33</f>
        <v>0</v>
      </c>
      <c r="W40" s="11">
        <f>W$43*'Shares Cameras and Games'!S33</f>
        <v>0</v>
      </c>
      <c r="X40" s="11">
        <f>X$43*'Shares Cameras and Games'!T33</f>
        <v>0</v>
      </c>
      <c r="Y40" s="11">
        <f>Y$43*'Shares Cameras and Games'!U33</f>
        <v>0</v>
      </c>
      <c r="Z40" s="11">
        <f>Z$43*'Shares Cameras and Games'!V33</f>
        <v>0</v>
      </c>
      <c r="AA40" s="11">
        <f>AA$43*'Shares Cameras and Games'!W33</f>
        <v>0</v>
      </c>
      <c r="AB40" s="11">
        <f>AB$43*'Shares Cameras and Games'!X33</f>
        <v>0</v>
      </c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3"/>
      <c r="BB40" s="13"/>
      <c r="BC40" s="13"/>
      <c r="BD40" s="13"/>
      <c r="BE40" s="13"/>
    </row>
    <row r="41" spans="6:57" x14ac:dyDescent="0.35">
      <c r="F41" s="26" t="s">
        <v>66</v>
      </c>
      <c r="G41" s="11">
        <f>G$43*'Shares Cameras and Games'!C34</f>
        <v>0</v>
      </c>
      <c r="H41" s="11">
        <f>H$43*'Shares Cameras and Games'!D34</f>
        <v>0</v>
      </c>
      <c r="I41" s="11">
        <f>I$43*'Shares Cameras and Games'!E34</f>
        <v>0</v>
      </c>
      <c r="J41" s="11">
        <f>J$43*'Shares Cameras and Games'!F34</f>
        <v>0</v>
      </c>
      <c r="K41" s="11">
        <f>K$43*'Shares Cameras and Games'!G34</f>
        <v>0</v>
      </c>
      <c r="L41" s="11">
        <f>L$43*'Shares Cameras and Games'!H34</f>
        <v>0</v>
      </c>
      <c r="M41" s="11">
        <f>M$43*'Shares Cameras and Games'!I34</f>
        <v>0</v>
      </c>
      <c r="N41" s="11">
        <f>N$43*'Shares Cameras and Games'!J34</f>
        <v>0</v>
      </c>
      <c r="O41" s="11">
        <f>O$43*'Shares Cameras and Games'!K34</f>
        <v>0</v>
      </c>
      <c r="P41" s="11">
        <f>P$43*'Shares Cameras and Games'!L34</f>
        <v>0</v>
      </c>
      <c r="Q41" s="11">
        <f>Q$43*'Shares Cameras and Games'!M34</f>
        <v>0</v>
      </c>
      <c r="R41" s="11">
        <f>R$43*'Shares Cameras and Games'!N34</f>
        <v>0</v>
      </c>
      <c r="S41" s="11">
        <f>S$43*'Shares Cameras and Games'!O34</f>
        <v>0</v>
      </c>
      <c r="T41" s="11">
        <f>T$43*'Shares Cameras and Games'!P34</f>
        <v>0</v>
      </c>
      <c r="U41" s="11">
        <f>U$43*'Shares Cameras and Games'!Q34</f>
        <v>0</v>
      </c>
      <c r="V41" s="11">
        <f>V$43*'Shares Cameras and Games'!R34</f>
        <v>0</v>
      </c>
      <c r="W41" s="11">
        <f>W$43*'Shares Cameras and Games'!S34</f>
        <v>0</v>
      </c>
      <c r="X41" s="11">
        <f>X$43*'Shares Cameras and Games'!T34</f>
        <v>0</v>
      </c>
      <c r="Y41" s="11">
        <f>Y$43*'Shares Cameras and Games'!U34</f>
        <v>0</v>
      </c>
      <c r="Z41" s="11">
        <f>Z$43*'Shares Cameras and Games'!V34</f>
        <v>0</v>
      </c>
      <c r="AA41" s="11">
        <f>AA$43*'Shares Cameras and Games'!W34</f>
        <v>0</v>
      </c>
      <c r="AB41" s="11">
        <f>AB$43*'Shares Cameras and Games'!X34</f>
        <v>0</v>
      </c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13"/>
      <c r="BA41" s="13"/>
      <c r="BB41" s="13"/>
      <c r="BC41" s="13"/>
      <c r="BD41" s="13"/>
      <c r="BE41" s="13"/>
    </row>
    <row r="42" spans="6:57" x14ac:dyDescent="0.35">
      <c r="F42" s="26" t="s">
        <v>67</v>
      </c>
      <c r="G42" s="11">
        <f>G$43*'Shares Cameras and Games'!C35</f>
        <v>0</v>
      </c>
      <c r="H42" s="11">
        <f>H$43*'Shares Cameras and Games'!D35</f>
        <v>0</v>
      </c>
      <c r="I42" s="11">
        <f>I$43*'Shares Cameras and Games'!E35</f>
        <v>0</v>
      </c>
      <c r="J42" s="11">
        <f>J$43*'Shares Cameras and Games'!F35</f>
        <v>0</v>
      </c>
      <c r="K42" s="11">
        <f>K$43*'Shares Cameras and Games'!G35</f>
        <v>0</v>
      </c>
      <c r="L42" s="11">
        <f>L$43*'Shares Cameras and Games'!H35</f>
        <v>0</v>
      </c>
      <c r="M42" s="11">
        <f>M$43*'Shares Cameras and Games'!I35</f>
        <v>0</v>
      </c>
      <c r="N42" s="11">
        <f>N$43*'Shares Cameras and Games'!J35</f>
        <v>0</v>
      </c>
      <c r="O42" s="11">
        <f>O$43*'Shares Cameras and Games'!K35</f>
        <v>0</v>
      </c>
      <c r="P42" s="11">
        <f>P$43*'Shares Cameras and Games'!L35</f>
        <v>0</v>
      </c>
      <c r="Q42" s="11">
        <f>Q$43*'Shares Cameras and Games'!M35</f>
        <v>0</v>
      </c>
      <c r="R42" s="11">
        <f>R$43*'Shares Cameras and Games'!N35</f>
        <v>0</v>
      </c>
      <c r="S42" s="11">
        <f>S$43*'Shares Cameras and Games'!O35</f>
        <v>0</v>
      </c>
      <c r="T42" s="11">
        <f>T$43*'Shares Cameras and Games'!P35</f>
        <v>0</v>
      </c>
      <c r="U42" s="11">
        <f>U$43*'Shares Cameras and Games'!Q35</f>
        <v>0</v>
      </c>
      <c r="V42" s="11">
        <f>V$43*'Shares Cameras and Games'!R35</f>
        <v>0</v>
      </c>
      <c r="W42" s="11">
        <f>W$43*'Shares Cameras and Games'!S35</f>
        <v>0</v>
      </c>
      <c r="X42" s="11">
        <f>X$43*'Shares Cameras and Games'!T35</f>
        <v>0</v>
      </c>
      <c r="Y42" s="11">
        <f>Y$43*'Shares Cameras and Games'!U35</f>
        <v>0</v>
      </c>
      <c r="Z42" s="11">
        <f>Z$43*'Shares Cameras and Games'!V35</f>
        <v>0</v>
      </c>
      <c r="AA42" s="11">
        <f>AA$43*'Shares Cameras and Games'!W35</f>
        <v>0</v>
      </c>
      <c r="AB42" s="11">
        <f>AB$43*'Shares Cameras and Games'!X35</f>
        <v>0</v>
      </c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13"/>
      <c r="BA42" s="13"/>
      <c r="BB42" s="13"/>
      <c r="BC42" s="13"/>
      <c r="BD42" s="13"/>
      <c r="BE42" s="13"/>
    </row>
    <row r="43" spans="6:57" x14ac:dyDescent="0.35">
      <c r="F43" s="26" t="s">
        <v>68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</row>
    <row r="44" spans="6:57" x14ac:dyDescent="0.35">
      <c r="F44" s="26" t="s">
        <v>69</v>
      </c>
      <c r="G44" s="5">
        <f t="shared" ref="G44:Q44" si="0">_xlfn.RRI(1,G43,H43)</f>
        <v>0</v>
      </c>
      <c r="H44" s="5">
        <f t="shared" si="0"/>
        <v>0</v>
      </c>
      <c r="I44" s="5">
        <f t="shared" si="0"/>
        <v>0</v>
      </c>
      <c r="J44" s="5">
        <f t="shared" si="0"/>
        <v>0</v>
      </c>
      <c r="K44" s="5">
        <f t="shared" si="0"/>
        <v>0</v>
      </c>
      <c r="L44" s="5">
        <f t="shared" si="0"/>
        <v>0</v>
      </c>
      <c r="M44" s="5">
        <f t="shared" si="0"/>
        <v>0</v>
      </c>
      <c r="N44" s="5">
        <f t="shared" si="0"/>
        <v>0</v>
      </c>
      <c r="O44" s="5">
        <f t="shared" si="0"/>
        <v>0</v>
      </c>
      <c r="P44" s="5">
        <f t="shared" si="0"/>
        <v>0</v>
      </c>
      <c r="Q44" s="5">
        <f t="shared" si="0"/>
        <v>0</v>
      </c>
      <c r="R44" s="5">
        <f>_xlfn.RRI(1,R43,S43)</f>
        <v>0</v>
      </c>
      <c r="S44" s="5">
        <f t="shared" ref="S44:AB44" si="1">_xlfn.RRI(1,S43,T43)</f>
        <v>0</v>
      </c>
      <c r="T44" s="5">
        <f t="shared" si="1"/>
        <v>0</v>
      </c>
      <c r="U44" s="5">
        <f t="shared" si="1"/>
        <v>0</v>
      </c>
      <c r="V44" s="5">
        <f t="shared" si="1"/>
        <v>0</v>
      </c>
      <c r="W44" s="5">
        <f t="shared" si="1"/>
        <v>0</v>
      </c>
      <c r="X44" s="5">
        <f t="shared" si="1"/>
        <v>0</v>
      </c>
      <c r="Y44" s="5">
        <f t="shared" si="1"/>
        <v>0</v>
      </c>
      <c r="Z44" s="5">
        <f t="shared" si="1"/>
        <v>0</v>
      </c>
      <c r="AA44" s="5">
        <f t="shared" si="1"/>
        <v>0</v>
      </c>
      <c r="AB44" s="5">
        <f t="shared" si="1"/>
        <v>0</v>
      </c>
    </row>
    <row r="45" spans="6:57" x14ac:dyDescent="0.35">
      <c r="F45" s="30" t="s">
        <v>587</v>
      </c>
      <c r="G45" s="28">
        <f>SUM(G12:G42)</f>
        <v>0</v>
      </c>
      <c r="H45" s="28">
        <f t="shared" ref="H45:AB45" si="2">SUM(H12:H42)</f>
        <v>0</v>
      </c>
      <c r="I45" s="28">
        <f t="shared" si="2"/>
        <v>0</v>
      </c>
      <c r="J45" s="28">
        <f t="shared" si="2"/>
        <v>0</v>
      </c>
      <c r="K45" s="28">
        <f t="shared" si="2"/>
        <v>0</v>
      </c>
      <c r="L45" s="28">
        <f t="shared" si="2"/>
        <v>0</v>
      </c>
      <c r="M45" s="28">
        <f t="shared" si="2"/>
        <v>0</v>
      </c>
      <c r="N45" s="28">
        <f t="shared" si="2"/>
        <v>0</v>
      </c>
      <c r="O45" s="28">
        <f t="shared" si="2"/>
        <v>0</v>
      </c>
      <c r="P45" s="28">
        <f t="shared" si="2"/>
        <v>0</v>
      </c>
      <c r="Q45" s="28">
        <f t="shared" si="2"/>
        <v>0</v>
      </c>
      <c r="R45" s="28">
        <f t="shared" si="2"/>
        <v>0</v>
      </c>
      <c r="S45" s="28">
        <f t="shared" si="2"/>
        <v>0</v>
      </c>
      <c r="T45" s="28">
        <f t="shared" si="2"/>
        <v>0</v>
      </c>
      <c r="U45" s="28">
        <f t="shared" si="2"/>
        <v>0</v>
      </c>
      <c r="V45" s="28">
        <f t="shared" si="2"/>
        <v>0</v>
      </c>
      <c r="W45" s="28">
        <f t="shared" si="2"/>
        <v>0</v>
      </c>
      <c r="X45" s="28">
        <f t="shared" si="2"/>
        <v>0</v>
      </c>
      <c r="Y45" s="28">
        <f t="shared" si="2"/>
        <v>0</v>
      </c>
      <c r="Z45" s="28">
        <f t="shared" si="2"/>
        <v>0</v>
      </c>
      <c r="AA45" s="28">
        <f t="shared" si="2"/>
        <v>0</v>
      </c>
      <c r="AB45" s="28">
        <f t="shared" si="2"/>
        <v>0</v>
      </c>
    </row>
    <row r="46" spans="6:57" x14ac:dyDescent="0.35">
      <c r="F46" s="15" t="s">
        <v>70</v>
      </c>
      <c r="G46" s="15"/>
      <c r="H46" s="15"/>
      <c r="I46" s="15"/>
      <c r="J46" s="16"/>
      <c r="K46" s="16"/>
      <c r="L46" s="16"/>
      <c r="M46" s="16"/>
      <c r="N46" s="16"/>
      <c r="O46" s="16"/>
      <c r="P46" s="16"/>
      <c r="Q46" s="16"/>
    </row>
    <row r="47" spans="6:57" x14ac:dyDescent="0.35">
      <c r="F47" s="13" t="s">
        <v>71</v>
      </c>
      <c r="G47" s="13"/>
      <c r="H47" s="13"/>
      <c r="I47" s="13"/>
    </row>
  </sheetData>
  <mergeCells count="4">
    <mergeCell ref="H1:I1"/>
    <mergeCell ref="G10:Q10"/>
    <mergeCell ref="R10:AB10"/>
    <mergeCell ref="AC10:BE10"/>
  </mergeCells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F0846-22CC-4F6A-9F37-6DFDE8135B09}">
  <sheetPr>
    <tabColor rgb="FF92D050"/>
  </sheetPr>
  <dimension ref="A1:BE35"/>
  <sheetViews>
    <sheetView topLeftCell="A10" zoomScale="69" zoomScaleNormal="69" workbookViewId="0">
      <selection activeCell="F35" sqref="F35"/>
    </sheetView>
  </sheetViews>
  <sheetFormatPr baseColWidth="10" defaultColWidth="11.453125" defaultRowHeight="14.5" x14ac:dyDescent="0.35"/>
  <cols>
    <col min="1" max="4" width="11.453125" style="86"/>
    <col min="5" max="5" width="21.7265625" style="86" bestFit="1" customWidth="1"/>
    <col min="6" max="6" width="21.1796875" style="86" customWidth="1"/>
    <col min="7" max="16384" width="11.453125" style="86"/>
  </cols>
  <sheetData>
    <row r="1" spans="1:57" x14ac:dyDescent="0.35">
      <c r="F1" s="86" t="s">
        <v>633</v>
      </c>
    </row>
    <row r="2" spans="1:57" x14ac:dyDescent="0.35">
      <c r="F2" s="86" t="s">
        <v>627</v>
      </c>
    </row>
    <row r="3" spans="1:57" x14ac:dyDescent="0.35">
      <c r="A3" s="86" t="s">
        <v>615</v>
      </c>
      <c r="B3" s="86" t="s">
        <v>613</v>
      </c>
      <c r="C3" s="86" t="s">
        <v>618</v>
      </c>
      <c r="D3" s="86" t="s">
        <v>620</v>
      </c>
      <c r="E3" s="86" t="s">
        <v>619</v>
      </c>
      <c r="G3" s="86">
        <v>2000</v>
      </c>
      <c r="H3" s="86">
        <v>2001</v>
      </c>
      <c r="I3" s="86">
        <v>2002</v>
      </c>
      <c r="J3" s="86">
        <v>2003</v>
      </c>
      <c r="K3" s="86">
        <v>2004</v>
      </c>
      <c r="L3" s="86">
        <v>2005</v>
      </c>
      <c r="M3" s="86">
        <v>2006</v>
      </c>
      <c r="N3" s="86">
        <v>2007</v>
      </c>
      <c r="O3" s="86">
        <v>2008</v>
      </c>
      <c r="P3" s="86">
        <v>2009</v>
      </c>
      <c r="Q3" s="86">
        <v>2010</v>
      </c>
      <c r="R3" s="86">
        <v>2011</v>
      </c>
      <c r="S3" s="86">
        <v>2012</v>
      </c>
      <c r="T3" s="86">
        <v>2013</v>
      </c>
      <c r="U3" s="86">
        <v>2014</v>
      </c>
      <c r="V3" s="86">
        <v>2015</v>
      </c>
      <c r="W3" s="86">
        <v>2016</v>
      </c>
      <c r="X3" s="86">
        <v>2017</v>
      </c>
      <c r="Y3" s="86">
        <v>2018</v>
      </c>
      <c r="Z3" s="86">
        <v>2019</v>
      </c>
      <c r="AA3" s="86">
        <v>2020</v>
      </c>
      <c r="AB3" s="86">
        <v>2021</v>
      </c>
      <c r="AC3" s="86">
        <v>2022</v>
      </c>
      <c r="AD3" s="86">
        <v>2023</v>
      </c>
      <c r="AE3" s="86">
        <v>2024</v>
      </c>
      <c r="AF3" s="86">
        <v>2025</v>
      </c>
      <c r="AG3" s="86">
        <v>2026</v>
      </c>
      <c r="AH3" s="86">
        <v>2027</v>
      </c>
      <c r="AI3" s="86">
        <v>2028</v>
      </c>
      <c r="AJ3" s="86">
        <v>2029</v>
      </c>
      <c r="AK3" s="86">
        <v>2030</v>
      </c>
      <c r="AL3" s="86">
        <v>2031</v>
      </c>
      <c r="AM3" s="86">
        <v>2032</v>
      </c>
      <c r="AN3" s="86">
        <v>2033</v>
      </c>
      <c r="AO3" s="86">
        <v>2034</v>
      </c>
      <c r="AP3" s="86">
        <v>2035</v>
      </c>
      <c r="AQ3" s="86">
        <v>2036</v>
      </c>
      <c r="AR3" s="86">
        <v>2037</v>
      </c>
      <c r="AS3" s="86">
        <v>2038</v>
      </c>
      <c r="AT3" s="86">
        <v>2039</v>
      </c>
      <c r="AU3" s="86">
        <v>2040</v>
      </c>
      <c r="AV3" s="86">
        <v>2041</v>
      </c>
      <c r="AW3" s="86">
        <v>2042</v>
      </c>
      <c r="AX3" s="86">
        <v>2043</v>
      </c>
      <c r="AY3" s="86">
        <v>2044</v>
      </c>
      <c r="AZ3" s="86">
        <v>2045</v>
      </c>
      <c r="BA3" s="86">
        <v>2046</v>
      </c>
      <c r="BB3" s="86">
        <v>2047</v>
      </c>
      <c r="BC3" s="86">
        <v>2048</v>
      </c>
      <c r="BD3" s="86">
        <v>2049</v>
      </c>
      <c r="BE3" s="86">
        <v>2050</v>
      </c>
    </row>
    <row r="4" spans="1:57" x14ac:dyDescent="0.35">
      <c r="A4" s="86" t="s">
        <v>636</v>
      </c>
      <c r="C4" s="86" t="s">
        <v>3</v>
      </c>
      <c r="D4" s="87" t="s">
        <v>621</v>
      </c>
      <c r="E4" s="87"/>
      <c r="F4" s="90" t="s">
        <v>42</v>
      </c>
      <c r="G4" s="91">
        <f>'[2]EU Inhabitants'!B12*([2]Sources!$C$3/1000)*('[2]Waste Bin detailed'!$F$21/100)</f>
        <v>7.3321808145606457</v>
      </c>
      <c r="H4" s="91">
        <f>'[2]EU Inhabitants'!C12*([2]Sources!$C$3/1000)*('[2]Waste Bin detailed'!$F$21/100)</f>
        <v>7.3496027450395349</v>
      </c>
      <c r="I4" s="91">
        <f>'[2]EU Inhabitants'!D12*([2]Sources!$C$3/1000)*('[2]Waste Bin detailed'!$F$21/100)</f>
        <v>7.3827659257049083</v>
      </c>
      <c r="J4" s="91">
        <f>'[2]EU Inhabitants'!E12*([2]Sources!$C$3/1000)*('[2]Waste Bin detailed'!$F$21/100)</f>
        <v>7.4157916156944657</v>
      </c>
      <c r="K4" s="91">
        <f>'[2]EU Inhabitants'!F12*([2]Sources!$C$3/1000)*('[2]Waste Bin detailed'!$F$21/100)</f>
        <v>7.4448486946143522</v>
      </c>
      <c r="L4" s="91">
        <f>'[2]EU Inhabitants'!G12*([2]Sources!$C$3/1000)*('[2]Waste Bin detailed'!$F$21/100)</f>
        <v>7.4802460987617492</v>
      </c>
      <c r="M4" s="91">
        <f>'[2]EU Inhabitants'!H12*([2]Sources!$C$3/1000)*('[2]Waste Bin detailed'!$F$21/100)</f>
        <v>7.5271719528569303</v>
      </c>
      <c r="N4" s="91">
        <f>'[2]EU Inhabitants'!I12*([2]Sources!$C$3/1000)*('[2]Waste Bin detailed'!$F$21/100)</f>
        <v>7.5795559003431308</v>
      </c>
      <c r="O4" s="91">
        <f>'[2]EU Inhabitants'!J12*([2]Sources!$C$3/1000)*('[2]Waste Bin detailed'!$F$21/100)</f>
        <v>7.6385136207668207</v>
      </c>
      <c r="P4" s="91">
        <f>'[2]EU Inhabitants'!K12*([2]Sources!$C$3/1000)*('[2]Waste Bin detailed'!$F$21/100)</f>
        <v>7.7002512307921833</v>
      </c>
      <c r="Q4" s="91">
        <f>'[2]EU Inhabitants'!L12*([2]Sources!$C$3/1000)*('[2]Waste Bin detailed'!$F$21/100)</f>
        <v>7.762426376249441</v>
      </c>
      <c r="R4" s="91">
        <f>'[2]EU Inhabitants'!M12*([2]Sources!$C$3/1000)*('[2]Waste Bin detailed'!$F$21/100)</f>
        <v>7.8775268387289277</v>
      </c>
      <c r="S4" s="91">
        <f>'[2]EU Inhabitants'!N12*([2]Sources!$C$3/1000)*('[2]Waste Bin detailed'!$F$21/100)</f>
        <v>7.9314138743846048</v>
      </c>
      <c r="T4" s="91">
        <f>'[2]EU Inhabitants'!O12*([2]Sources!$C$3/1000)*('[2]Waste Bin detailed'!$F$21/100)</f>
        <v>7.9758727733850527</v>
      </c>
      <c r="U4" s="91">
        <f>'[2]EU Inhabitants'!P12*([2]Sources!$C$3/1000)*('[2]Waste Bin detailed'!$F$21/100)</f>
        <v>8.0065689989556912</v>
      </c>
      <c r="V4" s="91">
        <f>'[2]EU Inhabitants'!Q12*([2]Sources!$C$3/1000)*('[2]Waste Bin detailed'!$F$21/100)</f>
        <v>8.0469812322840522</v>
      </c>
      <c r="W4" s="91">
        <f>'[2]EU Inhabitants'!R12*([2]Sources!$C$3/1000)*('[2]Waste Bin detailed'!$F$21/100)</f>
        <v>8.0998600029837391</v>
      </c>
      <c r="X4" s="91">
        <f>'[2]EU Inhabitants'!S12*([2]Sources!$C$3/1000)*('[2]Waste Bin detailed'!$F$21/100)</f>
        <v>8.1289407131135327</v>
      </c>
      <c r="Y4" s="91">
        <f>'[2]EU Inhabitants'!T12*([2]Sources!$C$3/1000)*('[2]Waste Bin detailed'!$F$21/100)</f>
        <v>8.1624984633746092</v>
      </c>
      <c r="Z4" s="91">
        <f>'[2]EU Inhabitants'!U12*([2]Sources!$C$3/1000)*('[2]Waste Bin detailed'!$F$21/100)</f>
        <v>8.2032658809488304</v>
      </c>
      <c r="AA4" s="91">
        <f>'[2]EU Inhabitants'!V12*([2]Sources!$C$3/1000)*('[2]Waste Bin detailed'!$F$21/100)</f>
        <v>8.2511878263464116</v>
      </c>
      <c r="AB4" s="91">
        <f>'[2]EU Inhabitants'!W12*([2]Sources!$C$3/1000)*('[2]Waste Bin detailed'!$F$21/100)</f>
        <v>8.2743371027897972</v>
      </c>
      <c r="AC4" s="91">
        <f>'[2]EU Inhabitants'!X12*([2]Sources!$C$3/1000)*('[2]Waste Bin detailed'!$F$21/100)</f>
        <v>8.3193481127853204</v>
      </c>
      <c r="AD4" s="91">
        <f>'[2]EU Inhabitants'!Y12*([2]Sources!$C$3/1000)*('[2]Waste Bin detailed'!$F$21/100)</f>
        <v>8.4089841563479055</v>
      </c>
      <c r="AE4" s="91">
        <f>'[2]EU Inhabitants'!Z12*([2]Sources!$C$3/1000)*('[2]Waste Bin detailed'!$F$21/100)</f>
        <v>8.4425812919588239</v>
      </c>
      <c r="AF4" s="91">
        <f>'[2]EU Inhabitants'!AA12*([2]Sources!$C$3/1000)*('[2]Waste Bin detailed'!$F$21/100)</f>
        <v>8.4710089213784876</v>
      </c>
      <c r="AG4" s="91">
        <f>'[2]EU Inhabitants'!AB12*([2]Sources!$C$3/1000)*('[2]Waste Bin detailed'!$F$21/100)</f>
        <v>8.4983495151424755</v>
      </c>
      <c r="AH4" s="91">
        <f>'[2]EU Inhabitants'!AC12*([2]Sources!$C$3/1000)*('[2]Waste Bin detailed'!$F$21/100)</f>
        <v>8.5245601074145902</v>
      </c>
      <c r="AI4" s="91">
        <f>'[2]EU Inhabitants'!AD12*([2]Sources!$C$3/1000)*('[2]Waste Bin detailed'!$F$21/100)</f>
        <v>8.5495769655378204</v>
      </c>
      <c r="AJ4" s="91">
        <f>'[2]EU Inhabitants'!AE12*([2]Sources!$C$3/1000)*('[2]Waste Bin detailed'!$F$21/100)</f>
        <v>8.5745974041473971</v>
      </c>
      <c r="AK4" s="91">
        <f>'[2]EU Inhabitants'!AF12*([2]Sources!$C$3/1000)*('[2]Waste Bin detailed'!$F$21/100)</f>
        <v>8.5996443383559598</v>
      </c>
      <c r="AL4" s="91">
        <f>'[2]EU Inhabitants'!AG12*([2]Sources!$C$3/1000)*('[2]Waste Bin detailed'!$F$21/100)</f>
        <v>8.6244034014620325</v>
      </c>
      <c r="AM4" s="91">
        <f>'[2]EU Inhabitants'!AH12*([2]Sources!$C$3/1000)*('[2]Waste Bin detailed'!$F$21/100)</f>
        <v>8.6487485603461138</v>
      </c>
      <c r="AN4" s="91">
        <f>'[2]EU Inhabitants'!AI12*([2]Sources!$C$3/1000)*('[2]Waste Bin detailed'!$F$21/100)</f>
        <v>8.6727908100850364</v>
      </c>
      <c r="AO4" s="91">
        <f>'[2]EU Inhabitants'!AJ12*([2]Sources!$C$3/1000)*('[2]Waste Bin detailed'!$F$21/100)</f>
        <v>8.6965451887214691</v>
      </c>
      <c r="AP4" s="91">
        <f>'[2]EU Inhabitants'!AK12*([2]Sources!$C$3/1000)*('[2]Waste Bin detailed'!$F$21/100)</f>
        <v>8.7219430105922733</v>
      </c>
      <c r="AQ4" s="91">
        <f>'[2]EU Inhabitants'!AL12*([2]Sources!$C$3/1000)*('[2]Waste Bin detailed'!$F$21/100)</f>
        <v>8.7470787408623014</v>
      </c>
      <c r="AR4" s="91">
        <f>'[2]EU Inhabitants'!AM12*([2]Sources!$C$3/1000)*('[2]Waste Bin detailed'!$F$21/100)</f>
        <v>8.7712642100552003</v>
      </c>
      <c r="AS4" s="91">
        <f>'[2]EU Inhabitants'!AN12*([2]Sources!$C$3/1000)*('[2]Waste Bin detailed'!$F$21/100)</f>
        <v>8.794877517529466</v>
      </c>
      <c r="AT4" s="91">
        <f>'[2]EU Inhabitants'!AO12*([2]Sources!$C$3/1000)*('[2]Waste Bin detailed'!$F$21/100)</f>
        <v>8.8175706400119349</v>
      </c>
      <c r="AU4" s="91">
        <f>'[2]EU Inhabitants'!AP12*([2]Sources!$C$3/1000)*('[2]Waste Bin detailed'!$F$21/100)</f>
        <v>8.8393758018797559</v>
      </c>
      <c r="AV4" s="91">
        <f>'[2]EU Inhabitants'!AQ12*([2]Sources!$C$3/1000)*('[2]Waste Bin detailed'!$F$21/100)</f>
        <v>8.8602163807250491</v>
      </c>
      <c r="AW4" s="91">
        <f>'[2]EU Inhabitants'!AR12*([2]Sources!$C$3/1000)*('[2]Waste Bin detailed'!$F$21/100)</f>
        <v>8.8799785170819057</v>
      </c>
      <c r="AX4" s="91">
        <f>'[2]EU Inhabitants'!AS12*([2]Sources!$C$3/1000)*('[2]Waste Bin detailed'!$F$21/100)</f>
        <v>8.8985605251379987</v>
      </c>
      <c r="AY4" s="91">
        <f>'[2]EU Inhabitants'!AT12*([2]Sources!$C$3/1000)*('[2]Waste Bin detailed'!$F$21/100)</f>
        <v>8.9159709980605708</v>
      </c>
      <c r="AZ4" s="91">
        <f>'[2]EU Inhabitants'!AU12*([2]Sources!$C$3/1000)*('[2]Waste Bin detailed'!$F$21/100)</f>
        <v>8.9322285543786375</v>
      </c>
      <c r="BA4" s="91">
        <f>'[2]EU Inhabitants'!AV12*([2]Sources!$C$3/1000)*('[2]Waste Bin detailed'!$F$21/100)</f>
        <v>8.9473775921229315</v>
      </c>
      <c r="BB4" s="91">
        <f>'[2]EU Inhabitants'!AW12*([2]Sources!$C$3/1000)*('[2]Waste Bin detailed'!$F$21/100)</f>
        <v>8.9610636431448611</v>
      </c>
      <c r="BC4" s="91">
        <f>'[2]EU Inhabitants'!AX12*([2]Sources!$C$3/1000)*('[2]Waste Bin detailed'!$F$21/100)</f>
        <v>8.9733368342533204</v>
      </c>
      <c r="BD4" s="91">
        <f>'[2]EU Inhabitants'!AY12*([2]Sources!$C$3/1000)*('[2]Waste Bin detailed'!$F$21/100)</f>
        <v>8.9840947635387138</v>
      </c>
      <c r="BE4" s="91">
        <f>'[2]EU Inhabitants'!AZ12*([2]Sources!$C$3/1000)*('[2]Waste Bin detailed'!$F$21/100)</f>
        <v>8.9936066835745194</v>
      </c>
    </row>
    <row r="5" spans="1:57" x14ac:dyDescent="0.35">
      <c r="A5" s="86" t="s">
        <v>636</v>
      </c>
      <c r="C5" s="86" t="s">
        <v>3</v>
      </c>
      <c r="D5" s="87" t="s">
        <v>621</v>
      </c>
      <c r="E5" s="87"/>
      <c r="F5" s="90" t="s">
        <v>43</v>
      </c>
      <c r="G5" s="91">
        <f>'[2]EU Inhabitants'!B13*('[2]Weighted Average'!B11/1000)*('[2]Waste Bin detailed'!$F$21/100)</f>
        <v>9.8065670603104618</v>
      </c>
      <c r="H5" s="91">
        <f>'[2]EU Inhabitants'!C13*('[2]Weighted Average'!C11/1000)*('[2]Waste Bin detailed'!$F$21/100)</f>
        <v>9.7569611751465892</v>
      </c>
      <c r="I5" s="91">
        <f>'[2]EU Inhabitants'!D13*('[2]Weighted Average'!D11/1000)*('[2]Waste Bin detailed'!$F$21/100)</f>
        <v>9.4212170602086545</v>
      </c>
      <c r="J5" s="91">
        <f>'[2]EU Inhabitants'!E13*('[2]Weighted Average'!E11/1000)*('[2]Waste Bin detailed'!$F$21/100)</f>
        <v>9.3453980077395613</v>
      </c>
      <c r="K5" s="91">
        <f>'[2]EU Inhabitants'!F13*('[2]Weighted Average'!F11/1000)*('[2]Waste Bin detailed'!$F$21/100)</f>
        <v>9.273556229658519</v>
      </c>
      <c r="L5" s="91">
        <f>'[2]EU Inhabitants'!G13*('[2]Weighted Average'!G11/1000)*('[2]Waste Bin detailed'!$F$21/100)</f>
        <v>9.2066542563461145</v>
      </c>
      <c r="M5" s="91">
        <f>'[2]EU Inhabitants'!H13*('[2]Weighted Average'!H11/1000)*('[2]Waste Bin detailed'!$F$21/100)</f>
        <v>9.1357413603845785</v>
      </c>
      <c r="N5" s="91">
        <f>'[2]EU Inhabitants'!I13*('[2]Weighted Average'!I11/1000)*('[2]Waste Bin detailed'!$F$21/100)</f>
        <v>9.0664675022464447</v>
      </c>
      <c r="O5" s="91">
        <f>'[2]EU Inhabitants'!J13*('[2]Weighted Average'!J11/1000)*('[2]Waste Bin detailed'!$F$21/100)</f>
        <v>8.999154584013711</v>
      </c>
      <c r="P5" s="91">
        <f>'[2]EU Inhabitants'!K13*('[2]Weighted Average'!K11/1000)*('[2]Waste Bin detailed'!$F$21/100)</f>
        <v>8.9363290684573382</v>
      </c>
      <c r="Q5" s="91">
        <f>'[2]EU Inhabitants'!L13*('[2]Weighted Average'!L11/1000)*('[2]Waste Bin detailed'!$F$21/100)</f>
        <v>8.8796716118533379</v>
      </c>
      <c r="R5" s="91">
        <f>'[2]EU Inhabitants'!M13*('[2]Weighted Average'!M11/1000)*('[2]Waste Bin detailed'!$F$21/100)</f>
        <v>8.8120230494473191</v>
      </c>
      <c r="S5" s="91">
        <f>'[2]EU Inhabitants'!N13*('[2]Weighted Average'!N11/1000)*('[2]Waste Bin detailed'!$F$21/100)</f>
        <v>8.760371282195921</v>
      </c>
      <c r="T5" s="91">
        <f>'[2]EU Inhabitants'!O13*('[2]Weighted Average'!O11/1000)*('[2]Waste Bin detailed'!$F$21/100)</f>
        <v>8.7091345473570012</v>
      </c>
      <c r="U5" s="91">
        <f>'[2]EU Inhabitants'!P13*('[2]Weighted Average'!P11/1000)*('[2]Waste Bin detailed'!$F$21/100)</f>
        <v>8.6636420523755646</v>
      </c>
      <c r="V5" s="91">
        <f>'[2]EU Inhabitants'!Q13*('[2]Weighted Average'!Q11/1000)*('[2]Waste Bin detailed'!$F$21/100)</f>
        <v>8.6131098950255911</v>
      </c>
      <c r="W5" s="91">
        <f>'[2]EU Inhabitants'!R13*('[2]Weighted Average'!R11/1000)*('[2]Waste Bin detailed'!$F$21/100)</f>
        <v>8.5577827976924894</v>
      </c>
      <c r="X5" s="91">
        <f>'[2]EU Inhabitants'!S13*('[2]Weighted Average'!S11/1000)*('[2]Waste Bin detailed'!$F$21/100)</f>
        <v>8.4973697071568335</v>
      </c>
      <c r="Y5" s="91">
        <f>'[2]EU Inhabitants'!T13*('[2]Weighted Average'!T11/1000)*('[2]Waste Bin detailed'!$F$21/100)</f>
        <v>8.4358827475344711</v>
      </c>
      <c r="Z5" s="91">
        <f>'[2]EU Inhabitants'!U13*('[2]Weighted Average'!U11/1000)*('[2]Waste Bin detailed'!$F$21/100)</f>
        <v>8.5146465258900452</v>
      </c>
      <c r="AA5" s="91">
        <f>'[2]EU Inhabitants'!V13*('[2]Weighted Average'!V11/1000)*('[2]Waste Bin detailed'!$F$21/100)</f>
        <v>8.4556017169743232</v>
      </c>
      <c r="AB5" s="91">
        <f>'[2]EU Inhabitants'!W13*('[2]Weighted Average'!W11/1000)*('[2]Waste Bin detailed'!$F$21/100)</f>
        <v>8.413639226994535</v>
      </c>
      <c r="AC5" s="91">
        <f>'[2]EU Inhabitants'!X13*('[2]Weighted Average'!X11/1000)*('[2]Waste Bin detailed'!$F$21/100)</f>
        <v>8.3195556001598963</v>
      </c>
      <c r="AD5" s="91">
        <f>'[2]EU Inhabitants'!Y13*('[2]Weighted Average'!Y11/1000)*('[2]Waste Bin detailed'!$F$21/100)</f>
        <v>7.8444170517502156</v>
      </c>
      <c r="AE5" s="91">
        <f>'[2]EU Inhabitants'!Z13*('[2]Weighted Average'!Z11/1000)*('[2]Waste Bin detailed'!$F$21/100)</f>
        <v>8.4155073058897827</v>
      </c>
      <c r="AF5" s="91">
        <f>'[2]EU Inhabitants'!AA13*('[2]Weighted Average'!AA11/1000)*('[2]Waste Bin detailed'!$F$21/100)</f>
        <v>8.3439412586623636</v>
      </c>
      <c r="AG5" s="91">
        <f>'[2]EU Inhabitants'!AB13*('[2]Weighted Average'!AB11/1000)*('[2]Waste Bin detailed'!$F$21/100)</f>
        <v>8.2731498576309921</v>
      </c>
      <c r="AH5" s="91">
        <f>'[2]EU Inhabitants'!AC13*('[2]Weighted Average'!AC11/1000)*('[2]Waste Bin detailed'!$F$21/100)</f>
        <v>8.2024050422657133</v>
      </c>
      <c r="AI5" s="91">
        <f>'[2]EU Inhabitants'!AD13*('[2]Weighted Average'!AD11/1000)*('[2]Waste Bin detailed'!$F$21/100)</f>
        <v>8.1313285537069042</v>
      </c>
      <c r="AJ5" s="91">
        <f>'[2]EU Inhabitants'!AE13*('[2]Weighted Average'!AE11/1000)*('[2]Waste Bin detailed'!$F$21/100)</f>
        <v>8.0626948209899982</v>
      </c>
      <c r="AK5" s="91">
        <f>'[2]EU Inhabitants'!AF13*('[2]Weighted Average'!AF11/1000)*('[2]Waste Bin detailed'!$F$21/100)</f>
        <v>7.9958784328720798</v>
      </c>
      <c r="AL5" s="91">
        <f>'[2]EU Inhabitants'!AG13*('[2]Weighted Average'!AG11/1000)*('[2]Waste Bin detailed'!$F$21/100)</f>
        <v>7.9310878248761396</v>
      </c>
      <c r="AM5" s="91">
        <f>'[2]EU Inhabitants'!AH13*('[2]Weighted Average'!AH11/1000)*('[2]Waste Bin detailed'!$F$21/100)</f>
        <v>7.8682767458470479</v>
      </c>
      <c r="AN5" s="91">
        <f>'[2]EU Inhabitants'!AI13*('[2]Weighted Average'!AI11/1000)*('[2]Waste Bin detailed'!$F$21/100)</f>
        <v>7.807865033856876</v>
      </c>
      <c r="AO5" s="91">
        <f>'[2]EU Inhabitants'!AJ13*('[2]Weighted Average'!AJ11/1000)*('[2]Waste Bin detailed'!$F$21/100)</f>
        <v>7.7510464823776895</v>
      </c>
      <c r="AP5" s="91">
        <f>'[2]EU Inhabitants'!AK13*('[2]Weighted Average'!AK11/1000)*('[2]Waste Bin detailed'!$F$21/100)</f>
        <v>7.7037808037120312</v>
      </c>
      <c r="AQ5" s="91">
        <f>'[2]EU Inhabitants'!AL13*('[2]Weighted Average'!AL11/1000)*('[2]Waste Bin detailed'!$F$21/100)</f>
        <v>7.6577229567287759</v>
      </c>
      <c r="AR5" s="91">
        <f>'[2]EU Inhabitants'!AM13*('[2]Weighted Average'!AM11/1000)*('[2]Waste Bin detailed'!$F$21/100)</f>
        <v>7.6126338002339731</v>
      </c>
      <c r="AS5" s="91">
        <f>'[2]EU Inhabitants'!AN13*('[2]Weighted Average'!AN11/1000)*('[2]Waste Bin detailed'!$F$21/100)</f>
        <v>7.5685990528054994</v>
      </c>
      <c r="AT5" s="91">
        <f>'[2]EU Inhabitants'!AO13*('[2]Weighted Average'!AO11/1000)*('[2]Waste Bin detailed'!$F$21/100)</f>
        <v>7.5267401820918041</v>
      </c>
      <c r="AU5" s="91">
        <f>'[2]EU Inhabitants'!AP13*('[2]Weighted Average'!AP11/1000)*('[2]Waste Bin detailed'!$F$21/100)</f>
        <v>7.4867605006524922</v>
      </c>
      <c r="AV5" s="91">
        <f>'[2]EU Inhabitants'!AQ13*('[2]Weighted Average'!AQ11/1000)*('[2]Waste Bin detailed'!$F$21/100)</f>
        <v>7.4476248070742255</v>
      </c>
      <c r="AW5" s="91">
        <f>'[2]EU Inhabitants'!AR13*('[2]Weighted Average'!AR11/1000)*('[2]Waste Bin detailed'!$F$21/100)</f>
        <v>7.4095915096058462</v>
      </c>
      <c r="AX5" s="91">
        <f>'[2]EU Inhabitants'!AS13*('[2]Weighted Average'!AS11/1000)*('[2]Waste Bin detailed'!$F$21/100)</f>
        <v>7.3723431963644073</v>
      </c>
      <c r="AY5" s="91">
        <f>'[2]EU Inhabitants'!AT13*('[2]Weighted Average'!AT11/1000)*('[2]Waste Bin detailed'!$F$21/100)</f>
        <v>7.3356267418105547</v>
      </c>
      <c r="AZ5" s="91">
        <f>'[2]EU Inhabitants'!AU13*('[2]Weighted Average'!AU11/1000)*('[2]Waste Bin detailed'!$F$21/100)</f>
        <v>7.2997185518575769</v>
      </c>
      <c r="BA5" s="91">
        <f>'[2]EU Inhabitants'!AV13*('[2]Weighted Average'!AV11/1000)*('[2]Waste Bin detailed'!$F$21/100)</f>
        <v>7.263929339665248</v>
      </c>
      <c r="BB5" s="91">
        <f>'[2]EU Inhabitants'!AW13*('[2]Weighted Average'!AW11/1000)*('[2]Waste Bin detailed'!$F$21/100)</f>
        <v>7.2286138052184388</v>
      </c>
      <c r="BC5" s="91">
        <f>'[2]EU Inhabitants'!AX13*('[2]Weighted Average'!AX11/1000)*('[2]Waste Bin detailed'!$F$21/100)</f>
        <v>7.1936458389273783</v>
      </c>
      <c r="BD5" s="91">
        <f>'[2]EU Inhabitants'!AY13*('[2]Weighted Average'!AY11/1000)*('[2]Waste Bin detailed'!$F$21/100)</f>
        <v>7.1591309341545308</v>
      </c>
      <c r="BE5" s="91">
        <f>'[2]EU Inhabitants'!AZ13*('[2]Weighted Average'!AZ11/1000)*('[2]Waste Bin detailed'!$F$21/100)</f>
        <v>7.1249661153871946</v>
      </c>
    </row>
    <row r="6" spans="1:57" x14ac:dyDescent="0.35">
      <c r="A6" s="86" t="s">
        <v>636</v>
      </c>
      <c r="C6" s="86" t="s">
        <v>3</v>
      </c>
      <c r="D6" s="87" t="s">
        <v>621</v>
      </c>
      <c r="E6" s="87"/>
      <c r="F6" s="90" t="s">
        <v>46</v>
      </c>
      <c r="G6" s="91">
        <f>'[2]EU Inhabitants'!B14*('[2]Weighted Average'!B11/1000)*('[2]Waste Bin detailed'!$F$21/100)</f>
        <v>12.30550398876052</v>
      </c>
      <c r="H6" s="91">
        <f>'[2]EU Inhabitants'!C14*('[2]Weighted Average'!C11/1000)*('[2]Waste Bin detailed'!$F$21/100)</f>
        <v>12.250307649781755</v>
      </c>
      <c r="I6" s="91">
        <f>'[2]EU Inhabitants'!D14*('[2]Weighted Average'!D11/1000)*('[2]Waste Bin detailed'!$F$21/100)</f>
        <v>12.213725941287656</v>
      </c>
      <c r="J6" s="91">
        <f>'[2]EU Inhabitants'!E14*('[2]Weighted Average'!E11/1000)*('[2]Waste Bin detailed'!$F$21/100)</f>
        <v>12.203483240956913</v>
      </c>
      <c r="K6" s="91">
        <f>'[2]EU Inhabitants'!F14*('[2]Weighted Average'!F11/1000)*('[2]Waste Bin detailed'!$F$21/100)</f>
        <v>12.207272978212073</v>
      </c>
      <c r="L6" s="91">
        <f>'[2]EU Inhabitants'!G14*('[2]Weighted Average'!G11/1000)*('[2]Waste Bin detailed'!$F$21/100)</f>
        <v>12.212582464341153</v>
      </c>
      <c r="M6" s="91">
        <f>'[2]EU Inhabitants'!H14*('[2]Weighted Average'!H11/1000)*('[2]Waste Bin detailed'!$F$21/100)</f>
        <v>12.242156692861899</v>
      </c>
      <c r="N6" s="91">
        <f>'[2]EU Inhabitants'!I14*('[2]Weighted Average'!I11/1000)*('[2]Waste Bin detailed'!$F$21/100)</f>
        <v>12.276995224138567</v>
      </c>
      <c r="O6" s="91">
        <f>'[2]EU Inhabitants'!J14*('[2]Weighted Average'!J11/1000)*('[2]Waste Bin detailed'!$F$21/100)</f>
        <v>12.38122223240806</v>
      </c>
      <c r="P6" s="91">
        <f>'[2]EU Inhabitants'!K14*('[2]Weighted Average'!K11/1000)*('[2]Waste Bin detailed'!$F$21/100)</f>
        <v>12.477131767195401</v>
      </c>
      <c r="Q6" s="91">
        <f>'[2]EU Inhabitants'!L14*('[2]Weighted Average'!L11/1000)*('[2]Waste Bin detailed'!$F$21/100)</f>
        <v>12.517223773197843</v>
      </c>
      <c r="R6" s="91">
        <f>'[2]EU Inhabitants'!M14*('[2]Weighted Average'!M11/1000)*('[2]Waste Bin detailed'!$F$21/100)</f>
        <v>12.539545493451765</v>
      </c>
      <c r="S6" s="91">
        <f>'[2]EU Inhabitants'!N14*('[2]Weighted Average'!N11/1000)*('[2]Waste Bin detailed'!$F$21/100)</f>
        <v>12.560227268156225</v>
      </c>
      <c r="T6" s="91">
        <f>'[2]EU Inhabitants'!O14*('[2]Weighted Average'!O11/1000)*('[2]Waste Bin detailed'!$F$21/100)</f>
        <v>12.572680865182189</v>
      </c>
      <c r="U6" s="91">
        <f>'[2]EU Inhabitants'!P14*('[2]Weighted Average'!P11/1000)*('[2]Waste Bin detailed'!$F$21/100)</f>
        <v>12.569679178438657</v>
      </c>
      <c r="V6" s="91">
        <f>'[2]EU Inhabitants'!Q14*('[2]Weighted Average'!Q11/1000)*('[2]Waste Bin detailed'!$F$21/100)</f>
        <v>12.602724984650633</v>
      </c>
      <c r="W6" s="91">
        <f>'[2]EU Inhabitants'!R14*('[2]Weighted Average'!R11/1000)*('[2]Waste Bin detailed'!$F$21/100)</f>
        <v>12.625136022410979</v>
      </c>
      <c r="X6" s="91">
        <f>'[2]EU Inhabitants'!S14*('[2]Weighted Average'!S11/1000)*('[2]Waste Bin detailed'!$F$21/100)</f>
        <v>12.657551298253718</v>
      </c>
      <c r="Y6" s="91">
        <f>'[2]EU Inhabitants'!T14*('[2]Weighted Average'!T11/1000)*('[2]Waste Bin detailed'!$F$21/100)</f>
        <v>12.695708974579677</v>
      </c>
      <c r="Z6" s="91">
        <f>'[2]EU Inhabitants'!U14*('[2]Weighted Average'!U11/1000)*('[2]Waste Bin detailed'!$F$21/100)</f>
        <v>12.954111051584686</v>
      </c>
      <c r="AA6" s="91">
        <f>'[2]EU Inhabitants'!V14*('[2]Weighted Average'!V11/1000)*('[2]Waste Bin detailed'!$F$21/100)</f>
        <v>13.007828973680528</v>
      </c>
      <c r="AB6" s="91">
        <f>'[2]EU Inhabitants'!W14*('[2]Weighted Average'!W11/1000)*('[2]Waste Bin detailed'!$F$21/100)</f>
        <v>12.766449947354436</v>
      </c>
      <c r="AC6" s="91">
        <f>'[2]EU Inhabitants'!X14*('[2]Weighted Average'!X11/1000)*('[2]Waste Bin detailed'!$F$21/100)</f>
        <v>12.793556749695279</v>
      </c>
      <c r="AD6" s="91">
        <f>'[2]EU Inhabitants'!Y14*('[2]Weighted Average'!Y11/1000)*('[2]Waste Bin detailed'!$F$21/100)</f>
        <v>13.172995236435876</v>
      </c>
      <c r="AE6" s="91">
        <f>'[2]EU Inhabitants'!Z14*('[2]Weighted Average'!Z11/1000)*('[2]Waste Bin detailed'!$F$21/100)</f>
        <v>13.43998458348165</v>
      </c>
      <c r="AF6" s="91">
        <f>'[2]EU Inhabitants'!AA14*('[2]Weighted Average'!AA11/1000)*('[2]Waste Bin detailed'!$F$21/100)</f>
        <v>13.399908099522701</v>
      </c>
      <c r="AG6" s="91">
        <f>'[2]EU Inhabitants'!AB14*('[2]Weighted Average'!AB11/1000)*('[2]Waste Bin detailed'!$F$21/100)</f>
        <v>13.358857404457028</v>
      </c>
      <c r="AH6" s="91">
        <f>'[2]EU Inhabitants'!AC14*('[2]Weighted Average'!AC11/1000)*('[2]Waste Bin detailed'!$F$21/100)</f>
        <v>13.317518716088772</v>
      </c>
      <c r="AI6" s="91">
        <f>'[2]EU Inhabitants'!AD14*('[2]Weighted Average'!AD11/1000)*('[2]Waste Bin detailed'!$F$21/100)</f>
        <v>13.274988870882359</v>
      </c>
      <c r="AJ6" s="91">
        <f>'[2]EU Inhabitants'!AE14*('[2]Weighted Average'!AE11/1000)*('[2]Waste Bin detailed'!$F$21/100)</f>
        <v>13.2356850492137</v>
      </c>
      <c r="AK6" s="91">
        <f>'[2]EU Inhabitants'!AF14*('[2]Weighted Average'!AF11/1000)*('[2]Waste Bin detailed'!$F$21/100)</f>
        <v>13.198001877124435</v>
      </c>
      <c r="AL6" s="91">
        <f>'[2]EU Inhabitants'!AG14*('[2]Weighted Average'!AG11/1000)*('[2]Waste Bin detailed'!$F$21/100)</f>
        <v>13.161092993791854</v>
      </c>
      <c r="AM6" s="91">
        <f>'[2]EU Inhabitants'!AH14*('[2]Weighted Average'!AH11/1000)*('[2]Waste Bin detailed'!$F$21/100)</f>
        <v>13.124969014810299</v>
      </c>
      <c r="AN6" s="91">
        <f>'[2]EU Inhabitants'!AI14*('[2]Weighted Average'!AI11/1000)*('[2]Waste Bin detailed'!$F$21/100)</f>
        <v>13.0904811293991</v>
      </c>
      <c r="AO6" s="91">
        <f>'[2]EU Inhabitants'!AJ14*('[2]Weighted Average'!AJ11/1000)*('[2]Waste Bin detailed'!$F$21/100)</f>
        <v>13.058048501390182</v>
      </c>
      <c r="AP6" s="91">
        <f>'[2]EU Inhabitants'!AK14*('[2]Weighted Average'!AK11/1000)*('[2]Waste Bin detailed'!$F$21/100)</f>
        <v>13.049806743548629</v>
      </c>
      <c r="AQ6" s="91">
        <f>'[2]EU Inhabitants'!AL14*('[2]Weighted Average'!AL11/1000)*('[2]Waste Bin detailed'!$F$21/100)</f>
        <v>13.042899833686281</v>
      </c>
      <c r="AR6" s="91">
        <f>'[2]EU Inhabitants'!AM14*('[2]Weighted Average'!AM11/1000)*('[2]Waste Bin detailed'!$F$21/100)</f>
        <v>13.036666779399463</v>
      </c>
      <c r="AS6" s="91">
        <f>'[2]EU Inhabitants'!AN14*('[2]Weighted Average'!AN11/1000)*('[2]Waste Bin detailed'!$F$21/100)</f>
        <v>13.033784247111535</v>
      </c>
      <c r="AT6" s="91">
        <f>'[2]EU Inhabitants'!AO14*('[2]Weighted Average'!AO11/1000)*('[2]Waste Bin detailed'!$F$21/100)</f>
        <v>13.033099562012243</v>
      </c>
      <c r="AU6" s="91">
        <f>'[2]EU Inhabitants'!AP14*('[2]Weighted Average'!AP11/1000)*('[2]Waste Bin detailed'!$F$21/100)</f>
        <v>13.03478437651385</v>
      </c>
      <c r="AV6" s="91">
        <f>'[2]EU Inhabitants'!AQ14*('[2]Weighted Average'!AQ11/1000)*('[2]Waste Bin detailed'!$F$21/100)</f>
        <v>13.037537338614552</v>
      </c>
      <c r="AW6" s="91">
        <f>'[2]EU Inhabitants'!AR14*('[2]Weighted Average'!AR11/1000)*('[2]Waste Bin detailed'!$F$21/100)</f>
        <v>13.041144369489077</v>
      </c>
      <c r="AX6" s="91">
        <f>'[2]EU Inhabitants'!AS14*('[2]Weighted Average'!AS11/1000)*('[2]Waste Bin detailed'!$F$21/100)</f>
        <v>13.045322191035842</v>
      </c>
      <c r="AY6" s="91">
        <f>'[2]EU Inhabitants'!AT14*('[2]Weighted Average'!AT11/1000)*('[2]Waste Bin detailed'!$F$21/100)</f>
        <v>13.050201613692272</v>
      </c>
      <c r="AZ6" s="91">
        <f>'[2]EU Inhabitants'!AU14*('[2]Weighted Average'!AU11/1000)*('[2]Waste Bin detailed'!$F$21/100)</f>
        <v>13.055250386642422</v>
      </c>
      <c r="BA6" s="91">
        <f>'[2]EU Inhabitants'!AV14*('[2]Weighted Average'!AV11/1000)*('[2]Waste Bin detailed'!$F$21/100)</f>
        <v>13.059267892183785</v>
      </c>
      <c r="BB6" s="91">
        <f>'[2]EU Inhabitants'!AW14*('[2]Weighted Average'!AW11/1000)*('[2]Waste Bin detailed'!$F$21/100)</f>
        <v>13.062789477891183</v>
      </c>
      <c r="BC6" s="91">
        <f>'[2]EU Inhabitants'!AX14*('[2]Weighted Average'!AX11/1000)*('[2]Waste Bin detailed'!$F$21/100)</f>
        <v>13.066424143257901</v>
      </c>
      <c r="BD6" s="91">
        <f>'[2]EU Inhabitants'!AY14*('[2]Weighted Average'!AY11/1000)*('[2]Waste Bin detailed'!$F$21/100)</f>
        <v>13.069690662586462</v>
      </c>
      <c r="BE6" s="91">
        <f>'[2]EU Inhabitants'!AZ14*('[2]Weighted Average'!AZ11/1000)*('[2]Waste Bin detailed'!$F$21/100)</f>
        <v>13.072610083696187</v>
      </c>
    </row>
    <row r="7" spans="1:57" x14ac:dyDescent="0.35">
      <c r="A7" s="86" t="s">
        <v>636</v>
      </c>
      <c r="C7" s="86" t="s">
        <v>3</v>
      </c>
      <c r="D7" s="87" t="s">
        <v>621</v>
      </c>
      <c r="E7" s="87"/>
      <c r="F7" s="90" t="s">
        <v>47</v>
      </c>
      <c r="G7" s="91">
        <f>'[2]EU Inhabitants'!B15*('[2]Weighted Average'!B11/1000)*('[2]Waste Bin detailed'!$F$21/100)</f>
        <v>6.3813929746703488</v>
      </c>
      <c r="H7" s="91">
        <f>'[2]EU Inhabitants'!C15*('[2]Weighted Average'!C11/1000)*('[2]Waste Bin detailed'!$F$21/100)</f>
        <v>6.4043510326843709</v>
      </c>
      <c r="I7" s="91">
        <f>'[2]EU Inhabitants'!D15*('[2]Weighted Average'!D11/1000)*('[2]Waste Bin detailed'!$F$21/100)</f>
        <v>6.4274516925406635</v>
      </c>
      <c r="J7" s="91">
        <f>'[2]EU Inhabitants'!E15*('[2]Weighted Average'!E11/1000)*('[2]Waste Bin detailed'!$F$21/100)</f>
        <v>6.4455802855640592</v>
      </c>
      <c r="K7" s="91">
        <f>'[2]EU Inhabitants'!F15*('[2]Weighted Average'!F11/1000)*('[2]Waste Bin detailed'!$F$21/100)</f>
        <v>6.4627976780110199</v>
      </c>
      <c r="L7" s="91">
        <f>'[2]EU Inhabitants'!G15*('[2]Weighted Average'!G11/1000)*('[2]Waste Bin detailed'!$F$21/100)</f>
        <v>6.4798675743941878</v>
      </c>
      <c r="M7" s="91">
        <f>'[2]EU Inhabitants'!H15*('[2]Weighted Average'!H11/1000)*('[2]Waste Bin detailed'!$F$21/100)</f>
        <v>6.4990759615820917</v>
      </c>
      <c r="N7" s="91">
        <f>'[2]EU Inhabitants'!I15*('[2]Weighted Average'!I11/1000)*('[2]Waste Bin detailed'!$F$21/100)</f>
        <v>6.5215822825053413</v>
      </c>
      <c r="O7" s="91">
        <f>'[2]EU Inhabitants'!J15*('[2]Weighted Average'!J11/1000)*('[2]Waste Bin detailed'!$F$21/100)</f>
        <v>6.5545991712626597</v>
      </c>
      <c r="P7" s="91">
        <f>'[2]EU Inhabitants'!K15*('[2]Weighted Average'!K11/1000)*('[2]Waste Bin detailed'!$F$21/100)</f>
        <v>6.5958691405183529</v>
      </c>
      <c r="Q7" s="91">
        <f>'[2]EU Inhabitants'!L15*('[2]Weighted Average'!L11/1000)*('[2]Waste Bin detailed'!$F$21/100)</f>
        <v>6.6219624679147682</v>
      </c>
      <c r="R7" s="91">
        <f>'[2]EU Inhabitants'!M15*('[2]Weighted Average'!M11/1000)*('[2]Waste Bin detailed'!$F$21/100)</f>
        <v>6.64914049746882</v>
      </c>
      <c r="S7" s="91">
        <f>'[2]EU Inhabitants'!N15*('[2]Weighted Average'!N11/1000)*('[2]Waste Bin detailed'!$F$21/100)</f>
        <v>6.6720209599481128</v>
      </c>
      <c r="T7" s="91">
        <f>'[2]EU Inhabitants'!O15*('[2]Weighted Average'!O11/1000)*('[2]Waste Bin detailed'!$F$21/100)</f>
        <v>6.6982898976889267</v>
      </c>
      <c r="U7" s="91">
        <f>'[2]EU Inhabitants'!P15*('[2]Weighted Average'!P11/1000)*('[2]Waste Bin detailed'!$F$21/100)</f>
        <v>6.7284740659291886</v>
      </c>
      <c r="V7" s="91">
        <f>'[2]EU Inhabitants'!Q15*('[2]Weighted Average'!Q11/1000)*('[2]Waste Bin detailed'!$F$21/100)</f>
        <v>6.7684541954448854</v>
      </c>
      <c r="W7" s="91">
        <f>'[2]EU Inhabitants'!R15*('[2]Weighted Average'!R11/1000)*('[2]Waste Bin detailed'!$F$21/100)</f>
        <v>6.8273538074274072</v>
      </c>
      <c r="X7" s="91">
        <f>'[2]EU Inhabitants'!S15*('[2]Weighted Average'!S11/1000)*('[2]Waste Bin detailed'!$F$21/100)</f>
        <v>6.8783983959752346</v>
      </c>
      <c r="Y7" s="91">
        <f>'[2]EU Inhabitants'!T15*('[2]Weighted Average'!T11/1000)*('[2]Waste Bin detailed'!$F$21/100)</f>
        <v>6.9176178414485401</v>
      </c>
      <c r="Z7" s="91">
        <f>'[2]EU Inhabitants'!U15*('[2]Weighted Average'!U11/1000)*('[2]Waste Bin detailed'!$F$21/100)</f>
        <v>7.0623502834321634</v>
      </c>
      <c r="AA7" s="91">
        <f>'[2]EU Inhabitants'!V15*('[2]Weighted Average'!V11/1000)*('[2]Waste Bin detailed'!$F$21/100)</f>
        <v>7.0826573125463836</v>
      </c>
      <c r="AB7" s="91">
        <f>'[2]EU Inhabitants'!W15*('[2]Weighted Average'!W11/1000)*('[2]Waste Bin detailed'!$F$21/100)</f>
        <v>7.1041264658921328</v>
      </c>
      <c r="AC7" s="91">
        <f>'[2]EU Inhabitants'!X15*('[2]Weighted Average'!X11/1000)*('[2]Waste Bin detailed'!$F$21/100)</f>
        <v>7.145005759387919</v>
      </c>
      <c r="AD7" s="91">
        <f>'[2]EU Inhabitants'!Y15*('[2]Weighted Average'!Y11/1000)*('[2]Waste Bin detailed'!$F$21/100)</f>
        <v>7.2177892925913412</v>
      </c>
      <c r="AE7" s="91">
        <f>'[2]EU Inhabitants'!Z15*('[2]Weighted Average'!Z11/1000)*('[2]Waste Bin detailed'!$F$21/100)</f>
        <v>7.248607053516098</v>
      </c>
      <c r="AF7" s="91">
        <f>'[2]EU Inhabitants'!AA15*('[2]Weighted Average'!AA11/1000)*('[2]Waste Bin detailed'!$F$21/100)</f>
        <v>7.2731189896119393</v>
      </c>
      <c r="AG7" s="91">
        <f>'[2]EU Inhabitants'!AB15*('[2]Weighted Average'!AB11/1000)*('[2]Waste Bin detailed'!$F$21/100)</f>
        <v>7.2956748299899319</v>
      </c>
      <c r="AH7" s="91">
        <f>'[2]EU Inhabitants'!AC15*('[2]Weighted Average'!AC11/1000)*('[2]Waste Bin detailed'!$F$21/100)</f>
        <v>7.3163356409503075</v>
      </c>
      <c r="AI7" s="91">
        <f>'[2]EU Inhabitants'!AD15*('[2]Weighted Average'!AD11/1000)*('[2]Waste Bin detailed'!$F$21/100)</f>
        <v>7.3347621592312855</v>
      </c>
      <c r="AJ7" s="91">
        <f>'[2]EU Inhabitants'!AE15*('[2]Weighted Average'!AE11/1000)*('[2]Waste Bin detailed'!$F$21/100)</f>
        <v>7.3529841679416847</v>
      </c>
      <c r="AK7" s="91">
        <f>'[2]EU Inhabitants'!AF15*('[2]Weighted Average'!AF11/1000)*('[2]Waste Bin detailed'!$F$21/100)</f>
        <v>7.3701686808622355</v>
      </c>
      <c r="AL7" s="91">
        <f>'[2]EU Inhabitants'!AG15*('[2]Weighted Average'!AG11/1000)*('[2]Waste Bin detailed'!$F$21/100)</f>
        <v>7.3861818220077167</v>
      </c>
      <c r="AM7" s="91">
        <f>'[2]EU Inhabitants'!AH15*('[2]Weighted Average'!AH11/1000)*('[2]Waste Bin detailed'!$F$21/100)</f>
        <v>7.4007528711355279</v>
      </c>
      <c r="AN7" s="91">
        <f>'[2]EU Inhabitants'!AI15*('[2]Weighted Average'!AI11/1000)*('[2]Waste Bin detailed'!$F$21/100)</f>
        <v>7.4133212276884004</v>
      </c>
      <c r="AO7" s="91">
        <f>'[2]EU Inhabitants'!AJ15*('[2]Weighted Average'!AJ11/1000)*('[2]Waste Bin detailed'!$F$21/100)</f>
        <v>7.423921983210473</v>
      </c>
      <c r="AP7" s="91">
        <f>'[2]EU Inhabitants'!AK15*('[2]Weighted Average'!AK11/1000)*('[2]Waste Bin detailed'!$F$21/100)</f>
        <v>7.4344782376737752</v>
      </c>
      <c r="AQ7" s="91">
        <f>'[2]EU Inhabitants'!AL15*('[2]Weighted Average'!AL11/1000)*('[2]Waste Bin detailed'!$F$21/100)</f>
        <v>7.443710713591031</v>
      </c>
      <c r="AR7" s="91">
        <f>'[2]EU Inhabitants'!AM15*('[2]Weighted Average'!AM11/1000)*('[2]Waste Bin detailed'!$F$21/100)</f>
        <v>7.4517523628913072</v>
      </c>
      <c r="AS7" s="91">
        <f>'[2]EU Inhabitants'!AN15*('[2]Weighted Average'!AN11/1000)*('[2]Waste Bin detailed'!$F$21/100)</f>
        <v>7.4593481134011359</v>
      </c>
      <c r="AT7" s="91">
        <f>'[2]EU Inhabitants'!AO15*('[2]Weighted Average'!AO11/1000)*('[2]Waste Bin detailed'!$F$21/100)</f>
        <v>7.4648409772417761</v>
      </c>
      <c r="AU7" s="91">
        <f>'[2]EU Inhabitants'!AP15*('[2]Weighted Average'!AP11/1000)*('[2]Waste Bin detailed'!$F$21/100)</f>
        <v>7.4693219094400067</v>
      </c>
      <c r="AV7" s="91">
        <f>'[2]EU Inhabitants'!AQ15*('[2]Weighted Average'!AQ11/1000)*('[2]Waste Bin detailed'!$F$21/100)</f>
        <v>7.4730060886109264</v>
      </c>
      <c r="AW7" s="91">
        <f>'[2]EU Inhabitants'!AR15*('[2]Weighted Average'!AR11/1000)*('[2]Waste Bin detailed'!$F$21/100)</f>
        <v>7.4755412889788921</v>
      </c>
      <c r="AX7" s="91">
        <f>'[2]EU Inhabitants'!AS15*('[2]Weighted Average'!AS11/1000)*('[2]Waste Bin detailed'!$F$21/100)</f>
        <v>7.4773569623875078</v>
      </c>
      <c r="AY7" s="91">
        <f>'[2]EU Inhabitants'!AT15*('[2]Weighted Average'!AT11/1000)*('[2]Waste Bin detailed'!$F$21/100)</f>
        <v>7.478643916231654</v>
      </c>
      <c r="AZ7" s="91">
        <f>'[2]EU Inhabitants'!AU15*('[2]Weighted Average'!AU11/1000)*('[2]Waste Bin detailed'!$F$21/100)</f>
        <v>7.4795082599191538</v>
      </c>
      <c r="BA7" s="91">
        <f>'[2]EU Inhabitants'!AV15*('[2]Weighted Average'!AV11/1000)*('[2]Waste Bin detailed'!$F$21/100)</f>
        <v>7.4800686464569841</v>
      </c>
      <c r="BB7" s="91">
        <f>'[2]EU Inhabitants'!AW15*('[2]Weighted Average'!AW11/1000)*('[2]Waste Bin detailed'!$F$21/100)</f>
        <v>7.4804196915067642</v>
      </c>
      <c r="BC7" s="91">
        <f>'[2]EU Inhabitants'!AX15*('[2]Weighted Average'!AX11/1000)*('[2]Waste Bin detailed'!$F$21/100)</f>
        <v>7.4805955454787005</v>
      </c>
      <c r="BD7" s="91">
        <f>'[2]EU Inhabitants'!AY15*('[2]Weighted Average'!AY11/1000)*('[2]Waste Bin detailed'!$F$21/100)</f>
        <v>7.4806685653685676</v>
      </c>
      <c r="BE7" s="91">
        <f>'[2]EU Inhabitants'!AZ15*('[2]Weighted Average'!AZ11/1000)*('[2]Waste Bin detailed'!$F$21/100)</f>
        <v>7.4806646878202194</v>
      </c>
    </row>
    <row r="8" spans="1:57" x14ac:dyDescent="0.35">
      <c r="A8" s="86" t="s">
        <v>636</v>
      </c>
      <c r="C8" s="86" t="s">
        <v>3</v>
      </c>
      <c r="D8" s="87" t="s">
        <v>621</v>
      </c>
      <c r="E8" s="87"/>
      <c r="F8" s="90" t="s">
        <v>629</v>
      </c>
      <c r="G8" s="91">
        <f>'[2]EU Inhabitants'!B16*([2]Sources!$C$8/1000)*('[2]Waste Bin detailed'!$F$21/100)</f>
        <v>98.552042219901537</v>
      </c>
      <c r="H8" s="91">
        <f>'[2]EU Inhabitants'!C16*([2]Sources!$C$8/1000)*('[2]Waste Bin detailed'!$F$21/100)</f>
        <v>98.66726862598837</v>
      </c>
      <c r="I8" s="91">
        <f>'[2]EU Inhabitants'!D16*([2]Sources!$C$8/1000)*('[2]Waste Bin detailed'!$F$21/100)</f>
        <v>98.884094339847834</v>
      </c>
      <c r="J8" s="91">
        <f>'[2]EU Inhabitants'!E16*([2]Sources!$C$8/1000)*('[2]Waste Bin detailed'!$F$21/100)</f>
        <v>98.999687781590325</v>
      </c>
      <c r="K8" s="91">
        <f>'[2]EU Inhabitants'!F16*([2]Sources!$C$8/1000)*('[2]Waste Bin detailed'!$F$21/100)</f>
        <v>98.993679671788755</v>
      </c>
      <c r="L8" s="91">
        <f>'[2]EU Inhabitants'!G16*([2]Sources!$C$8/1000)*('[2]Waste Bin detailed'!$F$21/100)</f>
        <v>98.956709825451298</v>
      </c>
      <c r="M8" s="91">
        <f>'[2]EU Inhabitants'!H16*([2]Sources!$C$8/1000)*('[2]Waste Bin detailed'!$F$21/100)</f>
        <v>98.881318782634636</v>
      </c>
      <c r="N8" s="91">
        <f>'[2]EU Inhabitants'!I16*([2]Sources!$C$8/1000)*('[2]Waste Bin detailed'!$F$21/100)</f>
        <v>98.733678090407281</v>
      </c>
      <c r="O8" s="91">
        <f>'[2]EU Inhabitants'!J16*([2]Sources!$C$8/1000)*('[2]Waste Bin detailed'!$F$21/100)</f>
        <v>98.617247423541713</v>
      </c>
      <c r="P8" s="91">
        <f>'[2]EU Inhabitants'!K16*([2]Sources!$C$8/1000)*('[2]Waste Bin detailed'!$F$21/100)</f>
        <v>98.358785952558563</v>
      </c>
      <c r="Q8" s="91">
        <f>'[2]EU Inhabitants'!L16*([2]Sources!$C$8/1000)*('[2]Waste Bin detailed'!$F$21/100)</f>
        <v>98.118774620319257</v>
      </c>
      <c r="R8" s="91">
        <f>'[2]EU Inhabitants'!M16*([2]Sources!$C$8/1000)*('[2]Waste Bin detailed'!$F$21/100)</f>
        <v>96.223392898702073</v>
      </c>
      <c r="S8" s="91">
        <f>'[2]EU Inhabitants'!N16*([2]Sources!$C$8/1000)*('[2]Waste Bin detailed'!$F$21/100)</f>
        <v>96.350338057586157</v>
      </c>
      <c r="T8" s="91">
        <f>'[2]EU Inhabitants'!O16*([2]Sources!$C$8/1000)*('[2]Waste Bin detailed'!$F$21/100)</f>
        <v>96.585248073996723</v>
      </c>
      <c r="U8" s="91">
        <f>'[2]EU Inhabitants'!P16*([2]Sources!$C$8/1000)*('[2]Waste Bin detailed'!$F$21/100)</f>
        <v>96.877577580187975</v>
      </c>
      <c r="V8" s="91">
        <f>'[2]EU Inhabitants'!Q16*([2]Sources!$C$8/1000)*('[2]Waste Bin detailed'!$F$21/100)</f>
        <v>97.393435399075045</v>
      </c>
      <c r="W8" s="91">
        <f>'[2]EU Inhabitants'!R16*([2]Sources!$C$8/1000)*('[2]Waste Bin detailed'!$F$21/100)</f>
        <v>98.566686462777866</v>
      </c>
      <c r="X8" s="91">
        <f>'[2]EU Inhabitants'!S16*([2]Sources!$C$8/1000)*('[2]Waste Bin detailed'!$F$21/100)</f>
        <v>98.9816634521856</v>
      </c>
      <c r="Y8" s="91">
        <f>'[2]EU Inhabitants'!T16*([2]Sources!$C$8/1000)*('[2]Waste Bin detailed'!$F$21/100)</f>
        <v>99.306355667611513</v>
      </c>
      <c r="Z8" s="91">
        <f>'[2]EU Inhabitants'!U16*([2]Sources!$C$8/1000)*('[2]Waste Bin detailed'!$F$21/100)</f>
        <v>99.578468226167388</v>
      </c>
      <c r="AA8" s="91">
        <f>'[2]EU Inhabitants'!V16*([2]Sources!$C$8/1000)*('[2]Waste Bin detailed'!$F$21/100)</f>
        <v>99.755386608981055</v>
      </c>
      <c r="AB8" s="91">
        <f>'[2]EU Inhabitants'!W16*([2]Sources!$C$8/1000)*('[2]Waste Bin detailed'!$F$21/100)</f>
        <v>99.741376881993148</v>
      </c>
      <c r="AC8" s="91">
        <f>'[2]EU Inhabitants'!X16*([2]Sources!$C$8/1000)*('[2]Waste Bin detailed'!$F$21/100)</f>
        <v>99.839844392063256</v>
      </c>
      <c r="AD8" s="91">
        <f>'[2]EU Inhabitants'!Y16*([2]Sources!$C$8/1000)*('[2]Waste Bin detailed'!$F$21/100)</f>
        <v>101.18530714605401</v>
      </c>
      <c r="AE8" s="91">
        <f>'[2]EU Inhabitants'!Z16*([2]Sources!$C$8/1000)*('[2]Waste Bin detailed'!$F$21/100)</f>
        <v>102.00465547366851</v>
      </c>
      <c r="AF8" s="91">
        <f>'[2]EU Inhabitants'!AA16*([2]Sources!$C$8/1000)*('[2]Waste Bin detailed'!$F$21/100)</f>
        <v>102.20325414888856</v>
      </c>
      <c r="AG8" s="91">
        <f>'[2]EU Inhabitants'!AB16*([2]Sources!$C$8/1000)*('[2]Waste Bin detailed'!$F$21/100)</f>
        <v>102.32587884230941</v>
      </c>
      <c r="AH8" s="91">
        <f>'[2]EU Inhabitants'!AC16*([2]Sources!$C$8/1000)*('[2]Waste Bin detailed'!$F$21/100)</f>
        <v>102.37540586603015</v>
      </c>
      <c r="AI8" s="91">
        <f>'[2]EU Inhabitants'!AD16*([2]Sources!$C$8/1000)*('[2]Waste Bin detailed'!$F$21/100)</f>
        <v>102.34407589437566</v>
      </c>
      <c r="AJ8" s="91">
        <f>'[2]EU Inhabitants'!AE16*([2]Sources!$C$8/1000)*('[2]Waste Bin detailed'!$F$21/100)</f>
        <v>102.31929978815457</v>
      </c>
      <c r="AK8" s="91">
        <f>'[2]EU Inhabitants'!AF16*([2]Sources!$C$8/1000)*('[2]Waste Bin detailed'!$F$21/100)</f>
        <v>102.29530333283606</v>
      </c>
      <c r="AL8" s="91">
        <f>'[2]EU Inhabitants'!AG16*([2]Sources!$C$8/1000)*('[2]Waste Bin detailed'!$F$21/100)</f>
        <v>102.27026094584515</v>
      </c>
      <c r="AM8" s="91">
        <f>'[2]EU Inhabitants'!AH16*([2]Sources!$C$8/1000)*('[2]Waste Bin detailed'!$F$21/100)</f>
        <v>102.24480954199612</v>
      </c>
      <c r="AN8" s="91">
        <f>'[2]EU Inhabitants'!AI16*([2]Sources!$C$8/1000)*('[2]Waste Bin detailed'!$F$21/100)</f>
        <v>102.21959803073251</v>
      </c>
      <c r="AO8" s="91">
        <f>'[2]EU Inhabitants'!AJ16*([2]Sources!$C$8/1000)*('[2]Waste Bin detailed'!$F$21/100)</f>
        <v>102.19461201849917</v>
      </c>
      <c r="AP8" s="91">
        <f>'[2]EU Inhabitants'!AK16*([2]Sources!$C$8/1000)*('[2]Waste Bin detailed'!$F$21/100)</f>
        <v>102.21370746829777</v>
      </c>
      <c r="AQ8" s="91">
        <f>'[2]EU Inhabitants'!AL16*([2]Sources!$C$8/1000)*('[2]Waste Bin detailed'!$F$21/100)</f>
        <v>102.22177625540803</v>
      </c>
      <c r="AR8" s="91">
        <f>'[2]EU Inhabitants'!AM16*([2]Sources!$C$8/1000)*('[2]Waste Bin detailed'!$F$21/100)</f>
        <v>102.220790296882</v>
      </c>
      <c r="AS8" s="91">
        <f>'[2]EU Inhabitants'!AN16*([2]Sources!$C$8/1000)*('[2]Waste Bin detailed'!$F$21/100)</f>
        <v>102.21198863792333</v>
      </c>
      <c r="AT8" s="91">
        <f>'[2]EU Inhabitants'!AO16*([2]Sources!$C$8/1000)*('[2]Waste Bin detailed'!$F$21/100)</f>
        <v>102.19594582127405</v>
      </c>
      <c r="AU8" s="91">
        <f>'[2]EU Inhabitants'!AP16*([2]Sources!$C$8/1000)*('[2]Waste Bin detailed'!$F$21/100)</f>
        <v>102.17498400716097</v>
      </c>
      <c r="AV8" s="91">
        <f>'[2]EU Inhabitants'!AQ16*([2]Sources!$C$8/1000)*('[2]Waste Bin detailed'!$F$21/100)</f>
        <v>102.14861981202448</v>
      </c>
      <c r="AW8" s="91">
        <f>'[2]EU Inhabitants'!AR16*([2]Sources!$C$8/1000)*('[2]Waste Bin detailed'!$F$21/100)</f>
        <v>102.11653897657764</v>
      </c>
      <c r="AX8" s="91">
        <f>'[2]EU Inhabitants'!AS16*([2]Sources!$C$8/1000)*('[2]Waste Bin detailed'!$F$21/100)</f>
        <v>102.07932443980307</v>
      </c>
      <c r="AY8" s="91">
        <f>'[2]EU Inhabitants'!AT16*([2]Sources!$C$8/1000)*('[2]Waste Bin detailed'!$F$21/100)</f>
        <v>102.03757713262718</v>
      </c>
      <c r="AZ8" s="91">
        <f>'[2]EU Inhabitants'!AU16*([2]Sources!$C$8/1000)*('[2]Waste Bin detailed'!$F$21/100)</f>
        <v>101.99173365955542</v>
      </c>
      <c r="BA8" s="91">
        <f>'[2]EU Inhabitants'!AV16*([2]Sources!$C$8/1000)*('[2]Waste Bin detailed'!$F$21/100)</f>
        <v>101.94722159033269</v>
      </c>
      <c r="BB8" s="91">
        <f>'[2]EU Inhabitants'!AW16*([2]Sources!$C$8/1000)*('[2]Waste Bin detailed'!$F$21/100)</f>
        <v>101.89850660301359</v>
      </c>
      <c r="BC8" s="91">
        <f>'[2]EU Inhabitants'!AX16*([2]Sources!$C$8/1000)*('[2]Waste Bin detailed'!$F$21/100)</f>
        <v>101.8473758973594</v>
      </c>
      <c r="BD8" s="91">
        <f>'[2]EU Inhabitants'!AY16*([2]Sources!$C$8/1000)*('[2]Waste Bin detailed'!$F$21/100)</f>
        <v>101.79074445472178</v>
      </c>
      <c r="BE8" s="91">
        <f>'[2]EU Inhabitants'!AZ16*([2]Sources!$C$8/1000)*('[2]Waste Bin detailed'!$F$21/100)</f>
        <v>101.73108796658214</v>
      </c>
    </row>
    <row r="9" spans="1:57" x14ac:dyDescent="0.35">
      <c r="A9" s="86" t="s">
        <v>636</v>
      </c>
      <c r="C9" s="86" t="s">
        <v>3</v>
      </c>
      <c r="D9" s="87" t="s">
        <v>621</v>
      </c>
      <c r="E9" s="87"/>
      <c r="F9" s="90" t="s">
        <v>48</v>
      </c>
      <c r="G9" s="91">
        <f>'[2]EU Inhabitants'!B17*('[2]Weighted Average'!B11/1000)*('[2]Waste Bin detailed'!$F$21/100)</f>
        <v>1.6776535370893215</v>
      </c>
      <c r="H9" s="91">
        <f>'[2]EU Inhabitants'!C17*('[2]Weighted Average'!C11/1000)*('[2]Waste Bin detailed'!$F$21/100)</f>
        <v>1.6674358335844939</v>
      </c>
      <c r="I9" s="91">
        <f>'[2]EU Inhabitants'!D17*('[2]Weighted Average'!D11/1000)*('[2]Waste Bin detailed'!$F$21/100)</f>
        <v>1.6564562789910902</v>
      </c>
      <c r="J9" s="91">
        <f>'[2]EU Inhabitants'!E17*('[2]Weighted Average'!E11/1000)*('[2]Waste Bin detailed'!$F$21/100)</f>
        <v>1.6464913211601357</v>
      </c>
      <c r="K9" s="91">
        <f>'[2]EU Inhabitants'!F17*('[2]Weighted Average'!F11/1000)*('[2]Waste Bin detailed'!$F$21/100)</f>
        <v>1.6358625857935236</v>
      </c>
      <c r="L9" s="91">
        <f>'[2]EU Inhabitants'!G17*('[2]Weighted Average'!G11/1000)*('[2]Waste Bin detailed'!$F$21/100)</f>
        <v>1.6271500753437496</v>
      </c>
      <c r="M9" s="91">
        <f>'[2]EU Inhabitants'!H17*('[2]Weighted Average'!H11/1000)*('[2]Waste Bin detailed'!$F$21/100)</f>
        <v>1.6173870500558238</v>
      </c>
      <c r="N9" s="91">
        <f>'[2]EU Inhabitants'!I17*('[2]Weighted Average'!I11/1000)*('[2]Waste Bin detailed'!$F$21/100)</f>
        <v>1.6078259998968389</v>
      </c>
      <c r="O9" s="91">
        <f>'[2]EU Inhabitants'!J17*('[2]Weighted Average'!J11/1000)*('[2]Waste Bin detailed'!$F$21/100)</f>
        <v>1.6021315851508569</v>
      </c>
      <c r="P9" s="91">
        <f>'[2]EU Inhabitants'!K17*('[2]Weighted Average'!K11/1000)*('[2]Waste Bin detailed'!$F$21/100)</f>
        <v>1.5985565771619825</v>
      </c>
      <c r="Q9" s="91">
        <f>'[2]EU Inhabitants'!L17*('[2]Weighted Average'!L11/1000)*('[2]Waste Bin detailed'!$F$21/100)</f>
        <v>1.5951967986282423</v>
      </c>
      <c r="R9" s="91">
        <f>'[2]EU Inhabitants'!M17*('[2]Weighted Average'!M11/1000)*('[2]Waste Bin detailed'!$F$21/100)</f>
        <v>1.5899456237432879</v>
      </c>
      <c r="S9" s="91">
        <f>'[2]EU Inhabitants'!N17*('[2]Weighted Average'!N11/1000)*('[2]Waste Bin detailed'!$F$21/100)</f>
        <v>1.5844190036332766</v>
      </c>
      <c r="T9" s="91">
        <f>'[2]EU Inhabitants'!O17*('[2]Weighted Average'!O11/1000)*('[2]Waste Bin detailed'!$F$21/100)</f>
        <v>1.5783500470478464</v>
      </c>
      <c r="U9" s="91">
        <f>'[2]EU Inhabitants'!P17*('[2]Weighted Average'!P11/1000)*('[2]Waste Bin detailed'!$F$21/100)</f>
        <v>1.5733222474193593</v>
      </c>
      <c r="V9" s="91">
        <f>'[2]EU Inhabitants'!Q17*('[2]Weighted Average'!Q11/1000)*('[2]Waste Bin detailed'!$F$21/100)</f>
        <v>1.5724532715807451</v>
      </c>
      <c r="W9" s="91">
        <f>'[2]EU Inhabitants'!R17*('[2]Weighted Average'!R11/1000)*('[2]Waste Bin detailed'!$F$21/100)</f>
        <v>1.574210645153201</v>
      </c>
      <c r="X9" s="91">
        <f>'[2]EU Inhabitants'!S17*('[2]Weighted Average'!S11/1000)*('[2]Waste Bin detailed'!$F$21/100)</f>
        <v>1.5741564278698408</v>
      </c>
      <c r="Y9" s="91">
        <f>'[2]EU Inhabitants'!T17*('[2]Weighted Average'!T11/1000)*('[2]Waste Bin detailed'!$F$21/100)</f>
        <v>1.5784393829027479</v>
      </c>
      <c r="Z9" s="91">
        <f>'[2]EU Inhabitants'!U17*('[2]Weighted Average'!U11/1000)*('[2]Waste Bin detailed'!$F$21/100)</f>
        <v>1.611473023283106</v>
      </c>
      <c r="AA9" s="91">
        <f>'[2]EU Inhabitants'!V17*('[2]Weighted Average'!V11/1000)*('[2]Waste Bin detailed'!$F$21/100)</f>
        <v>1.6165318053643336</v>
      </c>
      <c r="AB9" s="91">
        <f>'[2]EU Inhabitants'!W17*('[2]Weighted Average'!W11/1000)*('[2]Waste Bin detailed'!$F$21/100)</f>
        <v>1.6179620671135613</v>
      </c>
      <c r="AC9" s="91">
        <f>'[2]EU Inhabitants'!X17*('[2]Weighted Average'!X11/1000)*('[2]Waste Bin detailed'!$F$21/100)</f>
        <v>1.6201276411919792</v>
      </c>
      <c r="AD9" s="91">
        <f>'[2]EU Inhabitants'!Y17*('[2]Weighted Average'!Y11/1000)*('[2]Waste Bin detailed'!$F$21/100)</f>
        <v>1.6617626630715077</v>
      </c>
      <c r="AE9" s="91">
        <f>'[2]EU Inhabitants'!Z17*('[2]Weighted Average'!Z11/1000)*('[2]Waste Bin detailed'!$F$21/100)</f>
        <v>1.6787513170565438</v>
      </c>
      <c r="AF9" s="91">
        <f>'[2]EU Inhabitants'!AA17*('[2]Weighted Average'!AA11/1000)*('[2]Waste Bin detailed'!$F$21/100)</f>
        <v>1.6754158744243655</v>
      </c>
      <c r="AG9" s="91">
        <f>'[2]EU Inhabitants'!AB17*('[2]Weighted Average'!AB11/1000)*('[2]Waste Bin detailed'!$F$21/100)</f>
        <v>1.6714943376822524</v>
      </c>
      <c r="AH9" s="91">
        <f>'[2]EU Inhabitants'!AC17*('[2]Weighted Average'!AC11/1000)*('[2]Waste Bin detailed'!$F$21/100)</f>
        <v>1.6670161090305549</v>
      </c>
      <c r="AI9" s="91">
        <f>'[2]EU Inhabitants'!AD17*('[2]Weighted Average'!AD11/1000)*('[2]Waste Bin detailed'!$F$21/100)</f>
        <v>1.6619451483429448</v>
      </c>
      <c r="AJ9" s="91">
        <f>'[2]EU Inhabitants'!AE17*('[2]Weighted Average'!AE11/1000)*('[2]Waste Bin detailed'!$F$21/100)</f>
        <v>1.6570553292029577</v>
      </c>
      <c r="AK9" s="91">
        <f>'[2]EU Inhabitants'!AF17*('[2]Weighted Average'!AF11/1000)*('[2]Waste Bin detailed'!$F$21/100)</f>
        <v>1.6524240299188</v>
      </c>
      <c r="AL9" s="91">
        <f>'[2]EU Inhabitants'!AG17*('[2]Weighted Average'!AG11/1000)*('[2]Waste Bin detailed'!$F$21/100)</f>
        <v>1.647954734472471</v>
      </c>
      <c r="AM9" s="91">
        <f>'[2]EU Inhabitants'!AH17*('[2]Weighted Average'!AH11/1000)*('[2]Waste Bin detailed'!$F$21/100)</f>
        <v>1.6437687267827861</v>
      </c>
      <c r="AN9" s="91">
        <f>'[2]EU Inhabitants'!AI17*('[2]Weighted Average'!AI11/1000)*('[2]Waste Bin detailed'!$F$21/100)</f>
        <v>1.6399181357338257</v>
      </c>
      <c r="AO9" s="91">
        <f>'[2]EU Inhabitants'!AJ17*('[2]Weighted Average'!AJ11/1000)*('[2]Waste Bin detailed'!$F$21/100)</f>
        <v>1.6364313398620733</v>
      </c>
      <c r="AP9" s="91">
        <f>'[2]EU Inhabitants'!AK17*('[2]Weighted Average'!AK11/1000)*('[2]Waste Bin detailed'!$F$21/100)</f>
        <v>1.6352667558736471</v>
      </c>
      <c r="AQ9" s="91">
        <f>'[2]EU Inhabitants'!AL17*('[2]Weighted Average'!AL11/1000)*('[2]Waste Bin detailed'!$F$21/100)</f>
        <v>1.6344259142847404</v>
      </c>
      <c r="AR9" s="91">
        <f>'[2]EU Inhabitants'!AM17*('[2]Weighted Average'!AM11/1000)*('[2]Waste Bin detailed'!$F$21/100)</f>
        <v>1.6337673680064726</v>
      </c>
      <c r="AS9" s="91">
        <f>'[2]EU Inhabitants'!AN17*('[2]Weighted Average'!AN11/1000)*('[2]Waste Bin detailed'!$F$21/100)</f>
        <v>1.6334329079502417</v>
      </c>
      <c r="AT9" s="91">
        <f>'[2]EU Inhabitants'!AO17*('[2]Weighted Average'!AO11/1000)*('[2]Waste Bin detailed'!$F$21/100)</f>
        <v>1.6330443080139256</v>
      </c>
      <c r="AU9" s="91">
        <f>'[2]EU Inhabitants'!AP17*('[2]Weighted Average'!AP11/1000)*('[2]Waste Bin detailed'!$F$21/100)</f>
        <v>1.6327651874832572</v>
      </c>
      <c r="AV9" s="91">
        <f>'[2]EU Inhabitants'!AQ17*('[2]Weighted Average'!AQ11/1000)*('[2]Waste Bin detailed'!$F$21/100)</f>
        <v>1.6325575506583989</v>
      </c>
      <c r="AW9" s="91">
        <f>'[2]EU Inhabitants'!AR17*('[2]Weighted Average'!AR11/1000)*('[2]Waste Bin detailed'!$F$21/100)</f>
        <v>1.6324151632622843</v>
      </c>
      <c r="AX9" s="91">
        <f>'[2]EU Inhabitants'!AS17*('[2]Weighted Average'!AS11/1000)*('[2]Waste Bin detailed'!$F$21/100)</f>
        <v>1.6323050496777556</v>
      </c>
      <c r="AY9" s="91">
        <f>'[2]EU Inhabitants'!AT17*('[2]Weighted Average'!AT11/1000)*('[2]Waste Bin detailed'!$F$21/100)</f>
        <v>1.6321436679688621</v>
      </c>
      <c r="AZ9" s="91">
        <f>'[2]EU Inhabitants'!AU17*('[2]Weighted Average'!AU11/1000)*('[2]Waste Bin detailed'!$F$21/100)</f>
        <v>1.631961489776216</v>
      </c>
      <c r="BA9" s="91">
        <f>'[2]EU Inhabitants'!AV17*('[2]Weighted Average'!AV11/1000)*('[2]Waste Bin detailed'!$F$21/100)</f>
        <v>1.6317486203811664</v>
      </c>
      <c r="BB9" s="91">
        <f>'[2]EU Inhabitants'!AW17*('[2]Weighted Average'!AW11/1000)*('[2]Waste Bin detailed'!$F$21/100)</f>
        <v>1.6314787730406406</v>
      </c>
      <c r="BC9" s="91">
        <f>'[2]EU Inhabitants'!AX17*('[2]Weighted Average'!AX11/1000)*('[2]Waste Bin detailed'!$F$21/100)</f>
        <v>1.6311298522107125</v>
      </c>
      <c r="BD9" s="91">
        <f>'[2]EU Inhabitants'!AY17*('[2]Weighted Average'!AY11/1000)*('[2]Waste Bin detailed'!$F$21/100)</f>
        <v>1.6307660787735589</v>
      </c>
      <c r="BE9" s="91">
        <f>'[2]EU Inhabitants'!AZ17*('[2]Weighted Average'!AZ11/1000)*('[2]Waste Bin detailed'!$F$21/100)</f>
        <v>1.6302758995975213</v>
      </c>
    </row>
    <row r="10" spans="1:57" x14ac:dyDescent="0.35">
      <c r="A10" s="86" t="s">
        <v>636</v>
      </c>
      <c r="C10" s="86" t="s">
        <v>3</v>
      </c>
      <c r="D10" s="87" t="s">
        <v>621</v>
      </c>
      <c r="E10" s="87"/>
      <c r="F10" s="90" t="s">
        <v>53</v>
      </c>
      <c r="G10" s="91">
        <f>'[2]EU Inhabitants'!B18*('[2]Weighted Average'!B11/1000)*('[2]Waste Bin detailed'!$F$21/100)</f>
        <v>4.5227084987224426</v>
      </c>
      <c r="H10" s="91">
        <f>'[2]EU Inhabitants'!C18*('[2]Weighted Average'!C11/1000)*('[2]Waste Bin detailed'!$F$21/100)</f>
        <v>4.5888044377573927</v>
      </c>
      <c r="I10" s="91">
        <f>'[2]EU Inhabitants'!D18*('[2]Weighted Average'!D11/1000)*('[2]Waste Bin detailed'!$F$21/100)</f>
        <v>4.6690561427775092</v>
      </c>
      <c r="J10" s="91">
        <f>'[2]EU Inhabitants'!E18*('[2]Weighted Average'!E11/1000)*('[2]Waste Bin detailed'!$F$21/100)</f>
        <v>4.7462576639745198</v>
      </c>
      <c r="K10" s="91">
        <f>'[2]EU Inhabitants'!F18*('[2]Weighted Average'!F11/1000)*('[2]Waste Bin detailed'!$F$21/100)</f>
        <v>4.8238950518842261</v>
      </c>
      <c r="L10" s="91">
        <f>'[2]EU Inhabitants'!G18*('[2]Weighted Average'!G11/1000)*('[2]Waste Bin detailed'!$F$21/100)</f>
        <v>4.9235069393890321</v>
      </c>
      <c r="M10" s="91">
        <f>'[2]EU Inhabitants'!H18*('[2]Weighted Average'!H11/1000)*('[2]Waste Bin detailed'!$F$21/100)</f>
        <v>5.0390294062446994</v>
      </c>
      <c r="N10" s="91">
        <f>'[2]EU Inhabitants'!I18*('[2]Weighted Average'!I11/1000)*('[2]Waste Bin detailed'!$F$21/100)</f>
        <v>5.1962548498944603</v>
      </c>
      <c r="O10" s="91">
        <f>'[2]EU Inhabitants'!J18*('[2]Weighted Average'!J11/1000)*('[2]Waste Bin detailed'!$F$21/100)</f>
        <v>5.3360076698843493</v>
      </c>
      <c r="P10" s="91">
        <f>'[2]EU Inhabitants'!K18*('[2]Weighted Average'!K11/1000)*('[2]Waste Bin detailed'!$F$21/100)</f>
        <v>5.410925045717855</v>
      </c>
      <c r="Q10" s="91">
        <f>'[2]EU Inhabitants'!L18*('[2]Weighted Average'!L11/1000)*('[2]Waste Bin detailed'!$F$21/100)</f>
        <v>5.4431016366954585</v>
      </c>
      <c r="R10" s="91">
        <f>'[2]EU Inhabitants'!M18*('[2]Weighted Average'!M11/1000)*('[2]Waste Bin detailed'!$F$21/100)</f>
        <v>5.4656470395449546</v>
      </c>
      <c r="S10" s="91">
        <f>'[2]EU Inhabitants'!N18*('[2]Weighted Average'!N11/1000)*('[2]Waste Bin detailed'!$F$21/100)</f>
        <v>5.4869153775775201</v>
      </c>
      <c r="T10" s="91">
        <f>'[2]EU Inhabitants'!O18*('[2]Weighted Average'!O11/1000)*('[2]Waste Bin detailed'!$F$21/100)</f>
        <v>5.5112772267369099</v>
      </c>
      <c r="U10" s="91">
        <f>'[2]EU Inhabitants'!P18*('[2]Weighted Average'!P11/1000)*('[2]Waste Bin detailed'!$F$21/100)</f>
        <v>5.5454707158342984</v>
      </c>
      <c r="V10" s="91">
        <f>'[2]EU Inhabitants'!Q18*('[2]Weighted Average'!Q11/1000)*('[2]Waste Bin detailed'!$F$21/100)</f>
        <v>5.5939749780468233</v>
      </c>
      <c r="W10" s="91">
        <f>'[2]EU Inhabitants'!R18*('[2]Weighted Average'!R11/1000)*('[2]Waste Bin detailed'!$F$21/100)</f>
        <v>5.6538650073548276</v>
      </c>
      <c r="X10" s="91">
        <f>'[2]EU Inhabitants'!S18*('[2]Weighted Average'!S11/1000)*('[2]Waste Bin detailed'!$F$21/100)</f>
        <v>5.7245111697706381</v>
      </c>
      <c r="Y10" s="91">
        <f>'[2]EU Inhabitants'!T18*('[2]Weighted Average'!T11/1000)*('[2]Waste Bin detailed'!$F$21/100)</f>
        <v>5.7799183006250088</v>
      </c>
      <c r="Z10" s="91">
        <f>'[2]EU Inhabitants'!U18*('[2]Weighted Average'!U11/1000)*('[2]Waste Bin detailed'!$F$21/100)</f>
        <v>5.9653767754909648</v>
      </c>
      <c r="AA10" s="91">
        <f>'[2]EU Inhabitants'!V18*('[2]Weighted Average'!V11/1000)*('[2]Waste Bin detailed'!$F$21/100)</f>
        <v>6.0386155625255169</v>
      </c>
      <c r="AB10" s="91">
        <f>'[2]EU Inhabitants'!W18*('[2]Weighted Average'!W11/1000)*('[2]Waste Bin detailed'!$F$21/100)</f>
        <v>6.0899460235719021</v>
      </c>
      <c r="AC10" s="91">
        <f>'[2]EU Inhabitants'!X18*('[2]Weighted Average'!X11/1000)*('[2]Waste Bin detailed'!$F$21/100)</f>
        <v>6.1554865346809713</v>
      </c>
      <c r="AD10" s="91">
        <f>'[2]EU Inhabitants'!Y18*('[2]Weighted Average'!Y11/1000)*('[2]Waste Bin detailed'!$F$21/100)</f>
        <v>6.4132879463423178</v>
      </c>
      <c r="AE10" s="91">
        <f>'[2]EU Inhabitants'!Z18*('[2]Weighted Average'!Z11/1000)*('[2]Waste Bin detailed'!$F$21/100)</f>
        <v>6.3564747679388267</v>
      </c>
      <c r="AF10" s="91">
        <f>'[2]EU Inhabitants'!AA18*('[2]Weighted Average'!AA11/1000)*('[2]Waste Bin detailed'!$F$21/100)</f>
        <v>6.3943240972565842</v>
      </c>
      <c r="AG10" s="91">
        <f>'[2]EU Inhabitants'!AB18*('[2]Weighted Average'!AB11/1000)*('[2]Waste Bin detailed'!$F$21/100)</f>
        <v>6.4325338903576155</v>
      </c>
      <c r="AH10" s="91">
        <f>'[2]EU Inhabitants'!AC18*('[2]Weighted Average'!AC11/1000)*('[2]Waste Bin detailed'!$F$21/100)</f>
        <v>6.4712093128920243</v>
      </c>
      <c r="AI10" s="91">
        <f>'[2]EU Inhabitants'!AD18*('[2]Weighted Average'!AD11/1000)*('[2]Waste Bin detailed'!$F$21/100)</f>
        <v>6.5104124964415542</v>
      </c>
      <c r="AJ10" s="91">
        <f>'[2]EU Inhabitants'!AE18*('[2]Weighted Average'!AE11/1000)*('[2]Waste Bin detailed'!$F$21/100)</f>
        <v>6.5494417413160555</v>
      </c>
      <c r="AK10" s="91">
        <f>'[2]EU Inhabitants'!AF18*('[2]Weighted Average'!AF11/1000)*('[2]Waste Bin detailed'!$F$21/100)</f>
        <v>6.588390895639705</v>
      </c>
      <c r="AL10" s="91">
        <f>'[2]EU Inhabitants'!AG18*('[2]Weighted Average'!AG11/1000)*('[2]Waste Bin detailed'!$F$21/100)</f>
        <v>6.6272891792263922</v>
      </c>
      <c r="AM10" s="91">
        <f>'[2]EU Inhabitants'!AH18*('[2]Weighted Average'!AH11/1000)*('[2]Waste Bin detailed'!$F$21/100)</f>
        <v>6.6661699733416571</v>
      </c>
      <c r="AN10" s="91">
        <f>'[2]EU Inhabitants'!AI18*('[2]Weighted Average'!AI11/1000)*('[2]Waste Bin detailed'!$F$21/100)</f>
        <v>6.7050213129956306</v>
      </c>
      <c r="AO10" s="91">
        <f>'[2]EU Inhabitants'!AJ18*('[2]Weighted Average'!AJ11/1000)*('[2]Waste Bin detailed'!$F$21/100)</f>
        <v>6.7438252489417083</v>
      </c>
      <c r="AP10" s="91">
        <f>'[2]EU Inhabitants'!AK18*('[2]Weighted Average'!AK11/1000)*('[2]Waste Bin detailed'!$F$21/100)</f>
        <v>6.7862037807903954</v>
      </c>
      <c r="AQ10" s="91">
        <f>'[2]EU Inhabitants'!AL18*('[2]Weighted Average'!AL11/1000)*('[2]Waste Bin detailed'!$F$21/100)</f>
        <v>6.8280061868017734</v>
      </c>
      <c r="AR10" s="91">
        <f>'[2]EU Inhabitants'!AM18*('[2]Weighted Average'!AM11/1000)*('[2]Waste Bin detailed'!$F$21/100)</f>
        <v>6.8691720069604205</v>
      </c>
      <c r="AS10" s="91">
        <f>'[2]EU Inhabitants'!AN18*('[2]Weighted Average'!AN11/1000)*('[2]Waste Bin detailed'!$F$21/100)</f>
        <v>6.9096122742219404</v>
      </c>
      <c r="AT10" s="91">
        <f>'[2]EU Inhabitants'!AO18*('[2]Weighted Average'!AO11/1000)*('[2]Waste Bin detailed'!$F$21/100)</f>
        <v>6.9497870472882521</v>
      </c>
      <c r="AU10" s="91">
        <f>'[2]EU Inhabitants'!AP18*('[2]Weighted Average'!AP11/1000)*('[2]Waste Bin detailed'!$F$21/100)</f>
        <v>6.9893477054513697</v>
      </c>
      <c r="AV10" s="91">
        <f>'[2]EU Inhabitants'!AQ18*('[2]Weighted Average'!AQ11/1000)*('[2]Waste Bin detailed'!$F$21/100)</f>
        <v>7.0281117663531596</v>
      </c>
      <c r="AW10" s="91">
        <f>'[2]EU Inhabitants'!AR18*('[2]Weighted Average'!AR11/1000)*('[2]Waste Bin detailed'!$F$21/100)</f>
        <v>7.0658437929175895</v>
      </c>
      <c r="AX10" s="91">
        <f>'[2]EU Inhabitants'!AS18*('[2]Weighted Average'!AS11/1000)*('[2]Waste Bin detailed'!$F$21/100)</f>
        <v>7.1024584501808494</v>
      </c>
      <c r="AY10" s="91">
        <f>'[2]EU Inhabitants'!AT18*('[2]Weighted Average'!AT11/1000)*('[2]Waste Bin detailed'!$F$21/100)</f>
        <v>7.1377952370162037</v>
      </c>
      <c r="AZ10" s="91">
        <f>'[2]EU Inhabitants'!AU18*('[2]Weighted Average'!AU11/1000)*('[2]Waste Bin detailed'!$F$21/100)</f>
        <v>7.1720003765681435</v>
      </c>
      <c r="BA10" s="91">
        <f>'[2]EU Inhabitants'!AV18*('[2]Weighted Average'!AV11/1000)*('[2]Waste Bin detailed'!$F$21/100)</f>
        <v>7.20439785841464</v>
      </c>
      <c r="BB10" s="91">
        <f>'[2]EU Inhabitants'!AW18*('[2]Weighted Average'!AW11/1000)*('[2]Waste Bin detailed'!$F$21/100)</f>
        <v>7.2344121351218114</v>
      </c>
      <c r="BC10" s="91">
        <f>'[2]EU Inhabitants'!AX18*('[2]Weighted Average'!AX11/1000)*('[2]Waste Bin detailed'!$F$21/100)</f>
        <v>7.2619695724134301</v>
      </c>
      <c r="BD10" s="91">
        <f>'[2]EU Inhabitants'!AY18*('[2]Weighted Average'!AY11/1000)*('[2]Waste Bin detailed'!$F$21/100)</f>
        <v>7.2869225136168918</v>
      </c>
      <c r="BE10" s="91">
        <f>'[2]EU Inhabitants'!AZ18*('[2]Weighted Average'!AZ11/1000)*('[2]Waste Bin detailed'!$F$21/100)</f>
        <v>7.3091520225034463</v>
      </c>
    </row>
    <row r="11" spans="1:57" x14ac:dyDescent="0.35">
      <c r="A11" s="86" t="s">
        <v>636</v>
      </c>
      <c r="C11" s="86" t="s">
        <v>3</v>
      </c>
      <c r="D11" s="87" t="s">
        <v>621</v>
      </c>
      <c r="E11" s="87"/>
      <c r="F11" s="90" t="s">
        <v>50</v>
      </c>
      <c r="G11" s="91">
        <f>'[2]EU Inhabitants'!B19*('[2]Weighted Average'!B11/1000)*('[2]Waste Bin detailed'!$F$21/100)</f>
        <v>12.901173060414054</v>
      </c>
      <c r="H11" s="91">
        <f>'[2]EU Inhabitants'!C19*('[2]Weighted Average'!C11/1000)*('[2]Waste Bin detailed'!$F$21/100)</f>
        <v>12.973401940754353</v>
      </c>
      <c r="I11" s="91">
        <f>'[2]EU Inhabitants'!D19*('[2]Weighted Average'!D11/1000)*('[2]Waste Bin detailed'!$F$21/100)</f>
        <v>13.036371139113871</v>
      </c>
      <c r="J11" s="91">
        <f>'[2]EU Inhabitants'!E19*('[2]Weighted Average'!E11/1000)*('[2]Waste Bin detailed'!$F$21/100)</f>
        <v>13.069263569965004</v>
      </c>
      <c r="K11" s="91">
        <f>'[2]EU Inhabitants'!F19*('[2]Weighted Average'!F11/1000)*('[2]Waste Bin detailed'!$F$21/100)</f>
        <v>13.099315880604069</v>
      </c>
      <c r="L11" s="91">
        <f>'[2]EU Inhabitants'!G19*('[2]Weighted Average'!G11/1000)*('[2]Waste Bin detailed'!$F$21/100)</f>
        <v>13.135881912878023</v>
      </c>
      <c r="M11" s="91">
        <f>'[2]EU Inhabitants'!H19*('[2]Weighted Average'!H11/1000)*('[2]Waste Bin detailed'!$F$21/100)</f>
        <v>13.177526577287425</v>
      </c>
      <c r="N11" s="91">
        <f>'[2]EU Inhabitants'!I19*('[2]Weighted Average'!I11/1000)*('[2]Waste Bin detailed'!$F$21/100)</f>
        <v>13.212984092477225</v>
      </c>
      <c r="O11" s="91">
        <f>'[2]EU Inhabitants'!J19*('[2]Weighted Average'!J11/1000)*('[2]Waste Bin detailed'!$F$21/100)</f>
        <v>13.240097822139029</v>
      </c>
      <c r="P11" s="91">
        <f>'[2]EU Inhabitants'!K19*('[2]Weighted Average'!K11/1000)*('[2]Waste Bin detailed'!$F$21/100)</f>
        <v>13.277716914732672</v>
      </c>
      <c r="Q11" s="91">
        <f>'[2]EU Inhabitants'!L19*('[2]Weighted Average'!L11/1000)*('[2]Waste Bin detailed'!$F$21/100)</f>
        <v>13.303523026365031</v>
      </c>
      <c r="R11" s="91">
        <f>'[2]EU Inhabitants'!M19*('[2]Weighted Average'!M11/1000)*('[2]Waste Bin detailed'!$F$21/100)</f>
        <v>13.300835124453693</v>
      </c>
      <c r="S11" s="91">
        <f>'[2]EU Inhabitants'!N19*('[2]Weighted Average'!N11/1000)*('[2]Waste Bin detailed'!$F$21/100)</f>
        <v>13.254819662284726</v>
      </c>
      <c r="T11" s="91">
        <f>'[2]EU Inhabitants'!O19*('[2]Weighted Average'!O11/1000)*('[2]Waste Bin detailed'!$F$21/100)</f>
        <v>13.155505450756028</v>
      </c>
      <c r="U11" s="91">
        <f>'[2]EU Inhabitants'!P19*('[2]Weighted Average'!P11/1000)*('[2]Waste Bin detailed'!$F$21/100)</f>
        <v>13.065162112993953</v>
      </c>
      <c r="V11" s="91">
        <f>'[2]EU Inhabitants'!Q19*('[2]Weighted Average'!Q11/1000)*('[2]Waste Bin detailed'!$F$21/100)</f>
        <v>12.985105696367413</v>
      </c>
      <c r="W11" s="91">
        <f>'[2]EU Inhabitants'!R19*('[2]Weighted Average'!R11/1000)*('[2]Waste Bin detailed'!$F$21/100)</f>
        <v>12.900162086114259</v>
      </c>
      <c r="X11" s="91">
        <f>'[2]EU Inhabitants'!S19*('[2]Weighted Average'!S11/1000)*('[2]Waste Bin detailed'!$F$21/100)</f>
        <v>12.884135970457633</v>
      </c>
      <c r="Y11" s="91">
        <f>'[2]EU Inhabitants'!T19*('[2]Weighted Average'!T11/1000)*('[2]Waste Bin detailed'!$F$21/100)</f>
        <v>12.85259170550399</v>
      </c>
      <c r="Z11" s="91">
        <f>'[2]EU Inhabitants'!U19*('[2]Weighted Average'!U11/1000)*('[2]Waste Bin detailed'!$F$21/100)</f>
        <v>13.045094408318848</v>
      </c>
      <c r="AA11" s="91">
        <f>'[2]EU Inhabitants'!V19*('[2]Weighted Average'!V11/1000)*('[2]Waste Bin detailed'!$F$21/100)</f>
        <v>13.037783398921393</v>
      </c>
      <c r="AB11" s="91">
        <f>'[2]EU Inhabitants'!W19*('[2]Weighted Average'!W11/1000)*('[2]Waste Bin detailed'!$F$21/100)</f>
        <v>12.990028708806635</v>
      </c>
      <c r="AC11" s="91">
        <f>'[2]EU Inhabitants'!X19*('[2]Weighted Average'!X11/1000)*('[2]Waste Bin detailed'!$F$21/100)</f>
        <v>12.724307580922545</v>
      </c>
      <c r="AD11" s="91">
        <f>'[2]EU Inhabitants'!Y19*('[2]Weighted Average'!Y11/1000)*('[2]Waste Bin detailed'!$F$21/100)</f>
        <v>12.669865421586859</v>
      </c>
      <c r="AE11" s="91">
        <f>'[2]EU Inhabitants'!Z19*('[2]Weighted Average'!Z11/1000)*('[2]Waste Bin detailed'!$F$21/100)</f>
        <v>12.615432548263874</v>
      </c>
      <c r="AF11" s="91">
        <f>'[2]EU Inhabitants'!AA19*('[2]Weighted Average'!AA11/1000)*('[2]Waste Bin detailed'!$F$21/100)</f>
        <v>12.552205577881498</v>
      </c>
      <c r="AG11" s="91">
        <f>'[2]EU Inhabitants'!AB19*('[2]Weighted Average'!AB11/1000)*('[2]Waste Bin detailed'!$F$21/100)</f>
        <v>12.485873728764817</v>
      </c>
      <c r="AH11" s="91">
        <f>'[2]EU Inhabitants'!AC19*('[2]Weighted Average'!AC11/1000)*('[2]Waste Bin detailed'!$F$21/100)</f>
        <v>12.416166657457191</v>
      </c>
      <c r="AI11" s="91">
        <f>'[2]EU Inhabitants'!AD19*('[2]Weighted Average'!AD11/1000)*('[2]Waste Bin detailed'!$F$21/100)</f>
        <v>12.343731273783964</v>
      </c>
      <c r="AJ11" s="91">
        <f>'[2]EU Inhabitants'!AE19*('[2]Weighted Average'!AE11/1000)*('[2]Waste Bin detailed'!$F$21/100)</f>
        <v>12.272427076380088</v>
      </c>
      <c r="AK11" s="91">
        <f>'[2]EU Inhabitants'!AF19*('[2]Weighted Average'!AF11/1000)*('[2]Waste Bin detailed'!$F$21/100)</f>
        <v>12.202181816017761</v>
      </c>
      <c r="AL11" s="91">
        <f>'[2]EU Inhabitants'!AG19*('[2]Weighted Average'!AG11/1000)*('[2]Waste Bin detailed'!$F$21/100)</f>
        <v>12.132997237614282</v>
      </c>
      <c r="AM11" s="91">
        <f>'[2]EU Inhabitants'!AH19*('[2]Weighted Average'!AH11/1000)*('[2]Waste Bin detailed'!$F$21/100)</f>
        <v>12.065170308647065</v>
      </c>
      <c r="AN11" s="91">
        <f>'[2]EU Inhabitants'!AI19*('[2]Weighted Average'!AI11/1000)*('[2]Waste Bin detailed'!$F$21/100)</f>
        <v>11.999036548904924</v>
      </c>
      <c r="AO11" s="91">
        <f>'[2]EU Inhabitants'!AJ19*('[2]Weighted Average'!AJ11/1000)*('[2]Waste Bin detailed'!$F$21/100)</f>
        <v>11.93382341844411</v>
      </c>
      <c r="AP11" s="91">
        <f>'[2]EU Inhabitants'!AK19*('[2]Weighted Average'!AK11/1000)*('[2]Waste Bin detailed'!$F$21/100)</f>
        <v>11.869918551239211</v>
      </c>
      <c r="AQ11" s="91">
        <f>'[2]EU Inhabitants'!AL19*('[2]Weighted Average'!AL11/1000)*('[2]Waste Bin detailed'!$F$21/100)</f>
        <v>11.806023402824993</v>
      </c>
      <c r="AR11" s="91">
        <f>'[2]EU Inhabitants'!AM19*('[2]Weighted Average'!AM11/1000)*('[2]Waste Bin detailed'!$F$21/100)</f>
        <v>11.742376905286735</v>
      </c>
      <c r="AS11" s="91">
        <f>'[2]EU Inhabitants'!AN19*('[2]Weighted Average'!AN11/1000)*('[2]Waste Bin detailed'!$F$21/100)</f>
        <v>11.679978765830487</v>
      </c>
      <c r="AT11" s="91">
        <f>'[2]EU Inhabitants'!AO19*('[2]Weighted Average'!AO11/1000)*('[2]Waste Bin detailed'!$F$21/100)</f>
        <v>11.617544173660708</v>
      </c>
      <c r="AU11" s="91">
        <f>'[2]EU Inhabitants'!AP19*('[2]Weighted Average'!AP11/1000)*('[2]Waste Bin detailed'!$F$21/100)</f>
        <v>11.555850260331017</v>
      </c>
      <c r="AV11" s="91">
        <f>'[2]EU Inhabitants'!AQ19*('[2]Weighted Average'!AQ11/1000)*('[2]Waste Bin detailed'!$F$21/100)</f>
        <v>11.494167618917889</v>
      </c>
      <c r="AW11" s="91">
        <f>'[2]EU Inhabitants'!AR19*('[2]Weighted Average'!AR11/1000)*('[2]Waste Bin detailed'!$F$21/100)</f>
        <v>11.43243196075727</v>
      </c>
      <c r="AX11" s="91">
        <f>'[2]EU Inhabitants'!AS19*('[2]Weighted Average'!AS11/1000)*('[2]Waste Bin detailed'!$F$21/100)</f>
        <v>11.370053647062917</v>
      </c>
      <c r="AY11" s="91">
        <f>'[2]EU Inhabitants'!AT19*('[2]Weighted Average'!AT11/1000)*('[2]Waste Bin detailed'!$F$21/100)</f>
        <v>11.307120503894435</v>
      </c>
      <c r="AZ11" s="91">
        <f>'[2]EU Inhabitants'!AU19*('[2]Weighted Average'!AU11/1000)*('[2]Waste Bin detailed'!$F$21/100)</f>
        <v>11.243376338423644</v>
      </c>
      <c r="BA11" s="91">
        <f>'[2]EU Inhabitants'!AV19*('[2]Weighted Average'!AV11/1000)*('[2]Waste Bin detailed'!$F$21/100)</f>
        <v>11.178729666679965</v>
      </c>
      <c r="BB11" s="91">
        <f>'[2]EU Inhabitants'!AW19*('[2]Weighted Average'!AW11/1000)*('[2]Waste Bin detailed'!$F$21/100)</f>
        <v>11.112268761908398</v>
      </c>
      <c r="BC11" s="91">
        <f>'[2]EU Inhabitants'!AX19*('[2]Weighted Average'!AX11/1000)*('[2]Waste Bin detailed'!$F$21/100)</f>
        <v>11.044536200977085</v>
      </c>
      <c r="BD11" s="91">
        <f>'[2]EU Inhabitants'!AY19*('[2]Weighted Average'!AY11/1000)*('[2]Waste Bin detailed'!$F$21/100)</f>
        <v>10.975456450799287</v>
      </c>
      <c r="BE11" s="91">
        <f>'[2]EU Inhabitants'!AZ19*('[2]Weighted Average'!AZ11/1000)*('[2]Waste Bin detailed'!$F$21/100)</f>
        <v>10.904652530242723</v>
      </c>
    </row>
    <row r="12" spans="1:57" x14ac:dyDescent="0.35">
      <c r="A12" s="86" t="s">
        <v>636</v>
      </c>
      <c r="C12" s="86" t="s">
        <v>3</v>
      </c>
      <c r="D12" s="87" t="s">
        <v>621</v>
      </c>
      <c r="E12" s="87"/>
      <c r="F12" s="90" t="s">
        <v>36</v>
      </c>
      <c r="G12" s="91">
        <f>'[2]EU Inhabitants'!B20*('[2]Weighted Average'!B11/1000)*('[2]Waste Bin detailed'!$F$21/100)</f>
        <v>48.453126836002568</v>
      </c>
      <c r="H12" s="91">
        <f>'[2]EU Inhabitants'!C20*('[2]Weighted Average'!C11/1000)*('[2]Waste Bin detailed'!$F$21/100)</f>
        <v>48.686876705470411</v>
      </c>
      <c r="I12" s="91">
        <f>'[2]EU Inhabitants'!D20*('[2]Weighted Average'!D11/1000)*('[2]Waste Bin detailed'!$F$21/100)</f>
        <v>49.130937906661273</v>
      </c>
      <c r="J12" s="91">
        <f>'[2]EU Inhabitants'!E20*('[2]Weighted Average'!E11/1000)*('[2]Waste Bin detailed'!$F$21/100)</f>
        <v>50.079750616200037</v>
      </c>
      <c r="K12" s="91">
        <f>'[2]EU Inhabitants'!F20*('[2]Weighted Average'!F11/1000)*('[2]Waste Bin detailed'!$F$21/100)</f>
        <v>50.943665662787375</v>
      </c>
      <c r="L12" s="91">
        <f>'[2]EU Inhabitants'!G20*('[2]Weighted Average'!G11/1000)*('[2]Waste Bin detailed'!$F$21/100)</f>
        <v>51.845045177030904</v>
      </c>
      <c r="M12" s="91">
        <f>'[2]EU Inhabitants'!H20*('[2]Weighted Average'!H11/1000)*('[2]Waste Bin detailed'!$F$21/100)</f>
        <v>52.699457443349637</v>
      </c>
      <c r="N12" s="91">
        <f>'[2]EU Inhabitants'!I20*('[2]Weighted Average'!I11/1000)*('[2]Waste Bin detailed'!$F$21/100)</f>
        <v>53.618942596354188</v>
      </c>
      <c r="O12" s="91">
        <f>'[2]EU Inhabitants'!J20*('[2]Weighted Average'!J11/1000)*('[2]Waste Bin detailed'!$F$21/100)</f>
        <v>54.666365046044483</v>
      </c>
      <c r="P12" s="91">
        <f>'[2]EU Inhabitants'!K20*('[2]Weighted Average'!K11/1000)*('[2]Waste Bin detailed'!$F$21/100)</f>
        <v>55.337186860720252</v>
      </c>
      <c r="Q12" s="91">
        <f>'[2]EU Inhabitants'!L20*('[2]Weighted Average'!L11/1000)*('[2]Waste Bin detailed'!$F$21/100)</f>
        <v>55.618286950214006</v>
      </c>
      <c r="R12" s="91">
        <f>'[2]EU Inhabitants'!M20*('[2]Weighted Average'!M11/1000)*('[2]Waste Bin detailed'!$F$21/100)</f>
        <v>55.802437520694426</v>
      </c>
      <c r="S12" s="91">
        <f>'[2]EU Inhabitants'!N20*('[2]Weighted Average'!N11/1000)*('[2]Waste Bin detailed'!$F$21/100)</f>
        <v>55.975493749223361</v>
      </c>
      <c r="T12" s="91">
        <f>'[2]EU Inhabitants'!O20*('[2]Weighted Average'!O11/1000)*('[2]Waste Bin detailed'!$F$21/100)</f>
        <v>55.866095969127244</v>
      </c>
      <c r="U12" s="91">
        <f>'[2]EU Inhabitants'!P20*('[2]Weighted Average'!P11/1000)*('[2]Waste Bin detailed'!$F$21/100)</f>
        <v>55.614546881521306</v>
      </c>
      <c r="V12" s="91">
        <f>'[2]EU Inhabitants'!Q20*('[2]Weighted Average'!Q11/1000)*('[2]Waste Bin detailed'!$F$21/100)</f>
        <v>55.549043211688208</v>
      </c>
      <c r="W12" s="91">
        <f>'[2]EU Inhabitants'!R20*('[2]Weighted Average'!R11/1000)*('[2]Waste Bin detailed'!$F$21/100)</f>
        <v>55.554414327485453</v>
      </c>
      <c r="X12" s="91">
        <f>'[2]EU Inhabitants'!S20*('[2]Weighted Average'!S11/1000)*('[2]Waste Bin detailed'!$F$21/100)</f>
        <v>55.670750668446964</v>
      </c>
      <c r="Y12" s="91">
        <f>'[2]EU Inhabitants'!T20*('[2]Weighted Average'!T11/1000)*('[2]Waste Bin detailed'!$F$21/100)</f>
        <v>55.830253878782926</v>
      </c>
      <c r="Z12" s="91">
        <f>'[2]EU Inhabitants'!U20*('[2]Weighted Average'!U11/1000)*('[2]Waste Bin detailed'!$F$21/100)</f>
        <v>57.092892605954425</v>
      </c>
      <c r="AA12" s="91">
        <f>'[2]EU Inhabitants'!V20*('[2]Weighted Average'!V11/1000)*('[2]Waste Bin detailed'!$F$21/100)</f>
        <v>57.574159324196316</v>
      </c>
      <c r="AB12" s="91">
        <f>'[2]EU Inhabitants'!W20*('[2]Weighted Average'!W11/1000)*('[2]Waste Bin detailed'!$F$21/100)</f>
        <v>57.658172770629186</v>
      </c>
      <c r="AC12" s="91">
        <f>'[2]EU Inhabitants'!X20*('[2]Weighted Average'!X11/1000)*('[2]Waste Bin detailed'!$F$21/100)</f>
        <v>57.702036236031297</v>
      </c>
      <c r="AD12" s="91">
        <f>'[2]EU Inhabitants'!Y20*('[2]Weighted Average'!Y11/1000)*('[2]Waste Bin detailed'!$F$21/100)</f>
        <v>58.501642562702848</v>
      </c>
      <c r="AE12" s="91">
        <f>'[2]EU Inhabitants'!Z20*('[2]Weighted Average'!Z11/1000)*('[2]Waste Bin detailed'!$F$21/100)</f>
        <v>58.805909682866599</v>
      </c>
      <c r="AF12" s="91">
        <f>'[2]EU Inhabitants'!AA20*('[2]Weighted Average'!AA11/1000)*('[2]Waste Bin detailed'!$F$21/100)</f>
        <v>59.127146590514229</v>
      </c>
      <c r="AG12" s="91">
        <f>'[2]EU Inhabitants'!AB20*('[2]Weighted Average'!AB11/1000)*('[2]Waste Bin detailed'!$F$21/100)</f>
        <v>59.378682351338043</v>
      </c>
      <c r="AH12" s="91">
        <f>'[2]EU Inhabitants'!AC20*('[2]Weighted Average'!AC11/1000)*('[2]Waste Bin detailed'!$F$21/100)</f>
        <v>59.560865876683486</v>
      </c>
      <c r="AI12" s="91">
        <f>'[2]EU Inhabitants'!AD20*('[2]Weighted Average'!AD11/1000)*('[2]Waste Bin detailed'!$F$21/100)</f>
        <v>59.679354258438558</v>
      </c>
      <c r="AJ12" s="91">
        <f>'[2]EU Inhabitants'!AE20*('[2]Weighted Average'!AE11/1000)*('[2]Waste Bin detailed'!$F$21/100)</f>
        <v>59.800049011569421</v>
      </c>
      <c r="AK12" s="91">
        <f>'[2]EU Inhabitants'!AF20*('[2]Weighted Average'!AF11/1000)*('[2]Waste Bin detailed'!$F$21/100)</f>
        <v>59.921389575329087</v>
      </c>
      <c r="AL12" s="91">
        <f>'[2]EU Inhabitants'!AG20*('[2]Weighted Average'!AG11/1000)*('[2]Waste Bin detailed'!$F$21/100)</f>
        <v>60.040021285381542</v>
      </c>
      <c r="AM12" s="91">
        <f>'[2]EU Inhabitants'!AH20*('[2]Weighted Average'!AH11/1000)*('[2]Waste Bin detailed'!$F$21/100)</f>
        <v>60.158065903298969</v>
      </c>
      <c r="AN12" s="91">
        <f>'[2]EU Inhabitants'!AI20*('[2]Weighted Average'!AI11/1000)*('[2]Waste Bin detailed'!$F$21/100)</f>
        <v>60.278245585105786</v>
      </c>
      <c r="AO12" s="91">
        <f>'[2]EU Inhabitants'!AJ20*('[2]Weighted Average'!AJ11/1000)*('[2]Waste Bin detailed'!$F$21/100)</f>
        <v>60.398032732761784</v>
      </c>
      <c r="AP12" s="91">
        <f>'[2]EU Inhabitants'!AK20*('[2]Weighted Average'!AK11/1000)*('[2]Waste Bin detailed'!$F$21/100)</f>
        <v>60.525109501121719</v>
      </c>
      <c r="AQ12" s="91">
        <f>'[2]EU Inhabitants'!AL20*('[2]Weighted Average'!AL11/1000)*('[2]Waste Bin detailed'!$F$21/100)</f>
        <v>60.650372751469916</v>
      </c>
      <c r="AR12" s="91">
        <f>'[2]EU Inhabitants'!AM20*('[2]Weighted Average'!AM11/1000)*('[2]Waste Bin detailed'!$F$21/100)</f>
        <v>60.77189258645079</v>
      </c>
      <c r="AS12" s="91">
        <f>'[2]EU Inhabitants'!AN20*('[2]Weighted Average'!AN11/1000)*('[2]Waste Bin detailed'!$F$21/100)</f>
        <v>60.889476066050186</v>
      </c>
      <c r="AT12" s="91">
        <f>'[2]EU Inhabitants'!AO20*('[2]Weighted Average'!AO11/1000)*('[2]Waste Bin detailed'!$F$21/100)</f>
        <v>61.000417205339005</v>
      </c>
      <c r="AU12" s="91">
        <f>'[2]EU Inhabitants'!AP20*('[2]Weighted Average'!AP11/1000)*('[2]Waste Bin detailed'!$F$21/100)</f>
        <v>61.1052432440339</v>
      </c>
      <c r="AV12" s="91">
        <f>'[2]EU Inhabitants'!AQ20*('[2]Weighted Average'!AQ11/1000)*('[2]Waste Bin detailed'!$F$21/100)</f>
        <v>61.201168842294628</v>
      </c>
      <c r="AW12" s="91">
        <f>'[2]EU Inhabitants'!AR20*('[2]Weighted Average'!AR11/1000)*('[2]Waste Bin detailed'!$F$21/100)</f>
        <v>61.287181057515994</v>
      </c>
      <c r="AX12" s="91">
        <f>'[2]EU Inhabitants'!AS20*('[2]Weighted Average'!AS11/1000)*('[2]Waste Bin detailed'!$F$21/100)</f>
        <v>61.359706719870466</v>
      </c>
      <c r="AY12" s="91">
        <f>'[2]EU Inhabitants'!AT20*('[2]Weighted Average'!AT11/1000)*('[2]Waste Bin detailed'!$F$21/100)</f>
        <v>61.418040756117826</v>
      </c>
      <c r="AZ12" s="91">
        <f>'[2]EU Inhabitants'!AU20*('[2]Weighted Average'!AU11/1000)*('[2]Waste Bin detailed'!$F$21/100)</f>
        <v>61.458548628347074</v>
      </c>
      <c r="BA12" s="91">
        <f>'[2]EU Inhabitants'!AV20*('[2]Weighted Average'!AV11/1000)*('[2]Waste Bin detailed'!$F$21/100)</f>
        <v>61.481792566420353</v>
      </c>
      <c r="BB12" s="91">
        <f>'[2]EU Inhabitants'!AW20*('[2]Weighted Average'!AW11/1000)*('[2]Waste Bin detailed'!$F$21/100)</f>
        <v>61.485683694664353</v>
      </c>
      <c r="BC12" s="91">
        <f>'[2]EU Inhabitants'!AX20*('[2]Weighted Average'!AX11/1000)*('[2]Waste Bin detailed'!$F$21/100)</f>
        <v>61.469954767025477</v>
      </c>
      <c r="BD12" s="91">
        <f>'[2]EU Inhabitants'!AY20*('[2]Weighted Average'!AY11/1000)*('[2]Waste Bin detailed'!$F$21/100)</f>
        <v>61.433366985873917</v>
      </c>
      <c r="BE12" s="91">
        <f>'[2]EU Inhabitants'!AZ20*('[2]Weighted Average'!AZ11/1000)*('[2]Waste Bin detailed'!$F$21/100)</f>
        <v>61.377658277532632</v>
      </c>
    </row>
    <row r="13" spans="1:57" x14ac:dyDescent="0.35">
      <c r="A13" s="86" t="s">
        <v>636</v>
      </c>
      <c r="C13" s="86" t="s">
        <v>3</v>
      </c>
      <c r="D13" s="87" t="s">
        <v>621</v>
      </c>
      <c r="E13" s="87"/>
      <c r="F13" s="90" t="s">
        <v>35</v>
      </c>
      <c r="G13" s="91">
        <f>'[2]EU Inhabitants'!B21*('[2]Weighted Average'!B11/1000)*('[2]Waste Bin detailed'!$F$21/100)</f>
        <v>72.487828946619643</v>
      </c>
      <c r="H13" s="91">
        <f>'[2]EU Inhabitants'!C21*('[2]Weighted Average'!C11/1000)*('[2]Waste Bin detailed'!$F$21/100)</f>
        <v>73.007564290335765</v>
      </c>
      <c r="I13" s="91">
        <f>'[2]EU Inhabitants'!D21*('[2]Weighted Average'!D11/1000)*('[2]Waste Bin detailed'!$F$21/100)</f>
        <v>73.542099524524403</v>
      </c>
      <c r="J13" s="91">
        <f>'[2]EU Inhabitants'!E21*('[2]Weighted Average'!E11/1000)*('[2]Waste Bin detailed'!$F$21/100)</f>
        <v>74.068807934530426</v>
      </c>
      <c r="K13" s="91">
        <f>'[2]EU Inhabitants'!F21*('[2]Weighted Average'!F11/1000)*('[2]Waste Bin detailed'!$F$21/100)</f>
        <v>74.584846431570625</v>
      </c>
      <c r="L13" s="91">
        <f>'[2]EU Inhabitants'!G21*('[2]Weighted Average'!G11/1000)*('[2]Waste Bin detailed'!$F$21/100)</f>
        <v>75.167148802327986</v>
      </c>
      <c r="M13" s="91">
        <f>'[2]EU Inhabitants'!H21*('[2]Weighted Average'!H11/1000)*('[2]Waste Bin detailed'!$F$21/100)</f>
        <v>75.713920803106888</v>
      </c>
      <c r="N13" s="91">
        <f>'[2]EU Inhabitants'!I21*('[2]Weighted Average'!I11/1000)*('[2]Waste Bin detailed'!$F$21/100)</f>
        <v>76.199766383793758</v>
      </c>
      <c r="O13" s="91">
        <f>'[2]EU Inhabitants'!J21*('[2]Weighted Average'!J11/1000)*('[2]Waste Bin detailed'!$F$21/100)</f>
        <v>76.617514107578089</v>
      </c>
      <c r="P13" s="91">
        <f>'[2]EU Inhabitants'!K21*('[2]Weighted Average'!K11/1000)*('[2]Waste Bin detailed'!$F$21/100)</f>
        <v>77.011601819336093</v>
      </c>
      <c r="Q13" s="91">
        <f>'[2]EU Inhabitants'!L21*('[2]Weighted Average'!L11/1000)*('[2]Waste Bin detailed'!$F$21/100)</f>
        <v>77.360214277587417</v>
      </c>
      <c r="R13" s="91">
        <f>'[2]EU Inhabitants'!M21*('[2]Weighted Average'!M11/1000)*('[2]Waste Bin detailed'!$F$21/100)</f>
        <v>77.698534279730211</v>
      </c>
      <c r="S13" s="91">
        <f>'[2]EU Inhabitants'!N21*('[2]Weighted Average'!N11/1000)*('[2]Waste Bin detailed'!$F$21/100)</f>
        <v>78.044646548487023</v>
      </c>
      <c r="T13" s="91">
        <f>'[2]EU Inhabitants'!O21*('[2]Weighted Average'!O11/1000)*('[2]Waste Bin detailed'!$F$21/100)</f>
        <v>78.429294554244507</v>
      </c>
      <c r="U13" s="91">
        <f>'[2]EU Inhabitants'!P21*('[2]Weighted Average'!P11/1000)*('[2]Waste Bin detailed'!$F$21/100)</f>
        <v>79.114535020625468</v>
      </c>
      <c r="V13" s="91">
        <f>'[2]EU Inhabitants'!Q21*('[2]Weighted Average'!Q11/1000)*('[2]Waste Bin detailed'!$F$21/100)</f>
        <v>79.477317231409728</v>
      </c>
      <c r="W13" s="91">
        <f>'[2]EU Inhabitants'!R21*('[2]Weighted Average'!R11/1000)*('[2]Waste Bin detailed'!$F$21/100)</f>
        <v>79.716815068180154</v>
      </c>
      <c r="X13" s="91">
        <f>'[2]EU Inhabitants'!S21*('[2]Weighted Average'!S11/1000)*('[2]Waste Bin detailed'!$F$21/100)</f>
        <v>79.937901698572432</v>
      </c>
      <c r="Y13" s="91">
        <f>'[2]EU Inhabitants'!T21*('[2]Weighted Average'!T11/1000)*('[2]Waste Bin detailed'!$F$21/100)</f>
        <v>80.201792881279857</v>
      </c>
      <c r="Z13" s="91">
        <f>'[2]EU Inhabitants'!U21*('[2]Weighted Average'!U11/1000)*('[2]Waste Bin detailed'!$F$21/100)</f>
        <v>81.850197566849971</v>
      </c>
      <c r="AA13" s="91">
        <f>'[2]EU Inhabitants'!V21*('[2]Weighted Average'!V11/1000)*('[2]Waste Bin detailed'!$F$21/100)</f>
        <v>82.087642864431473</v>
      </c>
      <c r="AB13" s="91">
        <f>'[2]EU Inhabitants'!W21*('[2]Weighted Average'!W11/1000)*('[2]Waste Bin detailed'!$F$21/100)</f>
        <v>82.301013980311438</v>
      </c>
      <c r="AC13" s="91">
        <f>'[2]EU Inhabitants'!X21*('[2]Weighted Average'!X11/1000)*('[2]Waste Bin detailed'!$F$21/100)</f>
        <v>82.566085011074463</v>
      </c>
      <c r="AD13" s="91">
        <f>'[2]EU Inhabitants'!Y21*('[2]Weighted Average'!Y11/1000)*('[2]Waste Bin detailed'!$F$21/100)</f>
        <v>82.94065075001437</v>
      </c>
      <c r="AE13" s="91">
        <f>'[2]EU Inhabitants'!Z21*('[2]Weighted Average'!Z11/1000)*('[2]Waste Bin detailed'!$F$21/100)</f>
        <v>83.280615514464799</v>
      </c>
      <c r="AF13" s="91">
        <f>'[2]EU Inhabitants'!AA21*('[2]Weighted Average'!AA11/1000)*('[2]Waste Bin detailed'!$F$21/100)</f>
        <v>83.505981931260536</v>
      </c>
      <c r="AG13" s="91">
        <f>'[2]EU Inhabitants'!AB21*('[2]Weighted Average'!AB11/1000)*('[2]Waste Bin detailed'!$F$21/100)</f>
        <v>83.709568327531031</v>
      </c>
      <c r="AH13" s="91">
        <f>'[2]EU Inhabitants'!AC21*('[2]Weighted Average'!AC11/1000)*('[2]Waste Bin detailed'!$F$21/100)</f>
        <v>83.89424706480979</v>
      </c>
      <c r="AI13" s="91">
        <f>'[2]EU Inhabitants'!AD21*('[2]Weighted Average'!AD11/1000)*('[2]Waste Bin detailed'!$F$21/100)</f>
        <v>84.060019907539655</v>
      </c>
      <c r="AJ13" s="91">
        <f>'[2]EU Inhabitants'!AE21*('[2]Weighted Average'!AE11/1000)*('[2]Waste Bin detailed'!$F$21/100)</f>
        <v>84.226826843519135</v>
      </c>
      <c r="AK13" s="91">
        <f>'[2]EU Inhabitants'!AF21*('[2]Weighted Average'!AF11/1000)*('[2]Waste Bin detailed'!$F$21/100)</f>
        <v>84.391663545647859</v>
      </c>
      <c r="AL13" s="91">
        <f>'[2]EU Inhabitants'!AG21*('[2]Weighted Average'!AG11/1000)*('[2]Waste Bin detailed'!$F$21/100)</f>
        <v>84.554426644961069</v>
      </c>
      <c r="AM13" s="91">
        <f>'[2]EU Inhabitants'!AH21*('[2]Weighted Average'!AH11/1000)*('[2]Waste Bin detailed'!$F$21/100)</f>
        <v>84.714768794809316</v>
      </c>
      <c r="AN13" s="91">
        <f>'[2]EU Inhabitants'!AI21*('[2]Weighted Average'!AI11/1000)*('[2]Waste Bin detailed'!$F$21/100)</f>
        <v>84.870020261474693</v>
      </c>
      <c r="AO13" s="91">
        <f>'[2]EU Inhabitants'!AJ21*('[2]Weighted Average'!AJ11/1000)*('[2]Waste Bin detailed'!$F$21/100)</f>
        <v>85.021636143102256</v>
      </c>
      <c r="AP13" s="91">
        <f>'[2]EU Inhabitants'!AK21*('[2]Weighted Average'!AK11/1000)*('[2]Waste Bin detailed'!$F$21/100)</f>
        <v>85.17426604269086</v>
      </c>
      <c r="AQ13" s="91">
        <f>'[2]EU Inhabitants'!AL21*('[2]Weighted Average'!AL11/1000)*('[2]Waste Bin detailed'!$F$21/100)</f>
        <v>85.321194500549041</v>
      </c>
      <c r="AR13" s="91">
        <f>'[2]EU Inhabitants'!AM21*('[2]Weighted Average'!AM11/1000)*('[2]Waste Bin detailed'!$F$21/100)</f>
        <v>85.460110533322464</v>
      </c>
      <c r="AS13" s="91">
        <f>'[2]EU Inhabitants'!AN21*('[2]Weighted Average'!AN11/1000)*('[2]Waste Bin detailed'!$F$21/100)</f>
        <v>85.582539541174526</v>
      </c>
      <c r="AT13" s="91">
        <f>'[2]EU Inhabitants'!AO21*('[2]Weighted Average'!AO11/1000)*('[2]Waste Bin detailed'!$F$21/100)</f>
        <v>85.692342079023447</v>
      </c>
      <c r="AU13" s="91">
        <f>'[2]EU Inhabitants'!AP21*('[2]Weighted Average'!AP11/1000)*('[2]Waste Bin detailed'!$F$21/100)</f>
        <v>85.78451340994657</v>
      </c>
      <c r="AV13" s="91">
        <f>'[2]EU Inhabitants'!AQ21*('[2]Weighted Average'!AQ11/1000)*('[2]Waste Bin detailed'!$F$21/100)</f>
        <v>85.858194105477509</v>
      </c>
      <c r="AW13" s="91">
        <f>'[2]EU Inhabitants'!AR21*('[2]Weighted Average'!AR11/1000)*('[2]Waste Bin detailed'!$F$21/100)</f>
        <v>85.914733458784738</v>
      </c>
      <c r="AX13" s="91">
        <f>'[2]EU Inhabitants'!AS21*('[2]Weighted Average'!AS11/1000)*('[2]Waste Bin detailed'!$F$21/100)</f>
        <v>85.959304260929684</v>
      </c>
      <c r="AY13" s="91">
        <f>'[2]EU Inhabitants'!AT21*('[2]Weighted Average'!AT11/1000)*('[2]Waste Bin detailed'!$F$21/100)</f>
        <v>85.989307225152714</v>
      </c>
      <c r="AZ13" s="91">
        <f>'[2]EU Inhabitants'!AU21*('[2]Weighted Average'!AU11/1000)*('[2]Waste Bin detailed'!$F$21/100)</f>
        <v>86.007135739485108</v>
      </c>
      <c r="BA13" s="91">
        <f>'[2]EU Inhabitants'!AV21*('[2]Weighted Average'!AV11/1000)*('[2]Waste Bin detailed'!$F$21/100)</f>
        <v>86.017278459843666</v>
      </c>
      <c r="BB13" s="91">
        <f>'[2]EU Inhabitants'!AW21*('[2]Weighted Average'!AW11/1000)*('[2]Waste Bin detailed'!$F$21/100)</f>
        <v>86.013226143477681</v>
      </c>
      <c r="BC13" s="91">
        <f>'[2]EU Inhabitants'!AX21*('[2]Weighted Average'!AX11/1000)*('[2]Waste Bin detailed'!$F$21/100)</f>
        <v>85.997216602786963</v>
      </c>
      <c r="BD13" s="91">
        <f>'[2]EU Inhabitants'!AY21*('[2]Weighted Average'!AY11/1000)*('[2]Waste Bin detailed'!$F$21/100)</f>
        <v>85.96519030507045</v>
      </c>
      <c r="BE13" s="91">
        <f>'[2]EU Inhabitants'!AZ21*('[2]Weighted Average'!AZ11/1000)*('[2]Waste Bin detailed'!$F$21/100)</f>
        <v>85.925725210404906</v>
      </c>
    </row>
    <row r="14" spans="1:57" x14ac:dyDescent="0.35">
      <c r="A14" s="86" t="s">
        <v>636</v>
      </c>
      <c r="C14" s="86" t="s">
        <v>3</v>
      </c>
      <c r="D14" s="87" t="s">
        <v>621</v>
      </c>
      <c r="E14" s="87"/>
      <c r="F14" s="90" t="s">
        <v>44</v>
      </c>
      <c r="G14" s="91">
        <f>'[2]EU Inhabitants'!B22*('[2]Weighted Average'!B11/1000)*('[2]Waste Bin detailed'!$F$21/100)</f>
        <v>5.384935615800492</v>
      </c>
      <c r="H14" s="91">
        <f>'[2]EU Inhabitants'!C22*('[2]Weighted Average'!C11/1000)*('[2]Waste Bin detailed'!$F$21/100)</f>
        <v>5.1426804269299184</v>
      </c>
      <c r="I14" s="91">
        <f>'[2]EU Inhabitants'!D22*('[2]Weighted Average'!D11/1000)*('[2]Waste Bin detailed'!$F$21/100)</f>
        <v>5.1549049666850717</v>
      </c>
      <c r="J14" s="91">
        <f>'[2]EU Inhabitants'!E22*('[2]Weighted Average'!E11/1000)*('[2]Waste Bin detailed'!$F$21/100)</f>
        <v>5.1547621712357641</v>
      </c>
      <c r="K14" s="91">
        <f>'[2]EU Inhabitants'!F22*('[2]Weighted Average'!F11/1000)*('[2]Waste Bin detailed'!$F$21/100)</f>
        <v>5.1554067207435104</v>
      </c>
      <c r="L14" s="91">
        <f>'[2]EU Inhabitants'!G22*('[2]Weighted Average'!G11/1000)*('[2]Waste Bin detailed'!$F$21/100)</f>
        <v>5.1620250954457303</v>
      </c>
      <c r="M14" s="91">
        <f>'[2]EU Inhabitants'!H22*('[2]Weighted Average'!H11/1000)*('[2]Waste Bin detailed'!$F$21/100)</f>
        <v>5.1639598928956012</v>
      </c>
      <c r="N14" s="91">
        <f>'[2]EU Inhabitants'!I22*('[2]Weighted Average'!I11/1000)*('[2]Waste Bin detailed'!$F$21/100)</f>
        <v>5.1644220693228275</v>
      </c>
      <c r="O14" s="91">
        <f>'[2]EU Inhabitants'!J22*('[2]Weighted Average'!J11/1000)*('[2]Waste Bin detailed'!$F$21/100)</f>
        <v>5.1614854045218195</v>
      </c>
      <c r="P14" s="91">
        <f>'[2]EU Inhabitants'!K22*('[2]Weighted Average'!K11/1000)*('[2]Waste Bin detailed'!$F$21/100)</f>
        <v>5.1577797640457002</v>
      </c>
      <c r="Q14" s="91">
        <f>'[2]EU Inhabitants'!L22*('[2]Weighted Average'!L11/1000)*('[2]Waste Bin detailed'!$F$21/100)</f>
        <v>5.1480831322421512</v>
      </c>
      <c r="R14" s="91">
        <f>'[2]EU Inhabitants'!M22*('[2]Weighted Average'!M11/1000)*('[2]Waste Bin detailed'!$F$21/100)</f>
        <v>5.1296116026912975</v>
      </c>
      <c r="S14" s="91">
        <f>'[2]EU Inhabitants'!N22*('[2]Weighted Average'!N11/1000)*('[2]Waste Bin detailed'!$F$21/100)</f>
        <v>5.1123327793348805</v>
      </c>
      <c r="T14" s="91">
        <f>'[2]EU Inhabitants'!O22*('[2]Weighted Average'!O11/1000)*('[2]Waste Bin detailed'!$F$21/100)</f>
        <v>5.0956532014147431</v>
      </c>
      <c r="U14" s="91">
        <f>'[2]EU Inhabitants'!P22*('[2]Weighted Average'!P11/1000)*('[2]Waste Bin detailed'!$F$21/100)</f>
        <v>5.077901352876621</v>
      </c>
      <c r="V14" s="91">
        <f>'[2]EU Inhabitants'!Q22*('[2]Weighted Average'!Q11/1000)*('[2]Waste Bin detailed'!$F$21/100)</f>
        <v>5.0530561710758226</v>
      </c>
      <c r="W14" s="91">
        <f>'[2]EU Inhabitants'!R22*('[2]Weighted Average'!R11/1000)*('[2]Waste Bin detailed'!$F$21/100)</f>
        <v>5.0131280283306277</v>
      </c>
      <c r="X14" s="91">
        <f>'[2]EU Inhabitants'!S22*('[2]Weighted Average'!S11/1000)*('[2]Waste Bin detailed'!$F$21/100)</f>
        <v>4.9705131717311071</v>
      </c>
      <c r="Y14" s="91">
        <f>'[2]EU Inhabitants'!T22*('[2]Weighted Average'!T11/1000)*('[2]Waste Bin detailed'!$F$21/100)</f>
        <v>4.912523481280167</v>
      </c>
      <c r="Z14" s="91">
        <f>'[2]EU Inhabitants'!U22*('[2]Weighted Average'!U11/1000)*('[2]Waste Bin detailed'!$F$21/100)</f>
        <v>4.9582286388080403</v>
      </c>
      <c r="AA14" s="91">
        <f>'[2]EU Inhabitants'!V22*('[2]Weighted Average'!V11/1000)*('[2]Waste Bin detailed'!$F$21/100)</f>
        <v>4.9362462481763032</v>
      </c>
      <c r="AB14" s="91">
        <f>'[2]EU Inhabitants'!W22*('[2]Weighted Average'!W11/1000)*('[2]Waste Bin detailed'!$F$21/100)</f>
        <v>4.9100266147325993</v>
      </c>
      <c r="AC14" s="91">
        <f>'[2]EU Inhabitants'!X22*('[2]Weighted Average'!X11/1000)*('[2]Waste Bin detailed'!$F$21/100)</f>
        <v>4.698487673197687</v>
      </c>
      <c r="AD14" s="91">
        <f>'[2]EU Inhabitants'!Y22*('[2]Weighted Average'!Y11/1000)*('[2]Waste Bin detailed'!$F$21/100)</f>
        <v>4.6850771139028566</v>
      </c>
      <c r="AE14" s="91">
        <f>'[2]EU Inhabitants'!Z22*('[2]Weighted Average'!Z11/1000)*('[2]Waste Bin detailed'!$F$21/100)</f>
        <v>4.6634848905743578</v>
      </c>
      <c r="AF14" s="91">
        <f>'[2]EU Inhabitants'!AA22*('[2]Weighted Average'!AA11/1000)*('[2]Waste Bin detailed'!$F$21/100)</f>
        <v>4.6346995161053837</v>
      </c>
      <c r="AG14" s="91">
        <f>'[2]EU Inhabitants'!AB22*('[2]Weighted Average'!AB11/1000)*('[2]Waste Bin detailed'!$F$21/100)</f>
        <v>4.6071168199754435</v>
      </c>
      <c r="AH14" s="91">
        <f>'[2]EU Inhabitants'!AC22*('[2]Weighted Average'!AC11/1000)*('[2]Waste Bin detailed'!$F$21/100)</f>
        <v>4.5808214661585254</v>
      </c>
      <c r="AI14" s="91">
        <f>'[2]EU Inhabitants'!AD22*('[2]Weighted Average'!AD11/1000)*('[2]Waste Bin detailed'!$F$21/100)</f>
        <v>4.5420280175220027</v>
      </c>
      <c r="AJ14" s="91">
        <f>'[2]EU Inhabitants'!AE22*('[2]Weighted Average'!AE11/1000)*('[2]Waste Bin detailed'!$F$21/100)</f>
        <v>4.5168440431544763</v>
      </c>
      <c r="AK14" s="91">
        <f>'[2]EU Inhabitants'!AF22*('[2]Weighted Average'!AF11/1000)*('[2]Waste Bin detailed'!$F$21/100)</f>
        <v>4.4918982268215784</v>
      </c>
      <c r="AL14" s="91">
        <f>'[2]EU Inhabitants'!AG22*('[2]Weighted Average'!AG11/1000)*('[2]Waste Bin detailed'!$F$21/100)</f>
        <v>4.4675232972421632</v>
      </c>
      <c r="AM14" s="91">
        <f>'[2]EU Inhabitants'!AH22*('[2]Weighted Average'!AH11/1000)*('[2]Waste Bin detailed'!$F$21/100)</f>
        <v>4.443227047426018</v>
      </c>
      <c r="AN14" s="91">
        <f>'[2]EU Inhabitants'!AI22*('[2]Weighted Average'!AI11/1000)*('[2]Waste Bin detailed'!$F$21/100)</f>
        <v>4.4188405176290493</v>
      </c>
      <c r="AO14" s="91">
        <f>'[2]EU Inhabitants'!AJ22*('[2]Weighted Average'!AJ11/1000)*('[2]Waste Bin detailed'!$F$21/100)</f>
        <v>4.394245253664594</v>
      </c>
      <c r="AP14" s="91">
        <f>'[2]EU Inhabitants'!AK22*('[2]Weighted Average'!AK11/1000)*('[2]Waste Bin detailed'!$F$21/100)</f>
        <v>4.3705862305098995</v>
      </c>
      <c r="AQ14" s="91">
        <f>'[2]EU Inhabitants'!AL22*('[2]Weighted Average'!AL11/1000)*('[2]Waste Bin detailed'!$F$21/100)</f>
        <v>4.346630621312535</v>
      </c>
      <c r="AR14" s="91">
        <f>'[2]EU Inhabitants'!AM22*('[2]Weighted Average'!AM11/1000)*('[2]Waste Bin detailed'!$F$21/100)</f>
        <v>4.3227623938596347</v>
      </c>
      <c r="AS14" s="91">
        <f>'[2]EU Inhabitants'!AN22*('[2]Weighted Average'!AN11/1000)*('[2]Waste Bin detailed'!$F$21/100)</f>
        <v>4.2987593051877635</v>
      </c>
      <c r="AT14" s="91">
        <f>'[2]EU Inhabitants'!AO22*('[2]Weighted Average'!AO11/1000)*('[2]Waste Bin detailed'!$F$21/100)</f>
        <v>4.2752645950886778</v>
      </c>
      <c r="AU14" s="91">
        <f>'[2]EU Inhabitants'!AP22*('[2]Weighted Average'!AP11/1000)*('[2]Waste Bin detailed'!$F$21/100)</f>
        <v>4.2517917524422657</v>
      </c>
      <c r="AV14" s="91">
        <f>'[2]EU Inhabitants'!AQ22*('[2]Weighted Average'!AQ11/1000)*('[2]Waste Bin detailed'!$F$21/100)</f>
        <v>4.2284069251711367</v>
      </c>
      <c r="AW14" s="91">
        <f>'[2]EU Inhabitants'!AR22*('[2]Weighted Average'!AR11/1000)*('[2]Waste Bin detailed'!$F$21/100)</f>
        <v>4.2051510871036371</v>
      </c>
      <c r="AX14" s="91">
        <f>'[2]EU Inhabitants'!AS22*('[2]Weighted Average'!AS11/1000)*('[2]Waste Bin detailed'!$F$21/100)</f>
        <v>4.1820367587353964</v>
      </c>
      <c r="AY14" s="91">
        <f>'[2]EU Inhabitants'!AT22*('[2]Weighted Average'!AT11/1000)*('[2]Waste Bin detailed'!$F$21/100)</f>
        <v>4.1590690939345434</v>
      </c>
      <c r="AZ14" s="91">
        <f>'[2]EU Inhabitants'!AU22*('[2]Weighted Average'!AU11/1000)*('[2]Waste Bin detailed'!$F$21/100)</f>
        <v>4.1363857075241013</v>
      </c>
      <c r="BA14" s="91">
        <f>'[2]EU Inhabitants'!AV22*('[2]Weighted Average'!AV11/1000)*('[2]Waste Bin detailed'!$F$21/100)</f>
        <v>4.1138548783634699</v>
      </c>
      <c r="BB14" s="91">
        <f>'[2]EU Inhabitants'!AW22*('[2]Weighted Average'!AW11/1000)*('[2]Waste Bin detailed'!$F$21/100)</f>
        <v>4.0914728415884021</v>
      </c>
      <c r="BC14" s="91">
        <f>'[2]EU Inhabitants'!AX22*('[2]Weighted Average'!AX11/1000)*('[2]Waste Bin detailed'!$F$21/100)</f>
        <v>4.069374021878291</v>
      </c>
      <c r="BD14" s="91">
        <f>'[2]EU Inhabitants'!AY22*('[2]Weighted Average'!AY11/1000)*('[2]Waste Bin detailed'!$F$21/100)</f>
        <v>4.0475572281167</v>
      </c>
      <c r="BE14" s="91">
        <f>'[2]EU Inhabitants'!AZ22*('[2]Weighted Average'!AZ11/1000)*('[2]Waste Bin detailed'!$F$21/100)</f>
        <v>4.0261511062481121</v>
      </c>
    </row>
    <row r="15" spans="1:57" x14ac:dyDescent="0.35">
      <c r="A15" s="86" t="s">
        <v>636</v>
      </c>
      <c r="C15" s="86" t="s">
        <v>3</v>
      </c>
      <c r="D15" s="87" t="s">
        <v>621</v>
      </c>
      <c r="E15" s="87"/>
      <c r="F15" s="90" t="s">
        <v>320</v>
      </c>
      <c r="G15" s="91">
        <f>'[2]EU Inhabitants'!B23*('[2]Weighted Average'!B11/1000)*('[2]Waste Bin detailed'!$F$21/100)</f>
        <v>68.151972440455935</v>
      </c>
      <c r="H15" s="91">
        <f>'[2]EU Inhabitants'!C23*('[2]Weighted Average'!C11/1000)*('[2]Waste Bin detailed'!$F$21/100)</f>
        <v>68.196262670579586</v>
      </c>
      <c r="I15" s="91">
        <f>'[2]EU Inhabitants'!D23*('[2]Weighted Average'!D11/1000)*('[2]Waste Bin detailed'!$F$21/100)</f>
        <v>68.230308269689914</v>
      </c>
      <c r="J15" s="91">
        <f>'[2]EU Inhabitants'!E23*('[2]Weighted Average'!E11/1000)*('[2]Waste Bin detailed'!$F$21/100)</f>
        <v>68.401371666814811</v>
      </c>
      <c r="K15" s="91">
        <f>'[2]EU Inhabitants'!F23*('[2]Weighted Average'!F11/1000)*('[2]Waste Bin detailed'!$F$21/100)</f>
        <v>68.842006694620949</v>
      </c>
      <c r="L15" s="91">
        <f>'[2]EU Inhabitants'!G23*('[2]Weighted Average'!G11/1000)*('[2]Waste Bin detailed'!$F$21/100)</f>
        <v>69.301916108805898</v>
      </c>
      <c r="M15" s="91">
        <f>'[2]EU Inhabitants'!H23*('[2]Weighted Average'!H11/1000)*('[2]Waste Bin detailed'!$F$21/100)</f>
        <v>69.528620563611511</v>
      </c>
      <c r="N15" s="91">
        <f>'[2]EU Inhabitants'!I23*('[2]Weighted Average'!I11/1000)*('[2]Waste Bin detailed'!$F$21/100)</f>
        <v>69.709029141376689</v>
      </c>
      <c r="O15" s="91">
        <f>'[2]EU Inhabitants'!J23*('[2]Weighted Average'!J11/1000)*('[2]Waste Bin detailed'!$F$21/100)</f>
        <v>70.208319833093043</v>
      </c>
      <c r="P15" s="91">
        <f>'[2]EU Inhabitants'!K23*('[2]Weighted Average'!K11/1000)*('[2]Waste Bin detailed'!$F$21/100)</f>
        <v>70.609381172017891</v>
      </c>
      <c r="Q15" s="91">
        <f>'[2]EU Inhabitants'!L23*('[2]Weighted Average'!L11/1000)*('[2]Waste Bin detailed'!$F$21/100)</f>
        <v>70.817246528473092</v>
      </c>
      <c r="R15" s="91">
        <f>'[2]EU Inhabitants'!M23*('[2]Weighted Average'!M11/1000)*('[2]Waste Bin detailed'!$F$21/100)</f>
        <v>70.985536957099498</v>
      </c>
      <c r="S15" s="91">
        <f>'[2]EU Inhabitants'!N23*('[2]Weighted Average'!N11/1000)*('[2]Waste Bin detailed'!$F$21/100)</f>
        <v>71.011245914086956</v>
      </c>
      <c r="T15" s="91">
        <f>'[2]EU Inhabitants'!O23*('[2]Weighted Average'!O11/1000)*('[2]Waste Bin detailed'!$F$21/100)</f>
        <v>71.357397466933435</v>
      </c>
      <c r="U15" s="91">
        <f>'[2]EU Inhabitants'!P23*('[2]Weighted Average'!P11/1000)*('[2]Waste Bin detailed'!$F$21/100)</f>
        <v>72.677719216628418</v>
      </c>
      <c r="V15" s="91">
        <f>'[2]EU Inhabitants'!Q23*('[2]Weighted Average'!Q11/1000)*('[2]Waste Bin detailed'!$F$21/100)</f>
        <v>72.705483422052069</v>
      </c>
      <c r="W15" s="91">
        <f>'[2]EU Inhabitants'!R23*('[2]Weighted Average'!R11/1000)*('[2]Waste Bin detailed'!$F$21/100)</f>
        <v>72.57174786942636</v>
      </c>
      <c r="X15" s="91">
        <f>'[2]EU Inhabitants'!S23*('[2]Weighted Average'!S11/1000)*('[2]Waste Bin detailed'!$F$21/100)</f>
        <v>72.495231814155289</v>
      </c>
      <c r="Y15" s="91">
        <f>'[2]EU Inhabitants'!T23*('[2]Weighted Average'!T11/1000)*('[2]Waste Bin detailed'!$F$21/100)</f>
        <v>72.373509735277992</v>
      </c>
      <c r="Z15" s="91">
        <f>'[2]EU Inhabitants'!U23*('[2]Weighted Average'!U11/1000)*('[2]Waste Bin detailed'!$F$21/100)</f>
        <v>72.759284191095347</v>
      </c>
      <c r="AA15" s="91">
        <f>'[2]EU Inhabitants'!V23*('[2]Weighted Average'!V11/1000)*('[2]Waste Bin detailed'!$F$21/100)</f>
        <v>72.546353185652137</v>
      </c>
      <c r="AB15" s="91">
        <f>'[2]EU Inhabitants'!W23*('[2]Weighted Average'!W11/1000)*('[2]Waste Bin detailed'!$F$21/100)</f>
        <v>72.057929093444258</v>
      </c>
      <c r="AC15" s="91">
        <f>'[2]EU Inhabitants'!X23*('[2]Weighted Average'!X11/1000)*('[2]Waste Bin detailed'!$F$21/100)</f>
        <v>71.810059601124195</v>
      </c>
      <c r="AD15" s="91">
        <f>'[2]EU Inhabitants'!Y23*('[2]Weighted Average'!Y11/1000)*('[2]Waste Bin detailed'!$F$21/100)</f>
        <v>71.777212301721832</v>
      </c>
      <c r="AE15" s="91">
        <f>'[2]EU Inhabitants'!Z23*('[2]Weighted Average'!Z11/1000)*('[2]Waste Bin detailed'!$F$21/100)</f>
        <v>71.77882302378535</v>
      </c>
      <c r="AF15" s="91">
        <f>'[2]EU Inhabitants'!AA23*('[2]Weighted Average'!AA11/1000)*('[2]Waste Bin detailed'!$F$21/100)</f>
        <v>71.699597967289009</v>
      </c>
      <c r="AG15" s="91">
        <f>'[2]EU Inhabitants'!AB23*('[2]Weighted Average'!AB11/1000)*('[2]Waste Bin detailed'!$F$21/100)</f>
        <v>71.633012798679999</v>
      </c>
      <c r="AH15" s="91">
        <f>'[2]EU Inhabitants'!AC23*('[2]Weighted Average'!AC11/1000)*('[2]Waste Bin detailed'!$F$21/100)</f>
        <v>71.581855561218148</v>
      </c>
      <c r="AI15" s="91">
        <f>'[2]EU Inhabitants'!AD23*('[2]Weighted Average'!AD11/1000)*('[2]Waste Bin detailed'!$F$21/100)</f>
        <v>71.545127938764367</v>
      </c>
      <c r="AJ15" s="91">
        <f>'[2]EU Inhabitants'!AE23*('[2]Weighted Average'!AE11/1000)*('[2]Waste Bin detailed'!$F$21/100)</f>
        <v>71.511894819821066</v>
      </c>
      <c r="AK15" s="91">
        <f>'[2]EU Inhabitants'!AF23*('[2]Weighted Average'!AF11/1000)*('[2]Waste Bin detailed'!$F$21/100)</f>
        <v>71.484193310986782</v>
      </c>
      <c r="AL15" s="91">
        <f>'[2]EU Inhabitants'!AG23*('[2]Weighted Average'!AG11/1000)*('[2]Waste Bin detailed'!$F$21/100)</f>
        <v>71.454866243133537</v>
      </c>
      <c r="AM15" s="91">
        <f>'[2]EU Inhabitants'!AH23*('[2]Weighted Average'!AH11/1000)*('[2]Waste Bin detailed'!$F$21/100)</f>
        <v>71.42553407599533</v>
      </c>
      <c r="AN15" s="91">
        <f>'[2]EU Inhabitants'!AI23*('[2]Weighted Average'!AI11/1000)*('[2]Waste Bin detailed'!$F$21/100)</f>
        <v>71.395301014802797</v>
      </c>
      <c r="AO15" s="91">
        <f>'[2]EU Inhabitants'!AJ23*('[2]Weighted Average'!AJ11/1000)*('[2]Waste Bin detailed'!$F$21/100)</f>
        <v>71.365403089293451</v>
      </c>
      <c r="AP15" s="91">
        <f>'[2]EU Inhabitants'!AK23*('[2]Weighted Average'!AK11/1000)*('[2]Waste Bin detailed'!$F$21/100)</f>
        <v>71.344065933600589</v>
      </c>
      <c r="AQ15" s="91">
        <f>'[2]EU Inhabitants'!AL23*('[2]Weighted Average'!AL11/1000)*('[2]Waste Bin detailed'!$F$21/100)</f>
        <v>71.318623386669628</v>
      </c>
      <c r="AR15" s="91">
        <f>'[2]EU Inhabitants'!AM23*('[2]Weighted Average'!AM11/1000)*('[2]Waste Bin detailed'!$F$21/100)</f>
        <v>71.291356250719289</v>
      </c>
      <c r="AS15" s="91">
        <f>'[2]EU Inhabitants'!AN23*('[2]Weighted Average'!AN11/1000)*('[2]Waste Bin detailed'!$F$21/100)</f>
        <v>71.259618535731306</v>
      </c>
      <c r="AT15" s="91">
        <f>'[2]EU Inhabitants'!AO23*('[2]Weighted Average'!AO11/1000)*('[2]Waste Bin detailed'!$F$21/100)</f>
        <v>71.222266281801467</v>
      </c>
      <c r="AU15" s="91">
        <f>'[2]EU Inhabitants'!AP23*('[2]Weighted Average'!AP11/1000)*('[2]Waste Bin detailed'!$F$21/100)</f>
        <v>71.179418986005786</v>
      </c>
      <c r="AV15" s="91">
        <f>'[2]EU Inhabitants'!AQ23*('[2]Weighted Average'!AQ11/1000)*('[2]Waste Bin detailed'!$F$21/100)</f>
        <v>71.125111260850275</v>
      </c>
      <c r="AW15" s="91">
        <f>'[2]EU Inhabitants'!AR23*('[2]Weighted Average'!AR11/1000)*('[2]Waste Bin detailed'!$F$21/100)</f>
        <v>71.05751437260929</v>
      </c>
      <c r="AX15" s="91">
        <f>'[2]EU Inhabitants'!AS23*('[2]Weighted Average'!AS11/1000)*('[2]Waste Bin detailed'!$F$21/100)</f>
        <v>70.975906651129236</v>
      </c>
      <c r="AY15" s="91">
        <f>'[2]EU Inhabitants'!AT23*('[2]Weighted Average'!AT11/1000)*('[2]Waste Bin detailed'!$F$21/100)</f>
        <v>70.880110778014696</v>
      </c>
      <c r="AZ15" s="91">
        <f>'[2]EU Inhabitants'!AU23*('[2]Weighted Average'!AU11/1000)*('[2]Waste Bin detailed'!$F$21/100)</f>
        <v>70.767368392542508</v>
      </c>
      <c r="BA15" s="91">
        <f>'[2]EU Inhabitants'!AV23*('[2]Weighted Average'!AV11/1000)*('[2]Waste Bin detailed'!$F$21/100)</f>
        <v>70.638833470405743</v>
      </c>
      <c r="BB15" s="91">
        <f>'[2]EU Inhabitants'!AW23*('[2]Weighted Average'!AW11/1000)*('[2]Waste Bin detailed'!$F$21/100)</f>
        <v>70.494134212574025</v>
      </c>
      <c r="BC15" s="91">
        <f>'[2]EU Inhabitants'!AX23*('[2]Weighted Average'!AX11/1000)*('[2]Waste Bin detailed'!$F$21/100)</f>
        <v>70.334409091444954</v>
      </c>
      <c r="BD15" s="91">
        <f>'[2]EU Inhabitants'!AY23*('[2]Weighted Average'!AY11/1000)*('[2]Waste Bin detailed'!$F$21/100)</f>
        <v>70.15697502860813</v>
      </c>
      <c r="BE15" s="91">
        <f>'[2]EU Inhabitants'!AZ23*('[2]Weighted Average'!AZ11/1000)*('[2]Waste Bin detailed'!$F$21/100)</f>
        <v>69.963130669287011</v>
      </c>
    </row>
    <row r="16" spans="1:57" x14ac:dyDescent="0.35">
      <c r="A16" s="86" t="s">
        <v>636</v>
      </c>
      <c r="C16" s="86" t="s">
        <v>3</v>
      </c>
      <c r="D16" s="87" t="s">
        <v>621</v>
      </c>
      <c r="E16" s="87"/>
      <c r="F16" s="90" t="s">
        <v>45</v>
      </c>
      <c r="G16" s="91">
        <f>'[2]EU Inhabitants'!B24*('[2]Weighted Average'!B11/1000)*('[2]Waste Bin detailed'!$F$21/100)</f>
        <v>0.82670097013349886</v>
      </c>
      <c r="H16" s="91">
        <f>'[2]EU Inhabitants'!C24*('[2]Weighted Average'!C11/1000)*('[2]Waste Bin detailed'!$F$21/100)</f>
        <v>0.8351414485905494</v>
      </c>
      <c r="I16" s="91">
        <f>'[2]EU Inhabitants'!D24*('[2]Weighted Average'!D11/1000)*('[2]Waste Bin detailed'!$F$21/100)</f>
        <v>0.84473152100316928</v>
      </c>
      <c r="J16" s="91">
        <f>'[2]EU Inhabitants'!E24*('[2]Weighted Average'!E11/1000)*('[2]Waste Bin detailed'!$F$21/100)</f>
        <v>0.85452467349123551</v>
      </c>
      <c r="K16" s="91">
        <f>'[2]EU Inhabitants'!F24*('[2]Weighted Average'!F11/1000)*('[2]Waste Bin detailed'!$F$21/100)</f>
        <v>0.86554701718721894</v>
      </c>
      <c r="L16" s="91">
        <f>'[2]EU Inhabitants'!G24*('[2]Weighted Average'!G11/1000)*('[2]Waste Bin detailed'!$F$21/100)</f>
        <v>0.87780845883064096</v>
      </c>
      <c r="M16" s="91">
        <f>'[2]EU Inhabitants'!H24*('[2]Weighted Average'!H11/1000)*('[2]Waste Bin detailed'!$F$21/100)</f>
        <v>0.89091359389441294</v>
      </c>
      <c r="N16" s="91">
        <f>'[2]EU Inhabitants'!I24*('[2]Weighted Average'!I11/1000)*('[2]Waste Bin detailed'!$F$21/100)</f>
        <v>0.90742341355986411</v>
      </c>
      <c r="O16" s="91">
        <f>'[2]EU Inhabitants'!J24*('[2]Weighted Average'!J11/1000)*('[2]Waste Bin detailed'!$F$21/100)</f>
        <v>0.92928156652141314</v>
      </c>
      <c r="P16" s="91">
        <f>'[2]EU Inhabitants'!K24*('[2]Weighted Average'!K11/1000)*('[2]Waste Bin detailed'!$F$21/100)</f>
        <v>0.95373178390831947</v>
      </c>
      <c r="Q16" s="91">
        <f>'[2]EU Inhabitants'!L24*('[2]Weighted Average'!L11/1000)*('[2]Waste Bin detailed'!$F$21/100)</f>
        <v>0.9800489808131303</v>
      </c>
      <c r="R16" s="91">
        <f>'[2]EU Inhabitants'!M24*('[2]Weighted Average'!M11/1000)*('[2]Waste Bin detailed'!$F$21/100)</f>
        <v>1.0041352131251973</v>
      </c>
      <c r="S16" s="91">
        <f>'[2]EU Inhabitants'!N24*('[2]Weighted Average'!N11/1000)*('[2]Waste Bin detailed'!$F$21/100)</f>
        <v>1.0306135596969586</v>
      </c>
      <c r="T16" s="91">
        <f>'[2]EU Inhabitants'!O24*('[2]Weighted Average'!O11/1000)*('[2]Waste Bin detailed'!$F$21/100)</f>
        <v>1.0352109510092571</v>
      </c>
      <c r="U16" s="91">
        <f>'[2]EU Inhabitants'!P24*('[2]Weighted Average'!P11/1000)*('[2]Waste Bin detailed'!$F$21/100)</f>
        <v>1.0259089497003846</v>
      </c>
      <c r="V16" s="91">
        <f>'[2]EU Inhabitants'!Q24*('[2]Weighted Average'!Q11/1000)*('[2]Waste Bin detailed'!$F$21/100)</f>
        <v>1.012937020888045</v>
      </c>
      <c r="W16" s="91">
        <f>'[2]EU Inhabitants'!R24*('[2]Weighted Average'!R11/1000)*('[2]Waste Bin detailed'!$F$21/100)</f>
        <v>1.0148097489602279</v>
      </c>
      <c r="X16" s="91">
        <f>'[2]EU Inhabitants'!S24*('[2]Weighted Average'!S11/1000)*('[2]Waste Bin detailed'!$F$21/100)</f>
        <v>1.0227700409733671</v>
      </c>
      <c r="Y16" s="91">
        <f>'[2]EU Inhabitants'!T24*('[2]Weighted Average'!T11/1000)*('[2]Waste Bin detailed'!$F$21/100)</f>
        <v>1.0341217591572185</v>
      </c>
      <c r="Z16" s="91">
        <f>'[2]EU Inhabitants'!U24*('[2]Weighted Average'!U11/1000)*('[2]Waste Bin detailed'!$F$21/100)</f>
        <v>1.0654184037232601</v>
      </c>
      <c r="AA16" s="91">
        <f>'[2]EU Inhabitants'!V24*('[2]Weighted Average'!V11/1000)*('[2]Waste Bin detailed'!$F$21/100)</f>
        <v>1.0801461620244119</v>
      </c>
      <c r="AB16" s="91">
        <f>'[2]EU Inhabitants'!W24*('[2]Weighted Average'!W11/1000)*('[2]Waste Bin detailed'!$F$21/100)</f>
        <v>1.0899482867554295</v>
      </c>
      <c r="AC16" s="91">
        <f>'[2]EU Inhabitants'!X24*('[2]Weighted Average'!X11/1000)*('[2]Waste Bin detailed'!$F$21/100)</f>
        <v>1.1005721428992048</v>
      </c>
      <c r="AD16" s="91">
        <f>'[2]EU Inhabitants'!Y24*('[2]Weighted Average'!Y11/1000)*('[2]Waste Bin detailed'!$F$21/100)</f>
        <v>1.1201438377289727</v>
      </c>
      <c r="AE16" s="91">
        <f>'[2]EU Inhabitants'!Z24*('[2]Weighted Average'!Z11/1000)*('[2]Waste Bin detailed'!$F$21/100)</f>
        <v>1.1386019347960454</v>
      </c>
      <c r="AF16" s="91">
        <f>'[2]EU Inhabitants'!AA24*('[2]Weighted Average'!AA11/1000)*('[2]Waste Bin detailed'!$F$21/100)</f>
        <v>1.1454274176815438</v>
      </c>
      <c r="AG16" s="91">
        <f>'[2]EU Inhabitants'!AB24*('[2]Weighted Average'!AB11/1000)*('[2]Waste Bin detailed'!$F$21/100)</f>
        <v>1.1510649894061709</v>
      </c>
      <c r="AH16" s="91">
        <f>'[2]EU Inhabitants'!AC24*('[2]Weighted Average'!AC11/1000)*('[2]Waste Bin detailed'!$F$21/100)</f>
        <v>1.1555664025368317</v>
      </c>
      <c r="AI16" s="91">
        <f>'[2]EU Inhabitants'!AD24*('[2]Weighted Average'!AD11/1000)*('[2]Waste Bin detailed'!$F$21/100)</f>
        <v>1.1588398294894644</v>
      </c>
      <c r="AJ16" s="91">
        <f>'[2]EU Inhabitants'!AE24*('[2]Weighted Average'!AE11/1000)*('[2]Waste Bin detailed'!$F$21/100)</f>
        <v>1.1619698528399511</v>
      </c>
      <c r="AK16" s="91">
        <f>'[2]EU Inhabitants'!AF24*('[2]Weighted Average'!AF11/1000)*('[2]Waste Bin detailed'!$F$21/100)</f>
        <v>1.1648655870669022</v>
      </c>
      <c r="AL16" s="91">
        <f>'[2]EU Inhabitants'!AG24*('[2]Weighted Average'!AG11/1000)*('[2]Waste Bin detailed'!$F$21/100)</f>
        <v>1.1675247101895725</v>
      </c>
      <c r="AM16" s="91">
        <f>'[2]EU Inhabitants'!AH24*('[2]Weighted Average'!AH11/1000)*('[2]Waste Bin detailed'!$F$21/100)</f>
        <v>1.1699420504115943</v>
      </c>
      <c r="AN16" s="91">
        <f>'[2]EU Inhabitants'!AI24*('[2]Weighted Average'!AI11/1000)*('[2]Waste Bin detailed'!$F$21/100)</f>
        <v>1.1721447047168387</v>
      </c>
      <c r="AO16" s="91">
        <f>'[2]EU Inhabitants'!AJ24*('[2]Weighted Average'!AJ11/1000)*('[2]Waste Bin detailed'!$F$21/100)</f>
        <v>1.1741070413669876</v>
      </c>
      <c r="AP16" s="91">
        <f>'[2]EU Inhabitants'!AK24*('[2]Weighted Average'!AK11/1000)*('[2]Waste Bin detailed'!$F$21/100)</f>
        <v>1.176431416164561</v>
      </c>
      <c r="AQ16" s="91">
        <f>'[2]EU Inhabitants'!AL24*('[2]Weighted Average'!AL11/1000)*('[2]Waste Bin detailed'!$F$21/100)</f>
        <v>1.1784928692209828</v>
      </c>
      <c r="AR16" s="91">
        <f>'[2]EU Inhabitants'!AM24*('[2]Weighted Average'!AM11/1000)*('[2]Waste Bin detailed'!$F$21/100)</f>
        <v>1.1802796844490164</v>
      </c>
      <c r="AS16" s="91">
        <f>'[2]EU Inhabitants'!AN24*('[2]Weighted Average'!AN11/1000)*('[2]Waste Bin detailed'!$F$21/100)</f>
        <v>1.1818635747441932</v>
      </c>
      <c r="AT16" s="91">
        <f>'[2]EU Inhabitants'!AO24*('[2]Weighted Average'!AO11/1000)*('[2]Waste Bin detailed'!$F$21/100)</f>
        <v>1.183292883660487</v>
      </c>
      <c r="AU16" s="91">
        <f>'[2]EU Inhabitants'!AP24*('[2]Weighted Average'!AP11/1000)*('[2]Waste Bin detailed'!$F$21/100)</f>
        <v>1.1845592143161097</v>
      </c>
      <c r="AV16" s="91">
        <f>'[2]EU Inhabitants'!AQ24*('[2]Weighted Average'!AQ11/1000)*('[2]Waste Bin detailed'!$F$21/100)</f>
        <v>1.1857061439135199</v>
      </c>
      <c r="AW16" s="91">
        <f>'[2]EU Inhabitants'!AR24*('[2]Weighted Average'!AR11/1000)*('[2]Waste Bin detailed'!$F$21/100)</f>
        <v>1.1868491123516323</v>
      </c>
      <c r="AX16" s="91">
        <f>'[2]EU Inhabitants'!AS24*('[2]Weighted Average'!AS11/1000)*('[2]Waste Bin detailed'!$F$21/100)</f>
        <v>1.1878770027789813</v>
      </c>
      <c r="AY16" s="91">
        <f>'[2]EU Inhabitants'!AT24*('[2]Weighted Average'!AT11/1000)*('[2]Waste Bin detailed'!$F$21/100)</f>
        <v>1.1889059794965695</v>
      </c>
      <c r="AZ16" s="91">
        <f>'[2]EU Inhabitants'!AU24*('[2]Weighted Average'!AU11/1000)*('[2]Waste Bin detailed'!$F$21/100)</f>
        <v>1.1899056797572252</v>
      </c>
      <c r="BA16" s="91">
        <f>'[2]EU Inhabitants'!AV24*('[2]Weighted Average'!AV11/1000)*('[2]Waste Bin detailed'!$F$21/100)</f>
        <v>1.1909215473606058</v>
      </c>
      <c r="BB16" s="91">
        <f>'[2]EU Inhabitants'!AW24*('[2]Weighted Average'!AW11/1000)*('[2]Waste Bin detailed'!$F$21/100)</f>
        <v>1.1919016297409066</v>
      </c>
      <c r="BC16" s="91">
        <f>'[2]EU Inhabitants'!AX24*('[2]Weighted Average'!AX11/1000)*('[2]Waste Bin detailed'!$F$21/100)</f>
        <v>1.1928780643660206</v>
      </c>
      <c r="BD16" s="91">
        <f>'[2]EU Inhabitants'!AY24*('[2]Weighted Average'!AY11/1000)*('[2]Waste Bin detailed'!$F$21/100)</f>
        <v>1.1939166808277064</v>
      </c>
      <c r="BE16" s="91">
        <f>'[2]EU Inhabitants'!AZ24*('[2]Weighted Average'!AZ11/1000)*('[2]Waste Bin detailed'!$F$21/100)</f>
        <v>1.1949751615935906</v>
      </c>
    </row>
    <row r="17" spans="1:57" x14ac:dyDescent="0.35">
      <c r="A17" s="86" t="s">
        <v>636</v>
      </c>
      <c r="C17" s="86" t="s">
        <v>3</v>
      </c>
      <c r="D17" s="87" t="s">
        <v>621</v>
      </c>
      <c r="E17" s="87"/>
      <c r="F17" s="90" t="s">
        <v>55</v>
      </c>
      <c r="G17" s="91">
        <f>'[2]EU Inhabitants'!B25*('[2]Weighted Average'!B11/1000)*('[2]Waste Bin detailed'!$F$21/100)</f>
        <v>2.85152013851111</v>
      </c>
      <c r="H17" s="91">
        <f>'[2]EU Inhabitants'!C25*('[2]Weighted Average'!C11/1000)*('[2]Waste Bin detailed'!$F$21/100)</f>
        <v>2.8175920585504697</v>
      </c>
      <c r="I17" s="91">
        <f>'[2]EU Inhabitants'!D25*('[2]Weighted Average'!D11/1000)*('[2]Waste Bin detailed'!$F$21/100)</f>
        <v>2.7788466577488018</v>
      </c>
      <c r="J17" s="91">
        <f>'[2]EU Inhabitants'!E25*('[2]Weighted Average'!E11/1000)*('[2]Waste Bin detailed'!$F$21/100)</f>
        <v>2.7530200764711821</v>
      </c>
      <c r="K17" s="91">
        <f>'[2]EU Inhabitants'!F25*('[2]Weighted Average'!F11/1000)*('[2]Waste Bin detailed'!$F$21/100)</f>
        <v>2.7257631427708491</v>
      </c>
      <c r="L17" s="91">
        <f>'[2]EU Inhabitants'!G25*('[2]Weighted Average'!G11/1000)*('[2]Waste Bin detailed'!$F$21/100)</f>
        <v>2.6939239622494329</v>
      </c>
      <c r="M17" s="91">
        <f>'[2]EU Inhabitants'!H25*('[2]Weighted Average'!H11/1000)*('[2]Waste Bin detailed'!$F$21/100)</f>
        <v>2.6677534291523419</v>
      </c>
      <c r="N17" s="91">
        <f>'[2]EU Inhabitants'!I25*('[2]Weighted Average'!I11/1000)*('[2]Waste Bin detailed'!$F$21/100)</f>
        <v>2.6445584112323401</v>
      </c>
      <c r="O17" s="91">
        <f>'[2]EU Inhabitants'!J25*('[2]Weighted Average'!J11/1000)*('[2]Waste Bin detailed'!$F$21/100)</f>
        <v>2.6236275288018134</v>
      </c>
      <c r="P17" s="91">
        <f>'[2]EU Inhabitants'!K25*('[2]Weighted Average'!K11/1000)*('[2]Waste Bin detailed'!$F$21/100)</f>
        <v>2.5883873478443102</v>
      </c>
      <c r="Q17" s="91">
        <f>'[2]EU Inhabitants'!L25*('[2]Weighted Average'!L11/1000)*('[2]Waste Bin detailed'!$F$21/100)</f>
        <v>2.5370483482801061</v>
      </c>
      <c r="R17" s="91">
        <f>'[2]EU Inhabitants'!M25*('[2]Weighted Average'!M11/1000)*('[2]Waste Bin detailed'!$F$21/100)</f>
        <v>2.4807162287697184</v>
      </c>
      <c r="S17" s="91">
        <f>'[2]EU Inhabitants'!N25*('[2]Weighted Average'!N11/1000)*('[2]Waste Bin detailed'!$F$21/100)</f>
        <v>2.4447623114375769</v>
      </c>
      <c r="T17" s="91">
        <f>'[2]EU Inhabitants'!O25*('[2]Weighted Average'!O11/1000)*('[2]Waste Bin detailed'!$F$21/100)</f>
        <v>2.4196085394551079</v>
      </c>
      <c r="U17" s="91">
        <f>'[2]EU Inhabitants'!P25*('[2]Weighted Average'!P11/1000)*('[2]Waste Bin detailed'!$F$21/100)</f>
        <v>2.3931514379241605</v>
      </c>
      <c r="V17" s="91">
        <f>'[2]EU Inhabitants'!Q25*('[2]Weighted Average'!Q11/1000)*('[2]Waste Bin detailed'!$F$21/100)</f>
        <v>2.3751725667734696</v>
      </c>
      <c r="W17" s="91">
        <f>'[2]EU Inhabitants'!R25*('[2]Weighted Average'!R11/1000)*('[2]Waste Bin detailed'!$F$21/100)</f>
        <v>2.3553837163655222</v>
      </c>
      <c r="X17" s="91">
        <f>'[2]EU Inhabitants'!S25*('[2]Weighted Average'!S11/1000)*('[2]Waste Bin detailed'!$F$21/100)</f>
        <v>2.3333125346253505</v>
      </c>
      <c r="Y17" s="91">
        <f>'[2]EU Inhabitants'!T25*('[2]Weighted Average'!T11/1000)*('[2]Waste Bin detailed'!$F$21/100)</f>
        <v>2.3146263455315226</v>
      </c>
      <c r="Z17" s="91">
        <f>'[2]EU Inhabitants'!U25*('[2]Weighted Average'!U11/1000)*('[2]Waste Bin detailed'!$F$21/100)</f>
        <v>2.3353939686650405</v>
      </c>
      <c r="AA17" s="91">
        <f>'[2]EU Inhabitants'!V25*('[2]Weighted Average'!V11/1000)*('[2]Waste Bin detailed'!$F$21/100)</f>
        <v>2.3204462020370609</v>
      </c>
      <c r="AB17" s="91">
        <f>'[2]EU Inhabitants'!W25*('[2]Weighted Average'!W11/1000)*('[2]Waste Bin detailed'!$F$21/100)</f>
        <v>2.303012326126888</v>
      </c>
      <c r="AC17" s="91">
        <f>'[2]EU Inhabitants'!X25*('[2]Weighted Average'!X11/1000)*('[2]Waste Bin detailed'!$F$21/100)</f>
        <v>2.2818553020577799</v>
      </c>
      <c r="AD17" s="91">
        <f>'[2]EU Inhabitants'!Y25*('[2]Weighted Average'!Y11/1000)*('[2]Waste Bin detailed'!$F$21/100)</f>
        <v>2.2909063937090952</v>
      </c>
      <c r="AE17" s="91">
        <f>'[2]EU Inhabitants'!Z25*('[2]Weighted Average'!Z11/1000)*('[2]Waste Bin detailed'!$F$21/100)</f>
        <v>2.2908743957582245</v>
      </c>
      <c r="AF17" s="91">
        <f>'[2]EU Inhabitants'!AA25*('[2]Weighted Average'!AA11/1000)*('[2]Waste Bin detailed'!$F$21/100)</f>
        <v>2.2659933446038978</v>
      </c>
      <c r="AG17" s="91">
        <f>'[2]EU Inhabitants'!AB25*('[2]Weighted Average'!AB11/1000)*('[2]Waste Bin detailed'!$F$21/100)</f>
        <v>2.2407445324820396</v>
      </c>
      <c r="AH17" s="91">
        <f>'[2]EU Inhabitants'!AC25*('[2]Weighted Average'!AC11/1000)*('[2]Waste Bin detailed'!$F$21/100)</f>
        <v>2.214916278871649</v>
      </c>
      <c r="AI17" s="91">
        <f>'[2]EU Inhabitants'!AD25*('[2]Weighted Average'!AD11/1000)*('[2]Waste Bin detailed'!$F$21/100)</f>
        <v>2.1882437313686416</v>
      </c>
      <c r="AJ17" s="91">
        <f>'[2]EU Inhabitants'!AE25*('[2]Weighted Average'!AE11/1000)*('[2]Waste Bin detailed'!$F$21/100)</f>
        <v>2.1619887085932943</v>
      </c>
      <c r="AK17" s="91">
        <f>'[2]EU Inhabitants'!AF25*('[2]Weighted Average'!AF11/1000)*('[2]Waste Bin detailed'!$F$21/100)</f>
        <v>2.1361585517586756</v>
      </c>
      <c r="AL17" s="91">
        <f>'[2]EU Inhabitants'!AG25*('[2]Weighted Average'!AG11/1000)*('[2]Waste Bin detailed'!$F$21/100)</f>
        <v>2.1108387689216599</v>
      </c>
      <c r="AM17" s="91">
        <f>'[2]EU Inhabitants'!AH25*('[2]Weighted Average'!AH11/1000)*('[2]Waste Bin detailed'!$F$21/100)</f>
        <v>2.0863112731870825</v>
      </c>
      <c r="AN17" s="91">
        <f>'[2]EU Inhabitants'!AI25*('[2]Weighted Average'!AI11/1000)*('[2]Waste Bin detailed'!$F$21/100)</f>
        <v>2.0626849095802262</v>
      </c>
      <c r="AO17" s="91">
        <f>'[2]EU Inhabitants'!AJ25*('[2]Weighted Average'!AJ11/1000)*('[2]Waste Bin detailed'!$F$21/100)</f>
        <v>2.0400323457634215</v>
      </c>
      <c r="AP17" s="91">
        <f>'[2]EU Inhabitants'!AK25*('[2]Weighted Average'!AK11/1000)*('[2]Waste Bin detailed'!$F$21/100)</f>
        <v>2.0200137252324195</v>
      </c>
      <c r="AQ17" s="91">
        <f>'[2]EU Inhabitants'!AL25*('[2]Weighted Average'!AL11/1000)*('[2]Waste Bin detailed'!$F$21/100)</f>
        <v>2.0007937104954654</v>
      </c>
      <c r="AR17" s="91">
        <f>'[2]EU Inhabitants'!AM25*('[2]Weighted Average'!AM11/1000)*('[2]Waste Bin detailed'!$F$21/100)</f>
        <v>1.9822347513927585</v>
      </c>
      <c r="AS17" s="91">
        <f>'[2]EU Inhabitants'!AN25*('[2]Weighted Average'!AN11/1000)*('[2]Waste Bin detailed'!$F$21/100)</f>
        <v>1.9643980589507639</v>
      </c>
      <c r="AT17" s="91">
        <f>'[2]EU Inhabitants'!AO25*('[2]Weighted Average'!AO11/1000)*('[2]Waste Bin detailed'!$F$21/100)</f>
        <v>1.9470383330409469</v>
      </c>
      <c r="AU17" s="91">
        <f>'[2]EU Inhabitants'!AP25*('[2]Weighted Average'!AP11/1000)*('[2]Waste Bin detailed'!$F$21/100)</f>
        <v>1.9302453919492315</v>
      </c>
      <c r="AV17" s="91">
        <f>'[2]EU Inhabitants'!AQ25*('[2]Weighted Average'!AQ11/1000)*('[2]Waste Bin detailed'!$F$21/100)</f>
        <v>1.9139982199969685</v>
      </c>
      <c r="AW17" s="91">
        <f>'[2]EU Inhabitants'!AR25*('[2]Weighted Average'!AR11/1000)*('[2]Waste Bin detailed'!$F$21/100)</f>
        <v>1.8981908279968376</v>
      </c>
      <c r="AX17" s="91">
        <f>'[2]EU Inhabitants'!AS25*('[2]Weighted Average'!AS11/1000)*('[2]Waste Bin detailed'!$F$21/100)</f>
        <v>1.8827721744659189</v>
      </c>
      <c r="AY17" s="91">
        <f>'[2]EU Inhabitants'!AT25*('[2]Weighted Average'!AT11/1000)*('[2]Waste Bin detailed'!$F$21/100)</f>
        <v>1.8676841236171255</v>
      </c>
      <c r="AZ17" s="91">
        <f>'[2]EU Inhabitants'!AU25*('[2]Weighted Average'!AU11/1000)*('[2]Waste Bin detailed'!$F$21/100)</f>
        <v>1.8529401329992765</v>
      </c>
      <c r="BA17" s="91">
        <f>'[2]EU Inhabitants'!AV25*('[2]Weighted Average'!AV11/1000)*('[2]Waste Bin detailed'!$F$21/100)</f>
        <v>1.8384965419546715</v>
      </c>
      <c r="BB17" s="91">
        <f>'[2]EU Inhabitants'!AW25*('[2]Weighted Average'!AW11/1000)*('[2]Waste Bin detailed'!$F$21/100)</f>
        <v>1.8243136858917264</v>
      </c>
      <c r="BC17" s="91">
        <f>'[2]EU Inhabitants'!AX25*('[2]Weighted Average'!AX11/1000)*('[2]Waste Bin detailed'!$F$21/100)</f>
        <v>1.8103861455169792</v>
      </c>
      <c r="BD17" s="91">
        <f>'[2]EU Inhabitants'!AY25*('[2]Weighted Average'!AY11/1000)*('[2]Waste Bin detailed'!$F$21/100)</f>
        <v>1.7967682661420947</v>
      </c>
      <c r="BE17" s="91">
        <f>'[2]EU Inhabitants'!AZ25*('[2]Weighted Average'!AZ11/1000)*('[2]Waste Bin detailed'!$F$21/100)</f>
        <v>1.7832050359563876</v>
      </c>
    </row>
    <row r="18" spans="1:57" x14ac:dyDescent="0.35">
      <c r="A18" s="86" t="s">
        <v>636</v>
      </c>
      <c r="C18" s="86" t="s">
        <v>3</v>
      </c>
      <c r="D18" s="87" t="s">
        <v>621</v>
      </c>
      <c r="E18" s="87"/>
      <c r="F18" s="90" t="s">
        <v>56</v>
      </c>
      <c r="G18" s="91">
        <f>'[2]EU Inhabitants'!B26*('[2]Weighted Average'!B11/1000)*('[2]Waste Bin detailed'!$F$21/100)</f>
        <v>4.2048480775161048</v>
      </c>
      <c r="H18" s="91">
        <f>'[2]EU Inhabitants'!C26*('[2]Weighted Average'!C11/1000)*('[2]Waste Bin detailed'!$F$21/100)</f>
        <v>4.1748128962300122</v>
      </c>
      <c r="I18" s="91">
        <f>'[2]EU Inhabitants'!D26*('[2]Weighted Average'!D11/1000)*('[2]Waste Bin detailed'!$F$21/100)</f>
        <v>4.1361863306264084</v>
      </c>
      <c r="J18" s="91">
        <f>'[2]EU Inhabitants'!E26*('[2]Weighted Average'!E11/1000)*('[2]Waste Bin detailed'!$F$21/100)</f>
        <v>4.1084723049811611</v>
      </c>
      <c r="K18" s="91">
        <f>'[2]EU Inhabitants'!F26*('[2]Weighted Average'!F11/1000)*('[2]Waste Bin detailed'!$F$21/100)</f>
        <v>4.0696657148169049</v>
      </c>
      <c r="L18" s="91">
        <f>'[2]EU Inhabitants'!G26*('[2]Weighted Average'!G11/1000)*('[2]Waste Bin detailed'!$F$21/100)</f>
        <v>4.0176961958971598</v>
      </c>
      <c r="M18" s="91">
        <f>'[2]EU Inhabitants'!H26*('[2]Weighted Average'!H11/1000)*('[2]Waste Bin detailed'!$F$21/100)</f>
        <v>3.9393918159623906</v>
      </c>
      <c r="N18" s="91">
        <f>'[2]EU Inhabitants'!I26*('[2]Weighted Average'!I11/1000)*('[2]Waste Bin detailed'!$F$21/100)</f>
        <v>3.891078520405332</v>
      </c>
      <c r="O18" s="91">
        <f>'[2]EU Inhabitants'!J26*('[2]Weighted Average'!J11/1000)*('[2]Waste Bin detailed'!$F$21/100)</f>
        <v>3.8455335622915992</v>
      </c>
      <c r="P18" s="91">
        <f>'[2]EU Inhabitants'!K26*('[2]Weighted Average'!K11/1000)*('[2]Waste Bin detailed'!$F$21/100)</f>
        <v>3.8103028654802884</v>
      </c>
      <c r="Q18" s="91">
        <f>'[2]EU Inhabitants'!L26*('[2]Weighted Average'!L11/1000)*('[2]Waste Bin detailed'!$F$21/100)</f>
        <v>3.7591747156033355</v>
      </c>
      <c r="R18" s="91">
        <f>'[2]EU Inhabitants'!M26*('[2]Weighted Average'!M11/1000)*('[2]Waste Bin detailed'!$F$21/100)</f>
        <v>3.6501428422989903</v>
      </c>
      <c r="S18" s="91">
        <f>'[2]EU Inhabitants'!N26*('[2]Weighted Average'!N11/1000)*('[2]Waste Bin detailed'!$F$21/100)</f>
        <v>3.5911295135000971</v>
      </c>
      <c r="T18" s="91">
        <f>'[2]EU Inhabitants'!O26*('[2]Weighted Average'!O11/1000)*('[2]Waste Bin detailed'!$F$21/100)</f>
        <v>3.5530970891501648</v>
      </c>
      <c r="U18" s="91">
        <f>'[2]EU Inhabitants'!P26*('[2]Weighted Average'!P11/1000)*('[2]Waste Bin detailed'!$F$21/100)</f>
        <v>3.5195038088490569</v>
      </c>
      <c r="V18" s="91">
        <f>'[2]EU Inhabitants'!Q26*('[2]Weighted Average'!Q11/1000)*('[2]Waste Bin detailed'!$F$21/100)</f>
        <v>3.4935377558576213</v>
      </c>
      <c r="W18" s="91">
        <f>'[2]EU Inhabitants'!R26*('[2]Weighted Average'!R11/1000)*('[2]Waste Bin detailed'!$F$21/100)</f>
        <v>3.4554652422462047</v>
      </c>
      <c r="X18" s="91">
        <f>'[2]EU Inhabitants'!S26*('[2]Weighted Average'!S11/1000)*('[2]Waste Bin detailed'!$F$21/100)</f>
        <v>3.4075152968385849</v>
      </c>
      <c r="Y18" s="91">
        <f>'[2]EU Inhabitants'!T26*('[2]Weighted Average'!T11/1000)*('[2]Waste Bin detailed'!$F$21/100)</f>
        <v>3.361056058088844</v>
      </c>
      <c r="Z18" s="91">
        <f>'[2]EU Inhabitants'!U26*('[2]Weighted Average'!U11/1000)*('[2]Waste Bin detailed'!$F$21/100)</f>
        <v>3.3987652194934275</v>
      </c>
      <c r="AA18" s="91">
        <f>'[2]EU Inhabitants'!V26*('[2]Weighted Average'!V11/1000)*('[2]Waste Bin detailed'!$F$21/100)</f>
        <v>3.3986583294584936</v>
      </c>
      <c r="AB18" s="91">
        <f>'[2]EU Inhabitants'!W26*('[2]Weighted Average'!W11/1000)*('[2]Waste Bin detailed'!$F$21/100)</f>
        <v>3.4008067194970795</v>
      </c>
      <c r="AC18" s="91">
        <f>'[2]EU Inhabitants'!X26*('[2]Weighted Average'!X11/1000)*('[2]Waste Bin detailed'!$F$21/100)</f>
        <v>3.4134919469118472</v>
      </c>
      <c r="AD18" s="91">
        <f>'[2]EU Inhabitants'!Y26*('[2]Weighted Average'!Y11/1000)*('[2]Waste Bin detailed'!$F$21/100)</f>
        <v>3.4762245989983733</v>
      </c>
      <c r="AE18" s="91">
        <f>'[2]EU Inhabitants'!Z26*('[2]Weighted Average'!Z11/1000)*('[2]Waste Bin detailed'!$F$21/100)</f>
        <v>3.4972633599375444</v>
      </c>
      <c r="AF18" s="91">
        <f>'[2]EU Inhabitants'!AA26*('[2]Weighted Average'!AA11/1000)*('[2]Waste Bin detailed'!$F$21/100)</f>
        <v>3.4790664935630025</v>
      </c>
      <c r="AG18" s="91">
        <f>'[2]EU Inhabitants'!AB26*('[2]Weighted Average'!AB11/1000)*('[2]Waste Bin detailed'!$F$21/100)</f>
        <v>3.4565492578581014</v>
      </c>
      <c r="AH18" s="91">
        <f>'[2]EU Inhabitants'!AC26*('[2]Weighted Average'!AC11/1000)*('[2]Waste Bin detailed'!$F$21/100)</f>
        <v>3.4296236220396232</v>
      </c>
      <c r="AI18" s="91">
        <f>'[2]EU Inhabitants'!AD26*('[2]Weighted Average'!AD11/1000)*('[2]Waste Bin detailed'!$F$21/100)</f>
        <v>3.3976660389347968</v>
      </c>
      <c r="AJ18" s="91">
        <f>'[2]EU Inhabitants'!AE26*('[2]Weighted Average'!AE11/1000)*('[2]Waste Bin detailed'!$F$21/100)</f>
        <v>3.3661171217193222</v>
      </c>
      <c r="AK18" s="91">
        <f>'[2]EU Inhabitants'!AF26*('[2]Weighted Average'!AF11/1000)*('[2]Waste Bin detailed'!$F$21/100)</f>
        <v>3.3348957597746272</v>
      </c>
      <c r="AL18" s="91">
        <f>'[2]EU Inhabitants'!AG26*('[2]Weighted Average'!AG11/1000)*('[2]Waste Bin detailed'!$F$21/100)</f>
        <v>3.3039125614935214</v>
      </c>
      <c r="AM18" s="91">
        <f>'[2]EU Inhabitants'!AH26*('[2]Weighted Average'!AH11/1000)*('[2]Waste Bin detailed'!$F$21/100)</f>
        <v>3.2734382492354039</v>
      </c>
      <c r="AN18" s="91">
        <f>'[2]EU Inhabitants'!AI26*('[2]Weighted Average'!AI11/1000)*('[2]Waste Bin detailed'!$F$21/100)</f>
        <v>3.2436246616716162</v>
      </c>
      <c r="AO18" s="91">
        <f>'[2]EU Inhabitants'!AJ26*('[2]Weighted Average'!AJ11/1000)*('[2]Waste Bin detailed'!$F$21/100)</f>
        <v>3.2145018465585973</v>
      </c>
      <c r="AP18" s="91">
        <f>'[2]EU Inhabitants'!AK26*('[2]Weighted Average'!AK11/1000)*('[2]Waste Bin detailed'!$F$21/100)</f>
        <v>3.1893065702519516</v>
      </c>
      <c r="AQ18" s="91">
        <f>'[2]EU Inhabitants'!AL26*('[2]Weighted Average'!AL11/1000)*('[2]Waste Bin detailed'!$F$21/100)</f>
        <v>3.1646663628223553</v>
      </c>
      <c r="AR18" s="91">
        <f>'[2]EU Inhabitants'!AM26*('[2]Weighted Average'!AM11/1000)*('[2]Waste Bin detailed'!$F$21/100)</f>
        <v>3.1403480515754922</v>
      </c>
      <c r="AS18" s="91">
        <f>'[2]EU Inhabitants'!AN26*('[2]Weighted Average'!AN11/1000)*('[2]Waste Bin detailed'!$F$21/100)</f>
        <v>3.1163581117036823</v>
      </c>
      <c r="AT18" s="91">
        <f>'[2]EU Inhabitants'!AO26*('[2]Weighted Average'!AO11/1000)*('[2]Waste Bin detailed'!$F$21/100)</f>
        <v>3.0921614594328402</v>
      </c>
      <c r="AU18" s="91">
        <f>'[2]EU Inhabitants'!AP26*('[2]Weighted Average'!AP11/1000)*('[2]Waste Bin detailed'!$F$21/100)</f>
        <v>3.0682469613019396</v>
      </c>
      <c r="AV18" s="91">
        <f>'[2]EU Inhabitants'!AQ26*('[2]Weighted Average'!AQ11/1000)*('[2]Waste Bin detailed'!$F$21/100)</f>
        <v>3.0446481350574088</v>
      </c>
      <c r="AW18" s="91">
        <f>'[2]EU Inhabitants'!AR26*('[2]Weighted Average'!AR11/1000)*('[2]Waste Bin detailed'!$F$21/100)</f>
        <v>3.0213963354809801</v>
      </c>
      <c r="AX18" s="91">
        <f>'[2]EU Inhabitants'!AS26*('[2]Weighted Average'!AS11/1000)*('[2]Waste Bin detailed'!$F$21/100)</f>
        <v>2.9984059922562971</v>
      </c>
      <c r="AY18" s="91">
        <f>'[2]EU Inhabitants'!AT26*('[2]Weighted Average'!AT11/1000)*('[2]Waste Bin detailed'!$F$21/100)</f>
        <v>2.9756889438596024</v>
      </c>
      <c r="AZ18" s="91">
        <f>'[2]EU Inhabitants'!AU26*('[2]Weighted Average'!AU11/1000)*('[2]Waste Bin detailed'!$F$21/100)</f>
        <v>2.9531528712330752</v>
      </c>
      <c r="BA18" s="91">
        <f>'[2]EU Inhabitants'!AV26*('[2]Weighted Average'!AV11/1000)*('[2]Waste Bin detailed'!$F$21/100)</f>
        <v>2.9307714460587229</v>
      </c>
      <c r="BB18" s="91">
        <f>'[2]EU Inhabitants'!AW26*('[2]Weighted Average'!AW11/1000)*('[2]Waste Bin detailed'!$F$21/100)</f>
        <v>2.9085600219976788</v>
      </c>
      <c r="BC18" s="91">
        <f>'[2]EU Inhabitants'!AX26*('[2]Weighted Average'!AX11/1000)*('[2]Waste Bin detailed'!$F$21/100)</f>
        <v>2.886462749490065</v>
      </c>
      <c r="BD18" s="91">
        <f>'[2]EU Inhabitants'!AY26*('[2]Weighted Average'!AY11/1000)*('[2]Waste Bin detailed'!$F$21/100)</f>
        <v>2.8646960071240741</v>
      </c>
      <c r="BE18" s="91">
        <f>'[2]EU Inhabitants'!AZ26*('[2]Weighted Average'!AZ11/1000)*('[2]Waste Bin detailed'!$F$21/100)</f>
        <v>2.843043956962565</v>
      </c>
    </row>
    <row r="19" spans="1:57" x14ac:dyDescent="0.35">
      <c r="A19" s="86" t="s">
        <v>636</v>
      </c>
      <c r="C19" s="86" t="s">
        <v>3</v>
      </c>
      <c r="D19" s="87" t="s">
        <v>621</v>
      </c>
      <c r="E19" s="87"/>
      <c r="F19" s="90" t="s">
        <v>57</v>
      </c>
      <c r="G19" s="91">
        <f>'[2]EU Inhabitants'!B27*('[2]Weighted Average'!B11/1000)*('[2]Waste Bin detailed'!$F$21/100)</f>
        <v>0.5191297582029829</v>
      </c>
      <c r="H19" s="91">
        <f>'[2]EU Inhabitants'!C27*('[2]Weighted Average'!C11/1000)*('[2]Waste Bin detailed'!$F$21/100)</f>
        <v>0.52559332166091732</v>
      </c>
      <c r="I19" s="91">
        <f>'[2]EU Inhabitants'!D27*('[2]Weighted Average'!D11/1000)*('[2]Waste Bin detailed'!$F$21/100)</f>
        <v>0.53165456750294071</v>
      </c>
      <c r="J19" s="91">
        <f>'[2]EU Inhabitants'!E27*('[2]Weighted Average'!E11/1000)*('[2]Waste Bin detailed'!$F$21/100)</f>
        <v>0.53674187514168137</v>
      </c>
      <c r="K19" s="91">
        <f>'[2]EU Inhabitants'!F27*('[2]Weighted Average'!F11/1000)*('[2]Waste Bin detailed'!$F$21/100)</f>
        <v>0.54474074439716125</v>
      </c>
      <c r="L19" s="91">
        <f>'[2]EU Inhabitants'!G27*('[2]Weighted Average'!G11/1000)*('[2]Waste Bin detailed'!$F$21/100)</f>
        <v>0.55229821485137987</v>
      </c>
      <c r="M19" s="91">
        <f>'[2]EU Inhabitants'!H27*('[2]Weighted Average'!H11/1000)*('[2]Waste Bin detailed'!$F$21/100)</f>
        <v>0.56170402144257503</v>
      </c>
      <c r="N19" s="91">
        <f>'[2]EU Inhabitants'!I27*('[2]Weighted Average'!I11/1000)*('[2]Waste Bin detailed'!$F$21/100)</f>
        <v>0.57012021521228073</v>
      </c>
      <c r="O19" s="91">
        <f>'[2]EU Inhabitants'!J27*('[2]Weighted Average'!J11/1000)*('[2]Waste Bin detailed'!$F$21/100)</f>
        <v>0.5791142365473233</v>
      </c>
      <c r="P19" s="91">
        <f>'[2]EU Inhabitants'!K27*('[2]Weighted Average'!K11/1000)*('[2]Waste Bin detailed'!$F$21/100)</f>
        <v>0.59059972062634813</v>
      </c>
      <c r="Q19" s="91">
        <f>'[2]EU Inhabitants'!L27*('[2]Weighted Average'!L11/1000)*('[2]Waste Bin detailed'!$F$21/100)</f>
        <v>0.60069007935264429</v>
      </c>
      <c r="R19" s="91">
        <f>'[2]EU Inhabitants'!M27*('[2]Weighted Average'!M11/1000)*('[2]Waste Bin detailed'!$F$21/100)</f>
        <v>0.61203448103783265</v>
      </c>
      <c r="S19" s="91">
        <f>'[2]EU Inhabitants'!N27*('[2]Weighted Average'!N11/1000)*('[2]Waste Bin detailed'!$F$21/100)</f>
        <v>0.62751011141113944</v>
      </c>
      <c r="T19" s="91">
        <f>'[2]EU Inhabitants'!O27*('[2]Weighted Average'!O11/1000)*('[2]Waste Bin detailed'!$F$21/100)</f>
        <v>0.64206349383984862</v>
      </c>
      <c r="U19" s="91">
        <f>'[2]EU Inhabitants'!P27*('[2]Weighted Average'!P11/1000)*('[2]Waste Bin detailed'!$F$21/100)</f>
        <v>0.65725131873112763</v>
      </c>
      <c r="V19" s="91">
        <f>'[2]EU Inhabitants'!Q27*('[2]Weighted Average'!Q11/1000)*('[2]Waste Bin detailed'!$F$21/100)</f>
        <v>0.67324157434769449</v>
      </c>
      <c r="W19" s="91">
        <f>'[2]EU Inhabitants'!R27*('[2]Weighted Average'!R11/1000)*('[2]Waste Bin detailed'!$F$21/100)</f>
        <v>0.68934339915595721</v>
      </c>
      <c r="X19" s="91">
        <f>'[2]EU Inhabitants'!S27*('[2]Weighted Average'!S11/1000)*('[2]Waste Bin detailed'!$F$21/100)</f>
        <v>0.70673268405035994</v>
      </c>
      <c r="Y19" s="91">
        <f>'[2]EU Inhabitants'!T27*('[2]Weighted Average'!T11/1000)*('[2]Waste Bin detailed'!$F$21/100)</f>
        <v>0.72034313500182978</v>
      </c>
      <c r="Z19" s="91">
        <f>'[2]EU Inhabitants'!U27*('[2]Weighted Average'!U11/1000)*('[2]Waste Bin detailed'!$F$21/100)</f>
        <v>0.74672304173801651</v>
      </c>
      <c r="AA19" s="91">
        <f>'[2]EU Inhabitants'!V27*('[2]Weighted Average'!V11/1000)*('[2]Waste Bin detailed'!$F$21/100)</f>
        <v>0.76158146993854825</v>
      </c>
      <c r="AB19" s="91">
        <f>'[2]EU Inhabitants'!W27*('[2]Weighted Average'!W11/1000)*('[2]Waste Bin detailed'!$F$21/100)</f>
        <v>0.77211771342441948</v>
      </c>
      <c r="AC19" s="91">
        <f>'[2]EU Inhabitants'!X27*('[2]Weighted Average'!X11/1000)*('[2]Waste Bin detailed'!$F$21/100)</f>
        <v>0.78512438785097693</v>
      </c>
      <c r="AD19" s="91">
        <f>'[2]EU Inhabitants'!Y27*('[2]Weighted Average'!Y11/1000)*('[2]Waste Bin detailed'!$F$21/100)</f>
        <v>0.80395386696206983</v>
      </c>
      <c r="AE19" s="91">
        <f>'[2]EU Inhabitants'!Z27*('[2]Weighted Average'!Z11/1000)*('[2]Waste Bin detailed'!$F$21/100)</f>
        <v>0.82177754725755214</v>
      </c>
      <c r="AF19" s="91">
        <f>'[2]EU Inhabitants'!AA27*('[2]Weighted Average'!AA11/1000)*('[2]Waste Bin detailed'!$F$21/100)</f>
        <v>0.83566645136318807</v>
      </c>
      <c r="AG19" s="91">
        <f>'[2]EU Inhabitants'!AB27*('[2]Weighted Average'!AB11/1000)*('[2]Waste Bin detailed'!$F$21/100)</f>
        <v>0.8492482454506538</v>
      </c>
      <c r="AH19" s="91">
        <f>'[2]EU Inhabitants'!AC27*('[2]Weighted Average'!AC11/1000)*('[2]Waste Bin detailed'!$F$21/100)</f>
        <v>0.8625105635888739</v>
      </c>
      <c r="AI19" s="91">
        <f>'[2]EU Inhabitants'!AD27*('[2]Weighted Average'!AD11/1000)*('[2]Waste Bin detailed'!$F$21/100)</f>
        <v>0.87540524940145026</v>
      </c>
      <c r="AJ19" s="91">
        <f>'[2]EU Inhabitants'!AE27*('[2]Weighted Average'!AE11/1000)*('[2]Waste Bin detailed'!$F$21/100)</f>
        <v>0.88808698425670685</v>
      </c>
      <c r="AK19" s="91">
        <f>'[2]EU Inhabitants'!AF27*('[2]Weighted Average'!AF11/1000)*('[2]Waste Bin detailed'!$F$21/100)</f>
        <v>0.90054312841017614</v>
      </c>
      <c r="AL19" s="91">
        <f>'[2]EU Inhabitants'!AG27*('[2]Weighted Average'!AG11/1000)*('[2]Waste Bin detailed'!$F$21/100)</f>
        <v>0.91273446103354838</v>
      </c>
      <c r="AM19" s="91">
        <f>'[2]EU Inhabitants'!AH27*('[2]Weighted Average'!AH11/1000)*('[2]Waste Bin detailed'!$F$21/100)</f>
        <v>0.92466795217030706</v>
      </c>
      <c r="AN19" s="91">
        <f>'[2]EU Inhabitants'!AI27*('[2]Weighted Average'!AI11/1000)*('[2]Waste Bin detailed'!$F$21/100)</f>
        <v>0.93631556206726385</v>
      </c>
      <c r="AO19" s="91">
        <f>'[2]EU Inhabitants'!AJ27*('[2]Weighted Average'!AJ11/1000)*('[2]Waste Bin detailed'!$F$21/100)</f>
        <v>0.94766233806652034</v>
      </c>
      <c r="AP19" s="91">
        <f>'[2]EU Inhabitants'!AK27*('[2]Weighted Average'!AK11/1000)*('[2]Waste Bin detailed'!$F$21/100)</f>
        <v>0.9589549496183023</v>
      </c>
      <c r="AQ19" s="91">
        <f>'[2]EU Inhabitants'!AL27*('[2]Weighted Average'!AL11/1000)*('[2]Waste Bin detailed'!$F$21/100)</f>
        <v>0.9699200279093928</v>
      </c>
      <c r="AR19" s="91">
        <f>'[2]EU Inhabitants'!AM27*('[2]Weighted Average'!AM11/1000)*('[2]Waste Bin detailed'!$F$21/100)</f>
        <v>0.98054139286081465</v>
      </c>
      <c r="AS19" s="91">
        <f>'[2]EU Inhabitants'!AN27*('[2]Weighted Average'!AN11/1000)*('[2]Waste Bin detailed'!$F$21/100)</f>
        <v>0.99082890494937403</v>
      </c>
      <c r="AT19" s="91">
        <f>'[2]EU Inhabitants'!AO27*('[2]Weighted Average'!AO11/1000)*('[2]Waste Bin detailed'!$F$21/100)</f>
        <v>1.0008027401889936</v>
      </c>
      <c r="AU19" s="91">
        <f>'[2]EU Inhabitants'!AP27*('[2]Weighted Average'!AP11/1000)*('[2]Waste Bin detailed'!$F$21/100)</f>
        <v>1.0104542755169261</v>
      </c>
      <c r="AV19" s="91">
        <f>'[2]EU Inhabitants'!AQ27*('[2]Weighted Average'!AQ11/1000)*('[2]Waste Bin detailed'!$F$21/100)</f>
        <v>1.0198259008440504</v>
      </c>
      <c r="AW19" s="91">
        <f>'[2]EU Inhabitants'!AR27*('[2]Weighted Average'!AR11/1000)*('[2]Waste Bin detailed'!$F$21/100)</f>
        <v>1.0288822404048066</v>
      </c>
      <c r="AX19" s="91">
        <f>'[2]EU Inhabitants'!AS27*('[2]Weighted Average'!AS11/1000)*('[2]Waste Bin detailed'!$F$21/100)</f>
        <v>1.0376337045842605</v>
      </c>
      <c r="AY19" s="91">
        <f>'[2]EU Inhabitants'!AT27*('[2]Weighted Average'!AT11/1000)*('[2]Waste Bin detailed'!$F$21/100)</f>
        <v>1.0461065298094496</v>
      </c>
      <c r="AZ19" s="91">
        <f>'[2]EU Inhabitants'!AU27*('[2]Weighted Average'!AU11/1000)*('[2]Waste Bin detailed'!$F$21/100)</f>
        <v>1.0543019696170137</v>
      </c>
      <c r="BA19" s="91">
        <f>'[2]EU Inhabitants'!AV27*('[2]Weighted Average'!AV11/1000)*('[2]Waste Bin detailed'!$F$21/100)</f>
        <v>1.0622069022137908</v>
      </c>
      <c r="BB19" s="91">
        <f>'[2]EU Inhabitants'!AW27*('[2]Weighted Average'!AW11/1000)*('[2]Waste Bin detailed'!$F$21/100)</f>
        <v>1.0698508600399956</v>
      </c>
      <c r="BC19" s="91">
        <f>'[2]EU Inhabitants'!AX27*('[2]Weighted Average'!AX11/1000)*('[2]Waste Bin detailed'!$F$21/100)</f>
        <v>1.0772114608092198</v>
      </c>
      <c r="BD19" s="91">
        <f>'[2]EU Inhabitants'!AY27*('[2]Weighted Average'!AY11/1000)*('[2]Waste Bin detailed'!$F$21/100)</f>
        <v>1.0843144892379157</v>
      </c>
      <c r="BE19" s="91">
        <f>'[2]EU Inhabitants'!AZ27*('[2]Weighted Average'!AZ11/1000)*('[2]Waste Bin detailed'!$F$21/100)</f>
        <v>1.0911613751359761</v>
      </c>
    </row>
    <row r="20" spans="1:57" x14ac:dyDescent="0.35">
      <c r="A20" s="86" t="s">
        <v>636</v>
      </c>
      <c r="C20" s="86" t="s">
        <v>3</v>
      </c>
      <c r="D20" s="87" t="s">
        <v>621</v>
      </c>
      <c r="E20" s="87"/>
      <c r="F20" s="90" t="s">
        <v>51</v>
      </c>
      <c r="G20" s="91">
        <f>'[2]EU Inhabitants'!B28*('[2]Weighted Average'!B11/1000)*('[2]Waste Bin detailed'!$F$21/100)</f>
        <v>12.237914156266077</v>
      </c>
      <c r="H20" s="91">
        <f>'[2]EU Inhabitants'!C28*('[2]Weighted Average'!C11/1000)*('[2]Waste Bin detailed'!$F$21/100)</f>
        <v>12.212320063214605</v>
      </c>
      <c r="I20" s="91">
        <f>'[2]EU Inhabitants'!D28*('[2]Weighted Average'!D11/1000)*('[2]Waste Bin detailed'!$F$21/100)</f>
        <v>12.18220261484292</v>
      </c>
      <c r="J20" s="91">
        <f>'[2]EU Inhabitants'!E28*('[2]Weighted Average'!E11/1000)*('[2]Waste Bin detailed'!$F$21/100)</f>
        <v>12.143275481253033</v>
      </c>
      <c r="K20" s="91">
        <f>'[2]EU Inhabitants'!F28*('[2]Weighted Average'!F11/1000)*('[2]Waste Bin detailed'!$F$21/100)</f>
        <v>12.113156250997948</v>
      </c>
      <c r="L20" s="91">
        <f>'[2]EU Inhabitants'!G28*('[2]Weighted Average'!G11/1000)*('[2]Waste Bin detailed'!$F$21/100)</f>
        <v>12.091273956755494</v>
      </c>
      <c r="M20" s="91">
        <f>'[2]EU Inhabitants'!H28*('[2]Weighted Average'!H11/1000)*('[2]Waste Bin detailed'!$F$21/100)</f>
        <v>12.066137275663404</v>
      </c>
      <c r="N20" s="91">
        <f>'[2]EU Inhabitants'!I28*('[2]Weighted Average'!I11/1000)*('[2]Waste Bin detailed'!$F$21/100)</f>
        <v>12.051820325462101</v>
      </c>
      <c r="O20" s="91">
        <f>'[2]EU Inhabitants'!J28*('[2]Weighted Average'!J11/1000)*('[2]Waste Bin detailed'!$F$21/100)</f>
        <v>12.024486885931385</v>
      </c>
      <c r="P20" s="91">
        <f>'[2]EU Inhabitants'!K28*('[2]Weighted Average'!K11/1000)*('[2]Waste Bin detailed'!$F$21/100)</f>
        <v>12.004642416636033</v>
      </c>
      <c r="Q20" s="91">
        <f>'[2]EU Inhabitants'!L28*('[2]Weighted Average'!L11/1000)*('[2]Waste Bin detailed'!$F$21/100)</f>
        <v>11.981502587753583</v>
      </c>
      <c r="R20" s="91">
        <f>'[2]EU Inhabitants'!M28*('[2]Weighted Average'!M11/1000)*('[2]Waste Bin detailed'!$F$21/100)</f>
        <v>11.940462218775531</v>
      </c>
      <c r="S20" s="91">
        <f>'[2]EU Inhabitants'!N28*('[2]Weighted Average'!N11/1000)*('[2]Waste Bin detailed'!$F$21/100)</f>
        <v>11.874531274999061</v>
      </c>
      <c r="T20" s="91">
        <f>'[2]EU Inhabitants'!O28*('[2]Weighted Average'!O11/1000)*('[2]Waste Bin detailed'!$F$21/100)</f>
        <v>11.846583699942284</v>
      </c>
      <c r="U20" s="91">
        <f>'[2]EU Inhabitants'!P28*('[2]Weighted Average'!P11/1000)*('[2]Waste Bin detailed'!$F$21/100)</f>
        <v>11.810346332118112</v>
      </c>
      <c r="V20" s="91">
        <f>'[2]EU Inhabitants'!Q28*('[2]Weighted Average'!Q11/1000)*('[2]Waste Bin detailed'!$F$21/100)</f>
        <v>11.786279147175247</v>
      </c>
      <c r="W20" s="91">
        <f>'[2]EU Inhabitants'!R28*('[2]Weighted Average'!R11/1000)*('[2]Waste Bin detailed'!$F$21/100)</f>
        <v>11.759812069524891</v>
      </c>
      <c r="X20" s="91">
        <f>'[2]EU Inhabitants'!S28*('[2]Weighted Average'!S11/1000)*('[2]Waste Bin detailed'!$F$21/100)</f>
        <v>11.722775409286669</v>
      </c>
      <c r="Y20" s="91">
        <f>'[2]EU Inhabitants'!T28*('[2]Weighted Average'!T11/1000)*('[2]Waste Bin detailed'!$F$21/100)</f>
        <v>11.700538070864821</v>
      </c>
      <c r="Z20" s="91">
        <f>'[2]EU Inhabitants'!U28*('[2]Weighted Average'!U11/1000)*('[2]Waste Bin detailed'!$F$21/100)</f>
        <v>11.887299902724983</v>
      </c>
      <c r="AA20" s="91">
        <f>'[2]EU Inhabitants'!V28*('[2]Weighted Average'!V11/1000)*('[2]Waste Bin detailed'!$F$21/100)</f>
        <v>11.88339706836978</v>
      </c>
      <c r="AB20" s="91">
        <f>'[2]EU Inhabitants'!W28*('[2]Weighted Average'!W11/1000)*('[2]Waste Bin detailed'!$F$21/100)</f>
        <v>11.837003807121713</v>
      </c>
      <c r="AC20" s="91">
        <f>'[2]EU Inhabitants'!X28*('[2]Weighted Average'!X11/1000)*('[2]Waste Bin detailed'!$F$21/100)</f>
        <v>11.786664712002063</v>
      </c>
      <c r="AD20" s="91">
        <f>'[2]EU Inhabitants'!Y28*('[2]Weighted Average'!Y11/1000)*('[2]Waste Bin detailed'!$F$21/100)</f>
        <v>11.67924666680679</v>
      </c>
      <c r="AE20" s="91">
        <f>'[2]EU Inhabitants'!Z28*('[2]Weighted Average'!Z11/1000)*('[2]Waste Bin detailed'!$F$21/100)</f>
        <v>11.762212425920055</v>
      </c>
      <c r="AF20" s="91">
        <f>'[2]EU Inhabitants'!AA28*('[2]Weighted Average'!AA11/1000)*('[2]Waste Bin detailed'!$F$21/100)</f>
        <v>11.730603911956363</v>
      </c>
      <c r="AG20" s="91">
        <f>'[2]EU Inhabitants'!AB28*('[2]Weighted Average'!AB11/1000)*('[2]Waste Bin detailed'!$F$21/100)</f>
        <v>11.701086708650454</v>
      </c>
      <c r="AH20" s="91">
        <f>'[2]EU Inhabitants'!AC28*('[2]Weighted Average'!AC11/1000)*('[2]Waste Bin detailed'!$F$21/100)</f>
        <v>11.6723332372369</v>
      </c>
      <c r="AI20" s="91">
        <f>'[2]EU Inhabitants'!AD28*('[2]Weighted Average'!AD11/1000)*('[2]Waste Bin detailed'!$F$21/100)</f>
        <v>11.643266722784805</v>
      </c>
      <c r="AJ20" s="91">
        <f>'[2]EU Inhabitants'!AE28*('[2]Weighted Average'!AE11/1000)*('[2]Waste Bin detailed'!$F$21/100)</f>
        <v>11.615130327365716</v>
      </c>
      <c r="AK20" s="91">
        <f>'[2]EU Inhabitants'!AF28*('[2]Weighted Average'!AF11/1000)*('[2]Waste Bin detailed'!$F$21/100)</f>
        <v>11.587013388248121</v>
      </c>
      <c r="AL20" s="91">
        <f>'[2]EU Inhabitants'!AG28*('[2]Weighted Average'!AG11/1000)*('[2]Waste Bin detailed'!$F$21/100)</f>
        <v>11.55946254289047</v>
      </c>
      <c r="AM20" s="91">
        <f>'[2]EU Inhabitants'!AH28*('[2]Weighted Average'!AH11/1000)*('[2]Waste Bin detailed'!$F$21/100)</f>
        <v>11.532269766237924</v>
      </c>
      <c r="AN20" s="91">
        <f>'[2]EU Inhabitants'!AI28*('[2]Weighted Average'!AI11/1000)*('[2]Waste Bin detailed'!$F$21/100)</f>
        <v>11.50681432141776</v>
      </c>
      <c r="AO20" s="91">
        <f>'[2]EU Inhabitants'!AJ28*('[2]Weighted Average'!AJ11/1000)*('[2]Waste Bin detailed'!$F$21/100)</f>
        <v>11.482621029383099</v>
      </c>
      <c r="AP20" s="91">
        <f>'[2]EU Inhabitants'!AK28*('[2]Weighted Average'!AK11/1000)*('[2]Waste Bin detailed'!$F$21/100)</f>
        <v>11.460435319931817</v>
      </c>
      <c r="AQ20" s="91">
        <f>'[2]EU Inhabitants'!AL28*('[2]Weighted Average'!AL11/1000)*('[2]Waste Bin detailed'!$F$21/100)</f>
        <v>11.438536588349494</v>
      </c>
      <c r="AR20" s="91">
        <f>'[2]EU Inhabitants'!AM28*('[2]Weighted Average'!AM11/1000)*('[2]Waste Bin detailed'!$F$21/100)</f>
        <v>11.416972340824557</v>
      </c>
      <c r="AS20" s="91">
        <f>'[2]EU Inhabitants'!AN28*('[2]Weighted Average'!AN11/1000)*('[2]Waste Bin detailed'!$F$21/100)</f>
        <v>11.396890874647763</v>
      </c>
      <c r="AT20" s="91">
        <f>'[2]EU Inhabitants'!AO28*('[2]Weighted Average'!AO11/1000)*('[2]Waste Bin detailed'!$F$21/100)</f>
        <v>11.377099394435838</v>
      </c>
      <c r="AU20" s="91">
        <f>'[2]EU Inhabitants'!AP28*('[2]Weighted Average'!AP11/1000)*('[2]Waste Bin detailed'!$F$21/100)</f>
        <v>11.360852339648815</v>
      </c>
      <c r="AV20" s="91">
        <f>'[2]EU Inhabitants'!AQ28*('[2]Weighted Average'!AQ11/1000)*('[2]Waste Bin detailed'!$F$21/100)</f>
        <v>11.346300094412515</v>
      </c>
      <c r="AW20" s="91">
        <f>'[2]EU Inhabitants'!AR28*('[2]Weighted Average'!AR11/1000)*('[2]Waste Bin detailed'!$F$21/100)</f>
        <v>11.33192727024057</v>
      </c>
      <c r="AX20" s="91">
        <f>'[2]EU Inhabitants'!AS28*('[2]Weighted Average'!AS11/1000)*('[2]Waste Bin detailed'!$F$21/100)</f>
        <v>11.317825305475791</v>
      </c>
      <c r="AY20" s="91">
        <f>'[2]EU Inhabitants'!AT28*('[2]Weighted Average'!AT11/1000)*('[2]Waste Bin detailed'!$F$21/100)</f>
        <v>11.303966536099963</v>
      </c>
      <c r="AZ20" s="91">
        <f>'[2]EU Inhabitants'!AU28*('[2]Weighted Average'!AU11/1000)*('[2]Waste Bin detailed'!$F$21/100)</f>
        <v>11.290521692552312</v>
      </c>
      <c r="BA20" s="91">
        <f>'[2]EU Inhabitants'!AV28*('[2]Weighted Average'!AV11/1000)*('[2]Waste Bin detailed'!$F$21/100)</f>
        <v>11.27724251219348</v>
      </c>
      <c r="BB20" s="91">
        <f>'[2]EU Inhabitants'!AW28*('[2]Weighted Average'!AW11/1000)*('[2]Waste Bin detailed'!$F$21/100)</f>
        <v>11.26445211535092</v>
      </c>
      <c r="BC20" s="91">
        <f>'[2]EU Inhabitants'!AX28*('[2]Weighted Average'!AX11/1000)*('[2]Waste Bin detailed'!$F$21/100)</f>
        <v>11.251858610721676</v>
      </c>
      <c r="BD20" s="91">
        <f>'[2]EU Inhabitants'!AY28*('[2]Weighted Average'!AY11/1000)*('[2]Waste Bin detailed'!$F$21/100)</f>
        <v>11.239533423788084</v>
      </c>
      <c r="BE20" s="91">
        <f>'[2]EU Inhabitants'!AZ28*('[2]Weighted Average'!AZ11/1000)*('[2]Waste Bin detailed'!$F$21/100)</f>
        <v>11.227886487681211</v>
      </c>
    </row>
    <row r="21" spans="1:57" x14ac:dyDescent="0.35">
      <c r="A21" s="86" t="s">
        <v>636</v>
      </c>
      <c r="C21" s="86" t="s">
        <v>3</v>
      </c>
      <c r="D21" s="87" t="s">
        <v>621</v>
      </c>
      <c r="E21" s="87"/>
      <c r="F21" s="90" t="s">
        <v>58</v>
      </c>
      <c r="G21" s="91">
        <f>'[2]EU Inhabitants'!B29*('[2]Weighted Average'!B11/1000)*('[2]Waste Bin detailed'!$F$21/100)</f>
        <v>0.46544364776114722</v>
      </c>
      <c r="H21" s="91">
        <f>'[2]EU Inhabitants'!C29*('[2]Weighted Average'!C11/1000)*('[2]Waste Bin detailed'!$F$21/100)</f>
        <v>0.46862211844625956</v>
      </c>
      <c r="I21" s="91">
        <f>'[2]EU Inhabitants'!D29*('[2]Weighted Average'!D11/1000)*('[2]Waste Bin detailed'!$F$21/100)</f>
        <v>0.47249789477294907</v>
      </c>
      <c r="J21" s="91">
        <f>'[2]EU Inhabitants'!E29*('[2]Weighted Average'!E11/1000)*('[2]Waste Bin detailed'!$F$21/100)</f>
        <v>0.4756756636767554</v>
      </c>
      <c r="K21" s="91">
        <f>'[2]EU Inhabitants'!F29*('[2]Weighted Average'!F11/1000)*('[2]Waste Bin detailed'!$F$21/100)</f>
        <v>0.47877582037950522</v>
      </c>
      <c r="L21" s="91">
        <f>'[2]EU Inhabitants'!G29*('[2]Weighted Average'!G11/1000)*('[2]Waste Bin detailed'!$F$21/100)</f>
        <v>0.48217335727896155</v>
      </c>
      <c r="M21" s="91">
        <f>'[2]EU Inhabitants'!H29*('[2]Weighted Average'!H11/1000)*('[2]Waste Bin detailed'!$F$21/100)</f>
        <v>0.48496345442034394</v>
      </c>
      <c r="N21" s="91">
        <f>'[2]EU Inhabitants'!I29*('[2]Weighted Average'!I11/1000)*('[2]Waste Bin detailed'!$F$21/100)</f>
        <v>0.48562829563500148</v>
      </c>
      <c r="O21" s="91">
        <f>'[2]EU Inhabitants'!J29*('[2]Weighted Average'!J11/1000)*('[2]Waste Bin detailed'!$F$21/100)</f>
        <v>0.48818066453127834</v>
      </c>
      <c r="P21" s="91">
        <f>'[2]EU Inhabitants'!K29*('[2]Weighted Average'!K11/1000)*('[2]Waste Bin detailed'!$F$21/100)</f>
        <v>0.4917786844946358</v>
      </c>
      <c r="Q21" s="91">
        <f>'[2]EU Inhabitants'!L29*('[2]Weighted Average'!L11/1000)*('[2]Waste Bin detailed'!$F$21/100)</f>
        <v>0.49535700781199538</v>
      </c>
      <c r="R21" s="91">
        <f>'[2]EU Inhabitants'!M29*('[2]Weighted Average'!M11/1000)*('[2]Waste Bin detailed'!$F$21/100)</f>
        <v>0.49622455699321877</v>
      </c>
      <c r="S21" s="91">
        <f>'[2]EU Inhabitants'!N29*('[2]Weighted Average'!N11/1000)*('[2]Waste Bin detailed'!$F$21/100)</f>
        <v>0.49921470769772808</v>
      </c>
      <c r="T21" s="91">
        <f>'[2]EU Inhabitants'!O29*('[2]Weighted Average'!O11/1000)*('[2]Waste Bin detailed'!$F$21/100)</f>
        <v>0.50513576242839087</v>
      </c>
      <c r="U21" s="91">
        <f>'[2]EU Inhabitants'!P29*('[2]Weighted Average'!P11/1000)*('[2]Waste Bin detailed'!$F$21/100)</f>
        <v>0.51346145083465966</v>
      </c>
      <c r="V21" s="91">
        <f>'[2]EU Inhabitants'!Q29*('[2]Weighted Average'!Q11/1000)*('[2]Waste Bin detailed'!$F$21/100)</f>
        <v>0.52582654668112394</v>
      </c>
      <c r="W21" s="91">
        <f>'[2]EU Inhabitants'!R29*('[2]Weighted Average'!R11/1000)*('[2]Waste Bin detailed'!$F$21/100)</f>
        <v>0.53881326844962929</v>
      </c>
      <c r="X21" s="91">
        <f>'[2]EU Inhabitants'!S29*('[2]Weighted Average'!S11/1000)*('[2]Waste Bin detailed'!$F$21/100)</f>
        <v>0.55074506324261985</v>
      </c>
      <c r="Y21" s="91">
        <f>'[2]EU Inhabitants'!T29*('[2]Weighted Average'!T11/1000)*('[2]Waste Bin detailed'!$F$21/100)</f>
        <v>0.56921113556117542</v>
      </c>
      <c r="Z21" s="91">
        <f>'[2]EU Inhabitants'!U29*('[2]Weighted Average'!U11/1000)*('[2]Waste Bin detailed'!$F$21/100)</f>
        <v>0.6003510015689576</v>
      </c>
      <c r="AA21" s="91">
        <f>'[2]EU Inhabitants'!V29*('[2]Weighted Average'!V11/1000)*('[2]Waste Bin detailed'!$F$21/100)</f>
        <v>0.62590225248273323</v>
      </c>
      <c r="AB21" s="91">
        <f>'[2]EU Inhabitants'!W29*('[2]Weighted Average'!W11/1000)*('[2]Waste Bin detailed'!$F$21/100)</f>
        <v>0.62781017424470709</v>
      </c>
      <c r="AC21" s="91">
        <f>'[2]EU Inhabitants'!X29*('[2]Weighted Average'!X11/1000)*('[2]Waste Bin detailed'!$F$21/100)</f>
        <v>0.63376036371893785</v>
      </c>
      <c r="AD21" s="91">
        <f>'[2]EU Inhabitants'!Y29*('[2]Weighted Average'!Y11/1000)*('[2]Waste Bin detailed'!$F$21/100)</f>
        <v>0.65947043327293808</v>
      </c>
      <c r="AE21" s="91">
        <f>'[2]EU Inhabitants'!Z29*('[2]Weighted Average'!Z11/1000)*('[2]Waste Bin detailed'!$F$21/100)</f>
        <v>0.66084143305101306</v>
      </c>
      <c r="AF21" s="91">
        <f>'[2]EU Inhabitants'!AA29*('[2]Weighted Average'!AA11/1000)*('[2]Waste Bin detailed'!$F$21/100)</f>
        <v>0.67334734595053891</v>
      </c>
      <c r="AG21" s="91">
        <f>'[2]EU Inhabitants'!AB29*('[2]Weighted Average'!AB11/1000)*('[2]Waste Bin detailed'!$F$21/100)</f>
        <v>0.68592669101949977</v>
      </c>
      <c r="AH21" s="91">
        <f>'[2]EU Inhabitants'!AC29*('[2]Weighted Average'!AC11/1000)*('[2]Waste Bin detailed'!$F$21/100)</f>
        <v>0.69856435523360805</v>
      </c>
      <c r="AI21" s="91">
        <f>'[2]EU Inhabitants'!AD29*('[2]Weighted Average'!AD11/1000)*('[2]Waste Bin detailed'!$F$21/100)</f>
        <v>0.71124631748509193</v>
      </c>
      <c r="AJ21" s="91">
        <f>'[2]EU Inhabitants'!AE29*('[2]Weighted Average'!AE11/1000)*('[2]Waste Bin detailed'!$F$21/100)</f>
        <v>0.72355877258260781</v>
      </c>
      <c r="AK21" s="91">
        <f>'[2]EU Inhabitants'!AF29*('[2]Weighted Average'!AF11/1000)*('[2]Waste Bin detailed'!$F$21/100)</f>
        <v>0.73550517870141352</v>
      </c>
      <c r="AL21" s="91">
        <f>'[2]EU Inhabitants'!AG29*('[2]Weighted Average'!AG11/1000)*('[2]Waste Bin detailed'!$F$21/100)</f>
        <v>0.7470461197686854</v>
      </c>
      <c r="AM21" s="91">
        <f>'[2]EU Inhabitants'!AH29*('[2]Weighted Average'!AH11/1000)*('[2]Waste Bin detailed'!$F$21/100)</f>
        <v>0.75821293072403972</v>
      </c>
      <c r="AN21" s="91">
        <f>'[2]EU Inhabitants'!AI29*('[2]Weighted Average'!AI11/1000)*('[2]Waste Bin detailed'!$F$21/100)</f>
        <v>0.76896761874410957</v>
      </c>
      <c r="AO21" s="91">
        <f>'[2]EU Inhabitants'!AJ29*('[2]Weighted Average'!AJ11/1000)*('[2]Waste Bin detailed'!$F$21/100)</f>
        <v>0.77932790872956625</v>
      </c>
      <c r="AP21" s="91">
        <f>'[2]EU Inhabitants'!AK29*('[2]Weighted Average'!AK11/1000)*('[2]Waste Bin detailed'!$F$21/100)</f>
        <v>0.78940506661737786</v>
      </c>
      <c r="AQ21" s="91">
        <f>'[2]EU Inhabitants'!AL29*('[2]Weighted Average'!AL11/1000)*('[2]Waste Bin detailed'!$F$21/100)</f>
        <v>0.79909337552246107</v>
      </c>
      <c r="AR21" s="91">
        <f>'[2]EU Inhabitants'!AM29*('[2]Weighted Average'!AM11/1000)*('[2]Waste Bin detailed'!$F$21/100)</f>
        <v>0.80841864058240687</v>
      </c>
      <c r="AS21" s="91">
        <f>'[2]EU Inhabitants'!AN29*('[2]Weighted Average'!AN11/1000)*('[2]Waste Bin detailed'!$F$21/100)</f>
        <v>0.8173848284040085</v>
      </c>
      <c r="AT21" s="91">
        <f>'[2]EU Inhabitants'!AO29*('[2]Weighted Average'!AO11/1000)*('[2]Waste Bin detailed'!$F$21/100)</f>
        <v>0.8260594239073179</v>
      </c>
      <c r="AU21" s="91">
        <f>'[2]EU Inhabitants'!AP29*('[2]Weighted Average'!AP11/1000)*('[2]Waste Bin detailed'!$F$21/100)</f>
        <v>0.83441901348036984</v>
      </c>
      <c r="AV21" s="91">
        <f>'[2]EU Inhabitants'!AQ29*('[2]Weighted Average'!AQ11/1000)*('[2]Waste Bin detailed'!$F$21/100)</f>
        <v>0.84251088383838879</v>
      </c>
      <c r="AW21" s="91">
        <f>'[2]EU Inhabitants'!AR29*('[2]Weighted Average'!AR11/1000)*('[2]Waste Bin detailed'!$F$21/100)</f>
        <v>0.85035319545352961</v>
      </c>
      <c r="AX21" s="91">
        <f>'[2]EU Inhabitants'!AS29*('[2]Weighted Average'!AS11/1000)*('[2]Waste Bin detailed'!$F$21/100)</f>
        <v>0.857958673433867</v>
      </c>
      <c r="AY21" s="91">
        <f>'[2]EU Inhabitants'!AT29*('[2]Weighted Average'!AT11/1000)*('[2]Waste Bin detailed'!$F$21/100)</f>
        <v>0.86533904899837444</v>
      </c>
      <c r="AZ21" s="91">
        <f>'[2]EU Inhabitants'!AU29*('[2]Weighted Average'!AU11/1000)*('[2]Waste Bin detailed'!$F$21/100)</f>
        <v>0.87251989597074198</v>
      </c>
      <c r="BA21" s="91">
        <f>'[2]EU Inhabitants'!AV29*('[2]Weighted Average'!AV11/1000)*('[2]Waste Bin detailed'!$F$21/100)</f>
        <v>0.87949148797636034</v>
      </c>
      <c r="BB21" s="91">
        <f>'[2]EU Inhabitants'!AW29*('[2]Weighted Average'!AW11/1000)*('[2]Waste Bin detailed'!$F$21/100)</f>
        <v>0.88626019037448478</v>
      </c>
      <c r="BC21" s="91">
        <f>'[2]EU Inhabitants'!AX29*('[2]Weighted Average'!AX11/1000)*('[2]Waste Bin detailed'!$F$21/100)</f>
        <v>0.89283067462982035</v>
      </c>
      <c r="BD21" s="91">
        <f>'[2]EU Inhabitants'!AY29*('[2]Weighted Average'!AY11/1000)*('[2]Waste Bin detailed'!$F$21/100)</f>
        <v>0.89922281054450859</v>
      </c>
      <c r="BE21" s="91">
        <f>'[2]EU Inhabitants'!AZ29*('[2]Weighted Average'!AZ11/1000)*('[2]Waste Bin detailed'!$F$21/100)</f>
        <v>0.90540028344055901</v>
      </c>
    </row>
    <row r="22" spans="1:57" x14ac:dyDescent="0.35">
      <c r="A22" s="86" t="s">
        <v>636</v>
      </c>
      <c r="C22" s="86" t="s">
        <v>3</v>
      </c>
      <c r="D22" s="87" t="s">
        <v>621</v>
      </c>
      <c r="E22" s="87"/>
      <c r="F22" s="90" t="s">
        <v>59</v>
      </c>
      <c r="G22" s="91">
        <f>'[2]EU Inhabitants'!B30*('[2]Weighted Average'!B11/1000)*('[2]Waste Bin detailed'!$F$21/100)</f>
        <v>18.993193098810451</v>
      </c>
      <c r="H22" s="91">
        <f>'[2]EU Inhabitants'!C30*('[2]Weighted Average'!C11/1000)*('[2]Waste Bin detailed'!$F$21/100)</f>
        <v>19.140546361941254</v>
      </c>
      <c r="I22" s="91">
        <f>'[2]EU Inhabitants'!D30*('[2]Weighted Average'!D11/1000)*('[2]Waste Bin detailed'!$F$21/100)</f>
        <v>19.282622072258977</v>
      </c>
      <c r="J22" s="91">
        <f>'[2]EU Inhabitants'!E30*('[2]Weighted Average'!E11/1000)*('[2]Waste Bin detailed'!$F$21/100)</f>
        <v>19.387087795330554</v>
      </c>
      <c r="K22" s="91">
        <f>'[2]EU Inhabitants'!F30*('[2]Weighted Average'!F11/1000)*('[2]Waste Bin detailed'!$F$21/100)</f>
        <v>19.466354084123587</v>
      </c>
      <c r="L22" s="91">
        <f>'[2]EU Inhabitants'!G30*('[2]Weighted Average'!G11/1000)*('[2]Waste Bin detailed'!$F$21/100)</f>
        <v>19.524993825234183</v>
      </c>
      <c r="M22" s="91">
        <f>'[2]EU Inhabitants'!H30*('[2]Weighted Average'!H11/1000)*('[2]Waste Bin detailed'!$F$21/100)</f>
        <v>19.559294978079762</v>
      </c>
      <c r="N22" s="91">
        <f>'[2]EU Inhabitants'!I30*('[2]Weighted Average'!I11/1000)*('[2]Waste Bin detailed'!$F$21/100)</f>
        <v>19.584788999869311</v>
      </c>
      <c r="O22" s="91">
        <f>'[2]EU Inhabitants'!J30*('[2]Weighted Average'!J11/1000)*('[2]Waste Bin detailed'!$F$21/100)</f>
        <v>19.637494325410387</v>
      </c>
      <c r="P22" s="91">
        <f>'[2]EU Inhabitants'!K30*('[2]Weighted Average'!K11/1000)*('[2]Waste Bin detailed'!$F$21/100)</f>
        <v>19.729485707204624</v>
      </c>
      <c r="Q22" s="91">
        <f>'[2]EU Inhabitants'!L30*('[2]Weighted Average'!L11/1000)*('[2]Waste Bin detailed'!$F$21/100)</f>
        <v>19.830921547524046</v>
      </c>
      <c r="R22" s="91">
        <f>'[2]EU Inhabitants'!M30*('[2]Weighted Average'!M11/1000)*('[2]Waste Bin detailed'!$F$21/100)</f>
        <v>19.916230261869824</v>
      </c>
      <c r="S22" s="91">
        <f>'[2]EU Inhabitants'!N30*('[2]Weighted Average'!N11/1000)*('[2]Waste Bin detailed'!$F$21/100)</f>
        <v>20.002672248090676</v>
      </c>
      <c r="T22" s="91">
        <f>'[2]EU Inhabitants'!O30*('[2]Weighted Average'!O11/1000)*('[2]Waste Bin detailed'!$F$21/100)</f>
        <v>20.061024524564843</v>
      </c>
      <c r="U22" s="91">
        <f>'[2]EU Inhabitants'!P30*('[2]Weighted Average'!P11/1000)*('[2]Waste Bin detailed'!$F$21/100)</f>
        <v>20.122748487405872</v>
      </c>
      <c r="V22" s="91">
        <f>'[2]EU Inhabitants'!Q30*('[2]Weighted Average'!Q11/1000)*('[2]Waste Bin detailed'!$F$21/100)</f>
        <v>20.211581290005675</v>
      </c>
      <c r="W22" s="91">
        <f>'[2]EU Inhabitants'!R30*('[2]Weighted Average'!R11/1000)*('[2]Waste Bin detailed'!$F$21/100)</f>
        <v>20.311435326528798</v>
      </c>
      <c r="X22" s="91">
        <f>'[2]EU Inhabitants'!S30*('[2]Weighted Average'!S11/1000)*('[2]Waste Bin detailed'!$F$21/100)</f>
        <v>20.438012094352679</v>
      </c>
      <c r="Y22" s="91">
        <f>'[2]EU Inhabitants'!T30*('[2]Weighted Average'!T11/1000)*('[2]Waste Bin detailed'!$F$21/100)</f>
        <v>20.55842710822963</v>
      </c>
      <c r="Z22" s="91">
        <f>'[2]EU Inhabitants'!U30*('[2]Weighted Average'!U11/1000)*('[2]Waste Bin detailed'!$F$21/100)</f>
        <v>21.021527044037256</v>
      </c>
      <c r="AA22" s="91">
        <f>'[2]EU Inhabitants'!V30*('[2]Weighted Average'!V11/1000)*('[2]Waste Bin detailed'!$F$21/100)</f>
        <v>21.174133172520115</v>
      </c>
      <c r="AB22" s="91">
        <f>'[2]EU Inhabitants'!W30*('[2]Weighted Average'!W11/1000)*('[2]Waste Bin detailed'!$F$21/100)</f>
        <v>21.257979725147386</v>
      </c>
      <c r="AC22" s="91">
        <f>'[2]EU Inhabitants'!X30*('[2]Weighted Average'!X11/1000)*('[2]Waste Bin detailed'!$F$21/100)</f>
        <v>21.39902352488053</v>
      </c>
      <c r="AD22" s="91">
        <f>'[2]EU Inhabitants'!Y30*('[2]Weighted Average'!Y11/1000)*('[2]Waste Bin detailed'!$F$21/100)</f>
        <v>21.669584214253611</v>
      </c>
      <c r="AE22" s="91">
        <f>'[2]EU Inhabitants'!Z30*('[2]Weighted Average'!Z11/1000)*('[2]Waste Bin detailed'!$F$21/100)</f>
        <v>21.842697133188359</v>
      </c>
      <c r="AF22" s="91">
        <f>'[2]EU Inhabitants'!AA30*('[2]Weighted Average'!AA11/1000)*('[2]Waste Bin detailed'!$F$21/100)</f>
        <v>21.951705091650361</v>
      </c>
      <c r="AG22" s="91">
        <f>'[2]EU Inhabitants'!AB30*('[2]Weighted Average'!AB11/1000)*('[2]Waste Bin detailed'!$F$21/100)</f>
        <v>22.044479078040769</v>
      </c>
      <c r="AH22" s="91">
        <f>'[2]EU Inhabitants'!AC30*('[2]Weighted Average'!AC11/1000)*('[2]Waste Bin detailed'!$F$21/100)</f>
        <v>22.122509960840958</v>
      </c>
      <c r="AI22" s="91">
        <f>'[2]EU Inhabitants'!AD30*('[2]Weighted Average'!AD11/1000)*('[2]Waste Bin detailed'!$F$21/100)</f>
        <v>22.185002992118896</v>
      </c>
      <c r="AJ22" s="91">
        <f>'[2]EU Inhabitants'!AE30*('[2]Weighted Average'!AE11/1000)*('[2]Waste Bin detailed'!$F$21/100)</f>
        <v>22.247385931505349</v>
      </c>
      <c r="AK22" s="91">
        <f>'[2]EU Inhabitants'!AF30*('[2]Weighted Average'!AF11/1000)*('[2]Waste Bin detailed'!$F$21/100)</f>
        <v>22.308274761492203</v>
      </c>
      <c r="AL22" s="91">
        <f>'[2]EU Inhabitants'!AG30*('[2]Weighted Average'!AG11/1000)*('[2]Waste Bin detailed'!$F$21/100)</f>
        <v>22.367234010017874</v>
      </c>
      <c r="AM22" s="91">
        <f>'[2]EU Inhabitants'!AH30*('[2]Weighted Average'!AH11/1000)*('[2]Waste Bin detailed'!$F$21/100)</f>
        <v>22.423250748634807</v>
      </c>
      <c r="AN22" s="91">
        <f>'[2]EU Inhabitants'!AI30*('[2]Weighted Average'!AI11/1000)*('[2]Waste Bin detailed'!$F$21/100)</f>
        <v>22.476599230971221</v>
      </c>
      <c r="AO22" s="91">
        <f>'[2]EU Inhabitants'!AJ30*('[2]Weighted Average'!AJ11/1000)*('[2]Waste Bin detailed'!$F$21/100)</f>
        <v>22.527096723267611</v>
      </c>
      <c r="AP22" s="91">
        <f>'[2]EU Inhabitants'!AK30*('[2]Weighted Average'!AK11/1000)*('[2]Waste Bin detailed'!$F$21/100)</f>
        <v>22.580406164912269</v>
      </c>
      <c r="AQ22" s="91">
        <f>'[2]EU Inhabitants'!AL30*('[2]Weighted Average'!AL11/1000)*('[2]Waste Bin detailed'!$F$21/100)</f>
        <v>22.628625579111269</v>
      </c>
      <c r="AR22" s="91">
        <f>'[2]EU Inhabitants'!AM30*('[2]Weighted Average'!AM11/1000)*('[2]Waste Bin detailed'!$F$21/100)</f>
        <v>22.669550485430189</v>
      </c>
      <c r="AS22" s="91">
        <f>'[2]EU Inhabitants'!AN30*('[2]Weighted Average'!AN11/1000)*('[2]Waste Bin detailed'!$F$21/100)</f>
        <v>22.705747288804879</v>
      </c>
      <c r="AT22" s="91">
        <f>'[2]EU Inhabitants'!AO30*('[2]Weighted Average'!AO11/1000)*('[2]Waste Bin detailed'!$F$21/100)</f>
        <v>22.734392016386359</v>
      </c>
      <c r="AU22" s="91">
        <f>'[2]EU Inhabitants'!AP30*('[2]Weighted Average'!AP11/1000)*('[2]Waste Bin detailed'!$F$21/100)</f>
        <v>22.757986728350932</v>
      </c>
      <c r="AV22" s="91">
        <f>'[2]EU Inhabitants'!AQ30*('[2]Weighted Average'!AQ11/1000)*('[2]Waste Bin detailed'!$F$21/100)</f>
        <v>22.77719027002836</v>
      </c>
      <c r="AW22" s="91">
        <f>'[2]EU Inhabitants'!AR30*('[2]Weighted Average'!AR11/1000)*('[2]Waste Bin detailed'!$F$21/100)</f>
        <v>22.792270510733609</v>
      </c>
      <c r="AX22" s="91">
        <f>'[2]EU Inhabitants'!AS30*('[2]Weighted Average'!AS11/1000)*('[2]Waste Bin detailed'!$F$21/100)</f>
        <v>22.803495537761485</v>
      </c>
      <c r="AY22" s="91">
        <f>'[2]EU Inhabitants'!AT30*('[2]Weighted Average'!AT11/1000)*('[2]Waste Bin detailed'!$F$21/100)</f>
        <v>22.811168772486308</v>
      </c>
      <c r="AZ22" s="91">
        <f>'[2]EU Inhabitants'!AU30*('[2]Weighted Average'!AU11/1000)*('[2]Waste Bin detailed'!$F$21/100)</f>
        <v>22.815562329725012</v>
      </c>
      <c r="BA22" s="91">
        <f>'[2]EU Inhabitants'!AV30*('[2]Weighted Average'!AV11/1000)*('[2]Waste Bin detailed'!$F$21/100)</f>
        <v>22.81703390286652</v>
      </c>
      <c r="BB22" s="91">
        <f>'[2]EU Inhabitants'!AW30*('[2]Weighted Average'!AW11/1000)*('[2]Waste Bin detailed'!$F$21/100)</f>
        <v>22.815852837268803</v>
      </c>
      <c r="BC22" s="91">
        <f>'[2]EU Inhabitants'!AX30*('[2]Weighted Average'!AX11/1000)*('[2]Waste Bin detailed'!$F$21/100)</f>
        <v>22.81230948714294</v>
      </c>
      <c r="BD22" s="91">
        <f>'[2]EU Inhabitants'!AY30*('[2]Weighted Average'!AY11/1000)*('[2]Waste Bin detailed'!$F$21/100)</f>
        <v>22.806688691585347</v>
      </c>
      <c r="BE22" s="91">
        <f>'[2]EU Inhabitants'!AZ30*('[2]Weighted Average'!AZ11/1000)*('[2]Waste Bin detailed'!$F$21/100)</f>
        <v>22.799301878517802</v>
      </c>
    </row>
    <row r="23" spans="1:57" x14ac:dyDescent="0.35">
      <c r="A23" s="86" t="s">
        <v>636</v>
      </c>
      <c r="C23" s="86" t="s">
        <v>3</v>
      </c>
      <c r="D23" s="87" t="s">
        <v>621</v>
      </c>
      <c r="E23" s="87"/>
      <c r="F23" s="90" t="s">
        <v>41</v>
      </c>
      <c r="G23" s="91">
        <f>'[2]EU Inhabitants'!B31*([2]Sources!$C$7/1000)*('[2]Waste Bin detailed'!$F$21/100)</f>
        <v>14.325858869163062</v>
      </c>
      <c r="H23" s="91">
        <f>'[2]EU Inhabitants'!C31*([2]Sources!$C$7/1000)*('[2]Waste Bin detailed'!$F$21/100)</f>
        <v>14.359443831120394</v>
      </c>
      <c r="I23" s="91">
        <f>'[2]EU Inhabitants'!D31*([2]Sources!$C$7/1000)*('[2]Waste Bin detailed'!$F$21/100)</f>
        <v>14.435876473220947</v>
      </c>
      <c r="J23" s="91">
        <f>'[2]EU Inhabitants'!E31*([2]Sources!$C$7/1000)*('[2]Waste Bin detailed'!$F$21/100)</f>
        <v>14.501458451439655</v>
      </c>
      <c r="K23" s="91">
        <f>'[2]EU Inhabitants'!F31*([2]Sources!$C$7/1000)*('[2]Waste Bin detailed'!$F$21/100)</f>
        <v>14.577185737729375</v>
      </c>
      <c r="L23" s="91">
        <f>'[2]EU Inhabitants'!G31*([2]Sources!$C$7/1000)*('[2]Waste Bin detailed'!$F$21/100)</f>
        <v>14.682426972997165</v>
      </c>
      <c r="M23" s="91">
        <f>'[2]EU Inhabitants'!H31*([2]Sources!$C$7/1000)*('[2]Waste Bin detailed'!$F$21/100)</f>
        <v>14.777200656422497</v>
      </c>
      <c r="N23" s="91">
        <f>'[2]EU Inhabitants'!I31*([2]Sources!$C$7/1000)*('[2]Waste Bin detailed'!$F$21/100)</f>
        <v>14.828555572131881</v>
      </c>
      <c r="O23" s="91">
        <f>'[2]EU Inhabitants'!J31*([2]Sources!$C$7/1000)*('[2]Waste Bin detailed'!$F$21/100)</f>
        <v>14.873320602715202</v>
      </c>
      <c r="P23" s="91">
        <f>'[2]EU Inhabitants'!K31*([2]Sources!$C$7/1000)*('[2]Waste Bin detailed'!$F$21/100)</f>
        <v>14.921682231836492</v>
      </c>
      <c r="Q23" s="91">
        <f>'[2]EU Inhabitants'!L31*([2]Sources!$C$7/1000)*('[2]Waste Bin detailed'!$F$21/100)</f>
        <v>14.951471878263465</v>
      </c>
      <c r="R23" s="91">
        <f>'[2]EU Inhabitants'!M31*([2]Sources!$C$7/1000)*('[2]Waste Bin detailed'!$F$21/100)</f>
        <v>14.993580187975535</v>
      </c>
      <c r="S23" s="91">
        <f>'[2]EU Inhabitants'!N31*([2]Sources!$C$7/1000)*('[2]Waste Bin detailed'!$F$21/100)</f>
        <v>15.052581232284052</v>
      </c>
      <c r="T23" s="91">
        <f>'[2]EU Inhabitants'!O31*([2]Sources!$C$7/1000)*('[2]Waste Bin detailed'!$F$21/100)</f>
        <v>15.130884678502165</v>
      </c>
      <c r="U23" s="91">
        <f>'[2]EU Inhabitants'!P31*([2]Sources!$C$7/1000)*('[2]Waste Bin detailed'!$F$21/100)</f>
        <v>15.231005818290319</v>
      </c>
      <c r="V23" s="91">
        <f>'[2]EU Inhabitants'!Q31*([2]Sources!$C$7/1000)*('[2]Waste Bin detailed'!$F$21/100)</f>
        <v>15.369105176786514</v>
      </c>
      <c r="W23" s="91">
        <f>'[2]EU Inhabitants'!R31*([2]Sources!$C$7/1000)*('[2]Waste Bin detailed'!$F$21/100)</f>
        <v>15.575958824406982</v>
      </c>
      <c r="X23" s="91">
        <f>'[2]EU Inhabitants'!S31*([2]Sources!$C$7/1000)*('[2]Waste Bin detailed'!$F$21/100)</f>
        <v>15.705561688796063</v>
      </c>
      <c r="Y23" s="91">
        <f>'[2]EU Inhabitants'!T31*([2]Sources!$C$7/1000)*('[2]Waste Bin detailed'!$F$21/100)</f>
        <v>15.794003282112488</v>
      </c>
      <c r="Z23" s="91">
        <f>'[2]EU Inhabitants'!U31*([2]Sources!$C$7/1000)*('[2]Waste Bin detailed'!$F$21/100)</f>
        <v>15.859361479934359</v>
      </c>
      <c r="AA23" s="91">
        <f>'[2]EU Inhabitants'!V31*([2]Sources!$C$7/1000)*('[2]Waste Bin detailed'!$F$21/100)</f>
        <v>15.935069073549156</v>
      </c>
      <c r="AB23" s="91">
        <f>'[2]EU Inhabitants'!W31*([2]Sources!$C$7/1000)*('[2]Waste Bin detailed'!$F$21/100)</f>
        <v>15.991640757869613</v>
      </c>
      <c r="AC23" s="91">
        <f>'[2]EU Inhabitants'!X31*([2]Sources!$C$7/1000)*('[2]Waste Bin detailed'!$F$21/100)</f>
        <v>16.07446635834701</v>
      </c>
      <c r="AD23" s="91">
        <f>'[2]EU Inhabitants'!Y31*([2]Sources!$C$7/1000)*('[2]Waste Bin detailed'!$F$21/100)</f>
        <v>16.299755930180517</v>
      </c>
      <c r="AE23" s="91">
        <f>'[2]EU Inhabitants'!Z31*([2]Sources!$C$7/1000)*('[2]Waste Bin detailed'!$F$21/100)</f>
        <v>16.293008503655081</v>
      </c>
      <c r="AF23" s="91">
        <f>'[2]EU Inhabitants'!AA31*([2]Sources!$C$7/1000)*('[2]Waste Bin detailed'!$F$21/100)</f>
        <v>16.311340593763987</v>
      </c>
      <c r="AG23" s="91">
        <f>'[2]EU Inhabitants'!AB31*([2]Sources!$C$7/1000)*('[2]Waste Bin detailed'!$F$21/100)</f>
        <v>16.337546173355214</v>
      </c>
      <c r="AH23" s="91">
        <f>'[2]EU Inhabitants'!AC31*([2]Sources!$C$7/1000)*('[2]Waste Bin detailed'!$F$21/100)</f>
        <v>16.372190959271968</v>
      </c>
      <c r="AI23" s="91">
        <f>'[2]EU Inhabitants'!AD31*([2]Sources!$C$7/1000)*('[2]Waste Bin detailed'!$F$21/100)</f>
        <v>16.41451051767865</v>
      </c>
      <c r="AJ23" s="91">
        <f>'[2]EU Inhabitants'!AE31*([2]Sources!$C$7/1000)*('[2]Waste Bin detailed'!$F$21/100)</f>
        <v>16.45627152021483</v>
      </c>
      <c r="AK23" s="91">
        <f>'[2]EU Inhabitants'!AF31*([2]Sources!$C$7/1000)*('[2]Waste Bin detailed'!$F$21/100)</f>
        <v>16.49653587945696</v>
      </c>
      <c r="AL23" s="91">
        <f>'[2]EU Inhabitants'!AG31*([2]Sources!$C$7/1000)*('[2]Waste Bin detailed'!$F$21/100)</f>
        <v>16.535257049082503</v>
      </c>
      <c r="AM23" s="91">
        <f>'[2]EU Inhabitants'!AH31*([2]Sources!$C$7/1000)*('[2]Waste Bin detailed'!$F$21/100)</f>
        <v>16.572189765776521</v>
      </c>
      <c r="AN23" s="91">
        <f>'[2]EU Inhabitants'!AI31*([2]Sources!$C$7/1000)*('[2]Waste Bin detailed'!$F$21/100)</f>
        <v>16.608062658511116</v>
      </c>
      <c r="AO23" s="91">
        <f>'[2]EU Inhabitants'!AJ31*([2]Sources!$C$7/1000)*('[2]Waste Bin detailed'!$F$21/100)</f>
        <v>16.643289273459647</v>
      </c>
      <c r="AP23" s="91">
        <f>'[2]EU Inhabitants'!AK31*([2]Sources!$C$7/1000)*('[2]Waste Bin detailed'!$F$21/100)</f>
        <v>16.683430105922724</v>
      </c>
      <c r="AQ23" s="91">
        <f>'[2]EU Inhabitants'!AL31*([2]Sources!$C$7/1000)*('[2]Waste Bin detailed'!$F$21/100)</f>
        <v>16.720971505296138</v>
      </c>
      <c r="AR23" s="91">
        <f>'[2]EU Inhabitants'!AM31*([2]Sources!$C$7/1000)*('[2]Waste Bin detailed'!$F$21/100)</f>
        <v>16.756450544532299</v>
      </c>
      <c r="AS23" s="91">
        <f>'[2]EU Inhabitants'!AN31*([2]Sources!$C$7/1000)*('[2]Waste Bin detailed'!$F$21/100)</f>
        <v>16.790017604057887</v>
      </c>
      <c r="AT23" s="91">
        <f>'[2]EU Inhabitants'!AO31*([2]Sources!$C$7/1000)*('[2]Waste Bin detailed'!$F$21/100)</f>
        <v>16.821524093689394</v>
      </c>
      <c r="AU23" s="91">
        <f>'[2]EU Inhabitants'!AP31*([2]Sources!$C$7/1000)*('[2]Waste Bin detailed'!$F$21/100)</f>
        <v>16.851575115619873</v>
      </c>
      <c r="AV23" s="91">
        <f>'[2]EU Inhabitants'!AQ31*([2]Sources!$C$7/1000)*('[2]Waste Bin detailed'!$F$21/100)</f>
        <v>16.879970162613755</v>
      </c>
      <c r="AW23" s="91">
        <f>'[2]EU Inhabitants'!AR31*([2]Sources!$C$7/1000)*('[2]Waste Bin detailed'!$F$21/100)</f>
        <v>16.906497985976429</v>
      </c>
      <c r="AX23" s="91">
        <f>'[2]EU Inhabitants'!AS31*([2]Sources!$C$7/1000)*('[2]Waste Bin detailed'!$F$21/100)</f>
        <v>16.931310756377741</v>
      </c>
      <c r="AY23" s="91">
        <f>'[2]EU Inhabitants'!AT31*([2]Sources!$C$7/1000)*('[2]Waste Bin detailed'!$F$21/100)</f>
        <v>16.954240190959272</v>
      </c>
      <c r="AZ23" s="91">
        <f>'[2]EU Inhabitants'!AU31*([2]Sources!$C$7/1000)*('[2]Waste Bin detailed'!$F$21/100)</f>
        <v>16.97534715798896</v>
      </c>
      <c r="BA23" s="91">
        <f>'[2]EU Inhabitants'!AV31*([2]Sources!$C$7/1000)*('[2]Waste Bin detailed'!$F$21/100)</f>
        <v>16.995496344920184</v>
      </c>
      <c r="BB23" s="91">
        <f>'[2]EU Inhabitants'!AW31*([2]Sources!$C$7/1000)*('[2]Waste Bin detailed'!$F$21/100)</f>
        <v>17.014066537371328</v>
      </c>
      <c r="BC23" s="91">
        <f>'[2]EU Inhabitants'!AX31*([2]Sources!$C$7/1000)*('[2]Waste Bin detailed'!$F$21/100)</f>
        <v>17.030551096523947</v>
      </c>
      <c r="BD23" s="91">
        <f>'[2]EU Inhabitants'!AY31*([2]Sources!$C$7/1000)*('[2]Waste Bin detailed'!$F$21/100)</f>
        <v>17.044307325078321</v>
      </c>
      <c r="BE23" s="91">
        <f>'[2]EU Inhabitants'!AZ31*([2]Sources!$C$7/1000)*('[2]Waste Bin detailed'!$F$21/100)</f>
        <v>17.055908100850367</v>
      </c>
    </row>
    <row r="24" spans="1:57" x14ac:dyDescent="0.35">
      <c r="A24" s="86" t="s">
        <v>636</v>
      </c>
      <c r="C24" s="86" t="s">
        <v>3</v>
      </c>
      <c r="D24" s="87" t="s">
        <v>621</v>
      </c>
      <c r="E24" s="87"/>
      <c r="F24" s="90" t="s">
        <v>61</v>
      </c>
      <c r="G24" s="91">
        <f>'[2]EU Inhabitants'!B32*('[2]Weighted Average'!B11/1000)*('[2]Waste Bin detailed'!$F$21/100)</f>
        <v>45.810929968721105</v>
      </c>
      <c r="H24" s="91">
        <f>'[2]EU Inhabitants'!C32*('[2]Weighted Average'!C11/1000)*('[2]Waste Bin detailed'!$F$21/100)</f>
        <v>45.799597437624733</v>
      </c>
      <c r="I24" s="91">
        <f>'[2]EU Inhabitants'!D32*('[2]Weighted Average'!D11/1000)*('[2]Waste Bin detailed'!$F$21/100)</f>
        <v>45.786822894712884</v>
      </c>
      <c r="J24" s="91">
        <f>'[2]EU Inhabitants'!E32*('[2]Weighted Average'!E11/1000)*('[2]Waste Bin detailed'!$F$21/100)</f>
        <v>45.758389458176396</v>
      </c>
      <c r="K24" s="91">
        <f>'[2]EU Inhabitants'!F32*('[2]Weighted Average'!F11/1000)*('[2]Waste Bin detailed'!$F$21/100)</f>
        <v>45.727053435247456</v>
      </c>
      <c r="L24" s="91">
        <f>'[2]EU Inhabitants'!G32*('[2]Weighted Average'!G11/1000)*('[2]Waste Bin detailed'!$F$21/100)</f>
        <v>45.711122269867808</v>
      </c>
      <c r="M24" s="91">
        <f>'[2]EU Inhabitants'!H32*('[2]Weighted Average'!H11/1000)*('[2]Waste Bin detailed'!$F$21/100)</f>
        <v>45.690920726488351</v>
      </c>
      <c r="N24" s="91">
        <f>'[2]EU Inhabitants'!I32*('[2]Weighted Average'!I11/1000)*('[2]Waste Bin detailed'!$F$21/100)</f>
        <v>45.646156431299659</v>
      </c>
      <c r="O24" s="91">
        <f>'[2]EU Inhabitants'!J32*('[2]Weighted Average'!J11/1000)*('[2]Waste Bin detailed'!$F$21/100)</f>
        <v>45.624960651483057</v>
      </c>
      <c r="P24" s="91">
        <f>'[2]EU Inhabitants'!K32*('[2]Weighted Average'!K11/1000)*('[2]Waste Bin detailed'!$F$21/100)</f>
        <v>45.639387459860295</v>
      </c>
      <c r="Q24" s="91">
        <f>'[2]EU Inhabitants'!L32*('[2]Weighted Average'!L11/1000)*('[2]Waste Bin detailed'!$F$21/100)</f>
        <v>45.491947665894926</v>
      </c>
      <c r="R24" s="91">
        <f>'[2]EU Inhabitants'!M32*('[2]Weighted Average'!M11/1000)*('[2]Waste Bin detailed'!$F$21/100)</f>
        <v>45.513628981750877</v>
      </c>
      <c r="S24" s="91">
        <f>'[2]EU Inhabitants'!N32*('[2]Weighted Average'!N11/1000)*('[2]Waste Bin detailed'!$F$21/100)</f>
        <v>45.508769805355868</v>
      </c>
      <c r="T24" s="91">
        <f>'[2]EU Inhabitants'!O32*('[2]Weighted Average'!O11/1000)*('[2]Waste Bin detailed'!$F$21/100)</f>
        <v>45.506125637991886</v>
      </c>
      <c r="U24" s="91">
        <f>'[2]EU Inhabitants'!P32*('[2]Weighted Average'!P11/1000)*('[2]Waste Bin detailed'!$F$21/100)</f>
        <v>45.457877294662552</v>
      </c>
      <c r="V24" s="91">
        <f>'[2]EU Inhabitants'!Q32*('[2]Weighted Average'!Q11/1000)*('[2]Waste Bin detailed'!$F$21/100)</f>
        <v>45.450920678648814</v>
      </c>
      <c r="W24" s="91">
        <f>'[2]EU Inhabitants'!R32*('[2]Weighted Average'!R11/1000)*('[2]Waste Bin detailed'!$F$21/100)</f>
        <v>45.418638311779539</v>
      </c>
      <c r="X24" s="91">
        <f>'[2]EU Inhabitants'!S32*('[2]Weighted Average'!S11/1000)*('[2]Waste Bin detailed'!$F$21/100)</f>
        <v>45.434626903259691</v>
      </c>
      <c r="Y24" s="91">
        <f>'[2]EU Inhabitants'!T32*('[2]Weighted Average'!T11/1000)*('[2]Waste Bin detailed'!$F$21/100)</f>
        <v>45.441891297519504</v>
      </c>
      <c r="Z24" s="91">
        <f>'[2]EU Inhabitants'!U32*('[2]Weighted Average'!U11/1000)*('[2]Waste Bin detailed'!$F$21/100)</f>
        <v>46.189038628795622</v>
      </c>
      <c r="AA24" s="91">
        <f>'[2]EU Inhabitants'!V32*('[2]Weighted Average'!V11/1000)*('[2]Waste Bin detailed'!$F$21/100)</f>
        <v>46.171290790359272</v>
      </c>
      <c r="AB24" s="91">
        <f>'[2]EU Inhabitants'!W32*('[2]Weighted Average'!W11/1000)*('[2]Waste Bin detailed'!$F$21/100)</f>
        <v>46.030493356384206</v>
      </c>
      <c r="AC24" s="91">
        <f>'[2]EU Inhabitants'!X32*('[2]Weighted Average'!X11/1000)*('[2]Waste Bin detailed'!$F$21/100)</f>
        <v>45.806329477615307</v>
      </c>
      <c r="AD24" s="91">
        <f>'[2]EU Inhabitants'!Y32*('[2]Weighted Average'!Y11/1000)*('[2]Waste Bin detailed'!$F$21/100)</f>
        <v>44.715353729297028</v>
      </c>
      <c r="AE24" s="91">
        <f>'[2]EU Inhabitants'!Z32*('[2]Weighted Average'!Z11/1000)*('[2]Waste Bin detailed'!$F$21/100)</f>
        <v>46.899174531839201</v>
      </c>
      <c r="AF24" s="91">
        <f>'[2]EU Inhabitants'!AA32*('[2]Weighted Average'!AA11/1000)*('[2]Waste Bin detailed'!$F$21/100)</f>
        <v>46.681528831436722</v>
      </c>
      <c r="AG24" s="91">
        <f>'[2]EU Inhabitants'!AB32*('[2]Weighted Average'!AB11/1000)*('[2]Waste Bin detailed'!$F$21/100)</f>
        <v>46.45616232686482</v>
      </c>
      <c r="AH24" s="91">
        <f>'[2]EU Inhabitants'!AC32*('[2]Weighted Average'!AC11/1000)*('[2]Waste Bin detailed'!$F$21/100)</f>
        <v>46.224386741403315</v>
      </c>
      <c r="AI24" s="91">
        <f>'[2]EU Inhabitants'!AD32*('[2]Weighted Average'!AD11/1000)*('[2]Waste Bin detailed'!$F$21/100)</f>
        <v>45.984043116376867</v>
      </c>
      <c r="AJ24" s="91">
        <f>'[2]EU Inhabitants'!AE32*('[2]Weighted Average'!AE11/1000)*('[2]Waste Bin detailed'!$F$21/100)</f>
        <v>45.748186008429741</v>
      </c>
      <c r="AK24" s="91">
        <f>'[2]EU Inhabitants'!AF32*('[2]Weighted Average'!AF11/1000)*('[2]Waste Bin detailed'!$F$21/100)</f>
        <v>45.513081426363527</v>
      </c>
      <c r="AL24" s="91">
        <f>'[2]EU Inhabitants'!AG32*('[2]Weighted Average'!AG11/1000)*('[2]Waste Bin detailed'!$F$21/100)</f>
        <v>45.280036893031678</v>
      </c>
      <c r="AM24" s="91">
        <f>'[2]EU Inhabitants'!AH32*('[2]Weighted Average'!AH11/1000)*('[2]Waste Bin detailed'!$F$21/100)</f>
        <v>45.047575708920292</v>
      </c>
      <c r="AN24" s="91">
        <f>'[2]EU Inhabitants'!AI32*('[2]Weighted Average'!AI11/1000)*('[2]Waste Bin detailed'!$F$21/100)</f>
        <v>44.815955098562242</v>
      </c>
      <c r="AO24" s="91">
        <f>'[2]EU Inhabitants'!AJ32*('[2]Weighted Average'!AJ11/1000)*('[2]Waste Bin detailed'!$F$21/100)</f>
        <v>44.589959546354713</v>
      </c>
      <c r="AP24" s="91">
        <f>'[2]EU Inhabitants'!AK32*('[2]Weighted Average'!AK11/1000)*('[2]Waste Bin detailed'!$F$21/100)</f>
        <v>44.416724844348998</v>
      </c>
      <c r="AQ24" s="91">
        <f>'[2]EU Inhabitants'!AL32*('[2]Weighted Average'!AL11/1000)*('[2]Waste Bin detailed'!$F$21/100)</f>
        <v>44.246716848922908</v>
      </c>
      <c r="AR24" s="91">
        <f>'[2]EU Inhabitants'!AM32*('[2]Weighted Average'!AM11/1000)*('[2]Waste Bin detailed'!$F$21/100)</f>
        <v>44.081099063615525</v>
      </c>
      <c r="AS24" s="91">
        <f>'[2]EU Inhabitants'!AN32*('[2]Weighted Average'!AN11/1000)*('[2]Waste Bin detailed'!$F$21/100)</f>
        <v>43.920053833589456</v>
      </c>
      <c r="AT24" s="91">
        <f>'[2]EU Inhabitants'!AO32*('[2]Weighted Average'!AO11/1000)*('[2]Waste Bin detailed'!$F$21/100)</f>
        <v>43.758424710864361</v>
      </c>
      <c r="AU24" s="91">
        <f>'[2]EU Inhabitants'!AP32*('[2]Weighted Average'!AP11/1000)*('[2]Waste Bin detailed'!$F$21/100)</f>
        <v>43.598806095910938</v>
      </c>
      <c r="AV24" s="91">
        <f>'[2]EU Inhabitants'!AQ32*('[2]Weighted Average'!AQ11/1000)*('[2]Waste Bin detailed'!$F$21/100)</f>
        <v>43.44207334516252</v>
      </c>
      <c r="AW24" s="91">
        <f>'[2]EU Inhabitants'!AR32*('[2]Weighted Average'!AR11/1000)*('[2]Waste Bin detailed'!$F$21/100)</f>
        <v>43.288261415489785</v>
      </c>
      <c r="AX24" s="91">
        <f>'[2]EU Inhabitants'!AS32*('[2]Weighted Average'!AS11/1000)*('[2]Waste Bin detailed'!$F$21/100)</f>
        <v>43.13509892304252</v>
      </c>
      <c r="AY24" s="91">
        <f>'[2]EU Inhabitants'!AT32*('[2]Weighted Average'!AT11/1000)*('[2]Waste Bin detailed'!$F$21/100)</f>
        <v>42.983455384847929</v>
      </c>
      <c r="AZ24" s="91">
        <f>'[2]EU Inhabitants'!AU32*('[2]Weighted Average'!AU11/1000)*('[2]Waste Bin detailed'!$F$21/100)</f>
        <v>42.834663191972446</v>
      </c>
      <c r="BA24" s="91">
        <f>'[2]EU Inhabitants'!AV32*('[2]Weighted Average'!AV11/1000)*('[2]Waste Bin detailed'!$F$21/100)</f>
        <v>42.687527687485584</v>
      </c>
      <c r="BB24" s="91">
        <f>'[2]EU Inhabitants'!AW32*('[2]Weighted Average'!AW11/1000)*('[2]Waste Bin detailed'!$F$21/100)</f>
        <v>42.54024830111333</v>
      </c>
      <c r="BC24" s="91">
        <f>'[2]EU Inhabitants'!AX32*('[2]Weighted Average'!AX11/1000)*('[2]Waste Bin detailed'!$F$21/100)</f>
        <v>42.396813669371774</v>
      </c>
      <c r="BD24" s="91">
        <f>'[2]EU Inhabitants'!AY32*('[2]Weighted Average'!AY11/1000)*('[2]Waste Bin detailed'!$F$21/100)</f>
        <v>42.256327220350258</v>
      </c>
      <c r="BE24" s="91">
        <f>'[2]EU Inhabitants'!AZ32*('[2]Weighted Average'!AZ11/1000)*('[2]Waste Bin detailed'!$F$21/100)</f>
        <v>42.11465064467621</v>
      </c>
    </row>
    <row r="25" spans="1:57" x14ac:dyDescent="0.35">
      <c r="A25" s="86" t="s">
        <v>636</v>
      </c>
      <c r="C25" s="86" t="s">
        <v>3</v>
      </c>
      <c r="D25" s="87" t="s">
        <v>621</v>
      </c>
      <c r="E25" s="87"/>
      <c r="F25" s="90" t="s">
        <v>62</v>
      </c>
      <c r="G25" s="91">
        <f>'[2]EU Inhabitants'!B33*('[2]Weighted Average'!B11/1000)*('[2]Waste Bin detailed'!$F$21/100)</f>
        <v>12.270692603037483</v>
      </c>
      <c r="H25" s="91">
        <f>'[2]EU Inhabitants'!C33*('[2]Weighted Average'!C11/1000)*('[2]Waste Bin detailed'!$F$21/100)</f>
        <v>12.368532624119</v>
      </c>
      <c r="I25" s="91">
        <f>'[2]EU Inhabitants'!D33*('[2]Weighted Average'!D11/1000)*('[2]Waste Bin detailed'!$F$21/100)</f>
        <v>12.445385095217263</v>
      </c>
      <c r="J25" s="91">
        <f>'[2]EU Inhabitants'!E33*('[2]Weighted Average'!E11/1000)*('[2]Waste Bin detailed'!$F$21/100)</f>
        <v>12.505130259134072</v>
      </c>
      <c r="K25" s="91">
        <f>'[2]EU Inhabitants'!F33*('[2]Weighted Average'!F11/1000)*('[2]Waste Bin detailed'!$F$21/100)</f>
        <v>12.539777239996241</v>
      </c>
      <c r="L25" s="91">
        <f>'[2]EU Inhabitants'!G33*('[2]Weighted Average'!G11/1000)*('[2]Waste Bin detailed'!$F$21/100)</f>
        <v>12.56680747360484</v>
      </c>
      <c r="M25" s="91">
        <f>'[2]EU Inhabitants'!H33*('[2]Weighted Average'!H11/1000)*('[2]Waste Bin detailed'!$F$21/100)</f>
        <v>12.587512594611844</v>
      </c>
      <c r="N25" s="91">
        <f>'[2]EU Inhabitants'!I33*('[2]Weighted Average'!I11/1000)*('[2]Waste Bin detailed'!$F$21/100)</f>
        <v>12.610258863224502</v>
      </c>
      <c r="O25" s="91">
        <f>'[2]EU Inhabitants'!J33*('[2]Weighted Average'!J11/1000)*('[2]Waste Bin detailed'!$F$21/100)</f>
        <v>12.632495846436417</v>
      </c>
      <c r="P25" s="91">
        <f>'[2]EU Inhabitants'!K33*('[2]Weighted Average'!K11/1000)*('[2]Waste Bin detailed'!$F$21/100)</f>
        <v>12.641363966306393</v>
      </c>
      <c r="Q25" s="91">
        <f>'[2]EU Inhabitants'!L33*('[2]Weighted Average'!L11/1000)*('[2]Waste Bin detailed'!$F$21/100)</f>
        <v>12.650496029493171</v>
      </c>
      <c r="R25" s="91">
        <f>'[2]EU Inhabitants'!M33*('[2]Weighted Average'!M11/1000)*('[2]Waste Bin detailed'!$F$21/100)</f>
        <v>12.642368338529216</v>
      </c>
      <c r="S25" s="91">
        <f>'[2]EU Inhabitants'!N33*('[2]Weighted Average'!N11/1000)*('[2]Waste Bin detailed'!$F$21/100)</f>
        <v>12.604407983798462</v>
      </c>
      <c r="T25" s="91">
        <f>'[2]EU Inhabitants'!O33*('[2]Weighted Average'!O11/1000)*('[2]Waste Bin detailed'!$F$21/100)</f>
        <v>12.538205635434693</v>
      </c>
      <c r="U25" s="91">
        <f>'[2]EU Inhabitants'!P33*('[2]Weighted Average'!P11/1000)*('[2]Waste Bin detailed'!$F$21/100)</f>
        <v>12.467903749556843</v>
      </c>
      <c r="V25" s="91">
        <f>'[2]EU Inhabitants'!Q33*('[2]Weighted Average'!Q11/1000)*('[2]Waste Bin detailed'!$F$21/100)</f>
        <v>12.407251512292385</v>
      </c>
      <c r="W25" s="91">
        <f>'[2]EU Inhabitants'!R33*('[2]Weighted Average'!R11/1000)*('[2]Waste Bin detailed'!$F$21/100)</f>
        <v>12.370915305698535</v>
      </c>
      <c r="X25" s="91">
        <f>'[2]EU Inhabitants'!S33*('[2]Weighted Average'!S11/1000)*('[2]Waste Bin detailed'!$F$21/100)</f>
        <v>12.335397436632014</v>
      </c>
      <c r="Y25" s="91">
        <f>'[2]EU Inhabitants'!T33*('[2]Weighted Average'!T11/1000)*('[2]Waste Bin detailed'!$F$21/100)</f>
        <v>12.313968574295023</v>
      </c>
      <c r="Z25" s="91">
        <f>'[2]EU Inhabitants'!U33*('[2]Weighted Average'!U11/1000)*('[2]Waste Bin detailed'!$F$21/100)</f>
        <v>12.500181961408012</v>
      </c>
      <c r="AA25" s="91">
        <f>'[2]EU Inhabitants'!V33*('[2]Weighted Average'!V11/1000)*('[2]Waste Bin detailed'!$F$21/100)</f>
        <v>12.523675644734659</v>
      </c>
      <c r="AB25" s="91">
        <f>'[2]EU Inhabitants'!W33*('[2]Weighted Average'!W11/1000)*('[2]Waste Bin detailed'!$F$21/100)</f>
        <v>12.527315215144164</v>
      </c>
      <c r="AC25" s="91">
        <f>'[2]EU Inhabitants'!X33*('[2]Weighted Average'!X11/1000)*('[2]Waste Bin detailed'!$F$21/100)</f>
        <v>12.593242048316931</v>
      </c>
      <c r="AD25" s="91">
        <f>'[2]EU Inhabitants'!Y33*('[2]Weighted Average'!Y11/1000)*('[2]Waste Bin detailed'!$F$21/100)</f>
        <v>12.734813497708558</v>
      </c>
      <c r="AE25" s="91">
        <f>'[2]EU Inhabitants'!Z33*('[2]Weighted Average'!Z11/1000)*('[2]Waste Bin detailed'!$F$21/100)</f>
        <v>12.63887034243553</v>
      </c>
      <c r="AF25" s="91">
        <f>'[2]EU Inhabitants'!AA33*('[2]Weighted Average'!AA11/1000)*('[2]Waste Bin detailed'!$F$21/100)</f>
        <v>12.615179669512951</v>
      </c>
      <c r="AG25" s="91">
        <f>'[2]EU Inhabitants'!AB33*('[2]Weighted Average'!AB11/1000)*('[2]Waste Bin detailed'!$F$21/100)</f>
        <v>12.588315777579979</v>
      </c>
      <c r="AH25" s="91">
        <f>'[2]EU Inhabitants'!AC33*('[2]Weighted Average'!AC11/1000)*('[2]Waste Bin detailed'!$F$21/100)</f>
        <v>12.558817359716148</v>
      </c>
      <c r="AI25" s="91">
        <f>'[2]EU Inhabitants'!AD33*('[2]Weighted Average'!AD11/1000)*('[2]Waste Bin detailed'!$F$21/100)</f>
        <v>12.527229277205434</v>
      </c>
      <c r="AJ25" s="91">
        <f>'[2]EU Inhabitants'!AE33*('[2]Weighted Average'!AE11/1000)*('[2]Waste Bin detailed'!$F$21/100)</f>
        <v>12.496161897831939</v>
      </c>
      <c r="AK25" s="91">
        <f>'[2]EU Inhabitants'!AF33*('[2]Weighted Average'!AF11/1000)*('[2]Waste Bin detailed'!$F$21/100)</f>
        <v>12.465615188713995</v>
      </c>
      <c r="AL25" s="91">
        <f>'[2]EU Inhabitants'!AG33*('[2]Weighted Average'!AG11/1000)*('[2]Waste Bin detailed'!$F$21/100)</f>
        <v>12.434454760022046</v>
      </c>
      <c r="AM25" s="91">
        <f>'[2]EU Inhabitants'!AH33*('[2]Weighted Average'!AH11/1000)*('[2]Waste Bin detailed'!$F$21/100)</f>
        <v>12.403042804409433</v>
      </c>
      <c r="AN25" s="91">
        <f>'[2]EU Inhabitants'!AI33*('[2]Weighted Average'!AI11/1000)*('[2]Waste Bin detailed'!$F$21/100)</f>
        <v>12.371513069149396</v>
      </c>
      <c r="AO25" s="91">
        <f>'[2]EU Inhabitants'!AJ33*('[2]Weighted Average'!AJ11/1000)*('[2]Waste Bin detailed'!$F$21/100)</f>
        <v>12.339597964607782</v>
      </c>
      <c r="AP25" s="91">
        <f>'[2]EU Inhabitants'!AK33*('[2]Weighted Average'!AK11/1000)*('[2]Waste Bin detailed'!$F$21/100)</f>
        <v>12.310110166547034</v>
      </c>
      <c r="AQ25" s="91">
        <f>'[2]EU Inhabitants'!AL33*('[2]Weighted Average'!AL11/1000)*('[2]Waste Bin detailed'!$F$21/100)</f>
        <v>12.28012224982829</v>
      </c>
      <c r="AR25" s="91">
        <f>'[2]EU Inhabitants'!AM33*('[2]Weighted Average'!AM11/1000)*('[2]Waste Bin detailed'!$F$21/100)</f>
        <v>12.249413484109944</v>
      </c>
      <c r="AS25" s="91">
        <f>'[2]EU Inhabitants'!AN33*('[2]Weighted Average'!AN11/1000)*('[2]Waste Bin detailed'!$F$21/100)</f>
        <v>12.217152328209767</v>
      </c>
      <c r="AT25" s="91">
        <f>'[2]EU Inhabitants'!AO33*('[2]Weighted Average'!AO11/1000)*('[2]Waste Bin detailed'!$F$21/100)</f>
        <v>12.183879934537439</v>
      </c>
      <c r="AU25" s="91">
        <f>'[2]EU Inhabitants'!AP33*('[2]Weighted Average'!AP11/1000)*('[2]Waste Bin detailed'!$F$21/100)</f>
        <v>12.149889903862405</v>
      </c>
      <c r="AV25" s="91">
        <f>'[2]EU Inhabitants'!AQ33*('[2]Weighted Average'!AQ11/1000)*('[2]Waste Bin detailed'!$F$21/100)</f>
        <v>12.114931951114388</v>
      </c>
      <c r="AW25" s="91">
        <f>'[2]EU Inhabitants'!AR33*('[2]Weighted Average'!AR11/1000)*('[2]Waste Bin detailed'!$F$21/100)</f>
        <v>12.07895630655721</v>
      </c>
      <c r="AX25" s="91">
        <f>'[2]EU Inhabitants'!AS33*('[2]Weighted Average'!AS11/1000)*('[2]Waste Bin detailed'!$F$21/100)</f>
        <v>12.041265499645009</v>
      </c>
      <c r="AY25" s="91">
        <f>'[2]EU Inhabitants'!AT33*('[2]Weighted Average'!AT11/1000)*('[2]Waste Bin detailed'!$F$21/100)</f>
        <v>12.001315748591512</v>
      </c>
      <c r="AZ25" s="91">
        <f>'[2]EU Inhabitants'!AU33*('[2]Weighted Average'!AU11/1000)*('[2]Waste Bin detailed'!$F$21/100)</f>
        <v>11.959937067563173</v>
      </c>
      <c r="BA25" s="91">
        <f>'[2]EU Inhabitants'!AV33*('[2]Weighted Average'!AV11/1000)*('[2]Waste Bin detailed'!$F$21/100)</f>
        <v>11.917490255841471</v>
      </c>
      <c r="BB25" s="91">
        <f>'[2]EU Inhabitants'!AW33*('[2]Weighted Average'!AW11/1000)*('[2]Waste Bin detailed'!$F$21/100)</f>
        <v>11.873835058839569</v>
      </c>
      <c r="BC25" s="91">
        <f>'[2]EU Inhabitants'!AX33*('[2]Weighted Average'!AX11/1000)*('[2]Waste Bin detailed'!$F$21/100)</f>
        <v>11.829483711379602</v>
      </c>
      <c r="BD25" s="91">
        <f>'[2]EU Inhabitants'!AY33*('[2]Weighted Average'!AY11/1000)*('[2]Waste Bin detailed'!$F$21/100)</f>
        <v>11.784029112848998</v>
      </c>
      <c r="BE25" s="91">
        <f>'[2]EU Inhabitants'!AZ33*('[2]Weighted Average'!AZ11/1000)*('[2]Waste Bin detailed'!$F$21/100)</f>
        <v>11.737933687132474</v>
      </c>
    </row>
    <row r="26" spans="1:57" x14ac:dyDescent="0.35">
      <c r="A26" s="86" t="s">
        <v>636</v>
      </c>
      <c r="C26" s="86" t="s">
        <v>3</v>
      </c>
      <c r="D26" s="87" t="s">
        <v>621</v>
      </c>
      <c r="E26" s="87"/>
      <c r="F26" s="90" t="s">
        <v>63</v>
      </c>
      <c r="G26" s="91">
        <f>'[2]EU Inhabitants'!B34*('[2]Weighted Average'!B11/1000)*('[2]Waste Bin detailed'!$F$21/100)</f>
        <v>26.884941186302378</v>
      </c>
      <c r="H26" s="91">
        <f>'[2]EU Inhabitants'!C34*('[2]Weighted Average'!C11/1000)*('[2]Waste Bin detailed'!$F$21/100)</f>
        <v>26.854893851941629</v>
      </c>
      <c r="I26" s="91">
        <f>'[2]EU Inhabitants'!D34*('[2]Weighted Average'!D11/1000)*('[2]Waste Bin detailed'!$F$21/100)</f>
        <v>26.140909720634632</v>
      </c>
      <c r="J26" s="91">
        <f>'[2]EU Inhabitants'!E34*('[2]Weighted Average'!E11/1000)*('[2]Waste Bin detailed'!$F$21/100)</f>
        <v>25.894244334828443</v>
      </c>
      <c r="K26" s="91">
        <f>'[2]EU Inhabitants'!F34*('[2]Weighted Average'!F11/1000)*('[2]Waste Bin detailed'!$F$21/100)</f>
        <v>25.768073925964945</v>
      </c>
      <c r="L26" s="91">
        <f>'[2]EU Inhabitants'!G34*('[2]Weighted Average'!G11/1000)*('[2]Waste Bin detailed'!$F$21/100)</f>
        <v>25.604223366910787</v>
      </c>
      <c r="M26" s="91">
        <f>'[2]EU Inhabitants'!H34*('[2]Weighted Average'!H11/1000)*('[2]Waste Bin detailed'!$F$21/100)</f>
        <v>25.454077442236947</v>
      </c>
      <c r="N26" s="91">
        <f>'[2]EU Inhabitants'!I34*('[2]Weighted Average'!I11/1000)*('[2]Waste Bin detailed'!$F$21/100)</f>
        <v>25.298731208335681</v>
      </c>
      <c r="O26" s="91">
        <f>'[2]EU Inhabitants'!J34*('[2]Weighted Average'!J11/1000)*('[2]Waste Bin detailed'!$F$21/100)</f>
        <v>24.700937091029182</v>
      </c>
      <c r="P26" s="91">
        <f>'[2]EU Inhabitants'!K34*('[2]Weighted Average'!K11/1000)*('[2]Waste Bin detailed'!$F$21/100)</f>
        <v>24.462065984846074</v>
      </c>
      <c r="Q26" s="91">
        <f>'[2]EU Inhabitants'!L34*('[2]Weighted Average'!L11/1000)*('[2]Waste Bin detailed'!$F$21/100)</f>
        <v>24.28129915530381</v>
      </c>
      <c r="R26" s="91">
        <f>'[2]EU Inhabitants'!M34*('[2]Weighted Average'!M11/1000)*('[2]Waste Bin detailed'!$F$21/100)</f>
        <v>24.153095874721714</v>
      </c>
      <c r="S26" s="91">
        <f>'[2]EU Inhabitants'!N34*('[2]Weighted Average'!N11/1000)*('[2]Waste Bin detailed'!$F$21/100)</f>
        <v>24.026614478487907</v>
      </c>
      <c r="T26" s="91">
        <f>'[2]EU Inhabitants'!O34*('[2]Weighted Average'!O11/1000)*('[2]Waste Bin detailed'!$F$21/100)</f>
        <v>23.935242430014046</v>
      </c>
      <c r="U26" s="91">
        <f>'[2]EU Inhabitants'!P34*('[2]Weighted Average'!P11/1000)*('[2]Waste Bin detailed'!$F$21/100)</f>
        <v>23.850961395520898</v>
      </c>
      <c r="V26" s="91">
        <f>'[2]EU Inhabitants'!Q34*('[2]Weighted Average'!Q11/1000)*('[2]Waste Bin detailed'!$F$21/100)</f>
        <v>23.763310352792381</v>
      </c>
      <c r="W26" s="91">
        <f>'[2]EU Inhabitants'!R34*('[2]Weighted Average'!R11/1000)*('[2]Waste Bin detailed'!$F$21/100)</f>
        <v>23.638789539262053</v>
      </c>
      <c r="X26" s="91">
        <f>'[2]EU Inhabitants'!S34*('[2]Weighted Average'!S11/1000)*('[2]Waste Bin detailed'!$F$21/100)</f>
        <v>23.503972292541118</v>
      </c>
      <c r="Y26" s="91">
        <f>'[2]EU Inhabitants'!T34*('[2]Weighted Average'!T11/1000)*('[2]Waste Bin detailed'!$F$21/100)</f>
        <v>23.373242649211679</v>
      </c>
      <c r="Z26" s="91">
        <f>'[2]EU Inhabitants'!U34*('[2]Weighted Average'!U11/1000)*('[2]Waste Bin detailed'!$F$21/100)</f>
        <v>23.615189481335491</v>
      </c>
      <c r="AA26" s="91">
        <f>'[2]EU Inhabitants'!V34*('[2]Weighted Average'!V11/1000)*('[2]Waste Bin detailed'!$F$21/100)</f>
        <v>23.511095300242243</v>
      </c>
      <c r="AB26" s="91">
        <f>'[2]EU Inhabitants'!W34*('[2]Weighted Average'!W11/1000)*('[2]Waste Bin detailed'!$F$21/100)</f>
        <v>23.357873989552356</v>
      </c>
      <c r="AC26" s="91">
        <f>'[2]EU Inhabitants'!X34*('[2]Weighted Average'!X11/1000)*('[2]Waste Bin detailed'!$F$21/100)</f>
        <v>23.165115154013382</v>
      </c>
      <c r="AD26" s="91">
        <f>'[2]EU Inhabitants'!Y34*('[2]Weighted Average'!Y11/1000)*('[2]Waste Bin detailed'!$F$21/100)</f>
        <v>23.182156338388815</v>
      </c>
      <c r="AE26" s="91">
        <f>'[2]EU Inhabitants'!Z34*('[2]Weighted Average'!Z11/1000)*('[2]Waste Bin detailed'!$F$21/100)</f>
        <v>23.042335370414925</v>
      </c>
      <c r="AF26" s="91">
        <f>'[2]EU Inhabitants'!AA34*('[2]Weighted Average'!AA11/1000)*('[2]Waste Bin detailed'!$F$21/100)</f>
        <v>22.904167399190555</v>
      </c>
      <c r="AG26" s="91">
        <f>'[2]EU Inhabitants'!AB34*('[2]Weighted Average'!AB11/1000)*('[2]Waste Bin detailed'!$F$21/100)</f>
        <v>22.760778022566235</v>
      </c>
      <c r="AH26" s="91">
        <f>'[2]EU Inhabitants'!AC34*('[2]Weighted Average'!AC11/1000)*('[2]Waste Bin detailed'!$F$21/100)</f>
        <v>22.613008343318626</v>
      </c>
      <c r="AI26" s="91">
        <f>'[2]EU Inhabitants'!AD34*('[2]Weighted Average'!AD11/1000)*('[2]Waste Bin detailed'!$F$21/100)</f>
        <v>22.459367023481356</v>
      </c>
      <c r="AJ26" s="91">
        <f>'[2]EU Inhabitants'!AE34*('[2]Weighted Average'!AE11/1000)*('[2]Waste Bin detailed'!$F$21/100)</f>
        <v>22.307947433708993</v>
      </c>
      <c r="AK26" s="91">
        <f>'[2]EU Inhabitants'!AF34*('[2]Weighted Average'!AF11/1000)*('[2]Waste Bin detailed'!$F$21/100)</f>
        <v>22.158494791775752</v>
      </c>
      <c r="AL26" s="91">
        <f>'[2]EU Inhabitants'!AG34*('[2]Weighted Average'!AG11/1000)*('[2]Waste Bin detailed'!$F$21/100)</f>
        <v>22.011353025728841</v>
      </c>
      <c r="AM26" s="91">
        <f>'[2]EU Inhabitants'!AH34*('[2]Weighted Average'!AH11/1000)*('[2]Waste Bin detailed'!$F$21/100)</f>
        <v>21.866221495433575</v>
      </c>
      <c r="AN26" s="91">
        <f>'[2]EU Inhabitants'!AI34*('[2]Weighted Average'!AI11/1000)*('[2]Waste Bin detailed'!$F$21/100)</f>
        <v>21.741527391543109</v>
      </c>
      <c r="AO26" s="91">
        <f>'[2]EU Inhabitants'!AJ34*('[2]Weighted Average'!AJ11/1000)*('[2]Waste Bin detailed'!$F$21/100)</f>
        <v>21.623074257093606</v>
      </c>
      <c r="AP26" s="91">
        <f>'[2]EU Inhabitants'!AK34*('[2]Weighted Average'!AK11/1000)*('[2]Waste Bin detailed'!$F$21/100)</f>
        <v>21.508997738271905</v>
      </c>
      <c r="AQ26" s="91">
        <f>'[2]EU Inhabitants'!AL34*('[2]Weighted Average'!AL11/1000)*('[2]Waste Bin detailed'!$F$21/100)</f>
        <v>21.395473532952952</v>
      </c>
      <c r="AR26" s="91">
        <f>'[2]EU Inhabitants'!AM34*('[2]Weighted Average'!AM11/1000)*('[2]Waste Bin detailed'!$F$21/100)</f>
        <v>21.284454334770949</v>
      </c>
      <c r="AS26" s="91">
        <f>'[2]EU Inhabitants'!AN34*('[2]Weighted Average'!AN11/1000)*('[2]Waste Bin detailed'!$F$21/100)</f>
        <v>21.174191915731399</v>
      </c>
      <c r="AT26" s="91">
        <f>'[2]EU Inhabitants'!AO34*('[2]Weighted Average'!AO11/1000)*('[2]Waste Bin detailed'!$F$21/100)</f>
        <v>21.064459966468583</v>
      </c>
      <c r="AU26" s="91">
        <f>'[2]EU Inhabitants'!AP34*('[2]Weighted Average'!AP11/1000)*('[2]Waste Bin detailed'!$F$21/100)</f>
        <v>20.960583335374395</v>
      </c>
      <c r="AV26" s="91">
        <f>'[2]EU Inhabitants'!AQ34*('[2]Weighted Average'!AQ11/1000)*('[2]Waste Bin detailed'!$F$21/100)</f>
        <v>20.85834616774634</v>
      </c>
      <c r="AW26" s="91">
        <f>'[2]EU Inhabitants'!AR34*('[2]Weighted Average'!AR11/1000)*('[2]Waste Bin detailed'!$F$21/100)</f>
        <v>20.758253788914761</v>
      </c>
      <c r="AX26" s="91">
        <f>'[2]EU Inhabitants'!AS34*('[2]Weighted Average'!AS11/1000)*('[2]Waste Bin detailed'!$F$21/100)</f>
        <v>20.660723796833906</v>
      </c>
      <c r="AY26" s="91">
        <f>'[2]EU Inhabitants'!AT34*('[2]Weighted Average'!AT11/1000)*('[2]Waste Bin detailed'!$F$21/100)</f>
        <v>20.56435533933071</v>
      </c>
      <c r="AZ26" s="91">
        <f>'[2]EU Inhabitants'!AU34*('[2]Weighted Average'!AU11/1000)*('[2]Waste Bin detailed'!$F$21/100)</f>
        <v>20.469390080473268</v>
      </c>
      <c r="BA26" s="91">
        <f>'[2]EU Inhabitants'!AV34*('[2]Weighted Average'!AV11/1000)*('[2]Waste Bin detailed'!$F$21/100)</f>
        <v>20.375390515065501</v>
      </c>
      <c r="BB26" s="91">
        <f>'[2]EU Inhabitants'!AW34*('[2]Weighted Average'!AW11/1000)*('[2]Waste Bin detailed'!$F$21/100)</f>
        <v>20.281362332123184</v>
      </c>
      <c r="BC26" s="91">
        <f>'[2]EU Inhabitants'!AX34*('[2]Weighted Average'!AX11/1000)*('[2]Waste Bin detailed'!$F$21/100)</f>
        <v>20.18600384878134</v>
      </c>
      <c r="BD26" s="91">
        <f>'[2]EU Inhabitants'!AY34*('[2]Weighted Average'!AY11/1000)*('[2]Waste Bin detailed'!$F$21/100)</f>
        <v>20.089457606136488</v>
      </c>
      <c r="BE26" s="91">
        <f>'[2]EU Inhabitants'!AZ34*('[2]Weighted Average'!AZ11/1000)*('[2]Waste Bin detailed'!$F$21/100)</f>
        <v>19.995745791962982</v>
      </c>
    </row>
    <row r="27" spans="1:57" x14ac:dyDescent="0.35">
      <c r="A27" s="86" t="s">
        <v>636</v>
      </c>
      <c r="C27" s="86" t="s">
        <v>3</v>
      </c>
      <c r="D27" s="87" t="s">
        <v>621</v>
      </c>
      <c r="E27" s="87"/>
      <c r="F27" s="90" t="s">
        <v>65</v>
      </c>
      <c r="G27" s="91">
        <f>'[2]EU Inhabitants'!B35*('[2]Weighted Average'!B11/1000)*('[2]Waste Bin detailed'!$F$21/100)</f>
        <v>2.3798495676124776</v>
      </c>
      <c r="H27" s="91">
        <f>'[2]EU Inhabitants'!C35*('[2]Weighted Average'!C11/1000)*('[2]Waste Bin detailed'!$F$21/100)</f>
        <v>2.3826426329782722</v>
      </c>
      <c r="I27" s="91">
        <f>'[2]EU Inhabitants'!D35*('[2]Weighted Average'!D11/1000)*('[2]Waste Bin detailed'!$F$21/100)</f>
        <v>2.3874181525044902</v>
      </c>
      <c r="J27" s="91">
        <f>'[2]EU Inhabitants'!E35*('[2]Weighted Average'!E11/1000)*('[2]Waste Bin detailed'!$F$21/100)</f>
        <v>2.388618678093986</v>
      </c>
      <c r="K27" s="91">
        <f>'[2]EU Inhabitants'!F35*('[2]Weighted Average'!F11/1000)*('[2]Waste Bin detailed'!$F$21/100)</f>
        <v>2.3904044279915988</v>
      </c>
      <c r="L27" s="91">
        <f>'[2]EU Inhabitants'!G35*('[2]Weighted Average'!G11/1000)*('[2]Waste Bin detailed'!$F$21/100)</f>
        <v>2.3920070051925677</v>
      </c>
      <c r="M27" s="91">
        <f>'[2]EU Inhabitants'!H35*('[2]Weighted Average'!H11/1000)*('[2]Waste Bin detailed'!$F$21/100)</f>
        <v>2.3989081852563374</v>
      </c>
      <c r="N27" s="91">
        <f>'[2]EU Inhabitants'!I35*('[2]Weighted Average'!I11/1000)*('[2]Waste Bin detailed'!$F$21/100)</f>
        <v>2.4069463632938728</v>
      </c>
      <c r="O27" s="91">
        <f>'[2]EU Inhabitants'!J35*('[2]Weighted Average'!J11/1000)*('[2]Waste Bin detailed'!$F$21/100)</f>
        <v>2.4063203875777979</v>
      </c>
      <c r="P27" s="91">
        <f>'[2]EU Inhabitants'!K35*('[2]Weighted Average'!K11/1000)*('[2]Waste Bin detailed'!$F$21/100)</f>
        <v>2.432244031229192</v>
      </c>
      <c r="Q27" s="91">
        <f>'[2]EU Inhabitants'!L35*('[2]Weighted Average'!L11/1000)*('[2]Waste Bin detailed'!$F$21/100)</f>
        <v>2.4490767665465469</v>
      </c>
      <c r="R27" s="91">
        <f>'[2]EU Inhabitants'!M35*('[2]Weighted Average'!M11/1000)*('[2]Waste Bin detailed'!$F$21/100)</f>
        <v>2.4515207108558785</v>
      </c>
      <c r="S27" s="91">
        <f>'[2]EU Inhabitants'!N35*('[2]Weighted Average'!N11/1000)*('[2]Waste Bin detailed'!$F$21/100)</f>
        <v>2.4575348220647526</v>
      </c>
      <c r="T27" s="91">
        <f>'[2]EU Inhabitants'!O35*('[2]Weighted Average'!O11/1000)*('[2]Waste Bin detailed'!$F$21/100)</f>
        <v>2.4614484319590404</v>
      </c>
      <c r="U27" s="91">
        <f>'[2]EU Inhabitants'!P35*('[2]Weighted Average'!P11/1000)*('[2]Waste Bin detailed'!$F$21/100)</f>
        <v>2.464435370155265</v>
      </c>
      <c r="V27" s="91">
        <f>'[2]EU Inhabitants'!Q35*('[2]Weighted Average'!Q11/1000)*('[2]Waste Bin detailed'!$F$21/100)</f>
        <v>2.4669913909046963</v>
      </c>
      <c r="W27" s="91">
        <f>'[2]EU Inhabitants'!R35*('[2]Weighted Average'!R11/1000)*('[2]Waste Bin detailed'!$F$21/100)</f>
        <v>2.4693047144844273</v>
      </c>
      <c r="X27" s="91">
        <f>'[2]EU Inhabitants'!S35*('[2]Weighted Average'!S11/1000)*('[2]Waste Bin detailed'!$F$21/100)</f>
        <v>2.4718420333558817</v>
      </c>
      <c r="Y27" s="91">
        <f>'[2]EU Inhabitants'!T35*('[2]Weighted Average'!T11/1000)*('[2]Waste Bin detailed'!$F$21/100)</f>
        <v>2.4731735099751364</v>
      </c>
      <c r="Z27" s="91">
        <f>'[2]EU Inhabitants'!U35*('[2]Weighted Average'!U11/1000)*('[2]Waste Bin detailed'!$F$21/100)</f>
        <v>2.5311567653975651</v>
      </c>
      <c r="AA27" s="91">
        <f>'[2]EU Inhabitants'!V35*('[2]Weighted Average'!V11/1000)*('[2]Waste Bin detailed'!$F$21/100)</f>
        <v>2.5493507528523445</v>
      </c>
      <c r="AB27" s="91">
        <f>'[2]EU Inhabitants'!W35*('[2]Weighted Average'!W11/1000)*('[2]Waste Bin detailed'!$F$21/100)</f>
        <v>2.5654664170666144</v>
      </c>
      <c r="AC27" s="91">
        <f>'[2]EU Inhabitants'!X35*('[2]Weighted Average'!X11/1000)*('[2]Waste Bin detailed'!$F$21/100)</f>
        <v>2.5633810005187838</v>
      </c>
      <c r="AD27" s="91">
        <f>'[2]EU Inhabitants'!Y35*('[2]Weighted Average'!Y11/1000)*('[2]Waste Bin detailed'!$F$21/100)</f>
        <v>2.575551824582333</v>
      </c>
      <c r="AE27" s="91">
        <f>'[2]EU Inhabitants'!Z35*('[2]Weighted Average'!Z11/1000)*('[2]Waste Bin detailed'!$F$21/100)</f>
        <v>2.5785003687920436</v>
      </c>
      <c r="AF27" s="91">
        <f>'[2]EU Inhabitants'!AA35*('[2]Weighted Average'!AA11/1000)*('[2]Waste Bin detailed'!$F$21/100)</f>
        <v>2.5793994304274288</v>
      </c>
      <c r="AG27" s="91">
        <f>'[2]EU Inhabitants'!AB35*('[2]Weighted Average'!AB11/1000)*('[2]Waste Bin detailed'!$F$21/100)</f>
        <v>2.5796567036663833</v>
      </c>
      <c r="AH27" s="91">
        <f>'[2]EU Inhabitants'!AC35*('[2]Weighted Average'!AC11/1000)*('[2]Waste Bin detailed'!$F$21/100)</f>
        <v>2.5795230723974503</v>
      </c>
      <c r="AI27" s="91">
        <f>'[2]EU Inhabitants'!AD35*('[2]Weighted Average'!AD11/1000)*('[2]Waste Bin detailed'!$F$21/100)</f>
        <v>2.5789194893092717</v>
      </c>
      <c r="AJ27" s="91">
        <f>'[2]EU Inhabitants'!AE35*('[2]Weighted Average'!AE11/1000)*('[2]Waste Bin detailed'!$F$21/100)</f>
        <v>2.5780987946664791</v>
      </c>
      <c r="AK27" s="91">
        <f>'[2]EU Inhabitants'!AF35*('[2]Weighted Average'!AF11/1000)*('[2]Waste Bin detailed'!$F$21/100)</f>
        <v>2.5770186971371007</v>
      </c>
      <c r="AL27" s="91">
        <f>'[2]EU Inhabitants'!AG35*('[2]Weighted Average'!AG11/1000)*('[2]Waste Bin detailed'!$F$21/100)</f>
        <v>2.5759558851214859</v>
      </c>
      <c r="AM27" s="91">
        <f>'[2]EU Inhabitants'!AH35*('[2]Weighted Average'!AH11/1000)*('[2]Waste Bin detailed'!$F$21/100)</f>
        <v>2.5747723203744046</v>
      </c>
      <c r="AN27" s="91">
        <f>'[2]EU Inhabitants'!AI35*('[2]Weighted Average'!AI11/1000)*('[2]Waste Bin detailed'!$F$21/100)</f>
        <v>2.5734021571721373</v>
      </c>
      <c r="AO27" s="91">
        <f>'[2]EU Inhabitants'!AJ35*('[2]Weighted Average'!AJ11/1000)*('[2]Waste Bin detailed'!$F$21/100)</f>
        <v>2.5719780458340158</v>
      </c>
      <c r="AP27" s="91">
        <f>'[2]EU Inhabitants'!AK35*('[2]Weighted Average'!AK11/1000)*('[2]Waste Bin detailed'!$F$21/100)</f>
        <v>2.5708975889001842</v>
      </c>
      <c r="AQ27" s="91">
        <f>'[2]EU Inhabitants'!AL35*('[2]Weighted Average'!AL11/1000)*('[2]Waste Bin detailed'!$F$21/100)</f>
        <v>2.5697877389998758</v>
      </c>
      <c r="AR27" s="91">
        <f>'[2]EU Inhabitants'!AM35*('[2]Weighted Average'!AM11/1000)*('[2]Waste Bin detailed'!$F$21/100)</f>
        <v>2.5687706100471948</v>
      </c>
      <c r="AS27" s="91">
        <f>'[2]EU Inhabitants'!AN35*('[2]Weighted Average'!AN11/1000)*('[2]Waste Bin detailed'!$F$21/100)</f>
        <v>2.5679857806860582</v>
      </c>
      <c r="AT27" s="91">
        <f>'[2]EU Inhabitants'!AO35*('[2]Weighted Average'!AO11/1000)*('[2]Waste Bin detailed'!$F$21/100)</f>
        <v>2.5671542735687689</v>
      </c>
      <c r="AU27" s="91">
        <f>'[2]EU Inhabitants'!AP35*('[2]Weighted Average'!AP11/1000)*('[2]Waste Bin detailed'!$F$21/100)</f>
        <v>2.5662935885046543</v>
      </c>
      <c r="AV27" s="91">
        <f>'[2]EU Inhabitants'!AQ35*('[2]Weighted Average'!AQ11/1000)*('[2]Waste Bin detailed'!$F$21/100)</f>
        <v>2.5654361112960005</v>
      </c>
      <c r="AW27" s="91">
        <f>'[2]EU Inhabitants'!AR35*('[2]Weighted Average'!AR11/1000)*('[2]Waste Bin detailed'!$F$21/100)</f>
        <v>2.564547544742509</v>
      </c>
      <c r="AX27" s="91">
        <f>'[2]EU Inhabitants'!AS35*('[2]Weighted Average'!AS11/1000)*('[2]Waste Bin detailed'!$F$21/100)</f>
        <v>2.5634337577308504</v>
      </c>
      <c r="AY27" s="91">
        <f>'[2]EU Inhabitants'!AT35*('[2]Weighted Average'!AT11/1000)*('[2]Waste Bin detailed'!$F$21/100)</f>
        <v>2.5621129054590308</v>
      </c>
      <c r="AZ27" s="91">
        <f>'[2]EU Inhabitants'!AU35*('[2]Weighted Average'!AU11/1000)*('[2]Waste Bin detailed'!$F$21/100)</f>
        <v>2.5605887359855344</v>
      </c>
      <c r="BA27" s="91">
        <f>'[2]EU Inhabitants'!AV35*('[2]Weighted Average'!AV11/1000)*('[2]Waste Bin detailed'!$F$21/100)</f>
        <v>2.5587553359400967</v>
      </c>
      <c r="BB27" s="91">
        <f>'[2]EU Inhabitants'!AW35*('[2]Weighted Average'!AW11/1000)*('[2]Waste Bin detailed'!$F$21/100)</f>
        <v>2.5565112654918853</v>
      </c>
      <c r="BC27" s="91">
        <f>'[2]EU Inhabitants'!AX35*('[2]Weighted Average'!AX11/1000)*('[2]Waste Bin detailed'!$F$21/100)</f>
        <v>2.5538085996185536</v>
      </c>
      <c r="BD27" s="91">
        <f>'[2]EU Inhabitants'!AY35*('[2]Weighted Average'!AY11/1000)*('[2]Waste Bin detailed'!$F$21/100)</f>
        <v>2.5506426144803154</v>
      </c>
      <c r="BE27" s="91">
        <f>'[2]EU Inhabitants'!AZ35*('[2]Weighted Average'!AZ11/1000)*('[2]Waste Bin detailed'!$F$21/100)</f>
        <v>2.5470831953804844</v>
      </c>
    </row>
    <row r="28" spans="1:57" x14ac:dyDescent="0.35">
      <c r="A28" s="86" t="s">
        <v>636</v>
      </c>
      <c r="C28" s="86" t="s">
        <v>3</v>
      </c>
      <c r="D28" s="87" t="s">
        <v>621</v>
      </c>
      <c r="E28" s="87"/>
      <c r="F28" s="90" t="s">
        <v>64</v>
      </c>
      <c r="G28" s="91">
        <f>'[2]EU Inhabitants'!B36*('[2]Weighted Average'!B11/1000)*('[2]Waste Bin detailed'!$F$21/100)</f>
        <v>6.4635689645545229</v>
      </c>
      <c r="H28" s="91">
        <f>'[2]EU Inhabitants'!C36*('[2]Weighted Average'!C11/1000)*('[2]Waste Bin detailed'!$F$21/100)</f>
        <v>6.4397549509413983</v>
      </c>
      <c r="I28" s="91">
        <f>'[2]EU Inhabitants'!D36*('[2]Weighted Average'!D11/1000)*('[2]Waste Bin detailed'!$F$21/100)</f>
        <v>6.440139325581602</v>
      </c>
      <c r="J28" s="91">
        <f>'[2]EU Inhabitants'!E36*('[2]Weighted Average'!E11/1000)*('[2]Waste Bin detailed'!$F$21/100)</f>
        <v>6.4352429459477909</v>
      </c>
      <c r="K28" s="91">
        <f>'[2]EU Inhabitants'!F36*('[2]Weighted Average'!F11/1000)*('[2]Waste Bin detailed'!$F$21/100)</f>
        <v>6.4319482730536768</v>
      </c>
      <c r="L28" s="91">
        <f>'[2]EU Inhabitants'!G36*('[2]Weighted Average'!G11/1000)*('[2]Waste Bin detailed'!$F$21/100)</f>
        <v>6.4335024487973165</v>
      </c>
      <c r="M28" s="91">
        <f>'[2]EU Inhabitants'!H36*('[2]Weighted Average'!H11/1000)*('[2]Waste Bin detailed'!$F$21/100)</f>
        <v>6.4337781654566797</v>
      </c>
      <c r="N28" s="91">
        <f>'[2]EU Inhabitants'!I36*('[2]Weighted Average'!I11/1000)*('[2]Waste Bin detailed'!$F$21/100)</f>
        <v>6.4330998913752842</v>
      </c>
      <c r="O28" s="91">
        <f>'[2]EU Inhabitants'!J36*('[2]Weighted Average'!J11/1000)*('[2]Waste Bin detailed'!$F$21/100)</f>
        <v>6.4352245436421924</v>
      </c>
      <c r="P28" s="91">
        <f>'[2]EU Inhabitants'!K36*('[2]Weighted Average'!K11/1000)*('[2]Waste Bin detailed'!$F$21/100)</f>
        <v>6.4414276127638841</v>
      </c>
      <c r="Q28" s="91">
        <f>'[2]EU Inhabitants'!L36*('[2]Weighted Average'!L11/1000)*('[2]Waste Bin detailed'!$F$21/100)</f>
        <v>6.4492831831737023</v>
      </c>
      <c r="R28" s="91">
        <f>'[2]EU Inhabitants'!M36*('[2]Weighted Average'!M11/1000)*('[2]Waste Bin detailed'!$F$21/100)</f>
        <v>6.4480362791781349</v>
      </c>
      <c r="S28" s="91">
        <f>'[2]EU Inhabitants'!N36*('[2]Weighted Average'!N11/1000)*('[2]Waste Bin detailed'!$F$21/100)</f>
        <v>6.4613648018048337</v>
      </c>
      <c r="T28" s="91">
        <f>'[2]EU Inhabitants'!O36*('[2]Weighted Average'!O11/1000)*('[2]Waste Bin detailed'!$F$21/100)</f>
        <v>6.4689906445424468</v>
      </c>
      <c r="U28" s="91">
        <f>'[2]EU Inhabitants'!P36*('[2]Weighted Average'!P11/1000)*('[2]Waste Bin detailed'!$F$21/100)</f>
        <v>6.4758398021222012</v>
      </c>
      <c r="V28" s="91">
        <f>'[2]EU Inhabitants'!Q36*('[2]Weighted Average'!Q11/1000)*('[2]Waste Bin detailed'!$F$21/100)</f>
        <v>6.4833922527938128</v>
      </c>
      <c r="W28" s="91">
        <f>'[2]EU Inhabitants'!R36*('[2]Weighted Average'!R11/1000)*('[2]Waste Bin detailed'!$F$21/100)</f>
        <v>6.4912060556405491</v>
      </c>
      <c r="X28" s="91">
        <f>'[2]EU Inhabitants'!S36*('[2]Weighted Average'!S11/1000)*('[2]Waste Bin detailed'!$F$21/100)</f>
        <v>6.5033843893840961</v>
      </c>
      <c r="Y28" s="91">
        <f>'[2]EU Inhabitants'!T36*('[2]Weighted Average'!T11/1000)*('[2]Waste Bin detailed'!$F$21/100)</f>
        <v>6.5130922915775784</v>
      </c>
      <c r="Z28" s="91">
        <f>'[2]EU Inhabitants'!U36*('[2]Weighted Average'!U11/1000)*('[2]Waste Bin detailed'!$F$21/100)</f>
        <v>6.6297356675138746</v>
      </c>
      <c r="AA28" s="91">
        <f>'[2]EU Inhabitants'!V36*('[2]Weighted Average'!V11/1000)*('[2]Waste Bin detailed'!$F$21/100)</f>
        <v>6.6388146167720494</v>
      </c>
      <c r="AB28" s="91">
        <f>'[2]EU Inhabitants'!W36*('[2]Weighted Average'!W11/1000)*('[2]Waste Bin detailed'!$F$21/100)</f>
        <v>6.6415540805036635</v>
      </c>
      <c r="AC28" s="91">
        <f>'[2]EU Inhabitants'!X36*('[2]Weighted Average'!X11/1000)*('[2]Waste Bin detailed'!$F$21/100)</f>
        <v>6.6113181997225876</v>
      </c>
      <c r="AD28" s="91">
        <f>'[2]EU Inhabitants'!Y36*('[2]Weighted Average'!Y11/1000)*('[2]Waste Bin detailed'!$F$21/100)</f>
        <v>6.6047803848506144</v>
      </c>
      <c r="AE28" s="91">
        <f>'[2]EU Inhabitants'!Z36*('[2]Weighted Average'!Z11/1000)*('[2]Waste Bin detailed'!$F$21/100)</f>
        <v>6.7322701003644525</v>
      </c>
      <c r="AF28" s="91">
        <f>'[2]EU Inhabitants'!AA36*('[2]Weighted Average'!AA11/1000)*('[2]Waste Bin detailed'!$F$21/100)</f>
        <v>6.715397461478724</v>
      </c>
      <c r="AG28" s="91">
        <f>'[2]EU Inhabitants'!AB36*('[2]Weighted Average'!AB11/1000)*('[2]Waste Bin detailed'!$F$21/100)</f>
        <v>6.6986088417358154</v>
      </c>
      <c r="AH28" s="91">
        <f>'[2]EU Inhabitants'!AC36*('[2]Weighted Average'!AC11/1000)*('[2]Waste Bin detailed'!$F$21/100)</f>
        <v>6.681845097434457</v>
      </c>
      <c r="AI28" s="91">
        <f>'[2]EU Inhabitants'!AD36*('[2]Weighted Average'!AD11/1000)*('[2]Waste Bin detailed'!$F$21/100)</f>
        <v>6.6646823653802372</v>
      </c>
      <c r="AJ28" s="91">
        <f>'[2]EU Inhabitants'!AE36*('[2]Weighted Average'!AE11/1000)*('[2]Waste Bin detailed'!$F$21/100)</f>
        <v>6.6471387286541299</v>
      </c>
      <c r="AK28" s="91">
        <f>'[2]EU Inhabitants'!AF36*('[2]Weighted Average'!AF11/1000)*('[2]Waste Bin detailed'!$F$21/100)</f>
        <v>6.6288388336727255</v>
      </c>
      <c r="AL28" s="91">
        <f>'[2]EU Inhabitants'!AG36*('[2]Weighted Average'!AG11/1000)*('[2]Waste Bin detailed'!$F$21/100)</f>
        <v>6.6094889878208507</v>
      </c>
      <c r="AM28" s="91">
        <f>'[2]EU Inhabitants'!AH36*('[2]Weighted Average'!AH11/1000)*('[2]Waste Bin detailed'!$F$21/100)</f>
        <v>6.5891266762500562</v>
      </c>
      <c r="AN28" s="91">
        <f>'[2]EU Inhabitants'!AI36*('[2]Weighted Average'!AI11/1000)*('[2]Waste Bin detailed'!$F$21/100)</f>
        <v>6.5679701246237538</v>
      </c>
      <c r="AO28" s="91">
        <f>'[2]EU Inhabitants'!AJ36*('[2]Weighted Average'!AJ11/1000)*('[2]Waste Bin detailed'!$F$21/100)</f>
        <v>6.5464819022816254</v>
      </c>
      <c r="AP28" s="91">
        <f>'[2]EU Inhabitants'!AK36*('[2]Weighted Average'!AK11/1000)*('[2]Waste Bin detailed'!$F$21/100)</f>
        <v>6.5298939250897092</v>
      </c>
      <c r="AQ28" s="91">
        <f>'[2]EU Inhabitants'!AL36*('[2]Weighted Average'!AL11/1000)*('[2]Waste Bin detailed'!$F$21/100)</f>
        <v>6.5130706594235548</v>
      </c>
      <c r="AR28" s="91">
        <f>'[2]EU Inhabitants'!AM36*('[2]Weighted Average'!AM11/1000)*('[2]Waste Bin detailed'!$F$21/100)</f>
        <v>6.4961189604280429</v>
      </c>
      <c r="AS28" s="91">
        <f>'[2]EU Inhabitants'!AN36*('[2]Weighted Average'!AN11/1000)*('[2]Waste Bin detailed'!$F$21/100)</f>
        <v>6.4798286633012578</v>
      </c>
      <c r="AT28" s="91">
        <f>'[2]EU Inhabitants'!AO36*('[2]Weighted Average'!AO11/1000)*('[2]Waste Bin detailed'!$F$21/100)</f>
        <v>6.4639020077161113</v>
      </c>
      <c r="AU28" s="91">
        <f>'[2]EU Inhabitants'!AP36*('[2]Weighted Average'!AP11/1000)*('[2]Waste Bin detailed'!$F$21/100)</f>
        <v>6.4484351308311174</v>
      </c>
      <c r="AV28" s="91">
        <f>'[2]EU Inhabitants'!AQ36*('[2]Weighted Average'!AQ11/1000)*('[2]Waste Bin detailed'!$F$21/100)</f>
        <v>6.4330692897495378</v>
      </c>
      <c r="AW28" s="91">
        <f>'[2]EU Inhabitants'!AR36*('[2]Weighted Average'!AR11/1000)*('[2]Waste Bin detailed'!$F$21/100)</f>
        <v>6.4180641875766495</v>
      </c>
      <c r="AX28" s="91">
        <f>'[2]EU Inhabitants'!AS36*('[2]Weighted Average'!AS11/1000)*('[2]Waste Bin detailed'!$F$21/100)</f>
        <v>6.4032586579653277</v>
      </c>
      <c r="AY28" s="91">
        <f>'[2]EU Inhabitants'!AT36*('[2]Weighted Average'!AT11/1000)*('[2]Waste Bin detailed'!$F$21/100)</f>
        <v>6.3886859221236048</v>
      </c>
      <c r="AZ28" s="91">
        <f>'[2]EU Inhabitants'!AU36*('[2]Weighted Average'!AU11/1000)*('[2]Waste Bin detailed'!$F$21/100)</f>
        <v>6.3743279874680825</v>
      </c>
      <c r="BA28" s="91">
        <f>'[2]EU Inhabitants'!AV36*('[2]Weighted Average'!AV11/1000)*('[2]Waste Bin detailed'!$F$21/100)</f>
        <v>6.3596341828156593</v>
      </c>
      <c r="BB28" s="91">
        <f>'[2]EU Inhabitants'!AW36*('[2]Weighted Average'!AW11/1000)*('[2]Waste Bin detailed'!$F$21/100)</f>
        <v>6.3448824018943233</v>
      </c>
      <c r="BC28" s="91">
        <f>'[2]EU Inhabitants'!AX36*('[2]Weighted Average'!AX11/1000)*('[2]Waste Bin detailed'!$F$21/100)</f>
        <v>6.3301608835136038</v>
      </c>
      <c r="BD28" s="91">
        <f>'[2]EU Inhabitants'!AY36*('[2]Weighted Average'!AY11/1000)*('[2]Waste Bin detailed'!$F$21/100)</f>
        <v>6.3153253037273362</v>
      </c>
      <c r="BE28" s="91">
        <f>'[2]EU Inhabitants'!AZ36*('[2]Weighted Average'!AZ11/1000)*('[2]Waste Bin detailed'!$F$21/100)</f>
        <v>6.3003223219697633</v>
      </c>
    </row>
    <row r="29" spans="1:57" x14ac:dyDescent="0.35">
      <c r="A29" s="86" t="s">
        <v>636</v>
      </c>
      <c r="C29" s="86" t="s">
        <v>3</v>
      </c>
      <c r="D29" s="87" t="s">
        <v>621</v>
      </c>
      <c r="E29" s="87"/>
      <c r="F29" s="90" t="s">
        <v>49</v>
      </c>
      <c r="G29" s="91">
        <f>'[2]EU Inhabitants'!B37*('[2]Weighted Average'!B11/1000)*('[2]Waste Bin detailed'!$F$21/100)</f>
        <v>6.1913670591665175</v>
      </c>
      <c r="H29" s="91">
        <f>'[2]EU Inhabitants'!C37*('[2]Weighted Average'!C11/1000)*('[2]Waste Bin detailed'!$F$21/100)</f>
        <v>6.2030966805403276</v>
      </c>
      <c r="I29" s="91">
        <f>'[2]EU Inhabitants'!D37*('[2]Weighted Average'!D11/1000)*('[2]Waste Bin detailed'!$F$21/100)</f>
        <v>6.2197789536664665</v>
      </c>
      <c r="J29" s="91">
        <f>'[2]EU Inhabitants'!E37*('[2]Weighted Average'!E11/1000)*('[2]Waste Bin detailed'!$F$21/100)</f>
        <v>6.2334074076305157</v>
      </c>
      <c r="K29" s="91">
        <f>'[2]EU Inhabitants'!F37*('[2]Weighted Average'!F11/1000)*('[2]Waste Bin detailed'!$F$21/100)</f>
        <v>6.2497817285776405</v>
      </c>
      <c r="L29" s="91">
        <f>'[2]EU Inhabitants'!G37*('[2]Weighted Average'!G11/1000)*('[2]Waste Bin detailed'!$F$21/100)</f>
        <v>6.2705611238885144</v>
      </c>
      <c r="M29" s="91">
        <f>'[2]EU Inhabitants'!H37*('[2]Weighted Average'!H11/1000)*('[2]Waste Bin detailed'!$F$21/100)</f>
        <v>6.2932605556617949</v>
      </c>
      <c r="N29" s="91">
        <f>'[2]EU Inhabitants'!I37*('[2]Weighted Average'!I11/1000)*('[2]Waste Bin detailed'!$F$21/100)</f>
        <v>6.3178934331796563</v>
      </c>
      <c r="O29" s="91">
        <f>'[2]EU Inhabitants'!J37*('[2]Weighted Average'!J11/1000)*('[2]Waste Bin detailed'!$F$21/100)</f>
        <v>6.344754216092432</v>
      </c>
      <c r="P29" s="91">
        <f>'[2]EU Inhabitants'!K37*('[2]Weighted Average'!K11/1000)*('[2]Waste Bin detailed'!$F$21/100)</f>
        <v>6.3743050868656672</v>
      </c>
      <c r="Q29" s="91">
        <f>'[2]EU Inhabitants'!L37*('[2]Weighted Average'!L11/1000)*('[2]Waste Bin detailed'!$F$21/100)</f>
        <v>6.4026424997507965</v>
      </c>
      <c r="R29" s="91">
        <f>'[2]EU Inhabitants'!M37*('[2]Weighted Average'!M11/1000)*('[2]Waste Bin detailed'!$F$21/100)</f>
        <v>6.4275051912611696</v>
      </c>
      <c r="S29" s="91">
        <f>'[2]EU Inhabitants'!N37*('[2]Weighted Average'!N11/1000)*('[2]Waste Bin detailed'!$F$21/100)</f>
        <v>6.457712267875598</v>
      </c>
      <c r="T29" s="91">
        <f>'[2]EU Inhabitants'!O37*('[2]Weighted Average'!O11/1000)*('[2]Waste Bin detailed'!$F$21/100)</f>
        <v>6.4879259576490096</v>
      </c>
      <c r="U29" s="91">
        <f>'[2]EU Inhabitants'!P37*('[2]Weighted Average'!P11/1000)*('[2]Waste Bin detailed'!$F$21/100)</f>
        <v>6.5180730538848675</v>
      </c>
      <c r="V29" s="91">
        <f>'[2]EU Inhabitants'!Q37*('[2]Weighted Average'!Q11/1000)*('[2]Waste Bin detailed'!$F$21/100)</f>
        <v>6.5436704055395261</v>
      </c>
      <c r="W29" s="91">
        <f>'[2]EU Inhabitants'!R37*('[2]Weighted Average'!R11/1000)*('[2]Waste Bin detailed'!$F$21/100)</f>
        <v>6.5642448818751564</v>
      </c>
      <c r="X29" s="91">
        <f>'[2]EU Inhabitants'!S37*('[2]Weighted Average'!S11/1000)*('[2]Waste Bin detailed'!$F$21/100)</f>
        <v>6.5846913064997601</v>
      </c>
      <c r="Y29" s="91">
        <f>'[2]EU Inhabitants'!T37*('[2]Weighted Average'!T11/1000)*('[2]Waste Bin detailed'!$F$21/100)</f>
        <v>6.5968643912802021</v>
      </c>
      <c r="Z29" s="91">
        <f>'[2]EU Inhabitants'!U37*('[2]Weighted Average'!U11/1000)*('[2]Waste Bin detailed'!$F$21/100)</f>
        <v>6.7118382973998676</v>
      </c>
      <c r="AA29" s="91">
        <f>'[2]EU Inhabitants'!V37*('[2]Weighted Average'!V11/1000)*('[2]Waste Bin detailed'!$F$21/100)</f>
        <v>6.7208213330602726</v>
      </c>
      <c r="AB29" s="91">
        <f>'[2]EU Inhabitants'!W37*('[2]Weighted Average'!W11/1000)*('[2]Waste Bin detailed'!$F$21/100)</f>
        <v>6.7315860251194337</v>
      </c>
      <c r="AC29" s="91">
        <f>'[2]EU Inhabitants'!X37*('[2]Weighted Average'!X11/1000)*('[2]Waste Bin detailed'!$F$21/100)</f>
        <v>6.7494260412965845</v>
      </c>
      <c r="AD29" s="91">
        <f>'[2]EU Inhabitants'!Y37*('[2]Weighted Average'!Y11/1000)*('[2]Waste Bin detailed'!$F$21/100)</f>
        <v>6.7692407294103862</v>
      </c>
      <c r="AE29" s="91">
        <f>'[2]EU Inhabitants'!Z37*('[2]Weighted Average'!Z11/1000)*('[2]Waste Bin detailed'!$F$21/100)</f>
        <v>6.8511473611345135</v>
      </c>
      <c r="AF29" s="91">
        <f>'[2]EU Inhabitants'!AA37*('[2]Weighted Average'!AA11/1000)*('[2]Waste Bin detailed'!$F$21/100)</f>
        <v>6.8601988304105443</v>
      </c>
      <c r="AG29" s="91">
        <f>'[2]EU Inhabitants'!AB37*('[2]Weighted Average'!AB11/1000)*('[2]Waste Bin detailed'!$F$21/100)</f>
        <v>6.8647945557395706</v>
      </c>
      <c r="AH29" s="91">
        <f>'[2]EU Inhabitants'!AC37*('[2]Weighted Average'!AC11/1000)*('[2]Waste Bin detailed'!$F$21/100)</f>
        <v>6.8647942916694955</v>
      </c>
      <c r="AI29" s="91">
        <f>'[2]EU Inhabitants'!AD37*('[2]Weighted Average'!AD11/1000)*('[2]Waste Bin detailed'!$F$21/100)</f>
        <v>6.8602245688592527</v>
      </c>
      <c r="AJ29" s="91">
        <f>'[2]EU Inhabitants'!AE37*('[2]Weighted Average'!AE11/1000)*('[2]Waste Bin detailed'!$F$21/100)</f>
        <v>6.8551730955944565</v>
      </c>
      <c r="AK29" s="91">
        <f>'[2]EU Inhabitants'!AF37*('[2]Weighted Average'!AF11/1000)*('[2]Waste Bin detailed'!$F$21/100)</f>
        <v>6.8493516120326809</v>
      </c>
      <c r="AL29" s="91">
        <f>'[2]EU Inhabitants'!AG37*('[2]Weighted Average'!AG11/1000)*('[2]Waste Bin detailed'!$F$21/100)</f>
        <v>6.8428448144869636</v>
      </c>
      <c r="AM29" s="91">
        <f>'[2]EU Inhabitants'!AH37*('[2]Weighted Average'!AH11/1000)*('[2]Waste Bin detailed'!$F$21/100)</f>
        <v>6.8357678816054834</v>
      </c>
      <c r="AN29" s="91">
        <f>'[2]EU Inhabitants'!AI37*('[2]Weighted Average'!AI11/1000)*('[2]Waste Bin detailed'!$F$21/100)</f>
        <v>6.8282030607352278</v>
      </c>
      <c r="AO29" s="91">
        <f>'[2]EU Inhabitants'!AJ37*('[2]Weighted Average'!AJ11/1000)*('[2]Waste Bin detailed'!$F$21/100)</f>
        <v>6.8200803878371481</v>
      </c>
      <c r="AP29" s="91">
        <f>'[2]EU Inhabitants'!AK37*('[2]Weighted Average'!AK11/1000)*('[2]Waste Bin detailed'!$F$21/100)</f>
        <v>6.8131513091117633</v>
      </c>
      <c r="AQ29" s="91">
        <f>'[2]EU Inhabitants'!AL37*('[2]Weighted Average'!AL11/1000)*('[2]Waste Bin detailed'!$F$21/100)</f>
        <v>6.8051538877163971</v>
      </c>
      <c r="AR29" s="91">
        <f>'[2]EU Inhabitants'!AM37*('[2]Weighted Average'!AM11/1000)*('[2]Waste Bin detailed'!$F$21/100)</f>
        <v>6.7957397774321038</v>
      </c>
      <c r="AS29" s="91">
        <f>'[2]EU Inhabitants'!AN37*('[2]Weighted Average'!AN11/1000)*('[2]Waste Bin detailed'!$F$21/100)</f>
        <v>6.7859417190678686</v>
      </c>
      <c r="AT29" s="91">
        <f>'[2]EU Inhabitants'!AO37*('[2]Weighted Average'!AO11/1000)*('[2]Waste Bin detailed'!$F$21/100)</f>
        <v>6.774968318338062</v>
      </c>
      <c r="AU29" s="91">
        <f>'[2]EU Inhabitants'!AP37*('[2]Weighted Average'!AP11/1000)*('[2]Waste Bin detailed'!$F$21/100)</f>
        <v>6.7640727803427758</v>
      </c>
      <c r="AV29" s="91">
        <f>'[2]EU Inhabitants'!AQ37*('[2]Weighted Average'!AQ11/1000)*('[2]Waste Bin detailed'!$F$21/100)</f>
        <v>6.7530446972087868</v>
      </c>
      <c r="AW29" s="91">
        <f>'[2]EU Inhabitants'!AR37*('[2]Weighted Average'!AR11/1000)*('[2]Waste Bin detailed'!$F$21/100)</f>
        <v>6.7417557273545015</v>
      </c>
      <c r="AX29" s="91">
        <f>'[2]EU Inhabitants'!AS37*('[2]Weighted Average'!AS11/1000)*('[2]Waste Bin detailed'!$F$21/100)</f>
        <v>6.7300631617797357</v>
      </c>
      <c r="AY29" s="91">
        <f>'[2]EU Inhabitants'!AT37*('[2]Weighted Average'!AT11/1000)*('[2]Waste Bin detailed'!$F$21/100)</f>
        <v>6.7179270754375375</v>
      </c>
      <c r="AZ29" s="91">
        <f>'[2]EU Inhabitants'!AU37*('[2]Weighted Average'!AU11/1000)*('[2]Waste Bin detailed'!$F$21/100)</f>
        <v>6.7054413890743847</v>
      </c>
      <c r="BA29" s="91">
        <f>'[2]EU Inhabitants'!AV37*('[2]Weighted Average'!AV11/1000)*('[2]Waste Bin detailed'!$F$21/100)</f>
        <v>6.6927115006805264</v>
      </c>
      <c r="BB29" s="91">
        <f>'[2]EU Inhabitants'!AW37*('[2]Weighted Average'!AW11/1000)*('[2]Waste Bin detailed'!$F$21/100)</f>
        <v>6.6797478132050365</v>
      </c>
      <c r="BC29" s="91">
        <f>'[2]EU Inhabitants'!AX37*('[2]Weighted Average'!AX11/1000)*('[2]Waste Bin detailed'!$F$21/100)</f>
        <v>6.6668265637662181</v>
      </c>
      <c r="BD29" s="91">
        <f>'[2]EU Inhabitants'!AY37*('[2]Weighted Average'!AY11/1000)*('[2]Waste Bin detailed'!$F$21/100)</f>
        <v>6.6537082494155761</v>
      </c>
      <c r="BE29" s="91">
        <f>'[2]EU Inhabitants'!AZ37*('[2]Weighted Average'!AZ11/1000)*('[2]Waste Bin detailed'!$F$21/100)</f>
        <v>6.6401778217050049</v>
      </c>
    </row>
    <row r="30" spans="1:57" x14ac:dyDescent="0.35">
      <c r="A30" s="86" t="s">
        <v>636</v>
      </c>
      <c r="C30" s="86" t="s">
        <v>3</v>
      </c>
      <c r="D30" s="87" t="s">
        <v>621</v>
      </c>
      <c r="E30" s="87"/>
      <c r="F30" s="90" t="s">
        <v>37</v>
      </c>
      <c r="G30" s="91">
        <f>'[2]EU Inhabitants'!B38*('[2]Weighted Average'!B11/1000)*('[2]Waste Bin detailed'!$F$21/100)</f>
        <v>10.609386385409653</v>
      </c>
      <c r="H30" s="91">
        <f>'[2]EU Inhabitants'!C38*('[2]Weighted Average'!C11/1000)*('[2]Waste Bin detailed'!$F$21/100)</f>
        <v>10.634934289072946</v>
      </c>
      <c r="I30" s="91">
        <f>'[2]EU Inhabitants'!D38*('[2]Weighted Average'!D11/1000)*('[2]Waste Bin detailed'!$F$21/100)</f>
        <v>10.666768592879945</v>
      </c>
      <c r="J30" s="91">
        <f>'[2]EU Inhabitants'!E38*('[2]Weighted Average'!E11/1000)*('[2]Waste Bin detailed'!$F$21/100)</f>
        <v>10.704651609110513</v>
      </c>
      <c r="K30" s="91">
        <f>'[2]EU Inhabitants'!F38*('[2]Weighted Average'!F11/1000)*('[2]Waste Bin detailed'!$F$21/100)</f>
        <v>10.746907766096511</v>
      </c>
      <c r="L30" s="91">
        <f>'[2]EU Inhabitants'!G38*('[2]Weighted Average'!G11/1000)*('[2]Waste Bin detailed'!$F$21/100)</f>
        <v>10.790659139531268</v>
      </c>
      <c r="M30" s="91">
        <f>'[2]EU Inhabitants'!H38*('[2]Weighted Average'!H11/1000)*('[2]Waste Bin detailed'!$F$21/100)</f>
        <v>10.834172589706581</v>
      </c>
      <c r="N30" s="91">
        <f>'[2]EU Inhabitants'!I38*('[2]Weighted Average'!I11/1000)*('[2]Waste Bin detailed'!$F$21/100)</f>
        <v>10.910948938389382</v>
      </c>
      <c r="O30" s="91">
        <f>'[2]EU Inhabitants'!J38*('[2]Weighted Average'!J11/1000)*('[2]Waste Bin detailed'!$F$21/100)</f>
        <v>10.992093325688563</v>
      </c>
      <c r="P30" s="91">
        <f>'[2]EU Inhabitants'!K38*('[2]Weighted Average'!K11/1000)*('[2]Waste Bin detailed'!$F$21/100)</f>
        <v>11.077600713719423</v>
      </c>
      <c r="Q30" s="91">
        <f>'[2]EU Inhabitants'!L38*('[2]Weighted Average'!L11/1000)*('[2]Waste Bin detailed'!$F$21/100)</f>
        <v>11.175532722366814</v>
      </c>
      <c r="R30" s="91">
        <f>'[2]EU Inhabitants'!M38*('[2]Weighted Average'!M11/1000)*('[2]Waste Bin detailed'!$F$21/100)</f>
        <v>11.258700958552252</v>
      </c>
      <c r="S30" s="91">
        <f>'[2]EU Inhabitants'!N38*('[2]Weighted Average'!N11/1000)*('[2]Waste Bin detailed'!$F$21/100)</f>
        <v>11.337626721283257</v>
      </c>
      <c r="T30" s="91">
        <f>'[2]EU Inhabitants'!O38*('[2]Weighted Average'!O11/1000)*('[2]Waste Bin detailed'!$F$21/100)</f>
        <v>11.424663844413073</v>
      </c>
      <c r="U30" s="91">
        <f>'[2]EU Inhabitants'!P38*('[2]Weighted Average'!P11/1000)*('[2]Waste Bin detailed'!$F$21/100)</f>
        <v>11.532345333616609</v>
      </c>
      <c r="V30" s="91">
        <f>'[2]EU Inhabitants'!Q38*('[2]Weighted Average'!Q11/1000)*('[2]Waste Bin detailed'!$F$21/100)</f>
        <v>11.656863613139652</v>
      </c>
      <c r="W30" s="91">
        <f>'[2]EU Inhabitants'!R38*('[2]Weighted Average'!R11/1000)*('[2]Waste Bin detailed'!$F$21/100)</f>
        <v>11.784373671664714</v>
      </c>
      <c r="X30" s="91">
        <f>'[2]EU Inhabitants'!S38*('[2]Weighted Average'!S11/1000)*('[2]Waste Bin detailed'!$F$21/100)</f>
        <v>11.959194109682795</v>
      </c>
      <c r="Y30" s="91">
        <f>'[2]EU Inhabitants'!T38*('[2]Weighted Average'!T11/1000)*('[2]Waste Bin detailed'!$F$21/100)</f>
        <v>12.109611796010311</v>
      </c>
      <c r="Z30" s="91">
        <f>'[2]EU Inhabitants'!U38*('[2]Weighted Average'!U11/1000)*('[2]Waste Bin detailed'!$F$21/100)</f>
        <v>12.443703409289927</v>
      </c>
      <c r="AA30" s="91">
        <f>'[2]EU Inhabitants'!V38*('[2]Weighted Average'!V11/1000)*('[2]Waste Bin detailed'!$F$21/100)</f>
        <v>12.562210371918553</v>
      </c>
      <c r="AB30" s="91">
        <f>'[2]EU Inhabitants'!W38*('[2]Weighted Average'!W11/1000)*('[2]Waste Bin detailed'!$F$21/100)</f>
        <v>12.625900024195342</v>
      </c>
      <c r="AC30" s="91">
        <f>'[2]EU Inhabitants'!X38*('[2]Weighted Average'!X11/1000)*('[2]Waste Bin detailed'!$F$21/100)</f>
        <v>12.715237369198881</v>
      </c>
      <c r="AD30" s="91">
        <f>'[2]EU Inhabitants'!Y38*('[2]Weighted Average'!Y11/1000)*('[2]Waste Bin detailed'!$F$21/100)</f>
        <v>12.800742170064222</v>
      </c>
      <c r="AE30" s="91">
        <f>'[2]EU Inhabitants'!Z38*('[2]Weighted Average'!Z11/1000)*('[2]Waste Bin detailed'!$F$21/100)</f>
        <v>12.9423866752731</v>
      </c>
      <c r="AF30" s="91">
        <f>'[2]EU Inhabitants'!AA38*('[2]Weighted Average'!AA11/1000)*('[2]Waste Bin detailed'!$F$21/100)</f>
        <v>13.021011488215127</v>
      </c>
      <c r="AG30" s="91">
        <f>'[2]EU Inhabitants'!AB38*('[2]Weighted Average'!AB11/1000)*('[2]Waste Bin detailed'!$F$21/100)</f>
        <v>13.099566436983698</v>
      </c>
      <c r="AH30" s="91">
        <f>'[2]EU Inhabitants'!AC38*('[2]Weighted Average'!AC11/1000)*('[2]Waste Bin detailed'!$F$21/100)</f>
        <v>13.177739441008193</v>
      </c>
      <c r="AI30" s="91">
        <f>'[2]EU Inhabitants'!AD38*('[2]Weighted Average'!AD11/1000)*('[2]Waste Bin detailed'!$F$21/100)</f>
        <v>13.255320204485237</v>
      </c>
      <c r="AJ30" s="91">
        <f>'[2]EU Inhabitants'!AE38*('[2]Weighted Average'!AE11/1000)*('[2]Waste Bin detailed'!$F$21/100)</f>
        <v>13.33063454823033</v>
      </c>
      <c r="AK30" s="91">
        <f>'[2]EU Inhabitants'!AF38*('[2]Weighted Average'!AF11/1000)*('[2]Waste Bin detailed'!$F$21/100)</f>
        <v>13.403721286760081</v>
      </c>
      <c r="AL30" s="91">
        <f>'[2]EU Inhabitants'!AG38*('[2]Weighted Average'!AG11/1000)*('[2]Waste Bin detailed'!$F$21/100)</f>
        <v>13.47478746363598</v>
      </c>
      <c r="AM30" s="91">
        <f>'[2]EU Inhabitants'!AH38*('[2]Weighted Average'!AH11/1000)*('[2]Waste Bin detailed'!$F$21/100)</f>
        <v>13.544091946016408</v>
      </c>
      <c r="AN30" s="91">
        <f>'[2]EU Inhabitants'!AI38*('[2]Weighted Average'!AI11/1000)*('[2]Waste Bin detailed'!$F$21/100)</f>
        <v>13.611997882680214</v>
      </c>
      <c r="AO30" s="91">
        <f>'[2]EU Inhabitants'!AJ38*('[2]Weighted Average'!AJ11/1000)*('[2]Waste Bin detailed'!$F$21/100)</f>
        <v>13.678861225627642</v>
      </c>
      <c r="AP30" s="91">
        <f>'[2]EU Inhabitants'!AK38*('[2]Weighted Average'!AK11/1000)*('[2]Waste Bin detailed'!$F$21/100)</f>
        <v>13.747492908422407</v>
      </c>
      <c r="AQ30" s="91">
        <f>'[2]EU Inhabitants'!AL38*('[2]Weighted Average'!AL11/1000)*('[2]Waste Bin detailed'!$F$21/100)</f>
        <v>13.815502884438654</v>
      </c>
      <c r="AR30" s="91">
        <f>'[2]EU Inhabitants'!AM38*('[2]Weighted Average'!AM11/1000)*('[2]Waste Bin detailed'!$F$21/100)</f>
        <v>13.883251399212963</v>
      </c>
      <c r="AS30" s="91">
        <f>'[2]EU Inhabitants'!AN38*('[2]Weighted Average'!AN11/1000)*('[2]Waste Bin detailed'!$F$21/100)</f>
        <v>13.950958168364279</v>
      </c>
      <c r="AT30" s="91">
        <f>'[2]EU Inhabitants'!AO38*('[2]Weighted Average'!AO11/1000)*('[2]Waste Bin detailed'!$F$21/100)</f>
        <v>14.018774764163906</v>
      </c>
      <c r="AU30" s="91">
        <f>'[2]EU Inhabitants'!AP38*('[2]Weighted Average'!AP11/1000)*('[2]Waste Bin detailed'!$F$21/100)</f>
        <v>14.086847030924316</v>
      </c>
      <c r="AV30" s="91">
        <f>'[2]EU Inhabitants'!AQ38*('[2]Weighted Average'!AQ11/1000)*('[2]Waste Bin detailed'!$F$21/100)</f>
        <v>14.155120156940971</v>
      </c>
      <c r="AW30" s="91">
        <f>'[2]EU Inhabitants'!AR38*('[2]Weighted Average'!AR11/1000)*('[2]Waste Bin detailed'!$F$21/100)</f>
        <v>14.223563583344275</v>
      </c>
      <c r="AX30" s="91">
        <f>'[2]EU Inhabitants'!AS38*('[2]Weighted Average'!AS11/1000)*('[2]Waste Bin detailed'!$F$21/100)</f>
        <v>14.292014006202253</v>
      </c>
      <c r="AY30" s="91">
        <f>'[2]EU Inhabitants'!AT38*('[2]Weighted Average'!AT11/1000)*('[2]Waste Bin detailed'!$F$21/100)</f>
        <v>14.360324318408125</v>
      </c>
      <c r="AZ30" s="91">
        <f>'[2]EU Inhabitants'!AU38*('[2]Weighted Average'!AU11/1000)*('[2]Waste Bin detailed'!$F$21/100)</f>
        <v>14.428308955683253</v>
      </c>
      <c r="BA30" s="91">
        <f>'[2]EU Inhabitants'!AV38*('[2]Weighted Average'!AV11/1000)*('[2]Waste Bin detailed'!$F$21/100)</f>
        <v>14.495736273913023</v>
      </c>
      <c r="BB30" s="91">
        <f>'[2]EU Inhabitants'!AW38*('[2]Weighted Average'!AW11/1000)*('[2]Waste Bin detailed'!$F$21/100)</f>
        <v>14.562351684325886</v>
      </c>
      <c r="BC30" s="91">
        <f>'[2]EU Inhabitants'!AX38*('[2]Weighted Average'!AX11/1000)*('[2]Waste Bin detailed'!$F$21/100)</f>
        <v>14.627884976172526</v>
      </c>
      <c r="BD30" s="91">
        <f>'[2]EU Inhabitants'!AY38*('[2]Weighted Average'!AY11/1000)*('[2]Waste Bin detailed'!$F$21/100)</f>
        <v>14.692089428321676</v>
      </c>
      <c r="BE30" s="91">
        <f>'[2]EU Inhabitants'!AZ38*('[2]Weighted Average'!AZ11/1000)*('[2]Waste Bin detailed'!$F$21/100)</f>
        <v>14.754723544073856</v>
      </c>
    </row>
    <row r="31" spans="1:57" x14ac:dyDescent="0.35">
      <c r="A31" s="86" t="s">
        <v>636</v>
      </c>
      <c r="C31" s="86" t="s">
        <v>3</v>
      </c>
      <c r="D31" s="87" t="s">
        <v>621</v>
      </c>
      <c r="E31" s="87"/>
      <c r="F31" s="90" t="s">
        <v>52</v>
      </c>
      <c r="G31" s="91">
        <f>'[2]EU Inhabitants'!B39*('[2]Weighted Average'!B11/1000)*('[2]Waste Bin detailed'!$F$21/100)</f>
        <v>0.33409280419000043</v>
      </c>
      <c r="H31" s="91">
        <f>'[2]EU Inhabitants'!C39*('[2]Weighted Average'!C11/1000)*('[2]Waste Bin detailed'!$F$21/100)</f>
        <v>0.33925432623954255</v>
      </c>
      <c r="I31" s="91">
        <f>'[2]EU Inhabitants'!D39*('[2]Weighted Average'!D11/1000)*('[2]Waste Bin detailed'!$F$21/100)</f>
        <v>0.34311205423298108</v>
      </c>
      <c r="J31" s="91">
        <f>'[2]EU Inhabitants'!E39*('[2]Weighted Average'!E11/1000)*('[2]Waste Bin detailed'!$F$21/100)</f>
        <v>0.34538136396162389</v>
      </c>
      <c r="K31" s="91">
        <f>'[2]EU Inhabitants'!F39*('[2]Weighted Average'!F11/1000)*('[2]Waste Bin detailed'!$F$21/100)</f>
        <v>0.34791040552902042</v>
      </c>
      <c r="L31" s="91">
        <f>'[2]EU Inhabitants'!G39*('[2]Weighted Average'!G11/1000)*('[2]Waste Bin detailed'!$F$21/100)</f>
        <v>0.35154272927048019</v>
      </c>
      <c r="M31" s="91">
        <f>'[2]EU Inhabitants'!H39*('[2]Weighted Average'!H11/1000)*('[2]Waste Bin detailed'!$F$21/100)</f>
        <v>0.35910255410401354</v>
      </c>
      <c r="N31" s="91">
        <f>'[2]EU Inhabitants'!I39*('[2]Weighted Average'!I11/1000)*('[2]Waste Bin detailed'!$F$21/100)</f>
        <v>0.36836374545040679</v>
      </c>
      <c r="O31" s="91">
        <f>'[2]EU Inhabitants'!J39*('[2]Weighted Average'!J11/1000)*('[2]Waste Bin detailed'!$F$21/100)</f>
        <v>0.37760887878433413</v>
      </c>
      <c r="P31" s="91">
        <f>'[2]EU Inhabitants'!K39*('[2]Weighted Average'!K11/1000)*('[2]Waste Bin detailed'!$F$21/100)</f>
        <v>0.38220598090576607</v>
      </c>
      <c r="Q31" s="91">
        <f>'[2]EU Inhabitants'!L39*('[2]Weighted Average'!L11/1000)*('[2]Waste Bin detailed'!$F$21/100)</f>
        <v>0.38002412014512127</v>
      </c>
      <c r="R31" s="91">
        <f>'[2]EU Inhabitants'!M39*('[2]Weighted Average'!M11/1000)*('[2]Waste Bin detailed'!$F$21/100)</f>
        <v>0.38079009955349302</v>
      </c>
      <c r="S31" s="91">
        <f>'[2]EU Inhabitants'!N39*('[2]Weighted Average'!N11/1000)*('[2]Waste Bin detailed'!$F$21/100)</f>
        <v>0.38208135202469057</v>
      </c>
      <c r="T31" s="91">
        <f>'[2]EU Inhabitants'!O39*('[2]Weighted Average'!O11/1000)*('[2]Waste Bin detailed'!$F$21/100)</f>
        <v>0.38480004233735754</v>
      </c>
      <c r="U31" s="91">
        <f>'[2]EU Inhabitants'!P39*('[2]Weighted Average'!P11/1000)*('[2]Waste Bin detailed'!$F$21/100)</f>
        <v>0.38940418829589041</v>
      </c>
      <c r="V31" s="91">
        <f>'[2]EU Inhabitants'!Q39*('[2]Weighted Average'!Q11/1000)*('[2]Waste Bin detailed'!$F$21/100)</f>
        <v>0.39357074971459016</v>
      </c>
      <c r="W31" s="91">
        <f>'[2]EU Inhabitants'!R39*('[2]Weighted Average'!R11/1000)*('[2]Waste Bin detailed'!$F$21/100)</f>
        <v>0.39779100905672943</v>
      </c>
      <c r="X31" s="91">
        <f>'[2]EU Inhabitants'!S39*('[2]Weighted Average'!S11/1000)*('[2]Waste Bin detailed'!$F$21/100)</f>
        <v>0.40483435999599643</v>
      </c>
      <c r="Y31" s="91">
        <f>'[2]EU Inhabitants'!T39*('[2]Weighted Average'!T11/1000)*('[2]Waste Bin detailed'!$F$21/100)</f>
        <v>0.41694598116525206</v>
      </c>
      <c r="Z31" s="91">
        <f>'[2]EU Inhabitants'!U39*('[2]Weighted Average'!U11/1000)*('[2]Waste Bin detailed'!$F$21/100)</f>
        <v>0.43423360611619638</v>
      </c>
      <c r="AA31" s="91">
        <f>'[2]EU Inhabitants'!V39*('[2]Weighted Average'!V11/1000)*('[2]Waste Bin detailed'!$F$21/100)</f>
        <v>0.44292311705744591</v>
      </c>
      <c r="AB31" s="91">
        <f>'[2]EU Inhabitants'!W39*('[2]Weighted Average'!W11/1000)*('[2]Waste Bin detailed'!$F$21/100)</f>
        <v>0.44861726366993609</v>
      </c>
      <c r="AC31" s="91">
        <f>'[2]EU Inhabitants'!X39*('[2]Weighted Average'!X11/1000)*('[2]Waste Bin detailed'!$F$21/100)</f>
        <v>0.45770507250599923</v>
      </c>
      <c r="AD31" s="91">
        <f>'[2]EU Inhabitants'!Y39*('[2]Weighted Average'!Y11/1000)*('[2]Waste Bin detailed'!$F$21/100)</f>
        <v>0.47175438522398805</v>
      </c>
      <c r="AE31" s="91">
        <f>'[2]EU Inhabitants'!Z39*('[2]Weighted Average'!Z11/1000)*('[2]Waste Bin detailed'!$F$21/100)</f>
        <v>0.47997425364665736</v>
      </c>
      <c r="AF31" s="91">
        <f>'[2]EU Inhabitants'!AA39*('[2]Weighted Average'!AA11/1000)*('[2]Waste Bin detailed'!$F$21/100)</f>
        <v>0.48894346243479464</v>
      </c>
      <c r="AG31" s="91">
        <f>'[2]EU Inhabitants'!AB39*('[2]Weighted Average'!AB11/1000)*('[2]Waste Bin detailed'!$F$21/100)</f>
        <v>0.49756471984088474</v>
      </c>
      <c r="AH31" s="91">
        <f>'[2]EU Inhabitants'!AC39*('[2]Weighted Average'!AC11/1000)*('[2]Waste Bin detailed'!$F$21/100)</f>
        <v>0.50583576839317701</v>
      </c>
      <c r="AI31" s="91">
        <f>'[2]EU Inhabitants'!AD39*('[2]Weighted Average'!AD11/1000)*('[2]Waste Bin detailed'!$F$21/100)</f>
        <v>0.51370222030772916</v>
      </c>
      <c r="AJ31" s="91">
        <f>'[2]EU Inhabitants'!AE39*('[2]Weighted Average'!AE11/1000)*('[2]Waste Bin detailed'!$F$21/100)</f>
        <v>0.52150101370407009</v>
      </c>
      <c r="AK31" s="91">
        <f>'[2]EU Inhabitants'!AF39*('[2]Weighted Average'!AF11/1000)*('[2]Waste Bin detailed'!$F$21/100)</f>
        <v>0.52918858547260417</v>
      </c>
      <c r="AL31" s="91">
        <f>'[2]EU Inhabitants'!AG39*('[2]Weighted Average'!AG11/1000)*('[2]Waste Bin detailed'!$F$21/100)</f>
        <v>0.53679709435453538</v>
      </c>
      <c r="AM31" s="91">
        <f>'[2]EU Inhabitants'!AH39*('[2]Weighted Average'!AH11/1000)*('[2]Waste Bin detailed'!$F$21/100)</f>
        <v>0.54426918137343516</v>
      </c>
      <c r="AN31" s="91">
        <f>'[2]EU Inhabitants'!AI39*('[2]Weighted Average'!AI11/1000)*('[2]Waste Bin detailed'!$F$21/100)</f>
        <v>0.55160795395133988</v>
      </c>
      <c r="AO31" s="91">
        <f>'[2]EU Inhabitants'!AJ39*('[2]Weighted Average'!AJ11/1000)*('[2]Waste Bin detailed'!$F$21/100)</f>
        <v>0.55882608048322091</v>
      </c>
      <c r="AP31" s="91">
        <f>'[2]EU Inhabitants'!AK39*('[2]Weighted Average'!AK11/1000)*('[2]Waste Bin detailed'!$F$21/100)</f>
        <v>0.56599296756341066</v>
      </c>
      <c r="AQ31" s="91">
        <f>'[2]EU Inhabitants'!AL39*('[2]Weighted Average'!AL11/1000)*('[2]Waste Bin detailed'!$F$21/100)</f>
        <v>0.57300546571877931</v>
      </c>
      <c r="AR31" s="91">
        <f>'[2]EU Inhabitants'!AM39*('[2]Weighted Average'!AM11/1000)*('[2]Waste Bin detailed'!$F$21/100)</f>
        <v>0.57985942739688412</v>
      </c>
      <c r="AS31" s="91">
        <f>'[2]EU Inhabitants'!AN39*('[2]Weighted Average'!AN11/1000)*('[2]Waste Bin detailed'!$F$21/100)</f>
        <v>0.5865432615496633</v>
      </c>
      <c r="AT31" s="91">
        <f>'[2]EU Inhabitants'!AO39*('[2]Weighted Average'!AO11/1000)*('[2]Waste Bin detailed'!$F$21/100)</f>
        <v>0.59306347019829786</v>
      </c>
      <c r="AU31" s="91">
        <f>'[2]EU Inhabitants'!AP39*('[2]Weighted Average'!AP11/1000)*('[2]Waste Bin detailed'!$F$21/100)</f>
        <v>0.59940732875289071</v>
      </c>
      <c r="AV31" s="91">
        <f>'[2]EU Inhabitants'!AQ39*('[2]Weighted Average'!AQ11/1000)*('[2]Waste Bin detailed'!$F$21/100)</f>
        <v>0.60559054165783477</v>
      </c>
      <c r="AW31" s="91">
        <f>'[2]EU Inhabitants'!AR39*('[2]Weighted Average'!AR11/1000)*('[2]Waste Bin detailed'!$F$21/100)</f>
        <v>0.6115923702592817</v>
      </c>
      <c r="AX31" s="91">
        <f>'[2]EU Inhabitants'!AS39*('[2]Weighted Average'!AS11/1000)*('[2]Waste Bin detailed'!$F$21/100)</f>
        <v>0.61742538189151841</v>
      </c>
      <c r="AY31" s="91">
        <f>'[2]EU Inhabitants'!AT39*('[2]Weighted Average'!AT11/1000)*('[2]Waste Bin detailed'!$F$21/100)</f>
        <v>0.62309048213279228</v>
      </c>
      <c r="AZ31" s="91">
        <f>'[2]EU Inhabitants'!AU39*('[2]Weighted Average'!AU11/1000)*('[2]Waste Bin detailed'!$F$21/100)</f>
        <v>0.62859377465192645</v>
      </c>
      <c r="BA31" s="91">
        <f>'[2]EU Inhabitants'!AV39*('[2]Weighted Average'!AV11/1000)*('[2]Waste Bin detailed'!$F$21/100)</f>
        <v>0.63394100457837266</v>
      </c>
      <c r="BB31" s="91">
        <f>'[2]EU Inhabitants'!AW39*('[2]Weighted Average'!AW11/1000)*('[2]Waste Bin detailed'!$F$21/100)</f>
        <v>0.63916157002407648</v>
      </c>
      <c r="BC31" s="91">
        <f>'[2]EU Inhabitants'!AX39*('[2]Weighted Average'!AX11/1000)*('[2]Waste Bin detailed'!$F$21/100)</f>
        <v>0.64423256083659763</v>
      </c>
      <c r="BD31" s="91">
        <f>'[2]EU Inhabitants'!AY39*('[2]Weighted Average'!AY11/1000)*('[2]Waste Bin detailed'!$F$21/100)</f>
        <v>0.64917285513940104</v>
      </c>
      <c r="BE31" s="91">
        <f>'[2]EU Inhabitants'!AZ39*('[2]Weighted Average'!AZ11/1000)*('[2]Waste Bin detailed'!$F$21/100)</f>
        <v>0.65399352645326647</v>
      </c>
    </row>
    <row r="32" spans="1:57" x14ac:dyDescent="0.35">
      <c r="A32" s="86" t="s">
        <v>636</v>
      </c>
      <c r="C32" s="86" t="s">
        <v>3</v>
      </c>
      <c r="D32" s="87" t="s">
        <v>621</v>
      </c>
      <c r="E32" s="87"/>
      <c r="F32" s="90" t="s">
        <v>60</v>
      </c>
      <c r="G32" s="91">
        <f>'[2]EU Inhabitants'!B40*('[2]Weighted Average'!B11/1000)*('[2]Waste Bin detailed'!$F$21/100)</f>
        <v>5.361902824545167</v>
      </c>
      <c r="H32" s="91">
        <f>'[2]EU Inhabitants'!C40*('[2]Weighted Average'!C11/1000)*('[2]Waste Bin detailed'!$F$21/100)</f>
        <v>5.3917446153242707</v>
      </c>
      <c r="I32" s="91">
        <f>'[2]EU Inhabitants'!D40*('[2]Weighted Average'!D11/1000)*('[2]Waste Bin detailed'!$F$21/100)</f>
        <v>5.416598024062063</v>
      </c>
      <c r="J32" s="91">
        <f>'[2]EU Inhabitants'!E40*('[2]Weighted Average'!E11/1000)*('[2]Waste Bin detailed'!$F$21/100)</f>
        <v>5.4503329792493185</v>
      </c>
      <c r="K32" s="91">
        <f>'[2]EU Inhabitants'!F40*('[2]Weighted Average'!F11/1000)*('[2]Waste Bin detailed'!$F$21/100)</f>
        <v>5.4807616793256475</v>
      </c>
      <c r="L32" s="91">
        <f>'[2]EU Inhabitants'!G40*('[2]Weighted Average'!G11/1000)*('[2]Waste Bin detailed'!$F$21/100)</f>
        <v>5.515872909085374</v>
      </c>
      <c r="M32" s="91">
        <f>'[2]EU Inhabitants'!H40*('[2]Weighted Average'!H11/1000)*('[2]Waste Bin detailed'!$F$21/100)</f>
        <v>5.556400473845402</v>
      </c>
      <c r="N32" s="91">
        <f>'[2]EU Inhabitants'!I40*('[2]Weighted Average'!I11/1000)*('[2]Waste Bin detailed'!$F$21/100)</f>
        <v>5.6045400725293311</v>
      </c>
      <c r="O32" s="91">
        <f>'[2]EU Inhabitants'!J40*('[2]Weighted Average'!J11/1000)*('[2]Waste Bin detailed'!$F$21/100)</f>
        <v>5.6704605984285212</v>
      </c>
      <c r="P32" s="91">
        <f>'[2]EU Inhabitants'!K40*('[2]Weighted Average'!K11/1000)*('[2]Waste Bin detailed'!$F$21/100)</f>
        <v>5.7435397982075838</v>
      </c>
      <c r="Q32" s="91">
        <f>'[2]EU Inhabitants'!L40*('[2]Weighted Average'!L11/1000)*('[2]Waste Bin detailed'!$F$21/100)</f>
        <v>5.8125265260362937</v>
      </c>
      <c r="R32" s="91">
        <f>'[2]EU Inhabitants'!M40*('[2]Weighted Average'!M11/1000)*('[2]Waste Bin detailed'!$F$21/100)</f>
        <v>5.8834720170812229</v>
      </c>
      <c r="S32" s="91">
        <f>'[2]EU Inhabitants'!N40*('[2]Weighted Average'!N11/1000)*('[2]Waste Bin detailed'!$F$21/100)</f>
        <v>5.9610668876456039</v>
      </c>
      <c r="T32" s="91">
        <f>'[2]EU Inhabitants'!O40*('[2]Weighted Average'!O11/1000)*('[2]Waste Bin detailed'!$F$21/100)</f>
        <v>6.0391131274374512</v>
      </c>
      <c r="U32" s="91">
        <f>'[2]EU Inhabitants'!P40*('[2]Weighted Average'!P11/1000)*('[2]Waste Bin detailed'!$F$21/100)</f>
        <v>6.1075899041970567</v>
      </c>
      <c r="V32" s="91">
        <f>'[2]EU Inhabitants'!Q40*('[2]Weighted Average'!Q11/1000)*('[2]Waste Bin detailed'!$F$21/100)</f>
        <v>6.17860991615066</v>
      </c>
      <c r="W32" s="91">
        <f>'[2]EU Inhabitants'!R40*('[2]Weighted Average'!R11/1000)*('[2]Waste Bin detailed'!$F$21/100)</f>
        <v>6.2333750274505091</v>
      </c>
      <c r="X32" s="91">
        <f>'[2]EU Inhabitants'!S40*('[2]Weighted Average'!S11/1000)*('[2]Waste Bin detailed'!$F$21/100)</f>
        <v>6.2915728947065555</v>
      </c>
      <c r="Y32" s="91">
        <f>'[2]EU Inhabitants'!T40*('[2]Weighted Average'!T11/1000)*('[2]Waste Bin detailed'!$F$21/100)</f>
        <v>6.3365965269977069</v>
      </c>
      <c r="Z32" s="91">
        <f>'[2]EU Inhabitants'!U40*('[2]Weighted Average'!U11/1000)*('[2]Waste Bin detailed'!$F$21/100)</f>
        <v>6.4810841475319858</v>
      </c>
      <c r="AA32" s="91">
        <f>'[2]EU Inhabitants'!V40*('[2]Weighted Average'!V11/1000)*('[2]Waste Bin detailed'!$F$21/100)</f>
        <v>6.528984562428132</v>
      </c>
      <c r="AB32" s="91">
        <f>'[2]EU Inhabitants'!W40*('[2]Weighted Average'!W11/1000)*('[2]Waste Bin detailed'!$F$21/100)</f>
        <v>6.5583342594603984</v>
      </c>
      <c r="AC32" s="91">
        <f>'[2]EU Inhabitants'!X40*('[2]Weighted Average'!X11/1000)*('[2]Waste Bin detailed'!$F$21/100)</f>
        <v>6.599832022268882</v>
      </c>
      <c r="AD32" s="91">
        <f>'[2]EU Inhabitants'!Y40*('[2]Weighted Average'!Y11/1000)*('[2]Waste Bin detailed'!$F$21/100)</f>
        <v>6.6780112142736101</v>
      </c>
      <c r="AE32" s="91">
        <f>'[2]EU Inhabitants'!Z40*('[2]Weighted Average'!Z11/1000)*('[2]Waste Bin detailed'!$F$21/100)</f>
        <v>6.6778823517220021</v>
      </c>
      <c r="AF32" s="91">
        <f>'[2]EU Inhabitants'!AA40*('[2]Weighted Average'!AA11/1000)*('[2]Waste Bin detailed'!$F$21/100)</f>
        <v>6.6999108726701149</v>
      </c>
      <c r="AG32" s="91">
        <f>'[2]EU Inhabitants'!AB40*('[2]Weighted Average'!AB11/1000)*('[2]Waste Bin detailed'!$F$21/100)</f>
        <v>6.7285748832259653</v>
      </c>
      <c r="AH32" s="91">
        <f>'[2]EU Inhabitants'!AC40*('[2]Weighted Average'!AC11/1000)*('[2]Waste Bin detailed'!$F$21/100)</f>
        <v>6.7638942135556084</v>
      </c>
      <c r="AI32" s="91">
        <f>'[2]EU Inhabitants'!AD40*('[2]Weighted Average'!AD11/1000)*('[2]Waste Bin detailed'!$F$21/100)</f>
        <v>6.8058851955005499</v>
      </c>
      <c r="AJ32" s="91">
        <f>'[2]EU Inhabitants'!AE40*('[2]Weighted Average'!AE11/1000)*('[2]Waste Bin detailed'!$F$21/100)</f>
        <v>6.8472906379533383</v>
      </c>
      <c r="AK32" s="91">
        <f>'[2]EU Inhabitants'!AF40*('[2]Weighted Average'!AF11/1000)*('[2]Waste Bin detailed'!$F$21/100)</f>
        <v>6.8880469196018579</v>
      </c>
      <c r="AL32" s="91">
        <f>'[2]EU Inhabitants'!AG40*('[2]Weighted Average'!AG11/1000)*('[2]Waste Bin detailed'!$F$21/100)</f>
        <v>6.928099643087676</v>
      </c>
      <c r="AM32" s="91">
        <f>'[2]EU Inhabitants'!AH40*('[2]Weighted Average'!AH11/1000)*('[2]Waste Bin detailed'!$F$21/100)</f>
        <v>6.9674297837393988</v>
      </c>
      <c r="AN32" s="91">
        <f>'[2]EU Inhabitants'!AI40*('[2]Weighted Average'!AI11/1000)*('[2]Waste Bin detailed'!$F$21/100)</f>
        <v>7.0060379212846824</v>
      </c>
      <c r="AO32" s="91">
        <f>'[2]EU Inhabitants'!AJ40*('[2]Weighted Average'!AJ11/1000)*('[2]Waste Bin detailed'!$F$21/100)</f>
        <v>7.0439453044020865</v>
      </c>
      <c r="AP32" s="91">
        <f>'[2]EU Inhabitants'!AK40*('[2]Weighted Average'!AK11/1000)*('[2]Waste Bin detailed'!$F$21/100)</f>
        <v>7.0829258065871077</v>
      </c>
      <c r="AQ32" s="91">
        <f>'[2]EU Inhabitants'!AL40*('[2]Weighted Average'!AL11/1000)*('[2]Waste Bin detailed'!$F$21/100)</f>
        <v>7.1210563928342836</v>
      </c>
      <c r="AR32" s="91">
        <f>'[2]EU Inhabitants'!AM40*('[2]Weighted Average'!AM11/1000)*('[2]Waste Bin detailed'!$F$21/100)</f>
        <v>7.1583579353220079</v>
      </c>
      <c r="AS32" s="91">
        <f>'[2]EU Inhabitants'!AN40*('[2]Weighted Average'!AN11/1000)*('[2]Waste Bin detailed'!$F$21/100)</f>
        <v>7.1948275300563935</v>
      </c>
      <c r="AT32" s="91">
        <f>'[2]EU Inhabitants'!AO40*('[2]Weighted Average'!AO11/1000)*('[2]Waste Bin detailed'!$F$21/100)</f>
        <v>7.2304912444995848</v>
      </c>
      <c r="AU32" s="91">
        <f>'[2]EU Inhabitants'!AP40*('[2]Weighted Average'!AP11/1000)*('[2]Waste Bin detailed'!$F$21/100)</f>
        <v>7.2653413566796692</v>
      </c>
      <c r="AV32" s="91">
        <f>'[2]EU Inhabitants'!AQ40*('[2]Weighted Average'!AQ11/1000)*('[2]Waste Bin detailed'!$F$21/100)</f>
        <v>7.29932426698314</v>
      </c>
      <c r="AW32" s="91">
        <f>'[2]EU Inhabitants'!AR40*('[2]Weighted Average'!AR11/1000)*('[2]Waste Bin detailed'!$F$21/100)</f>
        <v>7.3324149418961486</v>
      </c>
      <c r="AX32" s="91">
        <f>'[2]EU Inhabitants'!AS40*('[2]Weighted Average'!AS11/1000)*('[2]Waste Bin detailed'!$F$21/100)</f>
        <v>7.3645683632424221</v>
      </c>
      <c r="AY32" s="91">
        <f>'[2]EU Inhabitants'!AT40*('[2]Weighted Average'!AT11/1000)*('[2]Waste Bin detailed'!$F$21/100)</f>
        <v>7.3957284991034227</v>
      </c>
      <c r="AZ32" s="91">
        <f>'[2]EU Inhabitants'!AU40*('[2]Weighted Average'!AU11/1000)*('[2]Waste Bin detailed'!$F$21/100)</f>
        <v>7.425857917300287</v>
      </c>
      <c r="BA32" s="91">
        <f>'[2]EU Inhabitants'!AV40*('[2]Weighted Average'!AV11/1000)*('[2]Waste Bin detailed'!$F$21/100)</f>
        <v>7.4549085890500253</v>
      </c>
      <c r="BB32" s="91">
        <f>'[2]EU Inhabitants'!AW40*('[2]Weighted Average'!AW11/1000)*('[2]Waste Bin detailed'!$F$21/100)</f>
        <v>7.4828815794288168</v>
      </c>
      <c r="BC32" s="91">
        <f>'[2]EU Inhabitants'!AX40*('[2]Weighted Average'!AX11/1000)*('[2]Waste Bin detailed'!$F$21/100)</f>
        <v>7.509730835720843</v>
      </c>
      <c r="BD32" s="91">
        <f>'[2]EU Inhabitants'!AY40*('[2]Weighted Average'!AY11/1000)*('[2]Waste Bin detailed'!$F$21/100)</f>
        <v>7.535443509509105</v>
      </c>
      <c r="BE32" s="91">
        <f>'[2]EU Inhabitants'!AZ40*('[2]Weighted Average'!AZ11/1000)*('[2]Waste Bin detailed'!$F$21/100)</f>
        <v>7.5600284470764398</v>
      </c>
    </row>
    <row r="33" spans="1:57" x14ac:dyDescent="0.35">
      <c r="A33" s="86" t="s">
        <v>636</v>
      </c>
      <c r="C33" s="86" t="s">
        <v>3</v>
      </c>
      <c r="D33" s="87" t="s">
        <v>621</v>
      </c>
      <c r="E33" s="87"/>
      <c r="F33" s="90" t="s">
        <v>66</v>
      </c>
      <c r="G33" s="91">
        <f>'[2]EU Inhabitants'!B41*('[2]Weighted Average'!B11/1000)*('[2]Waste Bin detailed'!$F$21/100)</f>
        <v>8.5776662393422782</v>
      </c>
      <c r="H33" s="91">
        <f>'[2]EU Inhabitants'!C41*('[2]Weighted Average'!C11/1000)*('[2]Waste Bin detailed'!$F$21/100)</f>
        <v>8.6250642297902953</v>
      </c>
      <c r="I33" s="91">
        <f>'[2]EU Inhabitants'!D41*('[2]Weighted Average'!D11/1000)*('[2]Waste Bin detailed'!$F$21/100)</f>
        <v>8.6870871696124627</v>
      </c>
      <c r="J33" s="91">
        <f>'[2]EU Inhabitants'!E41*('[2]Weighted Average'!E11/1000)*('[2]Waste Bin detailed'!$F$21/100)</f>
        <v>8.756750331765808</v>
      </c>
      <c r="K33" s="91">
        <f>'[2]EU Inhabitants'!F41*('[2]Weighted Average'!F11/1000)*('[2]Waste Bin detailed'!$F$21/100)</f>
        <v>8.8173717763558699</v>
      </c>
      <c r="L33" s="91">
        <f>'[2]EU Inhabitants'!G41*('[2]Weighted Average'!G11/1000)*('[2]Waste Bin detailed'!$F$21/100)</f>
        <v>8.8791873849075227</v>
      </c>
      <c r="M33" s="91">
        <f>'[2]EU Inhabitants'!H41*('[2]Weighted Average'!H11/1000)*('[2]Waste Bin detailed'!$F$21/100)</f>
        <v>8.9318849721690938</v>
      </c>
      <c r="N33" s="91">
        <f>'[2]EU Inhabitants'!I41*('[2]Weighted Average'!I11/1000)*('[2]Waste Bin detailed'!$F$21/100)</f>
        <v>8.9899218052001544</v>
      </c>
      <c r="O33" s="91">
        <f>'[2]EU Inhabitants'!J41*('[2]Weighted Average'!J11/1000)*('[2]Waste Bin detailed'!$F$21/100)</f>
        <v>9.0895195743204926</v>
      </c>
      <c r="P33" s="91">
        <f>'[2]EU Inhabitants'!K41*('[2]Weighted Average'!K11/1000)*('[2]Waste Bin detailed'!$F$21/100)</f>
        <v>9.217252283494151</v>
      </c>
      <c r="Q33" s="91">
        <f>'[2]EU Inhabitants'!L41*('[2]Weighted Average'!L11/1000)*('[2]Waste Bin detailed'!$F$21/100)</f>
        <v>9.3152223491817701</v>
      </c>
      <c r="R33" s="91">
        <f>'[2]EU Inhabitants'!M41*('[2]Weighted Average'!M11/1000)*('[2]Waste Bin detailed'!$F$21/100)</f>
        <v>9.4107404235468142</v>
      </c>
      <c r="S33" s="91">
        <f>'[2]EU Inhabitants'!N41*('[2]Weighted Average'!N11/1000)*('[2]Waste Bin detailed'!$F$21/100)</f>
        <v>9.5105312113257572</v>
      </c>
      <c r="T33" s="91">
        <f>'[2]EU Inhabitants'!O41*('[2]Weighted Average'!O11/1000)*('[2]Waste Bin detailed'!$F$21/100)</f>
        <v>9.611195743303881</v>
      </c>
      <c r="U33" s="91">
        <f>'[2]EU Inhabitants'!P41*('[2]Weighted Average'!P11/1000)*('[2]Waste Bin detailed'!$F$21/100)</f>
        <v>9.7325411307210867</v>
      </c>
      <c r="V33" s="91">
        <f>'[2]EU Inhabitants'!Q41*('[2]Weighted Average'!Q11/1000)*('[2]Waste Bin detailed'!$F$21/100)</f>
        <v>9.8514262641093566</v>
      </c>
      <c r="W33" s="91">
        <f>'[2]EU Inhabitants'!R41*('[2]Weighted Average'!R11/1000)*('[2]Waste Bin detailed'!$F$21/100)</f>
        <v>9.9614044311399237</v>
      </c>
      <c r="X33" s="91">
        <f>'[2]EU Inhabitants'!S41*('[2]Weighted Average'!S11/1000)*('[2]Waste Bin detailed'!$F$21/100)</f>
        <v>10.07398613769892</v>
      </c>
      <c r="Y33" s="91">
        <f>'[2]EU Inhabitants'!T41*('[2]Weighted Average'!T11/1000)*('[2]Waste Bin detailed'!$F$21/100)</f>
        <v>10.151883791601522</v>
      </c>
      <c r="Z33" s="91">
        <f>'[2]EU Inhabitants'!U41*('[2]Weighted Average'!U11/1000)*('[2]Waste Bin detailed'!$F$21/100)</f>
        <v>10.393317399506445</v>
      </c>
      <c r="AA33" s="91">
        <f>'[2]EU Inhabitants'!V41*('[2]Weighted Average'!V11/1000)*('[2]Waste Bin detailed'!$F$21/100)</f>
        <v>10.468154475712904</v>
      </c>
      <c r="AB33" s="91">
        <f>'[2]EU Inhabitants'!W41*('[2]Weighted Average'!W11/1000)*('[2]Waste Bin detailed'!$F$21/100)</f>
        <v>10.546991966196249</v>
      </c>
      <c r="AC33" s="91">
        <f>'[2]EU Inhabitants'!X41*('[2]Weighted Average'!X11/1000)*('[2]Waste Bin detailed'!$F$21/100)</f>
        <v>10.630724863041859</v>
      </c>
      <c r="AD33" s="91">
        <f>'[2]EU Inhabitants'!Y41*('[2]Weighted Average'!Y11/1000)*('[2]Waste Bin detailed'!$F$21/100)</f>
        <v>10.724979320059845</v>
      </c>
      <c r="AE33" s="91">
        <f>'[2]EU Inhabitants'!Z41*('[2]Weighted Average'!Z11/1000)*('[2]Waste Bin detailed'!$F$21/100)</f>
        <v>10.807315408542919</v>
      </c>
      <c r="AF33" s="91">
        <f>'[2]EU Inhabitants'!AA41*('[2]Weighted Average'!AA11/1000)*('[2]Waste Bin detailed'!$F$21/100)</f>
        <v>10.853307447105305</v>
      </c>
      <c r="AG33" s="91">
        <f>'[2]EU Inhabitants'!AB41*('[2]Weighted Average'!AB11/1000)*('[2]Waste Bin detailed'!$F$21/100)</f>
        <v>10.902168618440959</v>
      </c>
      <c r="AH33" s="91">
        <f>'[2]EU Inhabitants'!AC41*('[2]Weighted Average'!AC11/1000)*('[2]Waste Bin detailed'!$F$21/100)</f>
        <v>10.953983885248595</v>
      </c>
      <c r="AI33" s="91">
        <f>'[2]EU Inhabitants'!AD41*('[2]Weighted Average'!AD11/1000)*('[2]Waste Bin detailed'!$F$21/100)</f>
        <v>11.008573987893106</v>
      </c>
      <c r="AJ33" s="91">
        <f>'[2]EU Inhabitants'!AE41*('[2]Weighted Average'!AE11/1000)*('[2]Waste Bin detailed'!$F$21/100)</f>
        <v>11.061749205701611</v>
      </c>
      <c r="AK33" s="91">
        <f>'[2]EU Inhabitants'!AF41*('[2]Weighted Average'!AF11/1000)*('[2]Waste Bin detailed'!$F$21/100)</f>
        <v>11.113074623351892</v>
      </c>
      <c r="AL33" s="91">
        <f>'[2]EU Inhabitants'!AG41*('[2]Weighted Average'!AG11/1000)*('[2]Waste Bin detailed'!$F$21/100)</f>
        <v>11.162073725865058</v>
      </c>
      <c r="AM33" s="91">
        <f>'[2]EU Inhabitants'!AH41*('[2]Weighted Average'!AH11/1000)*('[2]Waste Bin detailed'!$F$21/100)</f>
        <v>11.208877172783239</v>
      </c>
      <c r="AN33" s="91">
        <f>'[2]EU Inhabitants'!AI41*('[2]Weighted Average'!AI11/1000)*('[2]Waste Bin detailed'!$F$21/100)</f>
        <v>11.253622531655516</v>
      </c>
      <c r="AO33" s="91">
        <f>'[2]EU Inhabitants'!AJ41*('[2]Weighted Average'!AJ11/1000)*('[2]Waste Bin detailed'!$F$21/100)</f>
        <v>11.296415404145568</v>
      </c>
      <c r="AP33" s="91">
        <f>'[2]EU Inhabitants'!AK41*('[2]Weighted Average'!AK11/1000)*('[2]Waste Bin detailed'!$F$21/100)</f>
        <v>11.340568383865804</v>
      </c>
      <c r="AQ33" s="91">
        <f>'[2]EU Inhabitants'!AL41*('[2]Weighted Average'!AL11/1000)*('[2]Waste Bin detailed'!$F$21/100)</f>
        <v>11.382836237896241</v>
      </c>
      <c r="AR33" s="91">
        <f>'[2]EU Inhabitants'!AM41*('[2]Weighted Average'!AM11/1000)*('[2]Waste Bin detailed'!$F$21/100)</f>
        <v>11.423435914463223</v>
      </c>
      <c r="AS33" s="91">
        <f>'[2]EU Inhabitants'!AN41*('[2]Weighted Average'!AN11/1000)*('[2]Waste Bin detailed'!$F$21/100)</f>
        <v>11.4630532532817</v>
      </c>
      <c r="AT33" s="91">
        <f>'[2]EU Inhabitants'!AO41*('[2]Weighted Average'!AO11/1000)*('[2]Waste Bin detailed'!$F$21/100)</f>
        <v>11.500872261135269</v>
      </c>
      <c r="AU33" s="91">
        <f>'[2]EU Inhabitants'!AP41*('[2]Weighted Average'!AP11/1000)*('[2]Waste Bin detailed'!$F$21/100)</f>
        <v>11.537515230412835</v>
      </c>
      <c r="AV33" s="91">
        <f>'[2]EU Inhabitants'!AQ41*('[2]Weighted Average'!AQ11/1000)*('[2]Waste Bin detailed'!$F$21/100)</f>
        <v>11.5730834930781</v>
      </c>
      <c r="AW33" s="91">
        <f>'[2]EU Inhabitants'!AR41*('[2]Weighted Average'!AR11/1000)*('[2]Waste Bin detailed'!$F$21/100)</f>
        <v>11.607613646932549</v>
      </c>
      <c r="AX33" s="91">
        <f>'[2]EU Inhabitants'!AS41*('[2]Weighted Average'!AS11/1000)*('[2]Waste Bin detailed'!$F$21/100)</f>
        <v>11.641107294158587</v>
      </c>
      <c r="AY33" s="91">
        <f>'[2]EU Inhabitants'!AT41*('[2]Weighted Average'!AT11/1000)*('[2]Waste Bin detailed'!$F$21/100)</f>
        <v>11.673550014843601</v>
      </c>
      <c r="AZ33" s="91">
        <f>'[2]EU Inhabitants'!AU41*('[2]Weighted Average'!AU11/1000)*('[2]Waste Bin detailed'!$F$21/100)</f>
        <v>11.704924003445523</v>
      </c>
      <c r="BA33" s="91">
        <f>'[2]EU Inhabitants'!AV41*('[2]Weighted Average'!AV11/1000)*('[2]Waste Bin detailed'!$F$21/100)</f>
        <v>11.73569196431542</v>
      </c>
      <c r="BB33" s="91">
        <f>'[2]EU Inhabitants'!AW41*('[2]Weighted Average'!AW11/1000)*('[2]Waste Bin detailed'!$F$21/100)</f>
        <v>11.765352648709065</v>
      </c>
      <c r="BC33" s="91">
        <f>'[2]EU Inhabitants'!AX41*('[2]Weighted Average'!AX11/1000)*('[2]Waste Bin detailed'!$F$21/100)</f>
        <v>11.793870127987137</v>
      </c>
      <c r="BD33" s="91">
        <f>'[2]EU Inhabitants'!AY41*('[2]Weighted Average'!AY11/1000)*('[2]Waste Bin detailed'!$F$21/100)</f>
        <v>11.820715626666345</v>
      </c>
      <c r="BE33" s="91">
        <f>'[2]EU Inhabitants'!AZ41*('[2]Weighted Average'!AZ11/1000)*('[2]Waste Bin detailed'!$F$21/100)</f>
        <v>11.846161639487997</v>
      </c>
    </row>
    <row r="34" spans="1:57" x14ac:dyDescent="0.35">
      <c r="A34" s="86" t="s">
        <v>636</v>
      </c>
      <c r="C34" s="86" t="s">
        <v>3</v>
      </c>
      <c r="D34" s="87" t="s">
        <v>621</v>
      </c>
      <c r="E34" s="87"/>
      <c r="F34" s="90" t="s">
        <v>67</v>
      </c>
      <c r="G34" s="91">
        <f>'[2]EU Inhabitants'!B42*('[2]Weighted Average'!B11/1000)*('[2]Waste Bin detailed'!$F$21/100)</f>
        <v>70.380928371501085</v>
      </c>
      <c r="H34" s="91">
        <f>'[2]EU Inhabitants'!C42*('[2]Weighted Average'!C11/1000)*('[2]Waste Bin detailed'!$F$21/100)</f>
        <v>70.637564631108603</v>
      </c>
      <c r="I34" s="91">
        <f>'[2]EU Inhabitants'!D42*('[2]Weighted Average'!D11/1000)*('[2]Waste Bin detailed'!$F$21/100)</f>
        <v>70.92666316289332</v>
      </c>
      <c r="J34" s="91">
        <f>'[2]EU Inhabitants'!E42*('[2]Weighted Average'!E11/1000)*('[2]Waste Bin detailed'!$F$21/100)</f>
        <v>71.239995068266765</v>
      </c>
      <c r="K34" s="91">
        <f>'[2]EU Inhabitants'!F42*('[2]Weighted Average'!F11/1000)*('[2]Waste Bin detailed'!$F$21/100)</f>
        <v>71.593319825840652</v>
      </c>
      <c r="L34" s="91">
        <f>'[2]EU Inhabitants'!G42*('[2]Weighted Average'!G11/1000)*('[2]Waste Bin detailed'!$F$21/100)</f>
        <v>72.064780654112894</v>
      </c>
      <c r="M34" s="91">
        <f>'[2]EU Inhabitants'!H42*('[2]Weighted Average'!H11/1000)*('[2]Waste Bin detailed'!$F$21/100)</f>
        <v>72.589462390693043</v>
      </c>
      <c r="N34" s="91">
        <f>'[2]EU Inhabitants'!I42*('[2]Weighted Average'!I11/1000)*('[2]Waste Bin detailed'!$F$21/100)</f>
        <v>73.120666811987022</v>
      </c>
      <c r="O34" s="91">
        <f>'[2]EU Inhabitants'!J42*('[2]Weighted Average'!J11/1000)*('[2]Waste Bin detailed'!$F$21/100)</f>
        <v>73.702131144062491</v>
      </c>
      <c r="P34" s="91">
        <f>'[2]EU Inhabitants'!K42*('[2]Weighted Average'!K11/1000)*('[2]Waste Bin detailed'!$F$21/100)</f>
        <v>74.249626023919092</v>
      </c>
      <c r="Q34" s="91">
        <f>'[2]EU Inhabitants'!L42*('[2]Weighted Average'!L11/1000)*('[2]Waste Bin detailed'!$F$21/100)</f>
        <v>74.789480260124023</v>
      </c>
      <c r="R34" s="91">
        <f>'[2]EU Inhabitants'!M42*('[2]Weighted Average'!M11/1000)*('[2]Waste Bin detailed'!$F$21/100)</f>
        <v>75.359414399636989</v>
      </c>
      <c r="S34" s="91">
        <f>'[2]EU Inhabitants'!N42*('[2]Weighted Average'!N11/1000)*('[2]Waste Bin detailed'!$F$21/100)</f>
        <v>75.914226926282424</v>
      </c>
      <c r="T34" s="91">
        <f>'[2]EU Inhabitants'!O42*('[2]Weighted Average'!O11/1000)*('[2]Waste Bin detailed'!$F$21/100)</f>
        <v>76.40280716959181</v>
      </c>
      <c r="U34" s="91">
        <f>'[2]EU Inhabitants'!P42*('[2]Weighted Average'!P11/1000)*('[2]Waste Bin detailed'!$F$21/100)</f>
        <v>76.944609652314981</v>
      </c>
      <c r="V34" s="91">
        <f>'[2]EU Inhabitants'!Q42*('[2]Weighted Average'!Q11/1000)*('[2]Waste Bin detailed'!$F$21/100)</f>
        <v>77.558184456228972</v>
      </c>
      <c r="W34" s="91">
        <f>'[2]EU Inhabitants'!R42*('[2]Weighted Average'!R11/1000)*('[2]Waste Bin detailed'!$F$21/100)</f>
        <v>78.210309127698068</v>
      </c>
      <c r="X34" s="91">
        <f>'[2]EU Inhabitants'!S42*('[2]Weighted Average'!S11/1000)*('[2]Waste Bin detailed'!$F$21/100)</f>
        <v>78.782473381199623</v>
      </c>
      <c r="Y34" s="91">
        <f>'[2]EU Inhabitants'!T42*('[2]Weighted Average'!T11/1000)*('[2]Waste Bin detailed'!$F$21/100)</f>
        <v>79.301194348256288</v>
      </c>
      <c r="Z34" s="91">
        <f>'[2]EU Inhabitants'!U42*('[2]Weighted Average'!U11/1000)*('[2]Waste Bin detailed'!$F$21/100)</f>
        <v>81.067634144810441</v>
      </c>
      <c r="AA34" s="91">
        <f>'[2]EU Inhabitants'!V42*('[2]Weighted Average'!V11/1000)*('[2]Waste Bin detailed'!$F$21/100)</f>
        <v>81.528124221041594</v>
      </c>
      <c r="AB34" s="91">
        <f>'[2]EU Inhabitants'!W42*('[2]Weighted Average'!W11/1000)*('[2]Waste Bin detailed'!$F$21/100)</f>
        <v>81.53326332467725</v>
      </c>
      <c r="AC34" s="91">
        <f>'[2]EU Inhabitants'!X42*('[2]Weighted Average'!X11/1000)*('[2]Waste Bin detailed'!$F$21/100)</f>
        <v>81.536461485147811</v>
      </c>
      <c r="AD34" s="91">
        <f>'[2]EU Inhabitants'!Y42*('[2]Weighted Average'!Y11/1000)*('[2]Waste Bin detailed'!$F$21/100)</f>
        <v>81.544657648622575</v>
      </c>
      <c r="AE34" s="91">
        <f>'[2]EU Inhabitants'!Z42*('[2]Weighted Average'!Z11/1000)*('[2]Waste Bin detailed'!$F$21/100)</f>
        <v>81.526330252716491</v>
      </c>
      <c r="AF34" s="91">
        <f>'[2]EU Inhabitants'!AA42*('[2]Weighted Average'!AA11/1000)*('[2]Waste Bin detailed'!$F$21/100)</f>
        <v>81.520223720106245</v>
      </c>
      <c r="AG34" s="91">
        <f>'[2]EU Inhabitants'!AB42*('[2]Weighted Average'!AB11/1000)*('[2]Waste Bin detailed'!$F$21/100)</f>
        <v>81.516708164769767</v>
      </c>
      <c r="AH34" s="91">
        <f>'[2]EU Inhabitants'!AC42*('[2]Weighted Average'!AC11/1000)*('[2]Waste Bin detailed'!$F$21/100)</f>
        <v>81.515867405448091</v>
      </c>
      <c r="AI34" s="91">
        <f>'[2]EU Inhabitants'!AD42*('[2]Weighted Average'!AD11/1000)*('[2]Waste Bin detailed'!$F$21/100)</f>
        <v>81.517624640378031</v>
      </c>
      <c r="AJ34" s="91">
        <f>'[2]EU Inhabitants'!AE42*('[2]Weighted Average'!AE11/1000)*('[2]Waste Bin detailed'!$F$21/100)</f>
        <v>81.519209333120472</v>
      </c>
      <c r="AK34" s="91">
        <f>'[2]EU Inhabitants'!AF42*('[2]Weighted Average'!AF11/1000)*('[2]Waste Bin detailed'!$F$21/100)</f>
        <v>81.520476589054397</v>
      </c>
      <c r="AL34" s="91">
        <f>'[2]EU Inhabitants'!AG42*('[2]Weighted Average'!AG11/1000)*('[2]Waste Bin detailed'!$F$21/100)</f>
        <v>81.521522149651346</v>
      </c>
      <c r="AM34" s="91">
        <f>'[2]EU Inhabitants'!AH42*('[2]Weighted Average'!AH11/1000)*('[2]Waste Bin detailed'!$F$21/100)</f>
        <v>81.522326776936822</v>
      </c>
      <c r="AN34" s="91">
        <f>'[2]EU Inhabitants'!AI42*('[2]Weighted Average'!AI11/1000)*('[2]Waste Bin detailed'!$F$21/100)</f>
        <v>81.523000580135559</v>
      </c>
      <c r="AO34" s="91">
        <f>'[2]EU Inhabitants'!AJ42*('[2]Weighted Average'!AJ11/1000)*('[2]Waste Bin detailed'!$F$21/100)</f>
        <v>81.523622910519222</v>
      </c>
      <c r="AP34" s="91">
        <f>'[2]EU Inhabitants'!AK42*('[2]Weighted Average'!AK11/1000)*('[2]Waste Bin detailed'!$F$21/100)</f>
        <v>81.524382365157891</v>
      </c>
      <c r="AQ34" s="91">
        <f>'[2]EU Inhabitants'!AL42*('[2]Weighted Average'!AL11/1000)*('[2]Waste Bin detailed'!$F$21/100)</f>
        <v>81.524788808997755</v>
      </c>
      <c r="AR34" s="91">
        <f>'[2]EU Inhabitants'!AM42*('[2]Weighted Average'!AM11/1000)*('[2]Waste Bin detailed'!$F$21/100)</f>
        <v>81.525127284234443</v>
      </c>
      <c r="AS34" s="91">
        <f>'[2]EU Inhabitants'!AN42*('[2]Weighted Average'!AN11/1000)*('[2]Waste Bin detailed'!$F$21/100)</f>
        <v>81.525310928375362</v>
      </c>
      <c r="AT34" s="91">
        <f>'[2]EU Inhabitants'!AO42*('[2]Weighted Average'!AO11/1000)*('[2]Waste Bin detailed'!$F$21/100)</f>
        <v>81.525402916922374</v>
      </c>
      <c r="AU34" s="91">
        <f>'[2]EU Inhabitants'!AP42*('[2]Weighted Average'!AP11/1000)*('[2]Waste Bin detailed'!$F$21/100)</f>
        <v>81.52549541279528</v>
      </c>
      <c r="AV34" s="91">
        <f>'[2]EU Inhabitants'!AQ42*('[2]Weighted Average'!AQ11/1000)*('[2]Waste Bin detailed'!$F$21/100)</f>
        <v>81.525573951787592</v>
      </c>
      <c r="AW34" s="91">
        <f>'[2]EU Inhabitants'!AR42*('[2]Weighted Average'!AR11/1000)*('[2]Waste Bin detailed'!$F$21/100)</f>
        <v>81.52563089743353</v>
      </c>
      <c r="AX34" s="91">
        <f>'[2]EU Inhabitants'!AS42*('[2]Weighted Average'!AS11/1000)*('[2]Waste Bin detailed'!$F$21/100)</f>
        <v>81.525720269175167</v>
      </c>
      <c r="AY34" s="91">
        <f>'[2]EU Inhabitants'!AT42*('[2]Weighted Average'!AT11/1000)*('[2]Waste Bin detailed'!$F$21/100)</f>
        <v>81.525800568827819</v>
      </c>
      <c r="AZ34" s="91">
        <f>'[2]EU Inhabitants'!AU42*('[2]Weighted Average'!AU11/1000)*('[2]Waste Bin detailed'!$F$21/100)</f>
        <v>81.52587495500353</v>
      </c>
      <c r="BA34" s="91">
        <f>'[2]EU Inhabitants'!AV42*('[2]Weighted Average'!AV11/1000)*('[2]Waste Bin detailed'!$F$21/100)</f>
        <v>81.526056777983115</v>
      </c>
      <c r="BB34" s="91">
        <f>'[2]EU Inhabitants'!AW42*('[2]Weighted Average'!AW11/1000)*('[2]Waste Bin detailed'!$F$21/100)</f>
        <v>81.526369722755533</v>
      </c>
      <c r="BC34" s="91">
        <f>'[2]EU Inhabitants'!AX42*('[2]Weighted Average'!AX11/1000)*('[2]Waste Bin detailed'!$F$21/100)</f>
        <v>81.526682244683556</v>
      </c>
      <c r="BD34" s="91">
        <f>'[2]EU Inhabitants'!AY42*('[2]Weighted Average'!AY11/1000)*('[2]Waste Bin detailed'!$F$21/100)</f>
        <v>81.526921279074386</v>
      </c>
      <c r="BE34" s="91">
        <f>'[2]EU Inhabitants'!AZ42*('[2]Weighted Average'!AZ11/1000)*('[2]Waste Bin detailed'!$F$21/100)</f>
        <v>81.527104377300944</v>
      </c>
    </row>
    <row r="35" spans="1:57" x14ac:dyDescent="0.35">
      <c r="A35" s="86" t="s">
        <v>636</v>
      </c>
      <c r="C35" s="86" t="s">
        <v>3</v>
      </c>
      <c r="D35" s="87" t="s">
        <v>621</v>
      </c>
      <c r="F35" s="92" t="s">
        <v>630</v>
      </c>
      <c r="G35" s="91">
        <f>SUM(G4:G34)</f>
        <v>597.64702068405529</v>
      </c>
      <c r="H35" s="91">
        <f t="shared" ref="H35:BE35" si="0">SUM(H4:H34)</f>
        <v>598.90266990348812</v>
      </c>
      <c r="I35" s="91">
        <f t="shared" si="0"/>
        <v>599.87469046600813</v>
      </c>
      <c r="J35" s="91">
        <f t="shared" si="0"/>
        <v>602.04904663337663</v>
      </c>
      <c r="K35" s="91">
        <f t="shared" si="0"/>
        <v>604.40165327667069</v>
      </c>
      <c r="L35" s="91">
        <f t="shared" si="0"/>
        <v>607.00159577977956</v>
      </c>
      <c r="M35" s="91">
        <f t="shared" si="0"/>
        <v>609.30220636213949</v>
      </c>
      <c r="N35" s="91">
        <f t="shared" si="0"/>
        <v>611.55900545052987</v>
      </c>
      <c r="O35" s="91">
        <f t="shared" si="0"/>
        <v>614.00020413070058</v>
      </c>
      <c r="P35" s="91">
        <f t="shared" si="0"/>
        <v>616.22314501340293</v>
      </c>
      <c r="Q35" s="91">
        <f t="shared" si="0"/>
        <v>617.5194576231595</v>
      </c>
      <c r="R35" s="91">
        <f t="shared" si="0"/>
        <v>617.09697619126985</v>
      </c>
      <c r="S35" s="91">
        <f t="shared" si="0"/>
        <v>618.48919669396537</v>
      </c>
      <c r="T35" s="91">
        <f t="shared" si="0"/>
        <v>619.9889274774373</v>
      </c>
      <c r="U35" s="91">
        <f t="shared" si="0"/>
        <v>622.7295579026885</v>
      </c>
      <c r="V35" s="91">
        <f t="shared" si="0"/>
        <v>624.56301235953117</v>
      </c>
      <c r="W35" s="91">
        <f t="shared" si="0"/>
        <v>626.90253579672594</v>
      </c>
      <c r="X35" s="91">
        <f t="shared" si="0"/>
        <v>628.63452454481103</v>
      </c>
      <c r="Y35" s="91">
        <f t="shared" si="0"/>
        <v>630.12788511263932</v>
      </c>
      <c r="Z35" s="91">
        <f t="shared" si="0"/>
        <v>639.50734274881449</v>
      </c>
      <c r="AA35" s="91">
        <f t="shared" si="0"/>
        <v>641.21477374435597</v>
      </c>
      <c r="AB35" s="91">
        <f t="shared" si="0"/>
        <v>640.77272431579047</v>
      </c>
      <c r="AC35" s="91">
        <f t="shared" si="0"/>
        <v>640.59763236463027</v>
      </c>
      <c r="AD35" s="91">
        <f t="shared" si="0"/>
        <v>643.28031882691641</v>
      </c>
      <c r="AE35" s="91">
        <f t="shared" si="0"/>
        <v>648.21429120391099</v>
      </c>
      <c r="AF35" s="91">
        <f t="shared" si="0"/>
        <v>648.61302223631697</v>
      </c>
      <c r="AG35" s="91">
        <f t="shared" si="0"/>
        <v>648.82973743153593</v>
      </c>
      <c r="AH35" s="91">
        <f t="shared" si="0"/>
        <v>648.87631842021278</v>
      </c>
      <c r="AI35" s="91">
        <f t="shared" si="0"/>
        <v>648.72710497300602</v>
      </c>
      <c r="AJ35" s="91">
        <f t="shared" si="0"/>
        <v>648.61340001208396</v>
      </c>
      <c r="AK35" s="91">
        <f t="shared" si="0"/>
        <v>648.50183885125796</v>
      </c>
      <c r="AL35" s="91">
        <f t="shared" si="0"/>
        <v>648.37953027621859</v>
      </c>
      <c r="AM35" s="91">
        <f t="shared" si="0"/>
        <v>648.24804604865642</v>
      </c>
      <c r="AN35" s="91">
        <f t="shared" si="0"/>
        <v>648.13049104758193</v>
      </c>
      <c r="AO35" s="91">
        <f t="shared" si="0"/>
        <v>648.01905293605091</v>
      </c>
      <c r="AP35" s="91">
        <f t="shared" si="0"/>
        <v>648.09865438216843</v>
      </c>
      <c r="AQ35" s="91">
        <f t="shared" si="0"/>
        <v>648.14707999064615</v>
      </c>
      <c r="AR35" s="91">
        <f t="shared" si="0"/>
        <v>648.16496957674849</v>
      </c>
      <c r="AS35" s="91">
        <f t="shared" si="0"/>
        <v>648.1513515933932</v>
      </c>
      <c r="AT35" s="91">
        <f t="shared" si="0"/>
        <v>648.09262708600249</v>
      </c>
      <c r="AU35" s="91">
        <f t="shared" si="0"/>
        <v>648.00518337591689</v>
      </c>
      <c r="AV35" s="91">
        <f t="shared" si="0"/>
        <v>647.87046628020244</v>
      </c>
      <c r="AW35" s="91">
        <f t="shared" si="0"/>
        <v>647.68508744382348</v>
      </c>
      <c r="AX35" s="91">
        <f t="shared" si="0"/>
        <v>647.44663711111684</v>
      </c>
      <c r="AY35" s="91">
        <f t="shared" si="0"/>
        <v>647.15105404895417</v>
      </c>
      <c r="AZ35" s="91">
        <f t="shared" si="0"/>
        <v>646.79737587348495</v>
      </c>
      <c r="BA35" s="91">
        <f t="shared" si="0"/>
        <v>646.39400535448362</v>
      </c>
      <c r="BB35" s="91">
        <f t="shared" si="0"/>
        <v>645.92203203909662</v>
      </c>
      <c r="BC35" s="91">
        <f t="shared" si="0"/>
        <v>645.38995467904601</v>
      </c>
      <c r="BD35" s="91">
        <f t="shared" si="0"/>
        <v>644.7838444712271</v>
      </c>
      <c r="BE35" s="91">
        <f t="shared" si="0"/>
        <v>644.11848853023457</v>
      </c>
    </row>
  </sheetData>
  <pageMargins left="0.7" right="0.7" top="0.78740157499999996" bottom="0.78740157499999996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A8AF2-2D54-4CE0-98FC-159569509C97}">
  <sheetPr>
    <tabColor rgb="FFFF0000"/>
  </sheetPr>
  <dimension ref="A1:BE47"/>
  <sheetViews>
    <sheetView workbookViewId="0"/>
  </sheetViews>
  <sheetFormatPr baseColWidth="10" defaultRowHeight="14.5" x14ac:dyDescent="0.35"/>
  <cols>
    <col min="1" max="5" width="11.54296875" style="57"/>
    <col min="6" max="6" width="27.26953125" customWidth="1"/>
    <col min="7" max="8" width="12.26953125" customWidth="1"/>
    <col min="9" max="9" width="12" customWidth="1"/>
    <col min="10" max="17" width="11" customWidth="1"/>
    <col min="18" max="27" width="11.26953125" bestFit="1" customWidth="1"/>
  </cols>
  <sheetData>
    <row r="1" spans="6:57" x14ac:dyDescent="0.35">
      <c r="F1" s="26" t="s">
        <v>32</v>
      </c>
      <c r="G1" s="26" t="s">
        <v>33</v>
      </c>
      <c r="H1" t="s">
        <v>586</v>
      </c>
    </row>
    <row r="2" spans="6:57" x14ac:dyDescent="0.35">
      <c r="G2" s="26" t="s">
        <v>585</v>
      </c>
      <c r="H2" t="s">
        <v>79</v>
      </c>
    </row>
    <row r="9" spans="6:57" x14ac:dyDescent="0.35">
      <c r="F9" s="26"/>
      <c r="G9" s="26"/>
      <c r="H9" s="26"/>
      <c r="I9" s="6"/>
      <c r="J9" s="6"/>
      <c r="K9" s="6"/>
      <c r="L9" s="6"/>
      <c r="M9" s="6"/>
      <c r="N9" s="6"/>
      <c r="O9" s="6"/>
      <c r="P9" s="6"/>
      <c r="Q9" s="6"/>
      <c r="R9" s="26"/>
      <c r="S9" s="26"/>
      <c r="T9" s="26"/>
      <c r="U9" s="26"/>
      <c r="V9" s="26"/>
      <c r="W9" s="26"/>
      <c r="X9" s="26"/>
      <c r="Y9" s="26"/>
      <c r="Z9" s="26"/>
      <c r="AA9" s="7"/>
    </row>
    <row r="10" spans="6:57" x14ac:dyDescent="0.35">
      <c r="F10" s="26"/>
      <c r="G10" s="96" t="s">
        <v>38</v>
      </c>
      <c r="H10" s="96"/>
      <c r="I10" s="96"/>
      <c r="J10" s="96"/>
      <c r="K10" s="96"/>
      <c r="L10" s="96"/>
      <c r="M10" s="96"/>
      <c r="N10" s="96"/>
      <c r="O10" s="96"/>
      <c r="P10" s="96"/>
      <c r="Q10" s="96"/>
      <c r="R10" s="97" t="s">
        <v>39</v>
      </c>
      <c r="S10" s="97"/>
      <c r="T10" s="97"/>
      <c r="U10" s="97"/>
      <c r="V10" s="97"/>
      <c r="W10" s="97"/>
      <c r="X10" s="97"/>
      <c r="Y10" s="97"/>
      <c r="Z10" s="97"/>
      <c r="AA10" s="97"/>
      <c r="AB10" s="97"/>
      <c r="AC10" s="98" t="s">
        <v>40</v>
      </c>
      <c r="AD10" s="98"/>
      <c r="AE10" s="98"/>
      <c r="AF10" s="98"/>
      <c r="AG10" s="98"/>
      <c r="AH10" s="98"/>
      <c r="AI10" s="98"/>
      <c r="AJ10" s="98"/>
      <c r="AK10" s="98"/>
      <c r="AL10" s="98"/>
      <c r="AM10" s="98"/>
      <c r="AN10" s="98"/>
      <c r="AO10" s="98"/>
      <c r="AP10" s="98"/>
      <c r="AQ10" s="98"/>
      <c r="AR10" s="98"/>
      <c r="AS10" s="98"/>
      <c r="AT10" s="98"/>
      <c r="AU10" s="98"/>
      <c r="AV10" s="98"/>
      <c r="AW10" s="98"/>
      <c r="AX10" s="98"/>
      <c r="AY10" s="98"/>
      <c r="AZ10" s="98"/>
      <c r="BA10" s="98"/>
      <c r="BB10" s="98"/>
      <c r="BC10" s="98"/>
      <c r="BD10" s="98"/>
      <c r="BE10" s="98"/>
    </row>
    <row r="11" spans="6:57" x14ac:dyDescent="0.35">
      <c r="F11" s="26"/>
      <c r="G11" s="8">
        <v>2000</v>
      </c>
      <c r="H11" s="8">
        <v>2001</v>
      </c>
      <c r="I11" s="8">
        <v>2002</v>
      </c>
      <c r="J11" s="8">
        <v>2003</v>
      </c>
      <c r="K11" s="8">
        <v>2004</v>
      </c>
      <c r="L11" s="8">
        <v>2005</v>
      </c>
      <c r="M11" s="8">
        <v>2006</v>
      </c>
      <c r="N11" s="8">
        <v>2007</v>
      </c>
      <c r="O11" s="8">
        <v>2008</v>
      </c>
      <c r="P11" s="8">
        <v>2009</v>
      </c>
      <c r="Q11" s="8">
        <v>2010</v>
      </c>
      <c r="R11" s="9">
        <v>2011</v>
      </c>
      <c r="S11" s="9">
        <v>2012</v>
      </c>
      <c r="T11" s="9">
        <v>2013</v>
      </c>
      <c r="U11" s="9">
        <v>2014</v>
      </c>
      <c r="V11" s="9">
        <v>2015</v>
      </c>
      <c r="W11" s="9">
        <v>2016</v>
      </c>
      <c r="X11" s="9">
        <v>2017</v>
      </c>
      <c r="Y11" s="9">
        <v>2018</v>
      </c>
      <c r="Z11" s="9">
        <v>2019</v>
      </c>
      <c r="AA11" s="9">
        <v>2020</v>
      </c>
      <c r="AB11" s="9">
        <v>2021</v>
      </c>
      <c r="AC11" s="10">
        <v>2022</v>
      </c>
      <c r="AD11" s="10">
        <v>2023</v>
      </c>
      <c r="AE11" s="10">
        <v>2024</v>
      </c>
      <c r="AF11" s="10">
        <v>2025</v>
      </c>
      <c r="AG11" s="10">
        <v>2026</v>
      </c>
      <c r="AH11" s="10">
        <v>2027</v>
      </c>
      <c r="AI11" s="10">
        <v>2028</v>
      </c>
      <c r="AJ11" s="10">
        <v>2029</v>
      </c>
      <c r="AK11" s="10">
        <v>2030</v>
      </c>
      <c r="AL11" s="10">
        <v>2031</v>
      </c>
      <c r="AM11" s="10">
        <v>2032</v>
      </c>
      <c r="AN11" s="10">
        <v>2033</v>
      </c>
      <c r="AO11" s="10">
        <v>2034</v>
      </c>
      <c r="AP11" s="10">
        <v>2035</v>
      </c>
      <c r="AQ11" s="10">
        <v>2036</v>
      </c>
      <c r="AR11" s="10">
        <v>2037</v>
      </c>
      <c r="AS11" s="10">
        <v>2038</v>
      </c>
      <c r="AT11" s="10">
        <v>2039</v>
      </c>
      <c r="AU11" s="10">
        <v>2040</v>
      </c>
      <c r="AV11" s="10">
        <v>2041</v>
      </c>
      <c r="AW11" s="10">
        <v>2042</v>
      </c>
      <c r="AX11" s="10">
        <v>2043</v>
      </c>
      <c r="AY11" s="10">
        <v>2044</v>
      </c>
      <c r="AZ11" s="10">
        <v>2045</v>
      </c>
      <c r="BA11" s="10">
        <v>2046</v>
      </c>
      <c r="BB11" s="10">
        <v>2047</v>
      </c>
      <c r="BC11" s="10">
        <v>2048</v>
      </c>
      <c r="BD11" s="10">
        <v>2049</v>
      </c>
      <c r="BE11" s="10">
        <v>2050</v>
      </c>
    </row>
    <row r="12" spans="6:57" x14ac:dyDescent="0.35">
      <c r="F12" s="26" t="s">
        <v>41</v>
      </c>
      <c r="G12" s="11">
        <f>G$43*'Shares Cell Phones'!C5</f>
        <v>0</v>
      </c>
      <c r="H12" s="11">
        <f>H$43*'Shares Cell Phones'!D5</f>
        <v>0</v>
      </c>
      <c r="I12" s="11">
        <f>I$43*'Shares Cell Phones'!E5</f>
        <v>0</v>
      </c>
      <c r="J12" s="11">
        <f>J$43*'Shares Cell Phones'!F5</f>
        <v>0</v>
      </c>
      <c r="K12" s="11">
        <f>K$43*'Shares Cell Phones'!G5</f>
        <v>0</v>
      </c>
      <c r="L12" s="11">
        <f>L$43*'Shares Cell Phones'!H5</f>
        <v>0</v>
      </c>
      <c r="M12" s="11">
        <f>M$43*'Shares Cell Phones'!I5</f>
        <v>0</v>
      </c>
      <c r="N12" s="11">
        <f>N$43*'Shares Cell Phones'!J5</f>
        <v>0</v>
      </c>
      <c r="O12" s="11">
        <f>O$43*'Shares Cell Phones'!K5</f>
        <v>0</v>
      </c>
      <c r="P12" s="11">
        <f>P$43*'Shares Cell Phones'!L5</f>
        <v>0</v>
      </c>
      <c r="Q12" s="11">
        <f>Q$43*'Shares Cell Phones'!M5</f>
        <v>0</v>
      </c>
      <c r="R12" s="11">
        <f>R$43*'Shares Cell Phones'!N5</f>
        <v>0</v>
      </c>
      <c r="S12" s="11">
        <f>S$43*'Shares Cell Phones'!O5</f>
        <v>0</v>
      </c>
      <c r="T12" s="11">
        <f>T$43*'Shares Cell Phones'!P5</f>
        <v>0</v>
      </c>
      <c r="U12" s="11">
        <f>U$43*'Shares Cell Phones'!Q5</f>
        <v>0</v>
      </c>
      <c r="V12" s="11">
        <f>V$43*'Shares Cell Phones'!R5</f>
        <v>0</v>
      </c>
      <c r="W12" s="11">
        <f>W$43*'Shares Cell Phones'!S5</f>
        <v>0</v>
      </c>
      <c r="X12" s="11">
        <f>X$43*'Shares Cell Phones'!T5</f>
        <v>0</v>
      </c>
      <c r="Y12" s="11">
        <f>Y$43*'Shares Cell Phones'!U5</f>
        <v>0</v>
      </c>
      <c r="Z12" s="11">
        <f>Z$43*'Shares Cell Phones'!V5</f>
        <v>0</v>
      </c>
      <c r="AA12" s="11">
        <f>AA$43*'Shares Cell Phones'!W5</f>
        <v>0</v>
      </c>
      <c r="AB12" s="11">
        <f>AB$43*'Shares Cell Phones'!X5</f>
        <v>0</v>
      </c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</row>
    <row r="13" spans="6:57" x14ac:dyDescent="0.35">
      <c r="F13" s="26" t="s">
        <v>42</v>
      </c>
      <c r="G13" s="11">
        <f>G$43*'Shares Cell Phones'!C6</f>
        <v>0</v>
      </c>
      <c r="H13" s="11">
        <f>H$43*'Shares Cell Phones'!D6</f>
        <v>0</v>
      </c>
      <c r="I13" s="11">
        <f>I$43*'Shares Cell Phones'!E6</f>
        <v>0</v>
      </c>
      <c r="J13" s="11">
        <f>J$43*'Shares Cell Phones'!F6</f>
        <v>0</v>
      </c>
      <c r="K13" s="11">
        <f>K$43*'Shares Cell Phones'!G6</f>
        <v>0</v>
      </c>
      <c r="L13" s="11">
        <f>L$43*'Shares Cell Phones'!H6</f>
        <v>0</v>
      </c>
      <c r="M13" s="11">
        <f>M$43*'Shares Cell Phones'!I6</f>
        <v>0</v>
      </c>
      <c r="N13" s="11">
        <f>N$43*'Shares Cell Phones'!J6</f>
        <v>0</v>
      </c>
      <c r="O13" s="11">
        <f>O$43*'Shares Cell Phones'!K6</f>
        <v>0</v>
      </c>
      <c r="P13" s="11">
        <f>P$43*'Shares Cell Phones'!L6</f>
        <v>0</v>
      </c>
      <c r="Q13" s="11">
        <f>Q$43*'Shares Cell Phones'!M6</f>
        <v>0</v>
      </c>
      <c r="R13" s="11">
        <f>R$43*'Shares Cell Phones'!N6</f>
        <v>0</v>
      </c>
      <c r="S13" s="11">
        <f>S$43*'Shares Cell Phones'!O6</f>
        <v>0</v>
      </c>
      <c r="T13" s="11">
        <f>T$43*'Shares Cell Phones'!P6</f>
        <v>0</v>
      </c>
      <c r="U13" s="11">
        <f>U$43*'Shares Cell Phones'!Q6</f>
        <v>0</v>
      </c>
      <c r="V13" s="11">
        <f>V$43*'Shares Cell Phones'!R6</f>
        <v>0</v>
      </c>
      <c r="W13" s="11">
        <f>W$43*'Shares Cell Phones'!S6</f>
        <v>0</v>
      </c>
      <c r="X13" s="11">
        <f>X$43*'Shares Cell Phones'!T6</f>
        <v>0</v>
      </c>
      <c r="Y13" s="11">
        <f>Y$43*'Shares Cell Phones'!U6</f>
        <v>0</v>
      </c>
      <c r="Z13" s="11">
        <f>Z$43*'Shares Cell Phones'!V6</f>
        <v>0</v>
      </c>
      <c r="AA13" s="11">
        <f>AA$43*'Shares Cell Phones'!W6</f>
        <v>0</v>
      </c>
      <c r="AB13" s="11">
        <f>AB$43*'Shares Cell Phones'!X6</f>
        <v>0</v>
      </c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</row>
    <row r="14" spans="6:57" x14ac:dyDescent="0.35">
      <c r="F14" s="26" t="s">
        <v>43</v>
      </c>
      <c r="G14" s="11">
        <f>G$43*'Shares Cell Phones'!C7</f>
        <v>0</v>
      </c>
      <c r="H14" s="11">
        <f>H$43*'Shares Cell Phones'!D7</f>
        <v>0</v>
      </c>
      <c r="I14" s="11">
        <f>I$43*'Shares Cell Phones'!E7</f>
        <v>0</v>
      </c>
      <c r="J14" s="11">
        <f>J$43*'Shares Cell Phones'!F7</f>
        <v>0</v>
      </c>
      <c r="K14" s="11">
        <f>K$43*'Shares Cell Phones'!G7</f>
        <v>0</v>
      </c>
      <c r="L14" s="11">
        <f>L$43*'Shares Cell Phones'!H7</f>
        <v>0</v>
      </c>
      <c r="M14" s="11">
        <f>M$43*'Shares Cell Phones'!I7</f>
        <v>0</v>
      </c>
      <c r="N14" s="11">
        <f>N$43*'Shares Cell Phones'!J7</f>
        <v>0</v>
      </c>
      <c r="O14" s="11">
        <f>O$43*'Shares Cell Phones'!K7</f>
        <v>0</v>
      </c>
      <c r="P14" s="11">
        <f>P$43*'Shares Cell Phones'!L7</f>
        <v>0</v>
      </c>
      <c r="Q14" s="11">
        <f>Q$43*'Shares Cell Phones'!M7</f>
        <v>0</v>
      </c>
      <c r="R14" s="11">
        <f>R$43*'Shares Cell Phones'!N7</f>
        <v>0</v>
      </c>
      <c r="S14" s="11">
        <f>S$43*'Shares Cell Phones'!O7</f>
        <v>0</v>
      </c>
      <c r="T14" s="11">
        <f>T$43*'Shares Cell Phones'!P7</f>
        <v>0</v>
      </c>
      <c r="U14" s="11">
        <f>U$43*'Shares Cell Phones'!Q7</f>
        <v>0</v>
      </c>
      <c r="V14" s="11">
        <f>V$43*'Shares Cell Phones'!R7</f>
        <v>0</v>
      </c>
      <c r="W14" s="11">
        <f>W$43*'Shares Cell Phones'!S7</f>
        <v>0</v>
      </c>
      <c r="X14" s="11">
        <f>X$43*'Shares Cell Phones'!T7</f>
        <v>0</v>
      </c>
      <c r="Y14" s="11">
        <f>Y$43*'Shares Cell Phones'!U7</f>
        <v>0</v>
      </c>
      <c r="Z14" s="11">
        <f>Z$43*'Shares Cell Phones'!V7</f>
        <v>0</v>
      </c>
      <c r="AA14" s="11">
        <f>AA$43*'Shares Cell Phones'!W7</f>
        <v>0</v>
      </c>
      <c r="AB14" s="11">
        <f>AB$43*'Shares Cell Phones'!X7</f>
        <v>0</v>
      </c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</row>
    <row r="15" spans="6:57" x14ac:dyDescent="0.35">
      <c r="F15" s="26" t="s">
        <v>44</v>
      </c>
      <c r="G15" s="11">
        <f>G$43*'Shares Cell Phones'!C8</f>
        <v>0</v>
      </c>
      <c r="H15" s="11">
        <f>H$43*'Shares Cell Phones'!D8</f>
        <v>0</v>
      </c>
      <c r="I15" s="11">
        <f>I$43*'Shares Cell Phones'!E8</f>
        <v>0</v>
      </c>
      <c r="J15" s="11">
        <f>J$43*'Shares Cell Phones'!F8</f>
        <v>0</v>
      </c>
      <c r="K15" s="11">
        <f>K$43*'Shares Cell Phones'!G8</f>
        <v>0</v>
      </c>
      <c r="L15" s="11">
        <f>L$43*'Shares Cell Phones'!H8</f>
        <v>0</v>
      </c>
      <c r="M15" s="11">
        <f>M$43*'Shares Cell Phones'!I8</f>
        <v>0</v>
      </c>
      <c r="N15" s="11">
        <f>N$43*'Shares Cell Phones'!J8</f>
        <v>0</v>
      </c>
      <c r="O15" s="11">
        <f>O$43*'Shares Cell Phones'!K8</f>
        <v>0</v>
      </c>
      <c r="P15" s="11">
        <f>P$43*'Shares Cell Phones'!L8</f>
        <v>0</v>
      </c>
      <c r="Q15" s="11">
        <f>Q$43*'Shares Cell Phones'!M8</f>
        <v>0</v>
      </c>
      <c r="R15" s="11">
        <f>R$43*'Shares Cell Phones'!N8</f>
        <v>0</v>
      </c>
      <c r="S15" s="11">
        <f>S$43*'Shares Cell Phones'!O8</f>
        <v>0</v>
      </c>
      <c r="T15" s="11">
        <f>T$43*'Shares Cell Phones'!P8</f>
        <v>0</v>
      </c>
      <c r="U15" s="11">
        <f>U$43*'Shares Cell Phones'!Q8</f>
        <v>0</v>
      </c>
      <c r="V15" s="11">
        <f>V$43*'Shares Cell Phones'!R8</f>
        <v>0</v>
      </c>
      <c r="W15" s="11">
        <f>W$43*'Shares Cell Phones'!S8</f>
        <v>0</v>
      </c>
      <c r="X15" s="11">
        <f>X$43*'Shares Cell Phones'!T8</f>
        <v>0</v>
      </c>
      <c r="Y15" s="11">
        <f>Y$43*'Shares Cell Phones'!U8</f>
        <v>0</v>
      </c>
      <c r="Z15" s="11">
        <f>Z$43*'Shares Cell Phones'!V8</f>
        <v>0</v>
      </c>
      <c r="AA15" s="11">
        <f>AA$43*'Shares Cell Phones'!W8</f>
        <v>0</v>
      </c>
      <c r="AB15" s="11">
        <f>AB$43*'Shares Cell Phones'!X8</f>
        <v>0</v>
      </c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</row>
    <row r="16" spans="6:57" x14ac:dyDescent="0.35">
      <c r="F16" s="26" t="s">
        <v>45</v>
      </c>
      <c r="G16" s="11">
        <f>G$43*'Shares Cell Phones'!C9</f>
        <v>0</v>
      </c>
      <c r="H16" s="11">
        <f>H$43*'Shares Cell Phones'!D9</f>
        <v>0</v>
      </c>
      <c r="I16" s="11">
        <f>I$43*'Shares Cell Phones'!E9</f>
        <v>0</v>
      </c>
      <c r="J16" s="11">
        <f>J$43*'Shares Cell Phones'!F9</f>
        <v>0</v>
      </c>
      <c r="K16" s="11">
        <f>K$43*'Shares Cell Phones'!G9</f>
        <v>0</v>
      </c>
      <c r="L16" s="11">
        <f>L$43*'Shares Cell Phones'!H9</f>
        <v>0</v>
      </c>
      <c r="M16" s="11">
        <f>M$43*'Shares Cell Phones'!I9</f>
        <v>0</v>
      </c>
      <c r="N16" s="11">
        <f>N$43*'Shares Cell Phones'!J9</f>
        <v>0</v>
      </c>
      <c r="O16" s="11">
        <f>O$43*'Shares Cell Phones'!K9</f>
        <v>0</v>
      </c>
      <c r="P16" s="11">
        <f>P$43*'Shares Cell Phones'!L9</f>
        <v>0</v>
      </c>
      <c r="Q16" s="11">
        <f>Q$43*'Shares Cell Phones'!M9</f>
        <v>0</v>
      </c>
      <c r="R16" s="11">
        <f>R$43*'Shares Cell Phones'!N9</f>
        <v>0</v>
      </c>
      <c r="S16" s="11">
        <f>S$43*'Shares Cell Phones'!O9</f>
        <v>0</v>
      </c>
      <c r="T16" s="11">
        <f>T$43*'Shares Cell Phones'!P9</f>
        <v>0</v>
      </c>
      <c r="U16" s="11">
        <f>U$43*'Shares Cell Phones'!Q9</f>
        <v>0</v>
      </c>
      <c r="V16" s="11">
        <f>V$43*'Shares Cell Phones'!R9</f>
        <v>0</v>
      </c>
      <c r="W16" s="11">
        <f>W$43*'Shares Cell Phones'!S9</f>
        <v>0</v>
      </c>
      <c r="X16" s="11">
        <f>X$43*'Shares Cell Phones'!T9</f>
        <v>0</v>
      </c>
      <c r="Y16" s="11">
        <f>Y$43*'Shares Cell Phones'!U9</f>
        <v>0</v>
      </c>
      <c r="Z16" s="11">
        <f>Z$43*'Shares Cell Phones'!V9</f>
        <v>0</v>
      </c>
      <c r="AA16" s="11">
        <f>AA$43*'Shares Cell Phones'!W9</f>
        <v>0</v>
      </c>
      <c r="AB16" s="11">
        <f>AB$43*'Shares Cell Phones'!X9</f>
        <v>0</v>
      </c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</row>
    <row r="17" spans="6:57" x14ac:dyDescent="0.35">
      <c r="F17" s="26" t="s">
        <v>46</v>
      </c>
      <c r="G17" s="11">
        <f>G$43*'Shares Cell Phones'!C10</f>
        <v>0</v>
      </c>
      <c r="H17" s="11">
        <f>H$43*'Shares Cell Phones'!D10</f>
        <v>0</v>
      </c>
      <c r="I17" s="11">
        <f>I$43*'Shares Cell Phones'!E10</f>
        <v>0</v>
      </c>
      <c r="J17" s="11">
        <f>J$43*'Shares Cell Phones'!F10</f>
        <v>0</v>
      </c>
      <c r="K17" s="11">
        <f>K$43*'Shares Cell Phones'!G10</f>
        <v>0</v>
      </c>
      <c r="L17" s="11">
        <f>L$43*'Shares Cell Phones'!H10</f>
        <v>0</v>
      </c>
      <c r="M17" s="11">
        <f>M$43*'Shares Cell Phones'!I10</f>
        <v>0</v>
      </c>
      <c r="N17" s="11">
        <f>N$43*'Shares Cell Phones'!J10</f>
        <v>0</v>
      </c>
      <c r="O17" s="11">
        <f>O$43*'Shares Cell Phones'!K10</f>
        <v>0</v>
      </c>
      <c r="P17" s="11">
        <f>P$43*'Shares Cell Phones'!L10</f>
        <v>0</v>
      </c>
      <c r="Q17" s="11">
        <f>Q$43*'Shares Cell Phones'!M10</f>
        <v>0</v>
      </c>
      <c r="R17" s="11">
        <f>R$43*'Shares Cell Phones'!N10</f>
        <v>0</v>
      </c>
      <c r="S17" s="11">
        <f>S$43*'Shares Cell Phones'!O10</f>
        <v>0</v>
      </c>
      <c r="T17" s="11">
        <f>T$43*'Shares Cell Phones'!P10</f>
        <v>0</v>
      </c>
      <c r="U17" s="11">
        <f>U$43*'Shares Cell Phones'!Q10</f>
        <v>0</v>
      </c>
      <c r="V17" s="11">
        <f>V$43*'Shares Cell Phones'!R10</f>
        <v>0</v>
      </c>
      <c r="W17" s="11">
        <f>W$43*'Shares Cell Phones'!S10</f>
        <v>0</v>
      </c>
      <c r="X17" s="11">
        <f>X$43*'Shares Cell Phones'!T10</f>
        <v>0</v>
      </c>
      <c r="Y17" s="11">
        <f>Y$43*'Shares Cell Phones'!U10</f>
        <v>0</v>
      </c>
      <c r="Z17" s="11">
        <f>Z$43*'Shares Cell Phones'!V10</f>
        <v>0</v>
      </c>
      <c r="AA17" s="11">
        <f>AA$43*'Shares Cell Phones'!W10</f>
        <v>0</v>
      </c>
      <c r="AB17" s="11">
        <f>AB$43*'Shares Cell Phones'!X10</f>
        <v>0</v>
      </c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</row>
    <row r="18" spans="6:57" x14ac:dyDescent="0.35">
      <c r="F18" s="26" t="s">
        <v>47</v>
      </c>
      <c r="G18" s="11">
        <f>G$43*'Shares Cell Phones'!C11</f>
        <v>0</v>
      </c>
      <c r="H18" s="11">
        <f>H$43*'Shares Cell Phones'!D11</f>
        <v>0</v>
      </c>
      <c r="I18" s="11">
        <f>I$43*'Shares Cell Phones'!E11</f>
        <v>0</v>
      </c>
      <c r="J18" s="11">
        <f>J$43*'Shares Cell Phones'!F11</f>
        <v>0</v>
      </c>
      <c r="K18" s="11">
        <f>K$43*'Shares Cell Phones'!G11</f>
        <v>0</v>
      </c>
      <c r="L18" s="11">
        <f>L$43*'Shares Cell Phones'!H11</f>
        <v>0</v>
      </c>
      <c r="M18" s="11">
        <f>M$43*'Shares Cell Phones'!I11</f>
        <v>0</v>
      </c>
      <c r="N18" s="11">
        <f>N$43*'Shares Cell Phones'!J11</f>
        <v>0</v>
      </c>
      <c r="O18" s="11">
        <f>O$43*'Shares Cell Phones'!K11</f>
        <v>0</v>
      </c>
      <c r="P18" s="11">
        <f>P$43*'Shares Cell Phones'!L11</f>
        <v>0</v>
      </c>
      <c r="Q18" s="11">
        <f>Q$43*'Shares Cell Phones'!M11</f>
        <v>0</v>
      </c>
      <c r="R18" s="11">
        <f>R$43*'Shares Cell Phones'!N11</f>
        <v>0</v>
      </c>
      <c r="S18" s="11">
        <f>S$43*'Shares Cell Phones'!O11</f>
        <v>0</v>
      </c>
      <c r="T18" s="11">
        <f>T$43*'Shares Cell Phones'!P11</f>
        <v>0</v>
      </c>
      <c r="U18" s="11">
        <f>U$43*'Shares Cell Phones'!Q11</f>
        <v>0</v>
      </c>
      <c r="V18" s="11">
        <f>V$43*'Shares Cell Phones'!R11</f>
        <v>0</v>
      </c>
      <c r="W18" s="11">
        <f>W$43*'Shares Cell Phones'!S11</f>
        <v>0</v>
      </c>
      <c r="X18" s="11">
        <f>X$43*'Shares Cell Phones'!T11</f>
        <v>0</v>
      </c>
      <c r="Y18" s="11">
        <f>Y$43*'Shares Cell Phones'!U11</f>
        <v>0</v>
      </c>
      <c r="Z18" s="11">
        <f>Z$43*'Shares Cell Phones'!V11</f>
        <v>0</v>
      </c>
      <c r="AA18" s="11">
        <f>AA$43*'Shares Cell Phones'!W11</f>
        <v>0</v>
      </c>
      <c r="AB18" s="11">
        <f>AB$43*'Shares Cell Phones'!X11</f>
        <v>0</v>
      </c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B18" s="13"/>
      <c r="BC18" s="13"/>
      <c r="BD18" s="13"/>
      <c r="BE18" s="13"/>
    </row>
    <row r="19" spans="6:57" x14ac:dyDescent="0.35">
      <c r="F19" s="26" t="s">
        <v>48</v>
      </c>
      <c r="G19" s="11">
        <f>G$43*'Shares Cell Phones'!C12</f>
        <v>0</v>
      </c>
      <c r="H19" s="11">
        <f>H$43*'Shares Cell Phones'!D12</f>
        <v>0</v>
      </c>
      <c r="I19" s="11">
        <f>I$43*'Shares Cell Phones'!E12</f>
        <v>0</v>
      </c>
      <c r="J19" s="11">
        <f>J$43*'Shares Cell Phones'!F12</f>
        <v>0</v>
      </c>
      <c r="K19" s="11">
        <f>K$43*'Shares Cell Phones'!G12</f>
        <v>0</v>
      </c>
      <c r="L19" s="11">
        <f>L$43*'Shares Cell Phones'!H12</f>
        <v>0</v>
      </c>
      <c r="M19" s="11">
        <f>M$43*'Shares Cell Phones'!I12</f>
        <v>0</v>
      </c>
      <c r="N19" s="11">
        <f>N$43*'Shares Cell Phones'!J12</f>
        <v>0</v>
      </c>
      <c r="O19" s="11">
        <f>O$43*'Shares Cell Phones'!K12</f>
        <v>0</v>
      </c>
      <c r="P19" s="11">
        <f>P$43*'Shares Cell Phones'!L12</f>
        <v>0</v>
      </c>
      <c r="Q19" s="11">
        <f>Q$43*'Shares Cell Phones'!M12</f>
        <v>0</v>
      </c>
      <c r="R19" s="11">
        <f>R$43*'Shares Cell Phones'!N12</f>
        <v>0</v>
      </c>
      <c r="S19" s="11">
        <f>S$43*'Shares Cell Phones'!O12</f>
        <v>0</v>
      </c>
      <c r="T19" s="11">
        <f>T$43*'Shares Cell Phones'!P12</f>
        <v>0</v>
      </c>
      <c r="U19" s="11">
        <f>U$43*'Shares Cell Phones'!Q12</f>
        <v>0</v>
      </c>
      <c r="V19" s="11">
        <f>V$43*'Shares Cell Phones'!R12</f>
        <v>0</v>
      </c>
      <c r="W19" s="11">
        <f>W$43*'Shares Cell Phones'!S12</f>
        <v>0</v>
      </c>
      <c r="X19" s="11">
        <f>X$43*'Shares Cell Phones'!T12</f>
        <v>0</v>
      </c>
      <c r="Y19" s="11">
        <f>Y$43*'Shares Cell Phones'!U12</f>
        <v>0</v>
      </c>
      <c r="Z19" s="11">
        <f>Z$43*'Shares Cell Phones'!V12</f>
        <v>0</v>
      </c>
      <c r="AA19" s="11">
        <f>AA$43*'Shares Cell Phones'!W12</f>
        <v>0</v>
      </c>
      <c r="AB19" s="11">
        <f>AB$43*'Shares Cell Phones'!X12</f>
        <v>0</v>
      </c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</row>
    <row r="20" spans="6:57" x14ac:dyDescent="0.35">
      <c r="F20" s="26" t="s">
        <v>49</v>
      </c>
      <c r="G20" s="11">
        <f>G$43*'Shares Cell Phones'!C13</f>
        <v>0</v>
      </c>
      <c r="H20" s="11">
        <f>H$43*'Shares Cell Phones'!D13</f>
        <v>0</v>
      </c>
      <c r="I20" s="11">
        <f>I$43*'Shares Cell Phones'!E13</f>
        <v>0</v>
      </c>
      <c r="J20" s="11">
        <f>J$43*'Shares Cell Phones'!F13</f>
        <v>0</v>
      </c>
      <c r="K20" s="11">
        <f>K$43*'Shares Cell Phones'!G13</f>
        <v>0</v>
      </c>
      <c r="L20" s="11">
        <f>L$43*'Shares Cell Phones'!H13</f>
        <v>0</v>
      </c>
      <c r="M20" s="11">
        <f>M$43*'Shares Cell Phones'!I13</f>
        <v>0</v>
      </c>
      <c r="N20" s="11">
        <f>N$43*'Shares Cell Phones'!J13</f>
        <v>0</v>
      </c>
      <c r="O20" s="11">
        <f>O$43*'Shares Cell Phones'!K13</f>
        <v>0</v>
      </c>
      <c r="P20" s="11">
        <f>P$43*'Shares Cell Phones'!L13</f>
        <v>0</v>
      </c>
      <c r="Q20" s="11">
        <f>Q$43*'Shares Cell Phones'!M13</f>
        <v>0</v>
      </c>
      <c r="R20" s="11">
        <f>R$43*'Shares Cell Phones'!N13</f>
        <v>0</v>
      </c>
      <c r="S20" s="11">
        <f>S$43*'Shares Cell Phones'!O13</f>
        <v>0</v>
      </c>
      <c r="T20" s="11">
        <f>T$43*'Shares Cell Phones'!P13</f>
        <v>0</v>
      </c>
      <c r="U20" s="11">
        <f>U$43*'Shares Cell Phones'!Q13</f>
        <v>0</v>
      </c>
      <c r="V20" s="11">
        <f>V$43*'Shares Cell Phones'!R13</f>
        <v>0</v>
      </c>
      <c r="W20" s="11">
        <f>W$43*'Shares Cell Phones'!S13</f>
        <v>0</v>
      </c>
      <c r="X20" s="11">
        <f>X$43*'Shares Cell Phones'!T13</f>
        <v>0</v>
      </c>
      <c r="Y20" s="11">
        <f>Y$43*'Shares Cell Phones'!U13</f>
        <v>0</v>
      </c>
      <c r="Z20" s="11">
        <f>Z$43*'Shares Cell Phones'!V13</f>
        <v>0</v>
      </c>
      <c r="AA20" s="11">
        <f>AA$43*'Shares Cell Phones'!W13</f>
        <v>0</v>
      </c>
      <c r="AB20" s="11">
        <f>AB$43*'Shares Cell Phones'!X13</f>
        <v>0</v>
      </c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</row>
    <row r="21" spans="6:57" x14ac:dyDescent="0.35">
      <c r="F21" s="26" t="s">
        <v>35</v>
      </c>
      <c r="G21" s="11">
        <f>G$43*'Shares Cell Phones'!C14</f>
        <v>0</v>
      </c>
      <c r="H21" s="11">
        <f>H$43*'Shares Cell Phones'!D14</f>
        <v>0</v>
      </c>
      <c r="I21" s="11">
        <f>I$43*'Shares Cell Phones'!E14</f>
        <v>0</v>
      </c>
      <c r="J21" s="11">
        <f>J$43*'Shares Cell Phones'!F14</f>
        <v>0</v>
      </c>
      <c r="K21" s="11">
        <f>K$43*'Shares Cell Phones'!G14</f>
        <v>0</v>
      </c>
      <c r="L21" s="11">
        <f>L$43*'Shares Cell Phones'!H14</f>
        <v>0</v>
      </c>
      <c r="M21" s="11">
        <f>M$43*'Shares Cell Phones'!I14</f>
        <v>0</v>
      </c>
      <c r="N21" s="11">
        <f>N$43*'Shares Cell Phones'!J14</f>
        <v>0</v>
      </c>
      <c r="O21" s="11">
        <f>O$43*'Shares Cell Phones'!K14</f>
        <v>0</v>
      </c>
      <c r="P21" s="11">
        <f>P$43*'Shares Cell Phones'!L14</f>
        <v>0</v>
      </c>
      <c r="Q21" s="11">
        <f>Q$43*'Shares Cell Phones'!M14</f>
        <v>0</v>
      </c>
      <c r="R21" s="11">
        <f>R$43*'Shares Cell Phones'!N14</f>
        <v>0</v>
      </c>
      <c r="S21" s="11">
        <f>S$43*'Shares Cell Phones'!O14</f>
        <v>0</v>
      </c>
      <c r="T21" s="11">
        <f>T$43*'Shares Cell Phones'!P14</f>
        <v>0</v>
      </c>
      <c r="U21" s="11">
        <f>U$43*'Shares Cell Phones'!Q14</f>
        <v>0</v>
      </c>
      <c r="V21" s="11">
        <f>V$43*'Shares Cell Phones'!R14</f>
        <v>0</v>
      </c>
      <c r="W21" s="11">
        <f>W$43*'Shares Cell Phones'!S14</f>
        <v>0</v>
      </c>
      <c r="X21" s="11">
        <f>X$43*'Shares Cell Phones'!T14</f>
        <v>0</v>
      </c>
      <c r="Y21" s="11">
        <f>Y$43*'Shares Cell Phones'!U14</f>
        <v>0</v>
      </c>
      <c r="Z21" s="11">
        <f>Z$43*'Shares Cell Phones'!V14</f>
        <v>0</v>
      </c>
      <c r="AA21" s="11">
        <f>AA$43*'Shares Cell Phones'!W14</f>
        <v>0</v>
      </c>
      <c r="AB21" s="11">
        <f>AB$43*'Shares Cell Phones'!X14</f>
        <v>0</v>
      </c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</row>
    <row r="22" spans="6:57" x14ac:dyDescent="0.35">
      <c r="F22" s="26" t="s">
        <v>34</v>
      </c>
      <c r="G22" s="11">
        <f>G$43*'Shares Cell Phones'!C15</f>
        <v>0</v>
      </c>
      <c r="H22" s="11">
        <f>H$43*'Shares Cell Phones'!D15</f>
        <v>0</v>
      </c>
      <c r="I22" s="11">
        <f>I$43*'Shares Cell Phones'!E15</f>
        <v>0</v>
      </c>
      <c r="J22" s="11">
        <f>J$43*'Shares Cell Phones'!F15</f>
        <v>0</v>
      </c>
      <c r="K22" s="11">
        <f>K$43*'Shares Cell Phones'!G15</f>
        <v>0</v>
      </c>
      <c r="L22" s="11">
        <f>L$43*'Shares Cell Phones'!H15</f>
        <v>0</v>
      </c>
      <c r="M22" s="11">
        <f>M$43*'Shares Cell Phones'!I15</f>
        <v>0</v>
      </c>
      <c r="N22" s="11">
        <f>N$43*'Shares Cell Phones'!J15</f>
        <v>0</v>
      </c>
      <c r="O22" s="11">
        <f>O$43*'Shares Cell Phones'!K15</f>
        <v>0</v>
      </c>
      <c r="P22" s="11">
        <f>P$43*'Shares Cell Phones'!L15</f>
        <v>0</v>
      </c>
      <c r="Q22" s="11">
        <f>Q$43*'Shares Cell Phones'!M15</f>
        <v>0</v>
      </c>
      <c r="R22" s="11">
        <f>R$43*'Shares Cell Phones'!N15</f>
        <v>0</v>
      </c>
      <c r="S22" s="11">
        <f>S$43*'Shares Cell Phones'!O15</f>
        <v>0</v>
      </c>
      <c r="T22" s="11">
        <f>T$43*'Shares Cell Phones'!P15</f>
        <v>0</v>
      </c>
      <c r="U22" s="11">
        <f>U$43*'Shares Cell Phones'!Q15</f>
        <v>0</v>
      </c>
      <c r="V22" s="11">
        <f>V$43*'Shares Cell Phones'!R15</f>
        <v>0</v>
      </c>
      <c r="W22" s="11">
        <f>W$43*'Shares Cell Phones'!S15</f>
        <v>0</v>
      </c>
      <c r="X22" s="11">
        <f>X$43*'Shares Cell Phones'!T15</f>
        <v>0</v>
      </c>
      <c r="Y22" s="11">
        <f>Y$43*'Shares Cell Phones'!U15</f>
        <v>0</v>
      </c>
      <c r="Z22" s="11">
        <f>Z$43*'Shares Cell Phones'!V15</f>
        <v>0</v>
      </c>
      <c r="AA22" s="11">
        <f>AA$43*'Shares Cell Phones'!W15</f>
        <v>0</v>
      </c>
      <c r="AB22" s="11">
        <f>AB$43*'Shares Cell Phones'!X15</f>
        <v>0</v>
      </c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</row>
    <row r="23" spans="6:57" x14ac:dyDescent="0.35">
      <c r="F23" s="26" t="s">
        <v>50</v>
      </c>
      <c r="G23" s="11">
        <f>G$43*'Shares Cell Phones'!C16</f>
        <v>0</v>
      </c>
      <c r="H23" s="11">
        <f>H$43*'Shares Cell Phones'!D16</f>
        <v>0</v>
      </c>
      <c r="I23" s="11">
        <f>I$43*'Shares Cell Phones'!E16</f>
        <v>0</v>
      </c>
      <c r="J23" s="11">
        <f>J$43*'Shares Cell Phones'!F16</f>
        <v>0</v>
      </c>
      <c r="K23" s="11">
        <f>K$43*'Shares Cell Phones'!G16</f>
        <v>0</v>
      </c>
      <c r="L23" s="11">
        <f>L$43*'Shares Cell Phones'!H16</f>
        <v>0</v>
      </c>
      <c r="M23" s="11">
        <f>M$43*'Shares Cell Phones'!I16</f>
        <v>0</v>
      </c>
      <c r="N23" s="11">
        <f>N$43*'Shares Cell Phones'!J16</f>
        <v>0</v>
      </c>
      <c r="O23" s="11">
        <f>O$43*'Shares Cell Phones'!K16</f>
        <v>0</v>
      </c>
      <c r="P23" s="11">
        <f>P$43*'Shares Cell Phones'!L16</f>
        <v>0</v>
      </c>
      <c r="Q23" s="11">
        <f>Q$43*'Shares Cell Phones'!M16</f>
        <v>0</v>
      </c>
      <c r="R23" s="11">
        <f>R$43*'Shares Cell Phones'!N16</f>
        <v>0</v>
      </c>
      <c r="S23" s="11">
        <f>S$43*'Shares Cell Phones'!O16</f>
        <v>0</v>
      </c>
      <c r="T23" s="11">
        <f>T$43*'Shares Cell Phones'!P16</f>
        <v>0</v>
      </c>
      <c r="U23" s="11">
        <f>U$43*'Shares Cell Phones'!Q16</f>
        <v>0</v>
      </c>
      <c r="V23" s="11">
        <f>V$43*'Shares Cell Phones'!R16</f>
        <v>0</v>
      </c>
      <c r="W23" s="11">
        <f>W$43*'Shares Cell Phones'!S16</f>
        <v>0</v>
      </c>
      <c r="X23" s="11">
        <f>X$43*'Shares Cell Phones'!T16</f>
        <v>0</v>
      </c>
      <c r="Y23" s="11">
        <f>Y$43*'Shares Cell Phones'!U16</f>
        <v>0</v>
      </c>
      <c r="Z23" s="11">
        <f>Z$43*'Shares Cell Phones'!V16</f>
        <v>0</v>
      </c>
      <c r="AA23" s="11">
        <f>AA$43*'Shares Cell Phones'!W16</f>
        <v>0</v>
      </c>
      <c r="AB23" s="11">
        <f>AB$43*'Shares Cell Phones'!X16</f>
        <v>0</v>
      </c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</row>
    <row r="24" spans="6:57" x14ac:dyDescent="0.35">
      <c r="F24" s="26" t="s">
        <v>51</v>
      </c>
      <c r="G24" s="11">
        <f>G$43*'Shares Cell Phones'!C17</f>
        <v>0</v>
      </c>
      <c r="H24" s="11">
        <f>H$43*'Shares Cell Phones'!D17</f>
        <v>0</v>
      </c>
      <c r="I24" s="11">
        <f>I$43*'Shares Cell Phones'!E17</f>
        <v>0</v>
      </c>
      <c r="J24" s="11">
        <f>J$43*'Shares Cell Phones'!F17</f>
        <v>0</v>
      </c>
      <c r="K24" s="11">
        <f>K$43*'Shares Cell Phones'!G17</f>
        <v>0</v>
      </c>
      <c r="L24" s="11">
        <f>L$43*'Shares Cell Phones'!H17</f>
        <v>0</v>
      </c>
      <c r="M24" s="11">
        <f>M$43*'Shares Cell Phones'!I17</f>
        <v>0</v>
      </c>
      <c r="N24" s="11">
        <f>N$43*'Shares Cell Phones'!J17</f>
        <v>0</v>
      </c>
      <c r="O24" s="11">
        <f>O$43*'Shares Cell Phones'!K17</f>
        <v>0</v>
      </c>
      <c r="P24" s="11">
        <f>P$43*'Shares Cell Phones'!L17</f>
        <v>0</v>
      </c>
      <c r="Q24" s="11">
        <f>Q$43*'Shares Cell Phones'!M17</f>
        <v>0</v>
      </c>
      <c r="R24" s="11">
        <f>R$43*'Shares Cell Phones'!N17</f>
        <v>0</v>
      </c>
      <c r="S24" s="11">
        <f>S$43*'Shares Cell Phones'!O17</f>
        <v>0</v>
      </c>
      <c r="T24" s="11">
        <f>T$43*'Shares Cell Phones'!P17</f>
        <v>0</v>
      </c>
      <c r="U24" s="11">
        <f>U$43*'Shares Cell Phones'!Q17</f>
        <v>0</v>
      </c>
      <c r="V24" s="11">
        <f>V$43*'Shares Cell Phones'!R17</f>
        <v>0</v>
      </c>
      <c r="W24" s="11">
        <f>W$43*'Shares Cell Phones'!S17</f>
        <v>0</v>
      </c>
      <c r="X24" s="11">
        <f>X$43*'Shares Cell Phones'!T17</f>
        <v>0</v>
      </c>
      <c r="Y24" s="11">
        <f>Y$43*'Shares Cell Phones'!U17</f>
        <v>0</v>
      </c>
      <c r="Z24" s="11">
        <f>Z$43*'Shares Cell Phones'!V17</f>
        <v>0</v>
      </c>
      <c r="AA24" s="11">
        <f>AA$43*'Shares Cell Phones'!W17</f>
        <v>0</v>
      </c>
      <c r="AB24" s="11">
        <f>AB$43*'Shares Cell Phones'!X17</f>
        <v>0</v>
      </c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</row>
    <row r="25" spans="6:57" x14ac:dyDescent="0.35">
      <c r="F25" s="26" t="s">
        <v>52</v>
      </c>
      <c r="G25" s="11">
        <f>G$43*'Shares Cell Phones'!C18</f>
        <v>0</v>
      </c>
      <c r="H25" s="11">
        <f>H$43*'Shares Cell Phones'!D18</f>
        <v>0</v>
      </c>
      <c r="I25" s="11">
        <f>I$43*'Shares Cell Phones'!E18</f>
        <v>0</v>
      </c>
      <c r="J25" s="11">
        <f>J$43*'Shares Cell Phones'!F18</f>
        <v>0</v>
      </c>
      <c r="K25" s="11">
        <f>K$43*'Shares Cell Phones'!G18</f>
        <v>0</v>
      </c>
      <c r="L25" s="11">
        <f>L$43*'Shares Cell Phones'!H18</f>
        <v>0</v>
      </c>
      <c r="M25" s="11">
        <f>M$43*'Shares Cell Phones'!I18</f>
        <v>0</v>
      </c>
      <c r="N25" s="11">
        <f>N$43*'Shares Cell Phones'!J18</f>
        <v>0</v>
      </c>
      <c r="O25" s="11">
        <f>O$43*'Shares Cell Phones'!K18</f>
        <v>0</v>
      </c>
      <c r="P25" s="11">
        <f>P$43*'Shares Cell Phones'!L18</f>
        <v>0</v>
      </c>
      <c r="Q25" s="11">
        <f>Q$43*'Shares Cell Phones'!M18</f>
        <v>0</v>
      </c>
      <c r="R25" s="11">
        <f>R$43*'Shares Cell Phones'!N18</f>
        <v>0</v>
      </c>
      <c r="S25" s="11">
        <f>S$43*'Shares Cell Phones'!O18</f>
        <v>0</v>
      </c>
      <c r="T25" s="11">
        <f>T$43*'Shares Cell Phones'!P18</f>
        <v>0</v>
      </c>
      <c r="U25" s="11">
        <f>U$43*'Shares Cell Phones'!Q18</f>
        <v>0</v>
      </c>
      <c r="V25" s="11">
        <f>V$43*'Shares Cell Phones'!R18</f>
        <v>0</v>
      </c>
      <c r="W25" s="11">
        <f>W$43*'Shares Cell Phones'!S18</f>
        <v>0</v>
      </c>
      <c r="X25" s="11">
        <f>X$43*'Shares Cell Phones'!T18</f>
        <v>0</v>
      </c>
      <c r="Y25" s="11">
        <f>Y$43*'Shares Cell Phones'!U18</f>
        <v>0</v>
      </c>
      <c r="Z25" s="11">
        <f>Z$43*'Shares Cell Phones'!V18</f>
        <v>0</v>
      </c>
      <c r="AA25" s="11">
        <f>AA$43*'Shares Cell Phones'!W18</f>
        <v>0</v>
      </c>
      <c r="AB25" s="11">
        <f>AB$43*'Shares Cell Phones'!X18</f>
        <v>0</v>
      </c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</row>
    <row r="26" spans="6:57" x14ac:dyDescent="0.35">
      <c r="F26" s="26" t="s">
        <v>53</v>
      </c>
      <c r="G26" s="11">
        <f>G$43*'Shares Cell Phones'!C19</f>
        <v>0</v>
      </c>
      <c r="H26" s="11">
        <f>H$43*'Shares Cell Phones'!D19</f>
        <v>0</v>
      </c>
      <c r="I26" s="11">
        <f>I$43*'Shares Cell Phones'!E19</f>
        <v>0</v>
      </c>
      <c r="J26" s="11">
        <f>J$43*'Shares Cell Phones'!F19</f>
        <v>0</v>
      </c>
      <c r="K26" s="11">
        <f>K$43*'Shares Cell Phones'!G19</f>
        <v>0</v>
      </c>
      <c r="L26" s="11">
        <f>L$43*'Shares Cell Phones'!H19</f>
        <v>0</v>
      </c>
      <c r="M26" s="11">
        <f>M$43*'Shares Cell Phones'!I19</f>
        <v>0</v>
      </c>
      <c r="N26" s="11">
        <f>N$43*'Shares Cell Phones'!J19</f>
        <v>0</v>
      </c>
      <c r="O26" s="11">
        <f>O$43*'Shares Cell Phones'!K19</f>
        <v>0</v>
      </c>
      <c r="P26" s="11">
        <f>P$43*'Shares Cell Phones'!L19</f>
        <v>0</v>
      </c>
      <c r="Q26" s="11">
        <f>Q$43*'Shares Cell Phones'!M19</f>
        <v>0</v>
      </c>
      <c r="R26" s="11">
        <f>R$43*'Shares Cell Phones'!N19</f>
        <v>0</v>
      </c>
      <c r="S26" s="11">
        <f>S$43*'Shares Cell Phones'!O19</f>
        <v>0</v>
      </c>
      <c r="T26" s="11">
        <f>T$43*'Shares Cell Phones'!P19</f>
        <v>0</v>
      </c>
      <c r="U26" s="11">
        <f>U$43*'Shares Cell Phones'!Q19</f>
        <v>0</v>
      </c>
      <c r="V26" s="11">
        <f>V$43*'Shares Cell Phones'!R19</f>
        <v>0</v>
      </c>
      <c r="W26" s="11">
        <f>W$43*'Shares Cell Phones'!S19</f>
        <v>0</v>
      </c>
      <c r="X26" s="11">
        <f>X$43*'Shares Cell Phones'!T19</f>
        <v>0</v>
      </c>
      <c r="Y26" s="11">
        <f>Y$43*'Shares Cell Phones'!U19</f>
        <v>0</v>
      </c>
      <c r="Z26" s="11">
        <f>Z$43*'Shares Cell Phones'!V19</f>
        <v>0</v>
      </c>
      <c r="AA26" s="11">
        <f>AA$43*'Shares Cell Phones'!W19</f>
        <v>0</v>
      </c>
      <c r="AB26" s="11">
        <f>AB$43*'Shares Cell Phones'!X19</f>
        <v>0</v>
      </c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</row>
    <row r="27" spans="6:57" x14ac:dyDescent="0.35">
      <c r="F27" s="26" t="s">
        <v>54</v>
      </c>
      <c r="G27" s="11">
        <f>G$43*'Shares Cell Phones'!C20</f>
        <v>0</v>
      </c>
      <c r="H27" s="11">
        <f>H$43*'Shares Cell Phones'!D20</f>
        <v>0</v>
      </c>
      <c r="I27" s="11">
        <f>I$43*'Shares Cell Phones'!E20</f>
        <v>0</v>
      </c>
      <c r="J27" s="11">
        <f>J$43*'Shares Cell Phones'!F20</f>
        <v>0</v>
      </c>
      <c r="K27" s="11">
        <f>K$43*'Shares Cell Phones'!G20</f>
        <v>0</v>
      </c>
      <c r="L27" s="11">
        <f>L$43*'Shares Cell Phones'!H20</f>
        <v>0</v>
      </c>
      <c r="M27" s="11">
        <f>M$43*'Shares Cell Phones'!I20</f>
        <v>0</v>
      </c>
      <c r="N27" s="11">
        <f>N$43*'Shares Cell Phones'!J20</f>
        <v>0</v>
      </c>
      <c r="O27" s="11">
        <f>O$43*'Shares Cell Phones'!K20</f>
        <v>0</v>
      </c>
      <c r="P27" s="11">
        <f>P$43*'Shares Cell Phones'!L20</f>
        <v>0</v>
      </c>
      <c r="Q27" s="11">
        <f>Q$43*'Shares Cell Phones'!M20</f>
        <v>0</v>
      </c>
      <c r="R27" s="11">
        <f>R$43*'Shares Cell Phones'!N20</f>
        <v>0</v>
      </c>
      <c r="S27" s="11">
        <f>S$43*'Shares Cell Phones'!O20</f>
        <v>0</v>
      </c>
      <c r="T27" s="11">
        <f>T$43*'Shares Cell Phones'!P20</f>
        <v>0</v>
      </c>
      <c r="U27" s="11">
        <f>U$43*'Shares Cell Phones'!Q20</f>
        <v>0</v>
      </c>
      <c r="V27" s="11">
        <f>V$43*'Shares Cell Phones'!R20</f>
        <v>0</v>
      </c>
      <c r="W27" s="11">
        <f>W$43*'Shares Cell Phones'!S20</f>
        <v>0</v>
      </c>
      <c r="X27" s="11">
        <f>X$43*'Shares Cell Phones'!T20</f>
        <v>0</v>
      </c>
      <c r="Y27" s="11">
        <f>Y$43*'Shares Cell Phones'!U20</f>
        <v>0</v>
      </c>
      <c r="Z27" s="11">
        <f>Z$43*'Shares Cell Phones'!V20</f>
        <v>0</v>
      </c>
      <c r="AA27" s="11">
        <f>AA$43*'Shares Cell Phones'!W20</f>
        <v>0</v>
      </c>
      <c r="AB27" s="11">
        <f>AB$43*'Shares Cell Phones'!X20</f>
        <v>0</v>
      </c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/>
      <c r="AY27" s="13"/>
      <c r="AZ27" s="13"/>
      <c r="BA27" s="13"/>
      <c r="BB27" s="13"/>
      <c r="BC27" s="13"/>
      <c r="BD27" s="13"/>
      <c r="BE27" s="13"/>
    </row>
    <row r="28" spans="6:57" x14ac:dyDescent="0.35">
      <c r="F28" s="26" t="s">
        <v>55</v>
      </c>
      <c r="G28" s="11">
        <f>G$43*'Shares Cell Phones'!C21</f>
        <v>0</v>
      </c>
      <c r="H28" s="11">
        <f>H$43*'Shares Cell Phones'!D21</f>
        <v>0</v>
      </c>
      <c r="I28" s="11">
        <f>I$43*'Shares Cell Phones'!E21</f>
        <v>0</v>
      </c>
      <c r="J28" s="11">
        <f>J$43*'Shares Cell Phones'!F21</f>
        <v>0</v>
      </c>
      <c r="K28" s="11">
        <f>K$43*'Shares Cell Phones'!G21</f>
        <v>0</v>
      </c>
      <c r="L28" s="11">
        <f>L$43*'Shares Cell Phones'!H21</f>
        <v>0</v>
      </c>
      <c r="M28" s="11">
        <f>M$43*'Shares Cell Phones'!I21</f>
        <v>0</v>
      </c>
      <c r="N28" s="11">
        <f>N$43*'Shares Cell Phones'!J21</f>
        <v>0</v>
      </c>
      <c r="O28" s="11">
        <f>O$43*'Shares Cell Phones'!K21</f>
        <v>0</v>
      </c>
      <c r="P28" s="11">
        <f>P$43*'Shares Cell Phones'!L21</f>
        <v>0</v>
      </c>
      <c r="Q28" s="11">
        <f>Q$43*'Shares Cell Phones'!M21</f>
        <v>0</v>
      </c>
      <c r="R28" s="11">
        <f>R$43*'Shares Cell Phones'!N21</f>
        <v>0</v>
      </c>
      <c r="S28" s="11">
        <f>S$43*'Shares Cell Phones'!O21</f>
        <v>0</v>
      </c>
      <c r="T28" s="11">
        <f>T$43*'Shares Cell Phones'!P21</f>
        <v>0</v>
      </c>
      <c r="U28" s="11">
        <f>U$43*'Shares Cell Phones'!Q21</f>
        <v>0</v>
      </c>
      <c r="V28" s="11">
        <f>V$43*'Shares Cell Phones'!R21</f>
        <v>0</v>
      </c>
      <c r="W28" s="11">
        <f>W$43*'Shares Cell Phones'!S21</f>
        <v>0</v>
      </c>
      <c r="X28" s="11">
        <f>X$43*'Shares Cell Phones'!T21</f>
        <v>0</v>
      </c>
      <c r="Y28" s="11">
        <f>Y$43*'Shares Cell Phones'!U21</f>
        <v>0</v>
      </c>
      <c r="Z28" s="11">
        <f>Z$43*'Shares Cell Phones'!V21</f>
        <v>0</v>
      </c>
      <c r="AA28" s="11">
        <f>AA$43*'Shares Cell Phones'!W21</f>
        <v>0</v>
      </c>
      <c r="AB28" s="11">
        <f>AB$43*'Shares Cell Phones'!X21</f>
        <v>0</v>
      </c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</row>
    <row r="29" spans="6:57" x14ac:dyDescent="0.35">
      <c r="F29" s="26" t="s">
        <v>56</v>
      </c>
      <c r="G29" s="11">
        <f>G$43*'Shares Cell Phones'!C22</f>
        <v>0</v>
      </c>
      <c r="H29" s="11">
        <f>H$43*'Shares Cell Phones'!D22</f>
        <v>0</v>
      </c>
      <c r="I29" s="11">
        <f>I$43*'Shares Cell Phones'!E22</f>
        <v>0</v>
      </c>
      <c r="J29" s="11">
        <f>J$43*'Shares Cell Phones'!F22</f>
        <v>0</v>
      </c>
      <c r="K29" s="11">
        <f>K$43*'Shares Cell Phones'!G22</f>
        <v>0</v>
      </c>
      <c r="L29" s="11">
        <f>L$43*'Shares Cell Phones'!H22</f>
        <v>0</v>
      </c>
      <c r="M29" s="11">
        <f>M$43*'Shares Cell Phones'!I22</f>
        <v>0</v>
      </c>
      <c r="N29" s="11">
        <f>N$43*'Shares Cell Phones'!J22</f>
        <v>0</v>
      </c>
      <c r="O29" s="11">
        <f>O$43*'Shares Cell Phones'!K22</f>
        <v>0</v>
      </c>
      <c r="P29" s="11">
        <f>P$43*'Shares Cell Phones'!L22</f>
        <v>0</v>
      </c>
      <c r="Q29" s="11">
        <f>Q$43*'Shares Cell Phones'!M22</f>
        <v>0</v>
      </c>
      <c r="R29" s="11">
        <f>R$43*'Shares Cell Phones'!N22</f>
        <v>0</v>
      </c>
      <c r="S29" s="11">
        <f>S$43*'Shares Cell Phones'!O22</f>
        <v>0</v>
      </c>
      <c r="T29" s="11">
        <f>T$43*'Shares Cell Phones'!P22</f>
        <v>0</v>
      </c>
      <c r="U29" s="11">
        <f>U$43*'Shares Cell Phones'!Q22</f>
        <v>0</v>
      </c>
      <c r="V29" s="11">
        <f>V$43*'Shares Cell Phones'!R22</f>
        <v>0</v>
      </c>
      <c r="W29" s="11">
        <f>W$43*'Shares Cell Phones'!S22</f>
        <v>0</v>
      </c>
      <c r="X29" s="11">
        <f>X$43*'Shares Cell Phones'!T22</f>
        <v>0</v>
      </c>
      <c r="Y29" s="11">
        <f>Y$43*'Shares Cell Phones'!U22</f>
        <v>0</v>
      </c>
      <c r="Z29" s="11">
        <f>Z$43*'Shares Cell Phones'!V22</f>
        <v>0</v>
      </c>
      <c r="AA29" s="11">
        <f>AA$43*'Shares Cell Phones'!W22</f>
        <v>0</v>
      </c>
      <c r="AB29" s="11">
        <f>AB$43*'Shares Cell Phones'!X22</f>
        <v>0</v>
      </c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AV29" s="13"/>
      <c r="AW29" s="13"/>
      <c r="AX29" s="13"/>
      <c r="AY29" s="13"/>
      <c r="AZ29" s="13"/>
      <c r="BA29" s="13"/>
      <c r="BB29" s="13"/>
      <c r="BC29" s="13"/>
      <c r="BD29" s="13"/>
      <c r="BE29" s="13"/>
    </row>
    <row r="30" spans="6:57" x14ac:dyDescent="0.35">
      <c r="F30" s="26" t="s">
        <v>57</v>
      </c>
      <c r="G30" s="11">
        <f>G$43*'Shares Cell Phones'!C23</f>
        <v>0</v>
      </c>
      <c r="H30" s="11">
        <f>H$43*'Shares Cell Phones'!D23</f>
        <v>0</v>
      </c>
      <c r="I30" s="11">
        <f>I$43*'Shares Cell Phones'!E23</f>
        <v>0</v>
      </c>
      <c r="J30" s="11">
        <f>J$43*'Shares Cell Phones'!F23</f>
        <v>0</v>
      </c>
      <c r="K30" s="11">
        <f>K$43*'Shares Cell Phones'!G23</f>
        <v>0</v>
      </c>
      <c r="L30" s="11">
        <f>L$43*'Shares Cell Phones'!H23</f>
        <v>0</v>
      </c>
      <c r="M30" s="11">
        <f>M$43*'Shares Cell Phones'!I23</f>
        <v>0</v>
      </c>
      <c r="N30" s="11">
        <f>N$43*'Shares Cell Phones'!J23</f>
        <v>0</v>
      </c>
      <c r="O30" s="11">
        <f>O$43*'Shares Cell Phones'!K23</f>
        <v>0</v>
      </c>
      <c r="P30" s="11">
        <f>P$43*'Shares Cell Phones'!L23</f>
        <v>0</v>
      </c>
      <c r="Q30" s="11">
        <f>Q$43*'Shares Cell Phones'!M23</f>
        <v>0</v>
      </c>
      <c r="R30" s="11">
        <f>R$43*'Shares Cell Phones'!N23</f>
        <v>0</v>
      </c>
      <c r="S30" s="11">
        <f>S$43*'Shares Cell Phones'!O23</f>
        <v>0</v>
      </c>
      <c r="T30" s="11">
        <f>T$43*'Shares Cell Phones'!P23</f>
        <v>0</v>
      </c>
      <c r="U30" s="11">
        <f>U$43*'Shares Cell Phones'!Q23</f>
        <v>0</v>
      </c>
      <c r="V30" s="11">
        <f>V$43*'Shares Cell Phones'!R23</f>
        <v>0</v>
      </c>
      <c r="W30" s="11">
        <f>W$43*'Shares Cell Phones'!S23</f>
        <v>0</v>
      </c>
      <c r="X30" s="11">
        <f>X$43*'Shares Cell Phones'!T23</f>
        <v>0</v>
      </c>
      <c r="Y30" s="11">
        <f>Y$43*'Shares Cell Phones'!U23</f>
        <v>0</v>
      </c>
      <c r="Z30" s="11">
        <f>Z$43*'Shares Cell Phones'!V23</f>
        <v>0</v>
      </c>
      <c r="AA30" s="11">
        <f>AA$43*'Shares Cell Phones'!W23</f>
        <v>0</v>
      </c>
      <c r="AB30" s="11">
        <f>AB$43*'Shares Cell Phones'!X23</f>
        <v>0</v>
      </c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3"/>
      <c r="AW30" s="13"/>
      <c r="AX30" s="13"/>
      <c r="AY30" s="13"/>
      <c r="AZ30" s="13"/>
      <c r="BA30" s="13"/>
      <c r="BB30" s="13"/>
      <c r="BC30" s="13"/>
      <c r="BD30" s="13"/>
      <c r="BE30" s="13"/>
    </row>
    <row r="31" spans="6:57" x14ac:dyDescent="0.35">
      <c r="F31" s="26" t="s">
        <v>58</v>
      </c>
      <c r="G31" s="11">
        <f>G$43*'Shares Cell Phones'!C24</f>
        <v>0</v>
      </c>
      <c r="H31" s="11">
        <f>H$43*'Shares Cell Phones'!D24</f>
        <v>0</v>
      </c>
      <c r="I31" s="11">
        <f>I$43*'Shares Cell Phones'!E24</f>
        <v>0</v>
      </c>
      <c r="J31" s="11">
        <f>J$43*'Shares Cell Phones'!F24</f>
        <v>0</v>
      </c>
      <c r="K31" s="11">
        <f>K$43*'Shares Cell Phones'!G24</f>
        <v>0</v>
      </c>
      <c r="L31" s="11">
        <f>L$43*'Shares Cell Phones'!H24</f>
        <v>0</v>
      </c>
      <c r="M31" s="11">
        <f>M$43*'Shares Cell Phones'!I24</f>
        <v>0</v>
      </c>
      <c r="N31" s="11">
        <f>N$43*'Shares Cell Phones'!J24</f>
        <v>0</v>
      </c>
      <c r="O31" s="11">
        <f>O$43*'Shares Cell Phones'!K24</f>
        <v>0</v>
      </c>
      <c r="P31" s="11">
        <f>P$43*'Shares Cell Phones'!L24</f>
        <v>0</v>
      </c>
      <c r="Q31" s="11">
        <f>Q$43*'Shares Cell Phones'!M24</f>
        <v>0</v>
      </c>
      <c r="R31" s="11">
        <f>R$43*'Shares Cell Phones'!N24</f>
        <v>0</v>
      </c>
      <c r="S31" s="11">
        <f>S$43*'Shares Cell Phones'!O24</f>
        <v>0</v>
      </c>
      <c r="T31" s="11">
        <f>T$43*'Shares Cell Phones'!P24</f>
        <v>0</v>
      </c>
      <c r="U31" s="11">
        <f>U$43*'Shares Cell Phones'!Q24</f>
        <v>0</v>
      </c>
      <c r="V31" s="11">
        <f>V$43*'Shares Cell Phones'!R24</f>
        <v>0</v>
      </c>
      <c r="W31" s="11">
        <f>W$43*'Shares Cell Phones'!S24</f>
        <v>0</v>
      </c>
      <c r="X31" s="11">
        <f>X$43*'Shares Cell Phones'!T24</f>
        <v>0</v>
      </c>
      <c r="Y31" s="11">
        <f>Y$43*'Shares Cell Phones'!U24</f>
        <v>0</v>
      </c>
      <c r="Z31" s="11">
        <f>Z$43*'Shares Cell Phones'!V24</f>
        <v>0</v>
      </c>
      <c r="AA31" s="11">
        <f>AA$43*'Shares Cell Phones'!W24</f>
        <v>0</v>
      </c>
      <c r="AB31" s="11">
        <f>AB$43*'Shares Cell Phones'!X24</f>
        <v>0</v>
      </c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3"/>
    </row>
    <row r="32" spans="6:57" x14ac:dyDescent="0.35">
      <c r="F32" s="26" t="s">
        <v>59</v>
      </c>
      <c r="G32" s="11">
        <f>G$43*'Shares Cell Phones'!C25</f>
        <v>0</v>
      </c>
      <c r="H32" s="11">
        <f>H$43*'Shares Cell Phones'!D25</f>
        <v>0</v>
      </c>
      <c r="I32" s="11">
        <f>I$43*'Shares Cell Phones'!E25</f>
        <v>0</v>
      </c>
      <c r="J32" s="11">
        <f>J$43*'Shares Cell Phones'!F25</f>
        <v>0</v>
      </c>
      <c r="K32" s="11">
        <f>K$43*'Shares Cell Phones'!G25</f>
        <v>0</v>
      </c>
      <c r="L32" s="11">
        <f>L$43*'Shares Cell Phones'!H25</f>
        <v>0</v>
      </c>
      <c r="M32" s="11">
        <f>M$43*'Shares Cell Phones'!I25</f>
        <v>0</v>
      </c>
      <c r="N32" s="11">
        <f>N$43*'Shares Cell Phones'!J25</f>
        <v>0</v>
      </c>
      <c r="O32" s="11">
        <f>O$43*'Shares Cell Phones'!K25</f>
        <v>0</v>
      </c>
      <c r="P32" s="11">
        <f>P$43*'Shares Cell Phones'!L25</f>
        <v>0</v>
      </c>
      <c r="Q32" s="11">
        <f>Q$43*'Shares Cell Phones'!M25</f>
        <v>0</v>
      </c>
      <c r="R32" s="11">
        <f>R$43*'Shares Cell Phones'!N25</f>
        <v>0</v>
      </c>
      <c r="S32" s="11">
        <f>S$43*'Shares Cell Phones'!O25</f>
        <v>0</v>
      </c>
      <c r="T32" s="11">
        <f>T$43*'Shares Cell Phones'!P25</f>
        <v>0</v>
      </c>
      <c r="U32" s="11">
        <f>U$43*'Shares Cell Phones'!Q25</f>
        <v>0</v>
      </c>
      <c r="V32" s="11">
        <f>V$43*'Shares Cell Phones'!R25</f>
        <v>0</v>
      </c>
      <c r="W32" s="11">
        <f>W$43*'Shares Cell Phones'!S25</f>
        <v>0</v>
      </c>
      <c r="X32" s="11">
        <f>X$43*'Shares Cell Phones'!T25</f>
        <v>0</v>
      </c>
      <c r="Y32" s="11">
        <f>Y$43*'Shares Cell Phones'!U25</f>
        <v>0</v>
      </c>
      <c r="Z32" s="11">
        <f>Z$43*'Shares Cell Phones'!V25</f>
        <v>0</v>
      </c>
      <c r="AA32" s="11">
        <f>AA$43*'Shares Cell Phones'!W25</f>
        <v>0</v>
      </c>
      <c r="AB32" s="11">
        <f>AB$43*'Shares Cell Phones'!X25</f>
        <v>0</v>
      </c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3"/>
      <c r="AX32" s="13"/>
      <c r="AY32" s="13"/>
      <c r="AZ32" s="13"/>
      <c r="BA32" s="13"/>
      <c r="BB32" s="13"/>
      <c r="BC32" s="13"/>
      <c r="BD32" s="13"/>
      <c r="BE32" s="13"/>
    </row>
    <row r="33" spans="6:57" x14ac:dyDescent="0.35">
      <c r="F33" s="26" t="s">
        <v>60</v>
      </c>
      <c r="G33" s="11">
        <f>G$43*'Shares Cell Phones'!C26</f>
        <v>0</v>
      </c>
      <c r="H33" s="11">
        <f>H$43*'Shares Cell Phones'!D26</f>
        <v>0</v>
      </c>
      <c r="I33" s="11">
        <f>I$43*'Shares Cell Phones'!E26</f>
        <v>0</v>
      </c>
      <c r="J33" s="11">
        <f>J$43*'Shares Cell Phones'!F26</f>
        <v>0</v>
      </c>
      <c r="K33" s="11">
        <f>K$43*'Shares Cell Phones'!G26</f>
        <v>0</v>
      </c>
      <c r="L33" s="11">
        <f>L$43*'Shares Cell Phones'!H26</f>
        <v>0</v>
      </c>
      <c r="M33" s="11">
        <f>M$43*'Shares Cell Phones'!I26</f>
        <v>0</v>
      </c>
      <c r="N33" s="11">
        <f>N$43*'Shares Cell Phones'!J26</f>
        <v>0</v>
      </c>
      <c r="O33" s="11">
        <f>O$43*'Shares Cell Phones'!K26</f>
        <v>0</v>
      </c>
      <c r="P33" s="11">
        <f>P$43*'Shares Cell Phones'!L26</f>
        <v>0</v>
      </c>
      <c r="Q33" s="11">
        <f>Q$43*'Shares Cell Phones'!M26</f>
        <v>0</v>
      </c>
      <c r="R33" s="11">
        <f>R$43*'Shares Cell Phones'!N26</f>
        <v>0</v>
      </c>
      <c r="S33" s="11">
        <f>S$43*'Shares Cell Phones'!O26</f>
        <v>0</v>
      </c>
      <c r="T33" s="11">
        <f>T$43*'Shares Cell Phones'!P26</f>
        <v>0</v>
      </c>
      <c r="U33" s="11">
        <f>U$43*'Shares Cell Phones'!Q26</f>
        <v>0</v>
      </c>
      <c r="V33" s="11">
        <f>V$43*'Shares Cell Phones'!R26</f>
        <v>0</v>
      </c>
      <c r="W33" s="11">
        <f>W$43*'Shares Cell Phones'!S26</f>
        <v>0</v>
      </c>
      <c r="X33" s="11">
        <f>X$43*'Shares Cell Phones'!T26</f>
        <v>0</v>
      </c>
      <c r="Y33" s="11">
        <f>Y$43*'Shares Cell Phones'!U26</f>
        <v>0</v>
      </c>
      <c r="Z33" s="11">
        <f>Z$43*'Shares Cell Phones'!V26</f>
        <v>0</v>
      </c>
      <c r="AA33" s="11">
        <f>AA$43*'Shares Cell Phones'!W26</f>
        <v>0</v>
      </c>
      <c r="AB33" s="11">
        <f>AB$43*'Shares Cell Phones'!X26</f>
        <v>0</v>
      </c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13"/>
      <c r="AY33" s="13"/>
      <c r="AZ33" s="13"/>
      <c r="BA33" s="13"/>
      <c r="BB33" s="13"/>
      <c r="BC33" s="13"/>
      <c r="BD33" s="13"/>
      <c r="BE33" s="13"/>
    </row>
    <row r="34" spans="6:57" x14ac:dyDescent="0.35">
      <c r="F34" s="26" t="s">
        <v>61</v>
      </c>
      <c r="G34" s="11">
        <f>G$43*'Shares Cell Phones'!C27</f>
        <v>0</v>
      </c>
      <c r="H34" s="11">
        <f>H$43*'Shares Cell Phones'!D27</f>
        <v>0</v>
      </c>
      <c r="I34" s="11">
        <f>I$43*'Shares Cell Phones'!E27</f>
        <v>0</v>
      </c>
      <c r="J34" s="11">
        <f>J$43*'Shares Cell Phones'!F27</f>
        <v>0</v>
      </c>
      <c r="K34" s="11">
        <f>K$43*'Shares Cell Phones'!G27</f>
        <v>0</v>
      </c>
      <c r="L34" s="11">
        <f>L$43*'Shares Cell Phones'!H27</f>
        <v>0</v>
      </c>
      <c r="M34" s="11">
        <f>M$43*'Shares Cell Phones'!I27</f>
        <v>0</v>
      </c>
      <c r="N34" s="11">
        <f>N$43*'Shares Cell Phones'!J27</f>
        <v>0</v>
      </c>
      <c r="O34" s="11">
        <f>O$43*'Shares Cell Phones'!K27</f>
        <v>0</v>
      </c>
      <c r="P34" s="11">
        <f>P$43*'Shares Cell Phones'!L27</f>
        <v>0</v>
      </c>
      <c r="Q34" s="11">
        <f>Q$43*'Shares Cell Phones'!M27</f>
        <v>0</v>
      </c>
      <c r="R34" s="11">
        <f>R$43*'Shares Cell Phones'!N27</f>
        <v>0</v>
      </c>
      <c r="S34" s="11">
        <f>S$43*'Shares Cell Phones'!O27</f>
        <v>0</v>
      </c>
      <c r="T34" s="11">
        <f>T$43*'Shares Cell Phones'!P27</f>
        <v>0</v>
      </c>
      <c r="U34" s="11">
        <f>U$43*'Shares Cell Phones'!Q27</f>
        <v>0</v>
      </c>
      <c r="V34" s="11">
        <f>V$43*'Shares Cell Phones'!R27</f>
        <v>0</v>
      </c>
      <c r="W34" s="11">
        <f>W$43*'Shares Cell Phones'!S27</f>
        <v>0</v>
      </c>
      <c r="X34" s="11">
        <f>X$43*'Shares Cell Phones'!T27</f>
        <v>0</v>
      </c>
      <c r="Y34" s="11">
        <f>Y$43*'Shares Cell Phones'!U27</f>
        <v>0</v>
      </c>
      <c r="Z34" s="11">
        <f>Z$43*'Shares Cell Phones'!V27</f>
        <v>0</v>
      </c>
      <c r="AA34" s="11">
        <f>AA$43*'Shares Cell Phones'!W27</f>
        <v>0</v>
      </c>
      <c r="AB34" s="11">
        <f>AB$43*'Shares Cell Phones'!X27</f>
        <v>0</v>
      </c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  <c r="AV34" s="13"/>
      <c r="AW34" s="13"/>
      <c r="AX34" s="13"/>
      <c r="AY34" s="13"/>
      <c r="AZ34" s="13"/>
      <c r="BA34" s="13"/>
      <c r="BB34" s="13"/>
      <c r="BC34" s="13"/>
      <c r="BD34" s="13"/>
      <c r="BE34" s="13"/>
    </row>
    <row r="35" spans="6:57" x14ac:dyDescent="0.35">
      <c r="F35" s="26" t="s">
        <v>62</v>
      </c>
      <c r="G35" s="11">
        <f>G$43*'Shares Cell Phones'!C28</f>
        <v>0</v>
      </c>
      <c r="H35" s="11">
        <f>H$43*'Shares Cell Phones'!D28</f>
        <v>0</v>
      </c>
      <c r="I35" s="11">
        <f>I$43*'Shares Cell Phones'!E28</f>
        <v>0</v>
      </c>
      <c r="J35" s="11">
        <f>J$43*'Shares Cell Phones'!F28</f>
        <v>0</v>
      </c>
      <c r="K35" s="11">
        <f>K$43*'Shares Cell Phones'!G28</f>
        <v>0</v>
      </c>
      <c r="L35" s="11">
        <f>L$43*'Shares Cell Phones'!H28</f>
        <v>0</v>
      </c>
      <c r="M35" s="11">
        <f>M$43*'Shares Cell Phones'!I28</f>
        <v>0</v>
      </c>
      <c r="N35" s="11">
        <f>N$43*'Shares Cell Phones'!J28</f>
        <v>0</v>
      </c>
      <c r="O35" s="11">
        <f>O$43*'Shares Cell Phones'!K28</f>
        <v>0</v>
      </c>
      <c r="P35" s="11">
        <f>P$43*'Shares Cell Phones'!L28</f>
        <v>0</v>
      </c>
      <c r="Q35" s="11">
        <f>Q$43*'Shares Cell Phones'!M28</f>
        <v>0</v>
      </c>
      <c r="R35" s="11">
        <f>R$43*'Shares Cell Phones'!N28</f>
        <v>0</v>
      </c>
      <c r="S35" s="11">
        <f>S$43*'Shares Cell Phones'!O28</f>
        <v>0</v>
      </c>
      <c r="T35" s="11">
        <f>T$43*'Shares Cell Phones'!P28</f>
        <v>0</v>
      </c>
      <c r="U35" s="11">
        <f>U$43*'Shares Cell Phones'!Q28</f>
        <v>0</v>
      </c>
      <c r="V35" s="11">
        <f>V$43*'Shares Cell Phones'!R28</f>
        <v>0</v>
      </c>
      <c r="W35" s="11">
        <f>W$43*'Shares Cell Phones'!S28</f>
        <v>0</v>
      </c>
      <c r="X35" s="11">
        <f>X$43*'Shares Cell Phones'!T28</f>
        <v>0</v>
      </c>
      <c r="Y35" s="11">
        <f>Y$43*'Shares Cell Phones'!U28</f>
        <v>0</v>
      </c>
      <c r="Z35" s="11">
        <f>Z$43*'Shares Cell Phones'!V28</f>
        <v>0</v>
      </c>
      <c r="AA35" s="11">
        <f>AA$43*'Shares Cell Phones'!W28</f>
        <v>0</v>
      </c>
      <c r="AB35" s="11">
        <f>AB$43*'Shares Cell Phones'!X28</f>
        <v>0</v>
      </c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3"/>
      <c r="BB35" s="13"/>
      <c r="BC35" s="13"/>
      <c r="BD35" s="13"/>
      <c r="BE35" s="13"/>
    </row>
    <row r="36" spans="6:57" x14ac:dyDescent="0.35">
      <c r="F36" s="26" t="s">
        <v>63</v>
      </c>
      <c r="G36" s="11">
        <f>G$43*'Shares Cell Phones'!C29</f>
        <v>0</v>
      </c>
      <c r="H36" s="11">
        <f>H$43*'Shares Cell Phones'!D29</f>
        <v>0</v>
      </c>
      <c r="I36" s="11">
        <f>I$43*'Shares Cell Phones'!E29</f>
        <v>0</v>
      </c>
      <c r="J36" s="11">
        <f>J$43*'Shares Cell Phones'!F29</f>
        <v>0</v>
      </c>
      <c r="K36" s="11">
        <f>K$43*'Shares Cell Phones'!G29</f>
        <v>0</v>
      </c>
      <c r="L36" s="11">
        <f>L$43*'Shares Cell Phones'!H29</f>
        <v>0</v>
      </c>
      <c r="M36" s="11">
        <f>M$43*'Shares Cell Phones'!I29</f>
        <v>0</v>
      </c>
      <c r="N36" s="11">
        <f>N$43*'Shares Cell Phones'!J29</f>
        <v>0</v>
      </c>
      <c r="O36" s="11">
        <f>O$43*'Shares Cell Phones'!K29</f>
        <v>0</v>
      </c>
      <c r="P36" s="11">
        <f>P$43*'Shares Cell Phones'!L29</f>
        <v>0</v>
      </c>
      <c r="Q36" s="11">
        <f>Q$43*'Shares Cell Phones'!M29</f>
        <v>0</v>
      </c>
      <c r="R36" s="11">
        <f>R$43*'Shares Cell Phones'!N29</f>
        <v>0</v>
      </c>
      <c r="S36" s="11">
        <f>S$43*'Shares Cell Phones'!O29</f>
        <v>0</v>
      </c>
      <c r="T36" s="11">
        <f>T$43*'Shares Cell Phones'!P29</f>
        <v>0</v>
      </c>
      <c r="U36" s="11">
        <f>U$43*'Shares Cell Phones'!Q29</f>
        <v>0</v>
      </c>
      <c r="V36" s="11">
        <f>V$43*'Shares Cell Phones'!R29</f>
        <v>0</v>
      </c>
      <c r="W36" s="11">
        <f>W$43*'Shares Cell Phones'!S29</f>
        <v>0</v>
      </c>
      <c r="X36" s="11">
        <f>X$43*'Shares Cell Phones'!T29</f>
        <v>0</v>
      </c>
      <c r="Y36" s="11">
        <f>Y$43*'Shares Cell Phones'!U29</f>
        <v>0</v>
      </c>
      <c r="Z36" s="11">
        <f>Z$43*'Shares Cell Phones'!V29</f>
        <v>0</v>
      </c>
      <c r="AA36" s="11">
        <f>AA$43*'Shares Cell Phones'!W29</f>
        <v>0</v>
      </c>
      <c r="AB36" s="11">
        <f>AB$43*'Shares Cell Phones'!X29</f>
        <v>0</v>
      </c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3"/>
      <c r="BB36" s="13"/>
      <c r="BC36" s="13"/>
      <c r="BD36" s="13"/>
      <c r="BE36" s="13"/>
    </row>
    <row r="37" spans="6:57" x14ac:dyDescent="0.35">
      <c r="F37" s="26" t="s">
        <v>64</v>
      </c>
      <c r="G37" s="11">
        <f>G$43*'Shares Cell Phones'!C30</f>
        <v>0</v>
      </c>
      <c r="H37" s="11">
        <f>H$43*'Shares Cell Phones'!D30</f>
        <v>0</v>
      </c>
      <c r="I37" s="11">
        <f>I$43*'Shares Cell Phones'!E30</f>
        <v>0</v>
      </c>
      <c r="J37" s="11">
        <f>J$43*'Shares Cell Phones'!F30</f>
        <v>0</v>
      </c>
      <c r="K37" s="11">
        <f>K$43*'Shares Cell Phones'!G30</f>
        <v>0</v>
      </c>
      <c r="L37" s="11">
        <f>L$43*'Shares Cell Phones'!H30</f>
        <v>0</v>
      </c>
      <c r="M37" s="11">
        <f>M$43*'Shares Cell Phones'!I30</f>
        <v>0</v>
      </c>
      <c r="N37" s="11">
        <f>N$43*'Shares Cell Phones'!J30</f>
        <v>0</v>
      </c>
      <c r="O37" s="11">
        <f>O$43*'Shares Cell Phones'!K30</f>
        <v>0</v>
      </c>
      <c r="P37" s="11">
        <f>P$43*'Shares Cell Phones'!L30</f>
        <v>0</v>
      </c>
      <c r="Q37" s="11">
        <f>Q$43*'Shares Cell Phones'!M30</f>
        <v>0</v>
      </c>
      <c r="R37" s="11">
        <f>R$43*'Shares Cell Phones'!N30</f>
        <v>0</v>
      </c>
      <c r="S37" s="11">
        <f>S$43*'Shares Cell Phones'!O30</f>
        <v>0</v>
      </c>
      <c r="T37" s="11">
        <f>T$43*'Shares Cell Phones'!P30</f>
        <v>0</v>
      </c>
      <c r="U37" s="11">
        <f>U$43*'Shares Cell Phones'!Q30</f>
        <v>0</v>
      </c>
      <c r="V37" s="11">
        <f>V$43*'Shares Cell Phones'!R30</f>
        <v>0</v>
      </c>
      <c r="W37" s="11">
        <f>W$43*'Shares Cell Phones'!S30</f>
        <v>0</v>
      </c>
      <c r="X37" s="11">
        <f>X$43*'Shares Cell Phones'!T30</f>
        <v>0</v>
      </c>
      <c r="Y37" s="11">
        <f>Y$43*'Shares Cell Phones'!U30</f>
        <v>0</v>
      </c>
      <c r="Z37" s="11">
        <f>Z$43*'Shares Cell Phones'!V30</f>
        <v>0</v>
      </c>
      <c r="AA37" s="11">
        <f>AA$43*'Shares Cell Phones'!W30</f>
        <v>0</v>
      </c>
      <c r="AB37" s="11">
        <f>AB$43*'Shares Cell Phones'!X30</f>
        <v>0</v>
      </c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/>
      <c r="AZ37" s="13"/>
      <c r="BA37" s="13"/>
      <c r="BB37" s="13"/>
      <c r="BC37" s="13"/>
      <c r="BD37" s="13"/>
      <c r="BE37" s="13"/>
    </row>
    <row r="38" spans="6:57" x14ac:dyDescent="0.35">
      <c r="F38" s="26" t="s">
        <v>65</v>
      </c>
      <c r="G38" s="11">
        <f>G$43*'Shares Cell Phones'!C31</f>
        <v>0</v>
      </c>
      <c r="H38" s="11">
        <f>H$43*'Shares Cell Phones'!D31</f>
        <v>0</v>
      </c>
      <c r="I38" s="11">
        <f>I$43*'Shares Cell Phones'!E31</f>
        <v>0</v>
      </c>
      <c r="J38" s="11">
        <f>J$43*'Shares Cell Phones'!F31</f>
        <v>0</v>
      </c>
      <c r="K38" s="11">
        <f>K$43*'Shares Cell Phones'!G31</f>
        <v>0</v>
      </c>
      <c r="L38" s="11">
        <f>L$43*'Shares Cell Phones'!H31</f>
        <v>0</v>
      </c>
      <c r="M38" s="11">
        <f>M$43*'Shares Cell Phones'!I31</f>
        <v>0</v>
      </c>
      <c r="N38" s="11">
        <f>N$43*'Shares Cell Phones'!J31</f>
        <v>0</v>
      </c>
      <c r="O38" s="11">
        <f>O$43*'Shares Cell Phones'!K31</f>
        <v>0</v>
      </c>
      <c r="P38" s="11">
        <f>P$43*'Shares Cell Phones'!L31</f>
        <v>0</v>
      </c>
      <c r="Q38" s="11">
        <f>Q$43*'Shares Cell Phones'!M31</f>
        <v>0</v>
      </c>
      <c r="R38" s="11">
        <f>R$43*'Shares Cell Phones'!N31</f>
        <v>0</v>
      </c>
      <c r="S38" s="11">
        <f>S$43*'Shares Cell Phones'!O31</f>
        <v>0</v>
      </c>
      <c r="T38" s="11">
        <f>T$43*'Shares Cell Phones'!P31</f>
        <v>0</v>
      </c>
      <c r="U38" s="11">
        <f>U$43*'Shares Cell Phones'!Q31</f>
        <v>0</v>
      </c>
      <c r="V38" s="11">
        <f>V$43*'Shares Cell Phones'!R31</f>
        <v>0</v>
      </c>
      <c r="W38" s="11">
        <f>W$43*'Shares Cell Phones'!S31</f>
        <v>0</v>
      </c>
      <c r="X38" s="11">
        <f>X$43*'Shares Cell Phones'!T31</f>
        <v>0</v>
      </c>
      <c r="Y38" s="11">
        <f>Y$43*'Shares Cell Phones'!U31</f>
        <v>0</v>
      </c>
      <c r="Z38" s="11">
        <f>Z$43*'Shares Cell Phones'!V31</f>
        <v>0</v>
      </c>
      <c r="AA38" s="11">
        <f>AA$43*'Shares Cell Phones'!W31</f>
        <v>0</v>
      </c>
      <c r="AB38" s="11">
        <f>AB$43*'Shares Cell Phones'!X31</f>
        <v>0</v>
      </c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13"/>
      <c r="BB38" s="13"/>
      <c r="BC38" s="13"/>
      <c r="BD38" s="13"/>
      <c r="BE38" s="13"/>
    </row>
    <row r="39" spans="6:57" x14ac:dyDescent="0.35">
      <c r="F39" s="26" t="s">
        <v>36</v>
      </c>
      <c r="G39" s="11">
        <f>G$43*'Shares Cell Phones'!C32</f>
        <v>0</v>
      </c>
      <c r="H39" s="11">
        <f>H$43*'Shares Cell Phones'!D32</f>
        <v>0</v>
      </c>
      <c r="I39" s="11">
        <f>I$43*'Shares Cell Phones'!E32</f>
        <v>0</v>
      </c>
      <c r="J39" s="11">
        <f>J$43*'Shares Cell Phones'!F32</f>
        <v>0</v>
      </c>
      <c r="K39" s="11">
        <f>K$43*'Shares Cell Phones'!G32</f>
        <v>0</v>
      </c>
      <c r="L39" s="11">
        <f>L$43*'Shares Cell Phones'!H32</f>
        <v>0</v>
      </c>
      <c r="M39" s="11">
        <f>M$43*'Shares Cell Phones'!I32</f>
        <v>0</v>
      </c>
      <c r="N39" s="11">
        <f>N$43*'Shares Cell Phones'!J32</f>
        <v>0</v>
      </c>
      <c r="O39" s="11">
        <f>O$43*'Shares Cell Phones'!K32</f>
        <v>0</v>
      </c>
      <c r="P39" s="11">
        <f>P$43*'Shares Cell Phones'!L32</f>
        <v>0</v>
      </c>
      <c r="Q39" s="11">
        <f>Q$43*'Shares Cell Phones'!M32</f>
        <v>0</v>
      </c>
      <c r="R39" s="11">
        <f>R$43*'Shares Cell Phones'!N32</f>
        <v>0</v>
      </c>
      <c r="S39" s="11">
        <f>S$43*'Shares Cell Phones'!O32</f>
        <v>0</v>
      </c>
      <c r="T39" s="11">
        <f>T$43*'Shares Cell Phones'!P32</f>
        <v>0</v>
      </c>
      <c r="U39" s="11">
        <f>U$43*'Shares Cell Phones'!Q32</f>
        <v>0</v>
      </c>
      <c r="V39" s="11">
        <f>V$43*'Shares Cell Phones'!R32</f>
        <v>0</v>
      </c>
      <c r="W39" s="11">
        <f>W$43*'Shares Cell Phones'!S32</f>
        <v>0</v>
      </c>
      <c r="X39" s="11">
        <f>X$43*'Shares Cell Phones'!T32</f>
        <v>0</v>
      </c>
      <c r="Y39" s="11">
        <f>Y$43*'Shares Cell Phones'!U32</f>
        <v>0</v>
      </c>
      <c r="Z39" s="11">
        <f>Z$43*'Shares Cell Phones'!V32</f>
        <v>0</v>
      </c>
      <c r="AA39" s="11">
        <f>AA$43*'Shares Cell Phones'!W32</f>
        <v>0</v>
      </c>
      <c r="AB39" s="11">
        <f>AB$43*'Shares Cell Phones'!X32</f>
        <v>0</v>
      </c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13"/>
      <c r="BA39" s="13"/>
      <c r="BB39" s="13"/>
      <c r="BC39" s="13"/>
      <c r="BD39" s="13"/>
      <c r="BE39" s="13"/>
    </row>
    <row r="40" spans="6:57" x14ac:dyDescent="0.35">
      <c r="F40" s="26" t="s">
        <v>37</v>
      </c>
      <c r="G40" s="11">
        <f>G$43*'Shares Cell Phones'!C33</f>
        <v>0</v>
      </c>
      <c r="H40" s="11">
        <f>H$43*'Shares Cell Phones'!D33</f>
        <v>0</v>
      </c>
      <c r="I40" s="11">
        <f>I$43*'Shares Cell Phones'!E33</f>
        <v>0</v>
      </c>
      <c r="J40" s="11">
        <f>J$43*'Shares Cell Phones'!F33</f>
        <v>0</v>
      </c>
      <c r="K40" s="11">
        <f>K$43*'Shares Cell Phones'!G33</f>
        <v>0</v>
      </c>
      <c r="L40" s="11">
        <f>L$43*'Shares Cell Phones'!H33</f>
        <v>0</v>
      </c>
      <c r="M40" s="11">
        <f>M$43*'Shares Cell Phones'!I33</f>
        <v>0</v>
      </c>
      <c r="N40" s="11">
        <f>N$43*'Shares Cell Phones'!J33</f>
        <v>0</v>
      </c>
      <c r="O40" s="11">
        <f>O$43*'Shares Cell Phones'!K33</f>
        <v>0</v>
      </c>
      <c r="P40" s="11">
        <f>P$43*'Shares Cell Phones'!L33</f>
        <v>0</v>
      </c>
      <c r="Q40" s="11">
        <f>Q$43*'Shares Cell Phones'!M33</f>
        <v>0</v>
      </c>
      <c r="R40" s="11">
        <f>R$43*'Shares Cell Phones'!N33</f>
        <v>0</v>
      </c>
      <c r="S40" s="11">
        <f>S$43*'Shares Cell Phones'!O33</f>
        <v>0</v>
      </c>
      <c r="T40" s="11">
        <f>T$43*'Shares Cell Phones'!P33</f>
        <v>0</v>
      </c>
      <c r="U40" s="11">
        <f>U$43*'Shares Cell Phones'!Q33</f>
        <v>0</v>
      </c>
      <c r="V40" s="11">
        <f>V$43*'Shares Cell Phones'!R33</f>
        <v>0</v>
      </c>
      <c r="W40" s="11">
        <f>W$43*'Shares Cell Phones'!S33</f>
        <v>0</v>
      </c>
      <c r="X40" s="11">
        <f>X$43*'Shares Cell Phones'!T33</f>
        <v>0</v>
      </c>
      <c r="Y40" s="11">
        <f>Y$43*'Shares Cell Phones'!U33</f>
        <v>0</v>
      </c>
      <c r="Z40" s="11">
        <f>Z$43*'Shares Cell Phones'!V33</f>
        <v>0</v>
      </c>
      <c r="AA40" s="11">
        <f>AA$43*'Shares Cell Phones'!W33</f>
        <v>0</v>
      </c>
      <c r="AB40" s="11">
        <f>AB$43*'Shares Cell Phones'!X33</f>
        <v>0</v>
      </c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3"/>
      <c r="BB40" s="13"/>
      <c r="BC40" s="13"/>
      <c r="BD40" s="13"/>
      <c r="BE40" s="13"/>
    </row>
    <row r="41" spans="6:57" x14ac:dyDescent="0.35">
      <c r="F41" s="26" t="s">
        <v>66</v>
      </c>
      <c r="G41" s="11">
        <f>G$43*'Shares Cell Phones'!C34</f>
        <v>0</v>
      </c>
      <c r="H41" s="11">
        <f>H$43*'Shares Cell Phones'!D34</f>
        <v>0</v>
      </c>
      <c r="I41" s="11">
        <f>I$43*'Shares Cell Phones'!E34</f>
        <v>0</v>
      </c>
      <c r="J41" s="11">
        <f>J$43*'Shares Cell Phones'!F34</f>
        <v>0</v>
      </c>
      <c r="K41" s="11">
        <f>K$43*'Shares Cell Phones'!G34</f>
        <v>0</v>
      </c>
      <c r="L41" s="11">
        <f>L$43*'Shares Cell Phones'!H34</f>
        <v>0</v>
      </c>
      <c r="M41" s="11">
        <f>M$43*'Shares Cell Phones'!I34</f>
        <v>0</v>
      </c>
      <c r="N41" s="11">
        <f>N$43*'Shares Cell Phones'!J34</f>
        <v>0</v>
      </c>
      <c r="O41" s="11">
        <f>O$43*'Shares Cell Phones'!K34</f>
        <v>0</v>
      </c>
      <c r="P41" s="11">
        <f>P$43*'Shares Cell Phones'!L34</f>
        <v>0</v>
      </c>
      <c r="Q41" s="11">
        <f>Q$43*'Shares Cell Phones'!M34</f>
        <v>0</v>
      </c>
      <c r="R41" s="11">
        <f>R$43*'Shares Cell Phones'!N34</f>
        <v>0</v>
      </c>
      <c r="S41" s="11">
        <f>S$43*'Shares Cell Phones'!O34</f>
        <v>0</v>
      </c>
      <c r="T41" s="11">
        <f>T$43*'Shares Cell Phones'!P34</f>
        <v>0</v>
      </c>
      <c r="U41" s="11">
        <f>U$43*'Shares Cell Phones'!Q34</f>
        <v>0</v>
      </c>
      <c r="V41" s="11">
        <f>V$43*'Shares Cell Phones'!R34</f>
        <v>0</v>
      </c>
      <c r="W41" s="11">
        <f>W$43*'Shares Cell Phones'!S34</f>
        <v>0</v>
      </c>
      <c r="X41" s="11">
        <f>X$43*'Shares Cell Phones'!T34</f>
        <v>0</v>
      </c>
      <c r="Y41" s="11">
        <f>Y$43*'Shares Cell Phones'!U34</f>
        <v>0</v>
      </c>
      <c r="Z41" s="11">
        <f>Z$43*'Shares Cell Phones'!V34</f>
        <v>0</v>
      </c>
      <c r="AA41" s="11">
        <f>AA$43*'Shares Cell Phones'!W34</f>
        <v>0</v>
      </c>
      <c r="AB41" s="11">
        <f>AB$43*'Shares Cell Phones'!X34</f>
        <v>0</v>
      </c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13"/>
      <c r="BA41" s="13"/>
      <c r="BB41" s="13"/>
      <c r="BC41" s="13"/>
      <c r="BD41" s="13"/>
      <c r="BE41" s="13"/>
    </row>
    <row r="42" spans="6:57" x14ac:dyDescent="0.35">
      <c r="F42" s="26" t="s">
        <v>67</v>
      </c>
      <c r="G42" s="11">
        <f>G$43*'Shares Cell Phones'!C35</f>
        <v>0</v>
      </c>
      <c r="H42" s="11">
        <f>H$43*'Shares Cell Phones'!D35</f>
        <v>0</v>
      </c>
      <c r="I42" s="11">
        <f>I$43*'Shares Cell Phones'!E35</f>
        <v>0</v>
      </c>
      <c r="J42" s="11">
        <f>J$43*'Shares Cell Phones'!F35</f>
        <v>0</v>
      </c>
      <c r="K42" s="11">
        <f>K$43*'Shares Cell Phones'!G35</f>
        <v>0</v>
      </c>
      <c r="L42" s="11">
        <f>L$43*'Shares Cell Phones'!H35</f>
        <v>0</v>
      </c>
      <c r="M42" s="11">
        <f>M$43*'Shares Cell Phones'!I35</f>
        <v>0</v>
      </c>
      <c r="N42" s="11">
        <f>N$43*'Shares Cell Phones'!J35</f>
        <v>0</v>
      </c>
      <c r="O42" s="11">
        <f>O$43*'Shares Cell Phones'!K35</f>
        <v>0</v>
      </c>
      <c r="P42" s="11">
        <f>P$43*'Shares Cell Phones'!L35</f>
        <v>0</v>
      </c>
      <c r="Q42" s="11">
        <f>Q$43*'Shares Cell Phones'!M35</f>
        <v>0</v>
      </c>
      <c r="R42" s="11">
        <f>R$43*'Shares Cell Phones'!N35</f>
        <v>0</v>
      </c>
      <c r="S42" s="11">
        <f>S$43*'Shares Cell Phones'!O35</f>
        <v>0</v>
      </c>
      <c r="T42" s="11">
        <f>T$43*'Shares Cell Phones'!P35</f>
        <v>0</v>
      </c>
      <c r="U42" s="11">
        <f>U$43*'Shares Cell Phones'!Q35</f>
        <v>0</v>
      </c>
      <c r="V42" s="11">
        <f>V$43*'Shares Cell Phones'!R35</f>
        <v>0</v>
      </c>
      <c r="W42" s="11">
        <f>W$43*'Shares Cell Phones'!S35</f>
        <v>0</v>
      </c>
      <c r="X42" s="11">
        <f>X$43*'Shares Cell Phones'!T35</f>
        <v>0</v>
      </c>
      <c r="Y42" s="11">
        <f>Y$43*'Shares Cell Phones'!U35</f>
        <v>0</v>
      </c>
      <c r="Z42" s="11">
        <f>Z$43*'Shares Cell Phones'!V35</f>
        <v>0</v>
      </c>
      <c r="AA42" s="11">
        <f>AA$43*'Shares Cell Phones'!W35</f>
        <v>0</v>
      </c>
      <c r="AB42" s="11">
        <f>AB$43*'Shares Cell Phones'!X35</f>
        <v>0</v>
      </c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13"/>
      <c r="BA42" s="13"/>
      <c r="BB42" s="13"/>
      <c r="BC42" s="13"/>
      <c r="BD42" s="13"/>
      <c r="BE42" s="13"/>
    </row>
    <row r="43" spans="6:57" x14ac:dyDescent="0.35">
      <c r="F43" s="26" t="s">
        <v>68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</row>
    <row r="44" spans="6:57" x14ac:dyDescent="0.35">
      <c r="F44" s="26" t="s">
        <v>69</v>
      </c>
      <c r="G44" s="5">
        <f t="shared" ref="G44:Q44" si="0">_xlfn.RRI(1,G43,H43)</f>
        <v>0</v>
      </c>
      <c r="H44" s="5">
        <f t="shared" si="0"/>
        <v>0</v>
      </c>
      <c r="I44" s="5">
        <f t="shared" si="0"/>
        <v>0</v>
      </c>
      <c r="J44" s="5">
        <f t="shared" si="0"/>
        <v>0</v>
      </c>
      <c r="K44" s="5">
        <f t="shared" si="0"/>
        <v>0</v>
      </c>
      <c r="L44" s="5">
        <f t="shared" si="0"/>
        <v>0</v>
      </c>
      <c r="M44" s="5">
        <f t="shared" si="0"/>
        <v>0</v>
      </c>
      <c r="N44" s="5">
        <f t="shared" si="0"/>
        <v>0</v>
      </c>
      <c r="O44" s="5">
        <f t="shared" si="0"/>
        <v>0</v>
      </c>
      <c r="P44" s="5">
        <f t="shared" si="0"/>
        <v>0</v>
      </c>
      <c r="Q44" s="5">
        <f t="shared" si="0"/>
        <v>0</v>
      </c>
      <c r="R44" s="5">
        <f>_xlfn.RRI(1,R43,S43)</f>
        <v>0</v>
      </c>
      <c r="S44" s="5">
        <f t="shared" ref="S44:AB44" si="1">_xlfn.RRI(1,S43,T43)</f>
        <v>0</v>
      </c>
      <c r="T44" s="5">
        <f t="shared" si="1"/>
        <v>0</v>
      </c>
      <c r="U44" s="5">
        <f t="shared" si="1"/>
        <v>0</v>
      </c>
      <c r="V44" s="5">
        <f t="shared" si="1"/>
        <v>0</v>
      </c>
      <c r="W44" s="5">
        <f t="shared" si="1"/>
        <v>0</v>
      </c>
      <c r="X44" s="5">
        <f t="shared" si="1"/>
        <v>0</v>
      </c>
      <c r="Y44" s="5">
        <f t="shared" si="1"/>
        <v>0</v>
      </c>
      <c r="Z44" s="5">
        <f t="shared" si="1"/>
        <v>0</v>
      </c>
      <c r="AA44" s="5">
        <f t="shared" si="1"/>
        <v>0</v>
      </c>
      <c r="AB44" s="5">
        <f t="shared" si="1"/>
        <v>0</v>
      </c>
    </row>
    <row r="45" spans="6:57" x14ac:dyDescent="0.35">
      <c r="F45" s="29" t="s">
        <v>587</v>
      </c>
      <c r="G45" s="28">
        <f>SUM(G12:G42)</f>
        <v>0</v>
      </c>
      <c r="H45" s="28">
        <f t="shared" ref="H45:AB45" si="2">SUM(H12:H42)</f>
        <v>0</v>
      </c>
      <c r="I45" s="28">
        <f t="shared" si="2"/>
        <v>0</v>
      </c>
      <c r="J45" s="28">
        <f t="shared" si="2"/>
        <v>0</v>
      </c>
      <c r="K45" s="28">
        <f t="shared" si="2"/>
        <v>0</v>
      </c>
      <c r="L45" s="28">
        <f t="shared" si="2"/>
        <v>0</v>
      </c>
      <c r="M45" s="28">
        <f t="shared" si="2"/>
        <v>0</v>
      </c>
      <c r="N45" s="28">
        <f t="shared" si="2"/>
        <v>0</v>
      </c>
      <c r="O45" s="28">
        <f t="shared" si="2"/>
        <v>0</v>
      </c>
      <c r="P45" s="28">
        <f t="shared" si="2"/>
        <v>0</v>
      </c>
      <c r="Q45" s="28">
        <f t="shared" si="2"/>
        <v>0</v>
      </c>
      <c r="R45" s="28">
        <f t="shared" si="2"/>
        <v>0</v>
      </c>
      <c r="S45" s="28">
        <f t="shared" si="2"/>
        <v>0</v>
      </c>
      <c r="T45" s="28">
        <f t="shared" si="2"/>
        <v>0</v>
      </c>
      <c r="U45" s="28">
        <f t="shared" si="2"/>
        <v>0</v>
      </c>
      <c r="V45" s="28">
        <f t="shared" si="2"/>
        <v>0</v>
      </c>
      <c r="W45" s="28">
        <f t="shared" si="2"/>
        <v>0</v>
      </c>
      <c r="X45" s="28">
        <f t="shared" si="2"/>
        <v>0</v>
      </c>
      <c r="Y45" s="28">
        <f t="shared" si="2"/>
        <v>0</v>
      </c>
      <c r="Z45" s="28">
        <f t="shared" si="2"/>
        <v>0</v>
      </c>
      <c r="AA45" s="28">
        <f t="shared" si="2"/>
        <v>0</v>
      </c>
      <c r="AB45" s="28">
        <f t="shared" si="2"/>
        <v>0</v>
      </c>
    </row>
    <row r="46" spans="6:57" x14ac:dyDescent="0.35">
      <c r="F46" s="15" t="s">
        <v>70</v>
      </c>
      <c r="G46" s="15"/>
      <c r="H46" s="15"/>
      <c r="I46" s="15"/>
      <c r="J46" s="16"/>
      <c r="K46" s="16"/>
      <c r="L46" s="16"/>
      <c r="M46" s="16"/>
      <c r="N46" s="16"/>
      <c r="O46" s="16"/>
      <c r="P46" s="16"/>
      <c r="Q46" s="16"/>
    </row>
    <row r="47" spans="6:57" x14ac:dyDescent="0.35">
      <c r="F47" s="13" t="s">
        <v>71</v>
      </c>
      <c r="G47" s="13"/>
      <c r="H47" s="13"/>
      <c r="I47" s="13"/>
    </row>
  </sheetData>
  <mergeCells count="3">
    <mergeCell ref="G10:Q10"/>
    <mergeCell ref="R10:AB10"/>
    <mergeCell ref="AC10:BE10"/>
  </mergeCells>
  <pageMargins left="0.7" right="0.7" top="0.78740157499999996" bottom="0.78740157499999996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9176B1-908B-424C-A8A1-30147ED64B5C}">
  <sheetPr>
    <tabColor rgb="FFFF0000"/>
  </sheetPr>
  <dimension ref="A1:BF47"/>
  <sheetViews>
    <sheetView workbookViewId="0"/>
  </sheetViews>
  <sheetFormatPr baseColWidth="10" defaultRowHeight="14.5" x14ac:dyDescent="0.35"/>
  <cols>
    <col min="1" max="5" width="11.54296875" style="57"/>
    <col min="6" max="6" width="16.54296875" customWidth="1"/>
    <col min="7" max="7" width="27.26953125" customWidth="1"/>
    <col min="8" max="9" width="12.26953125" customWidth="1"/>
    <col min="10" max="10" width="12" customWidth="1"/>
    <col min="11" max="18" width="11" customWidth="1"/>
    <col min="19" max="28" width="11.26953125" bestFit="1" customWidth="1"/>
  </cols>
  <sheetData>
    <row r="1" spans="6:58" x14ac:dyDescent="0.35">
      <c r="G1" s="26" t="s">
        <v>32</v>
      </c>
      <c r="H1" s="26" t="s">
        <v>33</v>
      </c>
      <c r="I1" s="94"/>
      <c r="J1" s="94"/>
      <c r="K1" s="26"/>
      <c r="L1" s="26"/>
      <c r="M1" s="26"/>
      <c r="N1" s="26"/>
      <c r="O1" s="26"/>
      <c r="P1" s="26"/>
      <c r="Q1" s="26"/>
    </row>
    <row r="2" spans="6:58" x14ac:dyDescent="0.35">
      <c r="H2" s="26" t="s">
        <v>585</v>
      </c>
      <c r="I2" s="26"/>
      <c r="J2" s="26"/>
      <c r="K2" s="26"/>
      <c r="L2" s="26"/>
      <c r="M2" s="26"/>
      <c r="N2" s="26"/>
      <c r="O2" s="26"/>
      <c r="P2" s="26"/>
      <c r="Q2" s="26"/>
    </row>
    <row r="9" spans="6:58" x14ac:dyDescent="0.35">
      <c r="G9" s="26"/>
      <c r="H9" s="26"/>
      <c r="I9" s="26"/>
      <c r="J9" s="6"/>
      <c r="K9" s="6"/>
      <c r="L9" s="6"/>
      <c r="M9" s="6"/>
      <c r="N9" s="6"/>
      <c r="O9" s="6"/>
      <c r="P9" s="6"/>
      <c r="Q9" s="6"/>
      <c r="R9" s="6"/>
      <c r="S9" s="26"/>
      <c r="T9" s="26"/>
      <c r="U9" s="26"/>
      <c r="V9" s="26"/>
      <c r="W9" s="26"/>
      <c r="X9" s="26"/>
      <c r="Y9" s="26"/>
      <c r="Z9" s="26"/>
      <c r="AA9" s="26"/>
      <c r="AB9" s="7"/>
    </row>
    <row r="10" spans="6:58" x14ac:dyDescent="0.35">
      <c r="G10" s="26"/>
      <c r="H10" s="96" t="s">
        <v>38</v>
      </c>
      <c r="I10" s="96"/>
      <c r="J10" s="96"/>
      <c r="K10" s="96"/>
      <c r="L10" s="96"/>
      <c r="M10" s="96"/>
      <c r="N10" s="96"/>
      <c r="O10" s="96"/>
      <c r="P10" s="96"/>
      <c r="Q10" s="96"/>
      <c r="R10" s="96"/>
      <c r="S10" s="97" t="s">
        <v>39</v>
      </c>
      <c r="T10" s="97"/>
      <c r="U10" s="97"/>
      <c r="V10" s="97"/>
      <c r="W10" s="97"/>
      <c r="X10" s="97"/>
      <c r="Y10" s="97"/>
      <c r="Z10" s="97"/>
      <c r="AA10" s="97"/>
      <c r="AB10" s="97"/>
      <c r="AC10" s="97"/>
      <c r="AD10" s="98" t="s">
        <v>40</v>
      </c>
      <c r="AE10" s="98"/>
      <c r="AF10" s="98"/>
      <c r="AG10" s="98"/>
      <c r="AH10" s="98"/>
      <c r="AI10" s="98"/>
      <c r="AJ10" s="98"/>
      <c r="AK10" s="98"/>
      <c r="AL10" s="98"/>
      <c r="AM10" s="98"/>
      <c r="AN10" s="98"/>
      <c r="AO10" s="98"/>
      <c r="AP10" s="98"/>
      <c r="AQ10" s="98"/>
      <c r="AR10" s="98"/>
      <c r="AS10" s="98"/>
      <c r="AT10" s="98"/>
      <c r="AU10" s="98"/>
      <c r="AV10" s="98"/>
      <c r="AW10" s="98"/>
      <c r="AX10" s="98"/>
      <c r="AY10" s="98"/>
      <c r="AZ10" s="98"/>
      <c r="BA10" s="98"/>
      <c r="BB10" s="98"/>
      <c r="BC10" s="98"/>
      <c r="BD10" s="98"/>
      <c r="BE10" s="98"/>
      <c r="BF10" s="98"/>
    </row>
    <row r="11" spans="6:58" x14ac:dyDescent="0.35">
      <c r="F11" t="s">
        <v>585</v>
      </c>
      <c r="G11" s="26" t="s">
        <v>88</v>
      </c>
      <c r="H11" s="8">
        <v>2000</v>
      </c>
      <c r="I11" s="8">
        <v>2001</v>
      </c>
      <c r="J11" s="8">
        <v>2002</v>
      </c>
      <c r="K11" s="8">
        <v>2003</v>
      </c>
      <c r="L11" s="8">
        <v>2004</v>
      </c>
      <c r="M11" s="8">
        <v>2005</v>
      </c>
      <c r="N11" s="8">
        <v>2006</v>
      </c>
      <c r="O11" s="8">
        <v>2007</v>
      </c>
      <c r="P11" s="8">
        <v>2008</v>
      </c>
      <c r="Q11" s="8">
        <v>2009</v>
      </c>
      <c r="R11" s="8">
        <v>2010</v>
      </c>
      <c r="S11" s="9">
        <v>2011</v>
      </c>
      <c r="T11" s="9">
        <v>2012</v>
      </c>
      <c r="U11" s="9">
        <v>2013</v>
      </c>
      <c r="V11" s="9">
        <v>2014</v>
      </c>
      <c r="W11" s="9">
        <v>2015</v>
      </c>
      <c r="X11" s="9">
        <v>2016</v>
      </c>
      <c r="Y11" s="9">
        <v>2017</v>
      </c>
      <c r="Z11" s="9">
        <v>2018</v>
      </c>
      <c r="AA11" s="9">
        <v>2019</v>
      </c>
      <c r="AB11" s="9">
        <v>2020</v>
      </c>
      <c r="AC11" s="9">
        <v>2021</v>
      </c>
      <c r="AD11" s="10">
        <v>2022</v>
      </c>
      <c r="AE11" s="10">
        <v>2023</v>
      </c>
      <c r="AF11" s="10">
        <v>2024</v>
      </c>
      <c r="AG11" s="10">
        <v>2025</v>
      </c>
      <c r="AH11" s="10">
        <v>2026</v>
      </c>
      <c r="AI11" s="10">
        <v>2027</v>
      </c>
      <c r="AJ11" s="10">
        <v>2028</v>
      </c>
      <c r="AK11" s="10">
        <v>2029</v>
      </c>
      <c r="AL11" s="10">
        <v>2030</v>
      </c>
      <c r="AM11" s="10">
        <v>2031</v>
      </c>
      <c r="AN11" s="10">
        <v>2032</v>
      </c>
      <c r="AO11" s="10">
        <v>2033</v>
      </c>
      <c r="AP11" s="10">
        <v>2034</v>
      </c>
      <c r="AQ11" s="10">
        <v>2035</v>
      </c>
      <c r="AR11" s="10">
        <v>2036</v>
      </c>
      <c r="AS11" s="10">
        <v>2037</v>
      </c>
      <c r="AT11" s="10">
        <v>2038</v>
      </c>
      <c r="AU11" s="10">
        <v>2039</v>
      </c>
      <c r="AV11" s="10">
        <v>2040</v>
      </c>
      <c r="AW11" s="10">
        <v>2041</v>
      </c>
      <c r="AX11" s="10">
        <v>2042</v>
      </c>
      <c r="AY11" s="10">
        <v>2043</v>
      </c>
      <c r="AZ11" s="10">
        <v>2044</v>
      </c>
      <c r="BA11" s="10">
        <v>2045</v>
      </c>
      <c r="BB11" s="10">
        <v>2046</v>
      </c>
      <c r="BC11" s="10">
        <v>2047</v>
      </c>
      <c r="BD11" s="10">
        <v>2048</v>
      </c>
      <c r="BE11" s="10">
        <v>2049</v>
      </c>
      <c r="BF11" s="10">
        <v>2050</v>
      </c>
    </row>
    <row r="12" spans="6:58" x14ac:dyDescent="0.35">
      <c r="F12" t="s">
        <v>80</v>
      </c>
      <c r="G12" s="26" t="s">
        <v>41</v>
      </c>
      <c r="H12" s="11">
        <f>H$43*'Shares Cordless Tools'!C5</f>
        <v>141.93245546322629</v>
      </c>
      <c r="I12" s="11">
        <f>I$43*'Shares Cordless Tools'!D5</f>
        <v>151.94545648519457</v>
      </c>
      <c r="J12" s="11">
        <f>J$43*'Shares Cordless Tools'!E5</f>
        <v>142.16982344404596</v>
      </c>
      <c r="K12" s="11">
        <f>K$43*'Shares Cordless Tools'!F5</f>
        <v>142.11633677483749</v>
      </c>
      <c r="L12" s="11">
        <f>L$43*'Shares Cordless Tools'!G5</f>
        <v>195.10255674158896</v>
      </c>
      <c r="M12" s="11">
        <f>M$43*'Shares Cordless Tools'!H5</f>
        <v>266.8735519148542</v>
      </c>
      <c r="N12" s="11">
        <f>N$43*'Shares Cordless Tools'!I5</f>
        <v>295.08928838323448</v>
      </c>
      <c r="O12" s="11">
        <f>O$43*'Shares Cordless Tools'!J5</f>
        <v>222.66650276656952</v>
      </c>
      <c r="P12" s="11">
        <f>P$43*'Shares Cordless Tools'!K5</f>
        <v>134.21389674134605</v>
      </c>
      <c r="Q12" s="11">
        <f>Q$43*'Shares Cordless Tools'!L5</f>
        <v>188.01920314361118</v>
      </c>
      <c r="R12" s="11">
        <f>R$43*'Shares Cordless Tools'!M5</f>
        <v>230.06339659299354</v>
      </c>
      <c r="S12" s="11">
        <f>S$43*'Shares Cordless Tools'!N5</f>
        <v>244.79591624401775</v>
      </c>
      <c r="T12" s="11">
        <f>T$43*'Shares Cordless Tools'!O5</f>
        <v>262.5749605098211</v>
      </c>
      <c r="U12" s="11">
        <f>U$43*'Shares Cordless Tools'!P5</f>
        <v>249.17960861955231</v>
      </c>
      <c r="V12" s="11">
        <f>V$43*'Shares Cordless Tools'!Q5</f>
        <v>280.96206757242658</v>
      </c>
      <c r="W12" s="11">
        <f>W$43*'Shares Cordless Tools'!R5</f>
        <v>310.90914075267472</v>
      </c>
      <c r="X12" s="11">
        <f>X$43*'Shares Cordless Tools'!S5</f>
        <v>203.25378564213725</v>
      </c>
      <c r="Y12" s="11">
        <f>Y$43*'Shares Cordless Tools'!T5</f>
        <v>87.481066570729126</v>
      </c>
      <c r="Z12" s="11">
        <f>Z$43*'Shares Cordless Tools'!U5</f>
        <v>146.39929182769342</v>
      </c>
      <c r="AA12" s="11">
        <f>AA$43*'Shares Cordless Tools'!V5</f>
        <v>205.70247663905084</v>
      </c>
      <c r="AB12" s="11">
        <f>AB$43*'Shares Cordless Tools'!W5</f>
        <v>90.148027938282851</v>
      </c>
      <c r="AC12" s="11">
        <f>AC$43*'Shares Cordless Tools'!X5</f>
        <v>119.05628531576681</v>
      </c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</row>
    <row r="13" spans="6:58" x14ac:dyDescent="0.35">
      <c r="F13" t="s">
        <v>80</v>
      </c>
      <c r="G13" s="26" t="s">
        <v>42</v>
      </c>
      <c r="H13" s="11">
        <f>H$43*'Shares Cordless Tools'!C6</f>
        <v>441.18938071205616</v>
      </c>
      <c r="I13" s="11">
        <f>I$43*'Shares Cordless Tools'!D6</f>
        <v>439.51368351978078</v>
      </c>
      <c r="J13" s="11">
        <f>J$43*'Shares Cordless Tools'!E6</f>
        <v>522.15714463446909</v>
      </c>
      <c r="K13" s="11">
        <f>K$43*'Shares Cordless Tools'!F6</f>
        <v>488.59653804875956</v>
      </c>
      <c r="L13" s="11">
        <f>L$43*'Shares Cordless Tools'!G6</f>
        <v>432.94048325084333</v>
      </c>
      <c r="M13" s="11">
        <f>M$43*'Shares Cordless Tools'!H6</f>
        <v>431.01064540169335</v>
      </c>
      <c r="N13" s="11">
        <f>N$43*'Shares Cordless Tools'!I6</f>
        <v>426.10082034830265</v>
      </c>
      <c r="O13" s="11">
        <f>O$43*'Shares Cordless Tools'!J6</f>
        <v>398.39641379468713</v>
      </c>
      <c r="P13" s="11">
        <f>P$43*'Shares Cordless Tools'!K6</f>
        <v>435.09819106817736</v>
      </c>
      <c r="Q13" s="11">
        <f>Q$43*'Shares Cordless Tools'!L6</f>
        <v>416.58157313764337</v>
      </c>
      <c r="R13" s="11">
        <f>R$43*'Shares Cordless Tools'!M6</f>
        <v>317.73560951592577</v>
      </c>
      <c r="S13" s="11">
        <f>S$43*'Shares Cordless Tools'!N6</f>
        <v>342.7231435991672</v>
      </c>
      <c r="T13" s="11">
        <f>T$43*'Shares Cordless Tools'!O6</f>
        <v>359.2587540461584</v>
      </c>
      <c r="U13" s="11">
        <f>U$43*'Shares Cordless Tools'!P6</f>
        <v>332.5863242013188</v>
      </c>
      <c r="V13" s="11">
        <f>V$43*'Shares Cordless Tools'!Q6</f>
        <v>364.91818609484625</v>
      </c>
      <c r="W13" s="11">
        <f>W$43*'Shares Cordless Tools'!R6</f>
        <v>392.7117128067394</v>
      </c>
      <c r="X13" s="11">
        <f>X$43*'Shares Cordless Tools'!S6</f>
        <v>406.38453480471037</v>
      </c>
      <c r="Y13" s="11">
        <f>Y$43*'Shares Cordless Tools'!T6</f>
        <v>481.39847672863073</v>
      </c>
      <c r="Z13" s="11">
        <f>Z$43*'Shares Cordless Tools'!U6</f>
        <v>528.52729352681206</v>
      </c>
      <c r="AA13" s="11">
        <f>AA$43*'Shares Cordless Tools'!V6</f>
        <v>513.16611596364328</v>
      </c>
      <c r="AB13" s="11">
        <f>AB$43*'Shares Cordless Tools'!W6</f>
        <v>204.3699417833775</v>
      </c>
      <c r="AC13" s="11">
        <f>AC$43*'Shares Cordless Tools'!X6</f>
        <v>269.96925993330854</v>
      </c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</row>
    <row r="14" spans="6:58" x14ac:dyDescent="0.35">
      <c r="F14" t="s">
        <v>80</v>
      </c>
      <c r="G14" s="26" t="s">
        <v>43</v>
      </c>
      <c r="H14" s="11">
        <f>H$43*'Shares Cordless Tools'!C7</f>
        <v>40.606204478385251</v>
      </c>
      <c r="I14" s="11">
        <f>I$43*'Shares Cordless Tools'!D7</f>
        <v>43.65161995159167</v>
      </c>
      <c r="J14" s="11">
        <f>J$43*'Shares Cordless Tools'!E7</f>
        <v>40.194334495890018</v>
      </c>
      <c r="K14" s="11">
        <f>K$43*'Shares Cordless Tools'!F7</f>
        <v>52.208942237399135</v>
      </c>
      <c r="L14" s="11">
        <f>L$43*'Shares Cordless Tools'!G7</f>
        <v>60.46313631715303</v>
      </c>
      <c r="M14" s="11">
        <f>M$43*'Shares Cordless Tools'!H7</f>
        <v>70.632337529727366</v>
      </c>
      <c r="N14" s="11">
        <f>N$43*'Shares Cordless Tools'!I7</f>
        <v>70.457180634703505</v>
      </c>
      <c r="O14" s="11">
        <f>O$43*'Shares Cordless Tools'!J7</f>
        <v>73.316143021753689</v>
      </c>
      <c r="P14" s="11">
        <f>P$43*'Shares Cordless Tools'!K7</f>
        <v>87.68949696894623</v>
      </c>
      <c r="Q14" s="11">
        <f>Q$43*'Shares Cordless Tools'!L7</f>
        <v>109.51589639390492</v>
      </c>
      <c r="R14" s="11">
        <f>R$43*'Shares Cordless Tools'!M7</f>
        <v>112.07747037145546</v>
      </c>
      <c r="S14" s="11">
        <f>S$43*'Shares Cordless Tools'!N7</f>
        <v>124.14018538432559</v>
      </c>
      <c r="T14" s="11">
        <f>T$43*'Shares Cordless Tools'!O7</f>
        <v>149.73423883804284</v>
      </c>
      <c r="U14" s="11">
        <f>U$43*'Shares Cordless Tools'!P7</f>
        <v>136.1550262655868</v>
      </c>
      <c r="V14" s="11">
        <f>V$43*'Shares Cordless Tools'!Q7</f>
        <v>147.06161944280427</v>
      </c>
      <c r="W14" s="11">
        <f>W$43*'Shares Cordless Tools'!R7</f>
        <v>172.36224147832326</v>
      </c>
      <c r="X14" s="11">
        <f>X$43*'Shares Cordless Tools'!S7</f>
        <v>192.15205821588205</v>
      </c>
      <c r="Y14" s="11">
        <f>Y$43*'Shares Cordless Tools'!T7</f>
        <v>212.03838827257505</v>
      </c>
      <c r="Z14" s="11">
        <f>Z$43*'Shares Cordless Tools'!U7</f>
        <v>204.4716581538664</v>
      </c>
      <c r="AA14" s="11">
        <f>AA$43*'Shares Cordless Tools'!V7</f>
        <v>206.92873758968702</v>
      </c>
      <c r="AB14" s="11">
        <f>AB$43*'Shares Cordless Tools'!W7</f>
        <v>85.604545639630771</v>
      </c>
      <c r="AC14" s="11">
        <f>AC$43*'Shares Cordless Tools'!X7</f>
        <v>117.6435327106403</v>
      </c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</row>
    <row r="15" spans="6:58" x14ac:dyDescent="0.35">
      <c r="F15" t="s">
        <v>80</v>
      </c>
      <c r="G15" s="26" t="s">
        <v>44</v>
      </c>
      <c r="H15" s="11">
        <f>H$43*'Shares Cordless Tools'!C8</f>
        <v>38.639179693666463</v>
      </c>
      <c r="I15" s="11">
        <f>I$43*'Shares Cordless Tools'!D8</f>
        <v>56.021642519845201</v>
      </c>
      <c r="J15" s="11">
        <f>J$43*'Shares Cordless Tools'!E8</f>
        <v>67.376092920354296</v>
      </c>
      <c r="K15" s="11">
        <f>K$43*'Shares Cordless Tools'!F8</f>
        <v>70.167049920180816</v>
      </c>
      <c r="L15" s="11">
        <f>L$43*'Shares Cordless Tools'!G8</f>
        <v>92.213035663667895</v>
      </c>
      <c r="M15" s="11">
        <f>M$43*'Shares Cordless Tools'!H8</f>
        <v>95.210702690625254</v>
      </c>
      <c r="N15" s="11">
        <f>N$43*'Shares Cordless Tools'!I8</f>
        <v>97.975524330574302</v>
      </c>
      <c r="O15" s="11">
        <f>O$43*'Shares Cordless Tools'!J8</f>
        <v>81.504213377342126</v>
      </c>
      <c r="P15" s="11">
        <f>P$43*'Shares Cordless Tools'!K8</f>
        <v>85.417986931794886</v>
      </c>
      <c r="Q15" s="11">
        <f>Q$43*'Shares Cordless Tools'!L8</f>
        <v>78.879379781078086</v>
      </c>
      <c r="R15" s="11">
        <f>R$43*'Shares Cordless Tools'!M8</f>
        <v>57.126094714982301</v>
      </c>
      <c r="S15" s="11">
        <f>S$43*'Shares Cordless Tools'!N8</f>
        <v>50.252356523430798</v>
      </c>
      <c r="T15" s="11">
        <f>T$43*'Shares Cordless Tools'!O8</f>
        <v>61.810827943662368</v>
      </c>
      <c r="U15" s="11">
        <f>U$43*'Shares Cordless Tools'!P8</f>
        <v>64.630027730051467</v>
      </c>
      <c r="V15" s="11">
        <f>V$43*'Shares Cordless Tools'!Q8</f>
        <v>78.986953977605069</v>
      </c>
      <c r="W15" s="11">
        <f>W$43*'Shares Cordless Tools'!R8</f>
        <v>101.67285697437161</v>
      </c>
      <c r="X15" s="11">
        <f>X$43*'Shares Cordless Tools'!S8</f>
        <v>112.74465536629015</v>
      </c>
      <c r="Y15" s="11">
        <f>Y$43*'Shares Cordless Tools'!T8</f>
        <v>140.93828531186719</v>
      </c>
      <c r="Z15" s="11">
        <f>Z$43*'Shares Cordless Tools'!U8</f>
        <v>149.5760471288767</v>
      </c>
      <c r="AA15" s="11">
        <f>AA$43*'Shares Cordless Tools'!V8</f>
        <v>140.02943283758569</v>
      </c>
      <c r="AB15" s="11">
        <f>AB$43*'Shares Cordless Tools'!W8</f>
        <v>59.410046563528176</v>
      </c>
      <c r="AC15" s="11">
        <f>AC$43*'Shares Cordless Tools'!X8</f>
        <v>77.763638049955816</v>
      </c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</row>
    <row r="16" spans="6:58" x14ac:dyDescent="0.35">
      <c r="F16" t="s">
        <v>80</v>
      </c>
      <c r="G16" s="26" t="s">
        <v>45</v>
      </c>
      <c r="H16" s="11">
        <f>H$43*'Shares Cordless Tools'!C9</f>
        <v>12.51751117626219</v>
      </c>
      <c r="I16" s="11">
        <f>I$43*'Shares Cordless Tools'!D9</f>
        <v>14.344760916962999</v>
      </c>
      <c r="J16" s="11">
        <f>J$43*'Shares Cordless Tools'!E9</f>
        <v>12.842236190694219</v>
      </c>
      <c r="K16" s="11">
        <f>K$43*'Shares Cordless Tools'!F9</f>
        <v>12.277832176792236</v>
      </c>
      <c r="L16" s="11">
        <f>L$43*'Shares Cordless Tools'!G9</f>
        <v>14.561553020865201</v>
      </c>
      <c r="M16" s="11">
        <f>M$43*'Shares Cordless Tools'!H9</f>
        <v>17.143840665114169</v>
      </c>
      <c r="N16" s="11">
        <f>N$43*'Shares Cordless Tools'!I9</f>
        <v>20.766909001481611</v>
      </c>
      <c r="O16" s="11">
        <f>O$43*'Shares Cordless Tools'!J9</f>
        <v>21.107456951446245</v>
      </c>
      <c r="P16" s="11">
        <f>P$43*'Shares Cordless Tools'!K9</f>
        <v>22.139860571161808</v>
      </c>
      <c r="Q16" s="11">
        <f>Q$43*'Shares Cordless Tools'!L9</f>
        <v>19.453258348352161</v>
      </c>
      <c r="R16" s="11">
        <f>R$43*'Shares Cordless Tools'!M9</f>
        <v>23.911526100968363</v>
      </c>
      <c r="S16" s="11">
        <f>S$43*'Shares Cordless Tools'!N9</f>
        <v>27.249923405043429</v>
      </c>
      <c r="T16" s="11">
        <f>T$43*'Shares Cordless Tools'!O9</f>
        <v>21.363795107508992</v>
      </c>
      <c r="U16" s="11">
        <f>U$43*'Shares Cordless Tools'!P9</f>
        <v>20.179607276709827</v>
      </c>
      <c r="V16" s="11">
        <f>V$43*'Shares Cordless Tools'!Q9</f>
        <v>22.314065973801558</v>
      </c>
      <c r="W16" s="11">
        <f>W$43*'Shares Cordless Tools'!R9</f>
        <v>26.4871807605142</v>
      </c>
      <c r="X16" s="11">
        <f>X$43*'Shares Cordless Tools'!S9</f>
        <v>25.69614215444134</v>
      </c>
      <c r="Y16" s="11">
        <f>Y$43*'Shares Cordless Tools'!T9</f>
        <v>42.381333591626159</v>
      </c>
      <c r="Z16" s="11">
        <f>Z$43*'Shares Cordless Tools'!U9</f>
        <v>37.599297624516112</v>
      </c>
      <c r="AA16" s="11">
        <f>AA$43*'Shares Cordless Tools'!V9</f>
        <v>36.876742936214349</v>
      </c>
      <c r="AB16" s="11">
        <f>AB$43*'Shares Cordless Tools'!W9</f>
        <v>13.917120125744042</v>
      </c>
      <c r="AC16" s="11">
        <f>AC$43*'Shares Cordless Tools'!X9</f>
        <v>18.480018002431514</v>
      </c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</row>
    <row r="17" spans="6:58" x14ac:dyDescent="0.35">
      <c r="F17" t="s">
        <v>80</v>
      </c>
      <c r="G17" s="26" t="s">
        <v>46</v>
      </c>
      <c r="H17" s="11">
        <f>H$43*'Shares Cordless Tools'!C10</f>
        <v>159.57746085387552</v>
      </c>
      <c r="I17" s="11">
        <f>I$43*'Shares Cordless Tools'!D10</f>
        <v>190.78187826582828</v>
      </c>
      <c r="J17" s="11">
        <f>J$43*'Shares Cordless Tools'!E10</f>
        <v>196.13327781028229</v>
      </c>
      <c r="K17" s="11">
        <f>K$43*'Shares Cordless Tools'!F10</f>
        <v>213.54424085663933</v>
      </c>
      <c r="L17" s="11">
        <f>L$43*'Shares Cordless Tools'!G10</f>
        <v>219.0865598289738</v>
      </c>
      <c r="M17" s="11">
        <f>M$43*'Shares Cordless Tools'!H10</f>
        <v>230.5290100700409</v>
      </c>
      <c r="N17" s="11">
        <f>N$43*'Shares Cordless Tools'!I10</f>
        <v>213.10556809211428</v>
      </c>
      <c r="O17" s="11">
        <f>O$43*'Shares Cordless Tools'!J10</f>
        <v>211.01156593547421</v>
      </c>
      <c r="P17" s="11">
        <f>P$43*'Shares Cordless Tools'!K10</f>
        <v>244.06062181887103</v>
      </c>
      <c r="Q17" s="11">
        <f>Q$43*'Shares Cordless Tools'!L10</f>
        <v>296.78309101488668</v>
      </c>
      <c r="R17" s="11">
        <f>R$43*'Shares Cordless Tools'!M10</f>
        <v>307.72412429609307</v>
      </c>
      <c r="S17" s="11">
        <f>S$43*'Shares Cordless Tools'!N10</f>
        <v>331.28885041163198</v>
      </c>
      <c r="T17" s="11">
        <f>T$43*'Shares Cordless Tools'!O10</f>
        <v>355.99767559935236</v>
      </c>
      <c r="U17" s="11">
        <f>U$43*'Shares Cordless Tools'!P10</f>
        <v>345.14693710406652</v>
      </c>
      <c r="V17" s="11">
        <f>V$43*'Shares Cordless Tools'!Q10</f>
        <v>395.39987120009903</v>
      </c>
      <c r="W17" s="11">
        <f>W$43*'Shares Cordless Tools'!R10</f>
        <v>444.00947411503614</v>
      </c>
      <c r="X17" s="11">
        <f>X$43*'Shares Cordless Tools'!S10</f>
        <v>477.27492863874176</v>
      </c>
      <c r="Y17" s="11">
        <f>Y$43*'Shares Cordless Tools'!T10</f>
        <v>522.40069578933469</v>
      </c>
      <c r="Z17" s="11">
        <f>Z$43*'Shares Cordless Tools'!U10</f>
        <v>500.83087502458386</v>
      </c>
      <c r="AA17" s="11">
        <f>AA$43*'Shares Cordless Tools'!V10</f>
        <v>504.93193418939052</v>
      </c>
      <c r="AB17" s="11">
        <f>AB$43*'Shares Cordless Tools'!W10</f>
        <v>208.40929158014183</v>
      </c>
      <c r="AC17" s="11">
        <f>AC$43*'Shares Cordless Tools'!X10</f>
        <v>274.46836456461608</v>
      </c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</row>
    <row r="18" spans="6:58" x14ac:dyDescent="0.35">
      <c r="F18" t="s">
        <v>80</v>
      </c>
      <c r="G18" s="26" t="s">
        <v>47</v>
      </c>
      <c r="H18" s="11">
        <f>H$43*'Shares Cordless Tools'!C11</f>
        <v>143.95825250937045</v>
      </c>
      <c r="I18" s="11">
        <f>I$43*'Shares Cordless Tools'!D11</f>
        <v>147.29926036872203</v>
      </c>
      <c r="J18" s="11">
        <f>J$43*'Shares Cordless Tools'!E11</f>
        <v>139.11077300235164</v>
      </c>
      <c r="K18" s="11">
        <f>K$43*'Shares Cordless Tools'!F11</f>
        <v>185.51516039585076</v>
      </c>
      <c r="L18" s="11">
        <f>L$43*'Shares Cordless Tools'!G11</f>
        <v>157.55847507282107</v>
      </c>
      <c r="M18" s="11">
        <f>M$43*'Shares Cordless Tools'!H11</f>
        <v>145.72108971108867</v>
      </c>
      <c r="N18" s="11">
        <f>N$43*'Shares Cordless Tools'!I11</f>
        <v>159.30603831271026</v>
      </c>
      <c r="O18" s="11">
        <f>O$43*'Shares Cordless Tools'!J11</f>
        <v>179.21514888837496</v>
      </c>
      <c r="P18" s="11">
        <f>P$43*'Shares Cordless Tools'!K11</f>
        <v>183.72761737208856</v>
      </c>
      <c r="Q18" s="11">
        <f>Q$43*'Shares Cordless Tools'!L11</f>
        <v>167.73224821213532</v>
      </c>
      <c r="R18" s="11">
        <f>R$43*'Shares Cordless Tools'!M11</f>
        <v>235.07466183946562</v>
      </c>
      <c r="S18" s="11">
        <f>S$43*'Shares Cordless Tools'!N11</f>
        <v>223.11202607147965</v>
      </c>
      <c r="T18" s="11">
        <f>T$43*'Shares Cordless Tools'!O11</f>
        <v>194.93967749654621</v>
      </c>
      <c r="U18" s="11">
        <f>U$43*'Shares Cordless Tools'!P11</f>
        <v>144.95151392098836</v>
      </c>
      <c r="V18" s="11">
        <f>V$43*'Shares Cordless Tools'!Q11</f>
        <v>141.27326635595665</v>
      </c>
      <c r="W18" s="11">
        <f>W$43*'Shares Cordless Tools'!R11</f>
        <v>132.94936574365505</v>
      </c>
      <c r="X18" s="11">
        <f>X$43*'Shares Cordless Tools'!S11</f>
        <v>139.41310158026016</v>
      </c>
      <c r="Y18" s="11">
        <f>Y$43*'Shares Cordless Tools'!T11</f>
        <v>107.80052881922339</v>
      </c>
      <c r="Z18" s="11">
        <f>Z$43*'Shares Cordless Tools'!U11</f>
        <v>95.60031165985194</v>
      </c>
      <c r="AA18" s="11">
        <f>AA$43*'Shares Cordless Tools'!V11</f>
        <v>88.95827916709014</v>
      </c>
      <c r="AB18" s="11">
        <f>AB$43*'Shares Cordless Tools'!W11</f>
        <v>46.250806277342086</v>
      </c>
      <c r="AC18" s="11">
        <f>AC$43*'Shares Cordless Tools'!X11</f>
        <v>61.04687125276611</v>
      </c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</row>
    <row r="19" spans="6:58" x14ac:dyDescent="0.35">
      <c r="F19" t="s">
        <v>80</v>
      </c>
      <c r="G19" s="26" t="s">
        <v>48</v>
      </c>
      <c r="H19" s="11">
        <f>H$43*'Shares Cordless Tools'!C12</f>
        <v>19.483445825361287</v>
      </c>
      <c r="I19" s="11">
        <f>I$43*'Shares Cordless Tools'!D12</f>
        <v>25.270240566536991</v>
      </c>
      <c r="J19" s="11">
        <f>J$43*'Shares Cordless Tools'!E12</f>
        <v>26.220760113397397</v>
      </c>
      <c r="K19" s="11">
        <f>K$43*'Shares Cordless Tools'!F12</f>
        <v>28.692684878346114</v>
      </c>
      <c r="L19" s="11">
        <f>L$43*'Shares Cordless Tools'!G12</f>
        <v>31.514079687376409</v>
      </c>
      <c r="M19" s="11">
        <f>M$43*'Shares Cordless Tools'!H12</f>
        <v>44.83108108612489</v>
      </c>
      <c r="N19" s="11">
        <f>N$43*'Shares Cordless Tools'!I12</f>
        <v>34.723203973473609</v>
      </c>
      <c r="O19" s="11">
        <f>O$43*'Shares Cordless Tools'!J12</f>
        <v>28.707995206879065</v>
      </c>
      <c r="P19" s="11">
        <f>P$43*'Shares Cordless Tools'!K12</f>
        <v>27.474170400763523</v>
      </c>
      <c r="Q19" s="11">
        <f>Q$43*'Shares Cordless Tools'!L12</f>
        <v>27.448490902600447</v>
      </c>
      <c r="R19" s="11">
        <f>R$43*'Shares Cordless Tools'!M12</f>
        <v>22.297094363017134</v>
      </c>
      <c r="S19" s="11">
        <f>S$43*'Shares Cordless Tools'!N12</f>
        <v>23.817772015684312</v>
      </c>
      <c r="T19" s="11">
        <f>T$43*'Shares Cordless Tools'!O12</f>
        <v>24.697191412348346</v>
      </c>
      <c r="U19" s="11">
        <f>U$43*'Shares Cordless Tools'!P12</f>
        <v>22.633846102173766</v>
      </c>
      <c r="V19" s="11">
        <f>V$43*'Shares Cordless Tools'!Q12</f>
        <v>24.640174051095631</v>
      </c>
      <c r="W19" s="11">
        <f>W$43*'Shares Cordless Tools'!R12</f>
        <v>33.731807448390136</v>
      </c>
      <c r="X19" s="11">
        <f>X$43*'Shares Cordless Tools'!S12</f>
        <v>42.272562774344429</v>
      </c>
      <c r="Y19" s="11">
        <f>Y$43*'Shares Cordless Tools'!T12</f>
        <v>52.196053937256515</v>
      </c>
      <c r="Z19" s="11">
        <f>Z$43*'Shares Cordless Tools'!U12</f>
        <v>45.566391060585083</v>
      </c>
      <c r="AA19" s="11">
        <f>AA$43*'Shares Cordless Tools'!V12</f>
        <v>41.809722611124478</v>
      </c>
      <c r="AB19" s="11">
        <f>AB$43*'Shares Cordless Tools'!W12</f>
        <v>17.362072169346064</v>
      </c>
      <c r="AC19" s="11">
        <f>AC$43*'Shares Cordless Tools'!X12</f>
        <v>22.867320915532112</v>
      </c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</row>
    <row r="20" spans="6:58" x14ac:dyDescent="0.35">
      <c r="F20" t="s">
        <v>80</v>
      </c>
      <c r="G20" s="26" t="s">
        <v>49</v>
      </c>
      <c r="H20" s="11">
        <f>H$43*'Shares Cordless Tools'!C13</f>
        <v>115.18996633043072</v>
      </c>
      <c r="I20" s="11">
        <f>I$43*'Shares Cordless Tools'!D13</f>
        <v>98.949610471615827</v>
      </c>
      <c r="J20" s="11">
        <f>J$43*'Shares Cordless Tools'!E13</f>
        <v>105.5631663841239</v>
      </c>
      <c r="K20" s="11">
        <f>K$43*'Shares Cordless Tools'!F13</f>
        <v>98.593963887652535</v>
      </c>
      <c r="L20" s="11">
        <f>L$43*'Shares Cordless Tools'!G13</f>
        <v>87.28615197959607</v>
      </c>
      <c r="M20" s="11">
        <f>M$43*'Shares Cordless Tools'!H13</f>
        <v>80.308820165198611</v>
      </c>
      <c r="N20" s="11">
        <f>N$43*'Shares Cordless Tools'!I13</f>
        <v>172.28337030867897</v>
      </c>
      <c r="O20" s="11">
        <f>O$43*'Shares Cordless Tools'!J13</f>
        <v>165.6166783223922</v>
      </c>
      <c r="P20" s="11">
        <f>P$43*'Shares Cordless Tools'!K13</f>
        <v>190.80163316693486</v>
      </c>
      <c r="Q20" s="11">
        <f>Q$43*'Shares Cordless Tools'!L13</f>
        <v>170.79857775935102</v>
      </c>
      <c r="R20" s="11">
        <f>R$43*'Shares Cordless Tools'!M13</f>
        <v>176.8638510398138</v>
      </c>
      <c r="S20" s="11">
        <f>S$43*'Shares Cordless Tools'!N13</f>
        <v>255.72432716940631</v>
      </c>
      <c r="T20" s="11">
        <f>T$43*'Shares Cordless Tools'!O13</f>
        <v>274.8117348764398</v>
      </c>
      <c r="U20" s="11">
        <f>U$43*'Shares Cordless Tools'!P13</f>
        <v>227.54118112877705</v>
      </c>
      <c r="V20" s="11">
        <f>V$43*'Shares Cordless Tools'!Q13</f>
        <v>220.63679604382381</v>
      </c>
      <c r="W20" s="11">
        <f>W$43*'Shares Cordless Tools'!R13</f>
        <v>205.81753421308389</v>
      </c>
      <c r="X20" s="11">
        <f>X$43*'Shares Cordless Tools'!S13</f>
        <v>185.82231113018236</v>
      </c>
      <c r="Y20" s="11">
        <f>Y$43*'Shares Cordless Tools'!T13</f>
        <v>193.87281538021256</v>
      </c>
      <c r="Z20" s="11">
        <f>Z$43*'Shares Cordless Tools'!U13</f>
        <v>177.16176549777524</v>
      </c>
      <c r="AA20" s="11">
        <f>AA$43*'Shares Cordless Tools'!V13</f>
        <v>190.17677506145947</v>
      </c>
      <c r="AB20" s="11">
        <f>AB$43*'Shares Cordless Tools'!W13</f>
        <v>90.874533025475998</v>
      </c>
      <c r="AC20" s="11">
        <f>AC$43*'Shares Cordless Tools'!X13</f>
        <v>119.77519593064535</v>
      </c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</row>
    <row r="21" spans="6:58" x14ac:dyDescent="0.35">
      <c r="F21" t="s">
        <v>80</v>
      </c>
      <c r="G21" s="26" t="s">
        <v>35</v>
      </c>
      <c r="H21" s="11">
        <f>H$43*'Shares Cordless Tools'!C14</f>
        <v>759.24287238921363</v>
      </c>
      <c r="I21" s="11">
        <f>I$43*'Shares Cordless Tools'!D14</f>
        <v>786.79231586208641</v>
      </c>
      <c r="J21" s="11">
        <f>J$43*'Shares Cordless Tools'!E14</f>
        <v>753.33623068760801</v>
      </c>
      <c r="K21" s="11">
        <f>K$43*'Shares Cordless Tools'!F14</f>
        <v>770.39041329005272</v>
      </c>
      <c r="L21" s="11">
        <f>L$43*'Shares Cordless Tools'!G14</f>
        <v>922.68860344979396</v>
      </c>
      <c r="M21" s="11">
        <f>M$43*'Shares Cordless Tools'!H14</f>
        <v>1361.6054480694293</v>
      </c>
      <c r="N21" s="11">
        <f>N$43*'Shares Cordless Tools'!I14</f>
        <v>1386.6319313634631</v>
      </c>
      <c r="O21" s="11">
        <f>O$43*'Shares Cordless Tools'!J14</f>
        <v>1481.9369286484934</v>
      </c>
      <c r="P21" s="11">
        <f>P$43*'Shares Cordless Tools'!K14</f>
        <v>1446.6580722428585</v>
      </c>
      <c r="Q21" s="11">
        <f>Q$43*'Shares Cordless Tools'!L14</f>
        <v>1551.7080116746981</v>
      </c>
      <c r="R21" s="11">
        <f>R$43*'Shares Cordless Tools'!M14</f>
        <v>1759.2924202060865</v>
      </c>
      <c r="S21" s="11">
        <f>S$43*'Shares Cordless Tools'!N14</f>
        <v>2136.2818614356902</v>
      </c>
      <c r="T21" s="11">
        <f>T$43*'Shares Cordless Tools'!O14</f>
        <v>1956.6434232551144</v>
      </c>
      <c r="U21" s="11">
        <f>U$43*'Shares Cordless Tools'!P14</f>
        <v>1553.7645300112981</v>
      </c>
      <c r="V21" s="11">
        <f>V$43*'Shares Cordless Tools'!Q14</f>
        <v>2182.9889478591554</v>
      </c>
      <c r="W21" s="11">
        <f>W$43*'Shares Cordless Tools'!R14</f>
        <v>2167.0129473540724</v>
      </c>
      <c r="X21" s="11">
        <f>X$43*'Shares Cordless Tools'!S14</f>
        <v>1842.6277742203563</v>
      </c>
      <c r="Y21" s="11">
        <f>Y$43*'Shares Cordless Tools'!T14</f>
        <v>1532.6126033499831</v>
      </c>
      <c r="Z21" s="11">
        <f>Z$43*'Shares Cordless Tools'!U14</f>
        <v>1568.6499070285258</v>
      </c>
      <c r="AA21" s="11">
        <f>AA$43*'Shares Cordless Tools'!V14</f>
        <v>1532.3678196895162</v>
      </c>
      <c r="AB21" s="11">
        <f>AB$43*'Shares Cordless Tools'!W14</f>
        <v>814.33716281964769</v>
      </c>
      <c r="AC21" s="11">
        <f>AC$43*'Shares Cordless Tools'!X14</f>
        <v>1077.0267051242347</v>
      </c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</row>
    <row r="22" spans="6:58" x14ac:dyDescent="0.35">
      <c r="F22" t="s">
        <v>80</v>
      </c>
      <c r="G22" s="26" t="s">
        <v>34</v>
      </c>
      <c r="H22" s="11">
        <f>H$43*'Shares Cordless Tools'!C15</f>
        <v>3514.8303135042911</v>
      </c>
      <c r="I22" s="11">
        <f>I$43*'Shares Cordless Tools'!D15</f>
        <v>3452.0876560203851</v>
      </c>
      <c r="J22" s="11">
        <f>J$43*'Shares Cordless Tools'!E15</f>
        <v>2808.5831722433845</v>
      </c>
      <c r="K22" s="11">
        <f>K$43*'Shares Cordless Tools'!F15</f>
        <v>2839.6061491390687</v>
      </c>
      <c r="L22" s="11">
        <f>L$43*'Shares Cordless Tools'!G15</f>
        <v>2723.2222883628492</v>
      </c>
      <c r="M22" s="11">
        <f>M$43*'Shares Cordless Tools'!H15</f>
        <v>2948.4879357213481</v>
      </c>
      <c r="N22" s="11">
        <f>N$43*'Shares Cordless Tools'!I15</f>
        <v>2783.5219921167982</v>
      </c>
      <c r="O22" s="11">
        <f>O$43*'Shares Cordless Tools'!J15</f>
        <v>2814.0845799192848</v>
      </c>
      <c r="P22" s="11">
        <f>P$43*'Shares Cordless Tools'!K15</f>
        <v>3166.9297616786007</v>
      </c>
      <c r="Q22" s="11">
        <f>Q$43*'Shares Cordless Tools'!L15</f>
        <v>3247.5557396948257</v>
      </c>
      <c r="R22" s="11">
        <f>R$43*'Shares Cordless Tools'!M15</f>
        <v>3813.6798547603976</v>
      </c>
      <c r="S22" s="11">
        <f>S$43*'Shares Cordless Tools'!N15</f>
        <v>3638.9497910820387</v>
      </c>
      <c r="T22" s="11">
        <f>T$43*'Shares Cordless Tools'!O15</f>
        <v>3953.3655369688436</v>
      </c>
      <c r="U22" s="11">
        <f>U$43*'Shares Cordless Tools'!P15</f>
        <v>4171.1091842509086</v>
      </c>
      <c r="V22" s="11">
        <f>V$43*'Shares Cordless Tools'!Q15</f>
        <v>5144.9084312644163</v>
      </c>
      <c r="W22" s="11">
        <f>W$43*'Shares Cordless Tools'!R15</f>
        <v>5460.8614287227747</v>
      </c>
      <c r="X22" s="11">
        <f>X$43*'Shares Cordless Tools'!S15</f>
        <v>4845.0329076288645</v>
      </c>
      <c r="Y22" s="11">
        <f>Y$43*'Shares Cordless Tools'!T15</f>
        <v>4008.5742630534564</v>
      </c>
      <c r="Z22" s="11">
        <f>Z$43*'Shares Cordless Tools'!U15</f>
        <v>2692.6751823261452</v>
      </c>
      <c r="AA22" s="11">
        <f>AA$43*'Shares Cordless Tools'!V15</f>
        <v>1640.5882150901739</v>
      </c>
      <c r="AB22" s="11">
        <f>AB$43*'Shares Cordless Tools'!W15</f>
        <v>789.32125784548111</v>
      </c>
      <c r="AC22" s="11">
        <f>AC$43*'Shares Cordless Tools'!X15</f>
        <v>1038.6036032738887</v>
      </c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</row>
    <row r="23" spans="6:58" x14ac:dyDescent="0.35">
      <c r="F23" t="s">
        <v>80</v>
      </c>
      <c r="G23" s="26" t="s">
        <v>50</v>
      </c>
      <c r="H23" s="11">
        <f>H$43*'Shares Cordless Tools'!C16</f>
        <v>185.35194388039574</v>
      </c>
      <c r="I23" s="11">
        <f>I$43*'Shares Cordless Tools'!D16</f>
        <v>217.04810375272189</v>
      </c>
      <c r="J23" s="11">
        <f>J$43*'Shares Cordless Tools'!E16</f>
        <v>246.94641650012443</v>
      </c>
      <c r="K23" s="11">
        <f>K$43*'Shares Cordless Tools'!F16</f>
        <v>289.14944139474039</v>
      </c>
      <c r="L23" s="11">
        <f>L$43*'Shares Cordless Tools'!G16</f>
        <v>280.72812938872733</v>
      </c>
      <c r="M23" s="11">
        <f>M$43*'Shares Cordless Tools'!H16</f>
        <v>281.51870223288927</v>
      </c>
      <c r="N23" s="11">
        <f>N$43*'Shares Cordless Tools'!I16</f>
        <v>238.53706290342888</v>
      </c>
      <c r="O23" s="11">
        <f>O$43*'Shares Cordless Tools'!J16</f>
        <v>217.52681921212499</v>
      </c>
      <c r="P23" s="11">
        <f>P$43*'Shares Cordless Tools'!K16</f>
        <v>231.39453265518884</v>
      </c>
      <c r="Q23" s="11">
        <f>Q$43*'Shares Cordless Tools'!L16</f>
        <v>239.34834430506478</v>
      </c>
      <c r="R23" s="11">
        <f>R$43*'Shares Cordless Tools'!M16</f>
        <v>241.92842467052361</v>
      </c>
      <c r="S23" s="11">
        <f>S$43*'Shares Cordless Tools'!N16</f>
        <v>267.79838604302626</v>
      </c>
      <c r="T23" s="11">
        <f>T$43*'Shares Cordless Tools'!O16</f>
        <v>323.1330636985079</v>
      </c>
      <c r="U23" s="11">
        <f>U$43*'Shares Cordless Tools'!P16</f>
        <v>293.17152893297646</v>
      </c>
      <c r="V23" s="11">
        <f>V$43*'Shares Cordless Tools'!Q16</f>
        <v>315.94598259868695</v>
      </c>
      <c r="W23" s="11">
        <f>W$43*'Shares Cordless Tools'!R16</f>
        <v>332.49273102359592</v>
      </c>
      <c r="X23" s="11">
        <f>X$43*'Shares Cordless Tools'!S16</f>
        <v>355.13970249639794</v>
      </c>
      <c r="Y23" s="11">
        <f>Y$43*'Shares Cordless Tools'!T16</f>
        <v>387.94549975484421</v>
      </c>
      <c r="Z23" s="11">
        <f>Z$43*'Shares Cordless Tools'!U16</f>
        <v>370.52043131578773</v>
      </c>
      <c r="AA23" s="11">
        <f>AA$43*'Shares Cordless Tools'!V16</f>
        <v>339.72563694298651</v>
      </c>
      <c r="AB23" s="11">
        <f>AB$43*'Shares Cordless Tools'!W16</f>
        <v>145.65728921181733</v>
      </c>
      <c r="AC23" s="11">
        <f>AC$43*'Shares Cordless Tools'!X16</f>
        <v>190.97135089509877</v>
      </c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</row>
    <row r="24" spans="6:58" x14ac:dyDescent="0.35">
      <c r="F24" t="s">
        <v>80</v>
      </c>
      <c r="G24" s="26" t="s">
        <v>51</v>
      </c>
      <c r="H24" s="11">
        <f>H$43*'Shares Cordless Tools'!C17</f>
        <v>134.24789694080758</v>
      </c>
      <c r="I24" s="11">
        <f>I$43*'Shares Cordless Tools'!D17</f>
        <v>169.16228471245088</v>
      </c>
      <c r="J24" s="11">
        <f>J$43*'Shares Cordless Tools'!E17</f>
        <v>181.28931001028334</v>
      </c>
      <c r="K24" s="11">
        <f>K$43*'Shares Cordless Tools'!F17</f>
        <v>203.28618296117989</v>
      </c>
      <c r="L24" s="11">
        <f>L$43*'Shares Cordless Tools'!G17</f>
        <v>192.96567373388683</v>
      </c>
      <c r="M24" s="11">
        <f>M$43*'Shares Cordless Tools'!H17</f>
        <v>189.40653534842625</v>
      </c>
      <c r="N24" s="11">
        <f>N$43*'Shares Cordless Tools'!I17</f>
        <v>164.0096861919717</v>
      </c>
      <c r="O24" s="11">
        <f>O$43*'Shares Cordless Tools'!J17</f>
        <v>153.02046491611054</v>
      </c>
      <c r="P24" s="11">
        <f>P$43*'Shares Cordless Tools'!K17</f>
        <v>166.42776417339039</v>
      </c>
      <c r="Q24" s="11">
        <f>Q$43*'Shares Cordless Tools'!L17</f>
        <v>191.3352100398497</v>
      </c>
      <c r="R24" s="11">
        <f>R$43*'Shares Cordless Tools'!M17</f>
        <v>181.84182797314452</v>
      </c>
      <c r="S24" s="11">
        <f>S$43*'Shares Cordless Tools'!N17</f>
        <v>190.30681732385997</v>
      </c>
      <c r="T24" s="11">
        <f>T$43*'Shares Cordless Tools'!O17</f>
        <v>200.07425406407245</v>
      </c>
      <c r="U24" s="11">
        <f>U$43*'Shares Cordless Tools'!P17</f>
        <v>210.84647479831554</v>
      </c>
      <c r="V24" s="11">
        <f>V$43*'Shares Cordless Tools'!Q17</f>
        <v>259.18339314436287</v>
      </c>
      <c r="W24" s="11">
        <f>W$43*'Shares Cordless Tools'!R17</f>
        <v>327.8435609060794</v>
      </c>
      <c r="X24" s="11">
        <f>X$43*'Shares Cordless Tools'!S17</f>
        <v>353.69891325822908</v>
      </c>
      <c r="Y24" s="11">
        <f>Y$43*'Shares Cordless Tools'!T17</f>
        <v>387.63747143368221</v>
      </c>
      <c r="Z24" s="11">
        <f>Z$43*'Shares Cordless Tools'!U17</f>
        <v>372.18754232477471</v>
      </c>
      <c r="AA24" s="11">
        <f>AA$43*'Shares Cordless Tools'!V17</f>
        <v>378.72430768894526</v>
      </c>
      <c r="AB24" s="11">
        <f>AB$43*'Shares Cordless Tools'!W17</f>
        <v>156.29119639867503</v>
      </c>
      <c r="AC24" s="11">
        <f>AC$43*'Shares Cordless Tools'!X17</f>
        <v>204.86385563173368</v>
      </c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</row>
    <row r="25" spans="6:58" x14ac:dyDescent="0.35">
      <c r="F25" t="s">
        <v>80</v>
      </c>
      <c r="G25" s="26" t="s">
        <v>52</v>
      </c>
      <c r="H25" s="11">
        <f>H$43*'Shares Cordless Tools'!C18</f>
        <v>4.6223592800976947</v>
      </c>
      <c r="I25" s="11">
        <f>I$43*'Shares Cordless Tools'!D18</f>
        <v>7.4548104211911266</v>
      </c>
      <c r="J25" s="11">
        <f>J$43*'Shares Cordless Tools'!E18</f>
        <v>12.062795309336142</v>
      </c>
      <c r="K25" s="11">
        <f>K$43*'Shares Cordless Tools'!F18</f>
        <v>15.987109885990208</v>
      </c>
      <c r="L25" s="11">
        <f>L$43*'Shares Cordless Tools'!G18</f>
        <v>14.999949073847972</v>
      </c>
      <c r="M25" s="11">
        <f>M$43*'Shares Cordless Tools'!H18</f>
        <v>7.8671821343267858</v>
      </c>
      <c r="N25" s="11">
        <f>N$43*'Shares Cordless Tools'!I18</f>
        <v>7.5515789963723083</v>
      </c>
      <c r="O25" s="11">
        <f>O$43*'Shares Cordless Tools'!J18</f>
        <v>6.6048795458535423</v>
      </c>
      <c r="P25" s="11">
        <f>P$43*'Shares Cordless Tools'!K18</f>
        <v>10.0527434293532</v>
      </c>
      <c r="Q25" s="11">
        <f>Q$43*'Shares Cordless Tools'!L18</f>
        <v>8.2369309621065536</v>
      </c>
      <c r="R25" s="11">
        <f>R$43*'Shares Cordless Tools'!M18</f>
        <v>7.017678269544291</v>
      </c>
      <c r="S25" s="11">
        <f>S$43*'Shares Cordless Tools'!N18</f>
        <v>6.5894416993006173</v>
      </c>
      <c r="T25" s="11">
        <f>T$43*'Shares Cordless Tools'!O18</f>
        <v>8.5842326938851663</v>
      </c>
      <c r="U25" s="11">
        <f>U$43*'Shares Cordless Tools'!P18</f>
        <v>8.3204550058814615</v>
      </c>
      <c r="V25" s="11">
        <f>V$43*'Shares Cordless Tools'!Q18</f>
        <v>8.7481540085694753</v>
      </c>
      <c r="W25" s="11">
        <f>W$43*'Shares Cordless Tools'!R18</f>
        <v>9.9658343330481483</v>
      </c>
      <c r="X25" s="11">
        <f>X$43*'Shares Cordless Tools'!S18</f>
        <v>14.00834615278103</v>
      </c>
      <c r="Y25" s="11">
        <f>Y$43*'Shares Cordless Tools'!T18</f>
        <v>25.716690856502588</v>
      </c>
      <c r="Z25" s="11">
        <f>Z$43*'Shares Cordless Tools'!U18</f>
        <v>29.704027120210707</v>
      </c>
      <c r="AA25" s="11">
        <f>AA$43*'Shares Cordless Tools'!V18</f>
        <v>34.736043722767484</v>
      </c>
      <c r="AB25" s="11">
        <f>AB$43*'Shares Cordless Tools'!W18</f>
        <v>16.183248269255788</v>
      </c>
      <c r="AC25" s="11">
        <f>AC$43*'Shares Cordless Tools'!X18</f>
        <v>19.313556662358856</v>
      </c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</row>
    <row r="26" spans="6:58" x14ac:dyDescent="0.35">
      <c r="F26" t="s">
        <v>80</v>
      </c>
      <c r="G26" s="26" t="s">
        <v>53</v>
      </c>
      <c r="H26" s="11">
        <f>H$43*'Shares Cordless Tools'!C19</f>
        <v>102.02807046513168</v>
      </c>
      <c r="I26" s="11">
        <f>I$43*'Shares Cordless Tools'!D19</f>
        <v>105.54191926844776</v>
      </c>
      <c r="J26" s="11">
        <f>J$43*'Shares Cordless Tools'!E19</f>
        <v>101.05342525824784</v>
      </c>
      <c r="K26" s="11">
        <f>K$43*'Shares Cordless Tools'!F19</f>
        <v>56.961808381431254</v>
      </c>
      <c r="L26" s="11">
        <f>L$43*'Shares Cordless Tools'!G19</f>
        <v>47.269268464171333</v>
      </c>
      <c r="M26" s="11">
        <f>M$43*'Shares Cordless Tools'!H19</f>
        <v>88.700478221414443</v>
      </c>
      <c r="N26" s="11">
        <f>N$43*'Shares Cordless Tools'!I19</f>
        <v>114.12081018133735</v>
      </c>
      <c r="O26" s="11">
        <f>O$43*'Shares Cordless Tools'!J19</f>
        <v>142.79473082535836</v>
      </c>
      <c r="P26" s="11">
        <f>P$43*'Shares Cordless Tools'!K19</f>
        <v>149.57008809406526</v>
      </c>
      <c r="Q26" s="11">
        <f>Q$43*'Shares Cordless Tools'!L19</f>
        <v>137.59924636016675</v>
      </c>
      <c r="R26" s="11">
        <f>R$43*'Shares Cordless Tools'!M19</f>
        <v>193.4977299520354</v>
      </c>
      <c r="S26" s="11">
        <f>S$43*'Shares Cordless Tools'!N19</f>
        <v>183.39988232293751</v>
      </c>
      <c r="T26" s="11">
        <f>T$43*'Shares Cordless Tools'!O19</f>
        <v>210.50825733540938</v>
      </c>
      <c r="U26" s="11">
        <f>U$43*'Shares Cordless Tools'!P19</f>
        <v>133.34883003787726</v>
      </c>
      <c r="V26" s="11">
        <f>V$43*'Shares Cordless Tools'!Q19</f>
        <v>145.79538298016786</v>
      </c>
      <c r="W26" s="11">
        <f>W$43*'Shares Cordless Tools'!R19</f>
        <v>156.54145638810553</v>
      </c>
      <c r="X26" s="11">
        <f>X$43*'Shares Cordless Tools'!S19</f>
        <v>139.93202392391564</v>
      </c>
      <c r="Y26" s="11">
        <f>Y$43*'Shares Cordless Tools'!T19</f>
        <v>160.19997760885204</v>
      </c>
      <c r="Z26" s="11">
        <f>Z$43*'Shares Cordless Tools'!U19</f>
        <v>159.51130609844978</v>
      </c>
      <c r="AA26" s="11">
        <f>AA$43*'Shares Cordless Tools'!V19</f>
        <v>191.13248084606272</v>
      </c>
      <c r="AB26" s="11">
        <f>AB$43*'Shares Cordless Tools'!W19</f>
        <v>76.605933873197387</v>
      </c>
      <c r="AC26" s="11">
        <f>AC$43*'Shares Cordless Tools'!X19</f>
        <v>101.66421710932102</v>
      </c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</row>
    <row r="27" spans="6:58" x14ac:dyDescent="0.35">
      <c r="F27" t="s">
        <v>80</v>
      </c>
      <c r="G27" s="26" t="s">
        <v>54</v>
      </c>
      <c r="H27" s="11">
        <f>H$43*'Shares Cordless Tools'!C20</f>
        <v>657.96426044530426</v>
      </c>
      <c r="I27" s="11">
        <f>I$43*'Shares Cordless Tools'!D20</f>
        <v>1010.1158386380505</v>
      </c>
      <c r="J27" s="11">
        <f>J$43*'Shares Cordless Tools'!E20</f>
        <v>987.04865072516361</v>
      </c>
      <c r="K27" s="11">
        <f>K$43*'Shares Cordless Tools'!F20</f>
        <v>1479.6482359762299</v>
      </c>
      <c r="L27" s="11">
        <f>L$43*'Shares Cordless Tools'!G20</f>
        <v>1396.1290535411531</v>
      </c>
      <c r="M27" s="11">
        <f>M$43*'Shares Cordless Tools'!H20</f>
        <v>1344.2632587865121</v>
      </c>
      <c r="N27" s="11">
        <f>N$43*'Shares Cordless Tools'!I20</f>
        <v>1507.8931275967309</v>
      </c>
      <c r="O27" s="11">
        <f>O$43*'Shares Cordless Tools'!J20</f>
        <v>1717.4227983263695</v>
      </c>
      <c r="P27" s="11">
        <f>P$43*'Shares Cordless Tools'!K20</f>
        <v>1865.8769672202013</v>
      </c>
      <c r="Q27" s="11">
        <f>Q$43*'Shares Cordless Tools'!L20</f>
        <v>1833.7743467005007</v>
      </c>
      <c r="R27" s="11">
        <f>R$43*'Shares Cordless Tools'!M20</f>
        <v>2036.6316088265842</v>
      </c>
      <c r="S27" s="11">
        <f>S$43*'Shares Cordless Tools'!N20</f>
        <v>1981.3950469129702</v>
      </c>
      <c r="T27" s="11">
        <f>T$43*'Shares Cordless Tools'!O20</f>
        <v>2248.5840245372442</v>
      </c>
      <c r="U27" s="11">
        <f>U$43*'Shares Cordless Tools'!P20</f>
        <v>2766.7315790607418</v>
      </c>
      <c r="V27" s="11">
        <f>V$43*'Shares Cordless Tools'!Q20</f>
        <v>2969.3022702999688</v>
      </c>
      <c r="W27" s="11">
        <f>W$43*'Shares Cordless Tools'!R20</f>
        <v>3062.1137848517565</v>
      </c>
      <c r="X27" s="11">
        <f>X$43*'Shares Cordless Tools'!S20</f>
        <v>3020.5087988830905</v>
      </c>
      <c r="Y27" s="11">
        <f>Y$43*'Shares Cordless Tools'!T20</f>
        <v>3034.8827037373344</v>
      </c>
      <c r="Z27" s="11">
        <f>Z$43*'Shares Cordless Tools'!U20</f>
        <v>2668.1812371813735</v>
      </c>
      <c r="AA27" s="11">
        <f>AA$43*'Shares Cordless Tools'!V20</f>
        <v>2945.7017785519138</v>
      </c>
      <c r="AB27" s="11">
        <f>AB$43*'Shares Cordless Tools'!W20</f>
        <v>1139.4710742807831</v>
      </c>
      <c r="AC27" s="11">
        <f>AC$43*'Shares Cordless Tools'!X20</f>
        <v>1489.3581406089188</v>
      </c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/>
      <c r="AY27" s="13"/>
      <c r="AZ27" s="13"/>
      <c r="BA27" s="13"/>
      <c r="BB27" s="13"/>
      <c r="BC27" s="13"/>
      <c r="BD27" s="13"/>
      <c r="BE27" s="13"/>
      <c r="BF27" s="13"/>
    </row>
    <row r="28" spans="6:58" x14ac:dyDescent="0.35">
      <c r="F28" t="s">
        <v>80</v>
      </c>
      <c r="G28" s="26" t="s">
        <v>55</v>
      </c>
      <c r="H28" s="11">
        <f>H$43*'Shares Cordless Tools'!C21</f>
        <v>8.5001154372066416</v>
      </c>
      <c r="I28" s="11">
        <f>I$43*'Shares Cordless Tools'!D21</f>
        <v>11.486651619544467</v>
      </c>
      <c r="J28" s="11">
        <f>J$43*'Shares Cordless Tools'!E21</f>
        <v>15.807894007916238</v>
      </c>
      <c r="K28" s="11">
        <f>K$43*'Shares Cordless Tools'!F21</f>
        <v>20.648136481245775</v>
      </c>
      <c r="L28" s="11">
        <f>L$43*'Shares Cordless Tools'!G21</f>
        <v>23.618927379835409</v>
      </c>
      <c r="M28" s="11">
        <f>M$43*'Shares Cordless Tools'!H21</f>
        <v>27.440384812645394</v>
      </c>
      <c r="N28" s="11">
        <f>N$43*'Shares Cordless Tools'!I21</f>
        <v>27.210846997958356</v>
      </c>
      <c r="O28" s="11">
        <f>O$43*'Shares Cordless Tools'!J21</f>
        <v>28.442988352423459</v>
      </c>
      <c r="P28" s="11">
        <f>P$43*'Shares Cordless Tools'!K21</f>
        <v>28.439805144799973</v>
      </c>
      <c r="Q28" s="11">
        <f>Q$43*'Shares Cordless Tools'!L21</f>
        <v>29.762633477347588</v>
      </c>
      <c r="R28" s="11">
        <f>R$43*'Shares Cordless Tools'!M21</f>
        <v>33.065887730088264</v>
      </c>
      <c r="S28" s="11">
        <f>S$43*'Shares Cordless Tools'!N21</f>
        <v>39.206296726691697</v>
      </c>
      <c r="T28" s="11">
        <f>T$43*'Shares Cordless Tools'!O21</f>
        <v>46.145000159504164</v>
      </c>
      <c r="U28" s="11">
        <f>U$43*'Shares Cordless Tools'!P21</f>
        <v>49.380588814625582</v>
      </c>
      <c r="V28" s="11">
        <f>V$43*'Shares Cordless Tools'!Q21</f>
        <v>61.291607739888512</v>
      </c>
      <c r="W28" s="11">
        <f>W$43*'Shares Cordless Tools'!R21</f>
        <v>68.507690260585775</v>
      </c>
      <c r="X28" s="11">
        <f>X$43*'Shares Cordless Tools'!S21</f>
        <v>73.263958577137615</v>
      </c>
      <c r="Y28" s="11">
        <f>Y$43*'Shares Cordless Tools'!T21</f>
        <v>79.600039814122951</v>
      </c>
      <c r="Z28" s="11">
        <f>Z$43*'Shares Cordless Tools'!U21</f>
        <v>75.792394137817411</v>
      </c>
      <c r="AA28" s="11">
        <f>AA$43*'Shares Cordless Tools'!V21</f>
        <v>72.867577154271942</v>
      </c>
      <c r="AB28" s="11">
        <f>AB$43*'Shares Cordless Tools'!W21</f>
        <v>28.740913382921207</v>
      </c>
      <c r="AC28" s="11">
        <f>AC$43*'Shares Cordless Tools'!X21</f>
        <v>37.536603424226321</v>
      </c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</row>
    <row r="29" spans="6:58" x14ac:dyDescent="0.35">
      <c r="F29" t="s">
        <v>80</v>
      </c>
      <c r="G29" s="26" t="s">
        <v>56</v>
      </c>
      <c r="H29" s="11">
        <f>H$43*'Shares Cordless Tools'!C22</f>
        <v>25.353258839155028</v>
      </c>
      <c r="I29" s="11">
        <f>I$43*'Shares Cordless Tools'!D22</f>
        <v>41.201271660418115</v>
      </c>
      <c r="J29" s="11">
        <f>J$43*'Shares Cordless Tools'!E22</f>
        <v>50.866213469766528</v>
      </c>
      <c r="K29" s="11">
        <f>K$43*'Shares Cordless Tools'!F22</f>
        <v>68.562371484441726</v>
      </c>
      <c r="L29" s="11">
        <f>L$43*'Shares Cordless Tools'!G22</f>
        <v>80.929837163090838</v>
      </c>
      <c r="M29" s="11">
        <f>M$43*'Shares Cordless Tools'!H22</f>
        <v>78.749632477718066</v>
      </c>
      <c r="N29" s="11">
        <f>N$43*'Shares Cordless Tools'!I22</f>
        <v>65.806790408935186</v>
      </c>
      <c r="O29" s="11">
        <f>O$43*'Shares Cordless Tools'!J22</f>
        <v>59.653264806727051</v>
      </c>
      <c r="P29" s="11">
        <f>P$43*'Shares Cordless Tools'!K22</f>
        <v>63.159821850390735</v>
      </c>
      <c r="Q29" s="11">
        <f>Q$43*'Shares Cordless Tools'!L22</f>
        <v>57.363407083597899</v>
      </c>
      <c r="R29" s="11">
        <f>R$43*'Shares Cordless Tools'!M22</f>
        <v>54.308789454404156</v>
      </c>
      <c r="S29" s="11">
        <f>S$43*'Shares Cordless Tools'!N22</f>
        <v>55.79171518080777</v>
      </c>
      <c r="T29" s="11">
        <f>T$43*'Shares Cordless Tools'!O22</f>
        <v>58.443751869304549</v>
      </c>
      <c r="U29" s="11">
        <f>U$43*'Shares Cordless Tools'!P22</f>
        <v>64.448947774366601</v>
      </c>
      <c r="V29" s="11">
        <f>V$43*'Shares Cordless Tools'!Q22</f>
        <v>81.886493487471029</v>
      </c>
      <c r="W29" s="11">
        <f>W$43*'Shares Cordless Tools'!R22</f>
        <v>83.862938575762982</v>
      </c>
      <c r="X29" s="11">
        <f>X$43*'Shares Cordless Tools'!S22</f>
        <v>95.672767543263888</v>
      </c>
      <c r="Y29" s="11">
        <f>Y$43*'Shares Cordless Tools'!T22</f>
        <v>109.5862019899308</v>
      </c>
      <c r="Z29" s="11">
        <f>Z$43*'Shares Cordless Tools'!U22</f>
        <v>103.57139136754786</v>
      </c>
      <c r="AA29" s="11">
        <f>AA$43*'Shares Cordless Tools'!V22</f>
        <v>103.71906054572312</v>
      </c>
      <c r="AB29" s="11">
        <f>AB$43*'Shares Cordless Tools'!W22</f>
        <v>44.984856794109383</v>
      </c>
      <c r="AC29" s="11">
        <f>AC$43*'Shares Cordless Tools'!X22</f>
        <v>59.233914410249483</v>
      </c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AV29" s="13"/>
      <c r="AW29" s="13"/>
      <c r="AX29" s="13"/>
      <c r="AY29" s="13"/>
      <c r="AZ29" s="13"/>
      <c r="BA29" s="13"/>
      <c r="BB29" s="13"/>
      <c r="BC29" s="13"/>
      <c r="BD29" s="13"/>
      <c r="BE29" s="13"/>
      <c r="BF29" s="13"/>
    </row>
    <row r="30" spans="6:58" x14ac:dyDescent="0.35">
      <c r="F30" t="s">
        <v>80</v>
      </c>
      <c r="G30" s="26" t="s">
        <v>57</v>
      </c>
      <c r="H30" s="11">
        <f>H$43*'Shares Cordless Tools'!C23</f>
        <v>5.6194003650592705</v>
      </c>
      <c r="I30" s="11">
        <f>I$43*'Shares Cordless Tools'!D23</f>
        <v>4.8850780087242045</v>
      </c>
      <c r="J30" s="11">
        <f>J$43*'Shares Cordless Tools'!E23</f>
        <v>3.5048640160933959</v>
      </c>
      <c r="K30" s="11">
        <f>K$43*'Shares Cordless Tools'!F23</f>
        <v>3.785945487595062</v>
      </c>
      <c r="L30" s="11">
        <f>L$43*'Shares Cordless Tools'!G23</f>
        <v>4.2951135534325005</v>
      </c>
      <c r="M30" s="11">
        <f>M$43*'Shares Cordless Tools'!H23</f>
        <v>4.8960501206285594</v>
      </c>
      <c r="N30" s="11">
        <f>N$43*'Shares Cordless Tools'!I23</f>
        <v>4.8434062558639797</v>
      </c>
      <c r="O30" s="11">
        <f>O$43*'Shares Cordless Tools'!J23</f>
        <v>6.1425479939011183</v>
      </c>
      <c r="P30" s="11">
        <f>P$43*'Shares Cordless Tools'!K23</f>
        <v>8.4598828280719847</v>
      </c>
      <c r="Q30" s="11">
        <f>Q$43*'Shares Cordless Tools'!L23</f>
        <v>11.188591349927929</v>
      </c>
      <c r="R30" s="11">
        <f>R$43*'Shares Cordless Tools'!M23</f>
        <v>12.009812291882643</v>
      </c>
      <c r="S30" s="11">
        <f>S$43*'Shares Cordless Tools'!N23</f>
        <v>14.065477200518556</v>
      </c>
      <c r="T30" s="11">
        <f>T$43*'Shares Cordless Tools'!O23</f>
        <v>18.632635672211538</v>
      </c>
      <c r="U30" s="11">
        <f>U$43*'Shares Cordless Tools'!P23</f>
        <v>20.951560396795735</v>
      </c>
      <c r="V30" s="11">
        <f>V$43*'Shares Cordless Tools'!Q23</f>
        <v>27.235980261363039</v>
      </c>
      <c r="W30" s="11">
        <f>W$43*'Shares Cordless Tools'!R23</f>
        <v>30.815883188749957</v>
      </c>
      <c r="X30" s="11">
        <f>X$43*'Shares Cordless Tools'!S23</f>
        <v>33.424559330605462</v>
      </c>
      <c r="Y30" s="11">
        <f>Y$43*'Shares Cordless Tools'!T23</f>
        <v>36.967943168309901</v>
      </c>
      <c r="Z30" s="11">
        <f>Z$43*'Shares Cordless Tools'!U23</f>
        <v>32.557257865094549</v>
      </c>
      <c r="AA30" s="11">
        <f>AA$43*'Shares Cordless Tools'!V23</f>
        <v>30.07525422046329</v>
      </c>
      <c r="AB30" s="11">
        <f>AB$43*'Shares Cordless Tools'!W23</f>
        <v>11.337344593813873</v>
      </c>
      <c r="AC30" s="11">
        <f>AC$43*'Shares Cordless Tools'!X23</f>
        <v>15.125444351015744</v>
      </c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3"/>
      <c r="AW30" s="13"/>
      <c r="AX30" s="13"/>
      <c r="AY30" s="13"/>
      <c r="AZ30" s="13"/>
      <c r="BA30" s="13"/>
      <c r="BB30" s="13"/>
      <c r="BC30" s="13"/>
      <c r="BD30" s="13"/>
      <c r="BE30" s="13"/>
      <c r="BF30" s="13"/>
    </row>
    <row r="31" spans="6:58" x14ac:dyDescent="0.35">
      <c r="F31" t="s">
        <v>80</v>
      </c>
      <c r="G31" s="26" t="s">
        <v>58</v>
      </c>
      <c r="H31" s="11">
        <f>H$43*'Shares Cordless Tools'!C24</f>
        <v>5.8908108585969563</v>
      </c>
      <c r="I31" s="11">
        <f>I$43*'Shares Cordless Tools'!D24</f>
        <v>6.9313203998107893</v>
      </c>
      <c r="J31" s="11">
        <f>J$43*'Shares Cordless Tools'!E24</f>
        <v>7.0503571071588684</v>
      </c>
      <c r="K31" s="11">
        <f>K$43*'Shares Cordless Tools'!F24</f>
        <v>7.5968527060731086</v>
      </c>
      <c r="L31" s="11">
        <f>L$43*'Shares Cordless Tools'!G24</f>
        <v>8.8286499781300041</v>
      </c>
      <c r="M31" s="11">
        <f>M$43*'Shares Cordless Tools'!H24</f>
        <v>10.225243022194508</v>
      </c>
      <c r="N31" s="11">
        <f>N$43*'Shares Cordless Tools'!I24</f>
        <v>8.7885245192836301</v>
      </c>
      <c r="O31" s="11">
        <f>O$43*'Shares Cordless Tools'!J24</f>
        <v>8.734103103495471</v>
      </c>
      <c r="P31" s="11">
        <f>P$43*'Shares Cordless Tools'!K24</f>
        <v>10.479601998377532</v>
      </c>
      <c r="Q31" s="11">
        <f>Q$43*'Shares Cordless Tools'!L24</f>
        <v>13.175516199909367</v>
      </c>
      <c r="R31" s="11">
        <f>R$43*'Shares Cordless Tools'!M24</f>
        <v>12.344134761280525</v>
      </c>
      <c r="S31" s="11">
        <f>S$43*'Shares Cordless Tools'!N24</f>
        <v>12.687511228520821</v>
      </c>
      <c r="T31" s="11">
        <f>T$43*'Shares Cordless Tools'!O24</f>
        <v>13.186383612422471</v>
      </c>
      <c r="U31" s="11">
        <f>U$43*'Shares Cordless Tools'!P24</f>
        <v>12.186651777030965</v>
      </c>
      <c r="V31" s="11">
        <f>V$43*'Shares Cordless Tools'!Q24</f>
        <v>13.240854185958364</v>
      </c>
      <c r="W31" s="11">
        <f>W$43*'Shares Cordless Tools'!R24</f>
        <v>14.60705756061706</v>
      </c>
      <c r="X31" s="11">
        <f>X$43*'Shares Cordless Tools'!S24</f>
        <v>15.259509862036035</v>
      </c>
      <c r="Y31" s="11">
        <f>Y$43*'Shares Cordless Tools'!T24</f>
        <v>16.325197219946574</v>
      </c>
      <c r="Z31" s="11">
        <f>Z$43*'Shares Cordless Tools'!U24</f>
        <v>15.487689168252505</v>
      </c>
      <c r="AA31" s="11">
        <f>AA$43*'Shares Cordless Tools'!V24</f>
        <v>15.524531851343452</v>
      </c>
      <c r="AB31" s="11">
        <f>AB$43*'Shares Cordless Tools'!W24</f>
        <v>6.4083791574374205</v>
      </c>
      <c r="AC31" s="11">
        <f>AC$43*'Shares Cordless Tools'!X24</f>
        <v>8.4586232583480001</v>
      </c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3"/>
      <c r="BF31" s="13"/>
    </row>
    <row r="32" spans="6:58" x14ac:dyDescent="0.35">
      <c r="F32" t="s">
        <v>80</v>
      </c>
      <c r="G32" s="26" t="s">
        <v>59</v>
      </c>
      <c r="H32" s="11">
        <f>H$43*'Shares Cordless Tools'!C25</f>
        <v>448.48169856338154</v>
      </c>
      <c r="I32" s="11">
        <f>I$43*'Shares Cordless Tools'!D25</f>
        <v>269.03904828119812</v>
      </c>
      <c r="J32" s="11">
        <f>J$43*'Shares Cordless Tools'!E25</f>
        <v>325.43513851311729</v>
      </c>
      <c r="K32" s="11">
        <f>K$43*'Shares Cordless Tools'!F25</f>
        <v>397.03904871748205</v>
      </c>
      <c r="L32" s="11">
        <f>L$43*'Shares Cordless Tools'!G25</f>
        <v>443.14896640451786</v>
      </c>
      <c r="M32" s="11">
        <f>M$43*'Shares Cordless Tools'!H25</f>
        <v>497.72536770653227</v>
      </c>
      <c r="N32" s="11">
        <f>N$43*'Shares Cordless Tools'!I25</f>
        <v>464.58073438789813</v>
      </c>
      <c r="O32" s="11">
        <f>O$43*'Shares Cordless Tools'!J25</f>
        <v>463.36797840030403</v>
      </c>
      <c r="P32" s="11">
        <f>P$43*'Shares Cordless Tools'!K25</f>
        <v>488.32202521862166</v>
      </c>
      <c r="Q32" s="11">
        <f>Q$43*'Shares Cordless Tools'!L25</f>
        <v>501.71871564428051</v>
      </c>
      <c r="R32" s="11">
        <f>R$43*'Shares Cordless Tools'!M25</f>
        <v>708.07442971564853</v>
      </c>
      <c r="S32" s="11">
        <f>S$43*'Shares Cordless Tools'!N25</f>
        <v>668.2894559264397</v>
      </c>
      <c r="T32" s="11">
        <f>T$43*'Shares Cordless Tools'!O25</f>
        <v>767.41254188176606</v>
      </c>
      <c r="U32" s="11">
        <f>U$43*'Shares Cordless Tools'!P25</f>
        <v>723.86665018763347</v>
      </c>
      <c r="V32" s="11">
        <f>V$43*'Shares Cordless Tools'!Q25</f>
        <v>810.28791465256188</v>
      </c>
      <c r="W32" s="11">
        <f>W$43*'Shares Cordless Tools'!R25</f>
        <v>916.50999397563999</v>
      </c>
      <c r="X32" s="11">
        <f>X$43*'Shares Cordless Tools'!S25</f>
        <v>984.90453231056199</v>
      </c>
      <c r="Y32" s="11">
        <f>Y$43*'Shares Cordless Tools'!T25</f>
        <v>1078.559018780142</v>
      </c>
      <c r="Z32" s="11">
        <f>Z$43*'Shares Cordless Tools'!U25</f>
        <v>1084.260895364059</v>
      </c>
      <c r="AA32" s="11">
        <f>AA$43*'Shares Cordless Tools'!V25</f>
        <v>1139.5811558982002</v>
      </c>
      <c r="AB32" s="11">
        <f>AB$43*'Shares Cordless Tools'!W25</f>
        <v>478.22789016716598</v>
      </c>
      <c r="AC32" s="11">
        <f>AC$43*'Shares Cordless Tools'!X25</f>
        <v>631.80185497144112</v>
      </c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3"/>
      <c r="AX32" s="13"/>
      <c r="AY32" s="13"/>
      <c r="AZ32" s="13"/>
      <c r="BA32" s="13"/>
      <c r="BB32" s="13"/>
      <c r="BC32" s="13"/>
      <c r="BD32" s="13"/>
      <c r="BE32" s="13"/>
      <c r="BF32" s="13"/>
    </row>
    <row r="33" spans="6:58" x14ac:dyDescent="0.35">
      <c r="F33" t="s">
        <v>80</v>
      </c>
      <c r="G33" s="26" t="s">
        <v>60</v>
      </c>
      <c r="H33" s="11">
        <f>H$43*'Shares Cordless Tools'!C26</f>
        <v>23.070321011827296</v>
      </c>
      <c r="I33" s="11">
        <f>I$43*'Shares Cordless Tools'!D26</f>
        <v>27.053914601542562</v>
      </c>
      <c r="J33" s="11">
        <f>J$43*'Shares Cordless Tools'!E26</f>
        <v>101.3797456060401</v>
      </c>
      <c r="K33" s="11">
        <f>K$43*'Shares Cordless Tools'!F26</f>
        <v>113.12784395908747</v>
      </c>
      <c r="L33" s="11">
        <f>L$43*'Shares Cordless Tools'!G26</f>
        <v>118.34541583603702</v>
      </c>
      <c r="M33" s="11">
        <f>M$43*'Shares Cordless Tools'!H26</f>
        <v>123.32827377208487</v>
      </c>
      <c r="N33" s="11">
        <f>N$43*'Shares Cordless Tools'!I26</f>
        <v>283.00614003348596</v>
      </c>
      <c r="O33" s="11">
        <f>O$43*'Shares Cordless Tools'!J26</f>
        <v>233.65367308911962</v>
      </c>
      <c r="P33" s="11">
        <f>P$43*'Shares Cordless Tools'!K26</f>
        <v>222.55221627278868</v>
      </c>
      <c r="Q33" s="11">
        <f>Q$43*'Shares Cordless Tools'!L26</f>
        <v>205.27932092876244</v>
      </c>
      <c r="R33" s="11">
        <f>R$43*'Shares Cordless Tools'!M26</f>
        <v>236.59430068247397</v>
      </c>
      <c r="S33" s="11">
        <f>S$43*'Shares Cordless Tools'!N26</f>
        <v>230.78426511451991</v>
      </c>
      <c r="T33" s="11">
        <f>T$43*'Shares Cordless Tools'!O26</f>
        <v>286.50933506514878</v>
      </c>
      <c r="U33" s="11">
        <f>U$43*'Shares Cordless Tools'!P26</f>
        <v>188.02384226156857</v>
      </c>
      <c r="V33" s="11">
        <f>V$43*'Shares Cordless Tools'!Q26</f>
        <v>246.72163015040306</v>
      </c>
      <c r="W33" s="11">
        <f>W$43*'Shares Cordless Tools'!R26</f>
        <v>257.68650103081274</v>
      </c>
      <c r="X33" s="11">
        <f>X$43*'Shares Cordless Tools'!S26</f>
        <v>256.97353934020515</v>
      </c>
      <c r="Y33" s="11">
        <f>Y$43*'Shares Cordless Tools'!T26</f>
        <v>538.84915972601766</v>
      </c>
      <c r="Z33" s="11">
        <f>Z$43*'Shares Cordless Tools'!U26</f>
        <v>486.39880098714548</v>
      </c>
      <c r="AA33" s="11">
        <f>AA$43*'Shares Cordless Tools'!V26</f>
        <v>495.75013798631215</v>
      </c>
      <c r="AB33" s="11">
        <f>AB$43*'Shares Cordless Tools'!W26</f>
        <v>235.90103187691565</v>
      </c>
      <c r="AC33" s="11">
        <f>AC$43*'Shares Cordless Tools'!X26</f>
        <v>362.26761743588605</v>
      </c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13"/>
      <c r="AY33" s="13"/>
      <c r="AZ33" s="13"/>
      <c r="BA33" s="13"/>
      <c r="BB33" s="13"/>
      <c r="BC33" s="13"/>
      <c r="BD33" s="13"/>
      <c r="BE33" s="13"/>
      <c r="BF33" s="13"/>
    </row>
    <row r="34" spans="6:58" x14ac:dyDescent="0.35">
      <c r="F34" t="s">
        <v>80</v>
      </c>
      <c r="G34" s="26" t="s">
        <v>61</v>
      </c>
      <c r="H34" s="11">
        <f>H$43*'Shares Cordless Tools'!C27</f>
        <v>401.56576687045225</v>
      </c>
      <c r="I34" s="11">
        <f>I$43*'Shares Cordless Tools'!D27</f>
        <v>483.6689867816749</v>
      </c>
      <c r="J34" s="11">
        <f>J$43*'Shares Cordless Tools'!E27</f>
        <v>649.54811020803174</v>
      </c>
      <c r="K34" s="11">
        <f>K$43*'Shares Cordless Tools'!F27</f>
        <v>534.32040961301914</v>
      </c>
      <c r="L34" s="11">
        <f>L$43*'Shares Cordless Tools'!G27</f>
        <v>513.09303418881257</v>
      </c>
      <c r="M34" s="11">
        <f>M$43*'Shares Cordless Tools'!H27</f>
        <v>576.99873586419437</v>
      </c>
      <c r="N34" s="11">
        <f>N$43*'Shares Cordless Tools'!I27</f>
        <v>532.2946121788251</v>
      </c>
      <c r="O34" s="11">
        <f>O$43*'Shares Cordless Tools'!J27</f>
        <v>525.41752557987058</v>
      </c>
      <c r="P34" s="11">
        <f>P$43*'Shares Cordless Tools'!K27</f>
        <v>602.67616410082144</v>
      </c>
      <c r="Q34" s="11">
        <f>Q$43*'Shares Cordless Tools'!L27</f>
        <v>727.84738736890142</v>
      </c>
      <c r="R34" s="11">
        <f>R$43*'Shares Cordless Tools'!M27</f>
        <v>721.68028764588166</v>
      </c>
      <c r="S34" s="11">
        <f>S$43*'Shares Cordless Tools'!N27</f>
        <v>789.59294197378699</v>
      </c>
      <c r="T34" s="11">
        <f>T$43*'Shares Cordless Tools'!O27</f>
        <v>866.72972685714876</v>
      </c>
      <c r="U34" s="11">
        <f>U$43*'Shares Cordless Tools'!P27</f>
        <v>838.90012003540949</v>
      </c>
      <c r="V34" s="11">
        <f>V$43*'Shares Cordless Tools'!Q27</f>
        <v>1054.4904067930379</v>
      </c>
      <c r="W34" s="11">
        <f>W$43*'Shares Cordless Tools'!R27</f>
        <v>1221.408467635591</v>
      </c>
      <c r="X34" s="11">
        <f>X$43*'Shares Cordless Tools'!S27</f>
        <v>1337.3563565865711</v>
      </c>
      <c r="Y34" s="11">
        <f>Y$43*'Shares Cordless Tools'!T27</f>
        <v>1488.3210907442001</v>
      </c>
      <c r="Z34" s="11">
        <f>Z$43*'Shares Cordless Tools'!U27</f>
        <v>1447.2353703235453</v>
      </c>
      <c r="AA34" s="11">
        <f>AA$43*'Shares Cordless Tools'!V27</f>
        <v>1474.8953238800761</v>
      </c>
      <c r="AB34" s="11">
        <f>AB$43*'Shares Cordless Tools'!W27</f>
        <v>611.03475958577781</v>
      </c>
      <c r="AC34" s="11">
        <f>AC$43*'Shares Cordless Tools'!X27</f>
        <v>801.62116984889917</v>
      </c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  <c r="AV34" s="13"/>
      <c r="AW34" s="13"/>
      <c r="AX34" s="13"/>
      <c r="AY34" s="13"/>
      <c r="AZ34" s="13"/>
      <c r="BA34" s="13"/>
      <c r="BB34" s="13"/>
      <c r="BC34" s="13"/>
      <c r="BD34" s="13"/>
      <c r="BE34" s="13"/>
      <c r="BF34" s="13"/>
    </row>
    <row r="35" spans="6:58" x14ac:dyDescent="0.35">
      <c r="F35" t="s">
        <v>80</v>
      </c>
      <c r="G35" s="26" t="s">
        <v>62</v>
      </c>
      <c r="H35" s="11">
        <f>H$43*'Shares Cordless Tools'!C28</f>
        <v>145.81298674299796</v>
      </c>
      <c r="I35" s="11">
        <f>I$43*'Shares Cordless Tools'!D28</f>
        <v>119.31027541756234</v>
      </c>
      <c r="J35" s="11">
        <f>J$43*'Shares Cordless Tools'!E28</f>
        <v>107.34845967523589</v>
      </c>
      <c r="K35" s="11">
        <f>K$43*'Shares Cordless Tools'!F28</f>
        <v>121.85721909427832</v>
      </c>
      <c r="L35" s="11">
        <f>L$43*'Shares Cordless Tools'!G28</f>
        <v>137.06969467258355</v>
      </c>
      <c r="M35" s="11">
        <f>M$43*'Shares Cordless Tools'!H28</f>
        <v>153.04663292261469</v>
      </c>
      <c r="N35" s="11">
        <f>N$43*'Shares Cordless Tools'!I28</f>
        <v>240.30253948822096</v>
      </c>
      <c r="O35" s="11">
        <f>O$43*'Shares Cordless Tools'!J28</f>
        <v>267.74972207782349</v>
      </c>
      <c r="P35" s="11">
        <f>P$43*'Shares Cordless Tools'!K28</f>
        <v>309.22808909556227</v>
      </c>
      <c r="Q35" s="11">
        <f>Q$43*'Shares Cordless Tools'!L28</f>
        <v>330.99822585905611</v>
      </c>
      <c r="R35" s="11">
        <f>R$43*'Shares Cordless Tools'!M28</f>
        <v>312.4622659970729</v>
      </c>
      <c r="S35" s="11">
        <f>S$43*'Shares Cordless Tools'!N28</f>
        <v>296.56431533886843</v>
      </c>
      <c r="T35" s="11">
        <f>T$43*'Shares Cordless Tools'!O28</f>
        <v>349.56876820045034</v>
      </c>
      <c r="U35" s="11">
        <f>U$43*'Shares Cordless Tools'!P28</f>
        <v>358.24036263682683</v>
      </c>
      <c r="V35" s="11">
        <f>V$43*'Shares Cordless Tools'!Q28</f>
        <v>430.65888491038459</v>
      </c>
      <c r="W35" s="11">
        <f>W$43*'Shares Cordless Tools'!R28</f>
        <v>494.48571625465581</v>
      </c>
      <c r="X35" s="11">
        <f>X$43*'Shares Cordless Tools'!S28</f>
        <v>474.14502220796192</v>
      </c>
      <c r="Y35" s="11">
        <f>Y$43*'Shares Cordless Tools'!T28</f>
        <v>461.34062089968245</v>
      </c>
      <c r="Z35" s="11">
        <f>Z$43*'Shares Cordless Tools'!U28</f>
        <v>456.67298418543191</v>
      </c>
      <c r="AA35" s="11">
        <f>AA$43*'Shares Cordless Tools'!V28</f>
        <v>489.57565112775734</v>
      </c>
      <c r="AB35" s="11">
        <f>AB$43*'Shares Cordless Tools'!W28</f>
        <v>188.35710224058562</v>
      </c>
      <c r="AC35" s="11">
        <f>AC$43*'Shares Cordless Tools'!X28</f>
        <v>247.93500219144414</v>
      </c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3"/>
      <c r="BB35" s="13"/>
      <c r="BC35" s="13"/>
      <c r="BD35" s="13"/>
      <c r="BE35" s="13"/>
      <c r="BF35" s="13"/>
    </row>
    <row r="36" spans="6:58" x14ac:dyDescent="0.35">
      <c r="F36" t="s">
        <v>80</v>
      </c>
      <c r="G36" s="26" t="s">
        <v>63</v>
      </c>
      <c r="H36" s="11">
        <f>H$43*'Shares Cordless Tools'!C29</f>
        <v>23.005847713546107</v>
      </c>
      <c r="I36" s="11">
        <f>I$43*'Shares Cordless Tools'!D29</f>
        <v>19.682038214899841</v>
      </c>
      <c r="J36" s="11">
        <f>J$43*'Shares Cordless Tools'!E29</f>
        <v>40.070665213711258</v>
      </c>
      <c r="K36" s="11">
        <f>K$43*'Shares Cordless Tools'!F29</f>
        <v>60.887485846316132</v>
      </c>
      <c r="L36" s="11">
        <f>L$43*'Shares Cordless Tools'!G29</f>
        <v>76.933251542981893</v>
      </c>
      <c r="M36" s="11">
        <f>M$43*'Shares Cordless Tools'!H29</f>
        <v>116.37352025580005</v>
      </c>
      <c r="N36" s="11">
        <f>N$43*'Shares Cordless Tools'!I29</f>
        <v>134.67592585409625</v>
      </c>
      <c r="O36" s="11">
        <f>O$43*'Shares Cordless Tools'!J29</f>
        <v>155.76321430174687</v>
      </c>
      <c r="P36" s="11">
        <f>P$43*'Shares Cordless Tools'!K29</f>
        <v>156.57940286533642</v>
      </c>
      <c r="Q36" s="11">
        <f>Q$43*'Shares Cordless Tools'!L29</f>
        <v>200.04679689709172</v>
      </c>
      <c r="R36" s="11">
        <f>R$43*'Shares Cordless Tools'!M29</f>
        <v>193.98222900798828</v>
      </c>
      <c r="S36" s="11">
        <f>S$43*'Shares Cordless Tools'!N29</f>
        <v>207.58862774913445</v>
      </c>
      <c r="T36" s="11">
        <f>T$43*'Shares Cordless Tools'!O29</f>
        <v>223.34910833267702</v>
      </c>
      <c r="U36" s="11">
        <f>U$43*'Shares Cordless Tools'!P29</f>
        <v>248.98871596439781</v>
      </c>
      <c r="V36" s="11">
        <f>V$43*'Shares Cordless Tools'!Q29</f>
        <v>319.1492375856771</v>
      </c>
      <c r="W36" s="11">
        <f>W$43*'Shares Cordless Tools'!R29</f>
        <v>391.51316834374751</v>
      </c>
      <c r="X36" s="11">
        <f>X$43*'Shares Cordless Tools'!S29</f>
        <v>452.40965948153399</v>
      </c>
      <c r="Y36" s="11">
        <f>Y$43*'Shares Cordless Tools'!T29</f>
        <v>568.93191490534605</v>
      </c>
      <c r="Z36" s="11">
        <f>Z$43*'Shares Cordless Tools'!U29</f>
        <v>572.73509259194032</v>
      </c>
      <c r="AA36" s="11">
        <f>AA$43*'Shares Cordless Tools'!V29</f>
        <v>601.23476067770844</v>
      </c>
      <c r="AB36" s="11">
        <f>AB$43*'Shares Cordless Tools'!W29</f>
        <v>257.2176359084213</v>
      </c>
      <c r="AC36" s="11">
        <f>AC$43*'Shares Cordless Tools'!X29</f>
        <v>362.69954399219853</v>
      </c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3"/>
      <c r="BB36" s="13"/>
      <c r="BC36" s="13"/>
      <c r="BD36" s="13"/>
      <c r="BE36" s="13"/>
      <c r="BF36" s="13"/>
    </row>
    <row r="37" spans="6:58" x14ac:dyDescent="0.35">
      <c r="F37" t="s">
        <v>80</v>
      </c>
      <c r="G37" s="26" t="s">
        <v>64</v>
      </c>
      <c r="H37" s="11">
        <f>H$43*'Shares Cordless Tools'!C30</f>
        <v>57.018124099676101</v>
      </c>
      <c r="I37" s="11">
        <f>I$43*'Shares Cordless Tools'!D30</f>
        <v>100.42733342369141</v>
      </c>
      <c r="J37" s="11">
        <f>J$43*'Shares Cordless Tools'!E30</f>
        <v>83.964700308441991</v>
      </c>
      <c r="K37" s="11">
        <f>K$43*'Shares Cordless Tools'!F30</f>
        <v>93.575225160515402</v>
      </c>
      <c r="L37" s="11">
        <f>L$43*'Shares Cordless Tools'!G30</f>
        <v>98.181896382369374</v>
      </c>
      <c r="M37" s="11">
        <f>M$43*'Shares Cordless Tools'!H30</f>
        <v>96.572797602090205</v>
      </c>
      <c r="N37" s="11">
        <f>N$43*'Shares Cordless Tools'!I30</f>
        <v>139.08425398428164</v>
      </c>
      <c r="O37" s="11">
        <f>O$43*'Shares Cordless Tools'!J30</f>
        <v>130.90114971299954</v>
      </c>
      <c r="P37" s="11">
        <f>P$43*'Shares Cordless Tools'!K30</f>
        <v>143.78976326825997</v>
      </c>
      <c r="Q37" s="11">
        <f>Q$43*'Shares Cordless Tools'!L30</f>
        <v>166.91026893532498</v>
      </c>
      <c r="R37" s="11">
        <f>R$43*'Shares Cordless Tools'!M30</f>
        <v>158.73014928863523</v>
      </c>
      <c r="S37" s="11">
        <f>S$43*'Shares Cordless Tools'!N30</f>
        <v>166.25285578318355</v>
      </c>
      <c r="T37" s="11">
        <f>T$43*'Shares Cordless Tools'!O30</f>
        <v>175.7040086706794</v>
      </c>
      <c r="U37" s="11">
        <f>U$43*'Shares Cordless Tools'!P30</f>
        <v>164.0015072730709</v>
      </c>
      <c r="V37" s="11">
        <f>V$43*'Shares Cordless Tools'!Q30</f>
        <v>238.74178182785741</v>
      </c>
      <c r="W37" s="11">
        <f>W$43*'Shares Cordless Tools'!R30</f>
        <v>266.09263210854766</v>
      </c>
      <c r="X37" s="11">
        <f>X$43*'Shares Cordless Tools'!S30</f>
        <v>284.28575814152947</v>
      </c>
      <c r="Y37" s="11">
        <f>Y$43*'Shares Cordless Tools'!T30</f>
        <v>309.36552463690202</v>
      </c>
      <c r="Z37" s="11">
        <f>Z$43*'Shares Cordless Tools'!U30</f>
        <v>271.99516814130948</v>
      </c>
      <c r="AA37" s="11">
        <f>AA$43*'Shares Cordless Tools'!V30</f>
        <v>251.13221164099386</v>
      </c>
      <c r="AB37" s="11">
        <f>AB$43*'Shares Cordless Tools'!W30</f>
        <v>101.2048160483568</v>
      </c>
      <c r="AC37" s="11">
        <f>AC$43*'Shares Cordless Tools'!X30</f>
        <v>133.23244550604275</v>
      </c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/>
      <c r="AZ37" s="13"/>
      <c r="BA37" s="13"/>
      <c r="BB37" s="13"/>
      <c r="BC37" s="13"/>
      <c r="BD37" s="13"/>
      <c r="BE37" s="13"/>
      <c r="BF37" s="13"/>
    </row>
    <row r="38" spans="6:58" x14ac:dyDescent="0.35">
      <c r="F38" t="s">
        <v>80</v>
      </c>
      <c r="G38" s="26" t="s">
        <v>65</v>
      </c>
      <c r="H38" s="11">
        <f>H$43*'Shares Cordless Tools'!C31</f>
        <v>21.438529427242592</v>
      </c>
      <c r="I38" s="11">
        <f>I$43*'Shares Cordless Tools'!D31</f>
        <v>26.437844473743827</v>
      </c>
      <c r="J38" s="11">
        <f>J$43*'Shares Cordless Tools'!E31</f>
        <v>27.039220748451385</v>
      </c>
      <c r="K38" s="11">
        <f>K$43*'Shares Cordless Tools'!F31</f>
        <v>35.221461910505454</v>
      </c>
      <c r="L38" s="11">
        <f>L$43*'Shares Cordless Tools'!G31</f>
        <v>47.804339370440552</v>
      </c>
      <c r="M38" s="11">
        <f>M$43*'Shares Cordless Tools'!H31</f>
        <v>60.569215626360389</v>
      </c>
      <c r="N38" s="11">
        <f>N$43*'Shares Cordless Tools'!I31</f>
        <v>60.32599013318012</v>
      </c>
      <c r="O38" s="11">
        <f>O$43*'Shares Cordless Tools'!J31</f>
        <v>57.987381952557449</v>
      </c>
      <c r="P38" s="11">
        <f>P$43*'Shares Cordless Tools'!K31</f>
        <v>64.719009709847057</v>
      </c>
      <c r="Q38" s="11">
        <f>Q$43*'Shares Cordless Tools'!L31</f>
        <v>79.949264393943125</v>
      </c>
      <c r="R38" s="11">
        <f>R$43*'Shares Cordless Tools'!M31</f>
        <v>80.938378379569713</v>
      </c>
      <c r="S38" s="11">
        <f>S$43*'Shares Cordless Tools'!N31</f>
        <v>89.437658368735626</v>
      </c>
      <c r="T38" s="11">
        <f>T$43*'Shares Cordless Tools'!O31</f>
        <v>99.250494800489705</v>
      </c>
      <c r="U38" s="11">
        <f>U$43*'Shares Cordless Tools'!P31</f>
        <v>96.941706520021114</v>
      </c>
      <c r="V38" s="11">
        <f>V$43*'Shares Cordless Tools'!Q31</f>
        <v>111.99858810545042</v>
      </c>
      <c r="W38" s="11">
        <f>W$43*'Shares Cordless Tools'!R31</f>
        <v>126.36454330158337</v>
      </c>
      <c r="X38" s="11">
        <f>X$43*'Shares Cordless Tools'!S31</f>
        <v>136.49989895374881</v>
      </c>
      <c r="Y38" s="11">
        <f>Y$43*'Shares Cordless Tools'!T31</f>
        <v>149.96036355326217</v>
      </c>
      <c r="Z38" s="11">
        <f>Z$43*'Shares Cordless Tools'!U31</f>
        <v>143.58425248773705</v>
      </c>
      <c r="AA38" s="11">
        <f>AA$43*'Shares Cordless Tools'!V31</f>
        <v>146.36900559417694</v>
      </c>
      <c r="AB38" s="11">
        <f>AB$43*'Shares Cordless Tools'!W31</f>
        <v>60.843731679694535</v>
      </c>
      <c r="AC38" s="11">
        <f>AC$43*'Shares Cordless Tools'!X31</f>
        <v>80.571645301113023</v>
      </c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13"/>
      <c r="BB38" s="13"/>
      <c r="BC38" s="13"/>
      <c r="BD38" s="13"/>
      <c r="BE38" s="13"/>
      <c r="BF38" s="13"/>
    </row>
    <row r="39" spans="6:58" x14ac:dyDescent="0.35">
      <c r="F39" t="s">
        <v>80</v>
      </c>
      <c r="G39" s="26" t="s">
        <v>36</v>
      </c>
      <c r="H39" s="11">
        <f>H$43*'Shares Cordless Tools'!C32</f>
        <v>650.59536447432083</v>
      </c>
      <c r="I39" s="11">
        <f>I$43*'Shares Cordless Tools'!D32</f>
        <v>624.41106408841995</v>
      </c>
      <c r="J39" s="11">
        <f>J$43*'Shares Cordless Tools'!E32</f>
        <v>722.26780618498003</v>
      </c>
      <c r="K39" s="11">
        <f>K$43*'Shares Cordless Tools'!F32</f>
        <v>930.73438928756445</v>
      </c>
      <c r="L39" s="11">
        <f>L$43*'Shares Cordless Tools'!G32</f>
        <v>879.13052134818167</v>
      </c>
      <c r="M39" s="11">
        <f>M$43*'Shares Cordless Tools'!H32</f>
        <v>958.98440319168139</v>
      </c>
      <c r="N39" s="11">
        <f>N$43*'Shares Cordless Tools'!I32</f>
        <v>1048.8852536925838</v>
      </c>
      <c r="O39" s="11">
        <f>O$43*'Shares Cordless Tools'!J32</f>
        <v>1159.379956926057</v>
      </c>
      <c r="P39" s="11">
        <f>P$43*'Shares Cordless Tools'!K32</f>
        <v>1395.2226138951082</v>
      </c>
      <c r="Q39" s="11">
        <f>Q$43*'Shares Cordless Tools'!L32</f>
        <v>1451.3534065401107</v>
      </c>
      <c r="R39" s="11">
        <f>R$43*'Shares Cordless Tools'!M32</f>
        <v>1398.5526001241753</v>
      </c>
      <c r="S39" s="11">
        <f>S$43*'Shares Cordless Tools'!N32</f>
        <v>1514.8341009408482</v>
      </c>
      <c r="T39" s="11">
        <f>T$43*'Shares Cordless Tools'!O32</f>
        <v>1634.1849664911988</v>
      </c>
      <c r="U39" s="11">
        <f>U$43*'Shares Cordless Tools'!P32</f>
        <v>1575.9453525365277</v>
      </c>
      <c r="V39" s="11">
        <f>V$43*'Shares Cordless Tools'!Q32</f>
        <v>1780.8303609796756</v>
      </c>
      <c r="W39" s="11">
        <f>W$43*'Shares Cordless Tools'!R32</f>
        <v>1974.9954886120033</v>
      </c>
      <c r="X39" s="11">
        <f>X$43*'Shares Cordless Tools'!S32</f>
        <v>2102.5582721709438</v>
      </c>
      <c r="Y39" s="11">
        <f>Y$43*'Shares Cordless Tools'!T32</f>
        <v>2205.835797893425</v>
      </c>
      <c r="Z39" s="11">
        <f>Z$43*'Shares Cordless Tools'!U32</f>
        <v>2173.8389787224987</v>
      </c>
      <c r="AA39" s="11">
        <f>AA$43*'Shares Cordless Tools'!V32</f>
        <v>2172.893697768</v>
      </c>
      <c r="AB39" s="11">
        <f>AB$43*'Shares Cordless Tools'!W32</f>
        <v>891.61584600364176</v>
      </c>
      <c r="AC39" s="11">
        <f>AC$43*'Shares Cordless Tools'!X32</f>
        <v>1175.0076550496769</v>
      </c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13"/>
      <c r="BA39" s="13"/>
      <c r="BB39" s="13"/>
      <c r="BC39" s="13"/>
      <c r="BD39" s="13"/>
      <c r="BE39" s="13"/>
      <c r="BF39" s="13"/>
    </row>
    <row r="40" spans="6:58" x14ac:dyDescent="0.35">
      <c r="F40" t="s">
        <v>80</v>
      </c>
      <c r="G40" s="26" t="s">
        <v>37</v>
      </c>
      <c r="H40" s="11">
        <f>H$43*'Shares Cordless Tools'!C33</f>
        <v>239.33782644363464</v>
      </c>
      <c r="I40" s="11">
        <f>I$43*'Shares Cordless Tools'!D33</f>
        <v>244.60213796147943</v>
      </c>
      <c r="J40" s="11">
        <f>J$43*'Shares Cordless Tools'!E33</f>
        <v>230.8632558242048</v>
      </c>
      <c r="K40" s="11">
        <f>K$43*'Shares Cordless Tools'!F33</f>
        <v>308.09873933205631</v>
      </c>
      <c r="L40" s="11">
        <f>L$43*'Shares Cordless Tools'!G33</f>
        <v>262.00207460239449</v>
      </c>
      <c r="M40" s="11">
        <f>M$43*'Shares Cordless Tools'!H33</f>
        <v>242.66338632088807</v>
      </c>
      <c r="N40" s="11">
        <f>N$43*'Shares Cordless Tools'!I33</f>
        <v>176.05441364213473</v>
      </c>
      <c r="O40" s="11">
        <f>O$43*'Shares Cordless Tools'!J33</f>
        <v>133.51041186145932</v>
      </c>
      <c r="P40" s="11">
        <f>P$43*'Shares Cordless Tools'!K33</f>
        <v>112.56182739122472</v>
      </c>
      <c r="Q40" s="11">
        <f>Q$43*'Shares Cordless Tools'!L33</f>
        <v>130.34619864728683</v>
      </c>
      <c r="R40" s="11">
        <f>R$43*'Shares Cordless Tools'!M33</f>
        <v>114.21982024315759</v>
      </c>
      <c r="S40" s="11">
        <f>S$43*'Shares Cordless Tools'!N33</f>
        <v>109.58484902885475</v>
      </c>
      <c r="T40" s="11">
        <f>T$43*'Shares Cordless Tools'!O33</f>
        <v>198.14252827386167</v>
      </c>
      <c r="U40" s="11">
        <f>U$43*'Shares Cordless Tools'!P33</f>
        <v>175.69752013733412</v>
      </c>
      <c r="V40" s="11">
        <f>V$43*'Shares Cordless Tools'!Q33</f>
        <v>184.88906090735307</v>
      </c>
      <c r="W40" s="11">
        <f>W$43*'Shares Cordless Tools'!R33</f>
        <v>233.284895604681</v>
      </c>
      <c r="X40" s="11">
        <f>X$43*'Shares Cordless Tools'!S33</f>
        <v>273.84430696860977</v>
      </c>
      <c r="Y40" s="11">
        <f>Y$43*'Shares Cordless Tools'!T33</f>
        <v>324.53369318321751</v>
      </c>
      <c r="Z40" s="11">
        <f>Z$43*'Shares Cordless Tools'!U33</f>
        <v>311.19358531824128</v>
      </c>
      <c r="AA40" s="11">
        <f>AA$43*'Shares Cordless Tools'!V33</f>
        <v>303.89126281287764</v>
      </c>
      <c r="AB40" s="11">
        <f>AB$43*'Shares Cordless Tools'!W33</f>
        <v>112.16828754708392</v>
      </c>
      <c r="AC40" s="11">
        <f>AC$43*'Shares Cordless Tools'!X33</f>
        <v>148.35289361036413</v>
      </c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3"/>
      <c r="BB40" s="13"/>
      <c r="BC40" s="13"/>
      <c r="BD40" s="13"/>
      <c r="BE40" s="13"/>
      <c r="BF40" s="13"/>
    </row>
    <row r="41" spans="6:58" x14ac:dyDescent="0.35">
      <c r="F41" t="s">
        <v>80</v>
      </c>
      <c r="G41" s="26" t="s">
        <v>66</v>
      </c>
      <c r="H41" s="11">
        <f>H$43*'Shares Cordless Tools'!C34</f>
        <v>102.8451492403447</v>
      </c>
      <c r="I41" s="11">
        <f>I$43*'Shares Cordless Tools'!D34</f>
        <v>98.300943580392328</v>
      </c>
      <c r="J41" s="11">
        <f>J$43*'Shares Cordless Tools'!E34</f>
        <v>217.87377877325102</v>
      </c>
      <c r="K41" s="11">
        <f>K$43*'Shares Cordless Tools'!F34</f>
        <v>209.03275066499364</v>
      </c>
      <c r="L41" s="11">
        <f>L$43*'Shares Cordless Tools'!G34</f>
        <v>190.16002794562399</v>
      </c>
      <c r="M41" s="11">
        <f>M$43*'Shares Cordless Tools'!H34</f>
        <v>198.28325734185799</v>
      </c>
      <c r="N41" s="11">
        <f>N$43*'Shares Cordless Tools'!I34</f>
        <v>187.41947926607338</v>
      </c>
      <c r="O41" s="11">
        <f>O$43*'Shares Cordless Tools'!J34</f>
        <v>210.96883391745348</v>
      </c>
      <c r="P41" s="11">
        <f>P$43*'Shares Cordless Tools'!K34</f>
        <v>208.27410295123121</v>
      </c>
      <c r="Q41" s="11">
        <f>Q$43*'Shares Cordless Tools'!L34</f>
        <v>215.85946549178871</v>
      </c>
      <c r="R41" s="11">
        <f>R$43*'Shares Cordless Tools'!M34</f>
        <v>171.85755363803742</v>
      </c>
      <c r="S41" s="11">
        <f>S$43*'Shares Cordless Tools'!N34</f>
        <v>190.20826010026286</v>
      </c>
      <c r="T41" s="11">
        <f>T$43*'Shares Cordless Tools'!O34</f>
        <v>184.62601689555436</v>
      </c>
      <c r="U41" s="11">
        <f>U$43*'Shares Cordless Tools'!P34</f>
        <v>199.70580867769743</v>
      </c>
      <c r="V41" s="11">
        <f>V$43*'Shares Cordless Tools'!Q34</f>
        <v>209.69645376440232</v>
      </c>
      <c r="W41" s="11">
        <f>W$43*'Shares Cordless Tools'!R34</f>
        <v>327.26520512853688</v>
      </c>
      <c r="X41" s="11">
        <f>X$43*'Shares Cordless Tools'!S34</f>
        <v>443.8605150315264</v>
      </c>
      <c r="Y41" s="11">
        <f>Y$43*'Shares Cordless Tools'!T34</f>
        <v>579.99735159703039</v>
      </c>
      <c r="Z41" s="11">
        <f>Z$43*'Shares Cordless Tools'!U34</f>
        <v>638.43047480792666</v>
      </c>
      <c r="AA41" s="11">
        <f>AA$43*'Shares Cordless Tools'!V34</f>
        <v>687.54221753005572</v>
      </c>
      <c r="AB41" s="11">
        <f>AB$43*'Shares Cordless Tools'!W34</f>
        <v>300.64709308301082</v>
      </c>
      <c r="AC41" s="11">
        <f>AC$43*'Shares Cordless Tools'!X34</f>
        <v>444.72032545027758</v>
      </c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13"/>
      <c r="BA41" s="13"/>
      <c r="BB41" s="13"/>
      <c r="BC41" s="13"/>
      <c r="BD41" s="13"/>
      <c r="BE41" s="13"/>
      <c r="BF41" s="13"/>
    </row>
    <row r="42" spans="6:58" x14ac:dyDescent="0.35">
      <c r="F42" t="s">
        <v>80</v>
      </c>
      <c r="G42" s="26" t="s">
        <v>67</v>
      </c>
      <c r="H42" s="11">
        <f>H$43*'Shares Cordless Tools'!C35</f>
        <v>1276.6848331130177</v>
      </c>
      <c r="I42" s="11">
        <f>I$43*'Shares Cordless Tools'!D35</f>
        <v>1434.5827014805825</v>
      </c>
      <c r="J42" s="11">
        <f>J$43*'Shares Cordless Tools'!E35</f>
        <v>2051.7360666507866</v>
      </c>
      <c r="K42" s="11">
        <f>K$43*'Shares Cordless Tools'!F35</f>
        <v>1703.3425416675088</v>
      </c>
      <c r="L42" s="11">
        <f>L$43*'Shares Cordless Tools'!G35</f>
        <v>2410.4371590203959</v>
      </c>
      <c r="M42" s="11">
        <f>M$43*'Shares Cordless Tools'!H35</f>
        <v>2052.8829075993112</v>
      </c>
      <c r="N42" s="11">
        <f>N$43*'Shares Cordless Tools'!I35</f>
        <v>2411.3316578801314</v>
      </c>
      <c r="O42" s="11">
        <f>O$43*'Shares Cordless Tools'!J35</f>
        <v>2829.3777824322169</v>
      </c>
      <c r="P42" s="11">
        <f>P$43*'Shares Cordless Tools'!K35</f>
        <v>2670.6168522091484</v>
      </c>
      <c r="Q42" s="11">
        <f>Q$43*'Shares Cordless Tools'!L35</f>
        <v>2911.9729194185561</v>
      </c>
      <c r="R42" s="11">
        <f>R$43*'Shares Cordless Tools'!M35</f>
        <v>2620.2493208800165</v>
      </c>
      <c r="S42" s="11">
        <f>S$43*'Shares Cordless Tools'!N35</f>
        <v>3003.9526083614819</v>
      </c>
      <c r="T42" s="11">
        <f>T$43*'Shares Cordless Tools'!O35</f>
        <v>2805.3664181679624</v>
      </c>
      <c r="U42" s="11">
        <f>U$43*'Shares Cordless Tools'!P35</f>
        <v>2935.7573438928084</v>
      </c>
      <c r="V42" s="11">
        <f>V$43*'Shares Cordless Tools'!Q35</f>
        <v>3600.815181780732</v>
      </c>
      <c r="W42" s="11">
        <f>W$43*'Shares Cordless Tools'!R35</f>
        <v>4317.6167605462651</v>
      </c>
      <c r="X42" s="11">
        <f>X$43*'Shares Cordless Tools'!S35</f>
        <v>3596.245463289813</v>
      </c>
      <c r="Y42" s="11">
        <f>Y$43*'Shares Cordless Tools'!T35</f>
        <v>3097.7075610256952</v>
      </c>
      <c r="Z42" s="11">
        <f>Z$43*'Shares Cordless Tools'!U35</f>
        <v>3064.0830996316263</v>
      </c>
      <c r="AA42" s="11">
        <f>AA$43*'Shares Cordless Tools'!V35</f>
        <v>2502.5583184511052</v>
      </c>
      <c r="AB42" s="11">
        <f>AB$43*'Shares Cordless Tools'!W35</f>
        <v>154.59676412933922</v>
      </c>
      <c r="AC42" s="11">
        <f>AC$43*'Shares Cordless Tools'!X35</f>
        <v>205.23001188426747</v>
      </c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13"/>
      <c r="BA42" s="13"/>
      <c r="BB42" s="13"/>
      <c r="BC42" s="13"/>
      <c r="BD42" s="13"/>
      <c r="BE42" s="13"/>
      <c r="BF42" s="13"/>
    </row>
    <row r="43" spans="6:58" x14ac:dyDescent="0.35">
      <c r="G43" s="26" t="s">
        <v>68</v>
      </c>
      <c r="H43" s="2">
        <v>9906.6016071483391</v>
      </c>
      <c r="I43" s="2">
        <v>10428.001691735095</v>
      </c>
      <c r="J43" s="2">
        <v>10976.843886036942</v>
      </c>
      <c r="K43" s="2">
        <v>11554.572511617835</v>
      </c>
      <c r="L43" s="2">
        <v>12162.707906966143</v>
      </c>
      <c r="M43" s="2">
        <v>12802.850428385414</v>
      </c>
      <c r="N43" s="2">
        <v>13476.68466145833</v>
      </c>
      <c r="O43" s="2">
        <v>14185.983854166665</v>
      </c>
      <c r="P43" s="2">
        <v>14932.614583333332</v>
      </c>
      <c r="Q43" s="2">
        <v>15718.541666666666</v>
      </c>
      <c r="R43" s="2">
        <v>16545.833333333336</v>
      </c>
      <c r="S43" s="2">
        <v>17416.666666666668</v>
      </c>
      <c r="T43" s="2">
        <v>18333.333333333336</v>
      </c>
      <c r="U43" s="2">
        <v>18333.333333333336</v>
      </c>
      <c r="V43" s="2">
        <v>21875</v>
      </c>
      <c r="W43" s="2">
        <v>24062.5</v>
      </c>
      <c r="X43" s="2">
        <v>22916.666666666672</v>
      </c>
      <c r="Y43" s="2">
        <v>22423.958333333336</v>
      </c>
      <c r="Z43" s="2">
        <v>20625</v>
      </c>
      <c r="AA43" s="2">
        <v>19479.166666666672</v>
      </c>
      <c r="AB43" s="2">
        <v>7437.5000000000009</v>
      </c>
      <c r="AC43" s="2">
        <v>9916.6666666666679</v>
      </c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</row>
    <row r="44" spans="6:58" x14ac:dyDescent="0.35">
      <c r="G44" s="26" t="s">
        <v>69</v>
      </c>
      <c r="H44" s="5">
        <f t="shared" ref="H44:R44" si="0">_xlfn.RRI(1,H43,I43)</f>
        <v>5.2631578947368585E-2</v>
      </c>
      <c r="I44" s="5">
        <f t="shared" si="0"/>
        <v>5.2631578947368363E-2</v>
      </c>
      <c r="J44" s="5">
        <f t="shared" si="0"/>
        <v>5.2631578947368363E-2</v>
      </c>
      <c r="K44" s="5">
        <f t="shared" si="0"/>
        <v>5.2631578947368585E-2</v>
      </c>
      <c r="L44" s="5">
        <f t="shared" si="0"/>
        <v>5.2631578947368585E-2</v>
      </c>
      <c r="M44" s="5">
        <f t="shared" si="0"/>
        <v>5.2631578947368363E-2</v>
      </c>
      <c r="N44" s="5">
        <f t="shared" si="0"/>
        <v>5.2631578947368585E-2</v>
      </c>
      <c r="O44" s="5">
        <f t="shared" si="0"/>
        <v>5.2631578947368363E-2</v>
      </c>
      <c r="P44" s="5">
        <f t="shared" si="0"/>
        <v>5.2631578947368363E-2</v>
      </c>
      <c r="Q44" s="5">
        <f t="shared" si="0"/>
        <v>5.2631578947368585E-2</v>
      </c>
      <c r="R44" s="5">
        <f t="shared" si="0"/>
        <v>5.2631578947368363E-2</v>
      </c>
      <c r="S44" s="5">
        <f>_xlfn.RRI(1,S43,T43)</f>
        <v>5.2631578947368585E-2</v>
      </c>
      <c r="T44" s="5">
        <f t="shared" ref="T44:AC44" si="1">_xlfn.RRI(1,T43,U43)</f>
        <v>0</v>
      </c>
      <c r="U44" s="5">
        <f t="shared" si="1"/>
        <v>0.19318181818181812</v>
      </c>
      <c r="V44" s="5">
        <f t="shared" si="1"/>
        <v>0.10000000000000009</v>
      </c>
      <c r="W44" s="5">
        <f t="shared" si="1"/>
        <v>-4.761904761904745E-2</v>
      </c>
      <c r="X44" s="5">
        <f t="shared" si="1"/>
        <v>-2.1500000000000075E-2</v>
      </c>
      <c r="Y44" s="5">
        <f t="shared" si="1"/>
        <v>-8.0224833929483985E-2</v>
      </c>
      <c r="Z44" s="5">
        <f t="shared" si="1"/>
        <v>-5.5555555555555358E-2</v>
      </c>
      <c r="AA44" s="5">
        <f t="shared" si="1"/>
        <v>-0.61818181818181817</v>
      </c>
      <c r="AB44" s="5">
        <f t="shared" si="1"/>
        <v>0.33333333333333326</v>
      </c>
      <c r="AC44" s="5">
        <f t="shared" si="1"/>
        <v>-1</v>
      </c>
    </row>
    <row r="45" spans="6:58" x14ac:dyDescent="0.35">
      <c r="G45" s="30" t="s">
        <v>587</v>
      </c>
      <c r="H45" s="28">
        <f>SUM(H12:H42)</f>
        <v>9906.6016071483355</v>
      </c>
      <c r="I45" s="28">
        <f t="shared" ref="I45:BF45" si="2">SUM(I12:I42)</f>
        <v>10428.001691735095</v>
      </c>
      <c r="J45" s="28">
        <f t="shared" si="2"/>
        <v>10976.843886036942</v>
      </c>
      <c r="K45" s="28">
        <f t="shared" si="2"/>
        <v>11554.572511617836</v>
      </c>
      <c r="L45" s="28">
        <f t="shared" si="2"/>
        <v>12162.707906966141</v>
      </c>
      <c r="M45" s="28">
        <f t="shared" si="2"/>
        <v>12802.850428385416</v>
      </c>
      <c r="N45" s="28">
        <f t="shared" si="2"/>
        <v>13476.684661458326</v>
      </c>
      <c r="O45" s="28">
        <f t="shared" si="2"/>
        <v>14185.983854166674</v>
      </c>
      <c r="P45" s="28">
        <f t="shared" si="2"/>
        <v>14932.614583333332</v>
      </c>
      <c r="Q45" s="28">
        <f t="shared" si="2"/>
        <v>15718.541666666661</v>
      </c>
      <c r="R45" s="28">
        <f t="shared" si="2"/>
        <v>16545.833333333347</v>
      </c>
      <c r="S45" s="28">
        <f t="shared" si="2"/>
        <v>17416.666666666664</v>
      </c>
      <c r="T45" s="28">
        <f t="shared" si="2"/>
        <v>18333.333333333339</v>
      </c>
      <c r="U45" s="28">
        <f t="shared" si="2"/>
        <v>18333.333333333343</v>
      </c>
      <c r="V45" s="28">
        <f t="shared" si="2"/>
        <v>21875.000000000007</v>
      </c>
      <c r="W45" s="28">
        <f t="shared" si="2"/>
        <v>24062.499999999996</v>
      </c>
      <c r="X45" s="28">
        <f t="shared" si="2"/>
        <v>22916.666666666672</v>
      </c>
      <c r="Y45" s="28">
        <f t="shared" si="2"/>
        <v>22423.958333333339</v>
      </c>
      <c r="Z45" s="28">
        <f t="shared" si="2"/>
        <v>20625.000000000004</v>
      </c>
      <c r="AA45" s="28">
        <f t="shared" si="2"/>
        <v>19479.166666666679</v>
      </c>
      <c r="AB45" s="28">
        <f t="shared" si="2"/>
        <v>7437.5000000000009</v>
      </c>
      <c r="AC45" s="28">
        <f t="shared" si="2"/>
        <v>9916.6666666666679</v>
      </c>
      <c r="AD45" s="28">
        <f t="shared" si="2"/>
        <v>0</v>
      </c>
      <c r="AE45" s="28">
        <f t="shared" si="2"/>
        <v>0</v>
      </c>
      <c r="AF45" s="28">
        <f t="shared" si="2"/>
        <v>0</v>
      </c>
      <c r="AG45" s="28">
        <f t="shared" si="2"/>
        <v>0</v>
      </c>
      <c r="AH45" s="28">
        <f t="shared" si="2"/>
        <v>0</v>
      </c>
      <c r="AI45" s="28">
        <f t="shared" si="2"/>
        <v>0</v>
      </c>
      <c r="AJ45" s="28">
        <f t="shared" si="2"/>
        <v>0</v>
      </c>
      <c r="AK45" s="28">
        <f t="shared" si="2"/>
        <v>0</v>
      </c>
      <c r="AL45" s="28">
        <f t="shared" si="2"/>
        <v>0</v>
      </c>
      <c r="AM45" s="28">
        <f t="shared" si="2"/>
        <v>0</v>
      </c>
      <c r="AN45" s="28">
        <f t="shared" si="2"/>
        <v>0</v>
      </c>
      <c r="AO45" s="28">
        <f t="shared" si="2"/>
        <v>0</v>
      </c>
      <c r="AP45" s="28">
        <f t="shared" si="2"/>
        <v>0</v>
      </c>
      <c r="AQ45" s="28">
        <f t="shared" si="2"/>
        <v>0</v>
      </c>
      <c r="AR45" s="28">
        <f t="shared" si="2"/>
        <v>0</v>
      </c>
      <c r="AS45" s="28">
        <f t="shared" si="2"/>
        <v>0</v>
      </c>
      <c r="AT45" s="28">
        <f t="shared" si="2"/>
        <v>0</v>
      </c>
      <c r="AU45" s="28">
        <f t="shared" si="2"/>
        <v>0</v>
      </c>
      <c r="AV45" s="28">
        <f t="shared" si="2"/>
        <v>0</v>
      </c>
      <c r="AW45" s="28">
        <f t="shared" si="2"/>
        <v>0</v>
      </c>
      <c r="AX45" s="28">
        <f t="shared" si="2"/>
        <v>0</v>
      </c>
      <c r="AY45" s="28">
        <f t="shared" si="2"/>
        <v>0</v>
      </c>
      <c r="AZ45" s="28">
        <f t="shared" si="2"/>
        <v>0</v>
      </c>
      <c r="BA45" s="28">
        <f t="shared" si="2"/>
        <v>0</v>
      </c>
      <c r="BB45" s="28">
        <f t="shared" si="2"/>
        <v>0</v>
      </c>
      <c r="BC45" s="28">
        <f t="shared" si="2"/>
        <v>0</v>
      </c>
      <c r="BD45" s="28">
        <f t="shared" si="2"/>
        <v>0</v>
      </c>
      <c r="BE45" s="28">
        <f t="shared" si="2"/>
        <v>0</v>
      </c>
      <c r="BF45" s="28">
        <f t="shared" si="2"/>
        <v>0</v>
      </c>
    </row>
    <row r="46" spans="6:58" x14ac:dyDescent="0.35">
      <c r="G46" s="15" t="s">
        <v>70</v>
      </c>
      <c r="H46" s="15"/>
      <c r="I46" s="15"/>
      <c r="J46" s="15"/>
      <c r="K46" s="16"/>
      <c r="L46" s="16"/>
      <c r="M46" s="16"/>
      <c r="N46" s="16"/>
      <c r="O46" s="16"/>
      <c r="P46" s="16"/>
      <c r="Q46" s="16"/>
      <c r="R46" s="16"/>
    </row>
    <row r="47" spans="6:58" x14ac:dyDescent="0.35">
      <c r="G47" s="13" t="s">
        <v>71</v>
      </c>
      <c r="H47" s="13"/>
      <c r="I47" s="13"/>
      <c r="J47" s="13"/>
    </row>
  </sheetData>
  <mergeCells count="4">
    <mergeCell ref="I1:J1"/>
    <mergeCell ref="H10:R10"/>
    <mergeCell ref="S10:AC10"/>
    <mergeCell ref="AD10:BF10"/>
  </mergeCells>
  <pageMargins left="0.7" right="0.7" top="0.78740157499999996" bottom="0.78740157499999996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254B3-F011-40E4-9928-95960B022A33}">
  <sheetPr>
    <tabColor rgb="FFFF0000"/>
  </sheetPr>
  <dimension ref="A1:BE47"/>
  <sheetViews>
    <sheetView workbookViewId="0"/>
  </sheetViews>
  <sheetFormatPr baseColWidth="10" defaultRowHeight="14.5" x14ac:dyDescent="0.35"/>
  <cols>
    <col min="1" max="5" width="11.54296875" style="57"/>
    <col min="6" max="6" width="27.26953125" customWidth="1"/>
    <col min="7" max="8" width="12.26953125" customWidth="1"/>
    <col min="9" max="9" width="12" customWidth="1"/>
    <col min="10" max="17" width="11" customWidth="1"/>
    <col min="18" max="27" width="11.26953125" bestFit="1" customWidth="1"/>
  </cols>
  <sheetData>
    <row r="1" spans="6:57" x14ac:dyDescent="0.35">
      <c r="F1" s="26"/>
      <c r="G1" s="26" t="s">
        <v>33</v>
      </c>
      <c r="H1" s="94"/>
      <c r="I1" s="94"/>
      <c r="J1" s="26"/>
      <c r="K1" s="26"/>
      <c r="L1" s="26"/>
      <c r="M1" s="26"/>
      <c r="N1" s="26"/>
      <c r="O1" s="26"/>
      <c r="P1" s="26"/>
    </row>
    <row r="2" spans="6:57" x14ac:dyDescent="0.35">
      <c r="G2" s="26" t="s">
        <v>585</v>
      </c>
      <c r="H2" s="26"/>
      <c r="I2" s="26"/>
      <c r="J2" s="26"/>
      <c r="K2" s="26"/>
      <c r="L2" s="26"/>
      <c r="M2" s="26"/>
      <c r="N2" s="26"/>
      <c r="O2" s="26"/>
      <c r="P2" s="26"/>
    </row>
    <row r="9" spans="6:57" x14ac:dyDescent="0.35">
      <c r="F9" s="26"/>
      <c r="G9" s="26"/>
      <c r="H9" s="26"/>
      <c r="I9" s="6"/>
      <c r="J9" s="6"/>
      <c r="K9" s="6"/>
      <c r="L9" s="6"/>
      <c r="M9" s="6"/>
      <c r="N9" s="6"/>
      <c r="O9" s="6"/>
      <c r="P9" s="6"/>
      <c r="Q9" s="6"/>
      <c r="R9" s="26"/>
      <c r="S9" s="26"/>
      <c r="T9" s="26"/>
      <c r="U9" s="26"/>
      <c r="V9" s="26"/>
      <c r="W9" s="26"/>
      <c r="X9" s="26"/>
      <c r="Y9" s="26"/>
      <c r="Z9" s="26"/>
      <c r="AA9" s="7"/>
    </row>
    <row r="10" spans="6:57" x14ac:dyDescent="0.35">
      <c r="F10" s="26"/>
      <c r="G10" s="96" t="s">
        <v>38</v>
      </c>
      <c r="H10" s="96"/>
      <c r="I10" s="96"/>
      <c r="J10" s="96"/>
      <c r="K10" s="96"/>
      <c r="L10" s="96"/>
      <c r="M10" s="96"/>
      <c r="N10" s="96"/>
      <c r="O10" s="96"/>
      <c r="P10" s="96"/>
      <c r="Q10" s="96"/>
      <c r="R10" s="97" t="s">
        <v>39</v>
      </c>
      <c r="S10" s="97"/>
      <c r="T10" s="97"/>
      <c r="U10" s="97"/>
      <c r="V10" s="97"/>
      <c r="W10" s="97"/>
      <c r="X10" s="97"/>
      <c r="Y10" s="97"/>
      <c r="Z10" s="97"/>
      <c r="AA10" s="97"/>
      <c r="AB10" s="97"/>
      <c r="AC10" s="98" t="s">
        <v>40</v>
      </c>
      <c r="AD10" s="98"/>
      <c r="AE10" s="98"/>
      <c r="AF10" s="98"/>
      <c r="AG10" s="98"/>
      <c r="AH10" s="98"/>
      <c r="AI10" s="98"/>
      <c r="AJ10" s="98"/>
      <c r="AK10" s="98"/>
      <c r="AL10" s="98"/>
      <c r="AM10" s="98"/>
      <c r="AN10" s="98"/>
      <c r="AO10" s="98"/>
      <c r="AP10" s="98"/>
      <c r="AQ10" s="98"/>
      <c r="AR10" s="98"/>
      <c r="AS10" s="98"/>
      <c r="AT10" s="98"/>
      <c r="AU10" s="98"/>
      <c r="AV10" s="98"/>
      <c r="AW10" s="98"/>
      <c r="AX10" s="98"/>
      <c r="AY10" s="98"/>
      <c r="AZ10" s="98"/>
      <c r="BA10" s="98"/>
      <c r="BB10" s="98"/>
      <c r="BC10" s="98"/>
      <c r="BD10" s="98"/>
      <c r="BE10" s="98"/>
    </row>
    <row r="11" spans="6:57" x14ac:dyDescent="0.35">
      <c r="F11" s="26"/>
      <c r="G11" s="8">
        <v>2000</v>
      </c>
      <c r="H11" s="8">
        <v>2001</v>
      </c>
      <c r="I11" s="8">
        <v>2002</v>
      </c>
      <c r="J11" s="8">
        <v>2003</v>
      </c>
      <c r="K11" s="8">
        <v>2004</v>
      </c>
      <c r="L11" s="8">
        <v>2005</v>
      </c>
      <c r="M11" s="8">
        <v>2006</v>
      </c>
      <c r="N11" s="8">
        <v>2007</v>
      </c>
      <c r="O11" s="8">
        <v>2008</v>
      </c>
      <c r="P11" s="8">
        <v>2009</v>
      </c>
      <c r="Q11" s="8">
        <v>2010</v>
      </c>
      <c r="R11" s="9">
        <v>2011</v>
      </c>
      <c r="S11" s="9">
        <v>2012</v>
      </c>
      <c r="T11" s="9">
        <v>2013</v>
      </c>
      <c r="U11" s="9">
        <v>2014</v>
      </c>
      <c r="V11" s="9">
        <v>2015</v>
      </c>
      <c r="W11" s="9">
        <v>2016</v>
      </c>
      <c r="X11" s="9">
        <v>2017</v>
      </c>
      <c r="Y11" s="9">
        <v>2018</v>
      </c>
      <c r="Z11" s="9">
        <v>2019</v>
      </c>
      <c r="AA11" s="9">
        <v>2020</v>
      </c>
      <c r="AB11" s="9">
        <v>2021</v>
      </c>
      <c r="AC11" s="10">
        <v>2022</v>
      </c>
      <c r="AD11" s="10">
        <v>2023</v>
      </c>
      <c r="AE11" s="10">
        <v>2024</v>
      </c>
      <c r="AF11" s="10">
        <v>2025</v>
      </c>
      <c r="AG11" s="10">
        <v>2026</v>
      </c>
      <c r="AH11" s="10">
        <v>2027</v>
      </c>
      <c r="AI11" s="10">
        <v>2028</v>
      </c>
      <c r="AJ11" s="10">
        <v>2029</v>
      </c>
      <c r="AK11" s="10">
        <v>2030</v>
      </c>
      <c r="AL11" s="10">
        <v>2031</v>
      </c>
      <c r="AM11" s="10">
        <v>2032</v>
      </c>
      <c r="AN11" s="10">
        <v>2033</v>
      </c>
      <c r="AO11" s="10">
        <v>2034</v>
      </c>
      <c r="AP11" s="10">
        <v>2035</v>
      </c>
      <c r="AQ11" s="10">
        <v>2036</v>
      </c>
      <c r="AR11" s="10">
        <v>2037</v>
      </c>
      <c r="AS11" s="10">
        <v>2038</v>
      </c>
      <c r="AT11" s="10">
        <v>2039</v>
      </c>
      <c r="AU11" s="10">
        <v>2040</v>
      </c>
      <c r="AV11" s="10">
        <v>2041</v>
      </c>
      <c r="AW11" s="10">
        <v>2042</v>
      </c>
      <c r="AX11" s="10">
        <v>2043</v>
      </c>
      <c r="AY11" s="10">
        <v>2044</v>
      </c>
      <c r="AZ11" s="10">
        <v>2045</v>
      </c>
      <c r="BA11" s="10">
        <v>2046</v>
      </c>
      <c r="BB11" s="10">
        <v>2047</v>
      </c>
      <c r="BC11" s="10">
        <v>2048</v>
      </c>
      <c r="BD11" s="10">
        <v>2049</v>
      </c>
      <c r="BE11" s="10">
        <v>2050</v>
      </c>
    </row>
    <row r="12" spans="6:57" x14ac:dyDescent="0.35">
      <c r="F12" s="26" t="s">
        <v>41</v>
      </c>
      <c r="G12" s="11">
        <f>G$43*'Shares PortablePCs+Tablets'!C5</f>
        <v>0</v>
      </c>
      <c r="H12" s="11">
        <f>H$43*'Shares PortablePCs+Tablets'!D5</f>
        <v>0</v>
      </c>
      <c r="I12" s="11">
        <f>I$43*'Shares PortablePCs+Tablets'!E5</f>
        <v>0</v>
      </c>
      <c r="J12" s="11">
        <f>J$43*'Shares PortablePCs+Tablets'!F5</f>
        <v>0</v>
      </c>
      <c r="K12" s="11">
        <f>K$43*'Shares PortablePCs+Tablets'!G5</f>
        <v>0</v>
      </c>
      <c r="L12" s="11">
        <f>L$43*'Shares PortablePCs+Tablets'!H5</f>
        <v>0</v>
      </c>
      <c r="M12" s="11">
        <f>M$43*'Shares PortablePCs+Tablets'!I5</f>
        <v>0</v>
      </c>
      <c r="N12" s="11">
        <f>N$43*'Shares PortablePCs+Tablets'!J5</f>
        <v>0</v>
      </c>
      <c r="O12" s="11">
        <f>O$43*'Shares PortablePCs+Tablets'!K5</f>
        <v>0</v>
      </c>
      <c r="P12" s="11">
        <f>P$43*'Shares PortablePCs+Tablets'!L5</f>
        <v>0</v>
      </c>
      <c r="Q12" s="11">
        <f>Q$43*'Shares PortablePCs+Tablets'!M5</f>
        <v>0</v>
      </c>
      <c r="R12" s="11">
        <f>R$43*'Shares PortablePCs+Tablets'!N5</f>
        <v>0</v>
      </c>
      <c r="S12" s="11">
        <f>S$43*'Shares PortablePCs+Tablets'!O5</f>
        <v>0</v>
      </c>
      <c r="T12" s="11">
        <f>T$43*'Shares PortablePCs+Tablets'!P5</f>
        <v>0</v>
      </c>
      <c r="U12" s="11">
        <f>U$43*'Shares PortablePCs+Tablets'!Q5</f>
        <v>0</v>
      </c>
      <c r="V12" s="11">
        <f>V$43*'Shares PortablePCs+Tablets'!R5</f>
        <v>0</v>
      </c>
      <c r="W12" s="11">
        <f>W$43*'Shares PortablePCs+Tablets'!S5</f>
        <v>0</v>
      </c>
      <c r="X12" s="11">
        <f>X$43*'Shares PortablePCs+Tablets'!T5</f>
        <v>0</v>
      </c>
      <c r="Y12" s="11">
        <f>Y$43*'Shares PortablePCs+Tablets'!U5</f>
        <v>0</v>
      </c>
      <c r="Z12" s="11">
        <f>Z$43*'Shares PortablePCs+Tablets'!V5</f>
        <v>0</v>
      </c>
      <c r="AA12" s="11">
        <f>AA$43*'Shares PortablePCs+Tablets'!W5</f>
        <v>0</v>
      </c>
      <c r="AB12" s="11">
        <f>AB$43*'Shares PortablePCs+Tablets'!X5</f>
        <v>0</v>
      </c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</row>
    <row r="13" spans="6:57" x14ac:dyDescent="0.35">
      <c r="F13" s="26" t="s">
        <v>42</v>
      </c>
      <c r="G13" s="11">
        <f>G$43*'Shares PortablePCs+Tablets'!C6</f>
        <v>0</v>
      </c>
      <c r="H13" s="11">
        <f>H$43*'Shares PortablePCs+Tablets'!D6</f>
        <v>0</v>
      </c>
      <c r="I13" s="11">
        <f>I$43*'Shares PortablePCs+Tablets'!E6</f>
        <v>0</v>
      </c>
      <c r="J13" s="11">
        <f>J$43*'Shares PortablePCs+Tablets'!F6</f>
        <v>0</v>
      </c>
      <c r="K13" s="11">
        <f>K$43*'Shares PortablePCs+Tablets'!G6</f>
        <v>0</v>
      </c>
      <c r="L13" s="11">
        <f>L$43*'Shares PortablePCs+Tablets'!H6</f>
        <v>0</v>
      </c>
      <c r="M13" s="11">
        <f>M$43*'Shares PortablePCs+Tablets'!I6</f>
        <v>0</v>
      </c>
      <c r="N13" s="11">
        <f>N$43*'Shares PortablePCs+Tablets'!J6</f>
        <v>0</v>
      </c>
      <c r="O13" s="11">
        <f>O$43*'Shares PortablePCs+Tablets'!K6</f>
        <v>0</v>
      </c>
      <c r="P13" s="11">
        <f>P$43*'Shares PortablePCs+Tablets'!L6</f>
        <v>0</v>
      </c>
      <c r="Q13" s="11">
        <f>Q$43*'Shares PortablePCs+Tablets'!M6</f>
        <v>0</v>
      </c>
      <c r="R13" s="11">
        <f>R$43*'Shares PortablePCs+Tablets'!N6</f>
        <v>0</v>
      </c>
      <c r="S13" s="11">
        <f>S$43*'Shares PortablePCs+Tablets'!O6</f>
        <v>0</v>
      </c>
      <c r="T13" s="11">
        <f>T$43*'Shares PortablePCs+Tablets'!P6</f>
        <v>0</v>
      </c>
      <c r="U13" s="11">
        <f>U$43*'Shares PortablePCs+Tablets'!Q6</f>
        <v>0</v>
      </c>
      <c r="V13" s="11">
        <f>V$43*'Shares PortablePCs+Tablets'!R6</f>
        <v>0</v>
      </c>
      <c r="W13" s="11">
        <f>W$43*'Shares PortablePCs+Tablets'!S6</f>
        <v>0</v>
      </c>
      <c r="X13" s="11">
        <f>X$43*'Shares PortablePCs+Tablets'!T6</f>
        <v>0</v>
      </c>
      <c r="Y13" s="11">
        <f>Y$43*'Shares PortablePCs+Tablets'!U6</f>
        <v>0</v>
      </c>
      <c r="Z13" s="11">
        <f>Z$43*'Shares PortablePCs+Tablets'!V6</f>
        <v>0</v>
      </c>
      <c r="AA13" s="11">
        <f>AA$43*'Shares PortablePCs+Tablets'!W6</f>
        <v>0</v>
      </c>
      <c r="AB13" s="11">
        <f>AB$43*'Shares PortablePCs+Tablets'!X6</f>
        <v>0</v>
      </c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</row>
    <row r="14" spans="6:57" x14ac:dyDescent="0.35">
      <c r="F14" s="26" t="s">
        <v>43</v>
      </c>
      <c r="G14" s="11">
        <f>G$43*'Shares PortablePCs+Tablets'!C7</f>
        <v>0</v>
      </c>
      <c r="H14" s="11">
        <f>H$43*'Shares PortablePCs+Tablets'!D7</f>
        <v>0</v>
      </c>
      <c r="I14" s="11">
        <f>I$43*'Shares PortablePCs+Tablets'!E7</f>
        <v>0</v>
      </c>
      <c r="J14" s="11">
        <f>J$43*'Shares PortablePCs+Tablets'!F7</f>
        <v>0</v>
      </c>
      <c r="K14" s="11">
        <f>K$43*'Shares PortablePCs+Tablets'!G7</f>
        <v>0</v>
      </c>
      <c r="L14" s="11">
        <f>L$43*'Shares PortablePCs+Tablets'!H7</f>
        <v>0</v>
      </c>
      <c r="M14" s="11">
        <f>M$43*'Shares PortablePCs+Tablets'!I7</f>
        <v>0</v>
      </c>
      <c r="N14" s="11">
        <f>N$43*'Shares PortablePCs+Tablets'!J7</f>
        <v>0</v>
      </c>
      <c r="O14" s="11">
        <f>O$43*'Shares PortablePCs+Tablets'!K7</f>
        <v>0</v>
      </c>
      <c r="P14" s="11">
        <f>P$43*'Shares PortablePCs+Tablets'!L7</f>
        <v>0</v>
      </c>
      <c r="Q14" s="11">
        <f>Q$43*'Shares PortablePCs+Tablets'!M7</f>
        <v>0</v>
      </c>
      <c r="R14" s="11">
        <f>R$43*'Shares PortablePCs+Tablets'!N7</f>
        <v>0</v>
      </c>
      <c r="S14" s="11">
        <f>S$43*'Shares PortablePCs+Tablets'!O7</f>
        <v>0</v>
      </c>
      <c r="T14" s="11">
        <f>T$43*'Shares PortablePCs+Tablets'!P7</f>
        <v>0</v>
      </c>
      <c r="U14" s="11">
        <f>U$43*'Shares PortablePCs+Tablets'!Q7</f>
        <v>0</v>
      </c>
      <c r="V14" s="11">
        <f>V$43*'Shares PortablePCs+Tablets'!R7</f>
        <v>0</v>
      </c>
      <c r="W14" s="11">
        <f>W$43*'Shares PortablePCs+Tablets'!S7</f>
        <v>0</v>
      </c>
      <c r="X14" s="11">
        <f>X$43*'Shares PortablePCs+Tablets'!T7</f>
        <v>0</v>
      </c>
      <c r="Y14" s="11">
        <f>Y$43*'Shares PortablePCs+Tablets'!U7</f>
        <v>0</v>
      </c>
      <c r="Z14" s="11">
        <f>Z$43*'Shares PortablePCs+Tablets'!V7</f>
        <v>0</v>
      </c>
      <c r="AA14" s="11">
        <f>AA$43*'Shares PortablePCs+Tablets'!W7</f>
        <v>0</v>
      </c>
      <c r="AB14" s="11">
        <f>AB$43*'Shares PortablePCs+Tablets'!X7</f>
        <v>0</v>
      </c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</row>
    <row r="15" spans="6:57" x14ac:dyDescent="0.35">
      <c r="F15" s="26" t="s">
        <v>44</v>
      </c>
      <c r="G15" s="11">
        <f>G$43*'Shares PortablePCs+Tablets'!C8</f>
        <v>0</v>
      </c>
      <c r="H15" s="11">
        <f>H$43*'Shares PortablePCs+Tablets'!D8</f>
        <v>0</v>
      </c>
      <c r="I15" s="11">
        <f>I$43*'Shares PortablePCs+Tablets'!E8</f>
        <v>0</v>
      </c>
      <c r="J15" s="11">
        <f>J$43*'Shares PortablePCs+Tablets'!F8</f>
        <v>0</v>
      </c>
      <c r="K15" s="11">
        <f>K$43*'Shares PortablePCs+Tablets'!G8</f>
        <v>0</v>
      </c>
      <c r="L15" s="11">
        <f>L$43*'Shares PortablePCs+Tablets'!H8</f>
        <v>0</v>
      </c>
      <c r="M15" s="11">
        <f>M$43*'Shares PortablePCs+Tablets'!I8</f>
        <v>0</v>
      </c>
      <c r="N15" s="11">
        <f>N$43*'Shares PortablePCs+Tablets'!J8</f>
        <v>0</v>
      </c>
      <c r="O15" s="11">
        <f>O$43*'Shares PortablePCs+Tablets'!K8</f>
        <v>0</v>
      </c>
      <c r="P15" s="11">
        <f>P$43*'Shares PortablePCs+Tablets'!L8</f>
        <v>0</v>
      </c>
      <c r="Q15" s="11">
        <f>Q$43*'Shares PortablePCs+Tablets'!M8</f>
        <v>0</v>
      </c>
      <c r="R15" s="11">
        <f>R$43*'Shares PortablePCs+Tablets'!N8</f>
        <v>0</v>
      </c>
      <c r="S15" s="11">
        <f>S$43*'Shares PortablePCs+Tablets'!O8</f>
        <v>0</v>
      </c>
      <c r="T15" s="11">
        <f>T$43*'Shares PortablePCs+Tablets'!P8</f>
        <v>0</v>
      </c>
      <c r="U15" s="11">
        <f>U$43*'Shares PortablePCs+Tablets'!Q8</f>
        <v>0</v>
      </c>
      <c r="V15" s="11">
        <f>V$43*'Shares PortablePCs+Tablets'!R8</f>
        <v>0</v>
      </c>
      <c r="W15" s="11">
        <f>W$43*'Shares PortablePCs+Tablets'!S8</f>
        <v>0</v>
      </c>
      <c r="X15" s="11">
        <f>X$43*'Shares PortablePCs+Tablets'!T8</f>
        <v>0</v>
      </c>
      <c r="Y15" s="11">
        <f>Y$43*'Shares PortablePCs+Tablets'!U8</f>
        <v>0</v>
      </c>
      <c r="Z15" s="11">
        <f>Z$43*'Shares PortablePCs+Tablets'!V8</f>
        <v>0</v>
      </c>
      <c r="AA15" s="11">
        <f>AA$43*'Shares PortablePCs+Tablets'!W8</f>
        <v>0</v>
      </c>
      <c r="AB15" s="11">
        <f>AB$43*'Shares PortablePCs+Tablets'!X8</f>
        <v>0</v>
      </c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</row>
    <row r="16" spans="6:57" x14ac:dyDescent="0.35">
      <c r="F16" s="26" t="s">
        <v>45</v>
      </c>
      <c r="G16" s="11">
        <f>G$43*'Shares PortablePCs+Tablets'!C9</f>
        <v>0</v>
      </c>
      <c r="H16" s="11">
        <f>H$43*'Shares PortablePCs+Tablets'!D9</f>
        <v>0</v>
      </c>
      <c r="I16" s="11">
        <f>I$43*'Shares PortablePCs+Tablets'!E9</f>
        <v>0</v>
      </c>
      <c r="J16" s="11">
        <f>J$43*'Shares PortablePCs+Tablets'!F9</f>
        <v>0</v>
      </c>
      <c r="K16" s="11">
        <f>K$43*'Shares PortablePCs+Tablets'!G9</f>
        <v>0</v>
      </c>
      <c r="L16" s="11">
        <f>L$43*'Shares PortablePCs+Tablets'!H9</f>
        <v>0</v>
      </c>
      <c r="M16" s="11">
        <f>M$43*'Shares PortablePCs+Tablets'!I9</f>
        <v>0</v>
      </c>
      <c r="N16" s="11">
        <f>N$43*'Shares PortablePCs+Tablets'!J9</f>
        <v>0</v>
      </c>
      <c r="O16" s="11">
        <f>O$43*'Shares PortablePCs+Tablets'!K9</f>
        <v>0</v>
      </c>
      <c r="P16" s="11">
        <f>P$43*'Shares PortablePCs+Tablets'!L9</f>
        <v>0</v>
      </c>
      <c r="Q16" s="11">
        <f>Q$43*'Shares PortablePCs+Tablets'!M9</f>
        <v>0</v>
      </c>
      <c r="R16" s="11">
        <f>R$43*'Shares PortablePCs+Tablets'!N9</f>
        <v>0</v>
      </c>
      <c r="S16" s="11">
        <f>S$43*'Shares PortablePCs+Tablets'!O9</f>
        <v>0</v>
      </c>
      <c r="T16" s="11">
        <f>T$43*'Shares PortablePCs+Tablets'!P9</f>
        <v>0</v>
      </c>
      <c r="U16" s="11">
        <f>U$43*'Shares PortablePCs+Tablets'!Q9</f>
        <v>0</v>
      </c>
      <c r="V16" s="11">
        <f>V$43*'Shares PortablePCs+Tablets'!R9</f>
        <v>0</v>
      </c>
      <c r="W16" s="11">
        <f>W$43*'Shares PortablePCs+Tablets'!S9</f>
        <v>0</v>
      </c>
      <c r="X16" s="11">
        <f>X$43*'Shares PortablePCs+Tablets'!T9</f>
        <v>0</v>
      </c>
      <c r="Y16" s="11">
        <f>Y$43*'Shares PortablePCs+Tablets'!U9</f>
        <v>0</v>
      </c>
      <c r="Z16" s="11">
        <f>Z$43*'Shares PortablePCs+Tablets'!V9</f>
        <v>0</v>
      </c>
      <c r="AA16" s="11">
        <f>AA$43*'Shares PortablePCs+Tablets'!W9</f>
        <v>0</v>
      </c>
      <c r="AB16" s="11">
        <f>AB$43*'Shares PortablePCs+Tablets'!X9</f>
        <v>0</v>
      </c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</row>
    <row r="17" spans="6:57" x14ac:dyDescent="0.35">
      <c r="F17" s="26" t="s">
        <v>46</v>
      </c>
      <c r="G17" s="11">
        <f>G$43*'Shares PortablePCs+Tablets'!C10</f>
        <v>0</v>
      </c>
      <c r="H17" s="11">
        <f>H$43*'Shares PortablePCs+Tablets'!D10</f>
        <v>0</v>
      </c>
      <c r="I17" s="11">
        <f>I$43*'Shares PortablePCs+Tablets'!E10</f>
        <v>0</v>
      </c>
      <c r="J17" s="11">
        <f>J$43*'Shares PortablePCs+Tablets'!F10</f>
        <v>0</v>
      </c>
      <c r="K17" s="11">
        <f>K$43*'Shares PortablePCs+Tablets'!G10</f>
        <v>0</v>
      </c>
      <c r="L17" s="11">
        <f>L$43*'Shares PortablePCs+Tablets'!H10</f>
        <v>0</v>
      </c>
      <c r="M17" s="11">
        <f>M$43*'Shares PortablePCs+Tablets'!I10</f>
        <v>0</v>
      </c>
      <c r="N17" s="11">
        <f>N$43*'Shares PortablePCs+Tablets'!J10</f>
        <v>0</v>
      </c>
      <c r="O17" s="11">
        <f>O$43*'Shares PortablePCs+Tablets'!K10</f>
        <v>0</v>
      </c>
      <c r="P17" s="11">
        <f>P$43*'Shares PortablePCs+Tablets'!L10</f>
        <v>0</v>
      </c>
      <c r="Q17" s="11">
        <f>Q$43*'Shares PortablePCs+Tablets'!M10</f>
        <v>0</v>
      </c>
      <c r="R17" s="11">
        <f>R$43*'Shares PortablePCs+Tablets'!N10</f>
        <v>0</v>
      </c>
      <c r="S17" s="11">
        <f>S$43*'Shares PortablePCs+Tablets'!O10</f>
        <v>0</v>
      </c>
      <c r="T17" s="11">
        <f>T$43*'Shares PortablePCs+Tablets'!P10</f>
        <v>0</v>
      </c>
      <c r="U17" s="11">
        <f>U$43*'Shares PortablePCs+Tablets'!Q10</f>
        <v>0</v>
      </c>
      <c r="V17" s="11">
        <f>V$43*'Shares PortablePCs+Tablets'!R10</f>
        <v>0</v>
      </c>
      <c r="W17" s="11">
        <f>W$43*'Shares PortablePCs+Tablets'!S10</f>
        <v>0</v>
      </c>
      <c r="X17" s="11">
        <f>X$43*'Shares PortablePCs+Tablets'!T10</f>
        <v>0</v>
      </c>
      <c r="Y17" s="11">
        <f>Y$43*'Shares PortablePCs+Tablets'!U10</f>
        <v>0</v>
      </c>
      <c r="Z17" s="11">
        <f>Z$43*'Shares PortablePCs+Tablets'!V10</f>
        <v>0</v>
      </c>
      <c r="AA17" s="11">
        <f>AA$43*'Shares PortablePCs+Tablets'!W10</f>
        <v>0</v>
      </c>
      <c r="AB17" s="11">
        <f>AB$43*'Shares PortablePCs+Tablets'!X10</f>
        <v>0</v>
      </c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</row>
    <row r="18" spans="6:57" x14ac:dyDescent="0.35">
      <c r="F18" s="26" t="s">
        <v>47</v>
      </c>
      <c r="G18" s="11">
        <f>G$43*'Shares PortablePCs+Tablets'!C11</f>
        <v>0</v>
      </c>
      <c r="H18" s="11">
        <f>H$43*'Shares PortablePCs+Tablets'!D11</f>
        <v>0</v>
      </c>
      <c r="I18" s="11">
        <f>I$43*'Shares PortablePCs+Tablets'!E11</f>
        <v>0</v>
      </c>
      <c r="J18" s="11">
        <f>J$43*'Shares PortablePCs+Tablets'!F11</f>
        <v>0</v>
      </c>
      <c r="K18" s="11">
        <f>K$43*'Shares PortablePCs+Tablets'!G11</f>
        <v>0</v>
      </c>
      <c r="L18" s="11">
        <f>L$43*'Shares PortablePCs+Tablets'!H11</f>
        <v>0</v>
      </c>
      <c r="M18" s="11">
        <f>M$43*'Shares PortablePCs+Tablets'!I11</f>
        <v>0</v>
      </c>
      <c r="N18" s="11">
        <f>N$43*'Shares PortablePCs+Tablets'!J11</f>
        <v>0</v>
      </c>
      <c r="O18" s="11">
        <f>O$43*'Shares PortablePCs+Tablets'!K11</f>
        <v>0</v>
      </c>
      <c r="P18" s="11">
        <f>P$43*'Shares PortablePCs+Tablets'!L11</f>
        <v>0</v>
      </c>
      <c r="Q18" s="11">
        <f>Q$43*'Shares PortablePCs+Tablets'!M11</f>
        <v>0</v>
      </c>
      <c r="R18" s="11">
        <f>R$43*'Shares PortablePCs+Tablets'!N11</f>
        <v>0</v>
      </c>
      <c r="S18" s="11">
        <f>S$43*'Shares PortablePCs+Tablets'!O11</f>
        <v>0</v>
      </c>
      <c r="T18" s="11">
        <f>T$43*'Shares PortablePCs+Tablets'!P11</f>
        <v>0</v>
      </c>
      <c r="U18" s="11">
        <f>U$43*'Shares PortablePCs+Tablets'!Q11</f>
        <v>0</v>
      </c>
      <c r="V18" s="11">
        <f>V$43*'Shares PortablePCs+Tablets'!R11</f>
        <v>0</v>
      </c>
      <c r="W18" s="11">
        <f>W$43*'Shares PortablePCs+Tablets'!S11</f>
        <v>0</v>
      </c>
      <c r="X18" s="11">
        <f>X$43*'Shares PortablePCs+Tablets'!T11</f>
        <v>0</v>
      </c>
      <c r="Y18" s="11">
        <f>Y$43*'Shares PortablePCs+Tablets'!U11</f>
        <v>0</v>
      </c>
      <c r="Z18" s="11">
        <f>Z$43*'Shares PortablePCs+Tablets'!V11</f>
        <v>0</v>
      </c>
      <c r="AA18" s="11">
        <f>AA$43*'Shares PortablePCs+Tablets'!W11</f>
        <v>0</v>
      </c>
      <c r="AB18" s="11">
        <f>AB$43*'Shares PortablePCs+Tablets'!X11</f>
        <v>0</v>
      </c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B18" s="13"/>
      <c r="BC18" s="13"/>
      <c r="BD18" s="13"/>
      <c r="BE18" s="13"/>
    </row>
    <row r="19" spans="6:57" x14ac:dyDescent="0.35">
      <c r="F19" s="26" t="s">
        <v>48</v>
      </c>
      <c r="G19" s="11">
        <f>G$43*'Shares PortablePCs+Tablets'!C12</f>
        <v>0</v>
      </c>
      <c r="H19" s="11">
        <f>H$43*'Shares PortablePCs+Tablets'!D12</f>
        <v>0</v>
      </c>
      <c r="I19" s="11">
        <f>I$43*'Shares PortablePCs+Tablets'!E12</f>
        <v>0</v>
      </c>
      <c r="J19" s="11">
        <f>J$43*'Shares PortablePCs+Tablets'!F12</f>
        <v>0</v>
      </c>
      <c r="K19" s="11">
        <f>K$43*'Shares PortablePCs+Tablets'!G12</f>
        <v>0</v>
      </c>
      <c r="L19" s="11">
        <f>L$43*'Shares PortablePCs+Tablets'!H12</f>
        <v>0</v>
      </c>
      <c r="M19" s="11">
        <f>M$43*'Shares PortablePCs+Tablets'!I12</f>
        <v>0</v>
      </c>
      <c r="N19" s="11">
        <f>N$43*'Shares PortablePCs+Tablets'!J12</f>
        <v>0</v>
      </c>
      <c r="O19" s="11">
        <f>O$43*'Shares PortablePCs+Tablets'!K12</f>
        <v>0</v>
      </c>
      <c r="P19" s="11">
        <f>P$43*'Shares PortablePCs+Tablets'!L12</f>
        <v>0</v>
      </c>
      <c r="Q19" s="11">
        <f>Q$43*'Shares PortablePCs+Tablets'!M12</f>
        <v>0</v>
      </c>
      <c r="R19" s="11">
        <f>R$43*'Shares PortablePCs+Tablets'!N12</f>
        <v>0</v>
      </c>
      <c r="S19" s="11">
        <f>S$43*'Shares PortablePCs+Tablets'!O12</f>
        <v>0</v>
      </c>
      <c r="T19" s="11">
        <f>T$43*'Shares PortablePCs+Tablets'!P12</f>
        <v>0</v>
      </c>
      <c r="U19" s="11">
        <f>U$43*'Shares PortablePCs+Tablets'!Q12</f>
        <v>0</v>
      </c>
      <c r="V19" s="11">
        <f>V$43*'Shares PortablePCs+Tablets'!R12</f>
        <v>0</v>
      </c>
      <c r="W19" s="11">
        <f>W$43*'Shares PortablePCs+Tablets'!S12</f>
        <v>0</v>
      </c>
      <c r="X19" s="11">
        <f>X$43*'Shares PortablePCs+Tablets'!T12</f>
        <v>0</v>
      </c>
      <c r="Y19" s="11">
        <f>Y$43*'Shares PortablePCs+Tablets'!U12</f>
        <v>0</v>
      </c>
      <c r="Z19" s="11">
        <f>Z$43*'Shares PortablePCs+Tablets'!V12</f>
        <v>0</v>
      </c>
      <c r="AA19" s="11">
        <f>AA$43*'Shares PortablePCs+Tablets'!W12</f>
        <v>0</v>
      </c>
      <c r="AB19" s="11">
        <f>AB$43*'Shares PortablePCs+Tablets'!X12</f>
        <v>0</v>
      </c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</row>
    <row r="20" spans="6:57" x14ac:dyDescent="0.35">
      <c r="F20" s="26" t="s">
        <v>49</v>
      </c>
      <c r="G20" s="11">
        <f>G$43*'Shares PortablePCs+Tablets'!C13</f>
        <v>0</v>
      </c>
      <c r="H20" s="11">
        <f>H$43*'Shares PortablePCs+Tablets'!D13</f>
        <v>0</v>
      </c>
      <c r="I20" s="11">
        <f>I$43*'Shares PortablePCs+Tablets'!E13</f>
        <v>0</v>
      </c>
      <c r="J20" s="11">
        <f>J$43*'Shares PortablePCs+Tablets'!F13</f>
        <v>0</v>
      </c>
      <c r="K20" s="11">
        <f>K$43*'Shares PortablePCs+Tablets'!G13</f>
        <v>0</v>
      </c>
      <c r="L20" s="11">
        <f>L$43*'Shares PortablePCs+Tablets'!H13</f>
        <v>0</v>
      </c>
      <c r="M20" s="11">
        <f>M$43*'Shares PortablePCs+Tablets'!I13</f>
        <v>0</v>
      </c>
      <c r="N20" s="11">
        <f>N$43*'Shares PortablePCs+Tablets'!J13</f>
        <v>0</v>
      </c>
      <c r="O20" s="11">
        <f>O$43*'Shares PortablePCs+Tablets'!K13</f>
        <v>0</v>
      </c>
      <c r="P20" s="11">
        <f>P$43*'Shares PortablePCs+Tablets'!L13</f>
        <v>0</v>
      </c>
      <c r="Q20" s="11">
        <f>Q$43*'Shares PortablePCs+Tablets'!M13</f>
        <v>0</v>
      </c>
      <c r="R20" s="11">
        <f>R$43*'Shares PortablePCs+Tablets'!N13</f>
        <v>0</v>
      </c>
      <c r="S20" s="11">
        <f>S$43*'Shares PortablePCs+Tablets'!O13</f>
        <v>0</v>
      </c>
      <c r="T20" s="11">
        <f>T$43*'Shares PortablePCs+Tablets'!P13</f>
        <v>0</v>
      </c>
      <c r="U20" s="11">
        <f>U$43*'Shares PortablePCs+Tablets'!Q13</f>
        <v>0</v>
      </c>
      <c r="V20" s="11">
        <f>V$43*'Shares PortablePCs+Tablets'!R13</f>
        <v>0</v>
      </c>
      <c r="W20" s="11">
        <f>W$43*'Shares PortablePCs+Tablets'!S13</f>
        <v>0</v>
      </c>
      <c r="X20" s="11">
        <f>X$43*'Shares PortablePCs+Tablets'!T13</f>
        <v>0</v>
      </c>
      <c r="Y20" s="11">
        <f>Y$43*'Shares PortablePCs+Tablets'!U13</f>
        <v>0</v>
      </c>
      <c r="Z20" s="11">
        <f>Z$43*'Shares PortablePCs+Tablets'!V13</f>
        <v>0</v>
      </c>
      <c r="AA20" s="11">
        <f>AA$43*'Shares PortablePCs+Tablets'!W13</f>
        <v>0</v>
      </c>
      <c r="AB20" s="11">
        <f>AB$43*'Shares PortablePCs+Tablets'!X13</f>
        <v>0</v>
      </c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</row>
    <row r="21" spans="6:57" x14ac:dyDescent="0.35">
      <c r="F21" s="26" t="s">
        <v>35</v>
      </c>
      <c r="G21" s="11">
        <f>G$43*'Shares PortablePCs+Tablets'!C14</f>
        <v>0</v>
      </c>
      <c r="H21" s="11">
        <f>H$43*'Shares PortablePCs+Tablets'!D14</f>
        <v>0</v>
      </c>
      <c r="I21" s="11">
        <f>I$43*'Shares PortablePCs+Tablets'!E14</f>
        <v>0</v>
      </c>
      <c r="J21" s="11">
        <f>J$43*'Shares PortablePCs+Tablets'!F14</f>
        <v>0</v>
      </c>
      <c r="K21" s="11">
        <f>K$43*'Shares PortablePCs+Tablets'!G14</f>
        <v>0</v>
      </c>
      <c r="L21" s="11">
        <f>L$43*'Shares PortablePCs+Tablets'!H14</f>
        <v>0</v>
      </c>
      <c r="M21" s="11">
        <f>M$43*'Shares PortablePCs+Tablets'!I14</f>
        <v>0</v>
      </c>
      <c r="N21" s="11">
        <f>N$43*'Shares PortablePCs+Tablets'!J14</f>
        <v>0</v>
      </c>
      <c r="O21" s="11">
        <f>O$43*'Shares PortablePCs+Tablets'!K14</f>
        <v>0</v>
      </c>
      <c r="P21" s="11">
        <f>P$43*'Shares PortablePCs+Tablets'!L14</f>
        <v>0</v>
      </c>
      <c r="Q21" s="11">
        <f>Q$43*'Shares PortablePCs+Tablets'!M14</f>
        <v>0</v>
      </c>
      <c r="R21" s="11">
        <f>R$43*'Shares PortablePCs+Tablets'!N14</f>
        <v>0</v>
      </c>
      <c r="S21" s="11">
        <f>S$43*'Shares PortablePCs+Tablets'!O14</f>
        <v>0</v>
      </c>
      <c r="T21" s="11">
        <f>T$43*'Shares PortablePCs+Tablets'!P14</f>
        <v>0</v>
      </c>
      <c r="U21" s="11">
        <f>U$43*'Shares PortablePCs+Tablets'!Q14</f>
        <v>0</v>
      </c>
      <c r="V21" s="11">
        <f>V$43*'Shares PortablePCs+Tablets'!R14</f>
        <v>0</v>
      </c>
      <c r="W21" s="11">
        <f>W$43*'Shares PortablePCs+Tablets'!S14</f>
        <v>0</v>
      </c>
      <c r="X21" s="11">
        <f>X$43*'Shares PortablePCs+Tablets'!T14</f>
        <v>0</v>
      </c>
      <c r="Y21" s="11">
        <f>Y$43*'Shares PortablePCs+Tablets'!U14</f>
        <v>0</v>
      </c>
      <c r="Z21" s="11">
        <f>Z$43*'Shares PortablePCs+Tablets'!V14</f>
        <v>0</v>
      </c>
      <c r="AA21" s="11">
        <f>AA$43*'Shares PortablePCs+Tablets'!W14</f>
        <v>0</v>
      </c>
      <c r="AB21" s="11">
        <f>AB$43*'Shares PortablePCs+Tablets'!X14</f>
        <v>0</v>
      </c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</row>
    <row r="22" spans="6:57" x14ac:dyDescent="0.35">
      <c r="F22" s="26" t="s">
        <v>34</v>
      </c>
      <c r="G22" s="11">
        <f>G$43*'Shares PortablePCs+Tablets'!C15</f>
        <v>0</v>
      </c>
      <c r="H22" s="11">
        <f>H$43*'Shares PortablePCs+Tablets'!D15</f>
        <v>0</v>
      </c>
      <c r="I22" s="11">
        <f>I$43*'Shares PortablePCs+Tablets'!E15</f>
        <v>0</v>
      </c>
      <c r="J22" s="11">
        <f>J$43*'Shares PortablePCs+Tablets'!F15</f>
        <v>0</v>
      </c>
      <c r="K22" s="11">
        <f>K$43*'Shares PortablePCs+Tablets'!G15</f>
        <v>0</v>
      </c>
      <c r="L22" s="11">
        <f>L$43*'Shares PortablePCs+Tablets'!H15</f>
        <v>0</v>
      </c>
      <c r="M22" s="11">
        <f>M$43*'Shares PortablePCs+Tablets'!I15</f>
        <v>0</v>
      </c>
      <c r="N22" s="11">
        <f>N$43*'Shares PortablePCs+Tablets'!J15</f>
        <v>0</v>
      </c>
      <c r="O22" s="11">
        <f>O$43*'Shares PortablePCs+Tablets'!K15</f>
        <v>0</v>
      </c>
      <c r="P22" s="11">
        <f>P$43*'Shares PortablePCs+Tablets'!L15</f>
        <v>0</v>
      </c>
      <c r="Q22" s="11">
        <f>Q$43*'Shares PortablePCs+Tablets'!M15</f>
        <v>0</v>
      </c>
      <c r="R22" s="11">
        <f>R$43*'Shares PortablePCs+Tablets'!N15</f>
        <v>0</v>
      </c>
      <c r="S22" s="11">
        <f>S$43*'Shares PortablePCs+Tablets'!O15</f>
        <v>0</v>
      </c>
      <c r="T22" s="11">
        <f>T$43*'Shares PortablePCs+Tablets'!P15</f>
        <v>0</v>
      </c>
      <c r="U22" s="11">
        <f>U$43*'Shares PortablePCs+Tablets'!Q15</f>
        <v>0</v>
      </c>
      <c r="V22" s="11">
        <f>V$43*'Shares PortablePCs+Tablets'!R15</f>
        <v>0</v>
      </c>
      <c r="W22" s="11">
        <f>W$43*'Shares PortablePCs+Tablets'!S15</f>
        <v>0</v>
      </c>
      <c r="X22" s="11">
        <f>X$43*'Shares PortablePCs+Tablets'!T15</f>
        <v>0</v>
      </c>
      <c r="Y22" s="11">
        <f>Y$43*'Shares PortablePCs+Tablets'!U15</f>
        <v>0</v>
      </c>
      <c r="Z22" s="11">
        <f>Z$43*'Shares PortablePCs+Tablets'!V15</f>
        <v>0</v>
      </c>
      <c r="AA22" s="11">
        <f>AA$43*'Shares PortablePCs+Tablets'!W15</f>
        <v>0</v>
      </c>
      <c r="AB22" s="11">
        <f>AB$43*'Shares PortablePCs+Tablets'!X15</f>
        <v>0</v>
      </c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</row>
    <row r="23" spans="6:57" x14ac:dyDescent="0.35">
      <c r="F23" s="26" t="s">
        <v>50</v>
      </c>
      <c r="G23" s="11">
        <f>G$43*'Shares PortablePCs+Tablets'!C16</f>
        <v>0</v>
      </c>
      <c r="H23" s="11">
        <f>H$43*'Shares PortablePCs+Tablets'!D16</f>
        <v>0</v>
      </c>
      <c r="I23" s="11">
        <f>I$43*'Shares PortablePCs+Tablets'!E16</f>
        <v>0</v>
      </c>
      <c r="J23" s="11">
        <f>J$43*'Shares PortablePCs+Tablets'!F16</f>
        <v>0</v>
      </c>
      <c r="K23" s="11">
        <f>K$43*'Shares PortablePCs+Tablets'!G16</f>
        <v>0</v>
      </c>
      <c r="L23" s="11">
        <f>L$43*'Shares PortablePCs+Tablets'!H16</f>
        <v>0</v>
      </c>
      <c r="M23" s="11">
        <f>M$43*'Shares PortablePCs+Tablets'!I16</f>
        <v>0</v>
      </c>
      <c r="N23" s="11">
        <f>N$43*'Shares PortablePCs+Tablets'!J16</f>
        <v>0</v>
      </c>
      <c r="O23" s="11">
        <f>O$43*'Shares PortablePCs+Tablets'!K16</f>
        <v>0</v>
      </c>
      <c r="P23" s="11">
        <f>P$43*'Shares PortablePCs+Tablets'!L16</f>
        <v>0</v>
      </c>
      <c r="Q23" s="11">
        <f>Q$43*'Shares PortablePCs+Tablets'!M16</f>
        <v>0</v>
      </c>
      <c r="R23" s="11">
        <f>R$43*'Shares PortablePCs+Tablets'!N16</f>
        <v>0</v>
      </c>
      <c r="S23" s="11">
        <f>S$43*'Shares PortablePCs+Tablets'!O16</f>
        <v>0</v>
      </c>
      <c r="T23" s="11">
        <f>T$43*'Shares PortablePCs+Tablets'!P16</f>
        <v>0</v>
      </c>
      <c r="U23" s="11">
        <f>U$43*'Shares PortablePCs+Tablets'!Q16</f>
        <v>0</v>
      </c>
      <c r="V23" s="11">
        <f>V$43*'Shares PortablePCs+Tablets'!R16</f>
        <v>0</v>
      </c>
      <c r="W23" s="11">
        <f>W$43*'Shares PortablePCs+Tablets'!S16</f>
        <v>0</v>
      </c>
      <c r="X23" s="11">
        <f>X$43*'Shares PortablePCs+Tablets'!T16</f>
        <v>0</v>
      </c>
      <c r="Y23" s="11">
        <f>Y$43*'Shares PortablePCs+Tablets'!U16</f>
        <v>0</v>
      </c>
      <c r="Z23" s="11">
        <f>Z$43*'Shares PortablePCs+Tablets'!V16</f>
        <v>0</v>
      </c>
      <c r="AA23" s="11">
        <f>AA$43*'Shares PortablePCs+Tablets'!W16</f>
        <v>0</v>
      </c>
      <c r="AB23" s="11">
        <f>AB$43*'Shares PortablePCs+Tablets'!X16</f>
        <v>0</v>
      </c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</row>
    <row r="24" spans="6:57" x14ac:dyDescent="0.35">
      <c r="F24" s="26" t="s">
        <v>51</v>
      </c>
      <c r="G24" s="11">
        <f>G$43*'Shares PortablePCs+Tablets'!C17</f>
        <v>0</v>
      </c>
      <c r="H24" s="11">
        <f>H$43*'Shares PortablePCs+Tablets'!D17</f>
        <v>0</v>
      </c>
      <c r="I24" s="11">
        <f>I$43*'Shares PortablePCs+Tablets'!E17</f>
        <v>0</v>
      </c>
      <c r="J24" s="11">
        <f>J$43*'Shares PortablePCs+Tablets'!F17</f>
        <v>0</v>
      </c>
      <c r="K24" s="11">
        <f>K$43*'Shares PortablePCs+Tablets'!G17</f>
        <v>0</v>
      </c>
      <c r="L24" s="11">
        <f>L$43*'Shares PortablePCs+Tablets'!H17</f>
        <v>0</v>
      </c>
      <c r="M24" s="11">
        <f>M$43*'Shares PortablePCs+Tablets'!I17</f>
        <v>0</v>
      </c>
      <c r="N24" s="11">
        <f>N$43*'Shares PortablePCs+Tablets'!J17</f>
        <v>0</v>
      </c>
      <c r="O24" s="11">
        <f>O$43*'Shares PortablePCs+Tablets'!K17</f>
        <v>0</v>
      </c>
      <c r="P24" s="11">
        <f>P$43*'Shares PortablePCs+Tablets'!L17</f>
        <v>0</v>
      </c>
      <c r="Q24" s="11">
        <f>Q$43*'Shares PortablePCs+Tablets'!M17</f>
        <v>0</v>
      </c>
      <c r="R24" s="11">
        <f>R$43*'Shares PortablePCs+Tablets'!N17</f>
        <v>0</v>
      </c>
      <c r="S24" s="11">
        <f>S$43*'Shares PortablePCs+Tablets'!O17</f>
        <v>0</v>
      </c>
      <c r="T24" s="11">
        <f>T$43*'Shares PortablePCs+Tablets'!P17</f>
        <v>0</v>
      </c>
      <c r="U24" s="11">
        <f>U$43*'Shares PortablePCs+Tablets'!Q17</f>
        <v>0</v>
      </c>
      <c r="V24" s="11">
        <f>V$43*'Shares PortablePCs+Tablets'!R17</f>
        <v>0</v>
      </c>
      <c r="W24" s="11">
        <f>W$43*'Shares PortablePCs+Tablets'!S17</f>
        <v>0</v>
      </c>
      <c r="X24" s="11">
        <f>X$43*'Shares PortablePCs+Tablets'!T17</f>
        <v>0</v>
      </c>
      <c r="Y24" s="11">
        <f>Y$43*'Shares PortablePCs+Tablets'!U17</f>
        <v>0</v>
      </c>
      <c r="Z24" s="11">
        <f>Z$43*'Shares PortablePCs+Tablets'!V17</f>
        <v>0</v>
      </c>
      <c r="AA24" s="11">
        <f>AA$43*'Shares PortablePCs+Tablets'!W17</f>
        <v>0</v>
      </c>
      <c r="AB24" s="11">
        <f>AB$43*'Shares PortablePCs+Tablets'!X17</f>
        <v>0</v>
      </c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</row>
    <row r="25" spans="6:57" x14ac:dyDescent="0.35">
      <c r="F25" s="26" t="s">
        <v>52</v>
      </c>
      <c r="G25" s="11">
        <f>G$43*'Shares PortablePCs+Tablets'!C18</f>
        <v>0</v>
      </c>
      <c r="H25" s="11">
        <f>H$43*'Shares PortablePCs+Tablets'!D18</f>
        <v>0</v>
      </c>
      <c r="I25" s="11">
        <f>I$43*'Shares PortablePCs+Tablets'!E18</f>
        <v>0</v>
      </c>
      <c r="J25" s="11">
        <f>J$43*'Shares PortablePCs+Tablets'!F18</f>
        <v>0</v>
      </c>
      <c r="K25" s="11">
        <f>K$43*'Shares PortablePCs+Tablets'!G18</f>
        <v>0</v>
      </c>
      <c r="L25" s="11">
        <f>L$43*'Shares PortablePCs+Tablets'!H18</f>
        <v>0</v>
      </c>
      <c r="M25" s="11">
        <f>M$43*'Shares PortablePCs+Tablets'!I18</f>
        <v>0</v>
      </c>
      <c r="N25" s="11">
        <f>N$43*'Shares PortablePCs+Tablets'!J18</f>
        <v>0</v>
      </c>
      <c r="O25" s="11">
        <f>O$43*'Shares PortablePCs+Tablets'!K18</f>
        <v>0</v>
      </c>
      <c r="P25" s="11">
        <f>P$43*'Shares PortablePCs+Tablets'!L18</f>
        <v>0</v>
      </c>
      <c r="Q25" s="11">
        <f>Q$43*'Shares PortablePCs+Tablets'!M18</f>
        <v>0</v>
      </c>
      <c r="R25" s="11">
        <f>R$43*'Shares PortablePCs+Tablets'!N18</f>
        <v>0</v>
      </c>
      <c r="S25" s="11">
        <f>S$43*'Shares PortablePCs+Tablets'!O18</f>
        <v>0</v>
      </c>
      <c r="T25" s="11">
        <f>T$43*'Shares PortablePCs+Tablets'!P18</f>
        <v>0</v>
      </c>
      <c r="U25" s="11">
        <f>U$43*'Shares PortablePCs+Tablets'!Q18</f>
        <v>0</v>
      </c>
      <c r="V25" s="11">
        <f>V$43*'Shares PortablePCs+Tablets'!R18</f>
        <v>0</v>
      </c>
      <c r="W25" s="11">
        <f>W$43*'Shares PortablePCs+Tablets'!S18</f>
        <v>0</v>
      </c>
      <c r="X25" s="11">
        <f>X$43*'Shares PortablePCs+Tablets'!T18</f>
        <v>0</v>
      </c>
      <c r="Y25" s="11">
        <f>Y$43*'Shares PortablePCs+Tablets'!U18</f>
        <v>0</v>
      </c>
      <c r="Z25" s="11">
        <f>Z$43*'Shares PortablePCs+Tablets'!V18</f>
        <v>0</v>
      </c>
      <c r="AA25" s="11">
        <f>AA$43*'Shares PortablePCs+Tablets'!W18</f>
        <v>0</v>
      </c>
      <c r="AB25" s="11">
        <f>AB$43*'Shares PortablePCs+Tablets'!X18</f>
        <v>0</v>
      </c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</row>
    <row r="26" spans="6:57" x14ac:dyDescent="0.35">
      <c r="F26" s="26" t="s">
        <v>53</v>
      </c>
      <c r="G26" s="11">
        <f>G$43*'Shares PortablePCs+Tablets'!C19</f>
        <v>0</v>
      </c>
      <c r="H26" s="11">
        <f>H$43*'Shares PortablePCs+Tablets'!D19</f>
        <v>0</v>
      </c>
      <c r="I26" s="11">
        <f>I$43*'Shares PortablePCs+Tablets'!E19</f>
        <v>0</v>
      </c>
      <c r="J26" s="11">
        <f>J$43*'Shares PortablePCs+Tablets'!F19</f>
        <v>0</v>
      </c>
      <c r="K26" s="11">
        <f>K$43*'Shares PortablePCs+Tablets'!G19</f>
        <v>0</v>
      </c>
      <c r="L26" s="11">
        <f>L$43*'Shares PortablePCs+Tablets'!H19</f>
        <v>0</v>
      </c>
      <c r="M26" s="11">
        <f>M$43*'Shares PortablePCs+Tablets'!I19</f>
        <v>0</v>
      </c>
      <c r="N26" s="11">
        <f>N$43*'Shares PortablePCs+Tablets'!J19</f>
        <v>0</v>
      </c>
      <c r="O26" s="11">
        <f>O$43*'Shares PortablePCs+Tablets'!K19</f>
        <v>0</v>
      </c>
      <c r="P26" s="11">
        <f>P$43*'Shares PortablePCs+Tablets'!L19</f>
        <v>0</v>
      </c>
      <c r="Q26" s="11">
        <f>Q$43*'Shares PortablePCs+Tablets'!M19</f>
        <v>0</v>
      </c>
      <c r="R26" s="11">
        <f>R$43*'Shares PortablePCs+Tablets'!N19</f>
        <v>0</v>
      </c>
      <c r="S26" s="11">
        <f>S$43*'Shares PortablePCs+Tablets'!O19</f>
        <v>0</v>
      </c>
      <c r="T26" s="11">
        <f>T$43*'Shares PortablePCs+Tablets'!P19</f>
        <v>0</v>
      </c>
      <c r="U26" s="11">
        <f>U$43*'Shares PortablePCs+Tablets'!Q19</f>
        <v>0</v>
      </c>
      <c r="V26" s="11">
        <f>V$43*'Shares PortablePCs+Tablets'!R19</f>
        <v>0</v>
      </c>
      <c r="W26" s="11">
        <f>W$43*'Shares PortablePCs+Tablets'!S19</f>
        <v>0</v>
      </c>
      <c r="X26" s="11">
        <f>X$43*'Shares PortablePCs+Tablets'!T19</f>
        <v>0</v>
      </c>
      <c r="Y26" s="11">
        <f>Y$43*'Shares PortablePCs+Tablets'!U19</f>
        <v>0</v>
      </c>
      <c r="Z26" s="11">
        <f>Z$43*'Shares PortablePCs+Tablets'!V19</f>
        <v>0</v>
      </c>
      <c r="AA26" s="11">
        <f>AA$43*'Shares PortablePCs+Tablets'!W19</f>
        <v>0</v>
      </c>
      <c r="AB26" s="11">
        <f>AB$43*'Shares PortablePCs+Tablets'!X19</f>
        <v>0</v>
      </c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</row>
    <row r="27" spans="6:57" x14ac:dyDescent="0.35">
      <c r="F27" s="26" t="s">
        <v>54</v>
      </c>
      <c r="G27" s="11">
        <f>G$43*'Shares PortablePCs+Tablets'!C20</f>
        <v>0</v>
      </c>
      <c r="H27" s="11">
        <f>H$43*'Shares PortablePCs+Tablets'!D20</f>
        <v>0</v>
      </c>
      <c r="I27" s="11">
        <f>I$43*'Shares PortablePCs+Tablets'!E20</f>
        <v>0</v>
      </c>
      <c r="J27" s="11">
        <f>J$43*'Shares PortablePCs+Tablets'!F20</f>
        <v>0</v>
      </c>
      <c r="K27" s="11">
        <f>K$43*'Shares PortablePCs+Tablets'!G20</f>
        <v>0</v>
      </c>
      <c r="L27" s="11">
        <f>L$43*'Shares PortablePCs+Tablets'!H20</f>
        <v>0</v>
      </c>
      <c r="M27" s="11">
        <f>M$43*'Shares PortablePCs+Tablets'!I20</f>
        <v>0</v>
      </c>
      <c r="N27" s="11">
        <f>N$43*'Shares PortablePCs+Tablets'!J20</f>
        <v>0</v>
      </c>
      <c r="O27" s="11">
        <f>O$43*'Shares PortablePCs+Tablets'!K20</f>
        <v>0</v>
      </c>
      <c r="P27" s="11">
        <f>P$43*'Shares PortablePCs+Tablets'!L20</f>
        <v>0</v>
      </c>
      <c r="Q27" s="11">
        <f>Q$43*'Shares PortablePCs+Tablets'!M20</f>
        <v>0</v>
      </c>
      <c r="R27" s="11">
        <f>R$43*'Shares PortablePCs+Tablets'!N20</f>
        <v>0</v>
      </c>
      <c r="S27" s="11">
        <f>S$43*'Shares PortablePCs+Tablets'!O20</f>
        <v>0</v>
      </c>
      <c r="T27" s="11">
        <f>T$43*'Shares PortablePCs+Tablets'!P20</f>
        <v>0</v>
      </c>
      <c r="U27" s="11">
        <f>U$43*'Shares PortablePCs+Tablets'!Q20</f>
        <v>0</v>
      </c>
      <c r="V27" s="11">
        <f>V$43*'Shares PortablePCs+Tablets'!R20</f>
        <v>0</v>
      </c>
      <c r="W27" s="11">
        <f>W$43*'Shares PortablePCs+Tablets'!S20</f>
        <v>0</v>
      </c>
      <c r="X27" s="11">
        <f>X$43*'Shares PortablePCs+Tablets'!T20</f>
        <v>0</v>
      </c>
      <c r="Y27" s="11">
        <f>Y$43*'Shares PortablePCs+Tablets'!U20</f>
        <v>0</v>
      </c>
      <c r="Z27" s="11">
        <f>Z$43*'Shares PortablePCs+Tablets'!V20</f>
        <v>0</v>
      </c>
      <c r="AA27" s="11">
        <f>AA$43*'Shares PortablePCs+Tablets'!W20</f>
        <v>0</v>
      </c>
      <c r="AB27" s="11">
        <f>AB$43*'Shares PortablePCs+Tablets'!X20</f>
        <v>0</v>
      </c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/>
      <c r="AY27" s="13"/>
      <c r="AZ27" s="13"/>
      <c r="BA27" s="13"/>
      <c r="BB27" s="13"/>
      <c r="BC27" s="13"/>
      <c r="BD27" s="13"/>
      <c r="BE27" s="13"/>
    </row>
    <row r="28" spans="6:57" x14ac:dyDescent="0.35">
      <c r="F28" s="26" t="s">
        <v>55</v>
      </c>
      <c r="G28" s="11">
        <f>G$43*'Shares PortablePCs+Tablets'!C21</f>
        <v>0</v>
      </c>
      <c r="H28" s="11">
        <f>H$43*'Shares PortablePCs+Tablets'!D21</f>
        <v>0</v>
      </c>
      <c r="I28" s="11">
        <f>I$43*'Shares PortablePCs+Tablets'!E21</f>
        <v>0</v>
      </c>
      <c r="J28" s="11">
        <f>J$43*'Shares PortablePCs+Tablets'!F21</f>
        <v>0</v>
      </c>
      <c r="K28" s="11">
        <f>K$43*'Shares PortablePCs+Tablets'!G21</f>
        <v>0</v>
      </c>
      <c r="L28" s="11">
        <f>L$43*'Shares PortablePCs+Tablets'!H21</f>
        <v>0</v>
      </c>
      <c r="M28" s="11">
        <f>M$43*'Shares PortablePCs+Tablets'!I21</f>
        <v>0</v>
      </c>
      <c r="N28" s="11">
        <f>N$43*'Shares PortablePCs+Tablets'!J21</f>
        <v>0</v>
      </c>
      <c r="O28" s="11">
        <f>O$43*'Shares PortablePCs+Tablets'!K21</f>
        <v>0</v>
      </c>
      <c r="P28" s="11">
        <f>P$43*'Shares PortablePCs+Tablets'!L21</f>
        <v>0</v>
      </c>
      <c r="Q28" s="11">
        <f>Q$43*'Shares PortablePCs+Tablets'!M21</f>
        <v>0</v>
      </c>
      <c r="R28" s="11">
        <f>R$43*'Shares PortablePCs+Tablets'!N21</f>
        <v>0</v>
      </c>
      <c r="S28" s="11">
        <f>S$43*'Shares PortablePCs+Tablets'!O21</f>
        <v>0</v>
      </c>
      <c r="T28" s="11">
        <f>T$43*'Shares PortablePCs+Tablets'!P21</f>
        <v>0</v>
      </c>
      <c r="U28" s="11">
        <f>U$43*'Shares PortablePCs+Tablets'!Q21</f>
        <v>0</v>
      </c>
      <c r="V28" s="11">
        <f>V$43*'Shares PortablePCs+Tablets'!R21</f>
        <v>0</v>
      </c>
      <c r="W28" s="11">
        <f>W$43*'Shares PortablePCs+Tablets'!S21</f>
        <v>0</v>
      </c>
      <c r="X28" s="11">
        <f>X$43*'Shares PortablePCs+Tablets'!T21</f>
        <v>0</v>
      </c>
      <c r="Y28" s="11">
        <f>Y$43*'Shares PortablePCs+Tablets'!U21</f>
        <v>0</v>
      </c>
      <c r="Z28" s="11">
        <f>Z$43*'Shares PortablePCs+Tablets'!V21</f>
        <v>0</v>
      </c>
      <c r="AA28" s="11">
        <f>AA$43*'Shares PortablePCs+Tablets'!W21</f>
        <v>0</v>
      </c>
      <c r="AB28" s="11">
        <f>AB$43*'Shares PortablePCs+Tablets'!X21</f>
        <v>0</v>
      </c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</row>
    <row r="29" spans="6:57" x14ac:dyDescent="0.35">
      <c r="F29" s="26" t="s">
        <v>56</v>
      </c>
      <c r="G29" s="11">
        <f>G$43*'Shares PortablePCs+Tablets'!C22</f>
        <v>0</v>
      </c>
      <c r="H29" s="11">
        <f>H$43*'Shares PortablePCs+Tablets'!D22</f>
        <v>0</v>
      </c>
      <c r="I29" s="11">
        <f>I$43*'Shares PortablePCs+Tablets'!E22</f>
        <v>0</v>
      </c>
      <c r="J29" s="11">
        <f>J$43*'Shares PortablePCs+Tablets'!F22</f>
        <v>0</v>
      </c>
      <c r="K29" s="11">
        <f>K$43*'Shares PortablePCs+Tablets'!G22</f>
        <v>0</v>
      </c>
      <c r="L29" s="11">
        <f>L$43*'Shares PortablePCs+Tablets'!H22</f>
        <v>0</v>
      </c>
      <c r="M29" s="11">
        <f>M$43*'Shares PortablePCs+Tablets'!I22</f>
        <v>0</v>
      </c>
      <c r="N29" s="11">
        <f>N$43*'Shares PortablePCs+Tablets'!J22</f>
        <v>0</v>
      </c>
      <c r="O29" s="11">
        <f>O$43*'Shares PortablePCs+Tablets'!K22</f>
        <v>0</v>
      </c>
      <c r="P29" s="11">
        <f>P$43*'Shares PortablePCs+Tablets'!L22</f>
        <v>0</v>
      </c>
      <c r="Q29" s="11">
        <f>Q$43*'Shares PortablePCs+Tablets'!M22</f>
        <v>0</v>
      </c>
      <c r="R29" s="11">
        <f>R$43*'Shares PortablePCs+Tablets'!N22</f>
        <v>0</v>
      </c>
      <c r="S29" s="11">
        <f>S$43*'Shares PortablePCs+Tablets'!O22</f>
        <v>0</v>
      </c>
      <c r="T29" s="11">
        <f>T$43*'Shares PortablePCs+Tablets'!P22</f>
        <v>0</v>
      </c>
      <c r="U29" s="11">
        <f>U$43*'Shares PortablePCs+Tablets'!Q22</f>
        <v>0</v>
      </c>
      <c r="V29" s="11">
        <f>V$43*'Shares PortablePCs+Tablets'!R22</f>
        <v>0</v>
      </c>
      <c r="W29" s="11">
        <f>W$43*'Shares PortablePCs+Tablets'!S22</f>
        <v>0</v>
      </c>
      <c r="X29" s="11">
        <f>X$43*'Shares PortablePCs+Tablets'!T22</f>
        <v>0</v>
      </c>
      <c r="Y29" s="11">
        <f>Y$43*'Shares PortablePCs+Tablets'!U22</f>
        <v>0</v>
      </c>
      <c r="Z29" s="11">
        <f>Z$43*'Shares PortablePCs+Tablets'!V22</f>
        <v>0</v>
      </c>
      <c r="AA29" s="11">
        <f>AA$43*'Shares PortablePCs+Tablets'!W22</f>
        <v>0</v>
      </c>
      <c r="AB29" s="11">
        <f>AB$43*'Shares PortablePCs+Tablets'!X22</f>
        <v>0</v>
      </c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AV29" s="13"/>
      <c r="AW29" s="13"/>
      <c r="AX29" s="13"/>
      <c r="AY29" s="13"/>
      <c r="AZ29" s="13"/>
      <c r="BA29" s="13"/>
      <c r="BB29" s="13"/>
      <c r="BC29" s="13"/>
      <c r="BD29" s="13"/>
      <c r="BE29" s="13"/>
    </row>
    <row r="30" spans="6:57" x14ac:dyDescent="0.35">
      <c r="F30" s="26" t="s">
        <v>57</v>
      </c>
      <c r="G30" s="11">
        <f>G$43*'Shares PortablePCs+Tablets'!C23</f>
        <v>0</v>
      </c>
      <c r="H30" s="11">
        <f>H$43*'Shares PortablePCs+Tablets'!D23</f>
        <v>0</v>
      </c>
      <c r="I30" s="11">
        <f>I$43*'Shares PortablePCs+Tablets'!E23</f>
        <v>0</v>
      </c>
      <c r="J30" s="11">
        <f>J$43*'Shares PortablePCs+Tablets'!F23</f>
        <v>0</v>
      </c>
      <c r="K30" s="11">
        <f>K$43*'Shares PortablePCs+Tablets'!G23</f>
        <v>0</v>
      </c>
      <c r="L30" s="11">
        <f>L$43*'Shares PortablePCs+Tablets'!H23</f>
        <v>0</v>
      </c>
      <c r="M30" s="11">
        <f>M$43*'Shares PortablePCs+Tablets'!I23</f>
        <v>0</v>
      </c>
      <c r="N30" s="11">
        <f>N$43*'Shares PortablePCs+Tablets'!J23</f>
        <v>0</v>
      </c>
      <c r="O30" s="11">
        <f>O$43*'Shares PortablePCs+Tablets'!K23</f>
        <v>0</v>
      </c>
      <c r="P30" s="11">
        <f>P$43*'Shares PortablePCs+Tablets'!L23</f>
        <v>0</v>
      </c>
      <c r="Q30" s="11">
        <f>Q$43*'Shares PortablePCs+Tablets'!M23</f>
        <v>0</v>
      </c>
      <c r="R30" s="11">
        <f>R$43*'Shares PortablePCs+Tablets'!N23</f>
        <v>0</v>
      </c>
      <c r="S30" s="11">
        <f>S$43*'Shares PortablePCs+Tablets'!O23</f>
        <v>0</v>
      </c>
      <c r="T30" s="11">
        <f>T$43*'Shares PortablePCs+Tablets'!P23</f>
        <v>0</v>
      </c>
      <c r="U30" s="11">
        <f>U$43*'Shares PortablePCs+Tablets'!Q23</f>
        <v>0</v>
      </c>
      <c r="V30" s="11">
        <f>V$43*'Shares PortablePCs+Tablets'!R23</f>
        <v>0</v>
      </c>
      <c r="W30" s="11">
        <f>W$43*'Shares PortablePCs+Tablets'!S23</f>
        <v>0</v>
      </c>
      <c r="X30" s="11">
        <f>X$43*'Shares PortablePCs+Tablets'!T23</f>
        <v>0</v>
      </c>
      <c r="Y30" s="11">
        <f>Y$43*'Shares PortablePCs+Tablets'!U23</f>
        <v>0</v>
      </c>
      <c r="Z30" s="11">
        <f>Z$43*'Shares PortablePCs+Tablets'!V23</f>
        <v>0</v>
      </c>
      <c r="AA30" s="11">
        <f>AA$43*'Shares PortablePCs+Tablets'!W23</f>
        <v>0</v>
      </c>
      <c r="AB30" s="11">
        <f>AB$43*'Shares PortablePCs+Tablets'!X23</f>
        <v>0</v>
      </c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3"/>
      <c r="AW30" s="13"/>
      <c r="AX30" s="13"/>
      <c r="AY30" s="13"/>
      <c r="AZ30" s="13"/>
      <c r="BA30" s="13"/>
      <c r="BB30" s="13"/>
      <c r="BC30" s="13"/>
      <c r="BD30" s="13"/>
      <c r="BE30" s="13"/>
    </row>
    <row r="31" spans="6:57" x14ac:dyDescent="0.35">
      <c r="F31" s="26" t="s">
        <v>58</v>
      </c>
      <c r="G31" s="11">
        <f>G$43*'Shares PortablePCs+Tablets'!C24</f>
        <v>0</v>
      </c>
      <c r="H31" s="11">
        <f>H$43*'Shares PortablePCs+Tablets'!D24</f>
        <v>0</v>
      </c>
      <c r="I31" s="11">
        <f>I$43*'Shares PortablePCs+Tablets'!E24</f>
        <v>0</v>
      </c>
      <c r="J31" s="11">
        <f>J$43*'Shares PortablePCs+Tablets'!F24</f>
        <v>0</v>
      </c>
      <c r="K31" s="11">
        <f>K$43*'Shares PortablePCs+Tablets'!G24</f>
        <v>0</v>
      </c>
      <c r="L31" s="11">
        <f>L$43*'Shares PortablePCs+Tablets'!H24</f>
        <v>0</v>
      </c>
      <c r="M31" s="11">
        <f>M$43*'Shares PortablePCs+Tablets'!I24</f>
        <v>0</v>
      </c>
      <c r="N31" s="11">
        <f>N$43*'Shares PortablePCs+Tablets'!J24</f>
        <v>0</v>
      </c>
      <c r="O31" s="11">
        <f>O$43*'Shares PortablePCs+Tablets'!K24</f>
        <v>0</v>
      </c>
      <c r="P31" s="11">
        <f>P$43*'Shares PortablePCs+Tablets'!L24</f>
        <v>0</v>
      </c>
      <c r="Q31" s="11">
        <f>Q$43*'Shares PortablePCs+Tablets'!M24</f>
        <v>0</v>
      </c>
      <c r="R31" s="11">
        <f>R$43*'Shares PortablePCs+Tablets'!N24</f>
        <v>0</v>
      </c>
      <c r="S31" s="11">
        <f>S$43*'Shares PortablePCs+Tablets'!O24</f>
        <v>0</v>
      </c>
      <c r="T31" s="11">
        <f>T$43*'Shares PortablePCs+Tablets'!P24</f>
        <v>0</v>
      </c>
      <c r="U31" s="11">
        <f>U$43*'Shares PortablePCs+Tablets'!Q24</f>
        <v>0</v>
      </c>
      <c r="V31" s="11">
        <f>V$43*'Shares PortablePCs+Tablets'!R24</f>
        <v>0</v>
      </c>
      <c r="W31" s="11">
        <f>W$43*'Shares PortablePCs+Tablets'!S24</f>
        <v>0</v>
      </c>
      <c r="X31" s="11">
        <f>X$43*'Shares PortablePCs+Tablets'!T24</f>
        <v>0</v>
      </c>
      <c r="Y31" s="11">
        <f>Y$43*'Shares PortablePCs+Tablets'!U24</f>
        <v>0</v>
      </c>
      <c r="Z31" s="11">
        <f>Z$43*'Shares PortablePCs+Tablets'!V24</f>
        <v>0</v>
      </c>
      <c r="AA31" s="11">
        <f>AA$43*'Shares PortablePCs+Tablets'!W24</f>
        <v>0</v>
      </c>
      <c r="AB31" s="11">
        <f>AB$43*'Shares PortablePCs+Tablets'!X24</f>
        <v>0</v>
      </c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3"/>
    </row>
    <row r="32" spans="6:57" x14ac:dyDescent="0.35">
      <c r="F32" s="26" t="s">
        <v>59</v>
      </c>
      <c r="G32" s="11">
        <f>G$43*'Shares PortablePCs+Tablets'!C25</f>
        <v>0</v>
      </c>
      <c r="H32" s="11">
        <f>H$43*'Shares PortablePCs+Tablets'!D25</f>
        <v>0</v>
      </c>
      <c r="I32" s="11">
        <f>I$43*'Shares PortablePCs+Tablets'!E25</f>
        <v>0</v>
      </c>
      <c r="J32" s="11">
        <f>J$43*'Shares PortablePCs+Tablets'!F25</f>
        <v>0</v>
      </c>
      <c r="K32" s="11">
        <f>K$43*'Shares PortablePCs+Tablets'!G25</f>
        <v>0</v>
      </c>
      <c r="L32" s="11">
        <f>L$43*'Shares PortablePCs+Tablets'!H25</f>
        <v>0</v>
      </c>
      <c r="M32" s="11">
        <f>M$43*'Shares PortablePCs+Tablets'!I25</f>
        <v>0</v>
      </c>
      <c r="N32" s="11">
        <f>N$43*'Shares PortablePCs+Tablets'!J25</f>
        <v>0</v>
      </c>
      <c r="O32" s="11">
        <f>O$43*'Shares PortablePCs+Tablets'!K25</f>
        <v>0</v>
      </c>
      <c r="P32" s="11">
        <f>P$43*'Shares PortablePCs+Tablets'!L25</f>
        <v>0</v>
      </c>
      <c r="Q32" s="11">
        <f>Q$43*'Shares PortablePCs+Tablets'!M25</f>
        <v>0</v>
      </c>
      <c r="R32" s="11">
        <f>R$43*'Shares PortablePCs+Tablets'!N25</f>
        <v>0</v>
      </c>
      <c r="S32" s="11">
        <f>S$43*'Shares PortablePCs+Tablets'!O25</f>
        <v>0</v>
      </c>
      <c r="T32" s="11">
        <f>T$43*'Shares PortablePCs+Tablets'!P25</f>
        <v>0</v>
      </c>
      <c r="U32" s="11">
        <f>U$43*'Shares PortablePCs+Tablets'!Q25</f>
        <v>0</v>
      </c>
      <c r="V32" s="11">
        <f>V$43*'Shares PortablePCs+Tablets'!R25</f>
        <v>0</v>
      </c>
      <c r="W32" s="11">
        <f>W$43*'Shares PortablePCs+Tablets'!S25</f>
        <v>0</v>
      </c>
      <c r="X32" s="11">
        <f>X$43*'Shares PortablePCs+Tablets'!T25</f>
        <v>0</v>
      </c>
      <c r="Y32" s="11">
        <f>Y$43*'Shares PortablePCs+Tablets'!U25</f>
        <v>0</v>
      </c>
      <c r="Z32" s="11">
        <f>Z$43*'Shares PortablePCs+Tablets'!V25</f>
        <v>0</v>
      </c>
      <c r="AA32" s="11">
        <f>AA$43*'Shares PortablePCs+Tablets'!W25</f>
        <v>0</v>
      </c>
      <c r="AB32" s="11">
        <f>AB$43*'Shares PortablePCs+Tablets'!X25</f>
        <v>0</v>
      </c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3"/>
      <c r="AX32" s="13"/>
      <c r="AY32" s="13"/>
      <c r="AZ32" s="13"/>
      <c r="BA32" s="13"/>
      <c r="BB32" s="13"/>
      <c r="BC32" s="13"/>
      <c r="BD32" s="13"/>
      <c r="BE32" s="13"/>
    </row>
    <row r="33" spans="6:57" x14ac:dyDescent="0.35">
      <c r="F33" s="26" t="s">
        <v>60</v>
      </c>
      <c r="G33" s="11">
        <f>G$43*'Shares PortablePCs+Tablets'!C26</f>
        <v>0</v>
      </c>
      <c r="H33" s="11">
        <f>H$43*'Shares PortablePCs+Tablets'!D26</f>
        <v>0</v>
      </c>
      <c r="I33" s="11">
        <f>I$43*'Shares PortablePCs+Tablets'!E26</f>
        <v>0</v>
      </c>
      <c r="J33" s="11">
        <f>J$43*'Shares PortablePCs+Tablets'!F26</f>
        <v>0</v>
      </c>
      <c r="K33" s="11">
        <f>K$43*'Shares PortablePCs+Tablets'!G26</f>
        <v>0</v>
      </c>
      <c r="L33" s="11">
        <f>L$43*'Shares PortablePCs+Tablets'!H26</f>
        <v>0</v>
      </c>
      <c r="M33" s="11">
        <f>M$43*'Shares PortablePCs+Tablets'!I26</f>
        <v>0</v>
      </c>
      <c r="N33" s="11">
        <f>N$43*'Shares PortablePCs+Tablets'!J26</f>
        <v>0</v>
      </c>
      <c r="O33" s="11">
        <f>O$43*'Shares PortablePCs+Tablets'!K26</f>
        <v>0</v>
      </c>
      <c r="P33" s="11">
        <f>P$43*'Shares PortablePCs+Tablets'!L26</f>
        <v>0</v>
      </c>
      <c r="Q33" s="11">
        <f>Q$43*'Shares PortablePCs+Tablets'!M26</f>
        <v>0</v>
      </c>
      <c r="R33" s="11">
        <f>R$43*'Shares PortablePCs+Tablets'!N26</f>
        <v>0</v>
      </c>
      <c r="S33" s="11">
        <f>S$43*'Shares PortablePCs+Tablets'!O26</f>
        <v>0</v>
      </c>
      <c r="T33" s="11">
        <f>T$43*'Shares PortablePCs+Tablets'!P26</f>
        <v>0</v>
      </c>
      <c r="U33" s="11">
        <f>U$43*'Shares PortablePCs+Tablets'!Q26</f>
        <v>0</v>
      </c>
      <c r="V33" s="11">
        <f>V$43*'Shares PortablePCs+Tablets'!R26</f>
        <v>0</v>
      </c>
      <c r="W33" s="11">
        <f>W$43*'Shares PortablePCs+Tablets'!S26</f>
        <v>0</v>
      </c>
      <c r="X33" s="11">
        <f>X$43*'Shares PortablePCs+Tablets'!T26</f>
        <v>0</v>
      </c>
      <c r="Y33" s="11">
        <f>Y$43*'Shares PortablePCs+Tablets'!U26</f>
        <v>0</v>
      </c>
      <c r="Z33" s="11">
        <f>Z$43*'Shares PortablePCs+Tablets'!V26</f>
        <v>0</v>
      </c>
      <c r="AA33" s="11">
        <f>AA$43*'Shares PortablePCs+Tablets'!W26</f>
        <v>0</v>
      </c>
      <c r="AB33" s="11">
        <f>AB$43*'Shares PortablePCs+Tablets'!X26</f>
        <v>0</v>
      </c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13"/>
      <c r="AY33" s="13"/>
      <c r="AZ33" s="13"/>
      <c r="BA33" s="13"/>
      <c r="BB33" s="13"/>
      <c r="BC33" s="13"/>
      <c r="BD33" s="13"/>
      <c r="BE33" s="13"/>
    </row>
    <row r="34" spans="6:57" x14ac:dyDescent="0.35">
      <c r="F34" s="26" t="s">
        <v>61</v>
      </c>
      <c r="G34" s="11">
        <f>G$43*'Shares PortablePCs+Tablets'!C27</f>
        <v>0</v>
      </c>
      <c r="H34" s="11">
        <f>H$43*'Shares PortablePCs+Tablets'!D27</f>
        <v>0</v>
      </c>
      <c r="I34" s="11">
        <f>I$43*'Shares PortablePCs+Tablets'!E27</f>
        <v>0</v>
      </c>
      <c r="J34" s="11">
        <f>J$43*'Shares PortablePCs+Tablets'!F27</f>
        <v>0</v>
      </c>
      <c r="K34" s="11">
        <f>K$43*'Shares PortablePCs+Tablets'!G27</f>
        <v>0</v>
      </c>
      <c r="L34" s="11">
        <f>L$43*'Shares PortablePCs+Tablets'!H27</f>
        <v>0</v>
      </c>
      <c r="M34" s="11">
        <f>M$43*'Shares PortablePCs+Tablets'!I27</f>
        <v>0</v>
      </c>
      <c r="N34" s="11">
        <f>N$43*'Shares PortablePCs+Tablets'!J27</f>
        <v>0</v>
      </c>
      <c r="O34" s="11">
        <f>O$43*'Shares PortablePCs+Tablets'!K27</f>
        <v>0</v>
      </c>
      <c r="P34" s="11">
        <f>P$43*'Shares PortablePCs+Tablets'!L27</f>
        <v>0</v>
      </c>
      <c r="Q34" s="11">
        <f>Q$43*'Shares PortablePCs+Tablets'!M27</f>
        <v>0</v>
      </c>
      <c r="R34" s="11">
        <f>R$43*'Shares PortablePCs+Tablets'!N27</f>
        <v>0</v>
      </c>
      <c r="S34" s="11">
        <f>S$43*'Shares PortablePCs+Tablets'!O27</f>
        <v>0</v>
      </c>
      <c r="T34" s="11">
        <f>T$43*'Shares PortablePCs+Tablets'!P27</f>
        <v>0</v>
      </c>
      <c r="U34" s="11">
        <f>U$43*'Shares PortablePCs+Tablets'!Q27</f>
        <v>0</v>
      </c>
      <c r="V34" s="11">
        <f>V$43*'Shares PortablePCs+Tablets'!R27</f>
        <v>0</v>
      </c>
      <c r="W34" s="11">
        <f>W$43*'Shares PortablePCs+Tablets'!S27</f>
        <v>0</v>
      </c>
      <c r="X34" s="11">
        <f>X$43*'Shares PortablePCs+Tablets'!T27</f>
        <v>0</v>
      </c>
      <c r="Y34" s="11">
        <f>Y$43*'Shares PortablePCs+Tablets'!U27</f>
        <v>0</v>
      </c>
      <c r="Z34" s="11">
        <f>Z$43*'Shares PortablePCs+Tablets'!V27</f>
        <v>0</v>
      </c>
      <c r="AA34" s="11">
        <f>AA$43*'Shares PortablePCs+Tablets'!W27</f>
        <v>0</v>
      </c>
      <c r="AB34" s="11">
        <f>AB$43*'Shares PortablePCs+Tablets'!X27</f>
        <v>0</v>
      </c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  <c r="AV34" s="13"/>
      <c r="AW34" s="13"/>
      <c r="AX34" s="13"/>
      <c r="AY34" s="13"/>
      <c r="AZ34" s="13"/>
      <c r="BA34" s="13"/>
      <c r="BB34" s="13"/>
      <c r="BC34" s="13"/>
      <c r="BD34" s="13"/>
      <c r="BE34" s="13"/>
    </row>
    <row r="35" spans="6:57" x14ac:dyDescent="0.35">
      <c r="F35" s="26" t="s">
        <v>62</v>
      </c>
      <c r="G35" s="11">
        <f>G$43*'Shares PortablePCs+Tablets'!C28</f>
        <v>0</v>
      </c>
      <c r="H35" s="11">
        <f>H$43*'Shares PortablePCs+Tablets'!D28</f>
        <v>0</v>
      </c>
      <c r="I35" s="11">
        <f>I$43*'Shares PortablePCs+Tablets'!E28</f>
        <v>0</v>
      </c>
      <c r="J35" s="11">
        <f>J$43*'Shares PortablePCs+Tablets'!F28</f>
        <v>0</v>
      </c>
      <c r="K35" s="11">
        <f>K$43*'Shares PortablePCs+Tablets'!G28</f>
        <v>0</v>
      </c>
      <c r="L35" s="11">
        <f>L$43*'Shares PortablePCs+Tablets'!H28</f>
        <v>0</v>
      </c>
      <c r="M35" s="11">
        <f>M$43*'Shares PortablePCs+Tablets'!I28</f>
        <v>0</v>
      </c>
      <c r="N35" s="11">
        <f>N$43*'Shares PortablePCs+Tablets'!J28</f>
        <v>0</v>
      </c>
      <c r="O35" s="11">
        <f>O$43*'Shares PortablePCs+Tablets'!K28</f>
        <v>0</v>
      </c>
      <c r="P35" s="11">
        <f>P$43*'Shares PortablePCs+Tablets'!L28</f>
        <v>0</v>
      </c>
      <c r="Q35" s="11">
        <f>Q$43*'Shares PortablePCs+Tablets'!M28</f>
        <v>0</v>
      </c>
      <c r="R35" s="11">
        <f>R$43*'Shares PortablePCs+Tablets'!N28</f>
        <v>0</v>
      </c>
      <c r="S35" s="11">
        <f>S$43*'Shares PortablePCs+Tablets'!O28</f>
        <v>0</v>
      </c>
      <c r="T35" s="11">
        <f>T$43*'Shares PortablePCs+Tablets'!P28</f>
        <v>0</v>
      </c>
      <c r="U35" s="11">
        <f>U$43*'Shares PortablePCs+Tablets'!Q28</f>
        <v>0</v>
      </c>
      <c r="V35" s="11">
        <f>V$43*'Shares PortablePCs+Tablets'!R28</f>
        <v>0</v>
      </c>
      <c r="W35" s="11">
        <f>W$43*'Shares PortablePCs+Tablets'!S28</f>
        <v>0</v>
      </c>
      <c r="X35" s="11">
        <f>X$43*'Shares PortablePCs+Tablets'!T28</f>
        <v>0</v>
      </c>
      <c r="Y35" s="11">
        <f>Y$43*'Shares PortablePCs+Tablets'!U28</f>
        <v>0</v>
      </c>
      <c r="Z35" s="11">
        <f>Z$43*'Shares PortablePCs+Tablets'!V28</f>
        <v>0</v>
      </c>
      <c r="AA35" s="11">
        <f>AA$43*'Shares PortablePCs+Tablets'!W28</f>
        <v>0</v>
      </c>
      <c r="AB35" s="11">
        <f>AB$43*'Shares PortablePCs+Tablets'!X28</f>
        <v>0</v>
      </c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3"/>
      <c r="BB35" s="13"/>
      <c r="BC35" s="13"/>
      <c r="BD35" s="13"/>
      <c r="BE35" s="13"/>
    </row>
    <row r="36" spans="6:57" x14ac:dyDescent="0.35">
      <c r="F36" s="26" t="s">
        <v>63</v>
      </c>
      <c r="G36" s="11">
        <f>G$43*'Shares PortablePCs+Tablets'!C29</f>
        <v>0</v>
      </c>
      <c r="H36" s="11">
        <f>H$43*'Shares PortablePCs+Tablets'!D29</f>
        <v>0</v>
      </c>
      <c r="I36" s="11">
        <f>I$43*'Shares PortablePCs+Tablets'!E29</f>
        <v>0</v>
      </c>
      <c r="J36" s="11">
        <f>J$43*'Shares PortablePCs+Tablets'!F29</f>
        <v>0</v>
      </c>
      <c r="K36" s="11">
        <f>K$43*'Shares PortablePCs+Tablets'!G29</f>
        <v>0</v>
      </c>
      <c r="L36" s="11">
        <f>L$43*'Shares PortablePCs+Tablets'!H29</f>
        <v>0</v>
      </c>
      <c r="M36" s="11">
        <f>M$43*'Shares PortablePCs+Tablets'!I29</f>
        <v>0</v>
      </c>
      <c r="N36" s="11">
        <f>N$43*'Shares PortablePCs+Tablets'!J29</f>
        <v>0</v>
      </c>
      <c r="O36" s="11">
        <f>O$43*'Shares PortablePCs+Tablets'!K29</f>
        <v>0</v>
      </c>
      <c r="P36" s="11">
        <f>P$43*'Shares PortablePCs+Tablets'!L29</f>
        <v>0</v>
      </c>
      <c r="Q36" s="11">
        <f>Q$43*'Shares PortablePCs+Tablets'!M29</f>
        <v>0</v>
      </c>
      <c r="R36" s="11">
        <f>R$43*'Shares PortablePCs+Tablets'!N29</f>
        <v>0</v>
      </c>
      <c r="S36" s="11">
        <f>S$43*'Shares PortablePCs+Tablets'!O29</f>
        <v>0</v>
      </c>
      <c r="T36" s="11">
        <f>T$43*'Shares PortablePCs+Tablets'!P29</f>
        <v>0</v>
      </c>
      <c r="U36" s="11">
        <f>U$43*'Shares PortablePCs+Tablets'!Q29</f>
        <v>0</v>
      </c>
      <c r="V36" s="11">
        <f>V$43*'Shares PortablePCs+Tablets'!R29</f>
        <v>0</v>
      </c>
      <c r="W36" s="11">
        <f>W$43*'Shares PortablePCs+Tablets'!S29</f>
        <v>0</v>
      </c>
      <c r="X36" s="11">
        <f>X$43*'Shares PortablePCs+Tablets'!T29</f>
        <v>0</v>
      </c>
      <c r="Y36" s="11">
        <f>Y$43*'Shares PortablePCs+Tablets'!U29</f>
        <v>0</v>
      </c>
      <c r="Z36" s="11">
        <f>Z$43*'Shares PortablePCs+Tablets'!V29</f>
        <v>0</v>
      </c>
      <c r="AA36" s="11">
        <f>AA$43*'Shares PortablePCs+Tablets'!W29</f>
        <v>0</v>
      </c>
      <c r="AB36" s="11">
        <f>AB$43*'Shares PortablePCs+Tablets'!X29</f>
        <v>0</v>
      </c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3"/>
      <c r="BB36" s="13"/>
      <c r="BC36" s="13"/>
      <c r="BD36" s="13"/>
      <c r="BE36" s="13"/>
    </row>
    <row r="37" spans="6:57" x14ac:dyDescent="0.35">
      <c r="F37" s="26" t="s">
        <v>64</v>
      </c>
      <c r="G37" s="11">
        <f>G$43*'Shares PortablePCs+Tablets'!C30</f>
        <v>0</v>
      </c>
      <c r="H37" s="11">
        <f>H$43*'Shares PortablePCs+Tablets'!D30</f>
        <v>0</v>
      </c>
      <c r="I37" s="11">
        <f>I$43*'Shares PortablePCs+Tablets'!E30</f>
        <v>0</v>
      </c>
      <c r="J37" s="11">
        <f>J$43*'Shares PortablePCs+Tablets'!F30</f>
        <v>0</v>
      </c>
      <c r="K37" s="11">
        <f>K$43*'Shares PortablePCs+Tablets'!G30</f>
        <v>0</v>
      </c>
      <c r="L37" s="11">
        <f>L$43*'Shares PortablePCs+Tablets'!H30</f>
        <v>0</v>
      </c>
      <c r="M37" s="11">
        <f>M$43*'Shares PortablePCs+Tablets'!I30</f>
        <v>0</v>
      </c>
      <c r="N37" s="11">
        <f>N$43*'Shares PortablePCs+Tablets'!J30</f>
        <v>0</v>
      </c>
      <c r="O37" s="11">
        <f>O$43*'Shares PortablePCs+Tablets'!K30</f>
        <v>0</v>
      </c>
      <c r="P37" s="11">
        <f>P$43*'Shares PortablePCs+Tablets'!L30</f>
        <v>0</v>
      </c>
      <c r="Q37" s="11">
        <f>Q$43*'Shares PortablePCs+Tablets'!M30</f>
        <v>0</v>
      </c>
      <c r="R37" s="11">
        <f>R$43*'Shares PortablePCs+Tablets'!N30</f>
        <v>0</v>
      </c>
      <c r="S37" s="11">
        <f>S$43*'Shares PortablePCs+Tablets'!O30</f>
        <v>0</v>
      </c>
      <c r="T37" s="11">
        <f>T$43*'Shares PortablePCs+Tablets'!P30</f>
        <v>0</v>
      </c>
      <c r="U37" s="11">
        <f>U$43*'Shares PortablePCs+Tablets'!Q30</f>
        <v>0</v>
      </c>
      <c r="V37" s="11">
        <f>V$43*'Shares PortablePCs+Tablets'!R30</f>
        <v>0</v>
      </c>
      <c r="W37" s="11">
        <f>W$43*'Shares PortablePCs+Tablets'!S30</f>
        <v>0</v>
      </c>
      <c r="X37" s="11">
        <f>X$43*'Shares PortablePCs+Tablets'!T30</f>
        <v>0</v>
      </c>
      <c r="Y37" s="11">
        <f>Y$43*'Shares PortablePCs+Tablets'!U30</f>
        <v>0</v>
      </c>
      <c r="Z37" s="11">
        <f>Z$43*'Shares PortablePCs+Tablets'!V30</f>
        <v>0</v>
      </c>
      <c r="AA37" s="11">
        <f>AA$43*'Shares PortablePCs+Tablets'!W30</f>
        <v>0</v>
      </c>
      <c r="AB37" s="11">
        <f>AB$43*'Shares PortablePCs+Tablets'!X30</f>
        <v>0</v>
      </c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/>
      <c r="AZ37" s="13"/>
      <c r="BA37" s="13"/>
      <c r="BB37" s="13"/>
      <c r="BC37" s="13"/>
      <c r="BD37" s="13"/>
      <c r="BE37" s="13"/>
    </row>
    <row r="38" spans="6:57" x14ac:dyDescent="0.35">
      <c r="F38" s="26" t="s">
        <v>65</v>
      </c>
      <c r="G38" s="11">
        <f>G$43*'Shares PortablePCs+Tablets'!C31</f>
        <v>0</v>
      </c>
      <c r="H38" s="11">
        <f>H$43*'Shares PortablePCs+Tablets'!D31</f>
        <v>0</v>
      </c>
      <c r="I38" s="11">
        <f>I$43*'Shares PortablePCs+Tablets'!E31</f>
        <v>0</v>
      </c>
      <c r="J38" s="11">
        <f>J$43*'Shares PortablePCs+Tablets'!F31</f>
        <v>0</v>
      </c>
      <c r="K38" s="11">
        <f>K$43*'Shares PortablePCs+Tablets'!G31</f>
        <v>0</v>
      </c>
      <c r="L38" s="11">
        <f>L$43*'Shares PortablePCs+Tablets'!H31</f>
        <v>0</v>
      </c>
      <c r="M38" s="11">
        <f>M$43*'Shares PortablePCs+Tablets'!I31</f>
        <v>0</v>
      </c>
      <c r="N38" s="11">
        <f>N$43*'Shares PortablePCs+Tablets'!J31</f>
        <v>0</v>
      </c>
      <c r="O38" s="11">
        <f>O$43*'Shares PortablePCs+Tablets'!K31</f>
        <v>0</v>
      </c>
      <c r="P38" s="11">
        <f>P$43*'Shares PortablePCs+Tablets'!L31</f>
        <v>0</v>
      </c>
      <c r="Q38" s="11">
        <f>Q$43*'Shares PortablePCs+Tablets'!M31</f>
        <v>0</v>
      </c>
      <c r="R38" s="11">
        <f>R$43*'Shares PortablePCs+Tablets'!N31</f>
        <v>0</v>
      </c>
      <c r="S38" s="11">
        <f>S$43*'Shares PortablePCs+Tablets'!O31</f>
        <v>0</v>
      </c>
      <c r="T38" s="11">
        <f>T$43*'Shares PortablePCs+Tablets'!P31</f>
        <v>0</v>
      </c>
      <c r="U38" s="11">
        <f>U$43*'Shares PortablePCs+Tablets'!Q31</f>
        <v>0</v>
      </c>
      <c r="V38" s="11">
        <f>V$43*'Shares PortablePCs+Tablets'!R31</f>
        <v>0</v>
      </c>
      <c r="W38" s="11">
        <f>W$43*'Shares PortablePCs+Tablets'!S31</f>
        <v>0</v>
      </c>
      <c r="X38" s="11">
        <f>X$43*'Shares PortablePCs+Tablets'!T31</f>
        <v>0</v>
      </c>
      <c r="Y38" s="11">
        <f>Y$43*'Shares PortablePCs+Tablets'!U31</f>
        <v>0</v>
      </c>
      <c r="Z38" s="11">
        <f>Z$43*'Shares PortablePCs+Tablets'!V31</f>
        <v>0</v>
      </c>
      <c r="AA38" s="11">
        <f>AA$43*'Shares PortablePCs+Tablets'!W31</f>
        <v>0</v>
      </c>
      <c r="AB38" s="11">
        <f>AB$43*'Shares PortablePCs+Tablets'!X31</f>
        <v>0</v>
      </c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13"/>
      <c r="BB38" s="13"/>
      <c r="BC38" s="13"/>
      <c r="BD38" s="13"/>
      <c r="BE38" s="13"/>
    </row>
    <row r="39" spans="6:57" x14ac:dyDescent="0.35">
      <c r="F39" s="26" t="s">
        <v>36</v>
      </c>
      <c r="G39" s="11">
        <f>G$43*'Shares PortablePCs+Tablets'!C32</f>
        <v>0</v>
      </c>
      <c r="H39" s="11">
        <f>H$43*'Shares PortablePCs+Tablets'!D32</f>
        <v>0</v>
      </c>
      <c r="I39" s="11">
        <f>I$43*'Shares PortablePCs+Tablets'!E32</f>
        <v>0</v>
      </c>
      <c r="J39" s="11">
        <f>J$43*'Shares PortablePCs+Tablets'!F32</f>
        <v>0</v>
      </c>
      <c r="K39" s="11">
        <f>K$43*'Shares PortablePCs+Tablets'!G32</f>
        <v>0</v>
      </c>
      <c r="L39" s="11">
        <f>L$43*'Shares PortablePCs+Tablets'!H32</f>
        <v>0</v>
      </c>
      <c r="M39" s="11">
        <f>M$43*'Shares PortablePCs+Tablets'!I32</f>
        <v>0</v>
      </c>
      <c r="N39" s="11">
        <f>N$43*'Shares PortablePCs+Tablets'!J32</f>
        <v>0</v>
      </c>
      <c r="O39" s="11">
        <f>O$43*'Shares PortablePCs+Tablets'!K32</f>
        <v>0</v>
      </c>
      <c r="P39" s="11">
        <f>P$43*'Shares PortablePCs+Tablets'!L32</f>
        <v>0</v>
      </c>
      <c r="Q39" s="11">
        <f>Q$43*'Shares PortablePCs+Tablets'!M32</f>
        <v>0</v>
      </c>
      <c r="R39" s="11">
        <f>R$43*'Shares PortablePCs+Tablets'!N32</f>
        <v>0</v>
      </c>
      <c r="S39" s="11">
        <f>S$43*'Shares PortablePCs+Tablets'!O32</f>
        <v>0</v>
      </c>
      <c r="T39" s="11">
        <f>T$43*'Shares PortablePCs+Tablets'!P32</f>
        <v>0</v>
      </c>
      <c r="U39" s="11">
        <f>U$43*'Shares PortablePCs+Tablets'!Q32</f>
        <v>0</v>
      </c>
      <c r="V39" s="11">
        <f>V$43*'Shares PortablePCs+Tablets'!R32</f>
        <v>0</v>
      </c>
      <c r="W39" s="11">
        <f>W$43*'Shares PortablePCs+Tablets'!S32</f>
        <v>0</v>
      </c>
      <c r="X39" s="11">
        <f>X$43*'Shares PortablePCs+Tablets'!T32</f>
        <v>0</v>
      </c>
      <c r="Y39" s="11">
        <f>Y$43*'Shares PortablePCs+Tablets'!U32</f>
        <v>0</v>
      </c>
      <c r="Z39" s="11">
        <f>Z$43*'Shares PortablePCs+Tablets'!V32</f>
        <v>0</v>
      </c>
      <c r="AA39" s="11">
        <f>AA$43*'Shares PortablePCs+Tablets'!W32</f>
        <v>0</v>
      </c>
      <c r="AB39" s="11">
        <f>AB$43*'Shares PortablePCs+Tablets'!X32</f>
        <v>0</v>
      </c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13"/>
      <c r="BA39" s="13"/>
      <c r="BB39" s="13"/>
      <c r="BC39" s="13"/>
      <c r="BD39" s="13"/>
      <c r="BE39" s="13"/>
    </row>
    <row r="40" spans="6:57" x14ac:dyDescent="0.35">
      <c r="F40" s="26" t="s">
        <v>37</v>
      </c>
      <c r="G40" s="11">
        <f>G$43*'Shares PortablePCs+Tablets'!C33</f>
        <v>0</v>
      </c>
      <c r="H40" s="11">
        <f>H$43*'Shares PortablePCs+Tablets'!D33</f>
        <v>0</v>
      </c>
      <c r="I40" s="11">
        <f>I$43*'Shares PortablePCs+Tablets'!E33</f>
        <v>0</v>
      </c>
      <c r="J40" s="11">
        <f>J$43*'Shares PortablePCs+Tablets'!F33</f>
        <v>0</v>
      </c>
      <c r="K40" s="11">
        <f>K$43*'Shares PortablePCs+Tablets'!G33</f>
        <v>0</v>
      </c>
      <c r="L40" s="11">
        <f>L$43*'Shares PortablePCs+Tablets'!H33</f>
        <v>0</v>
      </c>
      <c r="M40" s="11">
        <f>M$43*'Shares PortablePCs+Tablets'!I33</f>
        <v>0</v>
      </c>
      <c r="N40" s="11">
        <f>N$43*'Shares PortablePCs+Tablets'!J33</f>
        <v>0</v>
      </c>
      <c r="O40" s="11">
        <f>O$43*'Shares PortablePCs+Tablets'!K33</f>
        <v>0</v>
      </c>
      <c r="P40" s="11">
        <f>P$43*'Shares PortablePCs+Tablets'!L33</f>
        <v>0</v>
      </c>
      <c r="Q40" s="11">
        <f>Q$43*'Shares PortablePCs+Tablets'!M33</f>
        <v>0</v>
      </c>
      <c r="R40" s="11">
        <f>R$43*'Shares PortablePCs+Tablets'!N33</f>
        <v>0</v>
      </c>
      <c r="S40" s="11">
        <f>S$43*'Shares PortablePCs+Tablets'!O33</f>
        <v>0</v>
      </c>
      <c r="T40" s="11">
        <f>T$43*'Shares PortablePCs+Tablets'!P33</f>
        <v>0</v>
      </c>
      <c r="U40" s="11">
        <f>U$43*'Shares PortablePCs+Tablets'!Q33</f>
        <v>0</v>
      </c>
      <c r="V40" s="11">
        <f>V$43*'Shares PortablePCs+Tablets'!R33</f>
        <v>0</v>
      </c>
      <c r="W40" s="11">
        <f>W$43*'Shares PortablePCs+Tablets'!S33</f>
        <v>0</v>
      </c>
      <c r="X40" s="11">
        <f>X$43*'Shares PortablePCs+Tablets'!T33</f>
        <v>0</v>
      </c>
      <c r="Y40" s="11">
        <f>Y$43*'Shares PortablePCs+Tablets'!U33</f>
        <v>0</v>
      </c>
      <c r="Z40" s="11">
        <f>Z$43*'Shares PortablePCs+Tablets'!V33</f>
        <v>0</v>
      </c>
      <c r="AA40" s="11">
        <f>AA$43*'Shares PortablePCs+Tablets'!W33</f>
        <v>0</v>
      </c>
      <c r="AB40" s="11">
        <f>AB$43*'Shares PortablePCs+Tablets'!X33</f>
        <v>0</v>
      </c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3"/>
      <c r="BB40" s="13"/>
      <c r="BC40" s="13"/>
      <c r="BD40" s="13"/>
      <c r="BE40" s="13"/>
    </row>
    <row r="41" spans="6:57" x14ac:dyDescent="0.35">
      <c r="F41" s="26" t="s">
        <v>66</v>
      </c>
      <c r="G41" s="11">
        <f>G$43*'Shares PortablePCs+Tablets'!C34</f>
        <v>0</v>
      </c>
      <c r="H41" s="11">
        <f>H$43*'Shares PortablePCs+Tablets'!D34</f>
        <v>0</v>
      </c>
      <c r="I41" s="11">
        <f>I$43*'Shares PortablePCs+Tablets'!E34</f>
        <v>0</v>
      </c>
      <c r="J41" s="11">
        <f>J$43*'Shares PortablePCs+Tablets'!F34</f>
        <v>0</v>
      </c>
      <c r="K41" s="11">
        <f>K$43*'Shares PortablePCs+Tablets'!G34</f>
        <v>0</v>
      </c>
      <c r="L41" s="11">
        <f>L$43*'Shares PortablePCs+Tablets'!H34</f>
        <v>0</v>
      </c>
      <c r="M41" s="11">
        <f>M$43*'Shares PortablePCs+Tablets'!I34</f>
        <v>0</v>
      </c>
      <c r="N41" s="11">
        <f>N$43*'Shares PortablePCs+Tablets'!J34</f>
        <v>0</v>
      </c>
      <c r="O41" s="11">
        <f>O$43*'Shares PortablePCs+Tablets'!K34</f>
        <v>0</v>
      </c>
      <c r="P41" s="11">
        <f>P$43*'Shares PortablePCs+Tablets'!L34</f>
        <v>0</v>
      </c>
      <c r="Q41" s="11">
        <f>Q$43*'Shares PortablePCs+Tablets'!M34</f>
        <v>0</v>
      </c>
      <c r="R41" s="11">
        <f>R$43*'Shares PortablePCs+Tablets'!N34</f>
        <v>0</v>
      </c>
      <c r="S41" s="11">
        <f>S$43*'Shares PortablePCs+Tablets'!O34</f>
        <v>0</v>
      </c>
      <c r="T41" s="11">
        <f>T$43*'Shares PortablePCs+Tablets'!P34</f>
        <v>0</v>
      </c>
      <c r="U41" s="11">
        <f>U$43*'Shares PortablePCs+Tablets'!Q34</f>
        <v>0</v>
      </c>
      <c r="V41" s="11">
        <f>V$43*'Shares PortablePCs+Tablets'!R34</f>
        <v>0</v>
      </c>
      <c r="W41" s="11">
        <f>W$43*'Shares PortablePCs+Tablets'!S34</f>
        <v>0</v>
      </c>
      <c r="X41" s="11">
        <f>X$43*'Shares PortablePCs+Tablets'!T34</f>
        <v>0</v>
      </c>
      <c r="Y41" s="11">
        <f>Y$43*'Shares PortablePCs+Tablets'!U34</f>
        <v>0</v>
      </c>
      <c r="Z41" s="11">
        <f>Z$43*'Shares PortablePCs+Tablets'!V34</f>
        <v>0</v>
      </c>
      <c r="AA41" s="11">
        <f>AA$43*'Shares PortablePCs+Tablets'!W34</f>
        <v>0</v>
      </c>
      <c r="AB41" s="11">
        <f>AB$43*'Shares PortablePCs+Tablets'!X34</f>
        <v>0</v>
      </c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13"/>
      <c r="BA41" s="13"/>
      <c r="BB41" s="13"/>
      <c r="BC41" s="13"/>
      <c r="BD41" s="13"/>
      <c r="BE41" s="13"/>
    </row>
    <row r="42" spans="6:57" x14ac:dyDescent="0.35">
      <c r="F42" s="26" t="s">
        <v>67</v>
      </c>
      <c r="G42" s="11">
        <f>G$43*'Shares PortablePCs+Tablets'!C35</f>
        <v>0</v>
      </c>
      <c r="H42" s="11">
        <f>H$43*'Shares PortablePCs+Tablets'!D35</f>
        <v>0</v>
      </c>
      <c r="I42" s="11">
        <f>I$43*'Shares PortablePCs+Tablets'!E35</f>
        <v>0</v>
      </c>
      <c r="J42" s="11">
        <f>J$43*'Shares PortablePCs+Tablets'!F35</f>
        <v>0</v>
      </c>
      <c r="K42" s="11">
        <f>K$43*'Shares PortablePCs+Tablets'!G35</f>
        <v>0</v>
      </c>
      <c r="L42" s="11">
        <f>L$43*'Shares PortablePCs+Tablets'!H35</f>
        <v>0</v>
      </c>
      <c r="M42" s="11">
        <f>M$43*'Shares PortablePCs+Tablets'!I35</f>
        <v>0</v>
      </c>
      <c r="N42" s="11">
        <f>N$43*'Shares PortablePCs+Tablets'!J35</f>
        <v>0</v>
      </c>
      <c r="O42" s="11">
        <f>O$43*'Shares PortablePCs+Tablets'!K35</f>
        <v>0</v>
      </c>
      <c r="P42" s="11">
        <f>P$43*'Shares PortablePCs+Tablets'!L35</f>
        <v>0</v>
      </c>
      <c r="Q42" s="11">
        <f>Q$43*'Shares PortablePCs+Tablets'!M35</f>
        <v>0</v>
      </c>
      <c r="R42" s="11">
        <f>R$43*'Shares PortablePCs+Tablets'!N35</f>
        <v>0</v>
      </c>
      <c r="S42" s="11">
        <f>S$43*'Shares PortablePCs+Tablets'!O35</f>
        <v>0</v>
      </c>
      <c r="T42" s="11">
        <f>T$43*'Shares PortablePCs+Tablets'!P35</f>
        <v>0</v>
      </c>
      <c r="U42" s="11">
        <f>U$43*'Shares PortablePCs+Tablets'!Q35</f>
        <v>0</v>
      </c>
      <c r="V42" s="11">
        <f>V$43*'Shares PortablePCs+Tablets'!R35</f>
        <v>0</v>
      </c>
      <c r="W42" s="11">
        <f>W$43*'Shares PortablePCs+Tablets'!S35</f>
        <v>0</v>
      </c>
      <c r="X42" s="11">
        <f>X$43*'Shares PortablePCs+Tablets'!T35</f>
        <v>0</v>
      </c>
      <c r="Y42" s="11">
        <f>Y$43*'Shares PortablePCs+Tablets'!U35</f>
        <v>0</v>
      </c>
      <c r="Z42" s="11">
        <f>Z$43*'Shares PortablePCs+Tablets'!V35</f>
        <v>0</v>
      </c>
      <c r="AA42" s="11">
        <f>AA$43*'Shares PortablePCs+Tablets'!W35</f>
        <v>0</v>
      </c>
      <c r="AB42" s="11">
        <f>AB$43*'Shares PortablePCs+Tablets'!X35</f>
        <v>0</v>
      </c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13"/>
      <c r="BA42" s="13"/>
      <c r="BB42" s="13"/>
      <c r="BC42" s="13"/>
      <c r="BD42" s="13"/>
      <c r="BE42" s="13"/>
    </row>
    <row r="43" spans="6:57" x14ac:dyDescent="0.35">
      <c r="F43" s="26" t="s">
        <v>68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</row>
    <row r="44" spans="6:57" x14ac:dyDescent="0.35">
      <c r="F44" s="26" t="s">
        <v>69</v>
      </c>
      <c r="G44" s="5">
        <f t="shared" ref="G44:Q44" si="0">_xlfn.RRI(1,G43,H43)</f>
        <v>0</v>
      </c>
      <c r="H44" s="5">
        <f t="shared" si="0"/>
        <v>0</v>
      </c>
      <c r="I44" s="5">
        <f t="shared" si="0"/>
        <v>0</v>
      </c>
      <c r="J44" s="5">
        <f t="shared" si="0"/>
        <v>0</v>
      </c>
      <c r="K44" s="5">
        <f t="shared" si="0"/>
        <v>0</v>
      </c>
      <c r="L44" s="5">
        <f t="shared" si="0"/>
        <v>0</v>
      </c>
      <c r="M44" s="5">
        <f t="shared" si="0"/>
        <v>0</v>
      </c>
      <c r="N44" s="5">
        <f t="shared" si="0"/>
        <v>0</v>
      </c>
      <c r="O44" s="5">
        <f t="shared" si="0"/>
        <v>0</v>
      </c>
      <c r="P44" s="5">
        <f t="shared" si="0"/>
        <v>0</v>
      </c>
      <c r="Q44" s="5">
        <f t="shared" si="0"/>
        <v>0</v>
      </c>
      <c r="R44" s="5">
        <f>_xlfn.RRI(1,R43,S43)</f>
        <v>0</v>
      </c>
      <c r="S44" s="5">
        <f t="shared" ref="S44:AB44" si="1">_xlfn.RRI(1,S43,T43)</f>
        <v>0</v>
      </c>
      <c r="T44" s="5">
        <f t="shared" si="1"/>
        <v>0</v>
      </c>
      <c r="U44" s="5">
        <f t="shared" si="1"/>
        <v>0</v>
      </c>
      <c r="V44" s="5">
        <f t="shared" si="1"/>
        <v>0</v>
      </c>
      <c r="W44" s="5">
        <f t="shared" si="1"/>
        <v>0</v>
      </c>
      <c r="X44" s="5">
        <f t="shared" si="1"/>
        <v>0</v>
      </c>
      <c r="Y44" s="5">
        <f t="shared" si="1"/>
        <v>0</v>
      </c>
      <c r="Z44" s="5">
        <f t="shared" si="1"/>
        <v>0</v>
      </c>
      <c r="AA44" s="5">
        <f t="shared" si="1"/>
        <v>0</v>
      </c>
      <c r="AB44" s="5">
        <f t="shared" si="1"/>
        <v>0</v>
      </c>
    </row>
    <row r="45" spans="6:57" x14ac:dyDescent="0.35">
      <c r="F45" s="30" t="s">
        <v>587</v>
      </c>
      <c r="G45" s="28">
        <f>SUM(G12:G42)</f>
        <v>0</v>
      </c>
      <c r="H45" s="28">
        <f t="shared" ref="H45:BE45" si="2">SUM(H12:H42)</f>
        <v>0</v>
      </c>
      <c r="I45" s="28">
        <f t="shared" si="2"/>
        <v>0</v>
      </c>
      <c r="J45" s="28">
        <f t="shared" si="2"/>
        <v>0</v>
      </c>
      <c r="K45" s="28">
        <f t="shared" si="2"/>
        <v>0</v>
      </c>
      <c r="L45" s="28">
        <f t="shared" si="2"/>
        <v>0</v>
      </c>
      <c r="M45" s="28">
        <f t="shared" si="2"/>
        <v>0</v>
      </c>
      <c r="N45" s="28">
        <f t="shared" si="2"/>
        <v>0</v>
      </c>
      <c r="O45" s="28">
        <f t="shared" si="2"/>
        <v>0</v>
      </c>
      <c r="P45" s="28">
        <f t="shared" si="2"/>
        <v>0</v>
      </c>
      <c r="Q45" s="28">
        <f t="shared" si="2"/>
        <v>0</v>
      </c>
      <c r="R45" s="28">
        <f t="shared" si="2"/>
        <v>0</v>
      </c>
      <c r="S45" s="28">
        <f t="shared" si="2"/>
        <v>0</v>
      </c>
      <c r="T45" s="28">
        <f t="shared" si="2"/>
        <v>0</v>
      </c>
      <c r="U45" s="28">
        <f t="shared" si="2"/>
        <v>0</v>
      </c>
      <c r="V45" s="28">
        <f t="shared" si="2"/>
        <v>0</v>
      </c>
      <c r="W45" s="28">
        <f t="shared" si="2"/>
        <v>0</v>
      </c>
      <c r="X45" s="28">
        <f t="shared" si="2"/>
        <v>0</v>
      </c>
      <c r="Y45" s="28">
        <f t="shared" si="2"/>
        <v>0</v>
      </c>
      <c r="Z45" s="28">
        <f t="shared" si="2"/>
        <v>0</v>
      </c>
      <c r="AA45" s="28">
        <f t="shared" si="2"/>
        <v>0</v>
      </c>
      <c r="AB45" s="28">
        <f t="shared" si="2"/>
        <v>0</v>
      </c>
      <c r="AC45" s="28">
        <f t="shared" si="2"/>
        <v>0</v>
      </c>
      <c r="AD45" s="28">
        <f t="shared" si="2"/>
        <v>0</v>
      </c>
      <c r="AE45" s="28">
        <f t="shared" si="2"/>
        <v>0</v>
      </c>
      <c r="AF45" s="28">
        <f t="shared" si="2"/>
        <v>0</v>
      </c>
      <c r="AG45" s="28">
        <f t="shared" si="2"/>
        <v>0</v>
      </c>
      <c r="AH45" s="28">
        <f t="shared" si="2"/>
        <v>0</v>
      </c>
      <c r="AI45" s="28">
        <f t="shared" si="2"/>
        <v>0</v>
      </c>
      <c r="AJ45" s="28">
        <f t="shared" si="2"/>
        <v>0</v>
      </c>
      <c r="AK45" s="28">
        <f t="shared" si="2"/>
        <v>0</v>
      </c>
      <c r="AL45" s="28">
        <f t="shared" si="2"/>
        <v>0</v>
      </c>
      <c r="AM45" s="28">
        <f t="shared" si="2"/>
        <v>0</v>
      </c>
      <c r="AN45" s="28">
        <f t="shared" si="2"/>
        <v>0</v>
      </c>
      <c r="AO45" s="28">
        <f t="shared" si="2"/>
        <v>0</v>
      </c>
      <c r="AP45" s="28">
        <f t="shared" si="2"/>
        <v>0</v>
      </c>
      <c r="AQ45" s="28">
        <f t="shared" si="2"/>
        <v>0</v>
      </c>
      <c r="AR45" s="28">
        <f t="shared" si="2"/>
        <v>0</v>
      </c>
      <c r="AS45" s="28">
        <f t="shared" si="2"/>
        <v>0</v>
      </c>
      <c r="AT45" s="28">
        <f t="shared" si="2"/>
        <v>0</v>
      </c>
      <c r="AU45" s="28">
        <f t="shared" si="2"/>
        <v>0</v>
      </c>
      <c r="AV45" s="28">
        <f t="shared" si="2"/>
        <v>0</v>
      </c>
      <c r="AW45" s="28">
        <f t="shared" si="2"/>
        <v>0</v>
      </c>
      <c r="AX45" s="28">
        <f t="shared" si="2"/>
        <v>0</v>
      </c>
      <c r="AY45" s="28">
        <f t="shared" si="2"/>
        <v>0</v>
      </c>
      <c r="AZ45" s="28">
        <f t="shared" si="2"/>
        <v>0</v>
      </c>
      <c r="BA45" s="28">
        <f t="shared" si="2"/>
        <v>0</v>
      </c>
      <c r="BB45" s="28">
        <f t="shared" si="2"/>
        <v>0</v>
      </c>
      <c r="BC45" s="28">
        <f t="shared" si="2"/>
        <v>0</v>
      </c>
      <c r="BD45" s="28">
        <f t="shared" si="2"/>
        <v>0</v>
      </c>
      <c r="BE45" s="28">
        <f t="shared" si="2"/>
        <v>0</v>
      </c>
    </row>
    <row r="46" spans="6:57" x14ac:dyDescent="0.35">
      <c r="F46" s="15" t="s">
        <v>70</v>
      </c>
      <c r="G46" s="15"/>
      <c r="H46" s="15"/>
      <c r="I46" s="15"/>
      <c r="J46" s="16"/>
      <c r="K46" s="16"/>
      <c r="L46" s="16"/>
      <c r="M46" s="16"/>
      <c r="N46" s="16"/>
      <c r="O46" s="16"/>
      <c r="P46" s="16"/>
      <c r="Q46" s="16"/>
    </row>
    <row r="47" spans="6:57" x14ac:dyDescent="0.35">
      <c r="F47" s="13" t="s">
        <v>71</v>
      </c>
      <c r="G47" s="13"/>
      <c r="H47" s="13"/>
      <c r="I47" s="13"/>
    </row>
  </sheetData>
  <mergeCells count="4">
    <mergeCell ref="H1:I1"/>
    <mergeCell ref="G10:Q10"/>
    <mergeCell ref="R10:AB10"/>
    <mergeCell ref="AC10:BE10"/>
  </mergeCells>
  <pageMargins left="0.7" right="0.7" top="0.78740157499999996" bottom="0.78740157499999996" header="0.3" footer="0.3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D3ECA-AC7C-496E-8A00-3A91F805627E}">
  <sheetPr>
    <tabColor rgb="FFFF0000"/>
  </sheetPr>
  <dimension ref="A1:BE47"/>
  <sheetViews>
    <sheetView workbookViewId="0"/>
  </sheetViews>
  <sheetFormatPr baseColWidth="10" defaultRowHeight="14.5" x14ac:dyDescent="0.35"/>
  <cols>
    <col min="1" max="5" width="11.54296875" style="57"/>
    <col min="6" max="6" width="27.26953125" customWidth="1"/>
    <col min="7" max="8" width="12.26953125" customWidth="1"/>
    <col min="9" max="9" width="12" customWidth="1"/>
    <col min="10" max="17" width="11" customWidth="1"/>
    <col min="18" max="27" width="11.26953125" bestFit="1" customWidth="1"/>
  </cols>
  <sheetData>
    <row r="1" spans="6:57" x14ac:dyDescent="0.35">
      <c r="F1" s="26" t="s">
        <v>32</v>
      </c>
      <c r="G1" s="26" t="s">
        <v>33</v>
      </c>
      <c r="H1" s="94"/>
      <c r="I1" s="94"/>
      <c r="J1" s="26"/>
      <c r="K1" s="26"/>
      <c r="L1" s="26"/>
      <c r="M1" s="26"/>
      <c r="N1" s="26"/>
      <c r="O1" s="26"/>
      <c r="P1" s="26"/>
    </row>
    <row r="2" spans="6:57" x14ac:dyDescent="0.35">
      <c r="G2" s="26" t="s">
        <v>585</v>
      </c>
      <c r="H2" s="26"/>
      <c r="I2" s="26"/>
      <c r="J2" s="26"/>
      <c r="K2" s="26"/>
      <c r="L2" s="26"/>
      <c r="M2" s="26"/>
      <c r="N2" s="26"/>
      <c r="O2" s="26"/>
      <c r="P2" s="26"/>
    </row>
    <row r="9" spans="6:57" x14ac:dyDescent="0.35">
      <c r="F9" s="26"/>
      <c r="G9" s="26"/>
      <c r="H9" s="26"/>
      <c r="I9" s="6"/>
      <c r="J9" s="6"/>
      <c r="K9" s="6"/>
      <c r="L9" s="6"/>
      <c r="M9" s="6"/>
      <c r="N9" s="6"/>
      <c r="O9" s="6"/>
      <c r="P9" s="6"/>
      <c r="Q9" s="6"/>
      <c r="R9" s="26"/>
      <c r="S9" s="26"/>
      <c r="T9" s="26"/>
      <c r="U9" s="26"/>
      <c r="V9" s="26"/>
      <c r="W9" s="26"/>
      <c r="X9" s="26"/>
      <c r="Y9" s="26"/>
      <c r="Z9" s="26"/>
      <c r="AA9" s="7"/>
    </row>
    <row r="10" spans="6:57" x14ac:dyDescent="0.35">
      <c r="F10" s="26"/>
      <c r="G10" s="96" t="s">
        <v>38</v>
      </c>
      <c r="H10" s="96"/>
      <c r="I10" s="96"/>
      <c r="J10" s="96"/>
      <c r="K10" s="96"/>
      <c r="L10" s="96"/>
      <c r="M10" s="96"/>
      <c r="N10" s="96"/>
      <c r="O10" s="96"/>
      <c r="P10" s="96"/>
      <c r="Q10" s="96"/>
      <c r="R10" s="97" t="s">
        <v>39</v>
      </c>
      <c r="S10" s="97"/>
      <c r="T10" s="97"/>
      <c r="U10" s="97"/>
      <c r="V10" s="97"/>
      <c r="W10" s="97"/>
      <c r="X10" s="97"/>
      <c r="Y10" s="97"/>
      <c r="Z10" s="97"/>
      <c r="AA10" s="97"/>
      <c r="AB10" s="97"/>
      <c r="AC10" s="98" t="s">
        <v>40</v>
      </c>
      <c r="AD10" s="98"/>
      <c r="AE10" s="98"/>
      <c r="AF10" s="98"/>
      <c r="AG10" s="98"/>
      <c r="AH10" s="98"/>
      <c r="AI10" s="98"/>
      <c r="AJ10" s="98"/>
      <c r="AK10" s="98"/>
      <c r="AL10" s="98"/>
      <c r="AM10" s="98"/>
      <c r="AN10" s="98"/>
      <c r="AO10" s="98"/>
      <c r="AP10" s="98"/>
      <c r="AQ10" s="98"/>
      <c r="AR10" s="98"/>
      <c r="AS10" s="98"/>
      <c r="AT10" s="98"/>
      <c r="AU10" s="98"/>
      <c r="AV10" s="98"/>
      <c r="AW10" s="98"/>
      <c r="AX10" s="98"/>
      <c r="AY10" s="98"/>
      <c r="AZ10" s="98"/>
      <c r="BA10" s="98"/>
      <c r="BB10" s="98"/>
      <c r="BC10" s="98"/>
      <c r="BD10" s="98"/>
      <c r="BE10" s="98"/>
    </row>
    <row r="11" spans="6:57" x14ac:dyDescent="0.35">
      <c r="F11" s="26"/>
      <c r="G11" s="8">
        <v>2000</v>
      </c>
      <c r="H11" s="8">
        <v>2001</v>
      </c>
      <c r="I11" s="8">
        <v>2002</v>
      </c>
      <c r="J11" s="8">
        <v>2003</v>
      </c>
      <c r="K11" s="8">
        <v>2004</v>
      </c>
      <c r="L11" s="8">
        <v>2005</v>
      </c>
      <c r="M11" s="8">
        <v>2006</v>
      </c>
      <c r="N11" s="8">
        <v>2007</v>
      </c>
      <c r="O11" s="8">
        <v>2008</v>
      </c>
      <c r="P11" s="8">
        <v>2009</v>
      </c>
      <c r="Q11" s="8">
        <v>2010</v>
      </c>
      <c r="R11" s="9">
        <v>2011</v>
      </c>
      <c r="S11" s="9">
        <v>2012</v>
      </c>
      <c r="T11" s="9">
        <v>2013</v>
      </c>
      <c r="U11" s="9">
        <v>2014</v>
      </c>
      <c r="V11" s="9">
        <v>2015</v>
      </c>
      <c r="W11" s="9">
        <v>2016</v>
      </c>
      <c r="X11" s="9">
        <v>2017</v>
      </c>
      <c r="Y11" s="9">
        <v>2018</v>
      </c>
      <c r="Z11" s="9">
        <v>2019</v>
      </c>
      <c r="AA11" s="9">
        <v>2020</v>
      </c>
      <c r="AB11" s="9">
        <v>2021</v>
      </c>
      <c r="AC11" s="10">
        <v>2022</v>
      </c>
      <c r="AD11" s="10">
        <v>2023</v>
      </c>
      <c r="AE11" s="10">
        <v>2024</v>
      </c>
      <c r="AF11" s="10">
        <v>2025</v>
      </c>
      <c r="AG11" s="10">
        <v>2026</v>
      </c>
      <c r="AH11" s="10">
        <v>2027</v>
      </c>
      <c r="AI11" s="10">
        <v>2028</v>
      </c>
      <c r="AJ11" s="10">
        <v>2029</v>
      </c>
      <c r="AK11" s="10">
        <v>2030</v>
      </c>
      <c r="AL11" s="10">
        <v>2031</v>
      </c>
      <c r="AM11" s="10">
        <v>2032</v>
      </c>
      <c r="AN11" s="10">
        <v>2033</v>
      </c>
      <c r="AO11" s="10">
        <v>2034</v>
      </c>
      <c r="AP11" s="10">
        <v>2035</v>
      </c>
      <c r="AQ11" s="10">
        <v>2036</v>
      </c>
      <c r="AR11" s="10">
        <v>2037</v>
      </c>
      <c r="AS11" s="10">
        <v>2038</v>
      </c>
      <c r="AT11" s="10">
        <v>2039</v>
      </c>
      <c r="AU11" s="10">
        <v>2040</v>
      </c>
      <c r="AV11" s="10">
        <v>2041</v>
      </c>
      <c r="AW11" s="10">
        <v>2042</v>
      </c>
      <c r="AX11" s="10">
        <v>2043</v>
      </c>
      <c r="AY11" s="10">
        <v>2044</v>
      </c>
      <c r="AZ11" s="10">
        <v>2045</v>
      </c>
      <c r="BA11" s="10">
        <v>2046</v>
      </c>
      <c r="BB11" s="10">
        <v>2047</v>
      </c>
      <c r="BC11" s="10">
        <v>2048</v>
      </c>
      <c r="BD11" s="10">
        <v>2049</v>
      </c>
      <c r="BE11" s="10">
        <v>2050</v>
      </c>
    </row>
    <row r="12" spans="6:57" x14ac:dyDescent="0.35">
      <c r="F12" s="26" t="s">
        <v>41</v>
      </c>
      <c r="G12" s="11">
        <f>G$43*'Shares PortablePCs+Tablets'!C5</f>
        <v>0</v>
      </c>
      <c r="H12" s="11">
        <f>H$43*'Shares PortablePCs+Tablets'!D5</f>
        <v>0</v>
      </c>
      <c r="I12" s="11">
        <f>I$43*'Shares PortablePCs+Tablets'!E5</f>
        <v>0</v>
      </c>
      <c r="J12" s="11">
        <f>J$43*'Shares PortablePCs+Tablets'!F5</f>
        <v>0</v>
      </c>
      <c r="K12" s="11">
        <f>K$43*'Shares PortablePCs+Tablets'!G5</f>
        <v>0</v>
      </c>
      <c r="L12" s="11">
        <f>L$43*'Shares PortablePCs+Tablets'!H5</f>
        <v>0</v>
      </c>
      <c r="M12" s="11">
        <f>M$43*'Shares PortablePCs+Tablets'!I5</f>
        <v>0</v>
      </c>
      <c r="N12" s="11">
        <f>N$43*'Shares PortablePCs+Tablets'!J5</f>
        <v>0</v>
      </c>
      <c r="O12" s="11">
        <f>O$43*'Shares PortablePCs+Tablets'!K5</f>
        <v>0</v>
      </c>
      <c r="P12" s="11">
        <f>P$43*'Shares PortablePCs+Tablets'!L5</f>
        <v>0</v>
      </c>
      <c r="Q12" s="11">
        <f>Q$43*'Shares PortablePCs+Tablets'!M5</f>
        <v>0</v>
      </c>
      <c r="R12" s="11">
        <f>R$43*'Shares PortablePCs+Tablets'!N5</f>
        <v>0</v>
      </c>
      <c r="S12" s="11">
        <f>S$43*'Shares PortablePCs+Tablets'!O5</f>
        <v>0</v>
      </c>
      <c r="T12" s="11">
        <f>T$43*'Shares PortablePCs+Tablets'!P5</f>
        <v>0</v>
      </c>
      <c r="U12" s="11">
        <f>U$43*'Shares PortablePCs+Tablets'!Q5</f>
        <v>0</v>
      </c>
      <c r="V12" s="11">
        <f>V$43*'Shares PortablePCs+Tablets'!R5</f>
        <v>0</v>
      </c>
      <c r="W12" s="11">
        <f>W$43*'Shares PortablePCs+Tablets'!S5</f>
        <v>0</v>
      </c>
      <c r="X12" s="11">
        <f>X$43*'Shares PortablePCs+Tablets'!T5</f>
        <v>0</v>
      </c>
      <c r="Y12" s="11">
        <f>Y$43*'Shares PortablePCs+Tablets'!U5</f>
        <v>0</v>
      </c>
      <c r="Z12" s="11">
        <f>Z$43*'Shares PortablePCs+Tablets'!V5</f>
        <v>0</v>
      </c>
      <c r="AA12" s="11">
        <f>AA$43*'Shares PortablePCs+Tablets'!W5</f>
        <v>0</v>
      </c>
      <c r="AB12" s="11">
        <f>AB$43*'Shares PortablePCs+Tablets'!X5</f>
        <v>0</v>
      </c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</row>
    <row r="13" spans="6:57" x14ac:dyDescent="0.35">
      <c r="F13" s="26" t="s">
        <v>42</v>
      </c>
      <c r="G13" s="11">
        <f>G$43*'Shares PortablePCs+Tablets'!C6</f>
        <v>0</v>
      </c>
      <c r="H13" s="11">
        <f>H$43*'Shares PortablePCs+Tablets'!D6</f>
        <v>0</v>
      </c>
      <c r="I13" s="11">
        <f>I$43*'Shares PortablePCs+Tablets'!E6</f>
        <v>0</v>
      </c>
      <c r="J13" s="11">
        <f>J$43*'Shares PortablePCs+Tablets'!F6</f>
        <v>0</v>
      </c>
      <c r="K13" s="11">
        <f>K$43*'Shares PortablePCs+Tablets'!G6</f>
        <v>0</v>
      </c>
      <c r="L13" s="11">
        <f>L$43*'Shares PortablePCs+Tablets'!H6</f>
        <v>0</v>
      </c>
      <c r="M13" s="11">
        <f>M$43*'Shares PortablePCs+Tablets'!I6</f>
        <v>0</v>
      </c>
      <c r="N13" s="11">
        <f>N$43*'Shares PortablePCs+Tablets'!J6</f>
        <v>0</v>
      </c>
      <c r="O13" s="11">
        <f>O$43*'Shares PortablePCs+Tablets'!K6</f>
        <v>0</v>
      </c>
      <c r="P13" s="11">
        <f>P$43*'Shares PortablePCs+Tablets'!L6</f>
        <v>0</v>
      </c>
      <c r="Q13" s="11">
        <f>Q$43*'Shares PortablePCs+Tablets'!M6</f>
        <v>0</v>
      </c>
      <c r="R13" s="11">
        <f>R$43*'Shares PortablePCs+Tablets'!N6</f>
        <v>0</v>
      </c>
      <c r="S13" s="11">
        <f>S$43*'Shares PortablePCs+Tablets'!O6</f>
        <v>0</v>
      </c>
      <c r="T13" s="11">
        <f>T$43*'Shares PortablePCs+Tablets'!P6</f>
        <v>0</v>
      </c>
      <c r="U13" s="11">
        <f>U$43*'Shares PortablePCs+Tablets'!Q6</f>
        <v>0</v>
      </c>
      <c r="V13" s="11">
        <f>V$43*'Shares PortablePCs+Tablets'!R6</f>
        <v>0</v>
      </c>
      <c r="W13" s="11">
        <f>W$43*'Shares PortablePCs+Tablets'!S6</f>
        <v>0</v>
      </c>
      <c r="X13" s="11">
        <f>X$43*'Shares PortablePCs+Tablets'!T6</f>
        <v>0</v>
      </c>
      <c r="Y13" s="11">
        <f>Y$43*'Shares PortablePCs+Tablets'!U6</f>
        <v>0</v>
      </c>
      <c r="Z13" s="11">
        <f>Z$43*'Shares PortablePCs+Tablets'!V6</f>
        <v>0</v>
      </c>
      <c r="AA13" s="11">
        <f>AA$43*'Shares PortablePCs+Tablets'!W6</f>
        <v>0</v>
      </c>
      <c r="AB13" s="11">
        <f>AB$43*'Shares PortablePCs+Tablets'!X6</f>
        <v>0</v>
      </c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</row>
    <row r="14" spans="6:57" x14ac:dyDescent="0.35">
      <c r="F14" s="26" t="s">
        <v>43</v>
      </c>
      <c r="G14" s="11">
        <f>G$43*'Shares PortablePCs+Tablets'!C7</f>
        <v>0</v>
      </c>
      <c r="H14" s="11">
        <f>H$43*'Shares PortablePCs+Tablets'!D7</f>
        <v>0</v>
      </c>
      <c r="I14" s="11">
        <f>I$43*'Shares PortablePCs+Tablets'!E7</f>
        <v>0</v>
      </c>
      <c r="J14" s="11">
        <f>J$43*'Shares PortablePCs+Tablets'!F7</f>
        <v>0</v>
      </c>
      <c r="K14" s="11">
        <f>K$43*'Shares PortablePCs+Tablets'!G7</f>
        <v>0</v>
      </c>
      <c r="L14" s="11">
        <f>L$43*'Shares PortablePCs+Tablets'!H7</f>
        <v>0</v>
      </c>
      <c r="M14" s="11">
        <f>M$43*'Shares PortablePCs+Tablets'!I7</f>
        <v>0</v>
      </c>
      <c r="N14" s="11">
        <f>N$43*'Shares PortablePCs+Tablets'!J7</f>
        <v>0</v>
      </c>
      <c r="O14" s="11">
        <f>O$43*'Shares PortablePCs+Tablets'!K7</f>
        <v>0</v>
      </c>
      <c r="P14" s="11">
        <f>P$43*'Shares PortablePCs+Tablets'!L7</f>
        <v>0</v>
      </c>
      <c r="Q14" s="11">
        <f>Q$43*'Shares PortablePCs+Tablets'!M7</f>
        <v>0</v>
      </c>
      <c r="R14" s="11">
        <f>R$43*'Shares PortablePCs+Tablets'!N7</f>
        <v>0</v>
      </c>
      <c r="S14" s="11">
        <f>S$43*'Shares PortablePCs+Tablets'!O7</f>
        <v>0</v>
      </c>
      <c r="T14" s="11">
        <f>T$43*'Shares PortablePCs+Tablets'!P7</f>
        <v>0</v>
      </c>
      <c r="U14" s="11">
        <f>U$43*'Shares PortablePCs+Tablets'!Q7</f>
        <v>0</v>
      </c>
      <c r="V14" s="11">
        <f>V$43*'Shares PortablePCs+Tablets'!R7</f>
        <v>0</v>
      </c>
      <c r="W14" s="11">
        <f>W$43*'Shares PortablePCs+Tablets'!S7</f>
        <v>0</v>
      </c>
      <c r="X14" s="11">
        <f>X$43*'Shares PortablePCs+Tablets'!T7</f>
        <v>0</v>
      </c>
      <c r="Y14" s="11">
        <f>Y$43*'Shares PortablePCs+Tablets'!U7</f>
        <v>0</v>
      </c>
      <c r="Z14" s="11">
        <f>Z$43*'Shares PortablePCs+Tablets'!V7</f>
        <v>0</v>
      </c>
      <c r="AA14" s="11">
        <f>AA$43*'Shares PortablePCs+Tablets'!W7</f>
        <v>0</v>
      </c>
      <c r="AB14" s="11">
        <f>AB$43*'Shares PortablePCs+Tablets'!X7</f>
        <v>0</v>
      </c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</row>
    <row r="15" spans="6:57" x14ac:dyDescent="0.35">
      <c r="F15" s="26" t="s">
        <v>44</v>
      </c>
      <c r="G15" s="11">
        <f>G$43*'Shares PortablePCs+Tablets'!C8</f>
        <v>0</v>
      </c>
      <c r="H15" s="11">
        <f>H$43*'Shares PortablePCs+Tablets'!D8</f>
        <v>0</v>
      </c>
      <c r="I15" s="11">
        <f>I$43*'Shares PortablePCs+Tablets'!E8</f>
        <v>0</v>
      </c>
      <c r="J15" s="11">
        <f>J$43*'Shares PortablePCs+Tablets'!F8</f>
        <v>0</v>
      </c>
      <c r="K15" s="11">
        <f>K$43*'Shares PortablePCs+Tablets'!G8</f>
        <v>0</v>
      </c>
      <c r="L15" s="11">
        <f>L$43*'Shares PortablePCs+Tablets'!H8</f>
        <v>0</v>
      </c>
      <c r="M15" s="11">
        <f>M$43*'Shares PortablePCs+Tablets'!I8</f>
        <v>0</v>
      </c>
      <c r="N15" s="11">
        <f>N$43*'Shares PortablePCs+Tablets'!J8</f>
        <v>0</v>
      </c>
      <c r="O15" s="11">
        <f>O$43*'Shares PortablePCs+Tablets'!K8</f>
        <v>0</v>
      </c>
      <c r="P15" s="11">
        <f>P$43*'Shares PortablePCs+Tablets'!L8</f>
        <v>0</v>
      </c>
      <c r="Q15" s="11">
        <f>Q$43*'Shares PortablePCs+Tablets'!M8</f>
        <v>0</v>
      </c>
      <c r="R15" s="11">
        <f>R$43*'Shares PortablePCs+Tablets'!N8</f>
        <v>0</v>
      </c>
      <c r="S15" s="11">
        <f>S$43*'Shares PortablePCs+Tablets'!O8</f>
        <v>0</v>
      </c>
      <c r="T15" s="11">
        <f>T$43*'Shares PortablePCs+Tablets'!P8</f>
        <v>0</v>
      </c>
      <c r="U15" s="11">
        <f>U$43*'Shares PortablePCs+Tablets'!Q8</f>
        <v>0</v>
      </c>
      <c r="V15" s="11">
        <f>V$43*'Shares PortablePCs+Tablets'!R8</f>
        <v>0</v>
      </c>
      <c r="W15" s="11">
        <f>W$43*'Shares PortablePCs+Tablets'!S8</f>
        <v>0</v>
      </c>
      <c r="X15" s="11">
        <f>X$43*'Shares PortablePCs+Tablets'!T8</f>
        <v>0</v>
      </c>
      <c r="Y15" s="11">
        <f>Y$43*'Shares PortablePCs+Tablets'!U8</f>
        <v>0</v>
      </c>
      <c r="Z15" s="11">
        <f>Z$43*'Shares PortablePCs+Tablets'!V8</f>
        <v>0</v>
      </c>
      <c r="AA15" s="11">
        <f>AA$43*'Shares PortablePCs+Tablets'!W8</f>
        <v>0</v>
      </c>
      <c r="AB15" s="11">
        <f>AB$43*'Shares PortablePCs+Tablets'!X8</f>
        <v>0</v>
      </c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</row>
    <row r="16" spans="6:57" x14ac:dyDescent="0.35">
      <c r="F16" s="26" t="s">
        <v>45</v>
      </c>
      <c r="G16" s="11">
        <f>G$43*'Shares PortablePCs+Tablets'!C9</f>
        <v>0</v>
      </c>
      <c r="H16" s="11">
        <f>H$43*'Shares PortablePCs+Tablets'!D9</f>
        <v>0</v>
      </c>
      <c r="I16" s="11">
        <f>I$43*'Shares PortablePCs+Tablets'!E9</f>
        <v>0</v>
      </c>
      <c r="J16" s="11">
        <f>J$43*'Shares PortablePCs+Tablets'!F9</f>
        <v>0</v>
      </c>
      <c r="K16" s="11">
        <f>K$43*'Shares PortablePCs+Tablets'!G9</f>
        <v>0</v>
      </c>
      <c r="L16" s="11">
        <f>L$43*'Shares PortablePCs+Tablets'!H9</f>
        <v>0</v>
      </c>
      <c r="M16" s="11">
        <f>M$43*'Shares PortablePCs+Tablets'!I9</f>
        <v>0</v>
      </c>
      <c r="N16" s="11">
        <f>N$43*'Shares PortablePCs+Tablets'!J9</f>
        <v>0</v>
      </c>
      <c r="O16" s="11">
        <f>O$43*'Shares PortablePCs+Tablets'!K9</f>
        <v>0</v>
      </c>
      <c r="P16" s="11">
        <f>P$43*'Shares PortablePCs+Tablets'!L9</f>
        <v>0</v>
      </c>
      <c r="Q16" s="11">
        <f>Q$43*'Shares PortablePCs+Tablets'!M9</f>
        <v>0</v>
      </c>
      <c r="R16" s="11">
        <f>R$43*'Shares PortablePCs+Tablets'!N9</f>
        <v>0</v>
      </c>
      <c r="S16" s="11">
        <f>S$43*'Shares PortablePCs+Tablets'!O9</f>
        <v>0</v>
      </c>
      <c r="T16" s="11">
        <f>T$43*'Shares PortablePCs+Tablets'!P9</f>
        <v>0</v>
      </c>
      <c r="U16" s="11">
        <f>U$43*'Shares PortablePCs+Tablets'!Q9</f>
        <v>0</v>
      </c>
      <c r="V16" s="11">
        <f>V$43*'Shares PortablePCs+Tablets'!R9</f>
        <v>0</v>
      </c>
      <c r="W16" s="11">
        <f>W$43*'Shares PortablePCs+Tablets'!S9</f>
        <v>0</v>
      </c>
      <c r="X16" s="11">
        <f>X$43*'Shares PortablePCs+Tablets'!T9</f>
        <v>0</v>
      </c>
      <c r="Y16" s="11">
        <f>Y$43*'Shares PortablePCs+Tablets'!U9</f>
        <v>0</v>
      </c>
      <c r="Z16" s="11">
        <f>Z$43*'Shares PortablePCs+Tablets'!V9</f>
        <v>0</v>
      </c>
      <c r="AA16" s="11">
        <f>AA$43*'Shares PortablePCs+Tablets'!W9</f>
        <v>0</v>
      </c>
      <c r="AB16" s="11">
        <f>AB$43*'Shares PortablePCs+Tablets'!X9</f>
        <v>0</v>
      </c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</row>
    <row r="17" spans="6:57" x14ac:dyDescent="0.35">
      <c r="F17" s="26" t="s">
        <v>46</v>
      </c>
      <c r="G17" s="11">
        <f>G$43*'Shares PortablePCs+Tablets'!C10</f>
        <v>0</v>
      </c>
      <c r="H17" s="11">
        <f>H$43*'Shares PortablePCs+Tablets'!D10</f>
        <v>0</v>
      </c>
      <c r="I17" s="11">
        <f>I$43*'Shares PortablePCs+Tablets'!E10</f>
        <v>0</v>
      </c>
      <c r="J17" s="11">
        <f>J$43*'Shares PortablePCs+Tablets'!F10</f>
        <v>0</v>
      </c>
      <c r="K17" s="11">
        <f>K$43*'Shares PortablePCs+Tablets'!G10</f>
        <v>0</v>
      </c>
      <c r="L17" s="11">
        <f>L$43*'Shares PortablePCs+Tablets'!H10</f>
        <v>0</v>
      </c>
      <c r="M17" s="11">
        <f>M$43*'Shares PortablePCs+Tablets'!I10</f>
        <v>0</v>
      </c>
      <c r="N17" s="11">
        <f>N$43*'Shares PortablePCs+Tablets'!J10</f>
        <v>0</v>
      </c>
      <c r="O17" s="11">
        <f>O$43*'Shares PortablePCs+Tablets'!K10</f>
        <v>0</v>
      </c>
      <c r="P17" s="11">
        <f>P$43*'Shares PortablePCs+Tablets'!L10</f>
        <v>0</v>
      </c>
      <c r="Q17" s="11">
        <f>Q$43*'Shares PortablePCs+Tablets'!M10</f>
        <v>0</v>
      </c>
      <c r="R17" s="11">
        <f>R$43*'Shares PortablePCs+Tablets'!N10</f>
        <v>0</v>
      </c>
      <c r="S17" s="11">
        <f>S$43*'Shares PortablePCs+Tablets'!O10</f>
        <v>0</v>
      </c>
      <c r="T17" s="11">
        <f>T$43*'Shares PortablePCs+Tablets'!P10</f>
        <v>0</v>
      </c>
      <c r="U17" s="11">
        <f>U$43*'Shares PortablePCs+Tablets'!Q10</f>
        <v>0</v>
      </c>
      <c r="V17" s="11">
        <f>V$43*'Shares PortablePCs+Tablets'!R10</f>
        <v>0</v>
      </c>
      <c r="W17" s="11">
        <f>W$43*'Shares PortablePCs+Tablets'!S10</f>
        <v>0</v>
      </c>
      <c r="X17" s="11">
        <f>X$43*'Shares PortablePCs+Tablets'!T10</f>
        <v>0</v>
      </c>
      <c r="Y17" s="11">
        <f>Y$43*'Shares PortablePCs+Tablets'!U10</f>
        <v>0</v>
      </c>
      <c r="Z17" s="11">
        <f>Z$43*'Shares PortablePCs+Tablets'!V10</f>
        <v>0</v>
      </c>
      <c r="AA17" s="11">
        <f>AA$43*'Shares PortablePCs+Tablets'!W10</f>
        <v>0</v>
      </c>
      <c r="AB17" s="11">
        <f>AB$43*'Shares PortablePCs+Tablets'!X10</f>
        <v>0</v>
      </c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</row>
    <row r="18" spans="6:57" x14ac:dyDescent="0.35">
      <c r="F18" s="26" t="s">
        <v>47</v>
      </c>
      <c r="G18" s="11">
        <f>G$43*'Shares PortablePCs+Tablets'!C11</f>
        <v>0</v>
      </c>
      <c r="H18" s="11">
        <f>H$43*'Shares PortablePCs+Tablets'!D11</f>
        <v>0</v>
      </c>
      <c r="I18" s="11">
        <f>I$43*'Shares PortablePCs+Tablets'!E11</f>
        <v>0</v>
      </c>
      <c r="J18" s="11">
        <f>J$43*'Shares PortablePCs+Tablets'!F11</f>
        <v>0</v>
      </c>
      <c r="K18" s="11">
        <f>K$43*'Shares PortablePCs+Tablets'!G11</f>
        <v>0</v>
      </c>
      <c r="L18" s="11">
        <f>L$43*'Shares PortablePCs+Tablets'!H11</f>
        <v>0</v>
      </c>
      <c r="M18" s="11">
        <f>M$43*'Shares PortablePCs+Tablets'!I11</f>
        <v>0</v>
      </c>
      <c r="N18" s="11">
        <f>N$43*'Shares PortablePCs+Tablets'!J11</f>
        <v>0</v>
      </c>
      <c r="O18" s="11">
        <f>O$43*'Shares PortablePCs+Tablets'!K11</f>
        <v>0</v>
      </c>
      <c r="P18" s="11">
        <f>P$43*'Shares PortablePCs+Tablets'!L11</f>
        <v>0</v>
      </c>
      <c r="Q18" s="11">
        <f>Q$43*'Shares PortablePCs+Tablets'!M11</f>
        <v>0</v>
      </c>
      <c r="R18" s="11">
        <f>R$43*'Shares PortablePCs+Tablets'!N11</f>
        <v>0</v>
      </c>
      <c r="S18" s="11">
        <f>S$43*'Shares PortablePCs+Tablets'!O11</f>
        <v>0</v>
      </c>
      <c r="T18" s="11">
        <f>T$43*'Shares PortablePCs+Tablets'!P11</f>
        <v>0</v>
      </c>
      <c r="U18" s="11">
        <f>U$43*'Shares PortablePCs+Tablets'!Q11</f>
        <v>0</v>
      </c>
      <c r="V18" s="11">
        <f>V$43*'Shares PortablePCs+Tablets'!R11</f>
        <v>0</v>
      </c>
      <c r="W18" s="11">
        <f>W$43*'Shares PortablePCs+Tablets'!S11</f>
        <v>0</v>
      </c>
      <c r="X18" s="11">
        <f>X$43*'Shares PortablePCs+Tablets'!T11</f>
        <v>0</v>
      </c>
      <c r="Y18" s="11">
        <f>Y$43*'Shares PortablePCs+Tablets'!U11</f>
        <v>0</v>
      </c>
      <c r="Z18" s="11">
        <f>Z$43*'Shares PortablePCs+Tablets'!V11</f>
        <v>0</v>
      </c>
      <c r="AA18" s="11">
        <f>AA$43*'Shares PortablePCs+Tablets'!W11</f>
        <v>0</v>
      </c>
      <c r="AB18" s="11">
        <f>AB$43*'Shares PortablePCs+Tablets'!X11</f>
        <v>0</v>
      </c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B18" s="13"/>
      <c r="BC18" s="13"/>
      <c r="BD18" s="13"/>
      <c r="BE18" s="13"/>
    </row>
    <row r="19" spans="6:57" x14ac:dyDescent="0.35">
      <c r="F19" s="26" t="s">
        <v>48</v>
      </c>
      <c r="G19" s="11">
        <f>G$43*'Shares PortablePCs+Tablets'!C12</f>
        <v>0</v>
      </c>
      <c r="H19" s="11">
        <f>H$43*'Shares PortablePCs+Tablets'!D12</f>
        <v>0</v>
      </c>
      <c r="I19" s="11">
        <f>I$43*'Shares PortablePCs+Tablets'!E12</f>
        <v>0</v>
      </c>
      <c r="J19" s="11">
        <f>J$43*'Shares PortablePCs+Tablets'!F12</f>
        <v>0</v>
      </c>
      <c r="K19" s="11">
        <f>K$43*'Shares PortablePCs+Tablets'!G12</f>
        <v>0</v>
      </c>
      <c r="L19" s="11">
        <f>L$43*'Shares PortablePCs+Tablets'!H12</f>
        <v>0</v>
      </c>
      <c r="M19" s="11">
        <f>M$43*'Shares PortablePCs+Tablets'!I12</f>
        <v>0</v>
      </c>
      <c r="N19" s="11">
        <f>N$43*'Shares PortablePCs+Tablets'!J12</f>
        <v>0</v>
      </c>
      <c r="O19" s="11">
        <f>O$43*'Shares PortablePCs+Tablets'!K12</f>
        <v>0</v>
      </c>
      <c r="P19" s="11">
        <f>P$43*'Shares PortablePCs+Tablets'!L12</f>
        <v>0</v>
      </c>
      <c r="Q19" s="11">
        <f>Q$43*'Shares PortablePCs+Tablets'!M12</f>
        <v>0</v>
      </c>
      <c r="R19" s="11">
        <f>R$43*'Shares PortablePCs+Tablets'!N12</f>
        <v>0</v>
      </c>
      <c r="S19" s="11">
        <f>S$43*'Shares PortablePCs+Tablets'!O12</f>
        <v>0</v>
      </c>
      <c r="T19" s="11">
        <f>T$43*'Shares PortablePCs+Tablets'!P12</f>
        <v>0</v>
      </c>
      <c r="U19" s="11">
        <f>U$43*'Shares PortablePCs+Tablets'!Q12</f>
        <v>0</v>
      </c>
      <c r="V19" s="11">
        <f>V$43*'Shares PortablePCs+Tablets'!R12</f>
        <v>0</v>
      </c>
      <c r="W19" s="11">
        <f>W$43*'Shares PortablePCs+Tablets'!S12</f>
        <v>0</v>
      </c>
      <c r="X19" s="11">
        <f>X$43*'Shares PortablePCs+Tablets'!T12</f>
        <v>0</v>
      </c>
      <c r="Y19" s="11">
        <f>Y$43*'Shares PortablePCs+Tablets'!U12</f>
        <v>0</v>
      </c>
      <c r="Z19" s="11">
        <f>Z$43*'Shares PortablePCs+Tablets'!V12</f>
        <v>0</v>
      </c>
      <c r="AA19" s="11">
        <f>AA$43*'Shares PortablePCs+Tablets'!W12</f>
        <v>0</v>
      </c>
      <c r="AB19" s="11">
        <f>AB$43*'Shares PortablePCs+Tablets'!X12</f>
        <v>0</v>
      </c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</row>
    <row r="20" spans="6:57" x14ac:dyDescent="0.35">
      <c r="F20" s="26" t="s">
        <v>49</v>
      </c>
      <c r="G20" s="11">
        <f>G$43*'Shares PortablePCs+Tablets'!C13</f>
        <v>0</v>
      </c>
      <c r="H20" s="11">
        <f>H$43*'Shares PortablePCs+Tablets'!D13</f>
        <v>0</v>
      </c>
      <c r="I20" s="11">
        <f>I$43*'Shares PortablePCs+Tablets'!E13</f>
        <v>0</v>
      </c>
      <c r="J20" s="11">
        <f>J$43*'Shares PortablePCs+Tablets'!F13</f>
        <v>0</v>
      </c>
      <c r="K20" s="11">
        <f>K$43*'Shares PortablePCs+Tablets'!G13</f>
        <v>0</v>
      </c>
      <c r="L20" s="11">
        <f>L$43*'Shares PortablePCs+Tablets'!H13</f>
        <v>0</v>
      </c>
      <c r="M20" s="11">
        <f>M$43*'Shares PortablePCs+Tablets'!I13</f>
        <v>0</v>
      </c>
      <c r="N20" s="11">
        <f>N$43*'Shares PortablePCs+Tablets'!J13</f>
        <v>0</v>
      </c>
      <c r="O20" s="11">
        <f>O$43*'Shares PortablePCs+Tablets'!K13</f>
        <v>0</v>
      </c>
      <c r="P20" s="11">
        <f>P$43*'Shares PortablePCs+Tablets'!L13</f>
        <v>0</v>
      </c>
      <c r="Q20" s="11">
        <f>Q$43*'Shares PortablePCs+Tablets'!M13</f>
        <v>0</v>
      </c>
      <c r="R20" s="11">
        <f>R$43*'Shares PortablePCs+Tablets'!N13</f>
        <v>0</v>
      </c>
      <c r="S20" s="11">
        <f>S$43*'Shares PortablePCs+Tablets'!O13</f>
        <v>0</v>
      </c>
      <c r="T20" s="11">
        <f>T$43*'Shares PortablePCs+Tablets'!P13</f>
        <v>0</v>
      </c>
      <c r="U20" s="11">
        <f>U$43*'Shares PortablePCs+Tablets'!Q13</f>
        <v>0</v>
      </c>
      <c r="V20" s="11">
        <f>V$43*'Shares PortablePCs+Tablets'!R13</f>
        <v>0</v>
      </c>
      <c r="W20" s="11">
        <f>W$43*'Shares PortablePCs+Tablets'!S13</f>
        <v>0</v>
      </c>
      <c r="X20" s="11">
        <f>X$43*'Shares PortablePCs+Tablets'!T13</f>
        <v>0</v>
      </c>
      <c r="Y20" s="11">
        <f>Y$43*'Shares PortablePCs+Tablets'!U13</f>
        <v>0</v>
      </c>
      <c r="Z20" s="11">
        <f>Z$43*'Shares PortablePCs+Tablets'!V13</f>
        <v>0</v>
      </c>
      <c r="AA20" s="11">
        <f>AA$43*'Shares PortablePCs+Tablets'!W13</f>
        <v>0</v>
      </c>
      <c r="AB20" s="11">
        <f>AB$43*'Shares PortablePCs+Tablets'!X13</f>
        <v>0</v>
      </c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</row>
    <row r="21" spans="6:57" x14ac:dyDescent="0.35">
      <c r="F21" s="26" t="s">
        <v>35</v>
      </c>
      <c r="G21" s="11">
        <f>G$43*'Shares PortablePCs+Tablets'!C14</f>
        <v>0</v>
      </c>
      <c r="H21" s="11">
        <f>H$43*'Shares PortablePCs+Tablets'!D14</f>
        <v>0</v>
      </c>
      <c r="I21" s="11">
        <f>I$43*'Shares PortablePCs+Tablets'!E14</f>
        <v>0</v>
      </c>
      <c r="J21" s="11">
        <f>J$43*'Shares PortablePCs+Tablets'!F14</f>
        <v>0</v>
      </c>
      <c r="K21" s="11">
        <f>K$43*'Shares PortablePCs+Tablets'!G14</f>
        <v>0</v>
      </c>
      <c r="L21" s="11">
        <f>L$43*'Shares PortablePCs+Tablets'!H14</f>
        <v>0</v>
      </c>
      <c r="M21" s="11">
        <f>M$43*'Shares PortablePCs+Tablets'!I14</f>
        <v>0</v>
      </c>
      <c r="N21" s="11">
        <f>N$43*'Shares PortablePCs+Tablets'!J14</f>
        <v>0</v>
      </c>
      <c r="O21" s="11">
        <f>O$43*'Shares PortablePCs+Tablets'!K14</f>
        <v>0</v>
      </c>
      <c r="P21" s="11">
        <f>P$43*'Shares PortablePCs+Tablets'!L14</f>
        <v>0</v>
      </c>
      <c r="Q21" s="11">
        <f>Q$43*'Shares PortablePCs+Tablets'!M14</f>
        <v>0</v>
      </c>
      <c r="R21" s="11">
        <f>R$43*'Shares PortablePCs+Tablets'!N14</f>
        <v>0</v>
      </c>
      <c r="S21" s="11">
        <f>S$43*'Shares PortablePCs+Tablets'!O14</f>
        <v>0</v>
      </c>
      <c r="T21" s="11">
        <f>T$43*'Shares PortablePCs+Tablets'!P14</f>
        <v>0</v>
      </c>
      <c r="U21" s="11">
        <f>U$43*'Shares PortablePCs+Tablets'!Q14</f>
        <v>0</v>
      </c>
      <c r="V21" s="11">
        <f>V$43*'Shares PortablePCs+Tablets'!R14</f>
        <v>0</v>
      </c>
      <c r="W21" s="11">
        <f>W$43*'Shares PortablePCs+Tablets'!S14</f>
        <v>0</v>
      </c>
      <c r="X21" s="11">
        <f>X$43*'Shares PortablePCs+Tablets'!T14</f>
        <v>0</v>
      </c>
      <c r="Y21" s="11">
        <f>Y$43*'Shares PortablePCs+Tablets'!U14</f>
        <v>0</v>
      </c>
      <c r="Z21" s="11">
        <f>Z$43*'Shares PortablePCs+Tablets'!V14</f>
        <v>0</v>
      </c>
      <c r="AA21" s="11">
        <f>AA$43*'Shares PortablePCs+Tablets'!W14</f>
        <v>0</v>
      </c>
      <c r="AB21" s="11">
        <f>AB$43*'Shares PortablePCs+Tablets'!X14</f>
        <v>0</v>
      </c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</row>
    <row r="22" spans="6:57" x14ac:dyDescent="0.35">
      <c r="F22" s="26" t="s">
        <v>34</v>
      </c>
      <c r="G22" s="11">
        <f>G$43*'Shares PortablePCs+Tablets'!C15</f>
        <v>0</v>
      </c>
      <c r="H22" s="11">
        <f>H$43*'Shares PortablePCs+Tablets'!D15</f>
        <v>0</v>
      </c>
      <c r="I22" s="11">
        <f>I$43*'Shares PortablePCs+Tablets'!E15</f>
        <v>0</v>
      </c>
      <c r="J22" s="11">
        <f>J$43*'Shares PortablePCs+Tablets'!F15</f>
        <v>0</v>
      </c>
      <c r="K22" s="11">
        <f>K$43*'Shares PortablePCs+Tablets'!G15</f>
        <v>0</v>
      </c>
      <c r="L22" s="11">
        <f>L$43*'Shares PortablePCs+Tablets'!H15</f>
        <v>0</v>
      </c>
      <c r="M22" s="11">
        <f>M$43*'Shares PortablePCs+Tablets'!I15</f>
        <v>0</v>
      </c>
      <c r="N22" s="11">
        <f>N$43*'Shares PortablePCs+Tablets'!J15</f>
        <v>0</v>
      </c>
      <c r="O22" s="11">
        <f>O$43*'Shares PortablePCs+Tablets'!K15</f>
        <v>0</v>
      </c>
      <c r="P22" s="11">
        <f>P$43*'Shares PortablePCs+Tablets'!L15</f>
        <v>0</v>
      </c>
      <c r="Q22" s="11">
        <f>Q$43*'Shares PortablePCs+Tablets'!M15</f>
        <v>0</v>
      </c>
      <c r="R22" s="11">
        <f>R$43*'Shares PortablePCs+Tablets'!N15</f>
        <v>0</v>
      </c>
      <c r="S22" s="11">
        <f>S$43*'Shares PortablePCs+Tablets'!O15</f>
        <v>0</v>
      </c>
      <c r="T22" s="11">
        <f>T$43*'Shares PortablePCs+Tablets'!P15</f>
        <v>0</v>
      </c>
      <c r="U22" s="11">
        <f>U$43*'Shares PortablePCs+Tablets'!Q15</f>
        <v>0</v>
      </c>
      <c r="V22" s="11">
        <f>V$43*'Shares PortablePCs+Tablets'!R15</f>
        <v>0</v>
      </c>
      <c r="W22" s="11">
        <f>W$43*'Shares PortablePCs+Tablets'!S15</f>
        <v>0</v>
      </c>
      <c r="X22" s="11">
        <f>X$43*'Shares PortablePCs+Tablets'!T15</f>
        <v>0</v>
      </c>
      <c r="Y22" s="11">
        <f>Y$43*'Shares PortablePCs+Tablets'!U15</f>
        <v>0</v>
      </c>
      <c r="Z22" s="11">
        <f>Z$43*'Shares PortablePCs+Tablets'!V15</f>
        <v>0</v>
      </c>
      <c r="AA22" s="11">
        <f>AA$43*'Shares PortablePCs+Tablets'!W15</f>
        <v>0</v>
      </c>
      <c r="AB22" s="11">
        <f>AB$43*'Shares PortablePCs+Tablets'!X15</f>
        <v>0</v>
      </c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</row>
    <row r="23" spans="6:57" x14ac:dyDescent="0.35">
      <c r="F23" s="26" t="s">
        <v>50</v>
      </c>
      <c r="G23" s="11">
        <f>G$43*'Shares PortablePCs+Tablets'!C16</f>
        <v>0</v>
      </c>
      <c r="H23" s="11">
        <f>H$43*'Shares PortablePCs+Tablets'!D16</f>
        <v>0</v>
      </c>
      <c r="I23" s="11">
        <f>I$43*'Shares PortablePCs+Tablets'!E16</f>
        <v>0</v>
      </c>
      <c r="J23" s="11">
        <f>J$43*'Shares PortablePCs+Tablets'!F16</f>
        <v>0</v>
      </c>
      <c r="K23" s="11">
        <f>K$43*'Shares PortablePCs+Tablets'!G16</f>
        <v>0</v>
      </c>
      <c r="L23" s="11">
        <f>L$43*'Shares PortablePCs+Tablets'!H16</f>
        <v>0</v>
      </c>
      <c r="M23" s="11">
        <f>M$43*'Shares PortablePCs+Tablets'!I16</f>
        <v>0</v>
      </c>
      <c r="N23" s="11">
        <f>N$43*'Shares PortablePCs+Tablets'!J16</f>
        <v>0</v>
      </c>
      <c r="O23" s="11">
        <f>O$43*'Shares PortablePCs+Tablets'!K16</f>
        <v>0</v>
      </c>
      <c r="P23" s="11">
        <f>P$43*'Shares PortablePCs+Tablets'!L16</f>
        <v>0</v>
      </c>
      <c r="Q23" s="11">
        <f>Q$43*'Shares PortablePCs+Tablets'!M16</f>
        <v>0</v>
      </c>
      <c r="R23" s="11">
        <f>R$43*'Shares PortablePCs+Tablets'!N16</f>
        <v>0</v>
      </c>
      <c r="S23" s="11">
        <f>S$43*'Shares PortablePCs+Tablets'!O16</f>
        <v>0</v>
      </c>
      <c r="T23" s="11">
        <f>T$43*'Shares PortablePCs+Tablets'!P16</f>
        <v>0</v>
      </c>
      <c r="U23" s="11">
        <f>U$43*'Shares PortablePCs+Tablets'!Q16</f>
        <v>0</v>
      </c>
      <c r="V23" s="11">
        <f>V$43*'Shares PortablePCs+Tablets'!R16</f>
        <v>0</v>
      </c>
      <c r="W23" s="11">
        <f>W$43*'Shares PortablePCs+Tablets'!S16</f>
        <v>0</v>
      </c>
      <c r="X23" s="11">
        <f>X$43*'Shares PortablePCs+Tablets'!T16</f>
        <v>0</v>
      </c>
      <c r="Y23" s="11">
        <f>Y$43*'Shares PortablePCs+Tablets'!U16</f>
        <v>0</v>
      </c>
      <c r="Z23" s="11">
        <f>Z$43*'Shares PortablePCs+Tablets'!V16</f>
        <v>0</v>
      </c>
      <c r="AA23" s="11">
        <f>AA$43*'Shares PortablePCs+Tablets'!W16</f>
        <v>0</v>
      </c>
      <c r="AB23" s="11">
        <f>AB$43*'Shares PortablePCs+Tablets'!X16</f>
        <v>0</v>
      </c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</row>
    <row r="24" spans="6:57" x14ac:dyDescent="0.35">
      <c r="F24" s="26" t="s">
        <v>51</v>
      </c>
      <c r="G24" s="11">
        <f>G$43*'Shares PortablePCs+Tablets'!C17</f>
        <v>0</v>
      </c>
      <c r="H24" s="11">
        <f>H$43*'Shares PortablePCs+Tablets'!D17</f>
        <v>0</v>
      </c>
      <c r="I24" s="11">
        <f>I$43*'Shares PortablePCs+Tablets'!E17</f>
        <v>0</v>
      </c>
      <c r="J24" s="11">
        <f>J$43*'Shares PortablePCs+Tablets'!F17</f>
        <v>0</v>
      </c>
      <c r="K24" s="11">
        <f>K$43*'Shares PortablePCs+Tablets'!G17</f>
        <v>0</v>
      </c>
      <c r="L24" s="11">
        <f>L$43*'Shares PortablePCs+Tablets'!H17</f>
        <v>0</v>
      </c>
      <c r="M24" s="11">
        <f>M$43*'Shares PortablePCs+Tablets'!I17</f>
        <v>0</v>
      </c>
      <c r="N24" s="11">
        <f>N$43*'Shares PortablePCs+Tablets'!J17</f>
        <v>0</v>
      </c>
      <c r="O24" s="11">
        <f>O$43*'Shares PortablePCs+Tablets'!K17</f>
        <v>0</v>
      </c>
      <c r="P24" s="11">
        <f>P$43*'Shares PortablePCs+Tablets'!L17</f>
        <v>0</v>
      </c>
      <c r="Q24" s="11">
        <f>Q$43*'Shares PortablePCs+Tablets'!M17</f>
        <v>0</v>
      </c>
      <c r="R24" s="11">
        <f>R$43*'Shares PortablePCs+Tablets'!N17</f>
        <v>0</v>
      </c>
      <c r="S24" s="11">
        <f>S$43*'Shares PortablePCs+Tablets'!O17</f>
        <v>0</v>
      </c>
      <c r="T24" s="11">
        <f>T$43*'Shares PortablePCs+Tablets'!P17</f>
        <v>0</v>
      </c>
      <c r="U24" s="11">
        <f>U$43*'Shares PortablePCs+Tablets'!Q17</f>
        <v>0</v>
      </c>
      <c r="V24" s="11">
        <f>V$43*'Shares PortablePCs+Tablets'!R17</f>
        <v>0</v>
      </c>
      <c r="W24" s="11">
        <f>W$43*'Shares PortablePCs+Tablets'!S17</f>
        <v>0</v>
      </c>
      <c r="X24" s="11">
        <f>X$43*'Shares PortablePCs+Tablets'!T17</f>
        <v>0</v>
      </c>
      <c r="Y24" s="11">
        <f>Y$43*'Shares PortablePCs+Tablets'!U17</f>
        <v>0</v>
      </c>
      <c r="Z24" s="11">
        <f>Z$43*'Shares PortablePCs+Tablets'!V17</f>
        <v>0</v>
      </c>
      <c r="AA24" s="11">
        <f>AA$43*'Shares PortablePCs+Tablets'!W17</f>
        <v>0</v>
      </c>
      <c r="AB24" s="11">
        <f>AB$43*'Shares PortablePCs+Tablets'!X17</f>
        <v>0</v>
      </c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</row>
    <row r="25" spans="6:57" x14ac:dyDescent="0.35">
      <c r="F25" s="26" t="s">
        <v>52</v>
      </c>
      <c r="G25" s="11">
        <f>G$43*'Shares PortablePCs+Tablets'!C18</f>
        <v>0</v>
      </c>
      <c r="H25" s="11">
        <f>H$43*'Shares PortablePCs+Tablets'!D18</f>
        <v>0</v>
      </c>
      <c r="I25" s="11">
        <f>I$43*'Shares PortablePCs+Tablets'!E18</f>
        <v>0</v>
      </c>
      <c r="J25" s="11">
        <f>J$43*'Shares PortablePCs+Tablets'!F18</f>
        <v>0</v>
      </c>
      <c r="K25" s="11">
        <f>K$43*'Shares PortablePCs+Tablets'!G18</f>
        <v>0</v>
      </c>
      <c r="L25" s="11">
        <f>L$43*'Shares PortablePCs+Tablets'!H18</f>
        <v>0</v>
      </c>
      <c r="M25" s="11">
        <f>M$43*'Shares PortablePCs+Tablets'!I18</f>
        <v>0</v>
      </c>
      <c r="N25" s="11">
        <f>N$43*'Shares PortablePCs+Tablets'!J18</f>
        <v>0</v>
      </c>
      <c r="O25" s="11">
        <f>O$43*'Shares PortablePCs+Tablets'!K18</f>
        <v>0</v>
      </c>
      <c r="P25" s="11">
        <f>P$43*'Shares PortablePCs+Tablets'!L18</f>
        <v>0</v>
      </c>
      <c r="Q25" s="11">
        <f>Q$43*'Shares PortablePCs+Tablets'!M18</f>
        <v>0</v>
      </c>
      <c r="R25" s="11">
        <f>R$43*'Shares PortablePCs+Tablets'!N18</f>
        <v>0</v>
      </c>
      <c r="S25" s="11">
        <f>S$43*'Shares PortablePCs+Tablets'!O18</f>
        <v>0</v>
      </c>
      <c r="T25" s="11">
        <f>T$43*'Shares PortablePCs+Tablets'!P18</f>
        <v>0</v>
      </c>
      <c r="U25" s="11">
        <f>U$43*'Shares PortablePCs+Tablets'!Q18</f>
        <v>0</v>
      </c>
      <c r="V25" s="11">
        <f>V$43*'Shares PortablePCs+Tablets'!R18</f>
        <v>0</v>
      </c>
      <c r="W25" s="11">
        <f>W$43*'Shares PortablePCs+Tablets'!S18</f>
        <v>0</v>
      </c>
      <c r="X25" s="11">
        <f>X$43*'Shares PortablePCs+Tablets'!T18</f>
        <v>0</v>
      </c>
      <c r="Y25" s="11">
        <f>Y$43*'Shares PortablePCs+Tablets'!U18</f>
        <v>0</v>
      </c>
      <c r="Z25" s="11">
        <f>Z$43*'Shares PortablePCs+Tablets'!V18</f>
        <v>0</v>
      </c>
      <c r="AA25" s="11">
        <f>AA$43*'Shares PortablePCs+Tablets'!W18</f>
        <v>0</v>
      </c>
      <c r="AB25" s="11">
        <f>AB$43*'Shares PortablePCs+Tablets'!X18</f>
        <v>0</v>
      </c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</row>
    <row r="26" spans="6:57" x14ac:dyDescent="0.35">
      <c r="F26" s="26" t="s">
        <v>53</v>
      </c>
      <c r="G26" s="11">
        <f>G$43*'Shares PortablePCs+Tablets'!C19</f>
        <v>0</v>
      </c>
      <c r="H26" s="11">
        <f>H$43*'Shares PortablePCs+Tablets'!D19</f>
        <v>0</v>
      </c>
      <c r="I26" s="11">
        <f>I$43*'Shares PortablePCs+Tablets'!E19</f>
        <v>0</v>
      </c>
      <c r="J26" s="11">
        <f>J$43*'Shares PortablePCs+Tablets'!F19</f>
        <v>0</v>
      </c>
      <c r="K26" s="11">
        <f>K$43*'Shares PortablePCs+Tablets'!G19</f>
        <v>0</v>
      </c>
      <c r="L26" s="11">
        <f>L$43*'Shares PortablePCs+Tablets'!H19</f>
        <v>0</v>
      </c>
      <c r="M26" s="11">
        <f>M$43*'Shares PortablePCs+Tablets'!I19</f>
        <v>0</v>
      </c>
      <c r="N26" s="11">
        <f>N$43*'Shares PortablePCs+Tablets'!J19</f>
        <v>0</v>
      </c>
      <c r="O26" s="11">
        <f>O$43*'Shares PortablePCs+Tablets'!K19</f>
        <v>0</v>
      </c>
      <c r="P26" s="11">
        <f>P$43*'Shares PortablePCs+Tablets'!L19</f>
        <v>0</v>
      </c>
      <c r="Q26" s="11">
        <f>Q$43*'Shares PortablePCs+Tablets'!M19</f>
        <v>0</v>
      </c>
      <c r="R26" s="11">
        <f>R$43*'Shares PortablePCs+Tablets'!N19</f>
        <v>0</v>
      </c>
      <c r="S26" s="11">
        <f>S$43*'Shares PortablePCs+Tablets'!O19</f>
        <v>0</v>
      </c>
      <c r="T26" s="11">
        <f>T$43*'Shares PortablePCs+Tablets'!P19</f>
        <v>0</v>
      </c>
      <c r="U26" s="11">
        <f>U$43*'Shares PortablePCs+Tablets'!Q19</f>
        <v>0</v>
      </c>
      <c r="V26" s="11">
        <f>V$43*'Shares PortablePCs+Tablets'!R19</f>
        <v>0</v>
      </c>
      <c r="W26" s="11">
        <f>W$43*'Shares PortablePCs+Tablets'!S19</f>
        <v>0</v>
      </c>
      <c r="X26" s="11">
        <f>X$43*'Shares PortablePCs+Tablets'!T19</f>
        <v>0</v>
      </c>
      <c r="Y26" s="11">
        <f>Y$43*'Shares PortablePCs+Tablets'!U19</f>
        <v>0</v>
      </c>
      <c r="Z26" s="11">
        <f>Z$43*'Shares PortablePCs+Tablets'!V19</f>
        <v>0</v>
      </c>
      <c r="AA26" s="11">
        <f>AA$43*'Shares PortablePCs+Tablets'!W19</f>
        <v>0</v>
      </c>
      <c r="AB26" s="11">
        <f>AB$43*'Shares PortablePCs+Tablets'!X19</f>
        <v>0</v>
      </c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</row>
    <row r="27" spans="6:57" x14ac:dyDescent="0.35">
      <c r="F27" s="26" t="s">
        <v>54</v>
      </c>
      <c r="G27" s="11">
        <f>G$43*'Shares PortablePCs+Tablets'!C20</f>
        <v>0</v>
      </c>
      <c r="H27" s="11">
        <f>H$43*'Shares PortablePCs+Tablets'!D20</f>
        <v>0</v>
      </c>
      <c r="I27" s="11">
        <f>I$43*'Shares PortablePCs+Tablets'!E20</f>
        <v>0</v>
      </c>
      <c r="J27" s="11">
        <f>J$43*'Shares PortablePCs+Tablets'!F20</f>
        <v>0</v>
      </c>
      <c r="K27" s="11">
        <f>K$43*'Shares PortablePCs+Tablets'!G20</f>
        <v>0</v>
      </c>
      <c r="L27" s="11">
        <f>L$43*'Shares PortablePCs+Tablets'!H20</f>
        <v>0</v>
      </c>
      <c r="M27" s="11">
        <f>M$43*'Shares PortablePCs+Tablets'!I20</f>
        <v>0</v>
      </c>
      <c r="N27" s="11">
        <f>N$43*'Shares PortablePCs+Tablets'!J20</f>
        <v>0</v>
      </c>
      <c r="O27" s="11">
        <f>O$43*'Shares PortablePCs+Tablets'!K20</f>
        <v>0</v>
      </c>
      <c r="P27" s="11">
        <f>P$43*'Shares PortablePCs+Tablets'!L20</f>
        <v>0</v>
      </c>
      <c r="Q27" s="11">
        <f>Q$43*'Shares PortablePCs+Tablets'!M20</f>
        <v>0</v>
      </c>
      <c r="R27" s="11">
        <f>R$43*'Shares PortablePCs+Tablets'!N20</f>
        <v>0</v>
      </c>
      <c r="S27" s="11">
        <f>S$43*'Shares PortablePCs+Tablets'!O20</f>
        <v>0</v>
      </c>
      <c r="T27" s="11">
        <f>T$43*'Shares PortablePCs+Tablets'!P20</f>
        <v>0</v>
      </c>
      <c r="U27" s="11">
        <f>U$43*'Shares PortablePCs+Tablets'!Q20</f>
        <v>0</v>
      </c>
      <c r="V27" s="11">
        <f>V$43*'Shares PortablePCs+Tablets'!R20</f>
        <v>0</v>
      </c>
      <c r="W27" s="11">
        <f>W$43*'Shares PortablePCs+Tablets'!S20</f>
        <v>0</v>
      </c>
      <c r="X27" s="11">
        <f>X$43*'Shares PortablePCs+Tablets'!T20</f>
        <v>0</v>
      </c>
      <c r="Y27" s="11">
        <f>Y$43*'Shares PortablePCs+Tablets'!U20</f>
        <v>0</v>
      </c>
      <c r="Z27" s="11">
        <f>Z$43*'Shares PortablePCs+Tablets'!V20</f>
        <v>0</v>
      </c>
      <c r="AA27" s="11">
        <f>AA$43*'Shares PortablePCs+Tablets'!W20</f>
        <v>0</v>
      </c>
      <c r="AB27" s="11">
        <f>AB$43*'Shares PortablePCs+Tablets'!X20</f>
        <v>0</v>
      </c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/>
      <c r="AY27" s="13"/>
      <c r="AZ27" s="13"/>
      <c r="BA27" s="13"/>
      <c r="BB27" s="13"/>
      <c r="BC27" s="13"/>
      <c r="BD27" s="13"/>
      <c r="BE27" s="13"/>
    </row>
    <row r="28" spans="6:57" x14ac:dyDescent="0.35">
      <c r="F28" s="26" t="s">
        <v>55</v>
      </c>
      <c r="G28" s="11">
        <f>G$43*'Shares PortablePCs+Tablets'!C21</f>
        <v>0</v>
      </c>
      <c r="H28" s="11">
        <f>H$43*'Shares PortablePCs+Tablets'!D21</f>
        <v>0</v>
      </c>
      <c r="I28" s="11">
        <f>I$43*'Shares PortablePCs+Tablets'!E21</f>
        <v>0</v>
      </c>
      <c r="J28" s="11">
        <f>J$43*'Shares PortablePCs+Tablets'!F21</f>
        <v>0</v>
      </c>
      <c r="K28" s="11">
        <f>K$43*'Shares PortablePCs+Tablets'!G21</f>
        <v>0</v>
      </c>
      <c r="L28" s="11">
        <f>L$43*'Shares PortablePCs+Tablets'!H21</f>
        <v>0</v>
      </c>
      <c r="M28" s="11">
        <f>M$43*'Shares PortablePCs+Tablets'!I21</f>
        <v>0</v>
      </c>
      <c r="N28" s="11">
        <f>N$43*'Shares PortablePCs+Tablets'!J21</f>
        <v>0</v>
      </c>
      <c r="O28" s="11">
        <f>O$43*'Shares PortablePCs+Tablets'!K21</f>
        <v>0</v>
      </c>
      <c r="P28" s="11">
        <f>P$43*'Shares PortablePCs+Tablets'!L21</f>
        <v>0</v>
      </c>
      <c r="Q28" s="11">
        <f>Q$43*'Shares PortablePCs+Tablets'!M21</f>
        <v>0</v>
      </c>
      <c r="R28" s="11">
        <f>R$43*'Shares PortablePCs+Tablets'!N21</f>
        <v>0</v>
      </c>
      <c r="S28" s="11">
        <f>S$43*'Shares PortablePCs+Tablets'!O21</f>
        <v>0</v>
      </c>
      <c r="T28" s="11">
        <f>T$43*'Shares PortablePCs+Tablets'!P21</f>
        <v>0</v>
      </c>
      <c r="U28" s="11">
        <f>U$43*'Shares PortablePCs+Tablets'!Q21</f>
        <v>0</v>
      </c>
      <c r="V28" s="11">
        <f>V$43*'Shares PortablePCs+Tablets'!R21</f>
        <v>0</v>
      </c>
      <c r="W28" s="11">
        <f>W$43*'Shares PortablePCs+Tablets'!S21</f>
        <v>0</v>
      </c>
      <c r="X28" s="11">
        <f>X$43*'Shares PortablePCs+Tablets'!T21</f>
        <v>0</v>
      </c>
      <c r="Y28" s="11">
        <f>Y$43*'Shares PortablePCs+Tablets'!U21</f>
        <v>0</v>
      </c>
      <c r="Z28" s="11">
        <f>Z$43*'Shares PortablePCs+Tablets'!V21</f>
        <v>0</v>
      </c>
      <c r="AA28" s="11">
        <f>AA$43*'Shares PortablePCs+Tablets'!W21</f>
        <v>0</v>
      </c>
      <c r="AB28" s="11">
        <f>AB$43*'Shares PortablePCs+Tablets'!X21</f>
        <v>0</v>
      </c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</row>
    <row r="29" spans="6:57" x14ac:dyDescent="0.35">
      <c r="F29" s="26" t="s">
        <v>56</v>
      </c>
      <c r="G29" s="11">
        <f>G$43*'Shares PortablePCs+Tablets'!C22</f>
        <v>0</v>
      </c>
      <c r="H29" s="11">
        <f>H$43*'Shares PortablePCs+Tablets'!D22</f>
        <v>0</v>
      </c>
      <c r="I29" s="11">
        <f>I$43*'Shares PortablePCs+Tablets'!E22</f>
        <v>0</v>
      </c>
      <c r="J29" s="11">
        <f>J$43*'Shares PortablePCs+Tablets'!F22</f>
        <v>0</v>
      </c>
      <c r="K29" s="11">
        <f>K$43*'Shares PortablePCs+Tablets'!G22</f>
        <v>0</v>
      </c>
      <c r="L29" s="11">
        <f>L$43*'Shares PortablePCs+Tablets'!H22</f>
        <v>0</v>
      </c>
      <c r="M29" s="11">
        <f>M$43*'Shares PortablePCs+Tablets'!I22</f>
        <v>0</v>
      </c>
      <c r="N29" s="11">
        <f>N$43*'Shares PortablePCs+Tablets'!J22</f>
        <v>0</v>
      </c>
      <c r="O29" s="11">
        <f>O$43*'Shares PortablePCs+Tablets'!K22</f>
        <v>0</v>
      </c>
      <c r="P29" s="11">
        <f>P$43*'Shares PortablePCs+Tablets'!L22</f>
        <v>0</v>
      </c>
      <c r="Q29" s="11">
        <f>Q$43*'Shares PortablePCs+Tablets'!M22</f>
        <v>0</v>
      </c>
      <c r="R29" s="11">
        <f>R$43*'Shares PortablePCs+Tablets'!N22</f>
        <v>0</v>
      </c>
      <c r="S29" s="11">
        <f>S$43*'Shares PortablePCs+Tablets'!O22</f>
        <v>0</v>
      </c>
      <c r="T29" s="11">
        <f>T$43*'Shares PortablePCs+Tablets'!P22</f>
        <v>0</v>
      </c>
      <c r="U29" s="11">
        <f>U$43*'Shares PortablePCs+Tablets'!Q22</f>
        <v>0</v>
      </c>
      <c r="V29" s="11">
        <f>V$43*'Shares PortablePCs+Tablets'!R22</f>
        <v>0</v>
      </c>
      <c r="W29" s="11">
        <f>W$43*'Shares PortablePCs+Tablets'!S22</f>
        <v>0</v>
      </c>
      <c r="X29" s="11">
        <f>X$43*'Shares PortablePCs+Tablets'!T22</f>
        <v>0</v>
      </c>
      <c r="Y29" s="11">
        <f>Y$43*'Shares PortablePCs+Tablets'!U22</f>
        <v>0</v>
      </c>
      <c r="Z29" s="11">
        <f>Z$43*'Shares PortablePCs+Tablets'!V22</f>
        <v>0</v>
      </c>
      <c r="AA29" s="11">
        <f>AA$43*'Shares PortablePCs+Tablets'!W22</f>
        <v>0</v>
      </c>
      <c r="AB29" s="11">
        <f>AB$43*'Shares PortablePCs+Tablets'!X22</f>
        <v>0</v>
      </c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AV29" s="13"/>
      <c r="AW29" s="13"/>
      <c r="AX29" s="13"/>
      <c r="AY29" s="13"/>
      <c r="AZ29" s="13"/>
      <c r="BA29" s="13"/>
      <c r="BB29" s="13"/>
      <c r="BC29" s="13"/>
      <c r="BD29" s="13"/>
      <c r="BE29" s="13"/>
    </row>
    <row r="30" spans="6:57" x14ac:dyDescent="0.35">
      <c r="F30" s="26" t="s">
        <v>57</v>
      </c>
      <c r="G30" s="11">
        <f>G$43*'Shares PortablePCs+Tablets'!C23</f>
        <v>0</v>
      </c>
      <c r="H30" s="11">
        <f>H$43*'Shares PortablePCs+Tablets'!D23</f>
        <v>0</v>
      </c>
      <c r="I30" s="11">
        <f>I$43*'Shares PortablePCs+Tablets'!E23</f>
        <v>0</v>
      </c>
      <c r="J30" s="11">
        <f>J$43*'Shares PortablePCs+Tablets'!F23</f>
        <v>0</v>
      </c>
      <c r="K30" s="11">
        <f>K$43*'Shares PortablePCs+Tablets'!G23</f>
        <v>0</v>
      </c>
      <c r="L30" s="11">
        <f>L$43*'Shares PortablePCs+Tablets'!H23</f>
        <v>0</v>
      </c>
      <c r="M30" s="11">
        <f>M$43*'Shares PortablePCs+Tablets'!I23</f>
        <v>0</v>
      </c>
      <c r="N30" s="11">
        <f>N$43*'Shares PortablePCs+Tablets'!J23</f>
        <v>0</v>
      </c>
      <c r="O30" s="11">
        <f>O$43*'Shares PortablePCs+Tablets'!K23</f>
        <v>0</v>
      </c>
      <c r="P30" s="11">
        <f>P$43*'Shares PortablePCs+Tablets'!L23</f>
        <v>0</v>
      </c>
      <c r="Q30" s="11">
        <f>Q$43*'Shares PortablePCs+Tablets'!M23</f>
        <v>0</v>
      </c>
      <c r="R30" s="11">
        <f>R$43*'Shares PortablePCs+Tablets'!N23</f>
        <v>0</v>
      </c>
      <c r="S30" s="11">
        <f>S$43*'Shares PortablePCs+Tablets'!O23</f>
        <v>0</v>
      </c>
      <c r="T30" s="11">
        <f>T$43*'Shares PortablePCs+Tablets'!P23</f>
        <v>0</v>
      </c>
      <c r="U30" s="11">
        <f>U$43*'Shares PortablePCs+Tablets'!Q23</f>
        <v>0</v>
      </c>
      <c r="V30" s="11">
        <f>V$43*'Shares PortablePCs+Tablets'!R23</f>
        <v>0</v>
      </c>
      <c r="W30" s="11">
        <f>W$43*'Shares PortablePCs+Tablets'!S23</f>
        <v>0</v>
      </c>
      <c r="X30" s="11">
        <f>X$43*'Shares PortablePCs+Tablets'!T23</f>
        <v>0</v>
      </c>
      <c r="Y30" s="11">
        <f>Y$43*'Shares PortablePCs+Tablets'!U23</f>
        <v>0</v>
      </c>
      <c r="Z30" s="11">
        <f>Z$43*'Shares PortablePCs+Tablets'!V23</f>
        <v>0</v>
      </c>
      <c r="AA30" s="11">
        <f>AA$43*'Shares PortablePCs+Tablets'!W23</f>
        <v>0</v>
      </c>
      <c r="AB30" s="11">
        <f>AB$43*'Shares PortablePCs+Tablets'!X23</f>
        <v>0</v>
      </c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3"/>
      <c r="AW30" s="13"/>
      <c r="AX30" s="13"/>
      <c r="AY30" s="13"/>
      <c r="AZ30" s="13"/>
      <c r="BA30" s="13"/>
      <c r="BB30" s="13"/>
      <c r="BC30" s="13"/>
      <c r="BD30" s="13"/>
      <c r="BE30" s="13"/>
    </row>
    <row r="31" spans="6:57" x14ac:dyDescent="0.35">
      <c r="F31" s="26" t="s">
        <v>58</v>
      </c>
      <c r="G31" s="11">
        <f>G$43*'Shares PortablePCs+Tablets'!C24</f>
        <v>0</v>
      </c>
      <c r="H31" s="11">
        <f>H$43*'Shares PortablePCs+Tablets'!D24</f>
        <v>0</v>
      </c>
      <c r="I31" s="11">
        <f>I$43*'Shares PortablePCs+Tablets'!E24</f>
        <v>0</v>
      </c>
      <c r="J31" s="11">
        <f>J$43*'Shares PortablePCs+Tablets'!F24</f>
        <v>0</v>
      </c>
      <c r="K31" s="11">
        <f>K$43*'Shares PortablePCs+Tablets'!G24</f>
        <v>0</v>
      </c>
      <c r="L31" s="11">
        <f>L$43*'Shares PortablePCs+Tablets'!H24</f>
        <v>0</v>
      </c>
      <c r="M31" s="11">
        <f>M$43*'Shares PortablePCs+Tablets'!I24</f>
        <v>0</v>
      </c>
      <c r="N31" s="11">
        <f>N$43*'Shares PortablePCs+Tablets'!J24</f>
        <v>0</v>
      </c>
      <c r="O31" s="11">
        <f>O$43*'Shares PortablePCs+Tablets'!K24</f>
        <v>0</v>
      </c>
      <c r="P31" s="11">
        <f>P$43*'Shares PortablePCs+Tablets'!L24</f>
        <v>0</v>
      </c>
      <c r="Q31" s="11">
        <f>Q$43*'Shares PortablePCs+Tablets'!M24</f>
        <v>0</v>
      </c>
      <c r="R31" s="11">
        <f>R$43*'Shares PortablePCs+Tablets'!N24</f>
        <v>0</v>
      </c>
      <c r="S31" s="11">
        <f>S$43*'Shares PortablePCs+Tablets'!O24</f>
        <v>0</v>
      </c>
      <c r="T31" s="11">
        <f>T$43*'Shares PortablePCs+Tablets'!P24</f>
        <v>0</v>
      </c>
      <c r="U31" s="11">
        <f>U$43*'Shares PortablePCs+Tablets'!Q24</f>
        <v>0</v>
      </c>
      <c r="V31" s="11">
        <f>V$43*'Shares PortablePCs+Tablets'!R24</f>
        <v>0</v>
      </c>
      <c r="W31" s="11">
        <f>W$43*'Shares PortablePCs+Tablets'!S24</f>
        <v>0</v>
      </c>
      <c r="X31" s="11">
        <f>X$43*'Shares PortablePCs+Tablets'!T24</f>
        <v>0</v>
      </c>
      <c r="Y31" s="11">
        <f>Y$43*'Shares PortablePCs+Tablets'!U24</f>
        <v>0</v>
      </c>
      <c r="Z31" s="11">
        <f>Z$43*'Shares PortablePCs+Tablets'!V24</f>
        <v>0</v>
      </c>
      <c r="AA31" s="11">
        <f>AA$43*'Shares PortablePCs+Tablets'!W24</f>
        <v>0</v>
      </c>
      <c r="AB31" s="11">
        <f>AB$43*'Shares PortablePCs+Tablets'!X24</f>
        <v>0</v>
      </c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3"/>
    </row>
    <row r="32" spans="6:57" x14ac:dyDescent="0.35">
      <c r="F32" s="26" t="s">
        <v>59</v>
      </c>
      <c r="G32" s="11">
        <f>G$43*'Shares PortablePCs+Tablets'!C25</f>
        <v>0</v>
      </c>
      <c r="H32" s="11">
        <f>H$43*'Shares PortablePCs+Tablets'!D25</f>
        <v>0</v>
      </c>
      <c r="I32" s="11">
        <f>I$43*'Shares PortablePCs+Tablets'!E25</f>
        <v>0</v>
      </c>
      <c r="J32" s="11">
        <f>J$43*'Shares PortablePCs+Tablets'!F25</f>
        <v>0</v>
      </c>
      <c r="K32" s="11">
        <f>K$43*'Shares PortablePCs+Tablets'!G25</f>
        <v>0</v>
      </c>
      <c r="L32" s="11">
        <f>L$43*'Shares PortablePCs+Tablets'!H25</f>
        <v>0</v>
      </c>
      <c r="M32" s="11">
        <f>M$43*'Shares PortablePCs+Tablets'!I25</f>
        <v>0</v>
      </c>
      <c r="N32" s="11">
        <f>N$43*'Shares PortablePCs+Tablets'!J25</f>
        <v>0</v>
      </c>
      <c r="O32" s="11">
        <f>O$43*'Shares PortablePCs+Tablets'!K25</f>
        <v>0</v>
      </c>
      <c r="P32" s="11">
        <f>P$43*'Shares PortablePCs+Tablets'!L25</f>
        <v>0</v>
      </c>
      <c r="Q32" s="11">
        <f>Q$43*'Shares PortablePCs+Tablets'!M25</f>
        <v>0</v>
      </c>
      <c r="R32" s="11">
        <f>R$43*'Shares PortablePCs+Tablets'!N25</f>
        <v>0</v>
      </c>
      <c r="S32" s="11">
        <f>S$43*'Shares PortablePCs+Tablets'!O25</f>
        <v>0</v>
      </c>
      <c r="T32" s="11">
        <f>T$43*'Shares PortablePCs+Tablets'!P25</f>
        <v>0</v>
      </c>
      <c r="U32" s="11">
        <f>U$43*'Shares PortablePCs+Tablets'!Q25</f>
        <v>0</v>
      </c>
      <c r="V32" s="11">
        <f>V$43*'Shares PortablePCs+Tablets'!R25</f>
        <v>0</v>
      </c>
      <c r="W32" s="11">
        <f>W$43*'Shares PortablePCs+Tablets'!S25</f>
        <v>0</v>
      </c>
      <c r="X32" s="11">
        <f>X$43*'Shares PortablePCs+Tablets'!T25</f>
        <v>0</v>
      </c>
      <c r="Y32" s="11">
        <f>Y$43*'Shares PortablePCs+Tablets'!U25</f>
        <v>0</v>
      </c>
      <c r="Z32" s="11">
        <f>Z$43*'Shares PortablePCs+Tablets'!V25</f>
        <v>0</v>
      </c>
      <c r="AA32" s="11">
        <f>AA$43*'Shares PortablePCs+Tablets'!W25</f>
        <v>0</v>
      </c>
      <c r="AB32" s="11">
        <f>AB$43*'Shares PortablePCs+Tablets'!X25</f>
        <v>0</v>
      </c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3"/>
      <c r="AX32" s="13"/>
      <c r="AY32" s="13"/>
      <c r="AZ32" s="13"/>
      <c r="BA32" s="13"/>
      <c r="BB32" s="13"/>
      <c r="BC32" s="13"/>
      <c r="BD32" s="13"/>
      <c r="BE32" s="13"/>
    </row>
    <row r="33" spans="6:57" x14ac:dyDescent="0.35">
      <c r="F33" s="26" t="s">
        <v>60</v>
      </c>
      <c r="G33" s="11">
        <f>G$43*'Shares PortablePCs+Tablets'!C26</f>
        <v>0</v>
      </c>
      <c r="H33" s="11">
        <f>H$43*'Shares PortablePCs+Tablets'!D26</f>
        <v>0</v>
      </c>
      <c r="I33" s="11">
        <f>I$43*'Shares PortablePCs+Tablets'!E26</f>
        <v>0</v>
      </c>
      <c r="J33" s="11">
        <f>J$43*'Shares PortablePCs+Tablets'!F26</f>
        <v>0</v>
      </c>
      <c r="K33" s="11">
        <f>K$43*'Shares PortablePCs+Tablets'!G26</f>
        <v>0</v>
      </c>
      <c r="L33" s="11">
        <f>L$43*'Shares PortablePCs+Tablets'!H26</f>
        <v>0</v>
      </c>
      <c r="M33" s="11">
        <f>M$43*'Shares PortablePCs+Tablets'!I26</f>
        <v>0</v>
      </c>
      <c r="N33" s="11">
        <f>N$43*'Shares PortablePCs+Tablets'!J26</f>
        <v>0</v>
      </c>
      <c r="O33" s="11">
        <f>O$43*'Shares PortablePCs+Tablets'!K26</f>
        <v>0</v>
      </c>
      <c r="P33" s="11">
        <f>P$43*'Shares PortablePCs+Tablets'!L26</f>
        <v>0</v>
      </c>
      <c r="Q33" s="11">
        <f>Q$43*'Shares PortablePCs+Tablets'!M26</f>
        <v>0</v>
      </c>
      <c r="R33" s="11">
        <f>R$43*'Shares PortablePCs+Tablets'!N26</f>
        <v>0</v>
      </c>
      <c r="S33" s="11">
        <f>S$43*'Shares PortablePCs+Tablets'!O26</f>
        <v>0</v>
      </c>
      <c r="T33" s="11">
        <f>T$43*'Shares PortablePCs+Tablets'!P26</f>
        <v>0</v>
      </c>
      <c r="U33" s="11">
        <f>U$43*'Shares PortablePCs+Tablets'!Q26</f>
        <v>0</v>
      </c>
      <c r="V33" s="11">
        <f>V$43*'Shares PortablePCs+Tablets'!R26</f>
        <v>0</v>
      </c>
      <c r="W33" s="11">
        <f>W$43*'Shares PortablePCs+Tablets'!S26</f>
        <v>0</v>
      </c>
      <c r="X33" s="11">
        <f>X$43*'Shares PortablePCs+Tablets'!T26</f>
        <v>0</v>
      </c>
      <c r="Y33" s="11">
        <f>Y$43*'Shares PortablePCs+Tablets'!U26</f>
        <v>0</v>
      </c>
      <c r="Z33" s="11">
        <f>Z$43*'Shares PortablePCs+Tablets'!V26</f>
        <v>0</v>
      </c>
      <c r="AA33" s="11">
        <f>AA$43*'Shares PortablePCs+Tablets'!W26</f>
        <v>0</v>
      </c>
      <c r="AB33" s="11">
        <f>AB$43*'Shares PortablePCs+Tablets'!X26</f>
        <v>0</v>
      </c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13"/>
      <c r="AY33" s="13"/>
      <c r="AZ33" s="13"/>
      <c r="BA33" s="13"/>
      <c r="BB33" s="13"/>
      <c r="BC33" s="13"/>
      <c r="BD33" s="13"/>
      <c r="BE33" s="13"/>
    </row>
    <row r="34" spans="6:57" x14ac:dyDescent="0.35">
      <c r="F34" s="26" t="s">
        <v>61</v>
      </c>
      <c r="G34" s="11">
        <f>G$43*'Shares PortablePCs+Tablets'!C27</f>
        <v>0</v>
      </c>
      <c r="H34" s="11">
        <f>H$43*'Shares PortablePCs+Tablets'!D27</f>
        <v>0</v>
      </c>
      <c r="I34" s="11">
        <f>I$43*'Shares PortablePCs+Tablets'!E27</f>
        <v>0</v>
      </c>
      <c r="J34" s="11">
        <f>J$43*'Shares PortablePCs+Tablets'!F27</f>
        <v>0</v>
      </c>
      <c r="K34" s="11">
        <f>K$43*'Shares PortablePCs+Tablets'!G27</f>
        <v>0</v>
      </c>
      <c r="L34" s="11">
        <f>L$43*'Shares PortablePCs+Tablets'!H27</f>
        <v>0</v>
      </c>
      <c r="M34" s="11">
        <f>M$43*'Shares PortablePCs+Tablets'!I27</f>
        <v>0</v>
      </c>
      <c r="N34" s="11">
        <f>N$43*'Shares PortablePCs+Tablets'!J27</f>
        <v>0</v>
      </c>
      <c r="O34" s="11">
        <f>O$43*'Shares PortablePCs+Tablets'!K27</f>
        <v>0</v>
      </c>
      <c r="P34" s="11">
        <f>P$43*'Shares PortablePCs+Tablets'!L27</f>
        <v>0</v>
      </c>
      <c r="Q34" s="11">
        <f>Q$43*'Shares PortablePCs+Tablets'!M27</f>
        <v>0</v>
      </c>
      <c r="R34" s="11">
        <f>R$43*'Shares PortablePCs+Tablets'!N27</f>
        <v>0</v>
      </c>
      <c r="S34" s="11">
        <f>S$43*'Shares PortablePCs+Tablets'!O27</f>
        <v>0</v>
      </c>
      <c r="T34" s="11">
        <f>T$43*'Shares PortablePCs+Tablets'!P27</f>
        <v>0</v>
      </c>
      <c r="U34" s="11">
        <f>U$43*'Shares PortablePCs+Tablets'!Q27</f>
        <v>0</v>
      </c>
      <c r="V34" s="11">
        <f>V$43*'Shares PortablePCs+Tablets'!R27</f>
        <v>0</v>
      </c>
      <c r="W34" s="11">
        <f>W$43*'Shares PortablePCs+Tablets'!S27</f>
        <v>0</v>
      </c>
      <c r="X34" s="11">
        <f>X$43*'Shares PortablePCs+Tablets'!T27</f>
        <v>0</v>
      </c>
      <c r="Y34" s="11">
        <f>Y$43*'Shares PortablePCs+Tablets'!U27</f>
        <v>0</v>
      </c>
      <c r="Z34" s="11">
        <f>Z$43*'Shares PortablePCs+Tablets'!V27</f>
        <v>0</v>
      </c>
      <c r="AA34" s="11">
        <f>AA$43*'Shares PortablePCs+Tablets'!W27</f>
        <v>0</v>
      </c>
      <c r="AB34" s="11">
        <f>AB$43*'Shares PortablePCs+Tablets'!X27</f>
        <v>0</v>
      </c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  <c r="AV34" s="13"/>
      <c r="AW34" s="13"/>
      <c r="AX34" s="13"/>
      <c r="AY34" s="13"/>
      <c r="AZ34" s="13"/>
      <c r="BA34" s="13"/>
      <c r="BB34" s="13"/>
      <c r="BC34" s="13"/>
      <c r="BD34" s="13"/>
      <c r="BE34" s="13"/>
    </row>
    <row r="35" spans="6:57" x14ac:dyDescent="0.35">
      <c r="F35" s="26" t="s">
        <v>62</v>
      </c>
      <c r="G35" s="11">
        <f>G$43*'Shares PortablePCs+Tablets'!C28</f>
        <v>0</v>
      </c>
      <c r="H35" s="11">
        <f>H$43*'Shares PortablePCs+Tablets'!D28</f>
        <v>0</v>
      </c>
      <c r="I35" s="11">
        <f>I$43*'Shares PortablePCs+Tablets'!E28</f>
        <v>0</v>
      </c>
      <c r="J35" s="11">
        <f>J$43*'Shares PortablePCs+Tablets'!F28</f>
        <v>0</v>
      </c>
      <c r="K35" s="11">
        <f>K$43*'Shares PortablePCs+Tablets'!G28</f>
        <v>0</v>
      </c>
      <c r="L35" s="11">
        <f>L$43*'Shares PortablePCs+Tablets'!H28</f>
        <v>0</v>
      </c>
      <c r="M35" s="11">
        <f>M$43*'Shares PortablePCs+Tablets'!I28</f>
        <v>0</v>
      </c>
      <c r="N35" s="11">
        <f>N$43*'Shares PortablePCs+Tablets'!J28</f>
        <v>0</v>
      </c>
      <c r="O35" s="11">
        <f>O$43*'Shares PortablePCs+Tablets'!K28</f>
        <v>0</v>
      </c>
      <c r="P35" s="11">
        <f>P$43*'Shares PortablePCs+Tablets'!L28</f>
        <v>0</v>
      </c>
      <c r="Q35" s="11">
        <f>Q$43*'Shares PortablePCs+Tablets'!M28</f>
        <v>0</v>
      </c>
      <c r="R35" s="11">
        <f>R$43*'Shares PortablePCs+Tablets'!N28</f>
        <v>0</v>
      </c>
      <c r="S35" s="11">
        <f>S$43*'Shares PortablePCs+Tablets'!O28</f>
        <v>0</v>
      </c>
      <c r="T35" s="11">
        <f>T$43*'Shares PortablePCs+Tablets'!P28</f>
        <v>0</v>
      </c>
      <c r="U35" s="11">
        <f>U$43*'Shares PortablePCs+Tablets'!Q28</f>
        <v>0</v>
      </c>
      <c r="V35" s="11">
        <f>V$43*'Shares PortablePCs+Tablets'!R28</f>
        <v>0</v>
      </c>
      <c r="W35" s="11">
        <f>W$43*'Shares PortablePCs+Tablets'!S28</f>
        <v>0</v>
      </c>
      <c r="X35" s="11">
        <f>X$43*'Shares PortablePCs+Tablets'!T28</f>
        <v>0</v>
      </c>
      <c r="Y35" s="11">
        <f>Y$43*'Shares PortablePCs+Tablets'!U28</f>
        <v>0</v>
      </c>
      <c r="Z35" s="11">
        <f>Z$43*'Shares PortablePCs+Tablets'!V28</f>
        <v>0</v>
      </c>
      <c r="AA35" s="11">
        <f>AA$43*'Shares PortablePCs+Tablets'!W28</f>
        <v>0</v>
      </c>
      <c r="AB35" s="11">
        <f>AB$43*'Shares PortablePCs+Tablets'!X28</f>
        <v>0</v>
      </c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3"/>
      <c r="BB35" s="13"/>
      <c r="BC35" s="13"/>
      <c r="BD35" s="13"/>
      <c r="BE35" s="13"/>
    </row>
    <row r="36" spans="6:57" x14ac:dyDescent="0.35">
      <c r="F36" s="26" t="s">
        <v>63</v>
      </c>
      <c r="G36" s="11">
        <f>G$43*'Shares PortablePCs+Tablets'!C29</f>
        <v>0</v>
      </c>
      <c r="H36" s="11">
        <f>H$43*'Shares PortablePCs+Tablets'!D29</f>
        <v>0</v>
      </c>
      <c r="I36" s="11">
        <f>I$43*'Shares PortablePCs+Tablets'!E29</f>
        <v>0</v>
      </c>
      <c r="J36" s="11">
        <f>J$43*'Shares PortablePCs+Tablets'!F29</f>
        <v>0</v>
      </c>
      <c r="K36" s="11">
        <f>K$43*'Shares PortablePCs+Tablets'!G29</f>
        <v>0</v>
      </c>
      <c r="L36" s="11">
        <f>L$43*'Shares PortablePCs+Tablets'!H29</f>
        <v>0</v>
      </c>
      <c r="M36" s="11">
        <f>M$43*'Shares PortablePCs+Tablets'!I29</f>
        <v>0</v>
      </c>
      <c r="N36" s="11">
        <f>N$43*'Shares PortablePCs+Tablets'!J29</f>
        <v>0</v>
      </c>
      <c r="O36" s="11">
        <f>O$43*'Shares PortablePCs+Tablets'!K29</f>
        <v>0</v>
      </c>
      <c r="P36" s="11">
        <f>P$43*'Shares PortablePCs+Tablets'!L29</f>
        <v>0</v>
      </c>
      <c r="Q36" s="11">
        <f>Q$43*'Shares PortablePCs+Tablets'!M29</f>
        <v>0</v>
      </c>
      <c r="R36" s="11">
        <f>R$43*'Shares PortablePCs+Tablets'!N29</f>
        <v>0</v>
      </c>
      <c r="S36" s="11">
        <f>S$43*'Shares PortablePCs+Tablets'!O29</f>
        <v>0</v>
      </c>
      <c r="T36" s="11">
        <f>T$43*'Shares PortablePCs+Tablets'!P29</f>
        <v>0</v>
      </c>
      <c r="U36" s="11">
        <f>U$43*'Shares PortablePCs+Tablets'!Q29</f>
        <v>0</v>
      </c>
      <c r="V36" s="11">
        <f>V$43*'Shares PortablePCs+Tablets'!R29</f>
        <v>0</v>
      </c>
      <c r="W36" s="11">
        <f>W$43*'Shares PortablePCs+Tablets'!S29</f>
        <v>0</v>
      </c>
      <c r="X36" s="11">
        <f>X$43*'Shares PortablePCs+Tablets'!T29</f>
        <v>0</v>
      </c>
      <c r="Y36" s="11">
        <f>Y$43*'Shares PortablePCs+Tablets'!U29</f>
        <v>0</v>
      </c>
      <c r="Z36" s="11">
        <f>Z$43*'Shares PortablePCs+Tablets'!V29</f>
        <v>0</v>
      </c>
      <c r="AA36" s="11">
        <f>AA$43*'Shares PortablePCs+Tablets'!W29</f>
        <v>0</v>
      </c>
      <c r="AB36" s="11">
        <f>AB$43*'Shares PortablePCs+Tablets'!X29</f>
        <v>0</v>
      </c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3"/>
      <c r="BB36" s="13"/>
      <c r="BC36" s="13"/>
      <c r="BD36" s="13"/>
      <c r="BE36" s="13"/>
    </row>
    <row r="37" spans="6:57" x14ac:dyDescent="0.35">
      <c r="F37" s="26" t="s">
        <v>64</v>
      </c>
      <c r="G37" s="11">
        <f>G$43*'Shares PortablePCs+Tablets'!C30</f>
        <v>0</v>
      </c>
      <c r="H37" s="11">
        <f>H$43*'Shares PortablePCs+Tablets'!D30</f>
        <v>0</v>
      </c>
      <c r="I37" s="11">
        <f>I$43*'Shares PortablePCs+Tablets'!E30</f>
        <v>0</v>
      </c>
      <c r="J37" s="11">
        <f>J$43*'Shares PortablePCs+Tablets'!F30</f>
        <v>0</v>
      </c>
      <c r="K37" s="11">
        <f>K$43*'Shares PortablePCs+Tablets'!G30</f>
        <v>0</v>
      </c>
      <c r="L37" s="11">
        <f>L$43*'Shares PortablePCs+Tablets'!H30</f>
        <v>0</v>
      </c>
      <c r="M37" s="11">
        <f>M$43*'Shares PortablePCs+Tablets'!I30</f>
        <v>0</v>
      </c>
      <c r="N37" s="11">
        <f>N$43*'Shares PortablePCs+Tablets'!J30</f>
        <v>0</v>
      </c>
      <c r="O37" s="11">
        <f>O$43*'Shares PortablePCs+Tablets'!K30</f>
        <v>0</v>
      </c>
      <c r="P37" s="11">
        <f>P$43*'Shares PortablePCs+Tablets'!L30</f>
        <v>0</v>
      </c>
      <c r="Q37" s="11">
        <f>Q$43*'Shares PortablePCs+Tablets'!M30</f>
        <v>0</v>
      </c>
      <c r="R37" s="11">
        <f>R$43*'Shares PortablePCs+Tablets'!N30</f>
        <v>0</v>
      </c>
      <c r="S37" s="11">
        <f>S$43*'Shares PortablePCs+Tablets'!O30</f>
        <v>0</v>
      </c>
      <c r="T37" s="11">
        <f>T$43*'Shares PortablePCs+Tablets'!P30</f>
        <v>0</v>
      </c>
      <c r="U37" s="11">
        <f>U$43*'Shares PortablePCs+Tablets'!Q30</f>
        <v>0</v>
      </c>
      <c r="V37" s="11">
        <f>V$43*'Shares PortablePCs+Tablets'!R30</f>
        <v>0</v>
      </c>
      <c r="W37" s="11">
        <f>W$43*'Shares PortablePCs+Tablets'!S30</f>
        <v>0</v>
      </c>
      <c r="X37" s="11">
        <f>X$43*'Shares PortablePCs+Tablets'!T30</f>
        <v>0</v>
      </c>
      <c r="Y37" s="11">
        <f>Y$43*'Shares PortablePCs+Tablets'!U30</f>
        <v>0</v>
      </c>
      <c r="Z37" s="11">
        <f>Z$43*'Shares PortablePCs+Tablets'!V30</f>
        <v>0</v>
      </c>
      <c r="AA37" s="11">
        <f>AA$43*'Shares PortablePCs+Tablets'!W30</f>
        <v>0</v>
      </c>
      <c r="AB37" s="11">
        <f>AB$43*'Shares PortablePCs+Tablets'!X30</f>
        <v>0</v>
      </c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/>
      <c r="AZ37" s="13"/>
      <c r="BA37" s="13"/>
      <c r="BB37" s="13"/>
      <c r="BC37" s="13"/>
      <c r="BD37" s="13"/>
      <c r="BE37" s="13"/>
    </row>
    <row r="38" spans="6:57" x14ac:dyDescent="0.35">
      <c r="F38" s="26" t="s">
        <v>65</v>
      </c>
      <c r="G38" s="11">
        <f>G$43*'Shares PortablePCs+Tablets'!C31</f>
        <v>0</v>
      </c>
      <c r="H38" s="11">
        <f>H$43*'Shares PortablePCs+Tablets'!D31</f>
        <v>0</v>
      </c>
      <c r="I38" s="11">
        <f>I$43*'Shares PortablePCs+Tablets'!E31</f>
        <v>0</v>
      </c>
      <c r="J38" s="11">
        <f>J$43*'Shares PortablePCs+Tablets'!F31</f>
        <v>0</v>
      </c>
      <c r="K38" s="11">
        <f>K$43*'Shares PortablePCs+Tablets'!G31</f>
        <v>0</v>
      </c>
      <c r="L38" s="11">
        <f>L$43*'Shares PortablePCs+Tablets'!H31</f>
        <v>0</v>
      </c>
      <c r="M38" s="11">
        <f>M$43*'Shares PortablePCs+Tablets'!I31</f>
        <v>0</v>
      </c>
      <c r="N38" s="11">
        <f>N$43*'Shares PortablePCs+Tablets'!J31</f>
        <v>0</v>
      </c>
      <c r="O38" s="11">
        <f>O$43*'Shares PortablePCs+Tablets'!K31</f>
        <v>0</v>
      </c>
      <c r="P38" s="11">
        <f>P$43*'Shares PortablePCs+Tablets'!L31</f>
        <v>0</v>
      </c>
      <c r="Q38" s="11">
        <f>Q$43*'Shares PortablePCs+Tablets'!M31</f>
        <v>0</v>
      </c>
      <c r="R38" s="11">
        <f>R$43*'Shares PortablePCs+Tablets'!N31</f>
        <v>0</v>
      </c>
      <c r="S38" s="11">
        <f>S$43*'Shares PortablePCs+Tablets'!O31</f>
        <v>0</v>
      </c>
      <c r="T38" s="11">
        <f>T$43*'Shares PortablePCs+Tablets'!P31</f>
        <v>0</v>
      </c>
      <c r="U38" s="11">
        <f>U$43*'Shares PortablePCs+Tablets'!Q31</f>
        <v>0</v>
      </c>
      <c r="V38" s="11">
        <f>V$43*'Shares PortablePCs+Tablets'!R31</f>
        <v>0</v>
      </c>
      <c r="W38" s="11">
        <f>W$43*'Shares PortablePCs+Tablets'!S31</f>
        <v>0</v>
      </c>
      <c r="X38" s="11">
        <f>X$43*'Shares PortablePCs+Tablets'!T31</f>
        <v>0</v>
      </c>
      <c r="Y38" s="11">
        <f>Y$43*'Shares PortablePCs+Tablets'!U31</f>
        <v>0</v>
      </c>
      <c r="Z38" s="11">
        <f>Z$43*'Shares PortablePCs+Tablets'!V31</f>
        <v>0</v>
      </c>
      <c r="AA38" s="11">
        <f>AA$43*'Shares PortablePCs+Tablets'!W31</f>
        <v>0</v>
      </c>
      <c r="AB38" s="11">
        <f>AB$43*'Shares PortablePCs+Tablets'!X31</f>
        <v>0</v>
      </c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13"/>
      <c r="BB38" s="13"/>
      <c r="BC38" s="13"/>
      <c r="BD38" s="13"/>
      <c r="BE38" s="13"/>
    </row>
    <row r="39" spans="6:57" x14ac:dyDescent="0.35">
      <c r="F39" s="26" t="s">
        <v>36</v>
      </c>
      <c r="G39" s="11">
        <f>G$43*'Shares PortablePCs+Tablets'!C32</f>
        <v>0</v>
      </c>
      <c r="H39" s="11">
        <f>H$43*'Shares PortablePCs+Tablets'!D32</f>
        <v>0</v>
      </c>
      <c r="I39" s="11">
        <f>I$43*'Shares PortablePCs+Tablets'!E32</f>
        <v>0</v>
      </c>
      <c r="J39" s="11">
        <f>J$43*'Shares PortablePCs+Tablets'!F32</f>
        <v>0</v>
      </c>
      <c r="K39" s="11">
        <f>K$43*'Shares PortablePCs+Tablets'!G32</f>
        <v>0</v>
      </c>
      <c r="L39" s="11">
        <f>L$43*'Shares PortablePCs+Tablets'!H32</f>
        <v>0</v>
      </c>
      <c r="M39" s="11">
        <f>M$43*'Shares PortablePCs+Tablets'!I32</f>
        <v>0</v>
      </c>
      <c r="N39" s="11">
        <f>N$43*'Shares PortablePCs+Tablets'!J32</f>
        <v>0</v>
      </c>
      <c r="O39" s="11">
        <f>O$43*'Shares PortablePCs+Tablets'!K32</f>
        <v>0</v>
      </c>
      <c r="P39" s="11">
        <f>P$43*'Shares PortablePCs+Tablets'!L32</f>
        <v>0</v>
      </c>
      <c r="Q39" s="11">
        <f>Q$43*'Shares PortablePCs+Tablets'!M32</f>
        <v>0</v>
      </c>
      <c r="R39" s="11">
        <f>R$43*'Shares PortablePCs+Tablets'!N32</f>
        <v>0</v>
      </c>
      <c r="S39" s="11">
        <f>S$43*'Shares PortablePCs+Tablets'!O32</f>
        <v>0</v>
      </c>
      <c r="T39" s="11">
        <f>T$43*'Shares PortablePCs+Tablets'!P32</f>
        <v>0</v>
      </c>
      <c r="U39" s="11">
        <f>U$43*'Shares PortablePCs+Tablets'!Q32</f>
        <v>0</v>
      </c>
      <c r="V39" s="11">
        <f>V$43*'Shares PortablePCs+Tablets'!R32</f>
        <v>0</v>
      </c>
      <c r="W39" s="11">
        <f>W$43*'Shares PortablePCs+Tablets'!S32</f>
        <v>0</v>
      </c>
      <c r="X39" s="11">
        <f>X$43*'Shares PortablePCs+Tablets'!T32</f>
        <v>0</v>
      </c>
      <c r="Y39" s="11">
        <f>Y$43*'Shares PortablePCs+Tablets'!U32</f>
        <v>0</v>
      </c>
      <c r="Z39" s="11">
        <f>Z$43*'Shares PortablePCs+Tablets'!V32</f>
        <v>0</v>
      </c>
      <c r="AA39" s="11">
        <f>AA$43*'Shares PortablePCs+Tablets'!W32</f>
        <v>0</v>
      </c>
      <c r="AB39" s="11">
        <f>AB$43*'Shares PortablePCs+Tablets'!X32</f>
        <v>0</v>
      </c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13"/>
      <c r="BA39" s="13"/>
      <c r="BB39" s="13"/>
      <c r="BC39" s="13"/>
      <c r="BD39" s="13"/>
      <c r="BE39" s="13"/>
    </row>
    <row r="40" spans="6:57" x14ac:dyDescent="0.35">
      <c r="F40" s="26" t="s">
        <v>37</v>
      </c>
      <c r="G40" s="11">
        <f>G$43*'Shares PortablePCs+Tablets'!C33</f>
        <v>0</v>
      </c>
      <c r="H40" s="11">
        <f>H$43*'Shares PortablePCs+Tablets'!D33</f>
        <v>0</v>
      </c>
      <c r="I40" s="11">
        <f>I$43*'Shares PortablePCs+Tablets'!E33</f>
        <v>0</v>
      </c>
      <c r="J40" s="11">
        <f>J$43*'Shares PortablePCs+Tablets'!F33</f>
        <v>0</v>
      </c>
      <c r="K40" s="11">
        <f>K$43*'Shares PortablePCs+Tablets'!G33</f>
        <v>0</v>
      </c>
      <c r="L40" s="11">
        <f>L$43*'Shares PortablePCs+Tablets'!H33</f>
        <v>0</v>
      </c>
      <c r="M40" s="11">
        <f>M$43*'Shares PortablePCs+Tablets'!I33</f>
        <v>0</v>
      </c>
      <c r="N40" s="11">
        <f>N$43*'Shares PortablePCs+Tablets'!J33</f>
        <v>0</v>
      </c>
      <c r="O40" s="11">
        <f>O$43*'Shares PortablePCs+Tablets'!K33</f>
        <v>0</v>
      </c>
      <c r="P40" s="11">
        <f>P$43*'Shares PortablePCs+Tablets'!L33</f>
        <v>0</v>
      </c>
      <c r="Q40" s="11">
        <f>Q$43*'Shares PortablePCs+Tablets'!M33</f>
        <v>0</v>
      </c>
      <c r="R40" s="11">
        <f>R$43*'Shares PortablePCs+Tablets'!N33</f>
        <v>0</v>
      </c>
      <c r="S40" s="11">
        <f>S$43*'Shares PortablePCs+Tablets'!O33</f>
        <v>0</v>
      </c>
      <c r="T40" s="11">
        <f>T$43*'Shares PortablePCs+Tablets'!P33</f>
        <v>0</v>
      </c>
      <c r="U40" s="11">
        <f>U$43*'Shares PortablePCs+Tablets'!Q33</f>
        <v>0</v>
      </c>
      <c r="V40" s="11">
        <f>V$43*'Shares PortablePCs+Tablets'!R33</f>
        <v>0</v>
      </c>
      <c r="W40" s="11">
        <f>W$43*'Shares PortablePCs+Tablets'!S33</f>
        <v>0</v>
      </c>
      <c r="X40" s="11">
        <f>X$43*'Shares PortablePCs+Tablets'!T33</f>
        <v>0</v>
      </c>
      <c r="Y40" s="11">
        <f>Y$43*'Shares PortablePCs+Tablets'!U33</f>
        <v>0</v>
      </c>
      <c r="Z40" s="11">
        <f>Z$43*'Shares PortablePCs+Tablets'!V33</f>
        <v>0</v>
      </c>
      <c r="AA40" s="11">
        <f>AA$43*'Shares PortablePCs+Tablets'!W33</f>
        <v>0</v>
      </c>
      <c r="AB40" s="11">
        <f>AB$43*'Shares PortablePCs+Tablets'!X33</f>
        <v>0</v>
      </c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3"/>
      <c r="BB40" s="13"/>
      <c r="BC40" s="13"/>
      <c r="BD40" s="13"/>
      <c r="BE40" s="13"/>
    </row>
    <row r="41" spans="6:57" x14ac:dyDescent="0.35">
      <c r="F41" s="26" t="s">
        <v>66</v>
      </c>
      <c r="G41" s="11">
        <f>G$43*'Shares PortablePCs+Tablets'!C34</f>
        <v>0</v>
      </c>
      <c r="H41" s="11">
        <f>H$43*'Shares PortablePCs+Tablets'!D34</f>
        <v>0</v>
      </c>
      <c r="I41" s="11">
        <f>I$43*'Shares PortablePCs+Tablets'!E34</f>
        <v>0</v>
      </c>
      <c r="J41" s="11">
        <f>J$43*'Shares PortablePCs+Tablets'!F34</f>
        <v>0</v>
      </c>
      <c r="K41" s="11">
        <f>K$43*'Shares PortablePCs+Tablets'!G34</f>
        <v>0</v>
      </c>
      <c r="L41" s="11">
        <f>L$43*'Shares PortablePCs+Tablets'!H34</f>
        <v>0</v>
      </c>
      <c r="M41" s="11">
        <f>M$43*'Shares PortablePCs+Tablets'!I34</f>
        <v>0</v>
      </c>
      <c r="N41" s="11">
        <f>N$43*'Shares PortablePCs+Tablets'!J34</f>
        <v>0</v>
      </c>
      <c r="O41" s="11">
        <f>O$43*'Shares PortablePCs+Tablets'!K34</f>
        <v>0</v>
      </c>
      <c r="P41" s="11">
        <f>P$43*'Shares PortablePCs+Tablets'!L34</f>
        <v>0</v>
      </c>
      <c r="Q41" s="11">
        <f>Q$43*'Shares PortablePCs+Tablets'!M34</f>
        <v>0</v>
      </c>
      <c r="R41" s="11">
        <f>R$43*'Shares PortablePCs+Tablets'!N34</f>
        <v>0</v>
      </c>
      <c r="S41" s="11">
        <f>S$43*'Shares PortablePCs+Tablets'!O34</f>
        <v>0</v>
      </c>
      <c r="T41" s="11">
        <f>T$43*'Shares PortablePCs+Tablets'!P34</f>
        <v>0</v>
      </c>
      <c r="U41" s="11">
        <f>U$43*'Shares PortablePCs+Tablets'!Q34</f>
        <v>0</v>
      </c>
      <c r="V41" s="11">
        <f>V$43*'Shares PortablePCs+Tablets'!R34</f>
        <v>0</v>
      </c>
      <c r="W41" s="11">
        <f>W$43*'Shares PortablePCs+Tablets'!S34</f>
        <v>0</v>
      </c>
      <c r="X41" s="11">
        <f>X$43*'Shares PortablePCs+Tablets'!T34</f>
        <v>0</v>
      </c>
      <c r="Y41" s="11">
        <f>Y$43*'Shares PortablePCs+Tablets'!U34</f>
        <v>0</v>
      </c>
      <c r="Z41" s="11">
        <f>Z$43*'Shares PortablePCs+Tablets'!V34</f>
        <v>0</v>
      </c>
      <c r="AA41" s="11">
        <f>AA$43*'Shares PortablePCs+Tablets'!W34</f>
        <v>0</v>
      </c>
      <c r="AB41" s="11">
        <f>AB$43*'Shares PortablePCs+Tablets'!X34</f>
        <v>0</v>
      </c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13"/>
      <c r="BA41" s="13"/>
      <c r="BB41" s="13"/>
      <c r="BC41" s="13"/>
      <c r="BD41" s="13"/>
      <c r="BE41" s="13"/>
    </row>
    <row r="42" spans="6:57" x14ac:dyDescent="0.35">
      <c r="F42" s="26" t="s">
        <v>67</v>
      </c>
      <c r="G42" s="11">
        <f>G$43*'Shares PortablePCs+Tablets'!C35</f>
        <v>0</v>
      </c>
      <c r="H42" s="11">
        <f>H$43*'Shares PortablePCs+Tablets'!D35</f>
        <v>0</v>
      </c>
      <c r="I42" s="11">
        <f>I$43*'Shares PortablePCs+Tablets'!E35</f>
        <v>0</v>
      </c>
      <c r="J42" s="11">
        <f>J$43*'Shares PortablePCs+Tablets'!F35</f>
        <v>0</v>
      </c>
      <c r="K42" s="11">
        <f>K$43*'Shares PortablePCs+Tablets'!G35</f>
        <v>0</v>
      </c>
      <c r="L42" s="11">
        <f>L$43*'Shares PortablePCs+Tablets'!H35</f>
        <v>0</v>
      </c>
      <c r="M42" s="11">
        <f>M$43*'Shares PortablePCs+Tablets'!I35</f>
        <v>0</v>
      </c>
      <c r="N42" s="11">
        <f>N$43*'Shares PortablePCs+Tablets'!J35</f>
        <v>0</v>
      </c>
      <c r="O42" s="11">
        <f>O$43*'Shares PortablePCs+Tablets'!K35</f>
        <v>0</v>
      </c>
      <c r="P42" s="11">
        <f>P$43*'Shares PortablePCs+Tablets'!L35</f>
        <v>0</v>
      </c>
      <c r="Q42" s="11">
        <f>Q$43*'Shares PortablePCs+Tablets'!M35</f>
        <v>0</v>
      </c>
      <c r="R42" s="11">
        <f>R$43*'Shares PortablePCs+Tablets'!N35</f>
        <v>0</v>
      </c>
      <c r="S42" s="11">
        <f>S$43*'Shares PortablePCs+Tablets'!O35</f>
        <v>0</v>
      </c>
      <c r="T42" s="11">
        <f>T$43*'Shares PortablePCs+Tablets'!P35</f>
        <v>0</v>
      </c>
      <c r="U42" s="11">
        <f>U$43*'Shares PortablePCs+Tablets'!Q35</f>
        <v>0</v>
      </c>
      <c r="V42" s="11">
        <f>V$43*'Shares PortablePCs+Tablets'!R35</f>
        <v>0</v>
      </c>
      <c r="W42" s="11">
        <f>W$43*'Shares PortablePCs+Tablets'!S35</f>
        <v>0</v>
      </c>
      <c r="X42" s="11">
        <f>X$43*'Shares PortablePCs+Tablets'!T35</f>
        <v>0</v>
      </c>
      <c r="Y42" s="11">
        <f>Y$43*'Shares PortablePCs+Tablets'!U35</f>
        <v>0</v>
      </c>
      <c r="Z42" s="11">
        <f>Z$43*'Shares PortablePCs+Tablets'!V35</f>
        <v>0</v>
      </c>
      <c r="AA42" s="11">
        <f>AA$43*'Shares PortablePCs+Tablets'!W35</f>
        <v>0</v>
      </c>
      <c r="AB42" s="11">
        <f>AB$43*'Shares PortablePCs+Tablets'!X35</f>
        <v>0</v>
      </c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13"/>
      <c r="BA42" s="13"/>
      <c r="BB42" s="13"/>
      <c r="BC42" s="13"/>
      <c r="BD42" s="13"/>
      <c r="BE42" s="13"/>
    </row>
    <row r="43" spans="6:57" x14ac:dyDescent="0.35">
      <c r="F43" s="26" t="s">
        <v>68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</row>
    <row r="44" spans="6:57" x14ac:dyDescent="0.35">
      <c r="F44" s="26" t="s">
        <v>69</v>
      </c>
      <c r="G44" s="5">
        <f t="shared" ref="G44:Q44" si="0">_xlfn.RRI(1,G43,H43)</f>
        <v>0</v>
      </c>
      <c r="H44" s="5">
        <f t="shared" si="0"/>
        <v>0</v>
      </c>
      <c r="I44" s="5">
        <f t="shared" si="0"/>
        <v>0</v>
      </c>
      <c r="J44" s="5">
        <f t="shared" si="0"/>
        <v>0</v>
      </c>
      <c r="K44" s="5">
        <f t="shared" si="0"/>
        <v>0</v>
      </c>
      <c r="L44" s="5">
        <f t="shared" si="0"/>
        <v>0</v>
      </c>
      <c r="M44" s="5">
        <f t="shared" si="0"/>
        <v>0</v>
      </c>
      <c r="N44" s="5">
        <f t="shared" si="0"/>
        <v>0</v>
      </c>
      <c r="O44" s="5">
        <f t="shared" si="0"/>
        <v>0</v>
      </c>
      <c r="P44" s="5">
        <f t="shared" si="0"/>
        <v>0</v>
      </c>
      <c r="Q44" s="5">
        <f t="shared" si="0"/>
        <v>0</v>
      </c>
      <c r="R44" s="5">
        <f>_xlfn.RRI(1,R43,S43)</f>
        <v>0</v>
      </c>
      <c r="S44" s="5">
        <f t="shared" ref="S44:AB44" si="1">_xlfn.RRI(1,S43,T43)</f>
        <v>0</v>
      </c>
      <c r="T44" s="5">
        <f t="shared" si="1"/>
        <v>0</v>
      </c>
      <c r="U44" s="5">
        <f t="shared" si="1"/>
        <v>0</v>
      </c>
      <c r="V44" s="5">
        <f t="shared" si="1"/>
        <v>0</v>
      </c>
      <c r="W44" s="5">
        <f t="shared" si="1"/>
        <v>0</v>
      </c>
      <c r="X44" s="5">
        <f t="shared" si="1"/>
        <v>0</v>
      </c>
      <c r="Y44" s="5">
        <f t="shared" si="1"/>
        <v>0</v>
      </c>
      <c r="Z44" s="5">
        <f t="shared" si="1"/>
        <v>0</v>
      </c>
      <c r="AA44" s="5">
        <f t="shared" si="1"/>
        <v>0</v>
      </c>
      <c r="AB44" s="5">
        <f t="shared" si="1"/>
        <v>0</v>
      </c>
    </row>
    <row r="45" spans="6:57" x14ac:dyDescent="0.35">
      <c r="F45" s="30" t="s">
        <v>587</v>
      </c>
      <c r="G45" s="28">
        <f>SUM(G12:G42)</f>
        <v>0</v>
      </c>
      <c r="H45" s="28">
        <f t="shared" ref="H45:BE45" si="2">SUM(H12:H42)</f>
        <v>0</v>
      </c>
      <c r="I45" s="28">
        <f t="shared" si="2"/>
        <v>0</v>
      </c>
      <c r="J45" s="28">
        <f t="shared" si="2"/>
        <v>0</v>
      </c>
      <c r="K45" s="28">
        <f t="shared" si="2"/>
        <v>0</v>
      </c>
      <c r="L45" s="28">
        <f t="shared" si="2"/>
        <v>0</v>
      </c>
      <c r="M45" s="28">
        <f t="shared" si="2"/>
        <v>0</v>
      </c>
      <c r="N45" s="28">
        <f t="shared" si="2"/>
        <v>0</v>
      </c>
      <c r="O45" s="28">
        <f t="shared" si="2"/>
        <v>0</v>
      </c>
      <c r="P45" s="28">
        <f t="shared" si="2"/>
        <v>0</v>
      </c>
      <c r="Q45" s="28">
        <f t="shared" si="2"/>
        <v>0</v>
      </c>
      <c r="R45" s="28">
        <f t="shared" si="2"/>
        <v>0</v>
      </c>
      <c r="S45" s="28">
        <f t="shared" si="2"/>
        <v>0</v>
      </c>
      <c r="T45" s="28">
        <f t="shared" si="2"/>
        <v>0</v>
      </c>
      <c r="U45" s="28">
        <f t="shared" si="2"/>
        <v>0</v>
      </c>
      <c r="V45" s="28">
        <f t="shared" si="2"/>
        <v>0</v>
      </c>
      <c r="W45" s="28">
        <f t="shared" si="2"/>
        <v>0</v>
      </c>
      <c r="X45" s="28">
        <f t="shared" si="2"/>
        <v>0</v>
      </c>
      <c r="Y45" s="28">
        <f t="shared" si="2"/>
        <v>0</v>
      </c>
      <c r="Z45" s="28">
        <f t="shared" si="2"/>
        <v>0</v>
      </c>
      <c r="AA45" s="28">
        <f t="shared" si="2"/>
        <v>0</v>
      </c>
      <c r="AB45" s="28">
        <f t="shared" si="2"/>
        <v>0</v>
      </c>
      <c r="AC45" s="28">
        <f t="shared" si="2"/>
        <v>0</v>
      </c>
      <c r="AD45" s="28">
        <f t="shared" si="2"/>
        <v>0</v>
      </c>
      <c r="AE45" s="28">
        <f t="shared" si="2"/>
        <v>0</v>
      </c>
      <c r="AF45" s="28">
        <f t="shared" si="2"/>
        <v>0</v>
      </c>
      <c r="AG45" s="28">
        <f t="shared" si="2"/>
        <v>0</v>
      </c>
      <c r="AH45" s="28">
        <f t="shared" si="2"/>
        <v>0</v>
      </c>
      <c r="AI45" s="28">
        <f t="shared" si="2"/>
        <v>0</v>
      </c>
      <c r="AJ45" s="28">
        <f t="shared" si="2"/>
        <v>0</v>
      </c>
      <c r="AK45" s="28">
        <f t="shared" si="2"/>
        <v>0</v>
      </c>
      <c r="AL45" s="28">
        <f t="shared" si="2"/>
        <v>0</v>
      </c>
      <c r="AM45" s="28">
        <f t="shared" si="2"/>
        <v>0</v>
      </c>
      <c r="AN45" s="28">
        <f t="shared" si="2"/>
        <v>0</v>
      </c>
      <c r="AO45" s="28">
        <f t="shared" si="2"/>
        <v>0</v>
      </c>
      <c r="AP45" s="28">
        <f t="shared" si="2"/>
        <v>0</v>
      </c>
      <c r="AQ45" s="28">
        <f t="shared" si="2"/>
        <v>0</v>
      </c>
      <c r="AR45" s="28">
        <f t="shared" si="2"/>
        <v>0</v>
      </c>
      <c r="AS45" s="28">
        <f t="shared" si="2"/>
        <v>0</v>
      </c>
      <c r="AT45" s="28">
        <f t="shared" si="2"/>
        <v>0</v>
      </c>
      <c r="AU45" s="28">
        <f t="shared" si="2"/>
        <v>0</v>
      </c>
      <c r="AV45" s="28">
        <f t="shared" si="2"/>
        <v>0</v>
      </c>
      <c r="AW45" s="28">
        <f t="shared" si="2"/>
        <v>0</v>
      </c>
      <c r="AX45" s="28">
        <f t="shared" si="2"/>
        <v>0</v>
      </c>
      <c r="AY45" s="28">
        <f t="shared" si="2"/>
        <v>0</v>
      </c>
      <c r="AZ45" s="28">
        <f t="shared" si="2"/>
        <v>0</v>
      </c>
      <c r="BA45" s="28">
        <f t="shared" si="2"/>
        <v>0</v>
      </c>
      <c r="BB45" s="28">
        <f t="shared" si="2"/>
        <v>0</v>
      </c>
      <c r="BC45" s="28">
        <f t="shared" si="2"/>
        <v>0</v>
      </c>
      <c r="BD45" s="28">
        <f t="shared" si="2"/>
        <v>0</v>
      </c>
      <c r="BE45" s="28">
        <f t="shared" si="2"/>
        <v>0</v>
      </c>
    </row>
    <row r="46" spans="6:57" x14ac:dyDescent="0.35">
      <c r="F46" s="15" t="s">
        <v>70</v>
      </c>
      <c r="G46" s="15"/>
      <c r="H46" s="15"/>
      <c r="I46" s="15"/>
      <c r="J46" s="16"/>
      <c r="K46" s="16"/>
      <c r="L46" s="16"/>
      <c r="M46" s="16"/>
      <c r="N46" s="16"/>
      <c r="O46" s="16"/>
      <c r="P46" s="16"/>
      <c r="Q46" s="16"/>
    </row>
    <row r="47" spans="6:57" x14ac:dyDescent="0.35">
      <c r="F47" s="13" t="s">
        <v>71</v>
      </c>
      <c r="G47" s="13"/>
      <c r="H47" s="13"/>
      <c r="I47" s="13"/>
    </row>
  </sheetData>
  <mergeCells count="4">
    <mergeCell ref="H1:I1"/>
    <mergeCell ref="G10:Q10"/>
    <mergeCell ref="R10:AB10"/>
    <mergeCell ref="AC10:BE10"/>
  </mergeCells>
  <pageMargins left="0.7" right="0.7" top="0.78740157499999996" bottom="0.78740157499999996" header="0.3" footer="0.3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03E21-6800-48AE-BEA7-E2E2146ADE4A}">
  <sheetPr>
    <tabColor rgb="FFFF0000"/>
  </sheetPr>
  <dimension ref="A1:BF47"/>
  <sheetViews>
    <sheetView topLeftCell="D13" workbookViewId="0"/>
  </sheetViews>
  <sheetFormatPr baseColWidth="10" defaultRowHeight="14.5" x14ac:dyDescent="0.35"/>
  <cols>
    <col min="1" max="5" width="11.54296875" style="57"/>
    <col min="6" max="6" width="14.26953125" bestFit="1" customWidth="1"/>
    <col min="7" max="7" width="27.26953125" customWidth="1"/>
    <col min="8" max="9" width="12.26953125" customWidth="1"/>
    <col min="10" max="10" width="12" customWidth="1"/>
    <col min="11" max="18" width="11" customWidth="1"/>
    <col min="19" max="28" width="11.26953125" bestFit="1" customWidth="1"/>
  </cols>
  <sheetData>
    <row r="1" spans="6:58" x14ac:dyDescent="0.35">
      <c r="G1" s="26" t="s">
        <v>32</v>
      </c>
      <c r="H1" s="26" t="s">
        <v>33</v>
      </c>
      <c r="I1" s="94"/>
      <c r="J1" s="94"/>
      <c r="K1" s="26"/>
      <c r="L1" s="26"/>
      <c r="M1" s="26"/>
      <c r="N1" s="26"/>
      <c r="O1" s="26"/>
      <c r="P1" s="26"/>
      <c r="Q1" s="26"/>
    </row>
    <row r="2" spans="6:58" x14ac:dyDescent="0.35">
      <c r="H2" s="26" t="s">
        <v>585</v>
      </c>
      <c r="I2" s="26"/>
      <c r="J2" s="26"/>
      <c r="K2" s="26"/>
      <c r="L2" s="26"/>
      <c r="M2" s="26"/>
      <c r="N2" s="26"/>
      <c r="O2" s="26"/>
      <c r="P2" s="26"/>
      <c r="Q2" s="26"/>
    </row>
    <row r="9" spans="6:58" x14ac:dyDescent="0.35">
      <c r="G9" s="26"/>
      <c r="H9" s="26"/>
      <c r="I9" s="26"/>
      <c r="J9" s="6"/>
      <c r="K9" s="6"/>
      <c r="L9" s="6"/>
      <c r="M9" s="6"/>
      <c r="N9" s="6"/>
      <c r="O9" s="6"/>
      <c r="P9" s="6"/>
      <c r="Q9" s="6"/>
      <c r="R9" s="6"/>
      <c r="S9" s="26"/>
      <c r="T9" s="26"/>
      <c r="U9" s="26"/>
      <c r="V9" s="26"/>
      <c r="W9" s="26"/>
      <c r="X9" s="26"/>
      <c r="Y9" s="26"/>
      <c r="Z9" s="26"/>
      <c r="AA9" s="26"/>
      <c r="AB9" s="7"/>
    </row>
    <row r="10" spans="6:58" x14ac:dyDescent="0.35">
      <c r="G10" s="26"/>
      <c r="H10" s="96" t="s">
        <v>38</v>
      </c>
      <c r="I10" s="96"/>
      <c r="J10" s="96"/>
      <c r="K10" s="96"/>
      <c r="L10" s="96"/>
      <c r="M10" s="96"/>
      <c r="N10" s="96"/>
      <c r="O10" s="96"/>
      <c r="P10" s="96"/>
      <c r="Q10" s="96"/>
      <c r="R10" s="96"/>
      <c r="S10" s="97" t="s">
        <v>39</v>
      </c>
      <c r="T10" s="97"/>
      <c r="U10" s="97"/>
      <c r="V10" s="97"/>
      <c r="W10" s="97"/>
      <c r="X10" s="97"/>
      <c r="Y10" s="97"/>
      <c r="Z10" s="97"/>
      <c r="AA10" s="97"/>
      <c r="AB10" s="97"/>
      <c r="AC10" s="97"/>
      <c r="AD10" s="98" t="s">
        <v>40</v>
      </c>
      <c r="AE10" s="98"/>
      <c r="AF10" s="98"/>
      <c r="AG10" s="98"/>
      <c r="AH10" s="98"/>
      <c r="AI10" s="98"/>
      <c r="AJ10" s="98"/>
      <c r="AK10" s="98"/>
      <c r="AL10" s="98"/>
      <c r="AM10" s="98"/>
      <c r="AN10" s="98"/>
      <c r="AO10" s="98"/>
      <c r="AP10" s="98"/>
      <c r="AQ10" s="98"/>
      <c r="AR10" s="98"/>
      <c r="AS10" s="98"/>
      <c r="AT10" s="98"/>
      <c r="AU10" s="98"/>
      <c r="AV10" s="98"/>
      <c r="AW10" s="98"/>
      <c r="AX10" s="98"/>
      <c r="AY10" s="98"/>
      <c r="AZ10" s="98"/>
      <c r="BA10" s="98"/>
      <c r="BB10" s="98"/>
      <c r="BC10" s="98"/>
      <c r="BD10" s="98"/>
      <c r="BE10" s="98"/>
      <c r="BF10" s="98"/>
    </row>
    <row r="11" spans="6:58" x14ac:dyDescent="0.35">
      <c r="F11" t="s">
        <v>585</v>
      </c>
      <c r="G11" s="26" t="s">
        <v>88</v>
      </c>
      <c r="H11" s="8">
        <v>2000</v>
      </c>
      <c r="I11" s="8">
        <v>2001</v>
      </c>
      <c r="J11" s="8">
        <v>2002</v>
      </c>
      <c r="K11" s="8">
        <v>2003</v>
      </c>
      <c r="L11" s="8">
        <v>2004</v>
      </c>
      <c r="M11" s="8">
        <v>2005</v>
      </c>
      <c r="N11" s="8">
        <v>2006</v>
      </c>
      <c r="O11" s="8">
        <v>2007</v>
      </c>
      <c r="P11" s="8">
        <v>2008</v>
      </c>
      <c r="Q11" s="8">
        <v>2009</v>
      </c>
      <c r="R11" s="8">
        <v>2010</v>
      </c>
      <c r="S11" s="9">
        <v>2011</v>
      </c>
      <c r="T11" s="9">
        <v>2012</v>
      </c>
      <c r="U11" s="9">
        <v>2013</v>
      </c>
      <c r="V11" s="9">
        <v>2014</v>
      </c>
      <c r="W11" s="9">
        <v>2015</v>
      </c>
      <c r="X11" s="9">
        <v>2016</v>
      </c>
      <c r="Y11" s="9">
        <v>2017</v>
      </c>
      <c r="Z11" s="9">
        <v>2018</v>
      </c>
      <c r="AA11" s="9">
        <v>2019</v>
      </c>
      <c r="AB11" s="9">
        <v>2020</v>
      </c>
      <c r="AC11" s="9">
        <v>2021</v>
      </c>
      <c r="AD11" s="10">
        <v>2022</v>
      </c>
      <c r="AE11" s="10">
        <v>2023</v>
      </c>
      <c r="AF11" s="10">
        <v>2024</v>
      </c>
      <c r="AG11" s="10">
        <v>2025</v>
      </c>
      <c r="AH11" s="10">
        <v>2026</v>
      </c>
      <c r="AI11" s="10">
        <v>2027</v>
      </c>
      <c r="AJ11" s="10">
        <v>2028</v>
      </c>
      <c r="AK11" s="10">
        <v>2029</v>
      </c>
      <c r="AL11" s="10">
        <v>2030</v>
      </c>
      <c r="AM11" s="10">
        <v>2031</v>
      </c>
      <c r="AN11" s="10">
        <v>2032</v>
      </c>
      <c r="AO11" s="10">
        <v>2033</v>
      </c>
      <c r="AP11" s="10">
        <v>2034</v>
      </c>
      <c r="AQ11" s="10">
        <v>2035</v>
      </c>
      <c r="AR11" s="10">
        <v>2036</v>
      </c>
      <c r="AS11" s="10">
        <v>2037</v>
      </c>
      <c r="AT11" s="10">
        <v>2038</v>
      </c>
      <c r="AU11" s="10">
        <v>2039</v>
      </c>
      <c r="AV11" s="10">
        <v>2040</v>
      </c>
      <c r="AW11" s="10">
        <v>2041</v>
      </c>
      <c r="AX11" s="10">
        <v>2042</v>
      </c>
      <c r="AY11" s="10">
        <v>2043</v>
      </c>
      <c r="AZ11" s="10">
        <v>2044</v>
      </c>
      <c r="BA11" s="10">
        <v>2045</v>
      </c>
      <c r="BB11" s="10">
        <v>2046</v>
      </c>
      <c r="BC11" s="10">
        <v>2047</v>
      </c>
      <c r="BD11" s="10">
        <v>2048</v>
      </c>
      <c r="BE11" s="10">
        <v>2049</v>
      </c>
      <c r="BF11" s="10">
        <v>2050</v>
      </c>
    </row>
    <row r="12" spans="6:58" x14ac:dyDescent="0.35">
      <c r="F12" t="s">
        <v>612</v>
      </c>
      <c r="G12" s="26" t="s">
        <v>41</v>
      </c>
      <c r="H12" s="11">
        <f>'POM Portables Lead-acid'!G12-'cameras games_Pb'!G12-cellphones_Pb!G12-'Cordless Tools_Pb'!H12-PortablePCs_Pb!G12-Tablets_Pb!G12</f>
        <v>-73.086897652315415</v>
      </c>
      <c r="I12" s="11">
        <f>'POM Portables Lead-acid'!H12-'cameras games_Pb'!H12-cellphones_Pb!H12-'Cordless Tools_Pb'!I12-PortablePCs_Pb!H12-Tablets_Pb!H12</f>
        <v>-81.72298751806548</v>
      </c>
      <c r="J12" s="11">
        <f>'POM Portables Lead-acid'!I12-'cameras games_Pb'!I12-cellphones_Pb!I12-'Cordless Tools_Pb'!J12-PortablePCs_Pb!I12-Tablets_Pb!I12</f>
        <v>-70.542905097574291</v>
      </c>
      <c r="K12" s="11">
        <f>'POM Portables Lead-acid'!J12-'cameras games_Pb'!J12-cellphones_Pb!J12-'Cordless Tools_Pb'!K12-PortablePCs_Pb!J12-Tablets_Pb!J12</f>
        <v>-69.056880061436388</v>
      </c>
      <c r="L12" s="11">
        <f>'POM Portables Lead-acid'!K12-'cameras games_Pb'!K12-cellphones_Pb!K12-'Cordless Tools_Pb'!L12-PortablePCs_Pb!K12-Tablets_Pb!K12</f>
        <v>-120.58191089391983</v>
      </c>
      <c r="M12" s="11">
        <f>'POM Portables Lead-acid'!L12-'cameras games_Pb'!L12-cellphones_Pb!L12-'Cordless Tools_Pb'!M12-PortablePCs_Pb!L12-Tablets_Pb!L12</f>
        <v>-190.86249315023167</v>
      </c>
      <c r="N12" s="11">
        <f>'POM Portables Lead-acid'!M12-'cameras games_Pb'!M12-cellphones_Pb!M12-'Cordless Tools_Pb'!N12-PortablePCs_Pb!M12-Tablets_Pb!M12</f>
        <v>-217.55800844331952</v>
      </c>
      <c r="O12" s="11">
        <f>'POM Portables Lead-acid'!N12-'cameras games_Pb'!N12-cellphones_Pb!N12-'Cordless Tools_Pb'!O12-PortablePCs_Pb!N12-Tablets_Pb!N12</f>
        <v>-143.58459722785625</v>
      </c>
      <c r="P12" s="11">
        <f>'POM Portables Lead-acid'!O12-'cameras games_Pb'!O12-cellphones_Pb!O12-'Cordless Tools_Pb'!P12-PortablePCs_Pb!O12-Tablets_Pb!O12</f>
        <v>-53.550353091858511</v>
      </c>
      <c r="Q12" s="11">
        <f>'POM Portables Lead-acid'!P12-'cameras games_Pb'!P12-cellphones_Pb!P12-'Cordless Tools_Pb'!Q12-PortablePCs_Pb!P12-Tablets_Pb!P12</f>
        <v>-105.74238862113388</v>
      </c>
      <c r="R12" s="11">
        <f>'POM Portables Lead-acid'!Q12-'cameras games_Pb'!Q12-cellphones_Pb!Q12-'Cordless Tools_Pb'!R12-PortablePCs_Pb!Q12-Tablets_Pb!Q12</f>
        <v>-146.14104578006669</v>
      </c>
      <c r="S12" s="11">
        <f>'POM Portables Lead-acid'!R12-'cameras games_Pb'!R12-cellphones_Pb!R12-'Cordless Tools_Pb'!S12-PortablePCs_Pb!R12-Tablets_Pb!R12</f>
        <v>-159.19511841483236</v>
      </c>
      <c r="T12" s="11">
        <f>'POM Portables Lead-acid'!S12-'cameras games_Pb'!S12-cellphones_Pb!S12-'Cordless Tools_Pb'!T12-PortablePCs_Pb!S12-Tablets_Pb!S12</f>
        <v>-172.51921644355167</v>
      </c>
      <c r="U12" s="11">
        <f>'POM Portables Lead-acid'!T12-'cameras games_Pb'!T12-cellphones_Pb!T12-'Cordless Tools_Pb'!U12-PortablePCs_Pb!T12-Tablets_Pb!T12</f>
        <v>-149.77814290593142</v>
      </c>
      <c r="V12" s="11">
        <f>'POM Portables Lead-acid'!U12-'cameras games_Pb'!U12-cellphones_Pb!U12-'Cordless Tools_Pb'!V12-PortablePCs_Pb!U12-Tablets_Pb!U12</f>
        <v>-181.93962030047106</v>
      </c>
      <c r="W12" s="11">
        <f>'POM Portables Lead-acid'!V12-'cameras games_Pb'!V12-cellphones_Pb!V12-'Cordless Tools_Pb'!W12-PortablePCs_Pb!V12-Tablets_Pb!V12</f>
        <v>-217.76770300946706</v>
      </c>
      <c r="X12" s="11">
        <f>'POM Portables Lead-acid'!W12-'cameras games_Pb'!W12-cellphones_Pb!W12-'Cordless Tools_Pb'!X12-PortablePCs_Pb!W12-Tablets_Pb!W12</f>
        <v>-102.93735072114552</v>
      </c>
      <c r="Y12" s="11">
        <f>'POM Portables Lead-acid'!X12-'cameras games_Pb'!X12-cellphones_Pb!X12-'Cordless Tools_Pb'!Y12-PortablePCs_Pb!X12-Tablets_Pb!X12</f>
        <v>56.596478404779106</v>
      </c>
      <c r="Z12" s="11">
        <f>'POM Portables Lead-acid'!Y12-'cameras games_Pb'!Y12-cellphones_Pb!Y12-'Cordless Tools_Pb'!Z12-PortablePCs_Pb!Y12-Tablets_Pb!Y12</f>
        <v>18.478499897406437</v>
      </c>
      <c r="AA12" s="11">
        <f>'POM Portables Lead-acid'!Z12-'cameras games_Pb'!Z12-cellphones_Pb!Z12-'Cordless Tools_Pb'!AA12-PortablePCs_Pb!Z12-Tablets_Pb!Z12</f>
        <v>-13.692427209182085</v>
      </c>
      <c r="AB12" s="11">
        <f>'POM Portables Lead-acid'!AA12-'cameras games_Pb'!AA12-cellphones_Pb!AA12-'Cordless Tools_Pb'!AB12-PortablePCs_Pb!AA12-Tablets_Pb!AA12</f>
        <v>118.49165387313924</v>
      </c>
      <c r="AC12" s="11">
        <f>'POM Portables Lead-acid'!AB12-'cameras games_Pb'!AB12-cellphones_Pb!AB12-'Cordless Tools_Pb'!AC12-PortablePCs_Pb!AB12-Tablets_Pb!AB12</f>
        <v>49.516727582099975</v>
      </c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</row>
    <row r="13" spans="6:58" x14ac:dyDescent="0.35">
      <c r="F13" t="s">
        <v>612</v>
      </c>
      <c r="G13" s="26" t="s">
        <v>42</v>
      </c>
      <c r="H13" s="11">
        <f>'POM Portables Lead-acid'!G13-'cameras games_Pb'!G13-cellphones_Pb!G13-'Cordless Tools_Pb'!H13-PortablePCs_Pb!G13-Tablets_Pb!G13</f>
        <v>-357.34897303709209</v>
      </c>
      <c r="I13" s="11">
        <f>'POM Portables Lead-acid'!H13-'cameras games_Pb'!H13-cellphones_Pb!H13-'Cordless Tools_Pb'!I13-PortablePCs_Pb!H13-Tablets_Pb!H13</f>
        <v>-353.99646769131743</v>
      </c>
      <c r="J13" s="11">
        <f>'POM Portables Lead-acid'!I13-'cameras games_Pb'!I13-cellphones_Pb!I13-'Cordless Tools_Pb'!J13-PortablePCs_Pb!I13-Tablets_Pb!I13</f>
        <v>-434.92958448943648</v>
      </c>
      <c r="K13" s="11">
        <f>'POM Portables Lead-acid'!J13-'cameras games_Pb'!J13-cellphones_Pb!J13-'Cordless Tools_Pb'!K13-PortablePCs_Pb!J13-Tablets_Pb!J13</f>
        <v>-399.62442670082629</v>
      </c>
      <c r="L13" s="11">
        <f>'POM Portables Lead-acid'!K13-'cameras games_Pb'!K13-cellphones_Pb!K13-'Cordless Tools_Pb'!L13-PortablePCs_Pb!K13-Tablets_Pb!K13</f>
        <v>-342.18892967595139</v>
      </c>
      <c r="M13" s="11">
        <f>'POM Portables Lead-acid'!L13-'cameras games_Pb'!L13-cellphones_Pb!L13-'Cordless Tools_Pb'!M13-PortablePCs_Pb!L13-Tablets_Pb!L13</f>
        <v>-338.44406075530355</v>
      </c>
      <c r="N13" s="11">
        <f>'POM Portables Lead-acid'!M13-'cameras games_Pb'!M13-cellphones_Pb!M13-'Cordless Tools_Pb'!N13-PortablePCs_Pb!M13-Tablets_Pb!M13</f>
        <v>-331.68290400898508</v>
      </c>
      <c r="O13" s="11">
        <f>'POM Portables Lead-acid'!N13-'cameras games_Pb'!N13-cellphones_Pb!N13-'Cordless Tools_Pb'!O13-PortablePCs_Pb!N13-Tablets_Pb!N13</f>
        <v>-302.09013912858319</v>
      </c>
      <c r="P13" s="11">
        <f>'POM Portables Lead-acid'!O13-'cameras games_Pb'!O13-cellphones_Pb!O13-'Cordless Tools_Pb'!P13-PortablePCs_Pb!O13-Tablets_Pb!O13</f>
        <v>-336.86579090875136</v>
      </c>
      <c r="Q13" s="11">
        <f>'POM Portables Lead-acid'!P13-'cameras games_Pb'!P13-cellphones_Pb!P13-'Cordless Tools_Pb'!Q13-PortablePCs_Pb!P13-Tablets_Pb!P13</f>
        <v>-316.38452497502885</v>
      </c>
      <c r="R13" s="11">
        <f>'POM Portables Lead-acid'!Q13-'cameras games_Pb'!Q13-cellphones_Pb!Q13-'Cordless Tools_Pb'!R13-PortablePCs_Pb!Q13-Tablets_Pb!Q13</f>
        <v>-215.53462039005893</v>
      </c>
      <c r="S13" s="11">
        <f>'POM Portables Lead-acid'!R13-'cameras games_Pb'!R13-cellphones_Pb!R13-'Cordless Tools_Pb'!S13-PortablePCs_Pb!R13-Tablets_Pb!R13</f>
        <v>-238.47813469078304</v>
      </c>
      <c r="T13" s="11">
        <f>'POM Portables Lead-acid'!S13-'cameras games_Pb'!S13-cellphones_Pb!S13-'Cordless Tools_Pb'!T13-PortablePCs_Pb!S13-Tablets_Pb!S13</f>
        <v>-256.07638245575271</v>
      </c>
      <c r="U13" s="11">
        <f>'POM Portables Lead-acid'!T13-'cameras games_Pb'!T13-cellphones_Pb!T13-'Cordless Tools_Pb'!U13-PortablePCs_Pb!T13-Tablets_Pb!T13</f>
        <v>-220.24859993105292</v>
      </c>
      <c r="V13" s="11">
        <f>'POM Portables Lead-acid'!U13-'cameras games_Pb'!U13-cellphones_Pb!U13-'Cordless Tools_Pb'!V13-PortablePCs_Pb!U13-Tablets_Pb!U13</f>
        <v>-262.61566108594013</v>
      </c>
      <c r="W13" s="11">
        <f>'POM Portables Lead-acid'!V13-'cameras games_Pb'!V13-cellphones_Pb!V13-'Cordless Tools_Pb'!W13-PortablePCs_Pb!V13-Tablets_Pb!V13</f>
        <v>-299.18705850944804</v>
      </c>
      <c r="X13" s="11">
        <f>'POM Portables Lead-acid'!W13-'cameras games_Pb'!W13-cellphones_Pb!W13-'Cordless Tools_Pb'!X13-PortablePCs_Pb!W13-Tablets_Pb!W13</f>
        <v>-308.68997222041173</v>
      </c>
      <c r="Y13" s="11">
        <f>'POM Portables Lead-acid'!X13-'cameras games_Pb'!X13-cellphones_Pb!X13-'Cordless Tools_Pb'!Y13-PortablePCs_Pb!X13-Tablets_Pb!X13</f>
        <v>-336.0951411559613</v>
      </c>
      <c r="Z13" s="11">
        <f>'POM Portables Lead-acid'!Y13-'cameras games_Pb'!Y13-cellphones_Pb!Y13-'Cordless Tools_Pb'!Z13-PortablePCs_Pb!Y13-Tablets_Pb!Y13</f>
        <v>-379.66822769159444</v>
      </c>
      <c r="AA13" s="11">
        <f>'POM Portables Lead-acid'!Z13-'cameras games_Pb'!Z13-cellphones_Pb!Z13-'Cordless Tools_Pb'!AA13-PortablePCs_Pb!Z13-Tablets_Pb!Z13</f>
        <v>-332.73729521663012</v>
      </c>
      <c r="AB13" s="11">
        <f>'POM Portables Lead-acid'!AA13-'cameras games_Pb'!AA13-cellphones_Pb!AA13-'Cordless Tools_Pb'!AB13-PortablePCs_Pb!AA13-Tablets_Pb!AA13</f>
        <v>-19.923717505073881</v>
      </c>
      <c r="AC13" s="11">
        <f>'POM Portables Lead-acid'!AB13-'cameras games_Pb'!AB13-cellphones_Pb!AB13-'Cordless Tools_Pb'!AC13-PortablePCs_Pb!AB13-Tablets_Pb!AB13</f>
        <v>-98.650311005178395</v>
      </c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</row>
    <row r="14" spans="6:58" x14ac:dyDescent="0.35">
      <c r="F14" t="s">
        <v>612</v>
      </c>
      <c r="G14" s="26" t="s">
        <v>43</v>
      </c>
      <c r="H14" s="11">
        <f>'POM Portables Lead-acid'!G14-'cameras games_Pb'!G14-cellphones_Pb!G14-'Cordless Tools_Pb'!H14-PortablePCs_Pb!G14-Tablets_Pb!G14</f>
        <v>-28.718811979140177</v>
      </c>
      <c r="I14" s="11">
        <f>'POM Portables Lead-acid'!H14-'cameras games_Pb'!H14-cellphones_Pb!H14-'Cordless Tools_Pb'!I14-PortablePCs_Pb!H14-Tablets_Pb!H14</f>
        <v>-31.52647960236169</v>
      </c>
      <c r="J14" s="11">
        <f>'POM Portables Lead-acid'!I14-'cameras games_Pb'!I14-cellphones_Pb!I14-'Cordless Tools_Pb'!J14-PortablePCs_Pb!I14-Tablets_Pb!I14</f>
        <v>-27.826691339675442</v>
      </c>
      <c r="K14" s="11">
        <f>'POM Portables Lead-acid'!J14-'cameras games_Pb'!J14-cellphones_Pb!J14-'Cordless Tools_Pb'!K14-PortablePCs_Pb!J14-Tablets_Pb!J14</f>
        <v>-39.593946218060267</v>
      </c>
      <c r="L14" s="11">
        <f>'POM Portables Lead-acid'!K14-'cameras games_Pb'!K14-cellphones_Pb!K14-'Cordless Tools_Pb'!L14-PortablePCs_Pb!K14-Tablets_Pb!K14</f>
        <v>-47.595840377427379</v>
      </c>
      <c r="M14" s="11">
        <f>'POM Portables Lead-acid'!L14-'cameras games_Pb'!L14-cellphones_Pb!L14-'Cordless Tools_Pb'!M14-PortablePCs_Pb!L14-Tablets_Pb!L14</f>
        <v>-57.507695671207202</v>
      </c>
      <c r="N14" s="11">
        <f>'POM Portables Lead-acid'!M14-'cameras games_Pb'!M14-cellphones_Pb!M14-'Cordless Tools_Pb'!N14-PortablePCs_Pb!M14-Tablets_Pb!M14</f>
        <v>-57.070045939012942</v>
      </c>
      <c r="O14" s="11">
        <f>'POM Portables Lead-acid'!N14-'cameras games_Pb'!N14-cellphones_Pb!N14-'Cordless Tools_Pb'!O14-PortablePCs_Pb!N14-Tablets_Pb!N14</f>
        <v>-59.661265632149309</v>
      </c>
      <c r="P14" s="11">
        <f>'POM Portables Lead-acid'!O14-'cameras games_Pb'!O14-cellphones_Pb!O14-'Cordless Tools_Pb'!P14-PortablePCs_Pb!O14-Tablets_Pb!O14</f>
        <v>-73.76152203154976</v>
      </c>
      <c r="Q14" s="11">
        <f>'POM Portables Lead-acid'!P14-'cameras games_Pb'!P14-cellphones_Pb!P14-'Cordless Tools_Pb'!Q14-PortablePCs_Pb!P14-Tablets_Pb!P14</f>
        <v>-95.30936195776053</v>
      </c>
      <c r="R14" s="11">
        <f>'POM Portables Lead-acid'!Q14-'cameras games_Pb'!Q14-cellphones_Pb!Q14-'Cordless Tools_Pb'!R14-PortablePCs_Pb!Q14-Tablets_Pb!Q14</f>
        <v>-97.586805246588185</v>
      </c>
      <c r="S14" s="11">
        <f>'POM Portables Lead-acid'!R14-'cameras games_Pb'!R14-cellphones_Pb!R14-'Cordless Tools_Pb'!S14-PortablePCs_Pb!R14-Tablets_Pb!R14</f>
        <v>-109.35970695696096</v>
      </c>
      <c r="T14" s="11">
        <f>'POM Portables Lead-acid'!S14-'cameras games_Pb'!S14-cellphones_Pb!S14-'Cordless Tools_Pb'!T14-PortablePCs_Pb!S14-Tablets_Pb!S14</f>
        <v>-135.14036550023036</v>
      </c>
      <c r="U14" s="11">
        <f>'POM Portables Lead-acid'!T14-'cameras games_Pb'!T14-cellphones_Pb!T14-'Cordless Tools_Pb'!U14-PortablePCs_Pb!T14-Tablets_Pb!T14</f>
        <v>-118.8624752580902</v>
      </c>
      <c r="V14" s="11">
        <f>'POM Portables Lead-acid'!U14-'cameras games_Pb'!U14-cellphones_Pb!U14-'Cordless Tools_Pb'!V14-PortablePCs_Pb!U14-Tablets_Pb!U14</f>
        <v>-129.373120329469</v>
      </c>
      <c r="W14" s="11">
        <f>'POM Portables Lead-acid'!V14-'cameras games_Pb'!V14-cellphones_Pb!V14-'Cordless Tools_Pb'!W14-PortablePCs_Pb!V14-Tablets_Pb!V14</f>
        <v>-156.79528193694318</v>
      </c>
      <c r="X14" s="11">
        <f>'POM Portables Lead-acid'!W14-'cameras games_Pb'!W14-cellphones_Pb!W14-'Cordless Tools_Pb'!X14-PortablePCs_Pb!W14-Tablets_Pb!W14</f>
        <v>-176.17148636457912</v>
      </c>
      <c r="Y14" s="11">
        <f>'POM Portables Lead-acid'!X14-'cameras games_Pb'!X14-cellphones_Pb!X14-'Cordless Tools_Pb'!Y14-PortablePCs_Pb!X14-Tablets_Pb!X14</f>
        <v>-187.29492431692825</v>
      </c>
      <c r="Z14" s="11">
        <f>'POM Portables Lead-acid'!Y14-'cameras games_Pb'!Y14-cellphones_Pb!Y14-'Cordless Tools_Pb'!Z14-PortablePCs_Pb!Y14-Tablets_Pb!Y14</f>
        <v>-183.59508184770783</v>
      </c>
      <c r="AA14" s="11">
        <f>'POM Portables Lead-acid'!Z14-'cameras games_Pb'!Z14-cellphones_Pb!Z14-'Cordless Tools_Pb'!AA14-PortablePCs_Pb!Z14-Tablets_Pb!Z14</f>
        <v>-175.52952289475141</v>
      </c>
      <c r="AB14" s="11">
        <f>'POM Portables Lead-acid'!AA14-'cameras games_Pb'!AA14-cellphones_Pb!AA14-'Cordless Tools_Pb'!AB14-PortablePCs_Pb!AA14-Tablets_Pb!AA14</f>
        <v>-54.704625692811064</v>
      </c>
      <c r="AC14" s="11">
        <f>'POM Portables Lead-acid'!AB14-'cameras games_Pb'!AB14-cellphones_Pb!AB14-'Cordless Tools_Pb'!AC14-PortablePCs_Pb!AB14-Tablets_Pb!AB14</f>
        <v>-90.129253687401587</v>
      </c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</row>
    <row r="15" spans="6:58" x14ac:dyDescent="0.35">
      <c r="F15" t="s">
        <v>612</v>
      </c>
      <c r="G15" s="26" t="s">
        <v>44</v>
      </c>
      <c r="H15" s="11">
        <f>'POM Portables Lead-acid'!G15-'cameras games_Pb'!G15-cellphones_Pb!G15-'Cordless Tools_Pb'!H15-PortablePCs_Pb!G15-Tablets_Pb!G15</f>
        <v>-32.319430354404346</v>
      </c>
      <c r="I15" s="11">
        <f>'POM Portables Lead-acid'!H15-'cameras games_Pb'!H15-cellphones_Pb!H15-'Cordless Tools_Pb'!I15-PortablePCs_Pb!H15-Tablets_Pb!H15</f>
        <v>-49.575498193797841</v>
      </c>
      <c r="J15" s="11">
        <f>'POM Portables Lead-acid'!I15-'cameras games_Pb'!I15-cellphones_Pb!I15-'Cordless Tools_Pb'!J15-PortablePCs_Pb!I15-Tablets_Pb!I15</f>
        <v>-60.801025707785989</v>
      </c>
      <c r="K15" s="11">
        <f>'POM Portables Lead-acid'!J15-'cameras games_Pb'!J15-cellphones_Pb!J15-'Cordless Tools_Pb'!K15-PortablePCs_Pb!J15-Tablets_Pb!J15</f>
        <v>-63.46048136336114</v>
      </c>
      <c r="L15" s="11">
        <f>'POM Portables Lead-acid'!K15-'cameras games_Pb'!K15-cellphones_Pb!K15-'Cordless Tools_Pb'!L15-PortablePCs_Pb!K15-Tablets_Pb!K15</f>
        <v>-85.372335735711829</v>
      </c>
      <c r="M15" s="11">
        <f>'POM Portables Lead-acid'!L15-'cameras games_Pb'!L15-cellphones_Pb!L15-'Cordless Tools_Pb'!M15-PortablePCs_Pb!L15-Tablets_Pb!L15</f>
        <v>-88.233188764110068</v>
      </c>
      <c r="N15" s="11">
        <f>'POM Portables Lead-acid'!M15-'cameras games_Pb'!M15-cellphones_Pb!M15-'Cordless Tools_Pb'!N15-PortablePCs_Pb!M15-Tablets_Pb!M15</f>
        <v>-90.858460125528808</v>
      </c>
      <c r="O15" s="11">
        <f>'POM Portables Lead-acid'!N15-'cameras games_Pb'!N15-cellphones_Pb!N15-'Cordless Tools_Pb'!O15-PortablePCs_Pb!N15-Tablets_Pb!N15</f>
        <v>-74.244807888195723</v>
      </c>
      <c r="P15" s="11">
        <f>'POM Portables Lead-acid'!O15-'cameras games_Pb'!O15-cellphones_Pb!O15-'Cordless Tools_Pb'!P15-PortablePCs_Pb!O15-Tablets_Pb!O15</f>
        <v>-78.013393332865547</v>
      </c>
      <c r="Q15" s="11">
        <f>'POM Portables Lead-acid'!P15-'cameras games_Pb'!P15-cellphones_Pb!P15-'Cordless Tools_Pb'!Q15-PortablePCs_Pb!P15-Tablets_Pb!P15</f>
        <v>-71.326694310170168</v>
      </c>
      <c r="R15" s="11">
        <f>'POM Portables Lead-acid'!Q15-'cameras games_Pb'!Q15-cellphones_Pb!Q15-'Cordless Tools_Pb'!R15-PortablePCs_Pb!Q15-Tablets_Pb!Q15</f>
        <v>-49.422355534656226</v>
      </c>
      <c r="S15" s="11">
        <f>'POM Portables Lead-acid'!R15-'cameras games_Pb'!R15-cellphones_Pb!R15-'Cordless Tools_Pb'!S15-PortablePCs_Pb!R15-Tablets_Pb!R15</f>
        <v>-42.394542559498198</v>
      </c>
      <c r="T15" s="11">
        <f>'POM Portables Lead-acid'!S15-'cameras games_Pb'!S15-cellphones_Pb!S15-'Cordless Tools_Pb'!T15-PortablePCs_Pb!S15-Tablets_Pb!S15</f>
        <v>-51.955324594759567</v>
      </c>
      <c r="U15" s="11">
        <f>'POM Portables Lead-acid'!T15-'cameras games_Pb'!T15-cellphones_Pb!T15-'Cordless Tools_Pb'!U15-PortablePCs_Pb!T15-Tablets_Pb!T15</f>
        <v>-54.576848667229442</v>
      </c>
      <c r="V15" s="11">
        <f>'POM Portables Lead-acid'!U15-'cameras games_Pb'!U15-cellphones_Pb!U15-'Cordless Tools_Pb'!V15-PortablePCs_Pb!U15-Tablets_Pb!U15</f>
        <v>-70.578859193595022</v>
      </c>
      <c r="W15" s="11">
        <f>'POM Portables Lead-acid'!V15-'cameras games_Pb'!V15-cellphones_Pb!V15-'Cordless Tools_Pb'!W15-PortablePCs_Pb!V15-Tablets_Pb!V15</f>
        <v>-96.224421134888587</v>
      </c>
      <c r="X15" s="11">
        <f>'POM Portables Lead-acid'!W15-'cameras games_Pb'!W15-cellphones_Pb!W15-'Cordless Tools_Pb'!X15-PortablePCs_Pb!W15-Tablets_Pb!W15</f>
        <v>-104.32822085793727</v>
      </c>
      <c r="Y15" s="11">
        <f>'POM Portables Lead-acid'!X15-'cameras games_Pb'!X15-cellphones_Pb!X15-'Cordless Tools_Pb'!Y15-PortablePCs_Pb!X15-Tablets_Pb!X15</f>
        <v>-123.6937607390974</v>
      </c>
      <c r="Z15" s="11">
        <f>'POM Portables Lead-acid'!Y15-'cameras games_Pb'!Y15-cellphones_Pb!Y15-'Cordless Tools_Pb'!Z15-PortablePCs_Pb!Y15-Tablets_Pb!Y15</f>
        <v>-129.18356534575949</v>
      </c>
      <c r="AA15" s="11">
        <f>'POM Portables Lead-acid'!Z15-'cameras games_Pb'!Z15-cellphones_Pb!Z15-'Cordless Tools_Pb'!AA15-PortablePCs_Pb!Z15-Tablets_Pb!Z15</f>
        <v>-109.83018813099157</v>
      </c>
      <c r="AB15" s="11">
        <f>'POM Portables Lead-acid'!AA15-'cameras games_Pb'!AA15-cellphones_Pb!AA15-'Cordless Tools_Pb'!AB15-PortablePCs_Pb!AA15-Tablets_Pb!AA15</f>
        <v>-24.828434027300162</v>
      </c>
      <c r="AC15" s="11">
        <f>'POM Portables Lead-acid'!AB15-'cameras games_Pb'!AB15-cellphones_Pb!AB15-'Cordless Tools_Pb'!AC15-PortablePCs_Pb!AB15-Tablets_Pb!AB15</f>
        <v>-48.95876909249332</v>
      </c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</row>
    <row r="16" spans="6:58" x14ac:dyDescent="0.35">
      <c r="F16" t="s">
        <v>612</v>
      </c>
      <c r="G16" s="26" t="s">
        <v>45</v>
      </c>
      <c r="H16" s="11">
        <f>'POM Portables Lead-acid'!G16-'cameras games_Pb'!G16-cellphones_Pb!G16-'Cordless Tools_Pb'!H16-PortablePCs_Pb!G16-Tablets_Pb!G16</f>
        <v>-7.2672461557622814</v>
      </c>
      <c r="I16" s="11">
        <f>'POM Portables Lead-acid'!H16-'cameras games_Pb'!H16-cellphones_Pb!H16-'Cordless Tools_Pb'!I16-PortablePCs_Pb!H16-Tablets_Pb!H16</f>
        <v>-8.9894905960530913</v>
      </c>
      <c r="J16" s="11">
        <f>'POM Portables Lead-acid'!I16-'cameras games_Pb'!I16-cellphones_Pb!I16-'Cordless Tools_Pb'!J16-PortablePCs_Pb!I16-Tablets_Pb!I16</f>
        <v>-7.3798604633661142</v>
      </c>
      <c r="K16" s="11">
        <f>'POM Portables Lead-acid'!J16-'cameras games_Pb'!J16-cellphones_Pb!J16-'Cordless Tools_Pb'!K16-PortablePCs_Pb!J16-Tablets_Pb!J16</f>
        <v>-6.7062089349175684</v>
      </c>
      <c r="L16" s="11">
        <f>'POM Portables Lead-acid'!K16-'cameras games_Pb'!K16-cellphones_Pb!K16-'Cordless Tools_Pb'!L16-PortablePCs_Pb!K16-Tablets_Pb!K16</f>
        <v>-8.8784973141530408</v>
      </c>
      <c r="M16" s="11">
        <f>'POM Portables Lead-acid'!L16-'cameras games_Pb'!L16-cellphones_Pb!L16-'Cordless Tools_Pb'!M16-PortablePCs_Pb!L16-Tablets_Pb!L16</f>
        <v>-11.347123844267765</v>
      </c>
      <c r="N16" s="11">
        <f>'POM Portables Lead-acid'!M16-'cameras games_Pb'!M16-cellphones_Pb!M16-'Cordless Tools_Pb'!N16-PortablePCs_Pb!M16-Tablets_Pb!M16</f>
        <v>-14.854257844218278</v>
      </c>
      <c r="O16" s="11">
        <f>'POM Portables Lead-acid'!N16-'cameras games_Pb'!N16-cellphones_Pb!N16-'Cordless Tools_Pb'!O16-PortablePCs_Pb!N16-Tablets_Pb!N16</f>
        <v>-15.076552771037647</v>
      </c>
      <c r="P16" s="11">
        <f>'POM Portables Lead-acid'!O16-'cameras games_Pb'!O16-cellphones_Pb!O16-'Cordless Tools_Pb'!P16-PortablePCs_Pb!O16-Tablets_Pb!O16</f>
        <v>-15.988338307145037</v>
      </c>
      <c r="Q16" s="11">
        <f>'POM Portables Lead-acid'!P16-'cameras games_Pb'!P16-cellphones_Pb!P16-'Cordless Tools_Pb'!Q16-PortablePCs_Pb!P16-Tablets_Pb!P16</f>
        <v>-13.178705639055055</v>
      </c>
      <c r="R16" s="11">
        <f>'POM Portables Lead-acid'!Q16-'cameras games_Pb'!Q16-cellphones_Pb!Q16-'Cordless Tools_Pb'!R16-PortablePCs_Pb!Q16-Tablets_Pb!Q16</f>
        <v>-17.511482337485315</v>
      </c>
      <c r="S16" s="11">
        <f>'POM Portables Lead-acid'!R16-'cameras games_Pb'!R16-cellphones_Pb!R16-'Cordless Tools_Pb'!S16-PortablePCs_Pb!R16-Tablets_Pb!R16</f>
        <v>-20.721878766290718</v>
      </c>
      <c r="T16" s="11">
        <f>'POM Portables Lead-acid'!S16-'cameras games_Pb'!S16-cellphones_Pb!S16-'Cordless Tools_Pb'!T16-PortablePCs_Pb!S16-Tablets_Pb!S16</f>
        <v>-15.113254635490991</v>
      </c>
      <c r="U16" s="11">
        <f>'POM Portables Lead-acid'!T16-'cameras games_Pb'!T16-cellphones_Pb!T16-'Cordless Tools_Pb'!U16-PortablePCs_Pb!T16-Tablets_Pb!T16</f>
        <v>-15.065916417476714</v>
      </c>
      <c r="V16" s="11">
        <f>'POM Portables Lead-acid'!U16-'cameras games_Pb'!U16-cellphones_Pb!U16-'Cordless Tools_Pb'!V16-PortablePCs_Pb!U16-Tablets_Pb!U16</f>
        <v>-17.710210040193751</v>
      </c>
      <c r="W16" s="11">
        <f>'POM Portables Lead-acid'!V16-'cameras games_Pb'!V16-cellphones_Pb!V16-'Cordless Tools_Pb'!W16-PortablePCs_Pb!V16-Tablets_Pb!V16</f>
        <v>-22.267715411140124</v>
      </c>
      <c r="X16" s="11">
        <f>'POM Portables Lead-acid'!W16-'cameras games_Pb'!W16-cellphones_Pb!W16-'Cordless Tools_Pb'!X16-PortablePCs_Pb!W16-Tablets_Pb!W16</f>
        <v>-21.200274606941448</v>
      </c>
      <c r="Y16" s="11">
        <f>'POM Portables Lead-acid'!X16-'cameras games_Pb'!X16-cellphones_Pb!X16-'Cordless Tools_Pb'!Y16-PortablePCs_Pb!X16-Tablets_Pb!X16</f>
        <v>-35.307435307373765</v>
      </c>
      <c r="Z16" s="11">
        <f>'POM Portables Lead-acid'!Y16-'cameras games_Pb'!Y16-cellphones_Pb!Y16-'Cordless Tools_Pb'!Z16-PortablePCs_Pb!Y16-Tablets_Pb!Y16</f>
        <v>-31.487604271118965</v>
      </c>
      <c r="AA16" s="11">
        <f>'POM Portables Lead-acid'!Z16-'cameras games_Pb'!Z16-cellphones_Pb!Z16-'Cordless Tools_Pb'!AA16-PortablePCs_Pb!Z16-Tablets_Pb!Z16</f>
        <v>-31.04355549288767</v>
      </c>
      <c r="AB16" s="11">
        <f>'POM Portables Lead-acid'!AA16-'cameras games_Pb'!AA16-cellphones_Pb!AA16-'Cordless Tools_Pb'!AB16-PortablePCs_Pb!AA16-Tablets_Pb!AA16</f>
        <v>-7.2440523074414873</v>
      </c>
      <c r="AC16" s="11">
        <f>'POM Portables Lead-acid'!AB16-'cameras games_Pb'!AB16-cellphones_Pb!AB16-'Cordless Tools_Pb'!AC16-PortablePCs_Pb!AB16-Tablets_Pb!AB16</f>
        <v>-13.070524022812723</v>
      </c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</row>
    <row r="17" spans="6:58" x14ac:dyDescent="0.35">
      <c r="F17" t="s">
        <v>612</v>
      </c>
      <c r="G17" s="26" t="s">
        <v>46</v>
      </c>
      <c r="H17" s="11">
        <f>'POM Portables Lead-acid'!G17-'cameras games_Pb'!G17-cellphones_Pb!G17-'Cordless Tools_Pb'!H17-PortablePCs_Pb!G17-Tablets_Pb!G17</f>
        <v>-95.076926360375552</v>
      </c>
      <c r="I17" s="11">
        <f>'POM Portables Lead-acid'!H17-'cameras games_Pb'!H17-cellphones_Pb!H17-'Cordless Tools_Pb'!I17-PortablePCs_Pb!H17-Tablets_Pb!H17</f>
        <v>-124.99133308245831</v>
      </c>
      <c r="J17" s="11">
        <f>'POM Portables Lead-acid'!I17-'cameras games_Pb'!I17-cellphones_Pb!I17-'Cordless Tools_Pb'!J17-PortablePCs_Pb!I17-Tablets_Pb!I17</f>
        <v>-129.02692172324493</v>
      </c>
      <c r="K17" s="11">
        <f>'POM Portables Lead-acid'!J17-'cameras games_Pb'!J17-cellphones_Pb!J17-'Cordless Tools_Pb'!K17-PortablePCs_Pb!J17-Tablets_Pb!J17</f>
        <v>-145.09575764786121</v>
      </c>
      <c r="L17" s="11">
        <f>'POM Portables Lead-acid'!K17-'cameras games_Pb'!K17-cellphones_Pb!K17-'Cordless Tools_Pb'!L17-PortablePCs_Pb!K17-Tablets_Pb!K17</f>
        <v>-149.26910695602012</v>
      </c>
      <c r="M17" s="11">
        <f>'POM Portables Lead-acid'!L17-'cameras games_Pb'!L17-cellphones_Pb!L17-'Cordless Tools_Pb'!M17-PortablePCs_Pb!L17-Tablets_Pb!L17</f>
        <v>-159.31520813962814</v>
      </c>
      <c r="N17" s="11">
        <f>'POM Portables Lead-acid'!M17-'cameras games_Pb'!M17-cellphones_Pb!M17-'Cordless Tools_Pb'!N17-PortablePCs_Pb!M17-Tablets_Pb!M17</f>
        <v>-140.46749012309328</v>
      </c>
      <c r="O17" s="11">
        <f>'POM Portables Lead-acid'!N17-'cameras games_Pb'!N17-cellphones_Pb!N17-'Cordless Tools_Pb'!O17-PortablePCs_Pb!N17-Tablets_Pb!N17</f>
        <v>-136.92072640707278</v>
      </c>
      <c r="P17" s="11">
        <f>'POM Portables Lead-acid'!O17-'cameras games_Pb'!O17-cellphones_Pb!O17-'Cordless Tools_Pb'!P17-PortablePCs_Pb!O17-Tablets_Pb!O17</f>
        <v>-168.48796549990158</v>
      </c>
      <c r="Q17" s="11">
        <f>'POM Portables Lead-acid'!P17-'cameras games_Pb'!P17-cellphones_Pb!P17-'Cordless Tools_Pb'!Q17-PortablePCs_Pb!P17-Tablets_Pb!P17</f>
        <v>-219.69898156953781</v>
      </c>
      <c r="R17" s="11">
        <f>'POM Portables Lead-acid'!Q17-'cameras games_Pb'!Q17-cellphones_Pb!Q17-'Cordless Tools_Pb'!R17-PortablePCs_Pb!Q17-Tablets_Pb!Q17</f>
        <v>-229.09833266183722</v>
      </c>
      <c r="S17" s="11">
        <f>'POM Portables Lead-acid'!R17-'cameras games_Pb'!R17-cellphones_Pb!R17-'Cordless Tools_Pb'!S17-PortablePCs_Pb!R17-Tablets_Pb!R17</f>
        <v>-251.09054294469104</v>
      </c>
      <c r="T17" s="11">
        <f>'POM Portables Lead-acid'!S17-'cameras games_Pb'!S17-cellphones_Pb!S17-'Cordless Tools_Pb'!T17-PortablePCs_Pb!S17-Tablets_Pb!S17</f>
        <v>-265.41995253229987</v>
      </c>
      <c r="U17" s="11">
        <f>'POM Portables Lead-acid'!T17-'cameras games_Pb'!T17-cellphones_Pb!T17-'Cordless Tools_Pb'!U17-PortablePCs_Pb!T17-Tablets_Pb!T17</f>
        <v>-251.37890941053627</v>
      </c>
      <c r="V17" s="11">
        <f>'POM Portables Lead-acid'!U17-'cameras games_Pb'!U17-cellphones_Pb!U17-'Cordless Tools_Pb'!V17-PortablePCs_Pb!U17-Tablets_Pb!U17</f>
        <v>-299.17928218769583</v>
      </c>
      <c r="W17" s="11">
        <f>'POM Portables Lead-acid'!V17-'cameras games_Pb'!V17-cellphones_Pb!V17-'Cordless Tools_Pb'!W17-PortablePCs_Pb!V17-Tablets_Pb!V17</f>
        <v>-362.7950075603361</v>
      </c>
      <c r="X17" s="11">
        <f>'POM Portables Lead-acid'!W17-'cameras games_Pb'!W17-cellphones_Pb!W17-'Cordless Tools_Pb'!X17-PortablePCs_Pb!W17-Tablets_Pb!W17</f>
        <v>-391.04376292911115</v>
      </c>
      <c r="Y17" s="11">
        <f>'POM Portables Lead-acid'!X17-'cameras games_Pb'!X17-cellphones_Pb!X17-'Cordless Tools_Pb'!Y17-PortablePCs_Pb!X17-Tablets_Pb!X17</f>
        <v>-399.01733687430578</v>
      </c>
      <c r="Z17" s="11">
        <f>'POM Portables Lead-acid'!Y17-'cameras games_Pb'!Y17-cellphones_Pb!Y17-'Cordless Tools_Pb'!Z17-PortablePCs_Pb!Y17-Tablets_Pb!Y17</f>
        <v>-378.35496069512027</v>
      </c>
      <c r="AA17" s="11">
        <f>'POM Portables Lead-acid'!Z17-'cameras games_Pb'!Z17-cellphones_Pb!Z17-'Cordless Tools_Pb'!AA17-PortablePCs_Pb!Z17-Tablets_Pb!Z17</f>
        <v>-361.83551307966809</v>
      </c>
      <c r="AB17" s="11">
        <f>'POM Portables Lead-acid'!AA17-'cameras games_Pb'!AA17-cellphones_Pb!AA17-'Cordless Tools_Pb'!AB17-PortablePCs_Pb!AA17-Tablets_Pb!AA17</f>
        <v>-45.264288711986268</v>
      </c>
      <c r="AC17" s="11">
        <f>'POM Portables Lead-acid'!AB17-'cameras games_Pb'!AB17-cellphones_Pb!AB17-'Cordless Tools_Pb'!AC17-PortablePCs_Pb!AB17-Tablets_Pb!AB17</f>
        <v>-131.51493482910632</v>
      </c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</row>
    <row r="18" spans="6:58" x14ac:dyDescent="0.35">
      <c r="F18" t="s">
        <v>612</v>
      </c>
      <c r="G18" s="26" t="s">
        <v>47</v>
      </c>
      <c r="H18" s="11">
        <f>'POM Portables Lead-acid'!G18-'cameras games_Pb'!G18-cellphones_Pb!G18-'Cordless Tools_Pb'!H18-PortablePCs_Pb!G18-Tablets_Pb!G18</f>
        <v>-79.530109188141523</v>
      </c>
      <c r="I18" s="11">
        <f>'POM Portables Lead-acid'!H18-'cameras games_Pb'!H18-cellphones_Pb!H18-'Cordless Tools_Pb'!I18-PortablePCs_Pb!H18-Tablets_Pb!H18</f>
        <v>-81.582554181068517</v>
      </c>
      <c r="J18" s="11">
        <f>'POM Portables Lead-acid'!I18-'cameras games_Pb'!I18-cellphones_Pb!I18-'Cordless Tools_Pb'!J18-PortablePCs_Pb!I18-Tablets_Pb!I18</f>
        <v>-72.07973269094505</v>
      </c>
      <c r="K18" s="11">
        <f>'POM Portables Lead-acid'!J18-'cameras games_Pb'!J18-cellphones_Pb!J18-'Cordless Tools_Pb'!K18-PortablePCs_Pb!J18-Tablets_Pb!J18</f>
        <v>-117.14349927821604</v>
      </c>
      <c r="L18" s="11">
        <f>'POM Portables Lead-acid'!K18-'cameras games_Pb'!K18-cellphones_Pb!K18-'Cordless Tools_Pb'!L18-PortablePCs_Pb!K18-Tablets_Pb!K18</f>
        <v>-87.81938073283365</v>
      </c>
      <c r="M18" s="11">
        <f>'POM Portables Lead-acid'!L18-'cameras games_Pb'!L18-cellphones_Pb!L18-'Cordless Tools_Pb'!M18-PortablePCs_Pb!L18-Tablets_Pb!L18</f>
        <v>-74.5872134843015</v>
      </c>
      <c r="N18" s="11">
        <f>'POM Portables Lead-acid'!M18-'cameras games_Pb'!M18-cellphones_Pb!M18-'Cordless Tools_Pb'!N18-PortablePCs_Pb!M18-Tablets_Pb!M18</f>
        <v>-86.749484561387348</v>
      </c>
      <c r="O18" s="11">
        <f>'POM Portables Lead-acid'!N18-'cameras games_Pb'!N18-cellphones_Pb!N18-'Cordless Tools_Pb'!O18-PortablePCs_Pb!N18-Tablets_Pb!N18</f>
        <v>-105.20746406202559</v>
      </c>
      <c r="P18" s="11">
        <f>'POM Portables Lead-acid'!O18-'cameras games_Pb'!O18-cellphones_Pb!O18-'Cordless Tools_Pb'!P18-PortablePCs_Pb!O18-Tablets_Pb!O18</f>
        <v>-108.23977884921221</v>
      </c>
      <c r="Q18" s="11">
        <f>'POM Portables Lead-acid'!P18-'cameras games_Pb'!P18-cellphones_Pb!P18-'Cordless Tools_Pb'!Q18-PortablePCs_Pb!P18-Tablets_Pb!P18</f>
        <v>-90.734652918801444</v>
      </c>
      <c r="R18" s="11">
        <f>'POM Portables Lead-acid'!Q18-'cameras games_Pb'!Q18-cellphones_Pb!Q18-'Cordless Tools_Pb'!R18-PortablePCs_Pb!Q18-Tablets_Pb!Q18</f>
        <v>-156.53711464026509</v>
      </c>
      <c r="S18" s="11">
        <f>'POM Portables Lead-acid'!R18-'cameras games_Pb'!R18-cellphones_Pb!R18-'Cordless Tools_Pb'!S18-PortablePCs_Pb!R18-Tablets_Pb!R18</f>
        <v>-143.00372792829509</v>
      </c>
      <c r="T18" s="11">
        <f>'POM Portables Lead-acid'!S18-'cameras games_Pb'!S18-cellphones_Pb!S18-'Cordless Tools_Pb'!T18-PortablePCs_Pb!S18-Tablets_Pb!S18</f>
        <v>-105.20323599129554</v>
      </c>
      <c r="U18" s="11">
        <f>'POM Portables Lead-acid'!T18-'cameras games_Pb'!T18-cellphones_Pb!T18-'Cordless Tools_Pb'!U18-PortablePCs_Pb!T18-Tablets_Pb!T18</f>
        <v>-64.951115463854947</v>
      </c>
      <c r="V18" s="11">
        <f>'POM Portables Lead-acid'!U18-'cameras games_Pb'!U18-cellphones_Pb!U18-'Cordless Tools_Pb'!V18-PortablePCs_Pb!U18-Tablets_Pb!U18</f>
        <v>-56.053469942805791</v>
      </c>
      <c r="W18" s="11">
        <f>'POM Portables Lead-acid'!V18-'cameras games_Pb'!V18-cellphones_Pb!V18-'Cordless Tools_Pb'!W18-PortablePCs_Pb!V18-Tablets_Pb!V18</f>
        <v>-57.388163443456222</v>
      </c>
      <c r="X18" s="11">
        <f>'POM Portables Lead-acid'!W18-'cameras games_Pb'!W18-cellphones_Pb!W18-'Cordless Tools_Pb'!X18-PortablePCs_Pb!W18-Tablets_Pb!W18</f>
        <v>-55.504445646352224</v>
      </c>
      <c r="Y18" s="11">
        <f>'POM Portables Lead-acid'!X18-'cameras games_Pb'!X18-cellphones_Pb!X18-'Cordless Tools_Pb'!Y18-PortablePCs_Pb!X18-Tablets_Pb!X18</f>
        <v>4.3799611391998212</v>
      </c>
      <c r="Z18" s="11">
        <f>'POM Portables Lead-acid'!Y18-'cameras games_Pb'!Y18-cellphones_Pb!Y18-'Cordless Tools_Pb'!Z18-PortablePCs_Pb!Y18-Tablets_Pb!Y18</f>
        <v>39.794875253277922</v>
      </c>
      <c r="AA18" s="11">
        <f>'POM Portables Lead-acid'!Z18-'cameras games_Pb'!Z18-cellphones_Pb!Z18-'Cordless Tools_Pb'!AA18-PortablePCs_Pb!Z18-Tablets_Pb!Z18</f>
        <v>45.505024526508819</v>
      </c>
      <c r="AB18" s="11">
        <f>'POM Portables Lead-acid'!AA18-'cameras games_Pb'!AA18-cellphones_Pb!AA18-'Cordless Tools_Pb'!AB18-PortablePCs_Pb!AA18-Tablets_Pb!AA18</f>
        <v>115.87515667767366</v>
      </c>
      <c r="AC18" s="11">
        <f>'POM Portables Lead-acid'!AB18-'cameras games_Pb'!AB18-cellphones_Pb!AB18-'Cordless Tools_Pb'!AC18-PortablePCs_Pb!AB18-Tablets_Pb!AB18</f>
        <v>79.380297334901385</v>
      </c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</row>
    <row r="19" spans="6:58" x14ac:dyDescent="0.35">
      <c r="F19" t="s">
        <v>612</v>
      </c>
      <c r="G19" s="26" t="s">
        <v>48</v>
      </c>
      <c r="H19" s="11">
        <f>'POM Portables Lead-acid'!G19-'cameras games_Pb'!G19-cellphones_Pb!G19-'Cordless Tools_Pb'!H19-PortablePCs_Pb!G19-Tablets_Pb!G19</f>
        <v>-10.394124536859989</v>
      </c>
      <c r="I19" s="11">
        <f>'POM Portables Lead-acid'!H19-'cameras games_Pb'!H19-cellphones_Pb!H19-'Cordless Tools_Pb'!I19-PortablePCs_Pb!H19-Tablets_Pb!H19</f>
        <v>-15.999132852265667</v>
      </c>
      <c r="J19" s="11">
        <f>'POM Portables Lead-acid'!I19-'cameras games_Pb'!I19-cellphones_Pb!I19-'Cordless Tools_Pb'!J19-PortablePCs_Pb!I19-Tablets_Pb!I19</f>
        <v>-16.764230244840647</v>
      </c>
      <c r="K19" s="11">
        <f>'POM Portables Lead-acid'!J19-'cameras games_Pb'!J19-cellphones_Pb!J19-'Cordless Tools_Pb'!K19-PortablePCs_Pb!J19-Tablets_Pb!J19</f>
        <v>-19.047024412418232</v>
      </c>
      <c r="L19" s="11">
        <f>'POM Portables Lead-acid'!K19-'cameras games_Pb'!K19-cellphones_Pb!K19-'Cordless Tools_Pb'!L19-PortablePCs_Pb!K19-Tablets_Pb!K19</f>
        <v>-21.675506012129965</v>
      </c>
      <c r="M19" s="11">
        <f>'POM Portables Lead-acid'!L19-'cameras games_Pb'!L19-cellphones_Pb!L19-'Cordless Tools_Pb'!M19-PortablePCs_Pb!L19-Tablets_Pb!L19</f>
        <v>-34.795735937373522</v>
      </c>
      <c r="N19" s="11">
        <f>'POM Portables Lead-acid'!M19-'cameras games_Pb'!M19-cellphones_Pb!M19-'Cordless Tools_Pb'!N19-PortablePCs_Pb!M19-Tablets_Pb!M19</f>
        <v>-24.487151921747209</v>
      </c>
      <c r="O19" s="11">
        <f>'POM Portables Lead-acid'!N19-'cameras games_Pb'!N19-cellphones_Pb!N19-'Cordless Tools_Pb'!O19-PortablePCs_Pb!N19-Tablets_Pb!N19</f>
        <v>-18.267222114118137</v>
      </c>
      <c r="P19" s="11">
        <f>'POM Portables Lead-acid'!O19-'cameras games_Pb'!O19-cellphones_Pb!O19-'Cordless Tools_Pb'!P19-PortablePCs_Pb!O19-Tablets_Pb!O19</f>
        <v>-16.824581846147375</v>
      </c>
      <c r="Q19" s="11">
        <f>'POM Portables Lead-acid'!P19-'cameras games_Pb'!P19-cellphones_Pb!P19-'Cordless Tools_Pb'!Q19-PortablePCs_Pb!P19-Tablets_Pb!P19</f>
        <v>-16.585910576891976</v>
      </c>
      <c r="R19" s="11">
        <f>'POM Portables Lead-acid'!Q19-'cameras games_Pb'!Q19-cellphones_Pb!Q19-'Cordless Tools_Pb'!R19-PortablePCs_Pb!Q19-Tablets_Pb!Q19</f>
        <v>-11.217262430794495</v>
      </c>
      <c r="S19" s="11">
        <f>'POM Portables Lead-acid'!R19-'cameras games_Pb'!R19-cellphones_Pb!R19-'Cordless Tools_Pb'!S19-PortablePCs_Pb!R19-Tablets_Pb!R19</f>
        <v>-12.51634344481722</v>
      </c>
      <c r="T19" s="11">
        <f>'POM Portables Lead-acid'!S19-'cameras games_Pb'!S19-cellphones_Pb!S19-'Cordless Tools_Pb'!T19-PortablePCs_Pb!S19-Tablets_Pb!S19</f>
        <v>-12.083019294190716</v>
      </c>
      <c r="U19" s="11">
        <f>'POM Portables Lead-acid'!T19-'cameras games_Pb'!T19-cellphones_Pb!T19-'Cordless Tools_Pb'!U19-PortablePCs_Pb!T19-Tablets_Pb!T19</f>
        <v>-10.729648880030835</v>
      </c>
      <c r="V19" s="11">
        <f>'POM Portables Lead-acid'!U19-'cameras games_Pb'!U19-cellphones_Pb!U19-'Cordless Tools_Pb'!V19-PortablePCs_Pb!U19-Tablets_Pb!U19</f>
        <v>-13.772602504069477</v>
      </c>
      <c r="W19" s="11">
        <f>'POM Portables Lead-acid'!V19-'cameras games_Pb'!V19-cellphones_Pb!V19-'Cordless Tools_Pb'!W19-PortablePCs_Pb!V19-Tablets_Pb!V19</f>
        <v>-24.227768991547563</v>
      </c>
      <c r="X19" s="11">
        <f>'POM Portables Lead-acid'!W19-'cameras games_Pb'!W19-cellphones_Pb!W19-'Cordless Tools_Pb'!X19-PortablePCs_Pb!W19-Tablets_Pb!W19</f>
        <v>-32.06630421864562</v>
      </c>
      <c r="Y19" s="11">
        <f>'POM Portables Lead-acid'!X19-'cameras games_Pb'!X19-cellphones_Pb!X19-'Cordless Tools_Pb'!Y19-PortablePCs_Pb!X19-Tablets_Pb!X19</f>
        <v>-37.349975563868441</v>
      </c>
      <c r="Z19" s="11">
        <f>'POM Portables Lead-acid'!Y19-'cameras games_Pb'!Y19-cellphones_Pb!Y19-'Cordless Tools_Pb'!Z19-PortablePCs_Pb!Y19-Tablets_Pb!Y19</f>
        <v>-30.952787646274082</v>
      </c>
      <c r="AA19" s="11">
        <f>'POM Portables Lead-acid'!Z19-'cameras games_Pb'!Z19-cellphones_Pb!Z19-'Cordless Tools_Pb'!AA19-PortablePCs_Pb!Z19-Tablets_Pb!Z19</f>
        <v>-25.976785264952071</v>
      </c>
      <c r="AB19" s="11">
        <f>'POM Portables Lead-acid'!AA19-'cameras games_Pb'!AA19-cellphones_Pb!AA19-'Cordless Tools_Pb'!AB19-PortablePCs_Pb!AA19-Tablets_Pb!AA19</f>
        <v>0.45469018296913077</v>
      </c>
      <c r="AC19" s="11">
        <f>'POM Portables Lead-acid'!AB19-'cameras games_Pb'!AB19-cellphones_Pb!AB19-'Cordless Tools_Pb'!AC19-PortablePCs_Pb!AB19-Tablets_Pb!AB19</f>
        <v>-8.5884535581627155</v>
      </c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</row>
    <row r="20" spans="6:58" x14ac:dyDescent="0.35">
      <c r="F20" t="s">
        <v>612</v>
      </c>
      <c r="G20" s="26" t="s">
        <v>49</v>
      </c>
      <c r="H20" s="11">
        <f>'POM Portables Lead-acid'!G20-'cameras games_Pb'!G20-cellphones_Pb!G20-'Cordless Tools_Pb'!H20-PortablePCs_Pb!G20-Tablets_Pb!G20</f>
        <v>-62.553963965984984</v>
      </c>
      <c r="I20" s="11">
        <f>'POM Portables Lead-acid'!H20-'cameras games_Pb'!H20-cellphones_Pb!H20-'Cordless Tools_Pb'!I20-PortablePCs_Pb!H20-Tablets_Pb!H20</f>
        <v>-45.260888059881175</v>
      </c>
      <c r="J20" s="11">
        <f>'POM Portables Lead-acid'!I20-'cameras games_Pb'!I20-cellphones_Pb!I20-'Cordless Tools_Pb'!J20-PortablePCs_Pb!I20-Tablets_Pb!I20</f>
        <v>-50.800669524154557</v>
      </c>
      <c r="K20" s="11">
        <f>'POM Portables Lead-acid'!J20-'cameras games_Pb'!J20-cellphones_Pb!J20-'Cordless Tools_Pb'!K20-PortablePCs_Pb!J20-Tablets_Pb!J20</f>
        <v>-42.736217090483798</v>
      </c>
      <c r="L20" s="11">
        <f>'POM Portables Lead-acid'!K20-'cameras games_Pb'!K20-cellphones_Pb!K20-'Cordless Tools_Pb'!L20-PortablePCs_Pb!K20-Tablets_Pb!K20</f>
        <v>-30.311250246483958</v>
      </c>
      <c r="M20" s="11">
        <f>'POM Portables Lead-acid'!L20-'cameras games_Pb'!L20-cellphones_Pb!L20-'Cordless Tools_Pb'!M20-PortablePCs_Pb!L20-Tablets_Pb!L20</f>
        <v>-22.194420397424253</v>
      </c>
      <c r="N20" s="11">
        <f>'POM Portables Lead-acid'!M20-'cameras games_Pb'!M20-cellphones_Pb!M20-'Cordless Tools_Pb'!N20-PortablePCs_Pb!M20-Tablets_Pb!M20</f>
        <v>-113.00668254554913</v>
      </c>
      <c r="O20" s="11">
        <f>'POM Portables Lead-acid'!N20-'cameras games_Pb'!N20-cellphones_Pb!N20-'Cordless Tools_Pb'!O20-PortablePCs_Pb!N20-Tablets_Pb!N20</f>
        <v>-105.15445680399975</v>
      </c>
      <c r="P20" s="11">
        <f>'POM Portables Lead-acid'!O20-'cameras games_Pb'!O20-cellphones_Pb!O20-'Cordless Tools_Pb'!P20-PortablePCs_Pb!O20-Tablets_Pb!O20</f>
        <v>-129.13016721817456</v>
      </c>
      <c r="Q20" s="11">
        <f>'POM Portables Lead-acid'!P20-'cameras games_Pb'!P20-cellphones_Pb!P20-'Cordless Tools_Pb'!Q20-PortablePCs_Pb!P20-Tablets_Pb!P20</f>
        <v>-107.89368249161552</v>
      </c>
      <c r="R20" s="11">
        <f>'POM Portables Lead-acid'!Q20-'cameras games_Pb'!Q20-cellphones_Pb!Q20-'Cordless Tools_Pb'!R20-PortablePCs_Pb!Q20-Tablets_Pb!Q20</f>
        <v>-112.70085786672358</v>
      </c>
      <c r="S20" s="11">
        <f>'POM Portables Lead-acid'!R20-'cameras games_Pb'!R20-cellphones_Pb!R20-'Cordless Tools_Pb'!S20-PortablePCs_Pb!R20-Tablets_Pb!R20</f>
        <v>-190.27807413285427</v>
      </c>
      <c r="T20" s="11">
        <f>'POM Portables Lead-acid'!S20-'cameras games_Pb'!S20-cellphones_Pb!S20-'Cordless Tools_Pb'!T20-PortablePCs_Pb!S20-Tablets_Pb!S20</f>
        <v>-208.13930317491446</v>
      </c>
      <c r="U20" s="11">
        <f>'POM Portables Lead-acid'!T20-'cameras games_Pb'!T20-cellphones_Pb!T20-'Cordless Tools_Pb'!U20-PortablePCs_Pb!T20-Tablets_Pb!T20</f>
        <v>-158.49869165571459</v>
      </c>
      <c r="V20" s="11">
        <f>'POM Portables Lead-acid'!U20-'cameras games_Pb'!U20-cellphones_Pb!U20-'Cordless Tools_Pb'!V20-PortablePCs_Pb!U20-Tablets_Pb!U20</f>
        <v>-156.40089035964328</v>
      </c>
      <c r="W20" s="11">
        <f>'POM Portables Lead-acid'!V20-'cameras games_Pb'!V20-cellphones_Pb!V20-'Cordless Tools_Pb'!W20-PortablePCs_Pb!V20-Tablets_Pb!V20</f>
        <v>-147.15467615188317</v>
      </c>
      <c r="X20" s="11">
        <f>'POM Portables Lead-acid'!W20-'cameras games_Pb'!W20-cellphones_Pb!W20-'Cordless Tools_Pb'!X20-PortablePCs_Pb!W20-Tablets_Pb!W20</f>
        <v>-121.34603056745878</v>
      </c>
      <c r="Y20" s="11">
        <f>'POM Portables Lead-acid'!X20-'cameras games_Pb'!X20-cellphones_Pb!X20-'Cordless Tools_Pb'!Y20-PortablePCs_Pb!X20-Tablets_Pb!X20</f>
        <v>-97.327765835480278</v>
      </c>
      <c r="Z20" s="11">
        <f>'POM Portables Lead-acid'!Y20-'cameras games_Pb'!Y20-cellphones_Pb!Y20-'Cordless Tools_Pb'!Z20-PortablePCs_Pb!Y20-Tablets_Pb!Y20</f>
        <v>-72.476324890081543</v>
      </c>
      <c r="AA20" s="11">
        <f>'POM Portables Lead-acid'!Z20-'cameras games_Pb'!Z20-cellphones_Pb!Z20-'Cordless Tools_Pb'!AA20-PortablePCs_Pb!Z20-Tablets_Pb!Z20</f>
        <v>-69.646456232492241</v>
      </c>
      <c r="AB20" s="11">
        <f>'POM Portables Lead-acid'!AA20-'cameras games_Pb'!AA20-cellphones_Pb!AA20-'Cordless Tools_Pb'!AB20-PortablePCs_Pb!AA20-Tablets_Pb!AA20</f>
        <v>28.3202645566179</v>
      </c>
      <c r="AC20" s="11">
        <f>'POM Portables Lead-acid'!AB20-'cameras games_Pb'!AB20-cellphones_Pb!AB20-'Cordless Tools_Pb'!AC20-PortablePCs_Pb!AB20-Tablets_Pb!AB20</f>
        <v>-8.1254369401377176</v>
      </c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</row>
    <row r="21" spans="6:58" x14ac:dyDescent="0.35">
      <c r="F21" t="s">
        <v>612</v>
      </c>
      <c r="G21" s="26" t="s">
        <v>35</v>
      </c>
      <c r="H21" s="11">
        <f>'POM Portables Lead-acid'!G21-'cameras games_Pb'!G21-cellphones_Pb!G21-'Cordless Tools_Pb'!H21-PortablePCs_Pb!G21-Tablets_Pb!G21</f>
        <v>-102.00281957784341</v>
      </c>
      <c r="I21" s="11">
        <f>'POM Portables Lead-acid'!H21-'cameras games_Pb'!H21-cellphones_Pb!H21-'Cordless Tools_Pb'!I21-PortablePCs_Pb!H21-Tablets_Pb!H21</f>
        <v>-116.40746199448881</v>
      </c>
      <c r="J21" s="11">
        <f>'POM Portables Lead-acid'!I21-'cameras games_Pb'!I21-cellphones_Pb!I21-'Cordless Tools_Pb'!J21-PortablePCs_Pb!I21-Tablets_Pb!I21</f>
        <v>-69.543679742658469</v>
      </c>
      <c r="K21" s="11">
        <f>'POM Portables Lead-acid'!J21-'cameras games_Pb'!J21-cellphones_Pb!J21-'Cordless Tools_Pb'!K21-PortablePCs_Pb!J21-Tablets_Pb!J21</f>
        <v>-72.922011326204142</v>
      </c>
      <c r="L21" s="11">
        <f>'POM Portables Lead-acid'!K21-'cameras games_Pb'!K21-cellphones_Pb!K21-'Cordless Tools_Pb'!L21-PortablePCs_Pb!K21-Tablets_Pb!K21</f>
        <v>-211.27083344666835</v>
      </c>
      <c r="M21" s="11">
        <f>'POM Portables Lead-acid'!L21-'cameras games_Pb'!L21-cellphones_Pb!L21-'Cordless Tools_Pb'!M21-PortablePCs_Pb!L21-Tablets_Pb!L21</f>
        <v>-635.95932266624118</v>
      </c>
      <c r="N21" s="11">
        <f>'POM Portables Lead-acid'!M21-'cameras games_Pb'!M21-cellphones_Pb!M21-'Cordless Tools_Pb'!N21-PortablePCs_Pb!M21-Tablets_Pb!M21</f>
        <v>-646.47288345221125</v>
      </c>
      <c r="O21" s="11">
        <f>'POM Portables Lead-acid'!N21-'cameras games_Pb'!N21-cellphones_Pb!N21-'Cordless Tools_Pb'!O21-PortablePCs_Pb!N21-Tablets_Pb!N21</f>
        <v>-726.97469977901653</v>
      </c>
      <c r="P21" s="11">
        <f>'POM Portables Lead-acid'!O21-'cameras games_Pb'!O21-cellphones_Pb!O21-'Cordless Tools_Pb'!P21-PortablePCs_Pb!O21-Tablets_Pb!O21</f>
        <v>-676.59659879599201</v>
      </c>
      <c r="Q21" s="11">
        <f>'POM Portables Lead-acid'!P21-'cameras games_Pb'!P21-cellphones_Pb!P21-'Cordless Tools_Pb'!Q21-PortablePCs_Pb!P21-Tablets_Pb!P21</f>
        <v>-766.24530875889434</v>
      </c>
      <c r="R21" s="11">
        <f>'POM Portables Lead-acid'!Q21-'cameras games_Pb'!Q21-cellphones_Pb!Q21-'Cordless Tools_Pb'!R21-PortablePCs_Pb!Q21-Tablets_Pb!Q21</f>
        <v>-958.1204632319666</v>
      </c>
      <c r="S21" s="11">
        <f>'POM Portables Lead-acid'!R21-'cameras games_Pb'!R21-cellphones_Pb!R21-'Cordless Tools_Pb'!S21-PortablePCs_Pb!R21-Tablets_Pb!R21</f>
        <v>-1319.0864653220879</v>
      </c>
      <c r="T21" s="11">
        <f>'POM Portables Lead-acid'!S21-'cameras games_Pb'!S21-cellphones_Pb!S21-'Cordless Tools_Pb'!T21-PortablePCs_Pb!S21-Tablets_Pb!S21</f>
        <v>-1094.3414759812977</v>
      </c>
      <c r="U21" s="11">
        <f>'POM Portables Lead-acid'!T21-'cameras games_Pb'!T21-cellphones_Pb!T21-'Cordless Tools_Pb'!U21-PortablePCs_Pb!T21-Tablets_Pb!T21</f>
        <v>-605.08167019426355</v>
      </c>
      <c r="V21" s="11">
        <f>'POM Portables Lead-acid'!U21-'cameras games_Pb'!U21-cellphones_Pb!U21-'Cordless Tools_Pb'!V21-PortablePCs_Pb!U21-Tablets_Pb!U21</f>
        <v>-1319.2648671116349</v>
      </c>
      <c r="W21" s="11">
        <f>'POM Portables Lead-acid'!V21-'cameras games_Pb'!V21-cellphones_Pb!V21-'Cordless Tools_Pb'!W21-PortablePCs_Pb!V21-Tablets_Pb!V21</f>
        <v>-1412.0129473540724</v>
      </c>
      <c r="X21" s="11">
        <f>'POM Portables Lead-acid'!W21-'cameras games_Pb'!W21-cellphones_Pb!W21-'Cordless Tools_Pb'!X21-PortablePCs_Pb!W21-Tablets_Pb!W21</f>
        <v>-1137.6277742203563</v>
      </c>
      <c r="Y21" s="11">
        <f>'POM Portables Lead-acid'!X21-'cameras games_Pb'!X21-cellphones_Pb!X21-'Cordless Tools_Pb'!Y21-PortablePCs_Pb!X21-Tablets_Pb!X21</f>
        <v>-672.61260334998315</v>
      </c>
      <c r="Z21" s="11">
        <f>'POM Portables Lead-acid'!Y21-'cameras games_Pb'!Y21-cellphones_Pb!Y21-'Cordless Tools_Pb'!Z21-PortablePCs_Pb!Y21-Tablets_Pb!Y21</f>
        <v>-617.58381249797628</v>
      </c>
      <c r="AA21" s="11">
        <f>'POM Portables Lead-acid'!Z21-'cameras games_Pb'!Z21-cellphones_Pb!Z21-'Cordless Tools_Pb'!AA21-PortablePCs_Pb!Z21-Tablets_Pb!Z21</f>
        <v>-566.24490632287791</v>
      </c>
      <c r="AB21" s="11">
        <f>'POM Portables Lead-acid'!AA21-'cameras games_Pb'!AA21-cellphones_Pb!AA21-'Cordless Tools_Pb'!AB21-PortablePCs_Pb!AA21-Tablets_Pb!AA21</f>
        <v>569.45285232623871</v>
      </c>
      <c r="AC21" s="11">
        <f>'POM Portables Lead-acid'!AB21-'cameras games_Pb'!AB21-cellphones_Pb!AB21-'Cordless Tools_Pb'!AC21-PortablePCs_Pb!AB21-Tablets_Pb!AB21</f>
        <v>-41.973577876769241</v>
      </c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</row>
    <row r="22" spans="6:58" x14ac:dyDescent="0.35">
      <c r="F22" t="s">
        <v>612</v>
      </c>
      <c r="G22" s="26" t="s">
        <v>34</v>
      </c>
      <c r="H22" s="11">
        <f>'POM Portables Lead-acid'!G22-'cameras games_Pb'!G22-cellphones_Pb!G22-'Cordless Tools_Pb'!H22-PortablePCs_Pb!G22-Tablets_Pb!G22</f>
        <v>-2620.8809001785803</v>
      </c>
      <c r="I22" s="11">
        <f>'POM Portables Lead-acid'!H22-'cameras games_Pb'!H22-cellphones_Pb!H22-'Cordless Tools_Pb'!I22-PortablePCs_Pb!H22-Tablets_Pb!H22</f>
        <v>-2540.2592544281601</v>
      </c>
      <c r="J22" s="11">
        <f>'POM Portables Lead-acid'!I22-'cameras games_Pb'!I22-cellphones_Pb!I22-'Cordless Tools_Pb'!J22-PortablePCs_Pb!I22-Tablets_Pb!I22</f>
        <v>-1878.5182026193152</v>
      </c>
      <c r="K22" s="11">
        <f>'POM Portables Lead-acid'!J22-'cameras games_Pb'!J22-cellphones_Pb!J22-'Cordless Tools_Pb'!K22-PortablePCs_Pb!J22-Tablets_Pb!J22</f>
        <v>-1890.9398801225179</v>
      </c>
      <c r="L22" s="11">
        <f>'POM Portables Lead-acid'!K22-'cameras games_Pb'!K22-cellphones_Pb!K22-'Cordless Tools_Pb'!L22-PortablePCs_Pb!K22-Tablets_Pb!K22</f>
        <v>-1755.5826939659673</v>
      </c>
      <c r="M22" s="11">
        <f>'POM Portables Lead-acid'!L22-'cameras games_Pb'!L22-cellphones_Pb!L22-'Cordless Tools_Pb'!M22-PortablePCs_Pb!L22-Tablets_Pb!L22</f>
        <v>-1961.4955494365286</v>
      </c>
      <c r="N22" s="11">
        <f>'POM Portables Lead-acid'!M22-'cameras games_Pb'!M22-cellphones_Pb!M22-'Cordless Tools_Pb'!N22-PortablePCs_Pb!M22-Tablets_Pb!M22</f>
        <v>-1776.7897581062821</v>
      </c>
      <c r="O22" s="11">
        <f>'POM Portables Lead-acid'!N22-'cameras games_Pb'!N22-cellphones_Pb!N22-'Cordless Tools_Pb'!O22-PortablePCs_Pb!N22-Tablets_Pb!N22</f>
        <v>-1787.2177012285583</v>
      </c>
      <c r="P22" s="11">
        <f>'POM Portables Lead-acid'!O22-'cameras games_Pb'!O22-cellphones_Pb!O22-'Cordless Tools_Pb'!P22-PortablePCs_Pb!O22-Tablets_Pb!O22</f>
        <v>-2119.5255454140597</v>
      </c>
      <c r="Q22" s="11">
        <f>'POM Portables Lead-acid'!P22-'cameras games_Pb'!P22-cellphones_Pb!P22-'Cordless Tools_Pb'!Q22-PortablePCs_Pb!P22-Tablets_Pb!P22</f>
        <v>-2179.2034391049938</v>
      </c>
      <c r="R22" s="11">
        <f>'POM Portables Lead-acid'!Q22-'cameras games_Pb'!Q22-cellphones_Pb!Q22-'Cordless Tools_Pb'!R22-PortablePCs_Pb!Q22-Tablets_Pb!Q22</f>
        <v>-2723.9605081587688</v>
      </c>
      <c r="S22" s="11">
        <f>'POM Portables Lead-acid'!R22-'cameras games_Pb'!R22-cellphones_Pb!R22-'Cordless Tools_Pb'!S22-PortablePCs_Pb!R22-Tablets_Pb!R22</f>
        <v>-2527.4360575483774</v>
      </c>
      <c r="T22" s="11">
        <f>'POM Portables Lead-acid'!S22-'cameras games_Pb'!S22-cellphones_Pb!S22-'Cordless Tools_Pb'!T22-PortablePCs_Pb!S22-Tablets_Pb!S22</f>
        <v>-2884.9513862431495</v>
      </c>
      <c r="U22" s="11">
        <f>'POM Portables Lead-acid'!T22-'cameras games_Pb'!T22-cellphones_Pb!T22-'Cordless Tools_Pb'!U22-PortablePCs_Pb!T22-Tablets_Pb!T22</f>
        <v>-3071.5692884978935</v>
      </c>
      <c r="V22" s="11">
        <f>'POM Portables Lead-acid'!U22-'cameras games_Pb'!U22-cellphones_Pb!U22-'Cordless Tools_Pb'!V22-PortablePCs_Pb!U22-Tablets_Pb!U22</f>
        <v>-4053.7600275704849</v>
      </c>
      <c r="W22" s="11">
        <f>'POM Portables Lead-acid'!V22-'cameras games_Pb'!V22-cellphones_Pb!V22-'Cordless Tools_Pb'!W22-PortablePCs_Pb!V22-Tablets_Pb!V22</f>
        <v>-4491.2942909135872</v>
      </c>
      <c r="X22" s="11">
        <f>'POM Portables Lead-acid'!W22-'cameras games_Pb'!W22-cellphones_Pb!W22-'Cordless Tools_Pb'!X22-PortablePCs_Pb!W22-Tablets_Pb!W22</f>
        <v>-3713.9964090032304</v>
      </c>
      <c r="Y22" s="11">
        <f>'POM Portables Lead-acid'!X22-'cameras games_Pb'!X22-cellphones_Pb!X22-'Cordless Tools_Pb'!Y22-PortablePCs_Pb!X22-Tablets_Pb!X22</f>
        <v>-2170.5324715296274</v>
      </c>
      <c r="Z22" s="11">
        <f>'POM Portables Lead-acid'!Y22-'cameras games_Pb'!Y22-cellphones_Pb!Y22-'Cordless Tools_Pb'!Z22-PortablePCs_Pb!Y22-Tablets_Pb!Y22</f>
        <v>-880.63569525928438</v>
      </c>
      <c r="AA22" s="11">
        <f>'POM Portables Lead-acid'!Z22-'cameras games_Pb'!Z22-cellphones_Pb!Z22-'Cordless Tools_Pb'!AA22-PortablePCs_Pb!Z22-Tablets_Pb!Z22</f>
        <v>855.08003031409407</v>
      </c>
      <c r="AB22" s="11">
        <f>'POM Portables Lead-acid'!AA22-'cameras games_Pb'!AA22-cellphones_Pb!AA22-'Cordless Tools_Pb'!AB22-PortablePCs_Pb!AA22-Tablets_Pb!AA22</f>
        <v>1861.9341558765379</v>
      </c>
      <c r="AC22" s="11">
        <f>'POM Portables Lead-acid'!AB22-'cameras games_Pb'!AB22-cellphones_Pb!AB22-'Cordless Tools_Pb'!AC22-PortablePCs_Pb!AB22-Tablets_Pb!AB22</f>
        <v>1383.3270667813497</v>
      </c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</row>
    <row r="23" spans="6:58" x14ac:dyDescent="0.35">
      <c r="F23" t="s">
        <v>612</v>
      </c>
      <c r="G23" s="26" t="s">
        <v>50</v>
      </c>
      <c r="H23" s="11">
        <f>'POM Portables Lead-acid'!G23-'cameras games_Pb'!G23-cellphones_Pb!G23-'Cordless Tools_Pb'!H23-PortablePCs_Pb!G23-Tablets_Pb!G23</f>
        <v>-150.10887316949288</v>
      </c>
      <c r="I23" s="11">
        <f>'POM Portables Lead-acid'!H23-'cameras games_Pb'!H23-cellphones_Pb!H23-'Cordless Tools_Pb'!I23-PortablePCs_Pb!H23-Tablets_Pb!H23</f>
        <v>-181.10017162760096</v>
      </c>
      <c r="J23" s="11">
        <f>'POM Portables Lead-acid'!I23-'cameras games_Pb'!I23-cellphones_Pb!I23-'Cordless Tools_Pb'!J23-PortablePCs_Pb!I23-Tablets_Pb!I23</f>
        <v>-210.2795257325011</v>
      </c>
      <c r="K23" s="11">
        <f>'POM Portables Lead-acid'!J23-'cameras games_Pb'!J23-cellphones_Pb!J23-'Cordless Tools_Pb'!K23-PortablePCs_Pb!J23-Tablets_Pb!J23</f>
        <v>-251.74921281176458</v>
      </c>
      <c r="L23" s="11">
        <f>'POM Portables Lead-acid'!K23-'cameras games_Pb'!K23-cellphones_Pb!K23-'Cordless Tools_Pb'!L23-PortablePCs_Pb!K23-Tablets_Pb!K23</f>
        <v>-242.57989623409199</v>
      </c>
      <c r="M23" s="11">
        <f>'POM Portables Lead-acid'!L23-'cameras games_Pb'!L23-cellphones_Pb!L23-'Cordless Tools_Pb'!M23-PortablePCs_Pb!L23-Tablets_Pb!L23</f>
        <v>-242.60750441516123</v>
      </c>
      <c r="N23" s="11">
        <f>'POM Portables Lead-acid'!M23-'cameras games_Pb'!M23-cellphones_Pb!M23-'Cordless Tools_Pb'!N23-PortablePCs_Pb!M23-Tablets_Pb!M23</f>
        <v>-198.84764112934627</v>
      </c>
      <c r="O23" s="11">
        <f>'POM Portables Lead-acid'!N23-'cameras games_Pb'!N23-cellphones_Pb!N23-'Cordless Tools_Pb'!O23-PortablePCs_Pb!N23-Tablets_Pb!N23</f>
        <v>-177.04360900256074</v>
      </c>
      <c r="P23" s="11">
        <f>'POM Portables Lead-acid'!O23-'cameras games_Pb'!O23-cellphones_Pb!O23-'Cordless Tools_Pb'!P23-PortablePCs_Pb!O23-Tablets_Pb!O23</f>
        <v>-190.10165824143331</v>
      </c>
      <c r="Q23" s="11">
        <f>'POM Portables Lead-acid'!P23-'cameras games_Pb'!P23-cellphones_Pb!P23-'Cordless Tools_Pb'!Q23-PortablePCs_Pb!P23-Tablets_Pb!P23</f>
        <v>-197.22961240303414</v>
      </c>
      <c r="R23" s="11">
        <f>'POM Portables Lead-acid'!Q23-'cameras games_Pb'!Q23-cellphones_Pb!Q23-'Cordless Tools_Pb'!R23-PortablePCs_Pb!Q23-Tablets_Pb!Q23</f>
        <v>-198.96731813045236</v>
      </c>
      <c r="S23" s="11">
        <f>'POM Portables Lead-acid'!R23-'cameras games_Pb'!R23-cellphones_Pb!R23-'Cordless Tools_Pb'!S23-PortablePCs_Pb!R23-Tablets_Pb!R23</f>
        <v>-223.97805737215356</v>
      </c>
      <c r="T23" s="11">
        <f>'POM Portables Lead-acid'!S23-'cameras games_Pb'!S23-cellphones_Pb!S23-'Cordless Tools_Pb'!T23-PortablePCs_Pb!S23-Tablets_Pb!S23</f>
        <v>-284.63651792317222</v>
      </c>
      <c r="U23" s="11">
        <f>'POM Portables Lead-acid'!T23-'cameras games_Pb'!T23-cellphones_Pb!T23-'Cordless Tools_Pb'!U23-PortablePCs_Pb!T23-Tablets_Pb!T23</f>
        <v>-252.63492856532935</v>
      </c>
      <c r="V23" s="11">
        <f>'POM Portables Lead-acid'!U23-'cameras games_Pb'!U23-cellphones_Pb!U23-'Cordless Tools_Pb'!V23-PortablePCs_Pb!U23-Tablets_Pb!U23</f>
        <v>-278.75167281927651</v>
      </c>
      <c r="W23" s="11">
        <f>'POM Portables Lead-acid'!V23-'cameras games_Pb'!V23-cellphones_Pb!V23-'Cordless Tools_Pb'!W23-PortablePCs_Pb!V23-Tablets_Pb!V23</f>
        <v>-298.1839715080543</v>
      </c>
      <c r="X23" s="11">
        <f>'POM Portables Lead-acid'!W23-'cameras games_Pb'!W23-cellphones_Pb!W23-'Cordless Tools_Pb'!X23-PortablePCs_Pb!W23-Tablets_Pb!W23</f>
        <v>-321.06912330942009</v>
      </c>
      <c r="Y23" s="11">
        <f>'POM Portables Lead-acid'!X23-'cameras games_Pb'!X23-cellphones_Pb!X23-'Cordless Tools_Pb'!Y23-PortablePCs_Pb!X23-Tablets_Pb!X23</f>
        <v>-336.57624697821308</v>
      </c>
      <c r="Z23" s="11">
        <f>'POM Portables Lead-acid'!Y23-'cameras games_Pb'!Y23-cellphones_Pb!Y23-'Cordless Tools_Pb'!Z23-PortablePCs_Pb!Y23-Tablets_Pb!Y23</f>
        <v>-320.71920725790801</v>
      </c>
      <c r="AA23" s="11">
        <f>'POM Portables Lead-acid'!Z23-'cameras games_Pb'!Z23-cellphones_Pb!Z23-'Cordless Tools_Pb'!AA23-PortablePCs_Pb!Z23-Tablets_Pb!Z23</f>
        <v>-279.79380252526443</v>
      </c>
      <c r="AB23" s="11">
        <f>'POM Portables Lead-acid'!AA23-'cameras games_Pb'!AA23-cellphones_Pb!AA23-'Cordless Tools_Pb'!AB23-PortablePCs_Pb!AA23-Tablets_Pb!AA23</f>
        <v>-84.843616976055131</v>
      </c>
      <c r="AC23" s="11">
        <f>'POM Portables Lead-acid'!AB23-'cameras games_Pb'!AB23-cellphones_Pb!AB23-'Cordless Tools_Pb'!AC23-PortablePCs_Pb!AB23-Tablets_Pb!AB23</f>
        <v>-112.10806810593549</v>
      </c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</row>
    <row r="24" spans="6:58" x14ac:dyDescent="0.35">
      <c r="F24" t="s">
        <v>612</v>
      </c>
      <c r="G24" s="26" t="s">
        <v>51</v>
      </c>
      <c r="H24" s="11">
        <f>'POM Portables Lead-acid'!G24-'cameras games_Pb'!G24-cellphones_Pb!G24-'Cordless Tools_Pb'!H24-PortablePCs_Pb!G24-Tablets_Pb!G24</f>
        <v>-95.32811669087539</v>
      </c>
      <c r="I24" s="11">
        <f>'POM Portables Lead-acid'!H24-'cameras games_Pb'!H24-cellphones_Pb!H24-'Cordless Tools_Pb'!I24-PortablePCs_Pb!H24-Tablets_Pb!H24</f>
        <v>-129.46410885752005</v>
      </c>
      <c r="J24" s="11">
        <f>'POM Portables Lead-acid'!I24-'cameras games_Pb'!I24-cellphones_Pb!I24-'Cordless Tools_Pb'!J24-PortablePCs_Pb!I24-Tablets_Pb!I24</f>
        <v>-140.79717063825387</v>
      </c>
      <c r="K24" s="11">
        <f>'POM Portables Lead-acid'!J24-'cameras games_Pb'!J24-cellphones_Pb!J24-'Cordless Tools_Pb'!K24-PortablePCs_Pb!J24-Tablets_Pb!J24</f>
        <v>-161.98420080170985</v>
      </c>
      <c r="L24" s="11">
        <f>'POM Portables Lead-acid'!K24-'cameras games_Pb'!K24-cellphones_Pb!K24-'Cordless Tools_Pb'!L24-PortablePCs_Pb!K24-Tablets_Pb!K24</f>
        <v>-150.83765193122738</v>
      </c>
      <c r="M24" s="11">
        <f>'POM Portables Lead-acid'!L24-'cameras games_Pb'!L24-cellphones_Pb!L24-'Cordless Tools_Pb'!M24-PortablePCs_Pb!L24-Tablets_Pb!L24</f>
        <v>-146.43595310971361</v>
      </c>
      <c r="N24" s="11">
        <f>'POM Portables Lead-acid'!M24-'cameras games_Pb'!M24-cellphones_Pb!M24-'Cordless Tools_Pb'!N24-PortablePCs_Pb!M24-Tablets_Pb!M24</f>
        <v>-120.1796923084848</v>
      </c>
      <c r="O24" s="11">
        <f>'POM Portables Lead-acid'!N24-'cameras games_Pb'!N24-cellphones_Pb!N24-'Cordless Tools_Pb'!O24-PortablePCs_Pb!N24-Tablets_Pb!N24</f>
        <v>-108.31387115495392</v>
      </c>
      <c r="P24" s="11">
        <f>'POM Portables Lead-acid'!O24-'cameras games_Pb'!O24-cellphones_Pb!O24-'Cordless Tools_Pb'!P24-PortablePCs_Pb!O24-Tablets_Pb!O24</f>
        <v>-120.82703853701062</v>
      </c>
      <c r="Q24" s="11">
        <f>'POM Portables Lead-acid'!P24-'cameras games_Pb'!P24-cellphones_Pb!P24-'Cordless Tools_Pb'!Q24-PortablePCs_Pb!P24-Tablets_Pb!P24</f>
        <v>-144.82246989074235</v>
      </c>
      <c r="R24" s="11">
        <f>'POM Portables Lead-acid'!Q24-'cameras games_Pb'!Q24-cellphones_Pb!Q24-'Cordless Tools_Pb'!R24-PortablePCs_Pb!Q24-Tablets_Pb!Q24</f>
        <v>-134.398833021055</v>
      </c>
      <c r="S24" s="11">
        <f>'POM Portables Lead-acid'!R24-'cameras games_Pb'!R24-cellphones_Pb!R24-'Cordless Tools_Pb'!S24-PortablePCs_Pb!R24-Tablets_Pb!R24</f>
        <v>-141.91496247272869</v>
      </c>
      <c r="T24" s="11">
        <f>'POM Portables Lead-acid'!S24-'cameras games_Pb'!S24-cellphones_Pb!S24-'Cordless Tools_Pb'!T24-PortablePCs_Pb!S24-Tablets_Pb!S24</f>
        <v>-162.05255554940172</v>
      </c>
      <c r="U24" s="11">
        <f>'POM Portables Lead-acid'!T24-'cameras games_Pb'!T24-cellphones_Pb!T24-'Cordless Tools_Pb'!U24-PortablePCs_Pb!T24-Tablets_Pb!T24</f>
        <v>-171.31371084809032</v>
      </c>
      <c r="V24" s="11">
        <f>'POM Portables Lead-acid'!U24-'cameras games_Pb'!U24-cellphones_Pb!U24-'Cordless Tools_Pb'!V24-PortablePCs_Pb!U24-Tablets_Pb!U24</f>
        <v>-220.66572516918745</v>
      </c>
      <c r="W24" s="11">
        <f>'POM Portables Lead-acid'!V24-'cameras games_Pb'!V24-cellphones_Pb!V24-'Cordless Tools_Pb'!W24-PortablePCs_Pb!V24-Tablets_Pb!V24</f>
        <v>-290.89251483680351</v>
      </c>
      <c r="X24" s="11">
        <f>'POM Portables Lead-acid'!W24-'cameras games_Pb'!W24-cellphones_Pb!W24-'Cordless Tools_Pb'!X24-PortablePCs_Pb!W24-Tablets_Pb!W24</f>
        <v>-317.81720259477021</v>
      </c>
      <c r="Y24" s="11">
        <f>'POM Portables Lead-acid'!X24-'cameras games_Pb'!X24-cellphones_Pb!X24-'Cordless Tools_Pb'!Y24-PortablePCs_Pb!X24-Tablets_Pb!X24</f>
        <v>-316.0787664723822</v>
      </c>
      <c r="Z24" s="11">
        <f>'POM Portables Lead-acid'!Y24-'cameras games_Pb'!Y24-cellphones_Pb!Y24-'Cordless Tools_Pb'!Z24-PortablePCs_Pb!Y24-Tablets_Pb!Y24</f>
        <v>-286.20025266955349</v>
      </c>
      <c r="AA24" s="11">
        <f>'POM Portables Lead-acid'!Z24-'cameras games_Pb'!Z24-cellphones_Pb!Z24-'Cordless Tools_Pb'!AA24-PortablePCs_Pb!Z24-Tablets_Pb!Z24</f>
        <v>-281.39340863458011</v>
      </c>
      <c r="AB24" s="11">
        <f>'POM Portables Lead-acid'!AA24-'cameras games_Pb'!AA24-cellphones_Pb!AA24-'Cordless Tools_Pb'!AB24-PortablePCs_Pb!AA24-Tablets_Pb!AA24</f>
        <v>-73.88045245540161</v>
      </c>
      <c r="AC24" s="11">
        <f>'POM Portables Lead-acid'!AB24-'cameras games_Pb'!AB24-cellphones_Pb!AB24-'Cordless Tools_Pb'!AC24-PortablePCs_Pb!AB24-Tablets_Pb!AB24</f>
        <v>-117.73530539147774</v>
      </c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</row>
    <row r="25" spans="6:58" x14ac:dyDescent="0.35">
      <c r="F25" t="s">
        <v>612</v>
      </c>
      <c r="G25" s="26" t="s">
        <v>52</v>
      </c>
      <c r="H25" s="11">
        <f>'POM Portables Lead-acid'!G25-'cameras games_Pb'!G25-cellphones_Pb!G25-'Cordless Tools_Pb'!H25-PortablePCs_Pb!G25-Tablets_Pb!G25</f>
        <v>-1.0542364994749343</v>
      </c>
      <c r="I25" s="11">
        <f>'POM Portables Lead-acid'!H25-'cameras games_Pb'!H25-cellphones_Pb!H25-'Cordless Tools_Pb'!I25-PortablePCs_Pb!H25-Tablets_Pb!H25</f>
        <v>-3.8153251849559107</v>
      </c>
      <c r="J25" s="11">
        <f>'POM Portables Lead-acid'!I25-'cameras games_Pb'!I25-cellphones_Pb!I25-'Cordless Tools_Pb'!J25-PortablePCs_Pb!I25-Tablets_Pb!I25</f>
        <v>-8.3505203683762215</v>
      </c>
      <c r="K25" s="11">
        <f>'POM Portables Lead-acid'!J25-'cameras games_Pb'!J25-cellphones_Pb!J25-'Cordless Tools_Pb'!K25-PortablePCs_Pb!J25-Tablets_Pb!J25</f>
        <v>-12.200589446211088</v>
      </c>
      <c r="L25" s="11">
        <f>'POM Portables Lead-acid'!K25-'cameras games_Pb'!K25-cellphones_Pb!K25-'Cordless Tools_Pb'!L25-PortablePCs_Pb!K25-Tablets_Pb!K25</f>
        <v>-11.137698225273271</v>
      </c>
      <c r="M25" s="11">
        <f>'POM Portables Lead-acid'!L25-'cameras games_Pb'!L25-cellphones_Pb!L25-'Cordless Tools_Pb'!M25-PortablePCs_Pb!L25-Tablets_Pb!L25</f>
        <v>-3.9276862687805907</v>
      </c>
      <c r="N25" s="11">
        <f>'POM Portables Lead-acid'!M25-'cameras games_Pb'!M25-cellphones_Pb!M25-'Cordless Tools_Pb'!N25-PortablePCs_Pb!M25-Tablets_Pb!M25</f>
        <v>-3.5332932135151891</v>
      </c>
      <c r="O25" s="11">
        <f>'POM Portables Lead-acid'!N25-'cameras games_Pb'!N25-cellphones_Pb!N25-'Cordless Tools_Pb'!O25-PortablePCs_Pb!N25-Tablets_Pb!N25</f>
        <v>-2.5062280473392811</v>
      </c>
      <c r="P25" s="11">
        <f>'POM Portables Lead-acid'!O25-'cameras games_Pb'!O25-cellphones_Pb!O25-'Cordless Tools_Pb'!P25-PortablePCs_Pb!O25-Tablets_Pb!O25</f>
        <v>-5.872118900868653</v>
      </c>
      <c r="Q25" s="11">
        <f>'POM Portables Lead-acid'!P25-'cameras games_Pb'!P25-cellphones_Pb!P25-'Cordless Tools_Pb'!Q25-PortablePCs_Pb!P25-Tablets_Pb!P25</f>
        <v>-3.9726939430523158</v>
      </c>
      <c r="R25" s="11">
        <f>'POM Portables Lead-acid'!Q25-'cameras games_Pb'!Q25-cellphones_Pb!Q25-'Cordless Tools_Pb'!R25-PortablePCs_Pb!Q25-Tablets_Pb!Q25</f>
        <v>-2.6681565101089681</v>
      </c>
      <c r="S25" s="11">
        <f>'POM Portables Lead-acid'!R25-'cameras games_Pb'!R25-cellphones_Pb!R25-'Cordless Tools_Pb'!S25-PortablePCs_Pb!R25-Tablets_Pb!R25</f>
        <v>-2.1529295046765879</v>
      </c>
      <c r="T25" s="11">
        <f>'POM Portables Lead-acid'!S25-'cameras games_Pb'!S25-cellphones_Pb!S25-'Cordless Tools_Pb'!T25-PortablePCs_Pb!S25-Tablets_Pb!S25</f>
        <v>-4.5746805693929993</v>
      </c>
      <c r="U25" s="11">
        <f>'POM Portables Lead-acid'!T25-'cameras games_Pb'!T25-cellphones_Pb!T25-'Cordless Tools_Pb'!U25-PortablePCs_Pb!T25-Tablets_Pb!T25</f>
        <v>-3.0586152606166195</v>
      </c>
      <c r="V25" s="11">
        <f>'POM Portables Lead-acid'!U25-'cameras games_Pb'!U25-cellphones_Pb!U25-'Cordless Tools_Pb'!V25-PortablePCs_Pb!U25-Tablets_Pb!U25</f>
        <v>-4.2775675888292612</v>
      </c>
      <c r="W25" s="11">
        <f>'POM Portables Lead-acid'!V25-'cameras games_Pb'!V25-cellphones_Pb!V25-'Cordless Tools_Pb'!W25-PortablePCs_Pb!V25-Tablets_Pb!V25</f>
        <v>-6.493992698490354</v>
      </c>
      <c r="X25" s="11">
        <f>'POM Portables Lead-acid'!W25-'cameras games_Pb'!W25-cellphones_Pb!W25-'Cordless Tools_Pb'!X25-PortablePCs_Pb!W25-Tablets_Pb!W25</f>
        <v>-9.2908813422764034</v>
      </c>
      <c r="Y25" s="11">
        <f>'POM Portables Lead-acid'!X25-'cameras games_Pb'!X25-cellphones_Pb!X25-'Cordless Tools_Pb'!Y25-PortablePCs_Pb!X25-Tablets_Pb!X25</f>
        <v>-17.710738163123374</v>
      </c>
      <c r="Z25" s="11">
        <f>'POM Portables Lead-acid'!Y25-'cameras games_Pb'!Y25-cellphones_Pb!Y25-'Cordless Tools_Pb'!Z25-PortablePCs_Pb!Y25-Tablets_Pb!Y25</f>
        <v>-21.994821840777078</v>
      </c>
      <c r="AA25" s="11">
        <f>'POM Portables Lead-acid'!Z25-'cameras games_Pb'!Z25-cellphones_Pb!Z25-'Cordless Tools_Pb'!AA25-PortablePCs_Pb!Z25-Tablets_Pb!Z25</f>
        <v>-29.10285127749772</v>
      </c>
      <c r="AB25" s="11">
        <f>'POM Portables Lead-acid'!AA25-'cameras games_Pb'!AA25-cellphones_Pb!AA25-'Cordless Tools_Pb'!AB25-PortablePCs_Pb!AA25-Tablets_Pb!AA25</f>
        <v>-5.9336790783851647</v>
      </c>
      <c r="AC25" s="11">
        <f>'POM Portables Lead-acid'!AB25-'cameras games_Pb'!AB25-cellphones_Pb!AB25-'Cordless Tools_Pb'!AC25-PortablePCs_Pb!AB25-Tablets_Pb!AB25</f>
        <v>-9.9801200954937457</v>
      </c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</row>
    <row r="26" spans="6:58" x14ac:dyDescent="0.35">
      <c r="F26" t="s">
        <v>612</v>
      </c>
      <c r="G26" s="26" t="s">
        <v>53</v>
      </c>
      <c r="H26" s="11">
        <f>'POM Portables Lead-acid'!G26-'cameras games_Pb'!G26-cellphones_Pb!G26-'Cordless Tools_Pb'!H26-PortablePCs_Pb!G26-Tablets_Pb!G26</f>
        <v>-62.098623865103356</v>
      </c>
      <c r="I26" s="11">
        <f>'POM Portables Lead-acid'!H26-'cameras games_Pb'!H26-cellphones_Pb!H26-'Cordless Tools_Pb'!I26-PortablePCs_Pb!H26-Tablets_Pb!H26</f>
        <v>-64.813883736418859</v>
      </c>
      <c r="J26" s="11">
        <f>'POM Portables Lead-acid'!I26-'cameras games_Pb'!I26-cellphones_Pb!I26-'Cordless Tools_Pb'!J26-PortablePCs_Pb!I26-Tablets_Pb!I26</f>
        <v>-59.510829015578373</v>
      </c>
      <c r="K26" s="11">
        <f>'POM Portables Lead-acid'!J26-'cameras games_Pb'!J26-cellphones_Pb!J26-'Cordless Tools_Pb'!K26-PortablePCs_Pb!J26-Tablets_Pb!J26</f>
        <v>-14.588360213908395</v>
      </c>
      <c r="L26" s="11">
        <f>'POM Portables Lead-acid'!K26-'cameras games_Pb'!K26-cellphones_Pb!K26-'Cordless Tools_Pb'!L26-PortablePCs_Pb!K26-Tablets_Pb!K26</f>
        <v>-4.0483513332980152</v>
      </c>
      <c r="M26" s="11">
        <f>'POM Portables Lead-acid'!L26-'cameras games_Pb'!L26-cellphones_Pb!L26-'Cordless Tools_Pb'!M26-PortablePCs_Pb!L26-Tablets_Pb!L26</f>
        <v>-44.615142747923656</v>
      </c>
      <c r="N26" s="11">
        <f>'POM Portables Lead-acid'!M26-'cameras games_Pb'!M26-cellphones_Pb!M26-'Cordless Tools_Pb'!N26-PortablePCs_Pb!M26-Tablets_Pb!M26</f>
        <v>-69.153767998376736</v>
      </c>
      <c r="O26" s="11">
        <f>'POM Portables Lead-acid'!N26-'cameras games_Pb'!N26-cellphones_Pb!N26-'Cordless Tools_Pb'!O26-PortablePCs_Pb!N26-Tablets_Pb!N26</f>
        <v>-96.928347798738542</v>
      </c>
      <c r="P26" s="11">
        <f>'POM Portables Lead-acid'!O26-'cameras games_Pb'!O26-cellphones_Pb!O26-'Cordless Tools_Pb'!P26-PortablePCs_Pb!O26-Tablets_Pb!O26</f>
        <v>-102.78637740691303</v>
      </c>
      <c r="Q26" s="11">
        <f>'POM Portables Lead-acid'!P26-'cameras games_Pb'!P26-cellphones_Pb!P26-'Cordless Tools_Pb'!Q26-PortablePCs_Pb!P26-Tablets_Pb!P26</f>
        <v>-89.879861459271481</v>
      </c>
      <c r="R26" s="11">
        <f>'POM Portables Lead-acid'!Q26-'cameras games_Pb'!Q26-cellphones_Pb!Q26-'Cordless Tools_Pb'!R26-PortablePCs_Pb!Q26-Tablets_Pb!Q26</f>
        <v>-144.82395735312224</v>
      </c>
      <c r="S26" s="11">
        <f>'POM Portables Lead-acid'!R26-'cameras games_Pb'!R26-cellphones_Pb!R26-'Cordless Tools_Pb'!S26-PortablePCs_Pb!R26-Tablets_Pb!R26</f>
        <v>-133.75263427204607</v>
      </c>
      <c r="T26" s="11">
        <f>'POM Portables Lead-acid'!S26-'cameras games_Pb'!S26-cellphones_Pb!S26-'Cordless Tools_Pb'!T26-PortablePCs_Pb!S26-Tablets_Pb!S26</f>
        <v>-163.24157337840504</v>
      </c>
      <c r="U26" s="11">
        <f>'POM Portables Lead-acid'!T26-'cameras games_Pb'!T26-cellphones_Pb!T26-'Cordless Tools_Pb'!U26-PortablePCs_Pb!T26-Tablets_Pb!T26</f>
        <v>-84.485240558791617</v>
      </c>
      <c r="V26" s="11">
        <f>'POM Portables Lead-acid'!U26-'cameras games_Pb'!U26-cellphones_Pb!U26-'Cordless Tools_Pb'!V26-PortablePCs_Pb!U26-Tablets_Pb!U26</f>
        <v>-88.174491347960654</v>
      </c>
      <c r="W26" s="11">
        <f>'POM Portables Lead-acid'!V26-'cameras games_Pb'!V26-cellphones_Pb!V26-'Cordless Tools_Pb'!W26-PortablePCs_Pb!V26-Tablets_Pb!V26</f>
        <v>-101.17633580869717</v>
      </c>
      <c r="X26" s="11">
        <f>'POM Portables Lead-acid'!W26-'cameras games_Pb'!W26-cellphones_Pb!W26-'Cordless Tools_Pb'!X26-PortablePCs_Pb!W26-Tablets_Pb!W26</f>
        <v>-97.999003386096746</v>
      </c>
      <c r="Y26" s="11">
        <f>'POM Portables Lead-acid'!X26-'cameras games_Pb'!X26-cellphones_Pb!X26-'Cordless Tools_Pb'!Y26-PortablePCs_Pb!X26-Tablets_Pb!X26</f>
        <v>-69.392982895551953</v>
      </c>
      <c r="Z26" s="11">
        <f>'POM Portables Lead-acid'!Y26-'cameras games_Pb'!Y26-cellphones_Pb!Y26-'Cordless Tools_Pb'!Z26-PortablePCs_Pb!Y26-Tablets_Pb!Y26</f>
        <v>-88.833505734411489</v>
      </c>
      <c r="AA26" s="11">
        <f>'POM Portables Lead-acid'!Z26-'cameras games_Pb'!Z26-cellphones_Pb!Z26-'Cordless Tools_Pb'!AA26-PortablePCs_Pb!Z26-Tablets_Pb!Z26</f>
        <v>-102.26803670944031</v>
      </c>
      <c r="AB26" s="11">
        <f>'POM Portables Lead-acid'!AA26-'cameras games_Pb'!AA26-cellphones_Pb!AA26-'Cordless Tools_Pb'!AB26-PortablePCs_Pb!AA26-Tablets_Pb!AA26</f>
        <v>39.860466522102868</v>
      </c>
      <c r="AC26" s="11">
        <f>'POM Portables Lead-acid'!AB26-'cameras games_Pb'!AB26-cellphones_Pb!AB26-'Cordless Tools_Pb'!AC26-PortablePCs_Pb!AB26-Tablets_Pb!AB26</f>
        <v>-0.28425887199830413</v>
      </c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</row>
    <row r="27" spans="6:58" x14ac:dyDescent="0.35">
      <c r="F27" t="s">
        <v>612</v>
      </c>
      <c r="G27" s="26" t="s">
        <v>54</v>
      </c>
      <c r="H27" s="11">
        <f>'POM Portables Lead-acid'!G27-'cameras games_Pb'!G27-cellphones_Pb!G27-'Cordless Tools_Pb'!H27-PortablePCs_Pb!G27-Tablets_Pb!G27</f>
        <v>-95.845912396150538</v>
      </c>
      <c r="I27" s="11">
        <f>'POM Portables Lead-acid'!H27-'cameras games_Pb'!H27-cellphones_Pb!H27-'Cordless Tools_Pb'!I27-PortablePCs_Pb!H27-Tablets_Pb!H27</f>
        <v>-436.75512362791369</v>
      </c>
      <c r="J27" s="11">
        <f>'POM Portables Lead-acid'!I27-'cameras games_Pb'!I27-cellphones_Pb!I27-'Cordless Tools_Pb'!J27-PortablePCs_Pb!I27-Tablets_Pb!I27</f>
        <v>-402.22072141482408</v>
      </c>
      <c r="K27" s="11">
        <f>'POM Portables Lead-acid'!J27-'cameras games_Pb'!J27-cellphones_Pb!J27-'Cordless Tools_Pb'!K27-PortablePCs_Pb!J27-Tablets_Pb!J27</f>
        <v>-883.12374807968354</v>
      </c>
      <c r="L27" s="11">
        <f>'POM Portables Lead-acid'!K27-'cameras games_Pb'!K27-cellphones_Pb!K27-'Cordless Tools_Pb'!L27-PortablePCs_Pb!K27-Tablets_Pb!K27</f>
        <v>-787.67407588667584</v>
      </c>
      <c r="M27" s="11">
        <f>'POM Portables Lead-acid'!L27-'cameras games_Pb'!L27-cellphones_Pb!L27-'Cordless Tools_Pb'!M27-PortablePCs_Pb!L27-Tablets_Pb!L27</f>
        <v>-723.63918157894523</v>
      </c>
      <c r="N27" s="11">
        <f>'POM Portables Lead-acid'!M27-'cameras games_Pb'!M27-cellphones_Pb!M27-'Cordless Tools_Pb'!N27-PortablePCs_Pb!M27-Tablets_Pb!M27</f>
        <v>-874.8565688450127</v>
      </c>
      <c r="O27" s="11">
        <f>'POM Portables Lead-acid'!N27-'cameras games_Pb'!N27-cellphones_Pb!N27-'Cordless Tools_Pb'!O27-PortablePCs_Pb!N27-Tablets_Pb!N27</f>
        <v>-1071.725508399617</v>
      </c>
      <c r="P27" s="11">
        <f>'POM Portables Lead-acid'!O27-'cameras games_Pb'!O27-cellphones_Pb!O27-'Cordless Tools_Pb'!P27-PortablePCs_Pb!O27-Tablets_Pb!O27</f>
        <v>-1207.2657314949138</v>
      </c>
      <c r="Q27" s="11">
        <f>'POM Portables Lead-acid'!P27-'cameras games_Pb'!P27-cellphones_Pb!P27-'Cordless Tools_Pb'!Q27-PortablePCs_Pb!P27-Tablets_Pb!P27</f>
        <v>-1161.9908862607072</v>
      </c>
      <c r="R27" s="11">
        <f>'POM Portables Lead-acid'!Q27-'cameras games_Pb'!Q27-cellphones_Pb!Q27-'Cordless Tools_Pb'!R27-PortablePCs_Pb!Q27-Tablets_Pb!Q27</f>
        <v>-1351.412479177995</v>
      </c>
      <c r="S27" s="11">
        <f>'POM Portables Lead-acid'!R27-'cameras games_Pb'!R27-cellphones_Pb!R27-'Cordless Tools_Pb'!S27-PortablePCs_Pb!R27-Tablets_Pb!R27</f>
        <v>-1282.4715346714092</v>
      </c>
      <c r="T27" s="11">
        <f>'POM Portables Lead-acid'!S27-'cameras games_Pb'!S27-cellphones_Pb!S27-'Cordless Tools_Pb'!T27-PortablePCs_Pb!S27-Tablets_Pb!S27</f>
        <v>-1535.5139365278637</v>
      </c>
      <c r="U27" s="11">
        <f>'POM Portables Lead-acid'!T27-'cameras games_Pb'!T27-cellphones_Pb!T27-'Cordless Tools_Pb'!U27-PortablePCs_Pb!T27-Tablets_Pb!T27</f>
        <v>-2088.9750743750701</v>
      </c>
      <c r="V27" s="11">
        <f>'POM Portables Lead-acid'!U27-'cameras games_Pb'!U27-cellphones_Pb!U27-'Cordless Tools_Pb'!V27-PortablePCs_Pb!U27-Tablets_Pb!U27</f>
        <v>-2374.0081418975878</v>
      </c>
      <c r="W27" s="11">
        <f>'POM Portables Lead-acid'!V27-'cameras games_Pb'!V27-cellphones_Pb!V27-'Cordless Tools_Pb'!W27-PortablePCs_Pb!V27-Tablets_Pb!V27</f>
        <v>-2559.7902243344506</v>
      </c>
      <c r="X27" s="11">
        <f>'POM Portables Lead-acid'!W27-'cameras games_Pb'!W27-cellphones_Pb!W27-'Cordless Tools_Pb'!X27-PortablePCs_Pb!W27-Tablets_Pb!W27</f>
        <v>-2495.2372674704525</v>
      </c>
      <c r="Y27" s="11">
        <f>'POM Portables Lead-acid'!X27-'cameras games_Pb'!X27-cellphones_Pb!X27-'Cordless Tools_Pb'!Y27-PortablePCs_Pb!X27-Tablets_Pb!X27</f>
        <v>-2257.4349904700384</v>
      </c>
      <c r="Z27" s="11">
        <f>'POM Portables Lead-acid'!Y27-'cameras games_Pb'!Y27-cellphones_Pb!Y27-'Cordless Tools_Pb'!Z27-PortablePCs_Pb!Y27-Tablets_Pb!Y27</f>
        <v>-1934.9932450451156</v>
      </c>
      <c r="AA27" s="11">
        <f>'POM Portables Lead-acid'!Z27-'cameras games_Pb'!Z27-cellphones_Pb!Z27-'Cordless Tools_Pb'!AA27-PortablePCs_Pb!Z27-Tablets_Pb!Z27</f>
        <v>-2087.5201086347233</v>
      </c>
      <c r="AB27" s="11">
        <f>'POM Portables Lead-acid'!AA27-'cameras games_Pb'!AA27-cellphones_Pb!AA27-'Cordless Tools_Pb'!AB27-PortablePCs_Pb!AA27-Tablets_Pb!AA27</f>
        <v>-213.64198593401045</v>
      </c>
      <c r="AC27" s="11">
        <f>'POM Portables Lead-acid'!AB27-'cameras games_Pb'!AB27-cellphones_Pb!AB27-'Cordless Tools_Pb'!AC27-PortablePCs_Pb!AB27-Tablets_Pb!AB27</f>
        <v>-600.8830786569107</v>
      </c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/>
      <c r="AY27" s="13"/>
      <c r="AZ27" s="13"/>
      <c r="BA27" s="13"/>
      <c r="BB27" s="13"/>
      <c r="BC27" s="13"/>
      <c r="BD27" s="13"/>
      <c r="BE27" s="13"/>
      <c r="BF27" s="13"/>
    </row>
    <row r="28" spans="6:58" x14ac:dyDescent="0.35">
      <c r="F28" t="s">
        <v>612</v>
      </c>
      <c r="G28" s="26" t="s">
        <v>55</v>
      </c>
      <c r="H28" s="11">
        <f>'POM Portables Lead-acid'!G28-'cameras games_Pb'!G28-cellphones_Pb!G28-'Cordless Tools_Pb'!H28-PortablePCs_Pb!G28-Tablets_Pb!G28</f>
        <v>13.428447014361492</v>
      </c>
      <c r="I28" s="11">
        <f>'POM Portables Lead-acid'!H28-'cameras games_Pb'!H28-cellphones_Pb!H28-'Cordless Tools_Pb'!I28-PortablePCs_Pb!H28-Tablets_Pb!H28</f>
        <v>10.880482081055028</v>
      </c>
      <c r="J28" s="11">
        <f>'POM Portables Lead-acid'!I28-'cameras games_Pb'!I28-cellphones_Pb!I28-'Cordless Tools_Pb'!J28-PortablePCs_Pb!I28-Tablets_Pb!I28</f>
        <v>7.00658236669525</v>
      </c>
      <c r="K28" s="11">
        <f>'POM Portables Lead-acid'!J28-'cameras games_Pb'!J28-cellphones_Pb!J28-'Cordless Tools_Pb'!K28-PortablePCs_Pb!J28-Tablets_Pb!J28</f>
        <v>2.6226294208579439</v>
      </c>
      <c r="L28" s="11">
        <f>'POM Portables Lead-acid'!K28-'cameras games_Pb'!K28-cellphones_Pb!K28-'Cordless Tools_Pb'!L28-PortablePCs_Pb!K28-Tablets_Pb!K28</f>
        <v>0.11725384031038644</v>
      </c>
      <c r="M28" s="11">
        <f>'POM Portables Lead-acid'!L28-'cameras games_Pb'!L28-cellphones_Pb!L28-'Cordless Tools_Pb'!M28-PortablePCs_Pb!L28-Tablets_Pb!L28</f>
        <v>-3.2294799680966833</v>
      </c>
      <c r="N28" s="11">
        <f>'POM Portables Lead-acid'!M28-'cameras games_Pb'!M28-cellphones_Pb!M28-'Cordless Tools_Pb'!N28-PortablePCs_Pb!M28-Tablets_Pb!M28</f>
        <v>-2.5157240565186711</v>
      </c>
      <c r="O28" s="11">
        <f>'POM Portables Lead-acid'!N28-'cameras games_Pb'!N28-cellphones_Pb!N28-'Cordless Tools_Pb'!O28-PortablePCs_Pb!N28-Tablets_Pb!N28</f>
        <v>-3.2539629521549784</v>
      </c>
      <c r="P28" s="11">
        <f>'POM Portables Lead-acid'!O28-'cameras games_Pb'!O28-cellphones_Pb!O28-'Cordless Tools_Pb'!P28-PortablePCs_Pb!O28-Tablets_Pb!O28</f>
        <v>-2.746999236526122</v>
      </c>
      <c r="Q28" s="11">
        <f>'POM Portables Lead-acid'!P28-'cameras games_Pb'!P28-cellphones_Pb!P28-'Cordless Tools_Pb'!Q28-PortablePCs_Pb!P28-Tablets_Pb!P28</f>
        <v>-3.5559714509082596</v>
      </c>
      <c r="R28" s="11">
        <f>'POM Portables Lead-acid'!Q28-'cameras games_Pb'!Q28-cellphones_Pb!Q28-'Cordless Tools_Pb'!R28-PortablePCs_Pb!Q28-Tablets_Pb!Q28</f>
        <v>-6.335092463120148</v>
      </c>
      <c r="S28" s="11">
        <f>'POM Portables Lead-acid'!R28-'cameras games_Pb'!R28-cellphones_Pb!R28-'Cordless Tools_Pb'!S28-PortablePCs_Pb!R28-Tablets_Pb!R28</f>
        <v>-11.94088555438422</v>
      </c>
      <c r="T28" s="11">
        <f>'POM Portables Lead-acid'!S28-'cameras games_Pb'!S28-cellphones_Pb!S28-'Cordless Tools_Pb'!T28-PortablePCs_Pb!S28-Tablets_Pb!S28</f>
        <v>-34.454430190240885</v>
      </c>
      <c r="U28" s="11">
        <f>'POM Portables Lead-acid'!T28-'cameras games_Pb'!T28-cellphones_Pb!T28-'Cordless Tools_Pb'!U28-PortablePCs_Pb!T28-Tablets_Pb!T28</f>
        <v>-36.21188976437908</v>
      </c>
      <c r="V28" s="11">
        <f>'POM Portables Lead-acid'!U28-'cameras games_Pb'!U28-cellphones_Pb!U28-'Cordless Tools_Pb'!V28-PortablePCs_Pb!U28-Tablets_Pb!U28</f>
        <v>-47.892012352660871</v>
      </c>
      <c r="W28" s="11">
        <f>'POM Portables Lead-acid'!V28-'cameras games_Pb'!V28-cellphones_Pb!V28-'Cordless Tools_Pb'!W28-PortablePCs_Pb!V28-Tablets_Pb!V28</f>
        <v>-58.082169730259508</v>
      </c>
      <c r="X28" s="11">
        <f>'POM Portables Lead-acid'!W28-'cameras games_Pb'!W28-cellphones_Pb!W28-'Cordless Tools_Pb'!X28-PortablePCs_Pb!W28-Tablets_Pb!W28</f>
        <v>-64.200396138523502</v>
      </c>
      <c r="Y28" s="11">
        <f>'POM Portables Lead-acid'!X28-'cameras games_Pb'!X28-cellphones_Pb!X28-'Cordless Tools_Pb'!Y28-PortablePCs_Pb!X28-Tablets_Pb!X28</f>
        <v>-64.7042316321958</v>
      </c>
      <c r="Z28" s="11">
        <f>'POM Portables Lead-acid'!Y28-'cameras games_Pb'!Y28-cellphones_Pb!Y28-'Cordless Tools_Pb'!Z28-PortablePCs_Pb!Y28-Tablets_Pb!Y28</f>
        <v>-60.005073296484952</v>
      </c>
      <c r="AA28" s="11">
        <f>'POM Portables Lead-acid'!Z28-'cameras games_Pb'!Z28-cellphones_Pb!Z28-'Cordless Tools_Pb'!AA28-PortablePCs_Pb!Z28-Tablets_Pb!Z28</f>
        <v>-54.028414994807022</v>
      </c>
      <c r="AB28" s="11">
        <f>'POM Portables Lead-acid'!AA28-'cameras games_Pb'!AA28-cellphones_Pb!AA28-'Cordless Tools_Pb'!AB28-PortablePCs_Pb!AA28-Tablets_Pb!AA28</f>
        <v>-6.8278078133155944</v>
      </c>
      <c r="AC28" s="11">
        <f>'POM Portables Lead-acid'!AB28-'cameras games_Pb'!AB28-cellphones_Pb!AB28-'Cordless Tools_Pb'!AC28-PortablePCs_Pb!AB28-Tablets_Pb!AB28</f>
        <v>-18.726941616922403</v>
      </c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</row>
    <row r="29" spans="6:58" x14ac:dyDescent="0.35">
      <c r="F29" t="s">
        <v>612</v>
      </c>
      <c r="G29" s="26" t="s">
        <v>56</v>
      </c>
      <c r="H29" s="11">
        <f>'POM Portables Lead-acid'!G29-'cameras games_Pb'!G29-cellphones_Pb!G29-'Cordless Tools_Pb'!H29-PortablePCs_Pb!G29-Tablets_Pb!G29</f>
        <v>-11.865640426550037</v>
      </c>
      <c r="I29" s="11">
        <f>'POM Portables Lead-acid'!H29-'cameras games_Pb'!H29-cellphones_Pb!H29-'Cordless Tools_Pb'!I29-PortablePCs_Pb!H29-Tablets_Pb!H29</f>
        <v>-27.443900879561024</v>
      </c>
      <c r="J29" s="11">
        <f>'POM Portables Lead-acid'!I29-'cameras games_Pb'!I29-cellphones_Pb!I29-'Cordless Tools_Pb'!J29-PortablePCs_Pb!I29-Tablets_Pb!I29</f>
        <v>-36.833695273292292</v>
      </c>
      <c r="K29" s="11">
        <f>'POM Portables Lead-acid'!J29-'cameras games_Pb'!J29-cellphones_Pb!J29-'Cordless Tools_Pb'!K29-PortablePCs_Pb!J29-Tablets_Pb!J29</f>
        <v>-54.249202924038009</v>
      </c>
      <c r="L29" s="11">
        <f>'POM Portables Lead-acid'!K29-'cameras games_Pb'!K29-cellphones_Pb!K29-'Cordless Tools_Pb'!L29-PortablePCs_Pb!K29-Tablets_Pb!K29</f>
        <v>-66.330405231479048</v>
      </c>
      <c r="M29" s="11">
        <f>'POM Portables Lead-acid'!L29-'cameras games_Pb'!L29-cellphones_Pb!L29-'Cordless Tools_Pb'!M29-PortablePCs_Pb!L29-Tablets_Pb!L29</f>
        <v>-63.858211907474036</v>
      </c>
      <c r="N29" s="11">
        <f>'POM Portables Lead-acid'!M29-'cameras games_Pb'!M29-cellphones_Pb!M29-'Cordless Tools_Pb'!N29-PortablePCs_Pb!M29-Tablets_Pb!M29</f>
        <v>-50.617541427286277</v>
      </c>
      <c r="O29" s="11">
        <f>'POM Portables Lead-acid'!N29-'cameras games_Pb'!N29-cellphones_Pb!N29-'Cordless Tools_Pb'!O29-PortablePCs_Pb!N29-Tablets_Pb!N29</f>
        <v>-44.160230845445163</v>
      </c>
      <c r="P29" s="11">
        <f>'POM Portables Lead-acid'!O29-'cameras games_Pb'!O29-cellphones_Pb!O29-'Cordless Tools_Pb'!P29-PortablePCs_Pb!O29-Tablets_Pb!O29</f>
        <v>-47.35692720988321</v>
      </c>
      <c r="Q29" s="11">
        <f>'POM Portables Lead-acid'!P29-'cameras games_Pb'!P29-cellphones_Pb!P29-'Cordless Tools_Pb'!Q29-PortablePCs_Pb!P29-Tablets_Pb!P29</f>
        <v>-41.244454550280224</v>
      </c>
      <c r="R29" s="11">
        <f>'POM Portables Lead-acid'!Q29-'cameras games_Pb'!Q29-cellphones_Pb!Q29-'Cordless Tools_Pb'!R29-PortablePCs_Pb!Q29-Tablets_Pb!Q29</f>
        <v>-37.867457870420125</v>
      </c>
      <c r="S29" s="11">
        <f>'POM Portables Lead-acid'!R29-'cameras games_Pb'!R29-cellphones_Pb!R29-'Cordless Tools_Pb'!S29-PortablePCs_Pb!R29-Tablets_Pb!R29</f>
        <v>-39.021556965144057</v>
      </c>
      <c r="T29" s="11">
        <f>'POM Portables Lead-acid'!S29-'cameras games_Pb'!S29-cellphones_Pb!S29-'Cordless Tools_Pb'!T29-PortablePCs_Pb!S29-Tablets_Pb!S29</f>
        <v>-39.498315244815885</v>
      </c>
      <c r="U29" s="11">
        <f>'POM Portables Lead-acid'!T29-'cameras games_Pb'!T29-cellphones_Pb!T29-'Cordless Tools_Pb'!U29-PortablePCs_Pb!T29-Tablets_Pb!T29</f>
        <v>-44.142333223465876</v>
      </c>
      <c r="V29" s="11">
        <f>'POM Portables Lead-acid'!U29-'cameras games_Pb'!U29-cellphones_Pb!U29-'Cordless Tools_Pb'!V29-PortablePCs_Pb!U29-Tablets_Pb!U29</f>
        <v>-65.264150485076527</v>
      </c>
      <c r="W29" s="11">
        <f>'POM Portables Lead-acid'!V29-'cameras games_Pb'!V29-cellphones_Pb!V29-'Cordless Tools_Pb'!W29-PortablePCs_Pb!V29-Tablets_Pb!V29</f>
        <v>-69.524847110284355</v>
      </c>
      <c r="X29" s="11">
        <f>'POM Portables Lead-acid'!W29-'cameras games_Pb'!W29-cellphones_Pb!W29-'Cordless Tools_Pb'!X29-PortablePCs_Pb!W29-Tablets_Pb!W29</f>
        <v>-79.742118998424417</v>
      </c>
      <c r="Y29" s="11">
        <f>'POM Portables Lead-acid'!X29-'cameras games_Pb'!X29-cellphones_Pb!X29-'Cordless Tools_Pb'!Y29-PortablePCs_Pb!X29-Tablets_Pb!X29</f>
        <v>-84.341432418534751</v>
      </c>
      <c r="Z29" s="11">
        <f>'POM Portables Lead-acid'!Y29-'cameras games_Pb'!Y29-cellphones_Pb!Y29-'Cordless Tools_Pb'!Z29-PortablePCs_Pb!Y29-Tablets_Pb!Y29</f>
        <v>-80.515239983210961</v>
      </c>
      <c r="AA29" s="11">
        <f>'POM Portables Lead-acid'!Z29-'cameras games_Pb'!Z29-cellphones_Pb!Z29-'Cordless Tools_Pb'!AA29-PortablePCs_Pb!Z29-Tablets_Pb!Z29</f>
        <v>-78.719185801113653</v>
      </c>
      <c r="AB29" s="11">
        <f>'POM Portables Lead-acid'!AA29-'cameras games_Pb'!AA29-cellphones_Pb!AA29-'Cordless Tools_Pb'!AB29-PortablePCs_Pb!AA29-Tablets_Pb!AA29</f>
        <v>-18.128224244586296</v>
      </c>
      <c r="AC29" s="11">
        <f>'POM Portables Lead-acid'!AB29-'cameras games_Pb'!AB29-cellphones_Pb!AB29-'Cordless Tools_Pb'!AC29-PortablePCs_Pb!AB29-Tablets_Pb!AB29</f>
        <v>-33.724168689103003</v>
      </c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AV29" s="13"/>
      <c r="AW29" s="13"/>
      <c r="AX29" s="13"/>
      <c r="AY29" s="13"/>
      <c r="AZ29" s="13"/>
      <c r="BA29" s="13"/>
      <c r="BB29" s="13"/>
      <c r="BC29" s="13"/>
      <c r="BD29" s="13"/>
      <c r="BE29" s="13"/>
      <c r="BF29" s="13"/>
    </row>
    <row r="30" spans="6:58" x14ac:dyDescent="0.35">
      <c r="F30" t="s">
        <v>612</v>
      </c>
      <c r="G30" s="26" t="s">
        <v>57</v>
      </c>
      <c r="H30" s="11">
        <f>'POM Portables Lead-acid'!G30-'cameras games_Pb'!G30-cellphones_Pb!G30-'Cordless Tools_Pb'!H30-PortablePCs_Pb!G30-Tablets_Pb!G30</f>
        <v>-2.1389090035014569</v>
      </c>
      <c r="I30" s="11">
        <f>'POM Portables Lead-acid'!H30-'cameras games_Pb'!H30-cellphones_Pb!H30-'Cordless Tools_Pb'!I30-PortablePCs_Pb!H30-Tablets_Pb!H30</f>
        <v>-1.3349768199352345</v>
      </c>
      <c r="J30" s="11">
        <f>'POM Portables Lead-acid'!I30-'cameras games_Pb'!I30-cellphones_Pb!I30-'Cordless Tools_Pb'!J30-PortablePCs_Pb!I30-Tablets_Pb!I30</f>
        <v>0.11623919647135361</v>
      </c>
      <c r="K30" s="11">
        <f>'POM Portables Lead-acid'!J30-'cameras games_Pb'!J30-cellphones_Pb!J30-'Cordless Tools_Pb'!K30-PortablePCs_Pb!J30-Tablets_Pb!J30</f>
        <v>-9.242021077901752E-2</v>
      </c>
      <c r="L30" s="11">
        <f>'POM Portables Lead-acid'!K30-'cameras games_Pb'!K30-cellphones_Pb!K30-'Cordless Tools_Pb'!L30-PortablePCs_Pb!K30-Tablets_Pb!K30</f>
        <v>-0.52771777108013485</v>
      </c>
      <c r="M30" s="11">
        <f>'POM Portables Lead-acid'!L30-'cameras games_Pb'!L30-cellphones_Pb!L30-'Cordless Tools_Pb'!M30-PortablePCs_Pb!L30-Tablets_Pb!L30</f>
        <v>-1.0533064226291464</v>
      </c>
      <c r="N30" s="11">
        <f>'POM Portables Lead-acid'!M30-'cameras games_Pb'!M30-cellphones_Pb!M30-'Cordless Tools_Pb'!N30-PortablePCs_Pb!M30-Tablets_Pb!M30</f>
        <v>-0.92380768390457835</v>
      </c>
      <c r="O30" s="11">
        <f>'POM Portables Lead-acid'!N30-'cameras games_Pb'!N30-cellphones_Pb!N30-'Cordless Tools_Pb'!O30-PortablePCs_Pb!N30-Tablets_Pb!N30</f>
        <v>-2.1445574505025289</v>
      </c>
      <c r="P30" s="11">
        <f>'POM Portables Lead-acid'!O30-'cameras games_Pb'!O30-cellphones_Pb!O30-'Cordless Tools_Pb'!P30-PortablePCs_Pb!O30-Tablets_Pb!O30</f>
        <v>-4.3819324738054233</v>
      </c>
      <c r="Q30" s="11">
        <f>'POM Portables Lead-acid'!P30-'cameras games_Pb'!P30-cellphones_Pb!P30-'Cordless Tools_Pb'!Q30-PortablePCs_Pb!P30-Tablets_Pb!P30</f>
        <v>-7.0290819885760367</v>
      </c>
      <c r="R30" s="11">
        <f>'POM Portables Lead-acid'!Q30-'cameras games_Pb'!Q30-cellphones_Pb!Q30-'Cordless Tools_Pb'!R30-PortablePCs_Pb!Q30-Tablets_Pb!Q30</f>
        <v>-7.7671127433037128</v>
      </c>
      <c r="S30" s="11">
        <f>'POM Portables Lead-acid'!R30-'cameras games_Pb'!R30-cellphones_Pb!R30-'Cordless Tools_Pb'!S30-PortablePCs_Pb!R30-Tablets_Pb!R30</f>
        <v>-9.7379236609680468</v>
      </c>
      <c r="T30" s="11">
        <f>'POM Portables Lead-acid'!S30-'cameras games_Pb'!S30-cellphones_Pb!S30-'Cordless Tools_Pb'!T30-PortablePCs_Pb!S30-Tablets_Pb!S30</f>
        <v>-14.109473245367505</v>
      </c>
      <c r="U30" s="11">
        <f>'POM Portables Lead-acid'!T30-'cameras games_Pb'!T30-cellphones_Pb!T30-'Cordless Tools_Pb'!U30-PortablePCs_Pb!T30-Tablets_Pb!T30</f>
        <v>-16.287424777934763</v>
      </c>
      <c r="V30" s="11">
        <f>'POM Portables Lead-acid'!U30-'cameras games_Pb'!U30-cellphones_Pb!U30-'Cordless Tools_Pb'!V30-PortablePCs_Pb!U30-Tablets_Pb!U30</f>
        <v>-23.090086839045693</v>
      </c>
      <c r="W30" s="11">
        <f>'POM Portables Lead-acid'!V30-'cameras games_Pb'!V30-cellphones_Pb!V30-'Cordless Tools_Pb'!W30-PortablePCs_Pb!V30-Tablets_Pb!V30</f>
        <v>-27.292834450437624</v>
      </c>
      <c r="X30" s="11">
        <f>'POM Portables Lead-acid'!W30-'cameras games_Pb'!W30-cellphones_Pb!W30-'Cordless Tools_Pb'!X30-PortablePCs_Pb!W30-Tablets_Pb!W30</f>
        <v>-29.248303220131628</v>
      </c>
      <c r="Y30" s="11">
        <f>'POM Portables Lead-acid'!X30-'cameras games_Pb'!X30-cellphones_Pb!X30-'Cordless Tools_Pb'!Y30-PortablePCs_Pb!X30-Tablets_Pb!X30</f>
        <v>-30.865567395199463</v>
      </c>
      <c r="Z30" s="11">
        <f>'POM Portables Lead-acid'!Y30-'cameras games_Pb'!Y30-cellphones_Pb!Y30-'Cordless Tools_Pb'!Z30-PortablePCs_Pb!Y30-Tablets_Pb!Y30</f>
        <v>-26.233773157866807</v>
      </c>
      <c r="AA30" s="11">
        <f>'POM Portables Lead-acid'!Z30-'cameras games_Pb'!Z30-cellphones_Pb!Z30-'Cordless Tools_Pb'!AA30-PortablePCs_Pb!Z30-Tablets_Pb!Z30</f>
        <v>-22.008789298834401</v>
      </c>
      <c r="AB30" s="11">
        <f>'POM Portables Lead-acid'!AA30-'cameras games_Pb'!AA30-cellphones_Pb!AA30-'Cordless Tools_Pb'!AB30-PortablePCs_Pb!AA30-Tablets_Pb!AA30</f>
        <v>-2.7576859702820169</v>
      </c>
      <c r="AC30" s="11">
        <f>'POM Portables Lead-acid'!AB30-'cameras games_Pb'!AB30-cellphones_Pb!AB30-'Cordless Tools_Pb'!AC30-PortablePCs_Pb!AB30-Tablets_Pb!AB30</f>
        <v>-7.2995266647652093</v>
      </c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3"/>
      <c r="AW30" s="13"/>
      <c r="AX30" s="13"/>
      <c r="AY30" s="13"/>
      <c r="AZ30" s="13"/>
      <c r="BA30" s="13"/>
      <c r="BB30" s="13"/>
      <c r="BC30" s="13"/>
      <c r="BD30" s="13"/>
      <c r="BE30" s="13"/>
      <c r="BF30" s="13"/>
    </row>
    <row r="31" spans="6:58" x14ac:dyDescent="0.35">
      <c r="F31" t="s">
        <v>612</v>
      </c>
      <c r="G31" s="26" t="s">
        <v>58</v>
      </c>
      <c r="H31" s="11">
        <f>'POM Portables Lead-acid'!G31-'cameras games_Pb'!G31-cellphones_Pb!G31-'Cordless Tools_Pb'!H31-PortablePCs_Pb!G31-Tablets_Pb!G31</f>
        <v>-4.2275284241272653</v>
      </c>
      <c r="I31" s="11">
        <f>'POM Portables Lead-acid'!H31-'cameras games_Pb'!H31-cellphones_Pb!H31-'Cordless Tools_Pb'!I31-PortablePCs_Pb!H31-Tablets_Pb!H31</f>
        <v>-5.2347723166517044</v>
      </c>
      <c r="J31" s="11">
        <f>'POM Portables Lead-acid'!I31-'cameras games_Pb'!I31-cellphones_Pb!I31-'Cordless Tools_Pb'!J31-PortablePCs_Pb!I31-Tablets_Pb!I31</f>
        <v>-5.3198780623366018</v>
      </c>
      <c r="K31" s="11">
        <f>'POM Portables Lead-acid'!J31-'cameras games_Pb'!J31-cellphones_Pb!J31-'Cordless Tools_Pb'!K31-PortablePCs_Pb!J31-Tablets_Pb!J31</f>
        <v>-5.8317640803543966</v>
      </c>
      <c r="L31" s="11">
        <f>'POM Portables Lead-acid'!K31-'cameras games_Pb'!K31-cellphones_Pb!K31-'Cordless Tools_Pb'!L31-PortablePCs_Pb!K31-Tablets_Pb!K31</f>
        <v>-7.0282595798969183</v>
      </c>
      <c r="M31" s="11">
        <f>'POM Portables Lead-acid'!L31-'cameras games_Pb'!L31-cellphones_Pb!L31-'Cordless Tools_Pb'!M31-PortablePCs_Pb!L31-Tablets_Pb!L31</f>
        <v>-8.3888448159967606</v>
      </c>
      <c r="N31" s="11">
        <f>'POM Portables Lead-acid'!M31-'cameras games_Pb'!M31-cellphones_Pb!M31-'Cordless Tools_Pb'!N31-PortablePCs_Pb!M31-Tablets_Pb!M31</f>
        <v>-6.9153983489619275</v>
      </c>
      <c r="O31" s="11">
        <f>'POM Portables Lead-acid'!N31-'cameras games_Pb'!N31-cellphones_Pb!N31-'Cordless Tools_Pb'!O31-PortablePCs_Pb!N31-Tablets_Pb!N31</f>
        <v>-6.8235144097673341</v>
      </c>
      <c r="P31" s="11">
        <f>'POM Portables Lead-acid'!O31-'cameras games_Pb'!O31-cellphones_Pb!O31-'Cordless Tools_Pb'!P31-PortablePCs_Pb!O31-Tablets_Pb!O31</f>
        <v>-8.5308015307748324</v>
      </c>
      <c r="Q31" s="11">
        <f>'POM Portables Lead-acid'!P31-'cameras games_Pb'!P31-cellphones_Pb!P31-'Cordless Tools_Pb'!Q31-PortablePCs_Pb!P31-Tablets_Pb!P31</f>
        <v>-11.187739722954614</v>
      </c>
      <c r="R31" s="11">
        <f>'POM Portables Lead-acid'!Q31-'cameras games_Pb'!Q31-cellphones_Pb!Q31-'Cordless Tools_Pb'!R31-PortablePCs_Pb!Q31-Tablets_Pb!Q31</f>
        <v>-10.316602754786675</v>
      </c>
      <c r="S31" s="11">
        <f>'POM Portables Lead-acid'!R31-'cameras games_Pb'!R31-cellphones_Pb!R31-'Cordless Tools_Pb'!S31-PortablePCs_Pb!R31-Tablets_Pb!R31</f>
        <v>-10.619428581897093</v>
      </c>
      <c r="T31" s="11">
        <f>'POM Portables Lead-acid'!S31-'cameras games_Pb'!S31-cellphones_Pb!S31-'Cordless Tools_Pb'!T31-PortablePCs_Pb!S31-Tablets_Pb!S31</f>
        <v>-10.660244639487134</v>
      </c>
      <c r="U31" s="11">
        <f>'POM Portables Lead-acid'!T31-'cameras games_Pb'!T31-cellphones_Pb!T31-'Cordless Tools_Pb'!U31-PortablePCs_Pb!T31-Tablets_Pb!T31</f>
        <v>-9.9138435220131704</v>
      </c>
      <c r="V31" s="11">
        <f>'POM Portables Lead-acid'!U31-'cameras games_Pb'!U31-cellphones_Pb!U31-'Cordless Tools_Pb'!V31-PortablePCs_Pb!U31-Tablets_Pb!U31</f>
        <v>-10.753560440774987</v>
      </c>
      <c r="W31" s="11">
        <f>'POM Portables Lead-acid'!V31-'cameras games_Pb'!V31-cellphones_Pb!V31-'Cordless Tools_Pb'!W31-PortablePCs_Pb!V31-Tablets_Pb!V31</f>
        <v>-13.093375573632866</v>
      </c>
      <c r="X31" s="11">
        <f>'POM Portables Lead-acid'!W31-'cameras games_Pb'!W31-cellphones_Pb!W31-'Cordless Tools_Pb'!X31-PortablePCs_Pb!W31-Tablets_Pb!W31</f>
        <v>-13.652929705251713</v>
      </c>
      <c r="Y31" s="11">
        <f>'POM Portables Lead-acid'!X31-'cameras games_Pb'!X31-cellphones_Pb!X31-'Cordless Tools_Pb'!Y31-PortablePCs_Pb!X31-Tablets_Pb!X31</f>
        <v>-14.25767587592259</v>
      </c>
      <c r="Z31" s="11">
        <f>'POM Portables Lead-acid'!Y31-'cameras games_Pb'!Y31-cellphones_Pb!Y31-'Cordless Tools_Pb'!Z31-PortablePCs_Pb!Y31-Tablets_Pb!Y31</f>
        <v>-13.052088599200673</v>
      </c>
      <c r="AA31" s="11">
        <f>'POM Portables Lead-acid'!Z31-'cameras games_Pb'!Z31-cellphones_Pb!Z31-'Cordless Tools_Pb'!AA31-PortablePCs_Pb!Z31-Tablets_Pb!Z31</f>
        <v>-9.8046749069156931</v>
      </c>
      <c r="AB31" s="11">
        <f>'POM Portables Lead-acid'!AA31-'cameras games_Pb'!AA31-cellphones_Pb!AA31-'Cordless Tools_Pb'!AB31-PortablePCs_Pb!AA31-Tablets_Pb!AA31</f>
        <v>-1.7043594293630582</v>
      </c>
      <c r="AC31" s="11">
        <f>'POM Portables Lead-acid'!AB31-'cameras games_Pb'!AB31-cellphones_Pb!AB31-'Cordless Tools_Pb'!AC31-PortablePCs_Pb!AB31-Tablets_Pb!AB31</f>
        <v>-3.9552881687161134</v>
      </c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3"/>
      <c r="BF31" s="13"/>
    </row>
    <row r="32" spans="6:58" x14ac:dyDescent="0.35">
      <c r="F32" t="s">
        <v>612</v>
      </c>
      <c r="G32" s="26" t="s">
        <v>59</v>
      </c>
      <c r="H32" s="11">
        <f>'POM Portables Lead-acid'!G32-'cameras games_Pb'!G32-cellphones_Pb!G32-'Cordless Tools_Pb'!H32-PortablePCs_Pb!G32-Tablets_Pb!G32</f>
        <v>-300.32744941814281</v>
      </c>
      <c r="I32" s="11">
        <f>'POM Portables Lead-acid'!H32-'cameras games_Pb'!H32-cellphones_Pb!H32-'Cordless Tools_Pb'!I32-PortablePCs_Pb!H32-Tablets_Pb!H32</f>
        <v>-117.92171415305464</v>
      </c>
      <c r="J32" s="11">
        <f>'POM Portables Lead-acid'!I32-'cameras games_Pb'!I32-cellphones_Pb!I32-'Cordless Tools_Pb'!J32-PortablePCs_Pb!I32-Tablets_Pb!I32</f>
        <v>-171.29545770241094</v>
      </c>
      <c r="K32" s="11">
        <f>'POM Portables Lead-acid'!J32-'cameras games_Pb'!J32-cellphones_Pb!J32-'Cordless Tools_Pb'!K32-PortablePCs_Pb!J32-Tablets_Pb!J32</f>
        <v>-239.81657429056156</v>
      </c>
      <c r="L32" s="11">
        <f>'POM Portables Lead-acid'!K32-'cameras games_Pb'!K32-cellphones_Pb!K32-'Cordless Tools_Pb'!L32-PortablePCs_Pb!K32-Tablets_Pb!K32</f>
        <v>-282.78204248905899</v>
      </c>
      <c r="M32" s="11">
        <f>'POM Portables Lead-acid'!L32-'cameras games_Pb'!L32-cellphones_Pb!L32-'Cordless Tools_Pb'!M32-PortablePCs_Pb!L32-Tablets_Pb!L32</f>
        <v>-334.15110531276423</v>
      </c>
      <c r="N32" s="11">
        <f>'POM Portables Lead-acid'!M32-'cameras games_Pb'!M32-cellphones_Pb!M32-'Cordless Tools_Pb'!N32-PortablePCs_Pb!M32-Tablets_Pb!M32</f>
        <v>-297.73498674625466</v>
      </c>
      <c r="O32" s="11">
        <f>'POM Portables Lead-acid'!N32-'cameras games_Pb'!N32-cellphones_Pb!N32-'Cordless Tools_Pb'!O32-PortablePCs_Pb!N32-Tablets_Pb!N32</f>
        <v>-293.18531580582771</v>
      </c>
      <c r="P32" s="11">
        <f>'POM Portables Lead-acid'!O32-'cameras games_Pb'!O32-cellphones_Pb!O32-'Cordless Tools_Pb'!P32-PortablePCs_Pb!O32-Tablets_Pb!O32</f>
        <v>-314.73570937225583</v>
      </c>
      <c r="Q32" s="11">
        <f>'POM Portables Lead-acid'!P32-'cameras games_Pb'!P32-cellphones_Pb!P32-'Cordless Tools_Pb'!Q32-PortablePCs_Pb!P32-Tablets_Pb!P32</f>
        <v>-324.66067348098738</v>
      </c>
      <c r="R32" s="11">
        <f>'POM Portables Lead-acid'!Q32-'cameras games_Pb'!Q32-cellphones_Pb!Q32-'Cordless Tools_Pb'!R32-PortablePCs_Pb!Q32-Tablets_Pb!Q32</f>
        <v>-527.4752267090895</v>
      </c>
      <c r="S32" s="11">
        <f>'POM Portables Lead-acid'!R32-'cameras games_Pb'!R32-cellphones_Pb!R32-'Cordless Tools_Pb'!S32-PortablePCs_Pb!R32-Tablets_Pb!R32</f>
        <v>-484.07826885974953</v>
      </c>
      <c r="T32" s="11">
        <f>'POM Portables Lead-acid'!S32-'cameras games_Pb'!S32-cellphones_Pb!S32-'Cordless Tools_Pb'!T32-PortablePCs_Pb!S32-Tablets_Pb!S32</f>
        <v>-587.55202845439544</v>
      </c>
      <c r="U32" s="11">
        <f>'POM Portables Lead-acid'!T32-'cameras games_Pb'!T32-cellphones_Pb!T32-'Cordless Tools_Pb'!U32-PortablePCs_Pb!T32-Tablets_Pb!T32</f>
        <v>-550.45582479635675</v>
      </c>
      <c r="V32" s="11">
        <f>'POM Portables Lead-acid'!U32-'cameras games_Pb'!U32-cellphones_Pb!U32-'Cordless Tools_Pb'!V32-PortablePCs_Pb!U32-Tablets_Pb!U32</f>
        <v>-623.78328770003918</v>
      </c>
      <c r="W32" s="11">
        <f>'POM Portables Lead-acid'!V32-'cameras games_Pb'!V32-cellphones_Pb!V32-'Cordless Tools_Pb'!W32-PortablePCs_Pb!V32-Tablets_Pb!V32</f>
        <v>-746.5024095105681</v>
      </c>
      <c r="X32" s="11">
        <f>'POM Portables Lead-acid'!W32-'cameras games_Pb'!W32-cellphones_Pb!W32-'Cordless Tools_Pb'!X32-PortablePCs_Pb!W32-Tablets_Pb!W32</f>
        <v>-797.8253045046423</v>
      </c>
      <c r="Y32" s="11">
        <f>'POM Portables Lead-acid'!X32-'cameras games_Pb'!X32-cellphones_Pb!X32-'Cordless Tools_Pb'!Y32-PortablePCs_Pb!X32-Tablets_Pb!X32</f>
        <v>-808.6579211535161</v>
      </c>
      <c r="Z32" s="11">
        <f>'POM Portables Lead-acid'!Y32-'cameras games_Pb'!Y32-cellphones_Pb!Y32-'Cordless Tools_Pb'!Z32-PortablePCs_Pb!Y32-Tablets_Pb!Y32</f>
        <v>-794.4092996930458</v>
      </c>
      <c r="AA32" s="11">
        <f>'POM Portables Lead-acid'!Z32-'cameras games_Pb'!Z32-cellphones_Pb!Z32-'Cordless Tools_Pb'!AA32-PortablePCs_Pb!Z32-Tablets_Pb!Z32</f>
        <v>-847.58845873510484</v>
      </c>
      <c r="AB32" s="11">
        <f>'POM Portables Lead-acid'!AA32-'cameras games_Pb'!AA32-cellphones_Pb!AA32-'Cordless Tools_Pb'!AB32-PortablePCs_Pb!AA32-Tablets_Pb!AA32</f>
        <v>-120.24903035773337</v>
      </c>
      <c r="AC32" s="11">
        <f>'POM Portables Lead-acid'!AB32-'cameras games_Pb'!AB32-cellphones_Pb!AB32-'Cordless Tools_Pb'!AC32-PortablePCs_Pb!AB32-Tablets_Pb!AB32</f>
        <v>-305.83178881887937</v>
      </c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3"/>
      <c r="AX32" s="13"/>
      <c r="AY32" s="13"/>
      <c r="AZ32" s="13"/>
      <c r="BA32" s="13"/>
      <c r="BB32" s="13"/>
      <c r="BC32" s="13"/>
      <c r="BD32" s="13"/>
      <c r="BE32" s="13"/>
      <c r="BF32" s="13"/>
    </row>
    <row r="33" spans="6:58" x14ac:dyDescent="0.35">
      <c r="F33" t="s">
        <v>612</v>
      </c>
      <c r="G33" s="26" t="s">
        <v>60</v>
      </c>
      <c r="H33" s="11">
        <f>'POM Portables Lead-acid'!G33-'cameras games_Pb'!G33-cellphones_Pb!G33-'Cordless Tools_Pb'!H33-PortablePCs_Pb!G33-Tablets_Pb!G33</f>
        <v>29.33288658284156</v>
      </c>
      <c r="I33" s="11">
        <f>'POM Portables Lead-acid'!H33-'cameras games_Pb'!H33-cellphones_Pb!H33-'Cordless Tools_Pb'!I33-PortablePCs_Pb!H33-Tablets_Pb!H33</f>
        <v>26.397357145019672</v>
      </c>
      <c r="J33" s="11">
        <f>'POM Portables Lead-acid'!I33-'cameras games_Pb'!I33-cellphones_Pb!I33-'Cordless Tools_Pb'!J33-PortablePCs_Pb!I33-Tablets_Pb!I33</f>
        <v>-46.859448424546621</v>
      </c>
      <c r="K33" s="11">
        <f>'POM Portables Lead-acid'!J33-'cameras games_Pb'!J33-cellphones_Pb!J33-'Cordless Tools_Pb'!K33-PortablePCs_Pb!J33-Tablets_Pb!J33</f>
        <v>-57.51714083396412</v>
      </c>
      <c r="L33" s="11">
        <f>'POM Portables Lead-acid'!K33-'cameras games_Pb'!K33-cellphones_Pb!K33-'Cordless Tools_Pb'!L33-PortablePCs_Pb!K33-Tablets_Pb!K33</f>
        <v>-61.622498648411202</v>
      </c>
      <c r="M33" s="11">
        <f>'POM Portables Lead-acid'!L33-'cameras games_Pb'!L33-cellphones_Pb!L33-'Cordless Tools_Pb'!M33-PortablePCs_Pb!L33-Tablets_Pb!L33</f>
        <v>-65.470898240706532</v>
      </c>
      <c r="N33" s="11">
        <f>'POM Portables Lead-acid'!M33-'cameras games_Pb'!M33-cellphones_Pb!M33-'Cordless Tools_Pb'!N33-PortablePCs_Pb!M33-Tablets_Pb!M33</f>
        <v>-223.99161699148004</v>
      </c>
      <c r="O33" s="11">
        <f>'POM Portables Lead-acid'!N33-'cameras games_Pb'!N33-cellphones_Pb!N33-'Cordless Tools_Pb'!O33-PortablePCs_Pb!N33-Tablets_Pb!N33</f>
        <v>-173.4588595862736</v>
      </c>
      <c r="P33" s="11">
        <f>'POM Portables Lead-acid'!O33-'cameras games_Pb'!O33-cellphones_Pb!O33-'Cordless Tools_Pb'!P33-PortablePCs_Pb!O33-Tablets_Pb!O33</f>
        <v>-161.15350649988574</v>
      </c>
      <c r="Q33" s="11">
        <f>'POM Portables Lead-acid'!P33-'cameras games_Pb'!P33-cellphones_Pb!P33-'Cordless Tools_Pb'!Q33-PortablePCs_Pb!P33-Tablets_Pb!P33</f>
        <v>-142.65263696040142</v>
      </c>
      <c r="R33" s="11">
        <f>'POM Portables Lead-acid'!Q33-'cameras games_Pb'!Q33-cellphones_Pb!Q33-'Cordless Tools_Pb'!R33-PortablePCs_Pb!Q33-Tablets_Pb!Q33</f>
        <v>-172.71508303474576</v>
      </c>
      <c r="S33" s="11">
        <f>'POM Portables Lead-acid'!R33-'cameras games_Pb'!R33-cellphones_Pb!R33-'Cordless Tools_Pb'!S33-PortablePCs_Pb!R33-Tablets_Pb!R33</f>
        <v>-165.62746311383711</v>
      </c>
      <c r="T33" s="11">
        <f>'POM Portables Lead-acid'!S33-'cameras games_Pb'!S33-cellphones_Pb!S33-'Cordless Tools_Pb'!T33-PortablePCs_Pb!S33-Tablets_Pb!S33</f>
        <v>-221.43587883320944</v>
      </c>
      <c r="U33" s="11">
        <f>'POM Portables Lead-acid'!T33-'cameras games_Pb'!T33-cellphones_Pb!T33-'Cordless Tools_Pb'!U33-PortablePCs_Pb!T33-Tablets_Pb!T33</f>
        <v>-113.36191228385434</v>
      </c>
      <c r="V33" s="11">
        <f>'POM Portables Lead-acid'!U33-'cameras games_Pb'!U33-cellphones_Pb!U33-'Cordless Tools_Pb'!V33-PortablePCs_Pb!U33-Tablets_Pb!U33</f>
        <v>-171.49220111318115</v>
      </c>
      <c r="W33" s="11">
        <f>'POM Portables Lead-acid'!V33-'cameras games_Pb'!V33-cellphones_Pb!V33-'Cordless Tools_Pb'!W33-PortablePCs_Pb!V33-Tablets_Pb!V33</f>
        <v>-217.43771747974449</v>
      </c>
      <c r="X33" s="11">
        <f>'POM Portables Lead-acid'!W33-'cameras games_Pb'!W33-cellphones_Pb!W33-'Cordless Tools_Pb'!X33-PortablePCs_Pb!W33-Tablets_Pb!W33</f>
        <v>-209.45797236899776</v>
      </c>
      <c r="Y33" s="11">
        <f>'POM Portables Lead-acid'!X33-'cameras games_Pb'!X33-cellphones_Pb!X33-'Cordless Tools_Pb'!Y33-PortablePCs_Pb!X33-Tablets_Pb!X33</f>
        <v>-429.58323730102035</v>
      </c>
      <c r="Z33" s="11">
        <f>'POM Portables Lead-acid'!Y33-'cameras games_Pb'!Y33-cellphones_Pb!Y33-'Cordless Tools_Pb'!Z33-PortablePCs_Pb!Y33-Tablets_Pb!Y33</f>
        <v>-391.93985717870044</v>
      </c>
      <c r="AA33" s="11">
        <f>'POM Portables Lead-acid'!Z33-'cameras games_Pb'!Z33-cellphones_Pb!Z33-'Cordless Tools_Pb'!AA33-PortablePCs_Pb!Z33-Tablets_Pb!Z33</f>
        <v>-350.18711190055444</v>
      </c>
      <c r="AB33" s="11">
        <f>'POM Portables Lead-acid'!AA33-'cameras games_Pb'!AA33-cellphones_Pb!AA33-'Cordless Tools_Pb'!AB33-PortablePCs_Pb!AA33-Tablets_Pb!AA33</f>
        <v>-119.99345982107917</v>
      </c>
      <c r="AC33" s="11">
        <f>'POM Portables Lead-acid'!AB33-'cameras games_Pb'!AB33-cellphones_Pb!AB33-'Cordless Tools_Pb'!AC33-PortablePCs_Pb!AB33-Tablets_Pb!AB33</f>
        <v>-265.33607556758994</v>
      </c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13"/>
      <c r="AY33" s="13"/>
      <c r="AZ33" s="13"/>
      <c r="BA33" s="13"/>
      <c r="BB33" s="13"/>
      <c r="BC33" s="13"/>
      <c r="BD33" s="13"/>
      <c r="BE33" s="13"/>
      <c r="BF33" s="13"/>
    </row>
    <row r="34" spans="6:58" x14ac:dyDescent="0.35">
      <c r="F34" t="s">
        <v>612</v>
      </c>
      <c r="G34" s="26" t="s">
        <v>61</v>
      </c>
      <c r="H34" s="11">
        <f>'POM Portables Lead-acid'!G34-'cameras games_Pb'!G34-cellphones_Pb!G34-'Cordless Tools_Pb'!H34-PortablePCs_Pb!G34-Tablets_Pb!G34</f>
        <v>-211.10078256363769</v>
      </c>
      <c r="I34" s="11">
        <f>'POM Portables Lead-acid'!H34-'cameras games_Pb'!H34-cellphones_Pb!H34-'Cordless Tools_Pb'!I34-PortablePCs_Pb!H34-Tablets_Pb!H34</f>
        <v>-289.39470278872409</v>
      </c>
      <c r="J34" s="11">
        <f>'POM Portables Lead-acid'!I34-'cameras games_Pb'!I34-cellphones_Pb!I34-'Cordless Tools_Pb'!J34-PortablePCs_Pb!I34-Tablets_Pb!I34</f>
        <v>-451.38834053522191</v>
      </c>
      <c r="K34" s="11">
        <f>'POM Portables Lead-acid'!J34-'cameras games_Pb'!J34-cellphones_Pb!J34-'Cordless Tools_Pb'!K34-PortablePCs_Pb!J34-Tablets_Pb!J34</f>
        <v>-332.1974445467531</v>
      </c>
      <c r="L34" s="11">
        <f>'POM Portables Lead-acid'!K34-'cameras games_Pb'!K34-cellphones_Pb!K34-'Cordless Tools_Pb'!L34-PortablePCs_Pb!K34-Tablets_Pb!K34</f>
        <v>-306.92760982122115</v>
      </c>
      <c r="M34" s="11">
        <f>'POM Portables Lead-acid'!L34-'cameras games_Pb'!L34-cellphones_Pb!L34-'Cordless Tools_Pb'!M34-PortablePCs_Pb!L34-Tablets_Pb!L34</f>
        <v>-366.71000300925118</v>
      </c>
      <c r="N34" s="11">
        <f>'POM Portables Lead-acid'!M34-'cameras games_Pb'!M34-cellphones_Pb!M34-'Cordless Tools_Pb'!N34-PortablePCs_Pb!M34-Tablets_Pb!M34</f>
        <v>-317.800104666783</v>
      </c>
      <c r="O34" s="11">
        <f>'POM Portables Lead-acid'!N34-'cameras games_Pb'!N34-cellphones_Pb!N34-'Cordless Tools_Pb'!O34-PortablePCs_Pb!N34-Tablets_Pb!N34</f>
        <v>-306.63312791758767</v>
      </c>
      <c r="P34" s="11">
        <f>'POM Portables Lead-acid'!O34-'cameras games_Pb'!O34-cellphones_Pb!O34-'Cordless Tools_Pb'!P34-PortablePCs_Pb!O34-Tablets_Pb!O34</f>
        <v>-379.51607848529284</v>
      </c>
      <c r="Q34" s="11">
        <f>'POM Portables Lead-acid'!P34-'cameras games_Pb'!P34-cellphones_Pb!P34-'Cordless Tools_Pb'!Q34-PortablePCs_Pb!P34-Tablets_Pb!P34</f>
        <v>-500.22410004106229</v>
      </c>
      <c r="R34" s="11">
        <f>'POM Portables Lead-acid'!Q34-'cameras games_Pb'!Q34-cellphones_Pb!Q34-'Cordless Tools_Pb'!R34-PortablePCs_Pb!Q34-Tablets_Pb!Q34</f>
        <v>-489.50453457148575</v>
      </c>
      <c r="S34" s="11">
        <f>'POM Portables Lead-acid'!R34-'cameras games_Pb'!R34-cellphones_Pb!R34-'Cordless Tools_Pb'!S34-PortablePCs_Pb!R34-Tablets_Pb!R34</f>
        <v>-552.77367383790317</v>
      </c>
      <c r="T34" s="11">
        <f>'POM Portables Lead-acid'!S34-'cameras games_Pb'!S34-cellphones_Pb!S34-'Cordless Tools_Pb'!T34-PortablePCs_Pb!S34-Tablets_Pb!S34</f>
        <v>-609.94880258226976</v>
      </c>
      <c r="U34" s="11">
        <f>'POM Portables Lead-acid'!T34-'cameras games_Pb'!T34-cellphones_Pb!T34-'Cordless Tools_Pb'!U34-PortablePCs_Pb!T34-Tablets_Pb!T34</f>
        <v>-551.18476619723879</v>
      </c>
      <c r="V34" s="11">
        <f>'POM Portables Lead-acid'!U34-'cameras games_Pb'!U34-cellphones_Pb!U34-'Cordless Tools_Pb'!V34-PortablePCs_Pb!U34-Tablets_Pb!U34</f>
        <v>-768.59095331599292</v>
      </c>
      <c r="W34" s="11">
        <f>'POM Portables Lead-acid'!V34-'cameras games_Pb'!V34-cellphones_Pb!V34-'Cordless Tools_Pb'!W34-PortablePCs_Pb!V34-Tablets_Pb!V34</f>
        <v>-969.38758579724822</v>
      </c>
      <c r="X34" s="11">
        <f>'POM Portables Lead-acid'!W34-'cameras games_Pb'!W34-cellphones_Pb!W34-'Cordless Tools_Pb'!X34-PortablePCs_Pb!W34-Tablets_Pb!W34</f>
        <v>-1064.3442670789118</v>
      </c>
      <c r="Y34" s="11">
        <f>'POM Portables Lead-acid'!X34-'cameras games_Pb'!X34-cellphones_Pb!X34-'Cordless Tools_Pb'!Y34-PortablePCs_Pb!X34-Tablets_Pb!X34</f>
        <v>-1080.7066771632014</v>
      </c>
      <c r="Z34" s="11">
        <f>'POM Portables Lead-acid'!Y34-'cameras games_Pb'!Y34-cellphones_Pb!Y34-'Cordless Tools_Pb'!Z34-PortablePCs_Pb!Y34-Tablets_Pb!Y34</f>
        <v>-1043.6820735531933</v>
      </c>
      <c r="AA34" s="11">
        <f>'POM Portables Lead-acid'!Z34-'cameras games_Pb'!Z34-cellphones_Pb!Z34-'Cordless Tools_Pb'!AA34-PortablePCs_Pb!Z34-Tablets_Pb!Z34</f>
        <v>-828.24483016271881</v>
      </c>
      <c r="AB34" s="11">
        <f>'POM Portables Lead-acid'!AA34-'cameras games_Pb'!AA34-cellphones_Pb!AA34-'Cordless Tools_Pb'!AB34-PortablePCs_Pb!AA34-Tablets_Pb!AA34</f>
        <v>31.847936584385025</v>
      </c>
      <c r="AC34" s="11">
        <f>'POM Portables Lead-acid'!AB34-'cameras games_Pb'!AB34-cellphones_Pb!AB34-'Cordless Tools_Pb'!AC34-PortablePCs_Pb!AB34-Tablets_Pb!AB34</f>
        <v>-229.20334498020213</v>
      </c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  <c r="AV34" s="13"/>
      <c r="AW34" s="13"/>
      <c r="AX34" s="13"/>
      <c r="AY34" s="13"/>
      <c r="AZ34" s="13"/>
      <c r="BA34" s="13"/>
      <c r="BB34" s="13"/>
      <c r="BC34" s="13"/>
      <c r="BD34" s="13"/>
      <c r="BE34" s="13"/>
      <c r="BF34" s="13"/>
    </row>
    <row r="35" spans="6:58" x14ac:dyDescent="0.35">
      <c r="F35" t="s">
        <v>612</v>
      </c>
      <c r="G35" s="26" t="s">
        <v>62</v>
      </c>
      <c r="H35" s="11">
        <f>'POM Portables Lead-acid'!G35-'cameras games_Pb'!G35-cellphones_Pb!G35-'Cordless Tools_Pb'!H35-PortablePCs_Pb!G35-Tablets_Pb!G35</f>
        <v>-113.42746230595208</v>
      </c>
      <c r="I35" s="11">
        <f>'POM Portables Lead-acid'!H35-'cameras games_Pb'!H35-cellphones_Pb!H35-'Cordless Tools_Pb'!I35-PortablePCs_Pb!H35-Tablets_Pb!H35</f>
        <v>-86.277040491775537</v>
      </c>
      <c r="J35" s="11">
        <f>'POM Portables Lead-acid'!I35-'cameras games_Pb'!I35-cellphones_Pb!I35-'Cordless Tools_Pb'!J35-PortablePCs_Pb!I35-Tablets_Pb!I35</f>
        <v>-73.654560050933355</v>
      </c>
      <c r="K35" s="11">
        <f>'POM Portables Lead-acid'!J35-'cameras games_Pb'!J35-cellphones_Pb!J35-'Cordless Tools_Pb'!K35-PortablePCs_Pb!J35-Tablets_Pb!J35</f>
        <v>-87.489441477489734</v>
      </c>
      <c r="L35" s="11">
        <f>'POM Portables Lead-acid'!K35-'cameras games_Pb'!K35-cellphones_Pb!K35-'Cordless Tools_Pb'!L35-PortablePCs_Pb!K35-Tablets_Pb!K35</f>
        <v>-102.01456150345919</v>
      </c>
      <c r="M35" s="11">
        <f>'POM Portables Lead-acid'!L35-'cameras games_Pb'!L35-cellphones_Pb!L35-'Cordless Tools_Pb'!M35-PortablePCs_Pb!L35-Tablets_Pb!L35</f>
        <v>-117.29039709010785</v>
      </c>
      <c r="N35" s="11">
        <f>'POM Portables Lead-acid'!M35-'cameras games_Pb'!M35-cellphones_Pb!M35-'Cordless Tools_Pb'!N35-PortablePCs_Pb!M35-Tablets_Pb!M35</f>
        <v>-203.83117893906399</v>
      </c>
      <c r="O35" s="11">
        <f>'POM Portables Lead-acid'!N35-'cameras games_Pb'!N35-cellphones_Pb!N35-'Cordless Tools_Pb'!O35-PortablePCs_Pb!N35-Tablets_Pb!N35</f>
        <v>-230.54893431768338</v>
      </c>
      <c r="P35" s="11">
        <f>'POM Portables Lead-acid'!O35-'cameras games_Pb'!O35-cellphones_Pb!O35-'Cordless Tools_Pb'!P35-PortablePCs_Pb!O35-Tablets_Pb!O35</f>
        <v>-271.28328558021934</v>
      </c>
      <c r="Q35" s="11">
        <f>'POM Portables Lead-acid'!P35-'cameras games_Pb'!P35-cellphones_Pb!P35-'Cordless Tools_Pb'!Q35-PortablePCs_Pb!P35-Tablets_Pb!P35</f>
        <v>-292.29452627340629</v>
      </c>
      <c r="R35" s="11">
        <f>'POM Portables Lead-acid'!Q35-'cameras games_Pb'!Q35-cellphones_Pb!Q35-'Cordless Tools_Pb'!R35-PortablePCs_Pb!Q35-Tablets_Pb!Q35</f>
        <v>-272.98449241971014</v>
      </c>
      <c r="S35" s="11">
        <f>'POM Portables Lead-acid'!R35-'cameras games_Pb'!R35-cellphones_Pb!R35-'Cordless Tools_Pb'!S35-PortablePCs_Pb!R35-Tablets_Pb!R35</f>
        <v>-256.2969862899584</v>
      </c>
      <c r="T35" s="11">
        <f>'POM Portables Lead-acid'!S35-'cameras games_Pb'!S35-cellphones_Pb!S35-'Cordless Tools_Pb'!T35-PortablePCs_Pb!S35-Tablets_Pb!S35</f>
        <v>-307.64726542306357</v>
      </c>
      <c r="U35" s="11">
        <f>'POM Portables Lead-acid'!T35-'cameras games_Pb'!T35-cellphones_Pb!T35-'Cordless Tools_Pb'!U35-PortablePCs_Pb!T35-Tablets_Pb!T35</f>
        <v>-314.13337411581506</v>
      </c>
      <c r="V35" s="11">
        <f>'POM Portables Lead-acid'!U35-'cameras games_Pb'!U35-cellphones_Pb!U35-'Cordless Tools_Pb'!V35-PortablePCs_Pb!U35-Tablets_Pb!U35</f>
        <v>-386.55879123056241</v>
      </c>
      <c r="W35" s="11">
        <f>'POM Portables Lead-acid'!V35-'cameras games_Pb'!V35-cellphones_Pb!V35-'Cordless Tools_Pb'!W35-PortablePCs_Pb!V35-Tablets_Pb!V35</f>
        <v>-462.79876045134665</v>
      </c>
      <c r="X35" s="11">
        <f>'POM Portables Lead-acid'!W35-'cameras games_Pb'!W35-cellphones_Pb!W35-'Cordless Tools_Pb'!X35-PortablePCs_Pb!W35-Tablets_Pb!W35</f>
        <v>-436.2604132058064</v>
      </c>
      <c r="Y35" s="11">
        <f>'POM Portables Lead-acid'!X35-'cameras games_Pb'!X35-cellphones_Pb!X35-'Cordless Tools_Pb'!Y35-PortablePCs_Pb!X35-Tablets_Pb!X35</f>
        <v>-393.30368504127205</v>
      </c>
      <c r="Z35" s="11">
        <f>'POM Portables Lead-acid'!Y35-'cameras games_Pb'!Y35-cellphones_Pb!Y35-'Cordless Tools_Pb'!Z35-PortablePCs_Pb!Y35-Tablets_Pb!Y35</f>
        <v>-382.36447489858347</v>
      </c>
      <c r="AA35" s="11">
        <f>'POM Portables Lead-acid'!Z35-'cameras games_Pb'!Z35-cellphones_Pb!Z35-'Cordless Tools_Pb'!AA35-PortablePCs_Pb!Z35-Tablets_Pb!Z35</f>
        <v>-403.37780696522714</v>
      </c>
      <c r="AB35" s="11">
        <f>'POM Portables Lead-acid'!AA35-'cameras games_Pb'!AA35-cellphones_Pb!AA35-'Cordless Tools_Pb'!AB35-PortablePCs_Pb!AA35-Tablets_Pb!AA35</f>
        <v>-108.41177744200526</v>
      </c>
      <c r="AC35" s="11">
        <f>'POM Portables Lead-acid'!AB35-'cameras games_Pb'!AB35-cellphones_Pb!AB35-'Cordless Tools_Pb'!AC35-PortablePCs_Pb!AB35-Tablets_Pb!AB35</f>
        <v>-169.12663812288611</v>
      </c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3"/>
      <c r="BB35" s="13"/>
      <c r="BC35" s="13"/>
      <c r="BD35" s="13"/>
      <c r="BE35" s="13"/>
      <c r="BF35" s="13"/>
    </row>
    <row r="36" spans="6:58" x14ac:dyDescent="0.35">
      <c r="F36" t="s">
        <v>612</v>
      </c>
      <c r="G36" s="26" t="s">
        <v>63</v>
      </c>
      <c r="H36" s="11">
        <f>'POM Portables Lead-acid'!G36-'cameras games_Pb'!G36-cellphones_Pb!G36-'Cordless Tools_Pb'!H36-PortablePCs_Pb!G36-Tablets_Pb!G36</f>
        <v>28.36159460839205</v>
      </c>
      <c r="I36" s="11">
        <f>'POM Portables Lead-acid'!H36-'cameras games_Pb'!H36-cellphones_Pb!H36-'Cordless Tools_Pb'!I36-PortablePCs_Pb!H36-Tablets_Pb!H36</f>
        <v>32.712752953477079</v>
      </c>
      <c r="J36" s="11">
        <f>'POM Portables Lead-acid'!I36-'cameras games_Pb'!I36-cellphones_Pb!I36-'Cordless Tools_Pb'!J36-PortablePCs_Pb!I36-Tablets_Pb!I36</f>
        <v>13.372021778033201</v>
      </c>
      <c r="K36" s="11">
        <f>'POM Portables Lead-acid'!J36-'cameras games_Pb'!J36-cellphones_Pb!J36-'Cordless Tools_Pb'!K36-PortablePCs_Pb!J36-Tablets_Pb!J36</f>
        <v>-6.3759451147367798</v>
      </c>
      <c r="L36" s="11">
        <f>'POM Portables Lead-acid'!K36-'cameras games_Pb'!K36-cellphones_Pb!K36-'Cordless Tools_Pb'!L36-PortablePCs_Pb!K36-Tablets_Pb!K36</f>
        <v>-21.331479996770952</v>
      </c>
      <c r="M36" s="11">
        <f>'POM Portables Lead-acid'!L36-'cameras games_Pb'!L36-cellphones_Pb!L36-'Cordless Tools_Pb'!M36-PortablePCs_Pb!L36-Tablets_Pb!L36</f>
        <v>-59.659713278664881</v>
      </c>
      <c r="N36" s="11">
        <f>'POM Portables Lead-acid'!M36-'cameras games_Pb'!M36-cellphones_Pb!M36-'Cordless Tools_Pb'!N36-PortablePCs_Pb!M36-Tablets_Pb!M36</f>
        <v>-76.827842737418379</v>
      </c>
      <c r="O36" s="11">
        <f>'POM Portables Lead-acid'!N36-'cameras games_Pb'!N36-cellphones_Pb!N36-'Cordless Tools_Pb'!O36-PortablePCs_Pb!N36-Tablets_Pb!N36</f>
        <v>-96.758169522735443</v>
      </c>
      <c r="P36" s="11">
        <f>'POM Portables Lead-acid'!O36-'cameras games_Pb'!O36-cellphones_Pb!O36-'Cordless Tools_Pb'!P36-PortablePCs_Pb!O36-Tablets_Pb!O36</f>
        <v>-96.394257190744753</v>
      </c>
      <c r="Q36" s="11">
        <f>'POM Portables Lead-acid'!P36-'cameras games_Pb'!P36-cellphones_Pb!P36-'Cordless Tools_Pb'!Q36-PortablePCs_Pb!P36-Tablets_Pb!P36</f>
        <v>-138.65794830900825</v>
      </c>
      <c r="R36" s="11">
        <f>'POM Portables Lead-acid'!Q36-'cameras games_Pb'!Q36-cellphones_Pb!Q36-'Cordless Tools_Pb'!R36-PortablePCs_Pb!Q36-Tablets_Pb!Q36</f>
        <v>-131.36560344814313</v>
      </c>
      <c r="S36" s="11">
        <f>'POM Portables Lead-acid'!R36-'cameras games_Pb'!R36-cellphones_Pb!R36-'Cordless Tools_Pb'!S36-PortablePCs_Pb!R36-Tablets_Pb!R36</f>
        <v>-143.71966967809237</v>
      </c>
      <c r="T36" s="11">
        <f>'POM Portables Lead-acid'!S36-'cameras games_Pb'!S36-cellphones_Pb!S36-'Cordless Tools_Pb'!T36-PortablePCs_Pb!S36-Tablets_Pb!S36</f>
        <v>-156.97805928026759</v>
      </c>
      <c r="U36" s="11">
        <f>'POM Portables Lead-acid'!T36-'cameras games_Pb'!T36-cellphones_Pb!T36-'Cordless Tools_Pb'!U36-PortablePCs_Pb!T36-Tablets_Pb!T36</f>
        <v>-204.6206788890336</v>
      </c>
      <c r="V36" s="11">
        <f>'POM Portables Lead-acid'!U36-'cameras games_Pb'!U36-cellphones_Pb!U36-'Cordless Tools_Pb'!V36-PortablePCs_Pb!U36-Tablets_Pb!U36</f>
        <v>-277.06030202422045</v>
      </c>
      <c r="W36" s="11">
        <f>'POM Portables Lead-acid'!V36-'cameras games_Pb'!V36-cellphones_Pb!V36-'Cordless Tools_Pb'!W36-PortablePCs_Pb!V36-Tablets_Pb!V36</f>
        <v>-337.31556972994264</v>
      </c>
      <c r="X36" s="11">
        <f>'POM Portables Lead-acid'!W36-'cameras games_Pb'!W36-cellphones_Pb!W36-'Cordless Tools_Pb'!X36-PortablePCs_Pb!W36-Tablets_Pb!W36</f>
        <v>-402.55027530546886</v>
      </c>
      <c r="Y36" s="11">
        <f>'POM Portables Lead-acid'!X36-'cameras games_Pb'!X36-cellphones_Pb!X36-'Cordless Tools_Pb'!Y36-PortablePCs_Pb!X36-Tablets_Pb!X36</f>
        <v>-458.87663044004591</v>
      </c>
      <c r="Z36" s="11">
        <f>'POM Portables Lead-acid'!Y36-'cameras games_Pb'!Y36-cellphones_Pb!Y36-'Cordless Tools_Pb'!Z36-PortablePCs_Pb!Y36-Tablets_Pb!Y36</f>
        <v>-487.95803924432249</v>
      </c>
      <c r="AA36" s="11">
        <f>'POM Portables Lead-acid'!Z36-'cameras games_Pb'!Z36-cellphones_Pb!Z36-'Cordless Tools_Pb'!AA36-PortablePCs_Pb!Z36-Tablets_Pb!Z36</f>
        <v>-458.70499206248058</v>
      </c>
      <c r="AB36" s="11">
        <f>'POM Portables Lead-acid'!AA36-'cameras games_Pb'!AA36-cellphones_Pb!AA36-'Cordless Tools_Pb'!AB36-PortablePCs_Pb!AA36-Tablets_Pb!AA36</f>
        <v>-94.039760785003182</v>
      </c>
      <c r="AC36" s="11">
        <f>'POM Portables Lead-acid'!AB36-'cameras games_Pb'!AB36-cellphones_Pb!AB36-'Cordless Tools_Pb'!AC36-PortablePCs_Pb!AB36-Tablets_Pb!AB36</f>
        <v>-173.94390127189615</v>
      </c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3"/>
      <c r="BB36" s="13"/>
      <c r="BC36" s="13"/>
      <c r="BD36" s="13"/>
      <c r="BE36" s="13"/>
      <c r="BF36" s="13"/>
    </row>
    <row r="37" spans="6:58" x14ac:dyDescent="0.35">
      <c r="F37" t="s">
        <v>612</v>
      </c>
      <c r="G37" s="26" t="s">
        <v>64</v>
      </c>
      <c r="H37" s="11">
        <f>'POM Portables Lead-acid'!G37-'cameras games_Pb'!G37-cellphones_Pb!G37-'Cordless Tools_Pb'!H37-PortablePCs_Pb!G37-Tablets_Pb!G37</f>
        <v>-38.348821777143769</v>
      </c>
      <c r="I37" s="11">
        <f>'POM Portables Lead-acid'!H37-'cameras games_Pb'!H37-cellphones_Pb!H37-'Cordless Tools_Pb'!I37-PortablePCs_Pb!H37-Tablets_Pb!H37</f>
        <v>-81.384645054708429</v>
      </c>
      <c r="J37" s="11">
        <f>'POM Portables Lead-acid'!I37-'cameras games_Pb'!I37-cellphones_Pb!I37-'Cordless Tools_Pb'!J37-PortablePCs_Pb!I37-Tablets_Pb!I37</f>
        <v>-64.541158172079349</v>
      </c>
      <c r="K37" s="11">
        <f>'POM Portables Lead-acid'!J37-'cameras games_Pb'!J37-cellphones_Pb!J37-'Cordless Tools_Pb'!K37-PortablePCs_Pb!J37-Tablets_Pb!J37</f>
        <v>-73.763212181425502</v>
      </c>
      <c r="L37" s="11">
        <f>'POM Portables Lead-acid'!K37-'cameras games_Pb'!K37-cellphones_Pb!K37-'Cordless Tools_Pb'!L37-PortablePCs_Pb!K37-Tablets_Pb!K37</f>
        <v>-77.973643143697686</v>
      </c>
      <c r="M37" s="11">
        <f>'POM Portables Lead-acid'!L37-'cameras games_Pb'!L37-cellphones_Pb!L37-'Cordless Tools_Pb'!M37-PortablePCs_Pb!L37-Tablets_Pb!L37</f>
        <v>-75.96037929864508</v>
      </c>
      <c r="N37" s="11">
        <f>'POM Portables Lead-acid'!M37-'cameras games_Pb'!M37-cellphones_Pb!M37-'Cordless Tools_Pb'!N37-PortablePCs_Pb!M37-Tablets_Pb!M37</f>
        <v>-118.05958731476761</v>
      </c>
      <c r="O37" s="11">
        <f>'POM Portables Lead-acid'!N37-'cameras games_Pb'!N37-cellphones_Pb!N37-'Cordless Tools_Pb'!O37-PortablePCs_Pb!N37-Tablets_Pb!N37</f>
        <v>-109.45598971009524</v>
      </c>
      <c r="P37" s="11">
        <f>'POM Portables Lead-acid'!O37-'cameras games_Pb'!O37-cellphones_Pb!O37-'Cordless Tools_Pb'!P37-PortablePCs_Pb!O37-Tablets_Pb!O37</f>
        <v>-121.91570006529759</v>
      </c>
      <c r="Q37" s="11">
        <f>'POM Portables Lead-acid'!P37-'cameras games_Pb'!P37-cellphones_Pb!P37-'Cordless Tools_Pb'!Q37-PortablePCs_Pb!P37-Tablets_Pb!P37</f>
        <v>-144.59872446830335</v>
      </c>
      <c r="R37" s="11">
        <f>'POM Portables Lead-acid'!Q37-'cameras games_Pb'!Q37-cellphones_Pb!Q37-'Cordless Tools_Pb'!R37-PortablePCs_Pb!Q37-Tablets_Pb!Q37</f>
        <v>-135.97237393227317</v>
      </c>
      <c r="S37" s="11">
        <f>'POM Portables Lead-acid'!R37-'cameras games_Pb'!R37-cellphones_Pb!R37-'Cordless Tools_Pb'!S37-PortablePCs_Pb!R37-Tablets_Pb!R37</f>
        <v>-143.03992491969424</v>
      </c>
      <c r="T37" s="11">
        <f>'POM Portables Lead-acid'!S37-'cameras games_Pb'!S37-cellphones_Pb!S37-'Cordless Tools_Pb'!T37-PortablePCs_Pb!S37-Tablets_Pb!S37</f>
        <v>-151.47710761634607</v>
      </c>
      <c r="U37" s="11">
        <f>'POM Portables Lead-acid'!T37-'cameras games_Pb'!T37-cellphones_Pb!T37-'Cordless Tools_Pb'!U37-PortablePCs_Pb!T37-Tablets_Pb!T37</f>
        <v>-139.73574145752914</v>
      </c>
      <c r="V37" s="11">
        <f>'POM Portables Lead-acid'!U37-'cameras games_Pb'!U37-cellphones_Pb!U37-'Cordless Tools_Pb'!V37-PortablePCs_Pb!U37-Tablets_Pb!U37</f>
        <v>-218.33943079576386</v>
      </c>
      <c r="W37" s="11">
        <f>'POM Portables Lead-acid'!V37-'cameras games_Pb'!V37-cellphones_Pb!V37-'Cordless Tools_Pb'!W37-PortablePCs_Pb!V37-Tablets_Pb!V37</f>
        <v>-246.85924393834253</v>
      </c>
      <c r="X37" s="11">
        <f>'POM Portables Lead-acid'!W37-'cameras games_Pb'!W37-cellphones_Pb!W37-'Cordless Tools_Pb'!X37-PortablePCs_Pb!W37-Tablets_Pb!W37</f>
        <v>-257.94977573058225</v>
      </c>
      <c r="Y37" s="11">
        <f>'POM Portables Lead-acid'!X37-'cameras games_Pb'!X37-cellphones_Pb!X37-'Cordless Tools_Pb'!Y37-PortablePCs_Pb!X37-Tablets_Pb!X37</f>
        <v>-265.03981006605011</v>
      </c>
      <c r="Z37" s="11">
        <f>'POM Portables Lead-acid'!Y37-'cameras games_Pb'!Y37-cellphones_Pb!Y37-'Cordless Tools_Pb'!Z37-PortablePCs_Pb!Y37-Tablets_Pb!Y37</f>
        <v>-225.58260574471927</v>
      </c>
      <c r="AA37" s="11">
        <f>'POM Portables Lead-acid'!Z37-'cameras games_Pb'!Z37-cellphones_Pb!Z37-'Cordless Tools_Pb'!AA37-PortablePCs_Pb!Z37-Tablets_Pb!Z37</f>
        <v>-192.86700220707939</v>
      </c>
      <c r="AB37" s="11">
        <f>'POM Portables Lead-acid'!AA37-'cameras games_Pb'!AA37-cellphones_Pb!AA37-'Cordless Tools_Pb'!AB37-PortablePCs_Pb!AA37-Tablets_Pb!AA37</f>
        <v>-34.474137865331258</v>
      </c>
      <c r="AC37" s="11">
        <f>'POM Portables Lead-acid'!AB37-'cameras games_Pb'!AB37-cellphones_Pb!AB37-'Cordless Tools_Pb'!AC37-PortablePCs_Pb!AB37-Tablets_Pb!AB37</f>
        <v>-70.89969761906481</v>
      </c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/>
      <c r="AZ37" s="13"/>
      <c r="BA37" s="13"/>
      <c r="BB37" s="13"/>
      <c r="BC37" s="13"/>
      <c r="BD37" s="13"/>
      <c r="BE37" s="13"/>
      <c r="BF37" s="13"/>
    </row>
    <row r="38" spans="6:58" x14ac:dyDescent="0.35">
      <c r="F38" t="s">
        <v>612</v>
      </c>
      <c r="G38" s="26" t="s">
        <v>65</v>
      </c>
      <c r="H38" s="11">
        <f>'POM Portables Lead-acid'!G38-'cameras games_Pb'!G38-cellphones_Pb!G38-'Cordless Tools_Pb'!H38-PortablePCs_Pb!G38-Tablets_Pb!G38</f>
        <v>-8.6748227373480393</v>
      </c>
      <c r="I38" s="11">
        <f>'POM Portables Lead-acid'!H38-'cameras games_Pb'!H38-cellphones_Pb!H38-'Cordless Tools_Pb'!I38-PortablePCs_Pb!H38-Tablets_Pb!H38</f>
        <v>-13.418863650051382</v>
      </c>
      <c r="J38" s="11">
        <f>'POM Portables Lead-acid'!I38-'cameras games_Pb'!I38-cellphones_Pb!I38-'Cordless Tools_Pb'!J38-PortablePCs_Pb!I38-Tablets_Pb!I38</f>
        <v>-13.759860308285091</v>
      </c>
      <c r="K38" s="11">
        <f>'POM Portables Lead-acid'!J38-'cameras games_Pb'!J38-cellphones_Pb!J38-'Cordless Tools_Pb'!K38-PortablePCs_Pb!J38-Tablets_Pb!J38</f>
        <v>-21.676514261535836</v>
      </c>
      <c r="L38" s="11">
        <f>'POM Portables Lead-acid'!K38-'cameras games_Pb'!K38-cellphones_Pb!K38-'Cordless Tools_Pb'!L38-PortablePCs_Pb!K38-Tablets_Pb!K38</f>
        <v>-33.98849276849154</v>
      </c>
      <c r="M38" s="11">
        <f>'POM Portables Lead-acid'!L38-'cameras games_Pb'!L38-cellphones_Pb!L38-'Cordless Tools_Pb'!M38-PortablePCs_Pb!L38-Tablets_Pb!L38</f>
        <v>-46.477052092372396</v>
      </c>
      <c r="N38" s="11">
        <f>'POM Portables Lead-acid'!M38-'cameras games_Pb'!M38-cellphones_Pb!M38-'Cordless Tools_Pb'!N38-PortablePCs_Pb!M38-Tablets_Pb!M38</f>
        <v>-45.95198332851237</v>
      </c>
      <c r="O38" s="11">
        <f>'POM Portables Lead-acid'!N38-'cameras games_Pb'!N38-cellphones_Pb!N38-'Cordless Tools_Pb'!O38-PortablePCs_Pb!N38-Tablets_Pb!N38</f>
        <v>-43.325895011796341</v>
      </c>
      <c r="P38" s="11">
        <f>'POM Portables Lead-acid'!O38-'cameras games_Pb'!O38-cellphones_Pb!O38-'Cordless Tools_Pb'!P38-PortablePCs_Pb!O38-Tablets_Pb!O38</f>
        <v>-49.764293030270728</v>
      </c>
      <c r="Q38" s="11">
        <f>'POM Portables Lead-acid'!P38-'cameras games_Pb'!P38-cellphones_Pb!P38-'Cordless Tools_Pb'!Q38-PortablePCs_Pb!P38-Tablets_Pb!P38</f>
        <v>-64.695453380775263</v>
      </c>
      <c r="R38" s="11">
        <f>'POM Portables Lead-acid'!Q38-'cameras games_Pb'!Q38-cellphones_Pb!Q38-'Cordless Tools_Pb'!R38-PortablePCs_Pb!Q38-Tablets_Pb!Q38</f>
        <v>-65.379491146138491</v>
      </c>
      <c r="S38" s="11">
        <f>'POM Portables Lead-acid'!R38-'cameras games_Pb'!R38-cellphones_Pb!R38-'Cordless Tools_Pb'!S38-PortablePCs_Pb!R38-Tablets_Pb!R38</f>
        <v>-73.567593390635793</v>
      </c>
      <c r="T38" s="11">
        <f>'POM Portables Lead-acid'!S38-'cameras games_Pb'!S38-cellphones_Pb!S38-'Cordless Tools_Pb'!T38-PortablePCs_Pb!S38-Tablets_Pb!S38</f>
        <v>-81.758672239261045</v>
      </c>
      <c r="U38" s="11">
        <f>'POM Portables Lead-acid'!T38-'cameras games_Pb'!T38-cellphones_Pb!T38-'Cordless Tools_Pb'!U38-PortablePCs_Pb!T38-Tablets_Pb!T38</f>
        <v>-78.550810322978947</v>
      </c>
      <c r="V38" s="11">
        <f>'POM Portables Lead-acid'!U38-'cameras games_Pb'!U38-cellphones_Pb!U38-'Cordless Tools_Pb'!V38-PortablePCs_Pb!U38-Tablets_Pb!U38</f>
        <v>-94.576628019850347</v>
      </c>
      <c r="W38" s="11">
        <f>'POM Portables Lead-acid'!V38-'cameras games_Pb'!V38-cellphones_Pb!V38-'Cordless Tools_Pb'!W38-PortablePCs_Pb!V38-Tablets_Pb!V38</f>
        <v>-112.78441938587943</v>
      </c>
      <c r="X38" s="11">
        <f>'POM Portables Lead-acid'!W38-'cameras games_Pb'!W38-cellphones_Pb!W38-'Cordless Tools_Pb'!X38-PortablePCs_Pb!W38-Tablets_Pb!W38</f>
        <v>-117.91982074796726</v>
      </c>
      <c r="Y38" s="11">
        <f>'POM Portables Lead-acid'!X38-'cameras games_Pb'!X38-cellphones_Pb!X38-'Cordless Tools_Pb'!Y38-PortablePCs_Pb!X38-Tablets_Pb!X38</f>
        <v>-125.97590155944503</v>
      </c>
      <c r="Z38" s="11">
        <f>'POM Portables Lead-acid'!Y38-'cameras games_Pb'!Y38-cellphones_Pb!Y38-'Cordless Tools_Pb'!Z38-PortablePCs_Pb!Y38-Tablets_Pb!Y38</f>
        <v>-118.68364045879719</v>
      </c>
      <c r="AA38" s="11">
        <f>'POM Portables Lead-acid'!Z38-'cameras games_Pb'!Z38-cellphones_Pb!Z38-'Cordless Tools_Pb'!AA38-PortablePCs_Pb!Z38-Tablets_Pb!Z38</f>
        <v>-118.60303336394196</v>
      </c>
      <c r="AB38" s="11">
        <f>'POM Portables Lead-acid'!AA38-'cameras games_Pb'!AA38-cellphones_Pb!AA38-'Cordless Tools_Pb'!AB38-PortablePCs_Pb!AA38-Tablets_Pb!AA38</f>
        <v>-33.691248832808284</v>
      </c>
      <c r="AC38" s="11">
        <f>'POM Portables Lead-acid'!AB38-'cameras games_Pb'!AB38-cellphones_Pb!AB38-'Cordless Tools_Pb'!AC38-PortablePCs_Pb!AB38-Tablets_Pb!AB38</f>
        <v>-56.297570793585052</v>
      </c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13"/>
      <c r="BB38" s="13"/>
      <c r="BC38" s="13"/>
      <c r="BD38" s="13"/>
      <c r="BE38" s="13"/>
      <c r="BF38" s="13"/>
    </row>
    <row r="39" spans="6:58" x14ac:dyDescent="0.35">
      <c r="F39" t="s">
        <v>612</v>
      </c>
      <c r="G39" s="26" t="s">
        <v>36</v>
      </c>
      <c r="H39" s="11">
        <f>'POM Portables Lead-acid'!G39-'cameras games_Pb'!G39-cellphones_Pb!G39-'Cordless Tools_Pb'!H39-PortablePCs_Pb!G39-Tablets_Pb!G39</f>
        <v>-575.63431255355454</v>
      </c>
      <c r="I39" s="11">
        <f>'POM Portables Lead-acid'!H39-'cameras games_Pb'!H39-cellphones_Pb!H39-'Cordless Tools_Pb'!I39-PortablePCs_Pb!H39-Tablets_Pb!H39</f>
        <v>-547.95079112923827</v>
      </c>
      <c r="J39" s="11">
        <f>'POM Portables Lead-acid'!I39-'cameras games_Pb'!I39-cellphones_Pb!I39-'Cordless Tools_Pb'!J39-PortablePCs_Pb!I39-Tablets_Pb!I39</f>
        <v>-644.27832776661478</v>
      </c>
      <c r="K39" s="11">
        <f>'POM Portables Lead-acid'!J39-'cameras games_Pb'!J39-cellphones_Pb!J39-'Cordless Tools_Pb'!K39-PortablePCs_Pb!J39-Tablets_Pb!J39</f>
        <v>-851.18512130083184</v>
      </c>
      <c r="L39" s="11">
        <f>'POM Portables Lead-acid'!K39-'cameras games_Pb'!K39-cellphones_Pb!K39-'Cordless Tools_Pb'!L39-PortablePCs_Pb!K39-Tablets_Pb!K39</f>
        <v>-797.99026800171441</v>
      </c>
      <c r="M39" s="11">
        <f>'POM Portables Lead-acid'!L39-'cameras games_Pb'!L39-cellphones_Pb!L39-'Cordless Tools_Pb'!M39-PortablePCs_Pb!L39-Tablets_Pb!L39</f>
        <v>-876.22134477828479</v>
      </c>
      <c r="N39" s="11">
        <f>'POM Portables Lead-acid'!M39-'cameras games_Pb'!M39-cellphones_Pb!M39-'Cordless Tools_Pb'!N39-PortablePCs_Pb!M39-Tablets_Pb!M39</f>
        <v>-964.46693411091928</v>
      </c>
      <c r="O39" s="11">
        <f>'POM Portables Lead-acid'!N39-'cameras games_Pb'!N39-cellphones_Pb!N39-'Cordless Tools_Pb'!O39-PortablePCs_Pb!N39-Tablets_Pb!N39</f>
        <v>-1073.2732709527593</v>
      </c>
      <c r="P39" s="11">
        <f>'POM Portables Lead-acid'!O39-'cameras games_Pb'!O39-cellphones_Pb!O39-'Cordless Tools_Pb'!P39-PortablePCs_Pb!O39-Tablets_Pb!O39</f>
        <v>-1307.3937942023445</v>
      </c>
      <c r="Q39" s="11">
        <f>'POM Portables Lead-acid'!P39-'cameras games_Pb'!P39-cellphones_Pb!P39-'Cordless Tools_Pb'!Q39-PortablePCs_Pb!P39-Tablets_Pb!P39</f>
        <v>-1361.7680104534916</v>
      </c>
      <c r="R39" s="11">
        <f>'POM Portables Lead-acid'!Q39-'cameras games_Pb'!Q39-cellphones_Pb!Q39-'Cordless Tools_Pb'!R39-PortablePCs_Pb!Q39-Tablets_Pb!Q39</f>
        <v>-1307.175496115824</v>
      </c>
      <c r="S39" s="11">
        <f>'POM Portables Lead-acid'!R39-'cameras games_Pb'!R39-cellphones_Pb!R39-'Cordless Tools_Pb'!S39-PortablePCs_Pb!R39-Tablets_Pb!R39</f>
        <v>-1421.6294548523297</v>
      </c>
      <c r="T39" s="11">
        <f>'POM Portables Lead-acid'!S39-'cameras games_Pb'!S39-cellphones_Pb!S39-'Cordless Tools_Pb'!T39-PortablePCs_Pb!S39-Tablets_Pb!S39</f>
        <v>-1544.0092576368688</v>
      </c>
      <c r="U39" s="11">
        <f>'POM Portables Lead-acid'!T39-'cameras games_Pb'!T39-cellphones_Pb!T39-'Cordless Tools_Pb'!U39-PortablePCs_Pb!T39-Tablets_Pb!T39</f>
        <v>-1469.9089867553421</v>
      </c>
      <c r="V39" s="11">
        <f>'POM Portables Lead-acid'!U39-'cameras games_Pb'!U39-cellphones_Pb!U39-'Cordless Tools_Pb'!V39-PortablePCs_Pb!U39-Tablets_Pb!U39</f>
        <v>-1682.1172908821723</v>
      </c>
      <c r="W39" s="11">
        <f>'POM Portables Lead-acid'!V39-'cameras games_Pb'!V39-cellphones_Pb!V39-'Cordless Tools_Pb'!W39-PortablePCs_Pb!V39-Tablets_Pb!V39</f>
        <v>-1915.2288444068477</v>
      </c>
      <c r="X39" s="11">
        <f>'POM Portables Lead-acid'!W39-'cameras games_Pb'!W39-cellphones_Pb!W39-'Cordless Tools_Pb'!X39-PortablePCs_Pb!W39-Tablets_Pb!W39</f>
        <v>-2035.3063313644388</v>
      </c>
      <c r="Y39" s="11">
        <f>'POM Portables Lead-acid'!X39-'cameras games_Pb'!X39-cellphones_Pb!X39-'Cordless Tools_Pb'!Y39-PortablePCs_Pb!X39-Tablets_Pb!X39</f>
        <v>-2103.6720040546547</v>
      </c>
      <c r="Z39" s="11">
        <f>'POM Portables Lead-acid'!Y39-'cameras games_Pb'!Y39-cellphones_Pb!Y39-'Cordless Tools_Pb'!Z39-PortablePCs_Pb!Y39-Tablets_Pb!Y39</f>
        <v>-2094.3490409504129</v>
      </c>
      <c r="AA39" s="11">
        <f>'POM Portables Lead-acid'!Z39-'cameras games_Pb'!Z39-cellphones_Pb!Z39-'Cordless Tools_Pb'!AA39-PortablePCs_Pb!Z39-Tablets_Pb!Z39</f>
        <v>-2083.1696870549722</v>
      </c>
      <c r="AB39" s="11">
        <f>'POM Portables Lead-acid'!AA39-'cameras games_Pb'!AA39-cellphones_Pb!AA39-'Cordless Tools_Pb'!AB39-PortablePCs_Pb!AA39-Tablets_Pb!AA39</f>
        <v>-761.42426293575124</v>
      </c>
      <c r="AC39" s="11">
        <f>'POM Portables Lead-acid'!AB39-'cameras games_Pb'!AB39-cellphones_Pb!AB39-'Cordless Tools_Pb'!AC39-PortablePCs_Pb!AB39-Tablets_Pb!AB39</f>
        <v>-1072.8867175681287</v>
      </c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13"/>
      <c r="BA39" s="13"/>
      <c r="BB39" s="13"/>
      <c r="BC39" s="13"/>
      <c r="BD39" s="13"/>
      <c r="BE39" s="13"/>
      <c r="BF39" s="13"/>
    </row>
    <row r="40" spans="6:58" x14ac:dyDescent="0.35">
      <c r="F40" t="s">
        <v>612</v>
      </c>
      <c r="G40" s="26" t="s">
        <v>37</v>
      </c>
      <c r="H40" s="11">
        <f>'POM Portables Lead-acid'!G40-'cameras games_Pb'!G40-cellphones_Pb!G40-'Cordless Tools_Pb'!H40-PortablePCs_Pb!G40-Tablets_Pb!G40</f>
        <v>116.14643683559933</v>
      </c>
      <c r="I40" s="11">
        <f>'POM Portables Lead-acid'!H40-'cameras games_Pb'!H40-cellphones_Pb!H40-'Cordless Tools_Pb'!I40-PortablePCs_Pb!H40-Tablets_Pb!H40</f>
        <v>117.99181058333923</v>
      </c>
      <c r="J40" s="11">
        <f>'POM Portables Lead-acid'!I40-'cameras games_Pb'!I40-cellphones_Pb!I40-'Cordless Tools_Pb'!J40-PortablePCs_Pb!I40-Tablets_Pb!I40</f>
        <v>138.98257169151023</v>
      </c>
      <c r="K40" s="11">
        <f>'POM Portables Lead-acid'!J40-'cameras games_Pb'!J40-cellphones_Pb!J40-'Cordless Tools_Pb'!K40-PortablePCs_Pb!J40-Tablets_Pb!J40</f>
        <v>69.14400473397302</v>
      </c>
      <c r="L40" s="11">
        <f>'POM Portables Lead-acid'!K40-'cameras games_Pb'!K40-cellphones_Pb!K40-'Cordless Tools_Pb'!L40-PortablePCs_Pb!K40-Tablets_Pb!K40</f>
        <v>122.78552434495543</v>
      </c>
      <c r="M40" s="11">
        <f>'POM Portables Lead-acid'!L40-'cameras games_Pb'!L40-cellphones_Pb!L40-'Cordless Tools_Pb'!M40-PortablePCs_Pb!L40-Tablets_Pb!L40</f>
        <v>149.81996460540884</v>
      </c>
      <c r="N40" s="11">
        <f>'POM Portables Lead-acid'!M40-'cameras games_Pb'!M40-cellphones_Pb!M40-'Cordless Tools_Pb'!N40-PortablePCs_Pb!M40-Tablets_Pb!M40</f>
        <v>224.27860430268814</v>
      </c>
      <c r="O40" s="11">
        <f>'POM Portables Lead-acid'!N40-'cameras games_Pb'!N40-cellphones_Pb!N40-'Cordless Tools_Pb'!O40-PortablePCs_Pb!N40-Tablets_Pb!N40</f>
        <v>274.82926644226001</v>
      </c>
      <c r="P40" s="11">
        <f>'POM Portables Lead-acid'!O40-'cameras games_Pb'!O40-cellphones_Pb!O40-'Cordless Tools_Pb'!P40-PortablePCs_Pb!O40-Tablets_Pb!O40</f>
        <v>303.94464447856899</v>
      </c>
      <c r="Q40" s="11">
        <f>'POM Portables Lead-acid'!P40-'cameras games_Pb'!P40-cellphones_Pb!P40-'Cordless Tools_Pb'!Q40-PortablePCs_Pb!P40-Tablets_Pb!P40</f>
        <v>294.49040265990277</v>
      </c>
      <c r="R40" s="11">
        <f>'POM Portables Lead-acid'!Q40-'cameras games_Pb'!Q40-cellphones_Pb!Q40-'Cordless Tools_Pb'!R40-PortablePCs_Pb!Q40-Tablets_Pb!Q40</f>
        <v>319.11351309017579</v>
      </c>
      <c r="S40" s="11">
        <f>'POM Portables Lead-acid'!R40-'cameras games_Pb'!R40-cellphones_Pb!R40-'Cordless Tools_Pb'!S40-PortablePCs_Pb!R40-Tablets_Pb!R40</f>
        <v>332.41515097114529</v>
      </c>
      <c r="T40" s="11">
        <f>'POM Portables Lead-acid'!S40-'cameras games_Pb'!S40-cellphones_Pb!S40-'Cordless Tools_Pb'!T40-PortablePCs_Pb!S40-Tablets_Pb!S40</f>
        <v>294.55747172613832</v>
      </c>
      <c r="U40" s="11">
        <f>'POM Portables Lead-acid'!T40-'cameras games_Pb'!T40-cellphones_Pb!T40-'Cordless Tools_Pb'!U40-PortablePCs_Pb!T40-Tablets_Pb!T40</f>
        <v>224.00247986266587</v>
      </c>
      <c r="V40" s="11">
        <f>'POM Portables Lead-acid'!U40-'cameras games_Pb'!U40-cellphones_Pb!U40-'Cordless Tools_Pb'!V40-PortablePCs_Pb!U40-Tablets_Pb!U40</f>
        <v>195.91093909264694</v>
      </c>
      <c r="W40" s="11">
        <f>'POM Portables Lead-acid'!V40-'cameras games_Pb'!V40-cellphones_Pb!V40-'Cordless Tools_Pb'!W40-PortablePCs_Pb!V40-Tablets_Pb!V40</f>
        <v>102.11510439531898</v>
      </c>
      <c r="X40" s="11">
        <f>'POM Portables Lead-acid'!W40-'cameras games_Pb'!W40-cellphones_Pb!W40-'Cordless Tools_Pb'!X40-PortablePCs_Pb!W40-Tablets_Pb!W40</f>
        <v>27.95569303139024</v>
      </c>
      <c r="Y40" s="11">
        <f>'POM Portables Lead-acid'!X40-'cameras games_Pb'!X40-cellphones_Pb!X40-'Cordless Tools_Pb'!Y40-PortablePCs_Pb!X40-Tablets_Pb!X40</f>
        <v>387.26630681678245</v>
      </c>
      <c r="Z40" s="11">
        <f>'POM Portables Lead-acid'!Y40-'cameras games_Pb'!Y40-cellphones_Pb!Y40-'Cordless Tools_Pb'!Z40-PortablePCs_Pb!Y40-Tablets_Pb!Y40</f>
        <v>396.60641468175993</v>
      </c>
      <c r="AA40" s="11">
        <f>'POM Portables Lead-acid'!Z40-'cameras games_Pb'!Z40-cellphones_Pb!Z40-'Cordless Tools_Pb'!AA40-PortablePCs_Pb!Z40-Tablets_Pb!Z40</f>
        <v>357.86753606178507</v>
      </c>
      <c r="AB40" s="11">
        <f>'POM Portables Lead-acid'!AA40-'cameras games_Pb'!AA40-cellphones_Pb!AA40-'Cordless Tools_Pb'!AB40-PortablePCs_Pb!AA40-Tablets_Pb!AA40</f>
        <v>178.94326755565896</v>
      </c>
      <c r="AC40" s="11">
        <f>'POM Portables Lead-acid'!AB40-'cameras games_Pb'!AB40-cellphones_Pb!AB40-'Cordless Tools_Pb'!AC40-PortablePCs_Pb!AB40-Tablets_Pb!AB40</f>
        <v>169.8258690775742</v>
      </c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3"/>
      <c r="BB40" s="13"/>
      <c r="BC40" s="13"/>
      <c r="BD40" s="13"/>
      <c r="BE40" s="13"/>
      <c r="BF40" s="13"/>
    </row>
    <row r="41" spans="6:58" x14ac:dyDescent="0.35">
      <c r="F41" t="s">
        <v>612</v>
      </c>
      <c r="G41" s="26" t="s">
        <v>66</v>
      </c>
      <c r="H41" s="11">
        <f>'POM Portables Lead-acid'!G41-'cameras games_Pb'!G41-cellphones_Pb!G41-'Cordless Tools_Pb'!H41-PortablePCs_Pb!G41-Tablets_Pb!G41</f>
        <v>-35.502308719781666</v>
      </c>
      <c r="I41" s="11">
        <f>'POM Portables Lead-acid'!H41-'cameras games_Pb'!H41-cellphones_Pb!H41-'Cordless Tools_Pb'!I41-PortablePCs_Pb!H41-Tablets_Pb!H41</f>
        <v>-29.611246249418031</v>
      </c>
      <c r="J41" s="11">
        <f>'POM Portables Lead-acid'!I41-'cameras games_Pb'!I41-cellphones_Pb!I41-'Cordless Tools_Pb'!J41-PortablePCs_Pb!I41-Tablets_Pb!I41</f>
        <v>-147.81028749565724</v>
      </c>
      <c r="K41" s="11">
        <f>'POM Portables Lead-acid'!J41-'cameras games_Pb'!J41-cellphones_Pb!J41-'Cordless Tools_Pb'!K41-PortablePCs_Pb!J41-Tablets_Pb!J41</f>
        <v>-137.56798956184798</v>
      </c>
      <c r="L41" s="11">
        <f>'POM Portables Lead-acid'!K41-'cameras games_Pb'!K41-cellphones_Pb!K41-'Cordless Tools_Pb'!L41-PortablePCs_Pb!K41-Tablets_Pb!K41</f>
        <v>-117.26597162041541</v>
      </c>
      <c r="M41" s="11">
        <f>'POM Portables Lead-acid'!L41-'cameras games_Pb'!L41-cellphones_Pb!L41-'Cordless Tools_Pb'!M41-PortablePCs_Pb!L41-Tablets_Pb!L41</f>
        <v>-123.93131989014523</v>
      </c>
      <c r="N41" s="11">
        <f>'POM Portables Lead-acid'!M41-'cameras games_Pb'!M41-cellphones_Pb!M41-'Cordless Tools_Pb'!N41-PortablePCs_Pb!M41-Tablets_Pb!M41</f>
        <v>-111.58050306532637</v>
      </c>
      <c r="O41" s="11">
        <f>'POM Portables Lead-acid'!N41-'cameras games_Pb'!N41-cellphones_Pb!N41-'Cordless Tools_Pb'!O41-PortablePCs_Pb!N41-Tablets_Pb!N41</f>
        <v>-133.61307819269155</v>
      </c>
      <c r="P41" s="11">
        <f>'POM Portables Lead-acid'!O41-'cameras games_Pb'!O41-cellphones_Pb!O41-'Cordless Tools_Pb'!P41-PortablePCs_Pb!O41-Tablets_Pb!O41</f>
        <v>-129.37123211197402</v>
      </c>
      <c r="Q41" s="11">
        <f>'POM Portables Lead-acid'!P41-'cameras games_Pb'!P41-cellphones_Pb!P41-'Cordless Tools_Pb'!Q41-PortablePCs_Pb!P41-Tablets_Pb!P41</f>
        <v>-135.37853723574636</v>
      </c>
      <c r="R41" s="11">
        <f>'POM Portables Lead-acid'!Q41-'cameras games_Pb'!Q41-cellphones_Pb!Q41-'Cordless Tools_Pb'!R41-PortablePCs_Pb!Q41-Tablets_Pb!Q41</f>
        <v>-89.767006816874229</v>
      </c>
      <c r="S41" s="11">
        <f>'POM Portables Lead-acid'!R41-'cameras games_Pb'!R41-cellphones_Pb!R41-'Cordless Tools_Pb'!S41-PortablePCs_Pb!R41-Tablets_Pb!R41</f>
        <v>-106.47590234267641</v>
      </c>
      <c r="T41" s="11">
        <f>'POM Portables Lead-acid'!S41-'cameras games_Pb'!S41-cellphones_Pb!S41-'Cordless Tools_Pb'!T41-PortablePCs_Pb!S41-Tablets_Pb!S41</f>
        <v>-99.17773687692069</v>
      </c>
      <c r="U41" s="11">
        <f>'POM Portables Lead-acid'!T41-'cameras games_Pb'!T41-cellphones_Pb!T41-'Cordless Tools_Pb'!U41-PortablePCs_Pb!T41-Tablets_Pb!T41</f>
        <v>-107.77687060387139</v>
      </c>
      <c r="V41" s="11">
        <f>'POM Portables Lead-acid'!U41-'cameras games_Pb'!U41-cellphones_Pb!U41-'Cordless Tools_Pb'!V41-PortablePCs_Pb!U41-Tablets_Pb!U41</f>
        <v>-116.94087211255658</v>
      </c>
      <c r="W41" s="11">
        <f>'POM Portables Lead-acid'!V41-'cameras games_Pb'!V41-cellphones_Pb!V41-'Cordless Tools_Pb'!W41-PortablePCs_Pb!V41-Tablets_Pb!V41</f>
        <v>-244.51452546120066</v>
      </c>
      <c r="X41" s="11">
        <f>'POM Portables Lead-acid'!W41-'cameras games_Pb'!W41-cellphones_Pb!W41-'Cordless Tools_Pb'!X41-PortablePCs_Pb!W41-Tablets_Pb!W41</f>
        <v>-355.96736984936024</v>
      </c>
      <c r="Y41" s="11">
        <f>'POM Portables Lead-acid'!X41-'cameras games_Pb'!X41-cellphones_Pb!X41-'Cordless Tools_Pb'!Y41-PortablePCs_Pb!X41-Tablets_Pb!X41</f>
        <v>-453.09222357911187</v>
      </c>
      <c r="Z41" s="11">
        <f>'POM Portables Lead-acid'!Y41-'cameras games_Pb'!Y41-cellphones_Pb!Y41-'Cordless Tools_Pb'!Z41-PortablePCs_Pb!Y41-Tablets_Pb!Y41</f>
        <v>-501.0989098026314</v>
      </c>
      <c r="AA41" s="11">
        <f>'POM Portables Lead-acid'!Z41-'cameras games_Pb'!Z41-cellphones_Pb!Z41-'Cordless Tools_Pb'!AA41-PortablePCs_Pb!Z41-Tablets_Pb!Z41</f>
        <v>-524.71295661205102</v>
      </c>
      <c r="AB41" s="11">
        <f>'POM Portables Lead-acid'!AA41-'cameras games_Pb'!AA41-cellphones_Pb!AA41-'Cordless Tools_Pb'!AB41-PortablePCs_Pb!AA41-Tablets_Pb!AA41</f>
        <v>-111.23715826005849</v>
      </c>
      <c r="AC41" s="11">
        <f>'POM Portables Lead-acid'!AB41-'cameras games_Pb'!AB41-cellphones_Pb!AB41-'Cordless Tools_Pb'!AC41-PortablePCs_Pb!AB41-Tablets_Pb!AB41</f>
        <v>-263.07665704835728</v>
      </c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13"/>
      <c r="BA41" s="13"/>
      <c r="BB41" s="13"/>
      <c r="BC41" s="13"/>
      <c r="BD41" s="13"/>
      <c r="BE41" s="13"/>
      <c r="BF41" s="13"/>
    </row>
    <row r="42" spans="6:58" x14ac:dyDescent="0.35">
      <c r="F42" t="s">
        <v>612</v>
      </c>
      <c r="G42" s="26" t="s">
        <v>67</v>
      </c>
      <c r="H42" s="11">
        <f>'POM Portables Lead-acid'!G42-'cameras games_Pb'!G42-cellphones_Pb!G42-'Cordless Tools_Pb'!H42-PortablePCs_Pb!G42-Tablets_Pb!G42</f>
        <v>-568.36449248261601</v>
      </c>
      <c r="I42" s="11">
        <f>'POM Portables Lead-acid'!H42-'cameras games_Pb'!H42-cellphones_Pb!H42-'Cordless Tools_Pb'!I42-PortablePCs_Pb!H42-Tablets_Pb!H42</f>
        <v>-712.09595403757271</v>
      </c>
      <c r="J42" s="11">
        <f>'POM Portables Lead-acid'!I42-'cameras games_Pb'!I42-cellphones_Pb!I42-'Cordless Tools_Pb'!J42-PortablePCs_Pb!I42-Tablets_Pb!I42</f>
        <v>-1314.7995842589166</v>
      </c>
      <c r="K42" s="11">
        <f>'POM Portables Lead-acid'!J42-'cameras games_Pb'!J42-cellphones_Pb!J42-'Cordless Tools_Pb'!K42-PortablePCs_Pb!J42-Tablets_Pb!J42</f>
        <v>-951.66732962780145</v>
      </c>
      <c r="L42" s="11">
        <f>'POM Portables Lead-acid'!K42-'cameras games_Pb'!K42-cellphones_Pb!K42-'Cordless Tools_Pb'!L42-PortablePCs_Pb!K42-Tablets_Pb!K42</f>
        <v>-1643.7284427398945</v>
      </c>
      <c r="M42" s="11">
        <f>'POM Portables Lead-acid'!L42-'cameras games_Pb'!L42-cellphones_Pb!L42-'Cordless Tools_Pb'!M42-PortablePCs_Pb!L42-Tablets_Pb!L42</f>
        <v>-1270.8400169931997</v>
      </c>
      <c r="N42" s="11">
        <f>'POM Portables Lead-acid'!M42-'cameras games_Pb'!M42-cellphones_Pb!M42-'Cordless Tools_Pb'!N42-PortablePCs_Pb!M42-Tablets_Pb!M42</f>
        <v>-1613.6479094618976</v>
      </c>
      <c r="O42" s="11">
        <f>'POM Portables Lead-acid'!N42-'cameras games_Pb'!N42-cellphones_Pb!N42-'Cordless Tools_Pb'!O42-PortablePCs_Pb!N42-Tablets_Pb!N42</f>
        <v>-2015.7403590456183</v>
      </c>
      <c r="P42" s="11">
        <f>'POM Portables Lead-acid'!O42-'cameras games_Pb'!O42-cellphones_Pb!O42-'Cordless Tools_Pb'!P42-PortablePCs_Pb!O42-Tablets_Pb!O42</f>
        <v>-1840.7066803548178</v>
      </c>
      <c r="Q42" s="11">
        <f>'POM Portables Lead-acid'!P42-'cameras games_Pb'!P42-cellphones_Pb!P42-'Cordless Tools_Pb'!Q42-PortablePCs_Pb!P42-Tablets_Pb!P42</f>
        <v>-2065.4645441271387</v>
      </c>
      <c r="R42" s="11">
        <f>'POM Portables Lead-acid'!Q42-'cameras games_Pb'!Q42-cellphones_Pb!Q42-'Cordless Tools_Pb'!R42-PortablePCs_Pb!Q42-Tablets_Pb!Q42</f>
        <v>-1756.8107780827709</v>
      </c>
      <c r="S42" s="11">
        <f>'POM Portables Lead-acid'!R42-'cameras games_Pb'!R42-cellphones_Pb!R42-'Cordless Tools_Pb'!S42-PortablePCs_Pb!R42-Tablets_Pb!R42</f>
        <v>-2123.2452947082916</v>
      </c>
      <c r="T42" s="11">
        <f>'POM Portables Lead-acid'!S42-'cameras games_Pb'!S42-cellphones_Pb!S42-'Cordless Tools_Pb'!T42-PortablePCs_Pb!S42-Tablets_Pb!S42</f>
        <v>-1948.2898375009468</v>
      </c>
      <c r="U42" s="11">
        <f>'POM Portables Lead-acid'!T42-'cameras games_Pb'!T42-cellphones_Pb!T42-'Cordless Tools_Pb'!U42-PortablePCs_Pb!T42-Tablets_Pb!T42</f>
        <v>-1983.5996002137258</v>
      </c>
      <c r="V42" s="11">
        <f>'POM Portables Lead-acid'!U42-'cameras games_Pb'!U42-cellphones_Pb!U42-'Cordless Tools_Pb'!V42-PortablePCs_Pb!U42-Tablets_Pb!U42</f>
        <v>-2688.3314930485403</v>
      </c>
      <c r="W42" s="11">
        <f>'POM Portables Lead-acid'!V42-'cameras games_Pb'!V42-cellphones_Pb!V42-'Cordless Tools_Pb'!W42-PortablePCs_Pb!V42-Tablets_Pb!V42</f>
        <v>-3540.2901194030665</v>
      </c>
      <c r="X42" s="11">
        <f>'POM Portables Lead-acid'!W42-'cameras games_Pb'!W42-cellphones_Pb!W42-'Cordless Tools_Pb'!X42-PortablePCs_Pb!W42-Tablets_Pb!W42</f>
        <v>-2766.9920694222774</v>
      </c>
      <c r="Y42" s="11">
        <f>'POM Portables Lead-acid'!X42-'cameras games_Pb'!X42-cellphones_Pb!X42-'Cordless Tools_Pb'!Y42-PortablePCs_Pb!X42-Tablets_Pb!X42</f>
        <v>-1913.253850150003</v>
      </c>
      <c r="Z42" s="11">
        <f>'POM Portables Lead-acid'!Y42-'cameras games_Pb'!Y42-cellphones_Pb!Y42-'Cordless Tools_Pb'!Z42-PortablePCs_Pb!Y42-Tablets_Pb!Y42</f>
        <v>-1909.3441445473845</v>
      </c>
      <c r="AA42" s="11">
        <f>'POM Portables Lead-acid'!Z42-'cameras games_Pb'!Z42-cellphones_Pb!Z42-'Cordless Tools_Pb'!AA42-PortablePCs_Pb!Z42-Tablets_Pb!Z42</f>
        <v>-1244.2955546984706</v>
      </c>
      <c r="AB42" s="11">
        <f>'POM Portables Lead-acid'!AA42-'cameras games_Pb'!AA42-cellphones_Pb!AA42-'Cordless Tools_Pb'!AB42-PortablePCs_Pb!AA42-Tablets_Pb!AA42</f>
        <v>1172.3835331366495</v>
      </c>
      <c r="AC42" s="11">
        <f>'POM Portables Lead-acid'!AB42-'cameras games_Pb'!AB42-cellphones_Pb!AB42-'Cordless Tools_Pb'!AC42-PortablePCs_Pb!AB42-Tablets_Pb!AB42</f>
        <v>988.52805794910728</v>
      </c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13"/>
      <c r="BA42" s="13"/>
      <c r="BB42" s="13"/>
      <c r="BC42" s="13"/>
      <c r="BD42" s="13"/>
      <c r="BE42" s="13"/>
      <c r="BF42" s="13"/>
    </row>
    <row r="43" spans="6:58" x14ac:dyDescent="0.35">
      <c r="G43" s="26" t="s">
        <v>68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</row>
    <row r="44" spans="6:58" x14ac:dyDescent="0.35">
      <c r="G44" s="26" t="s">
        <v>69</v>
      </c>
      <c r="H44" s="5">
        <f t="shared" ref="H44:R44" si="0">_xlfn.RRI(1,H43,I43)</f>
        <v>0</v>
      </c>
      <c r="I44" s="5">
        <f t="shared" si="0"/>
        <v>0</v>
      </c>
      <c r="J44" s="5">
        <f t="shared" si="0"/>
        <v>0</v>
      </c>
      <c r="K44" s="5">
        <f t="shared" si="0"/>
        <v>0</v>
      </c>
      <c r="L44" s="5">
        <f t="shared" si="0"/>
        <v>0</v>
      </c>
      <c r="M44" s="5">
        <f t="shared" si="0"/>
        <v>0</v>
      </c>
      <c r="N44" s="5">
        <f t="shared" si="0"/>
        <v>0</v>
      </c>
      <c r="O44" s="5">
        <f t="shared" si="0"/>
        <v>0</v>
      </c>
      <c r="P44" s="5">
        <f t="shared" si="0"/>
        <v>0</v>
      </c>
      <c r="Q44" s="5">
        <f t="shared" si="0"/>
        <v>0</v>
      </c>
      <c r="R44" s="5">
        <f t="shared" si="0"/>
        <v>0</v>
      </c>
      <c r="S44" s="5">
        <f>_xlfn.RRI(1,S43,T43)</f>
        <v>0</v>
      </c>
      <c r="T44" s="5">
        <f t="shared" ref="T44:AC44" si="1">_xlfn.RRI(1,T43,U43)</f>
        <v>0</v>
      </c>
      <c r="U44" s="5">
        <f t="shared" si="1"/>
        <v>0</v>
      </c>
      <c r="V44" s="5">
        <f t="shared" si="1"/>
        <v>0</v>
      </c>
      <c r="W44" s="5">
        <f t="shared" si="1"/>
        <v>0</v>
      </c>
      <c r="X44" s="5">
        <f t="shared" si="1"/>
        <v>0</v>
      </c>
      <c r="Y44" s="5">
        <f t="shared" si="1"/>
        <v>0</v>
      </c>
      <c r="Z44" s="5">
        <f t="shared" si="1"/>
        <v>0</v>
      </c>
      <c r="AA44" s="5">
        <f t="shared" si="1"/>
        <v>0</v>
      </c>
      <c r="AB44" s="5">
        <f t="shared" si="1"/>
        <v>0</v>
      </c>
      <c r="AC44" s="5">
        <f t="shared" si="1"/>
        <v>0</v>
      </c>
    </row>
    <row r="45" spans="6:58" x14ac:dyDescent="0.35">
      <c r="G45" s="30" t="s">
        <v>587</v>
      </c>
      <c r="H45" s="28">
        <f>SUM(H12:H42)</f>
        <v>-5555.9591309787575</v>
      </c>
      <c r="I45" s="28">
        <f t="shared" ref="I45:BF45" si="2">SUM(I12:I42)</f>
        <v>-5990.3463660421266</v>
      </c>
      <c r="J45" s="28">
        <f t="shared" si="2"/>
        <v>-6450.4354538301177</v>
      </c>
      <c r="K45" s="28">
        <f t="shared" si="2"/>
        <v>-6937.6359107668686</v>
      </c>
      <c r="L45" s="28">
        <f t="shared" si="2"/>
        <v>-7453.4325740981585</v>
      </c>
      <c r="M45" s="28">
        <f t="shared" si="2"/>
        <v>-7999.3895888600728</v>
      </c>
      <c r="N45" s="28">
        <f t="shared" si="2"/>
        <v>-8577.1546051424775</v>
      </c>
      <c r="O45" s="28">
        <f t="shared" si="2"/>
        <v>-9188.4631967245004</v>
      </c>
      <c r="P45" s="28">
        <f t="shared" si="2"/>
        <v>-9835.143512742321</v>
      </c>
      <c r="Q45" s="28">
        <f t="shared" si="2"/>
        <v>-10519.121174663829</v>
      </c>
      <c r="R45" s="28">
        <f t="shared" si="2"/>
        <v>-11242.424431490454</v>
      </c>
      <c r="S45" s="28">
        <f t="shared" si="2"/>
        <v>-12007.189586786917</v>
      </c>
      <c r="T45" s="28">
        <f t="shared" si="2"/>
        <v>-12863.401818832488</v>
      </c>
      <c r="U45" s="28">
        <f t="shared" si="2"/>
        <v>-12717.090453950846</v>
      </c>
      <c r="V45" s="28">
        <f t="shared" si="2"/>
        <v>-16505.406330716629</v>
      </c>
      <c r="W45" s="28">
        <f t="shared" si="2"/>
        <v>-19402.649391636747</v>
      </c>
      <c r="X45" s="28">
        <f t="shared" si="2"/>
        <v>-18009.787164068581</v>
      </c>
      <c r="Y45" s="28">
        <f t="shared" si="2"/>
        <v>-14834.513241121345</v>
      </c>
      <c r="Z45" s="28">
        <f t="shared" si="2"/>
        <v>-13031.017563968791</v>
      </c>
      <c r="AA45" s="28">
        <f t="shared" si="2"/>
        <v>-10424.474765487823</v>
      </c>
      <c r="AB45" s="28">
        <f t="shared" si="2"/>
        <v>2174.3602108461901</v>
      </c>
      <c r="AC45" s="28">
        <f t="shared" si="2"/>
        <v>-1281.732390338942</v>
      </c>
      <c r="AD45" s="28">
        <f t="shared" si="2"/>
        <v>0</v>
      </c>
      <c r="AE45" s="28">
        <f t="shared" si="2"/>
        <v>0</v>
      </c>
      <c r="AF45" s="28">
        <f t="shared" si="2"/>
        <v>0</v>
      </c>
      <c r="AG45" s="28">
        <f t="shared" si="2"/>
        <v>0</v>
      </c>
      <c r="AH45" s="28">
        <f t="shared" si="2"/>
        <v>0</v>
      </c>
      <c r="AI45" s="28">
        <f t="shared" si="2"/>
        <v>0</v>
      </c>
      <c r="AJ45" s="28">
        <f t="shared" si="2"/>
        <v>0</v>
      </c>
      <c r="AK45" s="28">
        <f t="shared" si="2"/>
        <v>0</v>
      </c>
      <c r="AL45" s="28">
        <f t="shared" si="2"/>
        <v>0</v>
      </c>
      <c r="AM45" s="28">
        <f t="shared" si="2"/>
        <v>0</v>
      </c>
      <c r="AN45" s="28">
        <f t="shared" si="2"/>
        <v>0</v>
      </c>
      <c r="AO45" s="28">
        <f t="shared" si="2"/>
        <v>0</v>
      </c>
      <c r="AP45" s="28">
        <f t="shared" si="2"/>
        <v>0</v>
      </c>
      <c r="AQ45" s="28">
        <f t="shared" si="2"/>
        <v>0</v>
      </c>
      <c r="AR45" s="28">
        <f t="shared" si="2"/>
        <v>0</v>
      </c>
      <c r="AS45" s="28">
        <f t="shared" si="2"/>
        <v>0</v>
      </c>
      <c r="AT45" s="28">
        <f t="shared" si="2"/>
        <v>0</v>
      </c>
      <c r="AU45" s="28">
        <f t="shared" si="2"/>
        <v>0</v>
      </c>
      <c r="AV45" s="28">
        <f t="shared" si="2"/>
        <v>0</v>
      </c>
      <c r="AW45" s="28">
        <f t="shared" si="2"/>
        <v>0</v>
      </c>
      <c r="AX45" s="28">
        <f t="shared" si="2"/>
        <v>0</v>
      </c>
      <c r="AY45" s="28">
        <f t="shared" si="2"/>
        <v>0</v>
      </c>
      <c r="AZ45" s="28">
        <f t="shared" si="2"/>
        <v>0</v>
      </c>
      <c r="BA45" s="28">
        <f t="shared" si="2"/>
        <v>0</v>
      </c>
      <c r="BB45" s="28">
        <f t="shared" si="2"/>
        <v>0</v>
      </c>
      <c r="BC45" s="28">
        <f t="shared" si="2"/>
        <v>0</v>
      </c>
      <c r="BD45" s="28">
        <f t="shared" si="2"/>
        <v>0</v>
      </c>
      <c r="BE45" s="28">
        <f t="shared" si="2"/>
        <v>0</v>
      </c>
      <c r="BF45" s="28">
        <f t="shared" si="2"/>
        <v>0</v>
      </c>
    </row>
    <row r="46" spans="6:58" x14ac:dyDescent="0.35">
      <c r="G46" s="15" t="s">
        <v>70</v>
      </c>
      <c r="H46" s="15"/>
      <c r="I46" s="15"/>
      <c r="J46" s="15"/>
      <c r="K46" s="16"/>
      <c r="L46" s="16"/>
      <c r="M46" s="16"/>
      <c r="N46" s="16"/>
      <c r="O46" s="16"/>
      <c r="P46" s="16"/>
      <c r="Q46" s="16"/>
      <c r="R46" s="16"/>
    </row>
    <row r="47" spans="6:58" x14ac:dyDescent="0.35">
      <c r="G47" s="13" t="s">
        <v>71</v>
      </c>
      <c r="H47" s="13"/>
      <c r="I47" s="13"/>
      <c r="J47" s="13"/>
    </row>
  </sheetData>
  <mergeCells count="4">
    <mergeCell ref="I1:J1"/>
    <mergeCell ref="H10:R10"/>
    <mergeCell ref="S10:AC10"/>
    <mergeCell ref="AD10:BF10"/>
  </mergeCells>
  <pageMargins left="0.7" right="0.7" top="0.78740157499999996" bottom="0.78740157499999996" header="0.3" footer="0.3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2C8AF8-7675-48A0-B7C6-920AD2B40095}">
  <sheetPr>
    <tabColor rgb="FF92D050"/>
  </sheetPr>
  <dimension ref="A1:BE48"/>
  <sheetViews>
    <sheetView topLeftCell="A64" zoomScale="60" zoomScaleNormal="60" workbookViewId="0">
      <selection activeCell="AB52" sqref="AB52"/>
    </sheetView>
  </sheetViews>
  <sheetFormatPr baseColWidth="10" defaultRowHeight="14.5" x14ac:dyDescent="0.35"/>
  <cols>
    <col min="1" max="2" width="11.54296875" style="57"/>
    <col min="3" max="3" width="15.453125" style="57" customWidth="1"/>
    <col min="4" max="4" width="11.54296875" style="57"/>
    <col min="5" max="5" width="20.81640625" style="86" bestFit="1" customWidth="1"/>
    <col min="6" max="6" width="32.26953125" customWidth="1"/>
    <col min="7" max="7" width="12" customWidth="1"/>
    <col min="8" max="8" width="12.1796875" customWidth="1"/>
    <col min="9" max="9" width="12" customWidth="1"/>
    <col min="10" max="17" width="11" customWidth="1"/>
    <col min="18" max="27" width="11.26953125" bestFit="1" customWidth="1"/>
  </cols>
  <sheetData>
    <row r="1" spans="1:57" x14ac:dyDescent="0.35">
      <c r="F1" s="26" t="s">
        <v>32</v>
      </c>
      <c r="G1" s="26" t="s">
        <v>33</v>
      </c>
      <c r="H1" s="26" t="s">
        <v>591</v>
      </c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</row>
    <row r="2" spans="1:57" x14ac:dyDescent="0.35">
      <c r="F2" s="26"/>
      <c r="G2" s="31"/>
      <c r="H2" s="31"/>
      <c r="I2" s="26"/>
      <c r="J2" s="26"/>
      <c r="K2" s="26"/>
      <c r="L2" s="26"/>
      <c r="M2" s="26"/>
      <c r="N2" s="26"/>
      <c r="O2" s="26"/>
      <c r="P2" s="26"/>
      <c r="Q2" s="26"/>
      <c r="R2" s="95" t="s">
        <v>592</v>
      </c>
      <c r="S2" s="95"/>
      <c r="T2" s="95"/>
      <c r="U2" s="95"/>
      <c r="V2" s="95"/>
      <c r="W2" s="95"/>
      <c r="X2" s="95"/>
      <c r="Y2" s="95"/>
      <c r="Z2" s="95"/>
      <c r="AA2" s="95"/>
      <c r="AB2" s="95"/>
    </row>
    <row r="3" spans="1:57" x14ac:dyDescent="0.35">
      <c r="F3" s="32" t="s">
        <v>593</v>
      </c>
      <c r="R3" s="33">
        <v>2011</v>
      </c>
      <c r="S3" s="33">
        <v>2012</v>
      </c>
      <c r="T3" s="33">
        <v>2013</v>
      </c>
      <c r="U3" s="33">
        <v>2014</v>
      </c>
      <c r="V3" s="33">
        <v>2015</v>
      </c>
      <c r="W3" s="33">
        <v>2016</v>
      </c>
      <c r="X3" s="33">
        <v>2017</v>
      </c>
      <c r="Y3" s="33">
        <v>2018</v>
      </c>
      <c r="Z3" s="33">
        <v>2019</v>
      </c>
      <c r="AA3" s="33">
        <v>2020</v>
      </c>
      <c r="AB3" s="33">
        <v>2021</v>
      </c>
    </row>
    <row r="4" spans="1:57" x14ac:dyDescent="0.35">
      <c r="F4" s="34" t="s">
        <v>34</v>
      </c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6">
        <v>0.66290293207066109</v>
      </c>
      <c r="S4" s="36">
        <v>0.67298232829294957</v>
      </c>
      <c r="T4" s="36">
        <v>0.70613453412700855</v>
      </c>
      <c r="U4" s="36">
        <v>0.72031662269129293</v>
      </c>
      <c r="V4" s="36">
        <v>0.71487043580683152</v>
      </c>
      <c r="W4" s="36">
        <v>0.69477740939102839</v>
      </c>
      <c r="X4" s="36">
        <v>0.66376006918595065</v>
      </c>
      <c r="Y4" s="36">
        <v>0.67570454744141117</v>
      </c>
      <c r="Z4" s="36">
        <v>0.63655376087406579</v>
      </c>
      <c r="AA4" s="36">
        <v>0.62158134665439102</v>
      </c>
      <c r="AB4" s="5">
        <v>0.63968589315908542</v>
      </c>
    </row>
    <row r="5" spans="1:57" x14ac:dyDescent="0.35">
      <c r="F5" s="34" t="s">
        <v>35</v>
      </c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7">
        <v>0.72170403587443943</v>
      </c>
      <c r="S5" s="37">
        <v>0.72204913121629721</v>
      </c>
      <c r="T5" s="37">
        <v>0.67519096645632681</v>
      </c>
      <c r="U5" s="37">
        <v>0.66801671078228142</v>
      </c>
      <c r="V5" s="37">
        <v>0.67786303288866245</v>
      </c>
      <c r="W5" s="36">
        <v>0.67490646712987712</v>
      </c>
      <c r="X5" s="36">
        <v>0.65221396353471828</v>
      </c>
      <c r="Y5" s="36">
        <v>0.64301268092737285</v>
      </c>
      <c r="Z5" s="36">
        <v>0.62650785914463258</v>
      </c>
      <c r="AA5" s="36">
        <v>0.62215300202897728</v>
      </c>
      <c r="AB5" s="5"/>
    </row>
    <row r="6" spans="1:57" x14ac:dyDescent="0.35">
      <c r="F6" s="34" t="s">
        <v>36</v>
      </c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7">
        <v>0.71464914930200485</v>
      </c>
      <c r="S6" s="37">
        <v>0.71611758739175579</v>
      </c>
      <c r="T6" s="37">
        <v>0.73271920044383476</v>
      </c>
      <c r="U6" s="37">
        <v>0.71316006247063779</v>
      </c>
      <c r="V6" s="37">
        <v>0.73591726948409486</v>
      </c>
      <c r="W6" s="36">
        <v>0.72641969168856757</v>
      </c>
      <c r="X6" s="36">
        <v>0.69008384852226312</v>
      </c>
      <c r="Y6" s="36">
        <v>0.68583029134938833</v>
      </c>
      <c r="Z6" s="36">
        <v>0.67911924885239616</v>
      </c>
      <c r="AA6" s="36">
        <v>0.66368514832102321</v>
      </c>
      <c r="AB6" s="5">
        <v>0.64157365059971128</v>
      </c>
    </row>
    <row r="7" spans="1:57" x14ac:dyDescent="0.35">
      <c r="F7" s="34" t="s">
        <v>37</v>
      </c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7">
        <v>0.58884022424667104</v>
      </c>
      <c r="S7" s="37">
        <v>0.59771663593816482</v>
      </c>
      <c r="T7" s="37">
        <v>0.61461829607941154</v>
      </c>
      <c r="U7" s="37">
        <v>0.56840903072033899</v>
      </c>
      <c r="V7" s="37">
        <v>0.60178254959651745</v>
      </c>
      <c r="W7" s="36">
        <v>0.56940703049652464</v>
      </c>
      <c r="X7" s="36">
        <v>0.57116164542294323</v>
      </c>
      <c r="Y7" s="36">
        <v>0.54133313821614104</v>
      </c>
      <c r="Z7" s="36">
        <v>0.53905666877188951</v>
      </c>
      <c r="AA7" s="36">
        <v>0.57579686941794461</v>
      </c>
      <c r="AB7" s="5">
        <v>0.56655986018060012</v>
      </c>
    </row>
    <row r="8" spans="1:57" x14ac:dyDescent="0.35">
      <c r="F8" s="38" t="s">
        <v>594</v>
      </c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40">
        <v>0.69042603559860449</v>
      </c>
      <c r="S8" s="40">
        <v>0.69530138504820782</v>
      </c>
      <c r="T8" s="40">
        <v>0.69787144106988619</v>
      </c>
      <c r="U8" s="40">
        <v>0.69439815407950956</v>
      </c>
      <c r="V8" s="40">
        <v>0.70218731163226866</v>
      </c>
      <c r="W8" s="40">
        <v>0.68942861456901805</v>
      </c>
      <c r="X8" s="40">
        <v>0.66144484438783224</v>
      </c>
      <c r="Y8" s="40">
        <v>0.66078486613871279</v>
      </c>
      <c r="Z8" s="40">
        <v>0.63812755053684944</v>
      </c>
      <c r="AA8" s="41">
        <v>0.62905971826195195</v>
      </c>
      <c r="AB8" s="42">
        <v>0.63491975500479836</v>
      </c>
    </row>
    <row r="9" spans="1:57" x14ac:dyDescent="0.35"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43"/>
      <c r="S9" s="43"/>
      <c r="T9" s="43"/>
      <c r="U9" s="43"/>
      <c r="V9" s="43"/>
      <c r="W9" s="43"/>
      <c r="X9" s="43"/>
      <c r="Y9" s="43"/>
      <c r="Z9" s="43"/>
      <c r="AA9" s="44"/>
      <c r="AB9" s="45"/>
      <c r="AC9" s="16" t="s">
        <v>595</v>
      </c>
    </row>
    <row r="10" spans="1:57" x14ac:dyDescent="0.35">
      <c r="F10" s="26"/>
      <c r="G10" s="96" t="s">
        <v>38</v>
      </c>
      <c r="H10" s="96"/>
      <c r="I10" s="96"/>
      <c r="J10" s="96"/>
      <c r="K10" s="96"/>
      <c r="L10" s="96"/>
      <c r="M10" s="96"/>
      <c r="N10" s="96"/>
      <c r="O10" s="96"/>
      <c r="P10" s="96"/>
      <c r="Q10" s="96"/>
      <c r="R10" s="97" t="s">
        <v>39</v>
      </c>
      <c r="S10" s="97"/>
      <c r="T10" s="97"/>
      <c r="U10" s="97"/>
      <c r="V10" s="97"/>
      <c r="W10" s="97"/>
      <c r="X10" s="97"/>
      <c r="Y10" s="97"/>
      <c r="Z10" s="97"/>
      <c r="AA10" s="97"/>
      <c r="AB10" s="97"/>
      <c r="AC10" s="98" t="s">
        <v>40</v>
      </c>
      <c r="AD10" s="98"/>
      <c r="AE10" s="98"/>
      <c r="AF10" s="98"/>
      <c r="AG10" s="98"/>
      <c r="AH10" s="98"/>
      <c r="AI10" s="98"/>
      <c r="AJ10" s="98"/>
      <c r="AK10" s="98"/>
      <c r="AL10" s="98"/>
      <c r="AM10" s="98"/>
      <c r="AN10" s="98"/>
      <c r="AO10" s="98"/>
      <c r="AP10" s="98"/>
      <c r="AQ10" s="98"/>
      <c r="AR10" s="98"/>
      <c r="AS10" s="98"/>
      <c r="AT10" s="98"/>
      <c r="AU10" s="98"/>
      <c r="AV10" s="98"/>
      <c r="AW10" s="98"/>
      <c r="AX10" s="98"/>
      <c r="AY10" s="98"/>
      <c r="AZ10" s="98"/>
      <c r="BA10" s="98"/>
      <c r="BB10" s="98"/>
      <c r="BC10" s="98"/>
      <c r="BD10" s="98"/>
      <c r="BE10" s="98"/>
    </row>
    <row r="11" spans="1:57" x14ac:dyDescent="0.35">
      <c r="A11" s="57" t="s">
        <v>615</v>
      </c>
      <c r="B11" s="57" t="s">
        <v>613</v>
      </c>
      <c r="C11" s="57" t="s">
        <v>618</v>
      </c>
      <c r="D11" s="57" t="s">
        <v>620</v>
      </c>
      <c r="E11" s="86" t="s">
        <v>619</v>
      </c>
      <c r="F11" s="27" t="s">
        <v>614</v>
      </c>
      <c r="G11" s="8">
        <v>2000</v>
      </c>
      <c r="H11" s="8">
        <v>2001</v>
      </c>
      <c r="I11" s="8">
        <v>2002</v>
      </c>
      <c r="J11" s="8">
        <v>2003</v>
      </c>
      <c r="K11" s="8">
        <v>2004</v>
      </c>
      <c r="L11" s="8">
        <v>2005</v>
      </c>
      <c r="M11" s="8">
        <v>2006</v>
      </c>
      <c r="N11" s="8">
        <v>2007</v>
      </c>
      <c r="O11" s="8">
        <v>2008</v>
      </c>
      <c r="P11" s="8">
        <v>2009</v>
      </c>
      <c r="Q11" s="8">
        <v>2010</v>
      </c>
      <c r="R11" s="9">
        <v>2011</v>
      </c>
      <c r="S11" s="9">
        <v>2012</v>
      </c>
      <c r="T11" s="9">
        <v>2013</v>
      </c>
      <c r="U11" s="9">
        <v>2014</v>
      </c>
      <c r="V11" s="9">
        <v>2015</v>
      </c>
      <c r="W11" s="9">
        <v>2016</v>
      </c>
      <c r="X11" s="9">
        <v>2017</v>
      </c>
      <c r="Y11" s="9">
        <v>2018</v>
      </c>
      <c r="Z11" s="9">
        <v>2019</v>
      </c>
      <c r="AA11" s="9">
        <v>2020</v>
      </c>
      <c r="AB11" s="9">
        <v>2021</v>
      </c>
      <c r="AC11" s="10">
        <v>2022</v>
      </c>
      <c r="AD11" s="10">
        <v>2023</v>
      </c>
      <c r="AE11" s="10">
        <v>2024</v>
      </c>
      <c r="AF11" s="10">
        <v>2025</v>
      </c>
      <c r="AG11" s="10">
        <v>2026</v>
      </c>
      <c r="AH11" s="10">
        <v>2027</v>
      </c>
      <c r="AI11" s="10">
        <v>2028</v>
      </c>
      <c r="AJ11" s="10">
        <v>2029</v>
      </c>
      <c r="AK11" s="10">
        <v>2030</v>
      </c>
      <c r="AL11" s="10">
        <v>2031</v>
      </c>
      <c r="AM11" s="10">
        <v>2032</v>
      </c>
      <c r="AN11" s="10">
        <v>2033</v>
      </c>
      <c r="AO11" s="10">
        <v>2034</v>
      </c>
      <c r="AP11" s="10">
        <v>2035</v>
      </c>
      <c r="AQ11" s="10">
        <v>2036</v>
      </c>
      <c r="AR11" s="10">
        <v>2037</v>
      </c>
      <c r="AS11" s="10">
        <v>2038</v>
      </c>
      <c r="AT11" s="10">
        <v>2039</v>
      </c>
      <c r="AU11" s="10">
        <v>2040</v>
      </c>
      <c r="AV11" s="10">
        <v>2041</v>
      </c>
      <c r="AW11" s="10">
        <v>2042</v>
      </c>
      <c r="AX11" s="10">
        <v>2043</v>
      </c>
      <c r="AY11" s="10">
        <v>2044</v>
      </c>
      <c r="AZ11" s="10">
        <v>2045</v>
      </c>
      <c r="BA11" s="10">
        <v>2046</v>
      </c>
      <c r="BB11" s="10">
        <v>2047</v>
      </c>
      <c r="BC11" s="10">
        <v>2048</v>
      </c>
      <c r="BD11" s="10">
        <v>2049</v>
      </c>
      <c r="BE11" s="10">
        <v>2050</v>
      </c>
    </row>
    <row r="12" spans="1:57" x14ac:dyDescent="0.35">
      <c r="A12" s="57" t="s">
        <v>616</v>
      </c>
      <c r="C12" s="86" t="s">
        <v>591</v>
      </c>
      <c r="D12" s="58" t="s">
        <v>621</v>
      </c>
      <c r="E12" s="87" t="s">
        <v>625</v>
      </c>
      <c r="F12" s="26" t="s">
        <v>41</v>
      </c>
      <c r="G12" s="11">
        <f t="shared" ref="G12:Q27" si="0">H12/1.02</f>
        <v>2006.7310978929265</v>
      </c>
      <c r="H12" s="11">
        <f t="shared" si="0"/>
        <v>2046.8657198507851</v>
      </c>
      <c r="I12" s="11">
        <f t="shared" si="0"/>
        <v>2087.803034247801</v>
      </c>
      <c r="J12" s="11">
        <f t="shared" si="0"/>
        <v>2129.559094932757</v>
      </c>
      <c r="K12" s="11">
        <f t="shared" si="0"/>
        <v>2172.1502768314122</v>
      </c>
      <c r="L12" s="11">
        <f t="shared" si="0"/>
        <v>2215.5932823680405</v>
      </c>
      <c r="M12" s="11">
        <f t="shared" si="0"/>
        <v>2259.9051480154012</v>
      </c>
      <c r="N12" s="11">
        <f t="shared" si="0"/>
        <v>2305.1032509757092</v>
      </c>
      <c r="O12" s="11">
        <f t="shared" si="0"/>
        <v>2351.2053159952234</v>
      </c>
      <c r="P12" s="11">
        <f t="shared" si="0"/>
        <v>2398.229422315128</v>
      </c>
      <c r="Q12" s="11">
        <f>R12/1.02</f>
        <v>2446.1940107614305</v>
      </c>
      <c r="R12" s="12">
        <f>$R$8*'[3]Eurostat POM Portables GU'!M3</f>
        <v>2495.1178909766591</v>
      </c>
      <c r="S12" s="12">
        <f>$S$8*'[3]Eurostat POM Portables GU'!N3</f>
        <v>2584.5601730240401</v>
      </c>
      <c r="T12" s="12">
        <f>$T$8*'[3]Eurostat POM Portables GU'!O3</f>
        <v>2715.8002107526331</v>
      </c>
      <c r="U12" s="12">
        <f>$U$8*'[3]Eurostat POM Portables GU'!P3</f>
        <v>2837.7497172022545</v>
      </c>
      <c r="V12" s="12">
        <f>$V$8*'[3]Eurostat POM Portables GU'!Q3</f>
        <v>3193.0499371715136</v>
      </c>
      <c r="W12" s="12">
        <f>$W$8*'[3]Eurostat POM Portables GU'!R3</f>
        <v>3245.864168204509</v>
      </c>
      <c r="X12" s="12">
        <f>$X$8*'[3]Eurostat POM Portables GU'!S3</f>
        <v>3138.969136732419</v>
      </c>
      <c r="Y12" s="12">
        <f>$Y$8*'[3]Eurostat POM Portables GU'!T3</f>
        <v>3600.908313519878</v>
      </c>
      <c r="Z12" s="12">
        <f>$Z$8*'[3]Eurostat POM Portables GU'!U3</f>
        <v>3675.8990088223941</v>
      </c>
      <c r="AA12" s="12">
        <f>$AA$8*'[3]Eurostat POM Portables GU'!V3</f>
        <v>3992.6320360496861</v>
      </c>
      <c r="AB12" s="12">
        <f>$AB$8*'[3]Eurostat POM Portables GU'!W3</f>
        <v>3897.7723759744572</v>
      </c>
      <c r="AC12" s="13">
        <f>AB12+(AB12*AB$44)</f>
        <v>3975.7278234939463</v>
      </c>
      <c r="AD12" s="13">
        <f t="shared" ref="AD12:BE12" si="1">AC12+(AC12*AC$44)</f>
        <v>4055.2423799638254</v>
      </c>
      <c r="AE12" s="13">
        <f t="shared" si="1"/>
        <v>4136.347227563102</v>
      </c>
      <c r="AF12" s="13">
        <f t="shared" si="1"/>
        <v>4219.074172114364</v>
      </c>
      <c r="AG12" s="13">
        <f t="shared" si="1"/>
        <v>4303.4556555566514</v>
      </c>
      <c r="AH12" s="13">
        <f t="shared" si="1"/>
        <v>4389.5247686677849</v>
      </c>
      <c r="AI12" s="13">
        <f t="shared" si="1"/>
        <v>4477.3152640411408</v>
      </c>
      <c r="AJ12" s="13">
        <f t="shared" si="1"/>
        <v>4566.8615693219635</v>
      </c>
      <c r="AK12" s="13">
        <f t="shared" si="1"/>
        <v>4658.1988007084028</v>
      </c>
      <c r="AL12" s="13">
        <f t="shared" si="1"/>
        <v>4751.3627767225707</v>
      </c>
      <c r="AM12" s="13">
        <f t="shared" si="1"/>
        <v>4846.3900322570225</v>
      </c>
      <c r="AN12" s="13">
        <f t="shared" si="1"/>
        <v>4943.317832902163</v>
      </c>
      <c r="AO12" s="13">
        <f t="shared" si="1"/>
        <v>5042.1841895602065</v>
      </c>
      <c r="AP12" s="13">
        <f t="shared" si="1"/>
        <v>5143.0278733514106</v>
      </c>
      <c r="AQ12" s="13">
        <f t="shared" si="1"/>
        <v>5245.8884308184388</v>
      </c>
      <c r="AR12" s="13">
        <f t="shared" si="1"/>
        <v>5350.8061994348072</v>
      </c>
      <c r="AS12" s="13">
        <f t="shared" si="1"/>
        <v>5457.8223234235038</v>
      </c>
      <c r="AT12" s="13">
        <f t="shared" si="1"/>
        <v>5566.9787698919736</v>
      </c>
      <c r="AU12" s="13">
        <f t="shared" si="1"/>
        <v>5622.6485575908937</v>
      </c>
      <c r="AV12" s="13">
        <f t="shared" si="1"/>
        <v>5678.8750431668022</v>
      </c>
      <c r="AW12" s="13">
        <f t="shared" si="1"/>
        <v>5735.66379359847</v>
      </c>
      <c r="AX12" s="13">
        <f t="shared" si="1"/>
        <v>5793.0204315344545</v>
      </c>
      <c r="AY12" s="13">
        <f t="shared" si="1"/>
        <v>5850.9506358497993</v>
      </c>
      <c r="AZ12" s="13">
        <f t="shared" si="1"/>
        <v>5909.4601422082969</v>
      </c>
      <c r="BA12" s="13">
        <f t="shared" si="1"/>
        <v>5968.5547436303796</v>
      </c>
      <c r="BB12" s="13">
        <f t="shared" si="1"/>
        <v>6028.2402910666833</v>
      </c>
      <c r="BC12" s="13">
        <f t="shared" si="1"/>
        <v>6088.5226939773502</v>
      </c>
      <c r="BD12" s="13">
        <f t="shared" si="1"/>
        <v>6149.4079209171241</v>
      </c>
      <c r="BE12" s="13">
        <f t="shared" si="1"/>
        <v>6210.9020001262952</v>
      </c>
    </row>
    <row r="13" spans="1:57" x14ac:dyDescent="0.35">
      <c r="A13" s="57" t="s">
        <v>616</v>
      </c>
      <c r="C13" s="86" t="s">
        <v>591</v>
      </c>
      <c r="D13" s="58" t="s">
        <v>621</v>
      </c>
      <c r="E13" s="87" t="s">
        <v>625</v>
      </c>
      <c r="F13" s="26" t="s">
        <v>42</v>
      </c>
      <c r="G13" s="11">
        <f t="shared" si="0"/>
        <v>2443.8055074441863</v>
      </c>
      <c r="H13" s="11">
        <f t="shared" si="0"/>
        <v>2492.6816175930703</v>
      </c>
      <c r="I13" s="11">
        <f t="shared" si="0"/>
        <v>2542.5352499449318</v>
      </c>
      <c r="J13" s="11">
        <f t="shared" si="0"/>
        <v>2593.3859549438307</v>
      </c>
      <c r="K13" s="11">
        <f t="shared" si="0"/>
        <v>2645.2536740427072</v>
      </c>
      <c r="L13" s="11">
        <f t="shared" si="0"/>
        <v>2698.1587475235615</v>
      </c>
      <c r="M13" s="11">
        <f t="shared" si="0"/>
        <v>2752.1219224740325</v>
      </c>
      <c r="N13" s="11">
        <f t="shared" si="0"/>
        <v>2807.1643609235134</v>
      </c>
      <c r="O13" s="11">
        <f t="shared" si="0"/>
        <v>2863.3076481419839</v>
      </c>
      <c r="P13" s="11">
        <f t="shared" si="0"/>
        <v>2920.5738011048238</v>
      </c>
      <c r="Q13" s="11">
        <f t="shared" si="0"/>
        <v>2978.9852771269202</v>
      </c>
      <c r="R13" s="12">
        <f>$R$8*'[3]Eurostat POM Portables GU'!M4</f>
        <v>3038.5649826694585</v>
      </c>
      <c r="S13" s="12">
        <f>$S$8*'[3]Eurostat POM Portables GU'!N4</f>
        <v>2961.2885989203173</v>
      </c>
      <c r="T13" s="12">
        <f>$T$8*'[3]Eurostat POM Portables GU'!O4</f>
        <v>3069.2385978253596</v>
      </c>
      <c r="U13" s="12">
        <f>$U$8*'[3]Eurostat POM Portables GU'!P4</f>
        <v>2931.7490065236893</v>
      </c>
      <c r="V13" s="12">
        <f>$V$8*'[3]Eurostat POM Portables GU'!Q4</f>
        <v>3206.1872649129386</v>
      </c>
      <c r="W13" s="12">
        <f>$W$8*'[3]Eurostat POM Portables GU'!R4</f>
        <v>3161.0301977989479</v>
      </c>
      <c r="X13" s="12">
        <f>$X$8*'[3]Eurostat POM Portables GU'!S4</f>
        <v>3165.6750252401653</v>
      </c>
      <c r="Y13" s="12">
        <f>$Y$8*'[3]Eurostat POM Portables GU'!T4</f>
        <v>3251.0615414024669</v>
      </c>
      <c r="Z13" s="12">
        <f>$Z$8*'[3]Eurostat POM Portables GU'!U4</f>
        <v>3454.1844310559659</v>
      </c>
      <c r="AA13" s="12">
        <f>$AA$8*'[3]Eurostat POM Portables GU'!V4</f>
        <v>3529.6540791678126</v>
      </c>
      <c r="AB13" s="12">
        <f>$AB$8*'[3]Eurostat POM Portables GU'!W4</f>
        <v>3961.264351474937</v>
      </c>
      <c r="AC13" s="13">
        <f t="shared" ref="AC13:BE13" si="2">AB13+(AB13*AB$44)</f>
        <v>4040.4896385044358</v>
      </c>
      <c r="AD13" s="13">
        <f t="shared" si="2"/>
        <v>4121.2994312745241</v>
      </c>
      <c r="AE13" s="13">
        <f t="shared" si="2"/>
        <v>4203.7254199000145</v>
      </c>
      <c r="AF13" s="13">
        <f t="shared" si="2"/>
        <v>4287.7999282980145</v>
      </c>
      <c r="AG13" s="13">
        <f t="shared" si="2"/>
        <v>4373.5559268639745</v>
      </c>
      <c r="AH13" s="13">
        <f t="shared" si="2"/>
        <v>4461.0270454012543</v>
      </c>
      <c r="AI13" s="13">
        <f t="shared" si="2"/>
        <v>4550.2475863092795</v>
      </c>
      <c r="AJ13" s="13">
        <f t="shared" si="2"/>
        <v>4641.2525380354655</v>
      </c>
      <c r="AK13" s="13">
        <f t="shared" si="2"/>
        <v>4734.0775887961745</v>
      </c>
      <c r="AL13" s="13">
        <f t="shared" si="2"/>
        <v>4828.7591405720977</v>
      </c>
      <c r="AM13" s="13">
        <f t="shared" si="2"/>
        <v>4925.3343233835394</v>
      </c>
      <c r="AN13" s="13">
        <f t="shared" si="2"/>
        <v>5023.8410098512104</v>
      </c>
      <c r="AO13" s="13">
        <f t="shared" si="2"/>
        <v>5124.317830048235</v>
      </c>
      <c r="AP13" s="13">
        <f t="shared" si="2"/>
        <v>5226.8041866491994</v>
      </c>
      <c r="AQ13" s="13">
        <f t="shared" si="2"/>
        <v>5331.340270382183</v>
      </c>
      <c r="AR13" s="13">
        <f t="shared" si="2"/>
        <v>5437.9670757898266</v>
      </c>
      <c r="AS13" s="13">
        <f t="shared" si="2"/>
        <v>5546.7264173056228</v>
      </c>
      <c r="AT13" s="13">
        <f t="shared" si="2"/>
        <v>5657.6609456517353</v>
      </c>
      <c r="AU13" s="13">
        <f t="shared" si="2"/>
        <v>5714.2375551082523</v>
      </c>
      <c r="AV13" s="13">
        <f t="shared" si="2"/>
        <v>5771.3799306593346</v>
      </c>
      <c r="AW13" s="13">
        <f t="shared" si="2"/>
        <v>5829.0937299659281</v>
      </c>
      <c r="AX13" s="13">
        <f t="shared" si="2"/>
        <v>5887.3846672655873</v>
      </c>
      <c r="AY13" s="13">
        <f t="shared" si="2"/>
        <v>5946.2585139382427</v>
      </c>
      <c r="AZ13" s="13">
        <f t="shared" si="2"/>
        <v>6005.7210990776248</v>
      </c>
      <c r="BA13" s="13">
        <f t="shared" si="2"/>
        <v>6065.778310068401</v>
      </c>
      <c r="BB13" s="13">
        <f t="shared" si="2"/>
        <v>6126.4360931690853</v>
      </c>
      <c r="BC13" s="13">
        <f t="shared" si="2"/>
        <v>6187.7004541007764</v>
      </c>
      <c r="BD13" s="13">
        <f t="shared" si="2"/>
        <v>6249.5774586417838</v>
      </c>
      <c r="BE13" s="13">
        <f t="shared" si="2"/>
        <v>6312.0732332282014</v>
      </c>
    </row>
    <row r="14" spans="1:57" x14ac:dyDescent="0.35">
      <c r="A14" s="57" t="s">
        <v>616</v>
      </c>
      <c r="C14" s="86" t="s">
        <v>591</v>
      </c>
      <c r="D14" s="58" t="s">
        <v>621</v>
      </c>
      <c r="E14" s="87" t="s">
        <v>625</v>
      </c>
      <c r="F14" s="26" t="s">
        <v>43</v>
      </c>
      <c r="G14" s="11">
        <f t="shared" si="0"/>
        <v>346.49730439563103</v>
      </c>
      <c r="H14" s="11">
        <f t="shared" si="0"/>
        <v>353.42725048354367</v>
      </c>
      <c r="I14" s="11">
        <f t="shared" si="0"/>
        <v>360.49579549321453</v>
      </c>
      <c r="J14" s="11">
        <f t="shared" si="0"/>
        <v>367.70571140307885</v>
      </c>
      <c r="K14" s="11">
        <f t="shared" si="0"/>
        <v>375.05982563114043</v>
      </c>
      <c r="L14" s="11">
        <f t="shared" si="0"/>
        <v>382.56102214376324</v>
      </c>
      <c r="M14" s="11">
        <f t="shared" si="0"/>
        <v>390.21224258663852</v>
      </c>
      <c r="N14" s="11">
        <f t="shared" si="0"/>
        <v>398.01648743837131</v>
      </c>
      <c r="O14" s="11">
        <f t="shared" si="0"/>
        <v>405.97681718713875</v>
      </c>
      <c r="P14" s="11">
        <f t="shared" si="0"/>
        <v>414.09635353088152</v>
      </c>
      <c r="Q14" s="11">
        <f t="shared" si="0"/>
        <v>422.37828060149917</v>
      </c>
      <c r="R14" s="12">
        <f>$R$8*'[3]Eurostat POM Portables GU'!M5</f>
        <v>430.82584621352919</v>
      </c>
      <c r="S14" s="12">
        <f>$S$8*'[3]Eurostat POM Portables GU'!N5</f>
        <v>418.83773422949457</v>
      </c>
      <c r="T14" s="12">
        <f>$T$8*'[3]Eurostat POM Portables GU'!O5</f>
        <v>472.45896560431294</v>
      </c>
      <c r="U14" s="12">
        <f>$U$8*'[3]Eurostat POM Portables GU'!P5</f>
        <v>506.91065247804198</v>
      </c>
      <c r="V14" s="12">
        <f>$V$8*'[3]Eurostat POM Portables GU'!Q5</f>
        <v>533.66235684052424</v>
      </c>
      <c r="W14" s="12">
        <f>$W$8*'[3]Eurostat POM Portables GU'!R5</f>
        <v>517.07146092676351</v>
      </c>
      <c r="X14" s="12">
        <f>$X$8*'[3]Eurostat POM Portables GU'!S5</f>
        <v>539.07754817608327</v>
      </c>
      <c r="Y14" s="12">
        <f>$Y$8*'[3]Eurostat POM Portables GU'!T5</f>
        <v>455.94155763571183</v>
      </c>
      <c r="Z14" s="12">
        <f>$Z$8*'[3]Eurostat POM Portables GU'!U5</f>
        <v>601.11615260571216</v>
      </c>
      <c r="AA14" s="12">
        <f>$AA$8*'[3]Eurostat POM Portables GU'!V5</f>
        <v>591.31613516623486</v>
      </c>
      <c r="AB14" s="12">
        <f>$AB$8*'[3]Eurostat POM Portables GU'!W5</f>
        <v>636.18959451480794</v>
      </c>
      <c r="AC14" s="13">
        <f t="shared" ref="AC14:BE14" si="3">AB14+(AB14*AB$44)</f>
        <v>648.91338640510412</v>
      </c>
      <c r="AD14" s="13">
        <f t="shared" si="3"/>
        <v>661.8916541332062</v>
      </c>
      <c r="AE14" s="13">
        <f t="shared" si="3"/>
        <v>675.12948721587031</v>
      </c>
      <c r="AF14" s="13">
        <f t="shared" si="3"/>
        <v>688.63207696018776</v>
      </c>
      <c r="AG14" s="13">
        <f t="shared" si="3"/>
        <v>702.40471849939149</v>
      </c>
      <c r="AH14" s="13">
        <f t="shared" si="3"/>
        <v>716.45281286937927</v>
      </c>
      <c r="AI14" s="13">
        <f t="shared" si="3"/>
        <v>730.78186912676688</v>
      </c>
      <c r="AJ14" s="13">
        <f t="shared" si="3"/>
        <v>745.39750650930216</v>
      </c>
      <c r="AK14" s="13">
        <f t="shared" si="3"/>
        <v>760.30545663948817</v>
      </c>
      <c r="AL14" s="13">
        <f t="shared" si="3"/>
        <v>775.51156577227789</v>
      </c>
      <c r="AM14" s="13">
        <f t="shared" si="3"/>
        <v>791.02179708772348</v>
      </c>
      <c r="AN14" s="13">
        <f t="shared" si="3"/>
        <v>806.84223302947794</v>
      </c>
      <c r="AO14" s="13">
        <f t="shared" si="3"/>
        <v>822.97907769006747</v>
      </c>
      <c r="AP14" s="13">
        <f t="shared" si="3"/>
        <v>839.43865924386887</v>
      </c>
      <c r="AQ14" s="13">
        <f t="shared" si="3"/>
        <v>856.22743242874628</v>
      </c>
      <c r="AR14" s="13">
        <f t="shared" si="3"/>
        <v>873.35198107732117</v>
      </c>
      <c r="AS14" s="13">
        <f t="shared" si="3"/>
        <v>890.81902069886758</v>
      </c>
      <c r="AT14" s="13">
        <f t="shared" si="3"/>
        <v>908.63540111284487</v>
      </c>
      <c r="AU14" s="13">
        <f t="shared" si="3"/>
        <v>917.72175512397337</v>
      </c>
      <c r="AV14" s="13">
        <f t="shared" si="3"/>
        <v>926.89897267521314</v>
      </c>
      <c r="AW14" s="13">
        <f t="shared" si="3"/>
        <v>936.16796240196527</v>
      </c>
      <c r="AX14" s="13">
        <f t="shared" si="3"/>
        <v>945.52964202598491</v>
      </c>
      <c r="AY14" s="13">
        <f t="shared" si="3"/>
        <v>954.98493844624477</v>
      </c>
      <c r="AZ14" s="13">
        <f t="shared" si="3"/>
        <v>964.53478783070727</v>
      </c>
      <c r="BA14" s="13">
        <f t="shared" si="3"/>
        <v>974.18013570901439</v>
      </c>
      <c r="BB14" s="13">
        <f t="shared" si="3"/>
        <v>983.92193706610453</v>
      </c>
      <c r="BC14" s="13">
        <f t="shared" si="3"/>
        <v>993.76115643676553</v>
      </c>
      <c r="BD14" s="13">
        <f t="shared" si="3"/>
        <v>1003.6987680011332</v>
      </c>
      <c r="BE14" s="13">
        <f t="shared" si="3"/>
        <v>1013.7357556811445</v>
      </c>
    </row>
    <row r="15" spans="1:57" x14ac:dyDescent="0.35">
      <c r="A15" s="57" t="s">
        <v>616</v>
      </c>
      <c r="C15" s="86" t="s">
        <v>591</v>
      </c>
      <c r="D15" s="58" t="s">
        <v>621</v>
      </c>
      <c r="E15" s="87" t="s">
        <v>625</v>
      </c>
      <c r="F15" s="26" t="s">
        <v>44</v>
      </c>
      <c r="G15" s="11">
        <f t="shared" si="0"/>
        <v>184.20996115417736</v>
      </c>
      <c r="H15" s="11">
        <f t="shared" si="0"/>
        <v>187.8941603772609</v>
      </c>
      <c r="I15" s="11">
        <f t="shared" si="0"/>
        <v>191.65204358480614</v>
      </c>
      <c r="J15" s="11">
        <f t="shared" si="0"/>
        <v>195.48508445650225</v>
      </c>
      <c r="K15" s="11">
        <f t="shared" si="0"/>
        <v>199.39478614563231</v>
      </c>
      <c r="L15" s="11">
        <f t="shared" si="0"/>
        <v>203.38268186854495</v>
      </c>
      <c r="M15" s="11">
        <f t="shared" si="0"/>
        <v>207.45033550591586</v>
      </c>
      <c r="N15" s="11">
        <f t="shared" si="0"/>
        <v>211.59934221603419</v>
      </c>
      <c r="O15" s="11">
        <f t="shared" si="0"/>
        <v>215.83132906035488</v>
      </c>
      <c r="P15" s="11">
        <f t="shared" si="0"/>
        <v>220.14795564156196</v>
      </c>
      <c r="Q15" s="11">
        <f t="shared" si="0"/>
        <v>224.5509147543932</v>
      </c>
      <c r="R15" s="12">
        <f>$R$8*'[3]Eurostat POM Portables GU'!M6</f>
        <v>229.04193304948106</v>
      </c>
      <c r="S15" s="12">
        <f>$S$8*'[3]Eurostat POM Portables GU'!N6</f>
        <v>282.84860343761096</v>
      </c>
      <c r="T15" s="12">
        <f>$T$8*'[3]Eurostat POM Portables GU'!O6</f>
        <v>274.66824177628581</v>
      </c>
      <c r="U15" s="12">
        <f>$U$8*'[3]Eurostat POM Portables GU'!P6</f>
        <v>240.95615946558982</v>
      </c>
      <c r="V15" s="12">
        <f>$V$8*'[3]Eurostat POM Portables GU'!Q6</f>
        <v>186.78182489418347</v>
      </c>
      <c r="W15" s="12">
        <f>$W$8*'[3]Eurostat POM Portables GU'!R6</f>
        <v>272.32430275476213</v>
      </c>
      <c r="X15" s="12">
        <f>$X$8*'[3]Eurostat POM Portables GU'!S6</f>
        <v>375.70067161228872</v>
      </c>
      <c r="Y15" s="12">
        <f>$Y$8*'[3]Eurostat POM Portables GU'!T6</f>
        <v>445.36899977749243</v>
      </c>
      <c r="Z15" s="12">
        <f>$Z$8*'[3]Eurostat POM Portables GU'!U6</f>
        <v>578.14356078638559</v>
      </c>
      <c r="AA15" s="12">
        <f>$AA$8*'[3]Eurostat POM Portables GU'!V6</f>
        <v>661.77082361157341</v>
      </c>
      <c r="AB15" s="12">
        <f>$AB$8*'[3]Eurostat POM Portables GU'!W6</f>
        <v>666.03082300003348</v>
      </c>
      <c r="AC15" s="13">
        <f t="shared" ref="AC15:BE15" si="4">AB15+(AB15*AB$44)</f>
        <v>679.35143946003416</v>
      </c>
      <c r="AD15" s="13">
        <f t="shared" si="4"/>
        <v>692.9384682492348</v>
      </c>
      <c r="AE15" s="13">
        <f t="shared" si="4"/>
        <v>706.79723761421951</v>
      </c>
      <c r="AF15" s="13">
        <f t="shared" si="4"/>
        <v>720.93318236650396</v>
      </c>
      <c r="AG15" s="13">
        <f t="shared" si="4"/>
        <v>735.35184601383401</v>
      </c>
      <c r="AH15" s="13">
        <f t="shared" si="4"/>
        <v>750.05888293411067</v>
      </c>
      <c r="AI15" s="13">
        <f t="shared" si="4"/>
        <v>765.06006059279287</v>
      </c>
      <c r="AJ15" s="13">
        <f t="shared" si="4"/>
        <v>780.36126180464873</v>
      </c>
      <c r="AK15" s="13">
        <f t="shared" si="4"/>
        <v>795.96848704074171</v>
      </c>
      <c r="AL15" s="13">
        <f t="shared" si="4"/>
        <v>811.88785678155659</v>
      </c>
      <c r="AM15" s="13">
        <f t="shared" si="4"/>
        <v>828.12561391718771</v>
      </c>
      <c r="AN15" s="13">
        <f t="shared" si="4"/>
        <v>844.68812619553148</v>
      </c>
      <c r="AO15" s="13">
        <f t="shared" si="4"/>
        <v>861.58188871944208</v>
      </c>
      <c r="AP15" s="13">
        <f t="shared" si="4"/>
        <v>878.81352649383086</v>
      </c>
      <c r="AQ15" s="13">
        <f t="shared" si="4"/>
        <v>896.3897970237075</v>
      </c>
      <c r="AR15" s="13">
        <f t="shared" si="4"/>
        <v>914.3175929641817</v>
      </c>
      <c r="AS15" s="13">
        <f t="shared" si="4"/>
        <v>932.60394482346533</v>
      </c>
      <c r="AT15" s="13">
        <f t="shared" si="4"/>
        <v>951.25602371993466</v>
      </c>
      <c r="AU15" s="13">
        <f t="shared" si="4"/>
        <v>960.76858395713396</v>
      </c>
      <c r="AV15" s="13">
        <f t="shared" si="4"/>
        <v>970.37626979670529</v>
      </c>
      <c r="AW15" s="13">
        <f t="shared" si="4"/>
        <v>980.08003249467231</v>
      </c>
      <c r="AX15" s="13">
        <f t="shared" si="4"/>
        <v>989.88083281961906</v>
      </c>
      <c r="AY15" s="13">
        <f t="shared" si="4"/>
        <v>999.77964114781525</v>
      </c>
      <c r="AZ15" s="13">
        <f t="shared" si="4"/>
        <v>1009.7774375592934</v>
      </c>
      <c r="BA15" s="13">
        <f t="shared" si="4"/>
        <v>1019.8752119348864</v>
      </c>
      <c r="BB15" s="13">
        <f t="shared" si="4"/>
        <v>1030.0739640542351</v>
      </c>
      <c r="BC15" s="13">
        <f t="shared" si="4"/>
        <v>1040.3747036947775</v>
      </c>
      <c r="BD15" s="13">
        <f t="shared" si="4"/>
        <v>1050.7784507317253</v>
      </c>
      <c r="BE15" s="13">
        <f t="shared" si="4"/>
        <v>1061.2862352390425</v>
      </c>
    </row>
    <row r="16" spans="1:57" x14ac:dyDescent="0.35">
      <c r="A16" s="57" t="s">
        <v>616</v>
      </c>
      <c r="C16" s="86" t="s">
        <v>591</v>
      </c>
      <c r="D16" s="58" t="s">
        <v>621</v>
      </c>
      <c r="E16" s="87" t="s">
        <v>625</v>
      </c>
      <c r="F16" s="26" t="s">
        <v>45</v>
      </c>
      <c r="G16" s="11">
        <f t="shared" si="0"/>
        <v>153.03630944140374</v>
      </c>
      <c r="H16" s="11">
        <f t="shared" si="0"/>
        <v>156.09703563023183</v>
      </c>
      <c r="I16" s="11">
        <f t="shared" si="0"/>
        <v>159.21897634283647</v>
      </c>
      <c r="J16" s="11">
        <f t="shared" si="0"/>
        <v>162.4033558696932</v>
      </c>
      <c r="K16" s="11">
        <f t="shared" si="0"/>
        <v>165.65142298708707</v>
      </c>
      <c r="L16" s="11">
        <f t="shared" si="0"/>
        <v>168.9644514468288</v>
      </c>
      <c r="M16" s="11">
        <f t="shared" si="0"/>
        <v>172.34374047576537</v>
      </c>
      <c r="N16" s="11">
        <f t="shared" si="0"/>
        <v>175.79061528528069</v>
      </c>
      <c r="O16" s="11">
        <f t="shared" si="0"/>
        <v>179.30642759098632</v>
      </c>
      <c r="P16" s="11">
        <f t="shared" si="0"/>
        <v>182.89255614280606</v>
      </c>
      <c r="Q16" s="11">
        <f t="shared" si="0"/>
        <v>186.55040726566219</v>
      </c>
      <c r="R16" s="12">
        <f>$R$8*'[3]Eurostat POM Portables GU'!M7</f>
        <v>190.28141541097543</v>
      </c>
      <c r="S16" s="12">
        <f>$S$8*'[3]Eurostat POM Portables GU'!N7</f>
        <v>179.38775734243762</v>
      </c>
      <c r="T16" s="12">
        <f>$T$8*'[3]Eurostat POM Portables GU'!O7</f>
        <v>139.7138625021912</v>
      </c>
      <c r="U16" s="12">
        <f>$U$8*'[3]Eurostat POM Portables GU'!P7</f>
        <v>131.93564927510681</v>
      </c>
      <c r="V16" s="12">
        <f>$V$8*'[3]Eurostat POM Portables GU'!Q7</f>
        <v>144.65058619624733</v>
      </c>
      <c r="W16" s="12">
        <f>$W$8*'[3]Eurostat POM Portables GU'!R7</f>
        <v>145.46943767406282</v>
      </c>
      <c r="X16" s="12">
        <f>$X$8*'[3]Eurostat POM Portables GU'!S7</f>
        <v>154.1166487423649</v>
      </c>
      <c r="Y16" s="12">
        <f>$Y$8*'[3]Eurostat POM Portables GU'!T7</f>
        <v>133.47854296001998</v>
      </c>
      <c r="Z16" s="12">
        <f>$Z$8*'[3]Eurostat POM Portables GU'!U7</f>
        <v>111.67232134394865</v>
      </c>
      <c r="AA16" s="12">
        <f>$AA$8*'[3]Eurostat POM Portables GU'!V7</f>
        <v>127.69912280717625</v>
      </c>
      <c r="AB16" s="12">
        <f>$AB$8*'[3]Eurostat POM Portables GU'!W7</f>
        <v>125.07919173594527</v>
      </c>
      <c r="AC16" s="13">
        <f t="shared" ref="AC16:BE16" si="5">AB16+(AB16*AB$44)</f>
        <v>127.58077557066417</v>
      </c>
      <c r="AD16" s="13">
        <f t="shared" si="5"/>
        <v>130.13239108207745</v>
      </c>
      <c r="AE16" s="13">
        <f t="shared" si="5"/>
        <v>132.73503890371899</v>
      </c>
      <c r="AF16" s="13">
        <f t="shared" si="5"/>
        <v>135.38973968179337</v>
      </c>
      <c r="AG16" s="13">
        <f t="shared" si="5"/>
        <v>138.09753447542923</v>
      </c>
      <c r="AH16" s="13">
        <f t="shared" si="5"/>
        <v>140.85948516493781</v>
      </c>
      <c r="AI16" s="13">
        <f t="shared" si="5"/>
        <v>143.67667486823657</v>
      </c>
      <c r="AJ16" s="13">
        <f t="shared" si="5"/>
        <v>146.55020836560129</v>
      </c>
      <c r="AK16" s="13">
        <f t="shared" si="5"/>
        <v>149.48121253291333</v>
      </c>
      <c r="AL16" s="13">
        <f t="shared" si="5"/>
        <v>152.4708367835716</v>
      </c>
      <c r="AM16" s="13">
        <f t="shared" si="5"/>
        <v>155.52025351924303</v>
      </c>
      <c r="AN16" s="13">
        <f t="shared" si="5"/>
        <v>158.6306585896279</v>
      </c>
      <c r="AO16" s="13">
        <f t="shared" si="5"/>
        <v>161.80327176142046</v>
      </c>
      <c r="AP16" s="13">
        <f t="shared" si="5"/>
        <v>165.03933719664886</v>
      </c>
      <c r="AQ16" s="13">
        <f t="shared" si="5"/>
        <v>168.34012394058183</v>
      </c>
      <c r="AR16" s="13">
        <f t="shared" si="5"/>
        <v>171.70692641939348</v>
      </c>
      <c r="AS16" s="13">
        <f t="shared" si="5"/>
        <v>175.14106494778136</v>
      </c>
      <c r="AT16" s="13">
        <f t="shared" si="5"/>
        <v>178.643886246737</v>
      </c>
      <c r="AU16" s="13">
        <f t="shared" si="5"/>
        <v>180.43032510920438</v>
      </c>
      <c r="AV16" s="13">
        <f t="shared" si="5"/>
        <v>182.23462836029643</v>
      </c>
      <c r="AW16" s="13">
        <f t="shared" si="5"/>
        <v>184.05697464389939</v>
      </c>
      <c r="AX16" s="13">
        <f t="shared" si="5"/>
        <v>185.8975443903384</v>
      </c>
      <c r="AY16" s="13">
        <f t="shared" si="5"/>
        <v>187.75651983424177</v>
      </c>
      <c r="AZ16" s="13">
        <f t="shared" si="5"/>
        <v>189.63408503258418</v>
      </c>
      <c r="BA16" s="13">
        <f t="shared" si="5"/>
        <v>191.53042588291001</v>
      </c>
      <c r="BB16" s="13">
        <f t="shared" si="5"/>
        <v>193.44573014173912</v>
      </c>
      <c r="BC16" s="13">
        <f t="shared" si="5"/>
        <v>195.3801874431565</v>
      </c>
      <c r="BD16" s="13">
        <f t="shared" si="5"/>
        <v>197.33398931758808</v>
      </c>
      <c r="BE16" s="13">
        <f t="shared" si="5"/>
        <v>199.30732921076395</v>
      </c>
    </row>
    <row r="17" spans="1:57" x14ac:dyDescent="0.35">
      <c r="A17" s="57" t="s">
        <v>616</v>
      </c>
      <c r="C17" s="86" t="s">
        <v>591</v>
      </c>
      <c r="D17" s="58" t="s">
        <v>621</v>
      </c>
      <c r="E17" s="87" t="s">
        <v>625</v>
      </c>
      <c r="F17" s="26" t="s">
        <v>46</v>
      </c>
      <c r="G17" s="11">
        <f t="shared" si="0"/>
        <v>1880.0810468312945</v>
      </c>
      <c r="H17" s="11">
        <f t="shared" si="0"/>
        <v>1917.6826677679205</v>
      </c>
      <c r="I17" s="11">
        <f t="shared" si="0"/>
        <v>1956.0363211232789</v>
      </c>
      <c r="J17" s="11">
        <f t="shared" si="0"/>
        <v>1995.1570475457445</v>
      </c>
      <c r="K17" s="11">
        <f t="shared" si="0"/>
        <v>2035.0601884966595</v>
      </c>
      <c r="L17" s="11">
        <f t="shared" si="0"/>
        <v>2075.7613922665928</v>
      </c>
      <c r="M17" s="11">
        <f t="shared" si="0"/>
        <v>2117.2766201119248</v>
      </c>
      <c r="N17" s="11">
        <f t="shared" si="0"/>
        <v>2159.6221525141632</v>
      </c>
      <c r="O17" s="11">
        <f t="shared" si="0"/>
        <v>2202.8145955644463</v>
      </c>
      <c r="P17" s="11">
        <f t="shared" si="0"/>
        <v>2246.8708874757353</v>
      </c>
      <c r="Q17" s="11">
        <f t="shared" si="0"/>
        <v>2291.80830522525</v>
      </c>
      <c r="R17" s="12">
        <f>$R$8*'[3]Eurostat POM Portables GU'!M8</f>
        <v>2337.6444713297551</v>
      </c>
      <c r="S17" s="12">
        <f>$S$8*'[3]Eurostat POM Portables GU'!N8</f>
        <v>2599.5407403444992</v>
      </c>
      <c r="T17" s="12">
        <f>$T$8*'[3]Eurostat POM Portables GU'!O8</f>
        <v>2561.8860601675524</v>
      </c>
      <c r="U17" s="12">
        <f>$U$8*'[3]Eurostat POM Portables GU'!P8</f>
        <v>2757.4550698497324</v>
      </c>
      <c r="V17" s="12">
        <f>$V$8*'[3]Eurostat POM Portables GU'!Q8</f>
        <v>2784.1726906219451</v>
      </c>
      <c r="W17" s="12">
        <f>$W$8*'[3]Eurostat POM Portables GU'!R8</f>
        <v>2790.1176031608161</v>
      </c>
      <c r="X17" s="12">
        <f>$X$8*'[3]Eurostat POM Portables GU'!S8</f>
        <v>2688.1118475921503</v>
      </c>
      <c r="Y17" s="12">
        <f>$Y$8*'[3]Eurostat POM Portables GU'!T8</f>
        <v>2674.8571381295092</v>
      </c>
      <c r="Z17" s="12">
        <f>$Z$8*'[3]Eurostat POM Portables GU'!U8</f>
        <v>2739.4815744546945</v>
      </c>
      <c r="AA17" s="12">
        <f>$AA$8*'[3]Eurostat POM Portables GU'!V8</f>
        <v>3122.0233817340677</v>
      </c>
      <c r="AB17" s="12">
        <f>$AB$8*'[3]Eurostat POM Portables GU'!W8</f>
        <v>3305.3922445549802</v>
      </c>
      <c r="AC17" s="13">
        <f t="shared" ref="AC17:BE17" si="6">AB17+(AB17*AB$44)</f>
        <v>3371.50008944608</v>
      </c>
      <c r="AD17" s="13">
        <f t="shared" si="6"/>
        <v>3438.9300912350018</v>
      </c>
      <c r="AE17" s="13">
        <f t="shared" si="6"/>
        <v>3507.708693059702</v>
      </c>
      <c r="AF17" s="13">
        <f t="shared" si="6"/>
        <v>3577.8628669208961</v>
      </c>
      <c r="AG17" s="13">
        <f t="shared" si="6"/>
        <v>3649.420124259314</v>
      </c>
      <c r="AH17" s="13">
        <f t="shared" si="6"/>
        <v>3722.4085267445003</v>
      </c>
      <c r="AI17" s="13">
        <f t="shared" si="6"/>
        <v>3796.8566972793901</v>
      </c>
      <c r="AJ17" s="13">
        <f t="shared" si="6"/>
        <v>3872.793831224978</v>
      </c>
      <c r="AK17" s="13">
        <f t="shared" si="6"/>
        <v>3950.2497078494775</v>
      </c>
      <c r="AL17" s="13">
        <f t="shared" si="6"/>
        <v>4029.2547020064671</v>
      </c>
      <c r="AM17" s="13">
        <f t="shared" si="6"/>
        <v>4109.8397960465963</v>
      </c>
      <c r="AN17" s="13">
        <f t="shared" si="6"/>
        <v>4192.0365919675287</v>
      </c>
      <c r="AO17" s="13">
        <f t="shared" si="6"/>
        <v>4275.8773238068788</v>
      </c>
      <c r="AP17" s="13">
        <f t="shared" si="6"/>
        <v>4361.3948702830166</v>
      </c>
      <c r="AQ17" s="13">
        <f t="shared" si="6"/>
        <v>4448.6227676886774</v>
      </c>
      <c r="AR17" s="13">
        <f t="shared" si="6"/>
        <v>4537.5952230424509</v>
      </c>
      <c r="AS17" s="13">
        <f t="shared" si="6"/>
        <v>4628.3471275032998</v>
      </c>
      <c r="AT17" s="13">
        <f t="shared" si="6"/>
        <v>4720.9140700533662</v>
      </c>
      <c r="AU17" s="13">
        <f t="shared" si="6"/>
        <v>4768.1232107538999</v>
      </c>
      <c r="AV17" s="13">
        <f t="shared" si="6"/>
        <v>4815.8044428614385</v>
      </c>
      <c r="AW17" s="13">
        <f t="shared" si="6"/>
        <v>4863.9624872900531</v>
      </c>
      <c r="AX17" s="13">
        <f t="shared" si="6"/>
        <v>4912.6021121629537</v>
      </c>
      <c r="AY17" s="13">
        <f t="shared" si="6"/>
        <v>4961.7281332845832</v>
      </c>
      <c r="AZ17" s="13">
        <f t="shared" si="6"/>
        <v>5011.345414617429</v>
      </c>
      <c r="BA17" s="13">
        <f t="shared" si="6"/>
        <v>5061.4588687636033</v>
      </c>
      <c r="BB17" s="13">
        <f t="shared" si="6"/>
        <v>5112.0734574512389</v>
      </c>
      <c r="BC17" s="13">
        <f t="shared" si="6"/>
        <v>5163.1941920257514</v>
      </c>
      <c r="BD17" s="13">
        <f t="shared" si="6"/>
        <v>5214.8261339460087</v>
      </c>
      <c r="BE17" s="13">
        <f t="shared" si="6"/>
        <v>5266.9743952854687</v>
      </c>
    </row>
    <row r="18" spans="1:57" x14ac:dyDescent="0.35">
      <c r="A18" s="57" t="s">
        <v>616</v>
      </c>
      <c r="C18" s="86" t="s">
        <v>591</v>
      </c>
      <c r="D18" s="58" t="s">
        <v>621</v>
      </c>
      <c r="E18" s="87" t="s">
        <v>625</v>
      </c>
      <c r="F18" s="26" t="s">
        <v>47</v>
      </c>
      <c r="G18" s="11">
        <f t="shared" si="0"/>
        <v>1877.9709670929876</v>
      </c>
      <c r="H18" s="11">
        <f t="shared" si="0"/>
        <v>1915.5303864348475</v>
      </c>
      <c r="I18" s="11">
        <f t="shared" si="0"/>
        <v>1953.8409941635446</v>
      </c>
      <c r="J18" s="11">
        <f t="shared" si="0"/>
        <v>1992.9178140468155</v>
      </c>
      <c r="K18" s="11">
        <f t="shared" si="0"/>
        <v>2032.7761703277517</v>
      </c>
      <c r="L18" s="11">
        <f t="shared" si="0"/>
        <v>2073.4316937343069</v>
      </c>
      <c r="M18" s="11">
        <f t="shared" si="0"/>
        <v>2114.9003276089929</v>
      </c>
      <c r="N18" s="11">
        <f t="shared" si="0"/>
        <v>2157.1983341611726</v>
      </c>
      <c r="O18" s="11">
        <f t="shared" si="0"/>
        <v>2200.342300844396</v>
      </c>
      <c r="P18" s="11">
        <f t="shared" si="0"/>
        <v>2244.3491468612842</v>
      </c>
      <c r="Q18" s="11">
        <f t="shared" si="0"/>
        <v>2289.2361297985099</v>
      </c>
      <c r="R18" s="12">
        <f>$R$8*'[3]Eurostat POM Portables GU'!M9</f>
        <v>2335.0208523944802</v>
      </c>
      <c r="S18" s="12">
        <f>$S$8*'[3]Eurostat POM Portables GU'!N9</f>
        <v>2575.3963302185616</v>
      </c>
      <c r="T18" s="12">
        <f>$T$8*'[3]Eurostat POM Portables GU'!O9</f>
        <v>2185.7333534308837</v>
      </c>
      <c r="U18" s="12">
        <f>$U$8*'[3]Eurostat POM Portables GU'!P9</f>
        <v>2442.198307897635</v>
      </c>
      <c r="V18" s="12">
        <f>$V$8*'[3]Eurostat POM Portables GU'!Q9</f>
        <v>2590.3689926114389</v>
      </c>
      <c r="W18" s="12">
        <f>$W$8*'[3]Eurostat POM Portables GU'!R9</f>
        <v>2714.9698841727932</v>
      </c>
      <c r="X18" s="12">
        <f>$X$8*'[3]Eurostat POM Portables GU'!S9</f>
        <v>2444.0387000130399</v>
      </c>
      <c r="Y18" s="12">
        <f>$Y$8*'[3]Eurostat POM Portables GU'!T9</f>
        <v>2957.0122759707397</v>
      </c>
      <c r="Z18" s="12">
        <f>$Z$8*'[3]Eurostat POM Portables GU'!U9</f>
        <v>2574.2065388656506</v>
      </c>
      <c r="AA18" s="12">
        <f>$AA$8*'[3]Eurostat POM Portables GU'!V9</f>
        <v>3102.522530467947</v>
      </c>
      <c r="AB18" s="12">
        <f>$AB$8*'[3]Eurostat POM Portables GU'!W9</f>
        <v>3246.979627094539</v>
      </c>
      <c r="AC18" s="13">
        <f t="shared" ref="AC18:BE18" si="7">AB18+(AB18*AB$44)</f>
        <v>3311.9192196364297</v>
      </c>
      <c r="AD18" s="13">
        <f t="shared" si="7"/>
        <v>3378.1576040291584</v>
      </c>
      <c r="AE18" s="13">
        <f t="shared" si="7"/>
        <v>3445.7207561097416</v>
      </c>
      <c r="AF18" s="13">
        <f t="shared" si="7"/>
        <v>3514.6351712319365</v>
      </c>
      <c r="AG18" s="13">
        <f t="shared" si="7"/>
        <v>3584.9278746565751</v>
      </c>
      <c r="AH18" s="13">
        <f t="shared" si="7"/>
        <v>3656.6264321497065</v>
      </c>
      <c r="AI18" s="13">
        <f t="shared" si="7"/>
        <v>3729.7589607927007</v>
      </c>
      <c r="AJ18" s="13">
        <f t="shared" si="7"/>
        <v>3804.3541400085546</v>
      </c>
      <c r="AK18" s="13">
        <f t="shared" si="7"/>
        <v>3880.4412228087258</v>
      </c>
      <c r="AL18" s="13">
        <f t="shared" si="7"/>
        <v>3958.0500472649005</v>
      </c>
      <c r="AM18" s="13">
        <f t="shared" si="7"/>
        <v>4037.2110482101984</v>
      </c>
      <c r="AN18" s="13">
        <f t="shared" si="7"/>
        <v>4117.955269174402</v>
      </c>
      <c r="AO18" s="13">
        <f t="shared" si="7"/>
        <v>4200.31437455789</v>
      </c>
      <c r="AP18" s="13">
        <f t="shared" si="7"/>
        <v>4284.3206620490482</v>
      </c>
      <c r="AQ18" s="13">
        <f t="shared" si="7"/>
        <v>4370.0070752900292</v>
      </c>
      <c r="AR18" s="13">
        <f t="shared" si="7"/>
        <v>4457.4072167958302</v>
      </c>
      <c r="AS18" s="13">
        <f t="shared" si="7"/>
        <v>4546.5553611317464</v>
      </c>
      <c r="AT18" s="13">
        <f t="shared" si="7"/>
        <v>4637.486468354381</v>
      </c>
      <c r="AU18" s="13">
        <f t="shared" si="7"/>
        <v>4683.8613330379249</v>
      </c>
      <c r="AV18" s="13">
        <f t="shared" si="7"/>
        <v>4730.6999463683042</v>
      </c>
      <c r="AW18" s="13">
        <f t="shared" si="7"/>
        <v>4778.0069458319867</v>
      </c>
      <c r="AX18" s="13">
        <f t="shared" si="7"/>
        <v>4825.787015290307</v>
      </c>
      <c r="AY18" s="13">
        <f t="shared" si="7"/>
        <v>4874.0448854432098</v>
      </c>
      <c r="AZ18" s="13">
        <f t="shared" si="7"/>
        <v>4922.7853342976423</v>
      </c>
      <c r="BA18" s="13">
        <f t="shared" si="7"/>
        <v>4972.0131876406185</v>
      </c>
      <c r="BB18" s="13">
        <f t="shared" si="7"/>
        <v>5021.7333195170249</v>
      </c>
      <c r="BC18" s="13">
        <f t="shared" si="7"/>
        <v>5071.9506527121948</v>
      </c>
      <c r="BD18" s="13">
        <f t="shared" si="7"/>
        <v>5122.6701592393165</v>
      </c>
      <c r="BE18" s="13">
        <f t="shared" si="7"/>
        <v>5173.89686083171</v>
      </c>
    </row>
    <row r="19" spans="1:57" x14ac:dyDescent="0.35">
      <c r="A19" s="57" t="s">
        <v>616</v>
      </c>
      <c r="C19" s="86" t="s">
        <v>591</v>
      </c>
      <c r="D19" s="58" t="s">
        <v>621</v>
      </c>
      <c r="E19" s="87" t="s">
        <v>625</v>
      </c>
      <c r="F19" s="26" t="s">
        <v>48</v>
      </c>
      <c r="G19" s="11">
        <f t="shared" si="0"/>
        <v>264.93828023694283</v>
      </c>
      <c r="H19" s="11">
        <f t="shared" si="0"/>
        <v>270.23704584168166</v>
      </c>
      <c r="I19" s="11">
        <f t="shared" si="0"/>
        <v>275.64178675851531</v>
      </c>
      <c r="J19" s="11">
        <f t="shared" si="0"/>
        <v>281.15462249368562</v>
      </c>
      <c r="K19" s="11">
        <f t="shared" si="0"/>
        <v>286.77771494355932</v>
      </c>
      <c r="L19" s="11">
        <f t="shared" si="0"/>
        <v>292.51326924243051</v>
      </c>
      <c r="M19" s="11">
        <f t="shared" si="0"/>
        <v>298.36353462727914</v>
      </c>
      <c r="N19" s="11">
        <f t="shared" si="0"/>
        <v>304.33080531982472</v>
      </c>
      <c r="O19" s="11">
        <f t="shared" si="0"/>
        <v>310.41742142622121</v>
      </c>
      <c r="P19" s="11">
        <f t="shared" si="0"/>
        <v>316.62576985474561</v>
      </c>
      <c r="Q19" s="11">
        <f t="shared" si="0"/>
        <v>322.95828525184055</v>
      </c>
      <c r="R19" s="12">
        <f>$R$8*'[3]Eurostat POM Portables GU'!M10</f>
        <v>329.41745095687736</v>
      </c>
      <c r="S19" s="12">
        <f>$S$8*'[3]Eurostat POM Portables GU'!N10</f>
        <v>362.02118155028029</v>
      </c>
      <c r="T19" s="12">
        <f>$T$8*'[3]Eurostat POM Portables GU'!O10</f>
        <v>325.24089149629725</v>
      </c>
      <c r="U19" s="12">
        <f>$U$8*'[3]Eurostat POM Portables GU'!P10</f>
        <v>311.4389609009682</v>
      </c>
      <c r="V19" s="12">
        <f>$V$8*'[3]Eurostat POM Portables GU'!Q10</f>
        <v>325.81491259737265</v>
      </c>
      <c r="W19" s="12">
        <f>$W$8*'[3]Eurostat POM Portables GU'!R10</f>
        <v>330.23630637855962</v>
      </c>
      <c r="X19" s="12">
        <f>$X$8*'[3]Eurostat POM Portables GU'!S10</f>
        <v>323.44652890564998</v>
      </c>
      <c r="Y19" s="12">
        <f>$Y$8*'[3]Eurostat POM Portables GU'!T10</f>
        <v>319.15909034499828</v>
      </c>
      <c r="Z19" s="12">
        <f>$Z$8*'[3]Eurostat POM Portables GU'!U10</f>
        <v>303.11058650500348</v>
      </c>
      <c r="AA19" s="12">
        <f>$AA$8*'[3]Eurostat POM Portables GU'!V10</f>
        <v>340.95036729797795</v>
      </c>
      <c r="AB19" s="12">
        <f>$AB$8*'[3]Eurostat POM Portables GU'!W10</f>
        <v>330.15827260249517</v>
      </c>
      <c r="AC19" s="13">
        <f t="shared" ref="AC19:BE19" si="8">AB19+(AB19*AB$44)</f>
        <v>336.76143805454507</v>
      </c>
      <c r="AD19" s="13">
        <f t="shared" si="8"/>
        <v>343.49666681563599</v>
      </c>
      <c r="AE19" s="13">
        <f t="shared" si="8"/>
        <v>350.36660015194872</v>
      </c>
      <c r="AF19" s="13">
        <f t="shared" si="8"/>
        <v>357.3739321549877</v>
      </c>
      <c r="AG19" s="13">
        <f t="shared" si="8"/>
        <v>364.52141079808746</v>
      </c>
      <c r="AH19" s="13">
        <f t="shared" si="8"/>
        <v>371.81183901404921</v>
      </c>
      <c r="AI19" s="13">
        <f t="shared" si="8"/>
        <v>379.24807579433019</v>
      </c>
      <c r="AJ19" s="13">
        <f t="shared" si="8"/>
        <v>386.83303731021681</v>
      </c>
      <c r="AK19" s="13">
        <f t="shared" si="8"/>
        <v>394.56969805642115</v>
      </c>
      <c r="AL19" s="13">
        <f t="shared" si="8"/>
        <v>402.46109201754956</v>
      </c>
      <c r="AM19" s="13">
        <f t="shared" si="8"/>
        <v>410.51031385790054</v>
      </c>
      <c r="AN19" s="13">
        <f t="shared" si="8"/>
        <v>418.72052013505856</v>
      </c>
      <c r="AO19" s="13">
        <f t="shared" si="8"/>
        <v>427.09493053775975</v>
      </c>
      <c r="AP19" s="13">
        <f t="shared" si="8"/>
        <v>435.63682914851495</v>
      </c>
      <c r="AQ19" s="13">
        <f t="shared" si="8"/>
        <v>444.34956573148526</v>
      </c>
      <c r="AR19" s="13">
        <f t="shared" si="8"/>
        <v>453.23655704611497</v>
      </c>
      <c r="AS19" s="13">
        <f t="shared" si="8"/>
        <v>462.30128818703724</v>
      </c>
      <c r="AT19" s="13">
        <f t="shared" si="8"/>
        <v>471.547313950778</v>
      </c>
      <c r="AU19" s="13">
        <f t="shared" si="8"/>
        <v>476.26278709028577</v>
      </c>
      <c r="AV19" s="13">
        <f t="shared" si="8"/>
        <v>481.02541496118863</v>
      </c>
      <c r="AW19" s="13">
        <f t="shared" si="8"/>
        <v>485.8356691108005</v>
      </c>
      <c r="AX19" s="13">
        <f t="shared" si="8"/>
        <v>490.69402580190848</v>
      </c>
      <c r="AY19" s="13">
        <f t="shared" si="8"/>
        <v>495.60096605992754</v>
      </c>
      <c r="AZ19" s="13">
        <f t="shared" si="8"/>
        <v>500.55697572052679</v>
      </c>
      <c r="BA19" s="13">
        <f t="shared" si="8"/>
        <v>505.56254547773204</v>
      </c>
      <c r="BB19" s="13">
        <f t="shared" si="8"/>
        <v>510.61817093250937</v>
      </c>
      <c r="BC19" s="13">
        <f t="shared" si="8"/>
        <v>515.72435264183446</v>
      </c>
      <c r="BD19" s="13">
        <f t="shared" si="8"/>
        <v>520.88159616825283</v>
      </c>
      <c r="BE19" s="13">
        <f t="shared" si="8"/>
        <v>526.09041212993532</v>
      </c>
    </row>
    <row r="20" spans="1:57" x14ac:dyDescent="0.35">
      <c r="A20" s="57" t="s">
        <v>616</v>
      </c>
      <c r="C20" s="86" t="s">
        <v>591</v>
      </c>
      <c r="D20" s="58" t="s">
        <v>621</v>
      </c>
      <c r="E20" s="87" t="s">
        <v>625</v>
      </c>
      <c r="F20" s="26" t="s">
        <v>49</v>
      </c>
      <c r="G20" s="11">
        <f t="shared" si="0"/>
        <v>1534.2500834056548</v>
      </c>
      <c r="H20" s="11">
        <f t="shared" si="0"/>
        <v>1564.9350850737678</v>
      </c>
      <c r="I20" s="11">
        <f t="shared" si="0"/>
        <v>1596.2337867752433</v>
      </c>
      <c r="J20" s="11">
        <f t="shared" si="0"/>
        <v>1628.1584625107482</v>
      </c>
      <c r="K20" s="11">
        <f t="shared" si="0"/>
        <v>1660.7216317609632</v>
      </c>
      <c r="L20" s="11">
        <f t="shared" si="0"/>
        <v>1693.9360643961825</v>
      </c>
      <c r="M20" s="11">
        <f t="shared" si="0"/>
        <v>1727.8147856841063</v>
      </c>
      <c r="N20" s="11">
        <f t="shared" si="0"/>
        <v>1762.3710813977884</v>
      </c>
      <c r="O20" s="11">
        <f t="shared" si="0"/>
        <v>1797.6185030257443</v>
      </c>
      <c r="P20" s="11">
        <f t="shared" si="0"/>
        <v>1833.5708730862593</v>
      </c>
      <c r="Q20" s="11">
        <f t="shared" si="0"/>
        <v>1870.2422905479846</v>
      </c>
      <c r="R20" s="12">
        <f>$R$8*'[3]Eurostat POM Portables GU'!M11</f>
        <v>1907.6471363589442</v>
      </c>
      <c r="S20" s="12">
        <f>$S$8*'[3]Eurostat POM Portables GU'!N11</f>
        <v>1913.469411652668</v>
      </c>
      <c r="T20" s="12">
        <f>$T$8*'[3]Eurostat POM Portables GU'!O11</f>
        <v>1886.3465052119025</v>
      </c>
      <c r="U20" s="12">
        <f>$U$8*'[3]Eurostat POM Portables GU'!P11</f>
        <v>1840.8495064647798</v>
      </c>
      <c r="V20" s="12">
        <f>$V$8*'[3]Eurostat POM Portables GU'!Q11</f>
        <v>2011.0644605148175</v>
      </c>
      <c r="W20" s="12">
        <f>$W$8*'[3]Eurostat POM Portables GU'!R11</f>
        <v>2086.2109876858485</v>
      </c>
      <c r="X20" s="12">
        <f>$X$8*'[3]Eurostat POM Portables GU'!S11</f>
        <v>2103.3946051533067</v>
      </c>
      <c r="Y20" s="12">
        <f>$Y$8*'[3]Eurostat POM Portables GU'!T11</f>
        <v>2286.3156368399464</v>
      </c>
      <c r="Z20" s="12">
        <f>$Z$8*'[3]Eurostat POM Portables GU'!U11</f>
        <v>2307.4692227412474</v>
      </c>
      <c r="AA20" s="12">
        <f>$AA$8*'[3]Eurostat POM Portables GU'!V11</f>
        <v>2280.9705384178378</v>
      </c>
      <c r="AB20" s="12">
        <f>$AB$8*'[3]Eurostat POM Portables GU'!W11</f>
        <v>2581.5837238495101</v>
      </c>
      <c r="AC20" s="13">
        <f t="shared" ref="AC20:BE20" si="9">AB20+(AB20*AB$44)</f>
        <v>2633.2153983265002</v>
      </c>
      <c r="AD20" s="13">
        <f t="shared" si="9"/>
        <v>2685.8797062930303</v>
      </c>
      <c r="AE20" s="13">
        <f t="shared" si="9"/>
        <v>2739.5973004188909</v>
      </c>
      <c r="AF20" s="13">
        <f t="shared" si="9"/>
        <v>2794.3892464272685</v>
      </c>
      <c r="AG20" s="13">
        <f t="shared" si="9"/>
        <v>2850.277031355814</v>
      </c>
      <c r="AH20" s="13">
        <f t="shared" si="9"/>
        <v>2907.2825719829302</v>
      </c>
      <c r="AI20" s="13">
        <f t="shared" si="9"/>
        <v>2965.4282234225889</v>
      </c>
      <c r="AJ20" s="13">
        <f t="shared" si="9"/>
        <v>3024.7367878910409</v>
      </c>
      <c r="AK20" s="13">
        <f t="shared" si="9"/>
        <v>3085.2315236488616</v>
      </c>
      <c r="AL20" s="13">
        <f t="shared" si="9"/>
        <v>3146.9361541218391</v>
      </c>
      <c r="AM20" s="13">
        <f t="shared" si="9"/>
        <v>3209.8748772042759</v>
      </c>
      <c r="AN20" s="13">
        <f t="shared" si="9"/>
        <v>3274.0723747483612</v>
      </c>
      <c r="AO20" s="13">
        <f t="shared" si="9"/>
        <v>3339.5538222433283</v>
      </c>
      <c r="AP20" s="13">
        <f t="shared" si="9"/>
        <v>3406.3448986881949</v>
      </c>
      <c r="AQ20" s="13">
        <f t="shared" si="9"/>
        <v>3474.4717966619587</v>
      </c>
      <c r="AR20" s="13">
        <f t="shared" si="9"/>
        <v>3543.961232595198</v>
      </c>
      <c r="AS20" s="13">
        <f t="shared" si="9"/>
        <v>3614.8404572471018</v>
      </c>
      <c r="AT20" s="13">
        <f t="shared" si="9"/>
        <v>3687.1372663920438</v>
      </c>
      <c r="AU20" s="13">
        <f t="shared" si="9"/>
        <v>3724.0086390559641</v>
      </c>
      <c r="AV20" s="13">
        <f t="shared" si="9"/>
        <v>3761.2487254465236</v>
      </c>
      <c r="AW20" s="13">
        <f t="shared" si="9"/>
        <v>3798.8612127009887</v>
      </c>
      <c r="AX20" s="13">
        <f t="shared" si="9"/>
        <v>3836.8498248279984</v>
      </c>
      <c r="AY20" s="13">
        <f t="shared" si="9"/>
        <v>3875.2183230762785</v>
      </c>
      <c r="AZ20" s="13">
        <f t="shared" si="9"/>
        <v>3913.9705063070414</v>
      </c>
      <c r="BA20" s="13">
        <f t="shared" si="9"/>
        <v>3953.1102113701118</v>
      </c>
      <c r="BB20" s="13">
        <f t="shared" si="9"/>
        <v>3992.6413134838131</v>
      </c>
      <c r="BC20" s="13">
        <f t="shared" si="9"/>
        <v>4032.5677266186512</v>
      </c>
      <c r="BD20" s="13">
        <f t="shared" si="9"/>
        <v>4072.8934038848379</v>
      </c>
      <c r="BE20" s="13">
        <f t="shared" si="9"/>
        <v>4113.6223379236862</v>
      </c>
    </row>
    <row r="21" spans="1:57" x14ac:dyDescent="0.35">
      <c r="A21" s="57" t="s">
        <v>616</v>
      </c>
      <c r="C21" s="86" t="s">
        <v>591</v>
      </c>
      <c r="D21" s="58" t="s">
        <v>621</v>
      </c>
      <c r="E21" s="87" t="s">
        <v>625</v>
      </c>
      <c r="F21" s="26" t="s">
        <v>35</v>
      </c>
      <c r="G21" s="11">
        <f t="shared" si="0"/>
        <v>19420.357545800838</v>
      </c>
      <c r="H21" s="11">
        <f t="shared" si="0"/>
        <v>19808.764696716855</v>
      </c>
      <c r="I21" s="11">
        <f t="shared" si="0"/>
        <v>20204.939990651194</v>
      </c>
      <c r="J21" s="11">
        <f t="shared" si="0"/>
        <v>20609.038790464219</v>
      </c>
      <c r="K21" s="11">
        <f t="shared" si="0"/>
        <v>21021.219566273503</v>
      </c>
      <c r="L21" s="11">
        <f t="shared" si="0"/>
        <v>21441.643957598975</v>
      </c>
      <c r="M21" s="11">
        <f t="shared" si="0"/>
        <v>21870.476836750957</v>
      </c>
      <c r="N21" s="11">
        <f t="shared" si="0"/>
        <v>22307.886373485977</v>
      </c>
      <c r="O21" s="11">
        <f t="shared" si="0"/>
        <v>22754.044100955696</v>
      </c>
      <c r="P21" s="11">
        <f t="shared" si="0"/>
        <v>23209.124982974812</v>
      </c>
      <c r="Q21" s="11">
        <f t="shared" si="0"/>
        <v>23673.307482634307</v>
      </c>
      <c r="R21" s="12">
        <f>R5*'[3]Eurostat POM Portables GU'!M12</f>
        <v>24146.773632286993</v>
      </c>
      <c r="S21" s="12">
        <f>S5*'[3]Eurostat POM Portables GU'!N12</f>
        <v>24082.504673457162</v>
      </c>
      <c r="T21" s="12">
        <f>T5*'[3]Eurostat POM Portables GU'!O12</f>
        <v>21759.379275988045</v>
      </c>
      <c r="U21" s="12">
        <f>U5*'[3]Eurostat POM Portables GU'!P12</f>
        <v>20282.991389482409</v>
      </c>
      <c r="V21" s="12">
        <f>V5*'[3]Eurostat POM Portables GU'!Q12</f>
        <v>21291</v>
      </c>
      <c r="W21" s="12">
        <f>W5*'[3]Eurostat POM Portables GU'!R12</f>
        <v>20204</v>
      </c>
      <c r="X21" s="12">
        <f>X5*'[3]Eurostat POM Portables GU'!S12</f>
        <v>20533</v>
      </c>
      <c r="Y21" s="12">
        <f>Y5*'[3]Eurostat POM Portables GU'!T12</f>
        <v>20144.944280773663</v>
      </c>
      <c r="Z21" s="12">
        <f>Z5*'[3]Eurostat POM Portables GU'!U12</f>
        <v>20676.638875350309</v>
      </c>
      <c r="AA21" s="12">
        <f>AA5*'[3]Eurostat POM Portables GU'!V12</f>
        <v>21942.092075557972</v>
      </c>
      <c r="AB21" s="12">
        <f>$AB$8*'[3]Eurostat POM Portables GU'!W12</f>
        <v>23932.665245150871</v>
      </c>
      <c r="AC21" s="13">
        <f t="shared" ref="AC21:BE21" si="10">AB21+(AB21*AB$44)</f>
        <v>24411.318550053889</v>
      </c>
      <c r="AD21" s="13">
        <f t="shared" si="10"/>
        <v>24899.544921054967</v>
      </c>
      <c r="AE21" s="13">
        <f t="shared" si="10"/>
        <v>25397.535819476067</v>
      </c>
      <c r="AF21" s="13">
        <f t="shared" si="10"/>
        <v>25905.486535865588</v>
      </c>
      <c r="AG21" s="13">
        <f t="shared" si="10"/>
        <v>26423.596266582899</v>
      </c>
      <c r="AH21" s="13">
        <f t="shared" si="10"/>
        <v>26952.068191914557</v>
      </c>
      <c r="AI21" s="13">
        <f t="shared" si="10"/>
        <v>27491.10955575285</v>
      </c>
      <c r="AJ21" s="13">
        <f t="shared" si="10"/>
        <v>28040.931746867907</v>
      </c>
      <c r="AK21" s="13">
        <f t="shared" si="10"/>
        <v>28601.750381805265</v>
      </c>
      <c r="AL21" s="13">
        <f t="shared" si="10"/>
        <v>29173.785389441371</v>
      </c>
      <c r="AM21" s="13">
        <f t="shared" si="10"/>
        <v>29757.261097230199</v>
      </c>
      <c r="AN21" s="13">
        <f t="shared" si="10"/>
        <v>30352.406319174803</v>
      </c>
      <c r="AO21" s="13">
        <f t="shared" si="10"/>
        <v>30959.454445558298</v>
      </c>
      <c r="AP21" s="13">
        <f t="shared" si="10"/>
        <v>31578.643534469466</v>
      </c>
      <c r="AQ21" s="13">
        <f t="shared" si="10"/>
        <v>32210.216405158855</v>
      </c>
      <c r="AR21" s="13">
        <f t="shared" si="10"/>
        <v>32854.420733262035</v>
      </c>
      <c r="AS21" s="13">
        <f t="shared" si="10"/>
        <v>33511.509147927274</v>
      </c>
      <c r="AT21" s="13">
        <f t="shared" si="10"/>
        <v>34181.739330885823</v>
      </c>
      <c r="AU21" s="13">
        <f t="shared" si="10"/>
        <v>34523.556724194677</v>
      </c>
      <c r="AV21" s="13">
        <f t="shared" si="10"/>
        <v>34868.792291436621</v>
      </c>
      <c r="AW21" s="13">
        <f t="shared" si="10"/>
        <v>35217.480214350988</v>
      </c>
      <c r="AX21" s="13">
        <f t="shared" si="10"/>
        <v>35569.6550164945</v>
      </c>
      <c r="AY21" s="13">
        <f t="shared" si="10"/>
        <v>35925.351566659447</v>
      </c>
      <c r="AZ21" s="13">
        <f t="shared" si="10"/>
        <v>36284.605082326045</v>
      </c>
      <c r="BA21" s="13">
        <f t="shared" si="10"/>
        <v>36647.451133149305</v>
      </c>
      <c r="BB21" s="13">
        <f t="shared" si="10"/>
        <v>37013.925644480798</v>
      </c>
      <c r="BC21" s="13">
        <f t="shared" si="10"/>
        <v>37384.064900925609</v>
      </c>
      <c r="BD21" s="13">
        <f t="shared" si="10"/>
        <v>37757.905549934861</v>
      </c>
      <c r="BE21" s="13">
        <f t="shared" si="10"/>
        <v>38135.484605434212</v>
      </c>
    </row>
    <row r="22" spans="1:57" x14ac:dyDescent="0.35">
      <c r="A22" s="57" t="s">
        <v>616</v>
      </c>
      <c r="C22" s="86" t="s">
        <v>591</v>
      </c>
      <c r="D22" s="58" t="s">
        <v>621</v>
      </c>
      <c r="E22" s="87" t="s">
        <v>625</v>
      </c>
      <c r="F22" s="26" t="s">
        <v>34</v>
      </c>
      <c r="G22" s="11">
        <f t="shared" si="0"/>
        <v>23105.154067495303</v>
      </c>
      <c r="H22" s="11">
        <f t="shared" si="0"/>
        <v>23567.257148845209</v>
      </c>
      <c r="I22" s="11">
        <f t="shared" si="0"/>
        <v>24038.602291822113</v>
      </c>
      <c r="J22" s="11">
        <f t="shared" si="0"/>
        <v>24519.374337658555</v>
      </c>
      <c r="K22" s="11">
        <f t="shared" si="0"/>
        <v>25009.761824411726</v>
      </c>
      <c r="L22" s="11">
        <f t="shared" si="0"/>
        <v>25509.95706089996</v>
      </c>
      <c r="M22" s="11">
        <f t="shared" si="0"/>
        <v>26020.15620211796</v>
      </c>
      <c r="N22" s="11">
        <f t="shared" si="0"/>
        <v>26540.559326160321</v>
      </c>
      <c r="O22" s="11">
        <f t="shared" si="0"/>
        <v>27071.370512683527</v>
      </c>
      <c r="P22" s="11">
        <f t="shared" si="0"/>
        <v>27612.797922937196</v>
      </c>
      <c r="Q22" s="11">
        <f t="shared" si="0"/>
        <v>28165.053881395939</v>
      </c>
      <c r="R22" s="12">
        <f>R4*'[3]Eurostat POM Portables GU'!M13</f>
        <v>28728.354959023858</v>
      </c>
      <c r="S22" s="12">
        <f>S4*'[3]Eurostat POM Portables GU'!N13</f>
        <v>29307.340639460741</v>
      </c>
      <c r="T22" s="12">
        <f>T4*'[3]Eurostat POM Portables GU'!O13</f>
        <v>29969.007039601518</v>
      </c>
      <c r="U22" s="12">
        <f>U4*'[3]Eurostat POM Portables GU'!P13</f>
        <v>31689.735554089715</v>
      </c>
      <c r="V22" s="12">
        <f>V4*'[3]Eurostat POM Portables GU'!Q13</f>
        <v>31384.241872791517</v>
      </c>
      <c r="W22" s="12">
        <f>W4*'[3]Eurostat POM Portables GU'!R13</f>
        <v>31620.014678795094</v>
      </c>
      <c r="X22" s="12">
        <f>X4*'[3]Eurostat POM Portables GU'!S13</f>
        <v>33614.801183784097</v>
      </c>
      <c r="Y22" s="12">
        <f>Y4*'[3]Eurostat POM Portables GU'!T13</f>
        <v>35244.073489996568</v>
      </c>
      <c r="Z22" s="12">
        <f>Z4*'[3]Eurostat POM Portables GU'!U13</f>
        <v>35586.538001664645</v>
      </c>
      <c r="AA22" s="12">
        <f>AA4*'[3]Eurostat POM Portables GU'!V13</f>
        <v>40631.529468104229</v>
      </c>
      <c r="AB22" s="12">
        <f>AB4*'[3]Eurostat POM Portables GU'!W13</f>
        <v>40435.184992478949</v>
      </c>
      <c r="AC22" s="13">
        <f t="shared" ref="AC22:BE22" si="11">AB22+(AB22*AB$44)</f>
        <v>41243.888692328532</v>
      </c>
      <c r="AD22" s="13">
        <f t="shared" si="11"/>
        <v>42068.766466175104</v>
      </c>
      <c r="AE22" s="13">
        <f t="shared" si="11"/>
        <v>42910.141795498603</v>
      </c>
      <c r="AF22" s="13">
        <f t="shared" si="11"/>
        <v>43768.344631408574</v>
      </c>
      <c r="AG22" s="13">
        <f t="shared" si="11"/>
        <v>44643.711524036742</v>
      </c>
      <c r="AH22" s="13">
        <f t="shared" si="11"/>
        <v>45536.58575451748</v>
      </c>
      <c r="AI22" s="13">
        <f t="shared" si="11"/>
        <v>46447.317469607828</v>
      </c>
      <c r="AJ22" s="13">
        <f t="shared" si="11"/>
        <v>47376.263818999985</v>
      </c>
      <c r="AK22" s="13">
        <f t="shared" si="11"/>
        <v>48323.789095379987</v>
      </c>
      <c r="AL22" s="13">
        <f t="shared" si="11"/>
        <v>49290.264877287584</v>
      </c>
      <c r="AM22" s="13">
        <f t="shared" si="11"/>
        <v>50276.070174833338</v>
      </c>
      <c r="AN22" s="13">
        <f t="shared" si="11"/>
        <v>51281.591578330008</v>
      </c>
      <c r="AO22" s="13">
        <f t="shared" si="11"/>
        <v>52307.223409896607</v>
      </c>
      <c r="AP22" s="13">
        <f t="shared" si="11"/>
        <v>53353.367878094541</v>
      </c>
      <c r="AQ22" s="13">
        <f t="shared" si="11"/>
        <v>54420.435235656434</v>
      </c>
      <c r="AR22" s="13">
        <f t="shared" si="11"/>
        <v>55508.843940369559</v>
      </c>
      <c r="AS22" s="13">
        <f t="shared" si="11"/>
        <v>56619.020819176949</v>
      </c>
      <c r="AT22" s="13">
        <f t="shared" si="11"/>
        <v>57751.401235560486</v>
      </c>
      <c r="AU22" s="13">
        <f t="shared" si="11"/>
        <v>58328.915247916091</v>
      </c>
      <c r="AV22" s="13">
        <f t="shared" si="11"/>
        <v>58912.204400395254</v>
      </c>
      <c r="AW22" s="13">
        <f t="shared" si="11"/>
        <v>59501.326444399208</v>
      </c>
      <c r="AX22" s="13">
        <f t="shared" si="11"/>
        <v>60096.339708843203</v>
      </c>
      <c r="AY22" s="13">
        <f t="shared" si="11"/>
        <v>60697.303105931634</v>
      </c>
      <c r="AZ22" s="13">
        <f t="shared" si="11"/>
        <v>61304.276136990949</v>
      </c>
      <c r="BA22" s="13">
        <f t="shared" si="11"/>
        <v>61917.318898360856</v>
      </c>
      <c r="BB22" s="13">
        <f t="shared" si="11"/>
        <v>62536.492087344464</v>
      </c>
      <c r="BC22" s="13">
        <f t="shared" si="11"/>
        <v>63161.857008217907</v>
      </c>
      <c r="BD22" s="13">
        <f t="shared" si="11"/>
        <v>63793.475578300087</v>
      </c>
      <c r="BE22" s="13">
        <f t="shared" si="11"/>
        <v>64431.410334083092</v>
      </c>
    </row>
    <row r="23" spans="1:57" x14ac:dyDescent="0.35">
      <c r="A23" s="57" t="s">
        <v>616</v>
      </c>
      <c r="C23" s="86" t="s">
        <v>591</v>
      </c>
      <c r="D23" s="58" t="s">
        <v>621</v>
      </c>
      <c r="E23" s="87" t="s">
        <v>625</v>
      </c>
      <c r="F23" s="26" t="s">
        <v>50</v>
      </c>
      <c r="G23" s="11">
        <f t="shared" si="0"/>
        <v>1027.2756620703806</v>
      </c>
      <c r="H23" s="11">
        <f t="shared" si="0"/>
        <v>1047.8211753117882</v>
      </c>
      <c r="I23" s="11">
        <f t="shared" si="0"/>
        <v>1068.777598818024</v>
      </c>
      <c r="J23" s="11">
        <f t="shared" si="0"/>
        <v>1090.1531507943844</v>
      </c>
      <c r="K23" s="11">
        <f t="shared" si="0"/>
        <v>1111.9562138102722</v>
      </c>
      <c r="L23" s="11">
        <f t="shared" si="0"/>
        <v>1134.1953380864777</v>
      </c>
      <c r="M23" s="11">
        <f t="shared" si="0"/>
        <v>1156.8792448482072</v>
      </c>
      <c r="N23" s="11">
        <f t="shared" si="0"/>
        <v>1180.0168297451714</v>
      </c>
      <c r="O23" s="11">
        <f t="shared" si="0"/>
        <v>1203.6171663400748</v>
      </c>
      <c r="P23" s="11">
        <f t="shared" si="0"/>
        <v>1227.6895096668763</v>
      </c>
      <c r="Q23" s="11">
        <f t="shared" si="0"/>
        <v>1252.2432998602139</v>
      </c>
      <c r="R23" s="12">
        <f>$R$8*'[3]Eurostat POM Portables GU'!M14</f>
        <v>1277.2881658574183</v>
      </c>
      <c r="S23" s="12">
        <f>$S$8*'[3]Eurostat POM Portables GU'!N14</f>
        <v>1104.8339008416021</v>
      </c>
      <c r="T23" s="12">
        <f>$T$8*'[3]Eurostat POM Portables GU'!O14</f>
        <v>1107.5219769779094</v>
      </c>
      <c r="U23" s="12">
        <f>$U$8*'[3]Eurostat POM Portables GU'!P14</f>
        <v>1065.9011665120472</v>
      </c>
      <c r="V23" s="12">
        <f>$V$8*'[3]Eurostat POM Portables GU'!Q14</f>
        <v>1176.16374698405</v>
      </c>
      <c r="W23" s="12">
        <f>$W$8*'[3]Eurostat POM Portables GU'!R14</f>
        <v>1102.3963546958598</v>
      </c>
      <c r="X23" s="12">
        <f>$X$8*'[3]Eurostat POM Portables GU'!S14</f>
        <v>1119.1646767042121</v>
      </c>
      <c r="Y23" s="12">
        <f>$Y$8*'[3]Eurostat POM Portables GU'!T14</f>
        <v>1087.6518896643213</v>
      </c>
      <c r="Z23" s="12">
        <f>$Z$8*'[3]Eurostat POM Portables GU'!U14</f>
        <v>1147.3533358652553</v>
      </c>
      <c r="AA23" s="12">
        <f>$AA$8*'[3]Eurostat POM Portables GU'!V14</f>
        <v>1163.760478784611</v>
      </c>
      <c r="AB23" s="12">
        <f>$AB$8*'[3]Eurostat POM Portables GU'!W14</f>
        <v>1823.489536373781</v>
      </c>
      <c r="AC23" s="13">
        <f t="shared" ref="AC23:BE23" si="12">AB23+(AB23*AB$44)</f>
        <v>1859.9593271012566</v>
      </c>
      <c r="AD23" s="13">
        <f t="shared" si="12"/>
        <v>1897.1585136432818</v>
      </c>
      <c r="AE23" s="13">
        <f t="shared" si="12"/>
        <v>1935.1016839161475</v>
      </c>
      <c r="AF23" s="13">
        <f t="shared" si="12"/>
        <v>1973.8037175944705</v>
      </c>
      <c r="AG23" s="13">
        <f t="shared" si="12"/>
        <v>2013.2797919463599</v>
      </c>
      <c r="AH23" s="13">
        <f t="shared" si="12"/>
        <v>2053.5453877852869</v>
      </c>
      <c r="AI23" s="13">
        <f t="shared" si="12"/>
        <v>2094.6162955409927</v>
      </c>
      <c r="AJ23" s="13">
        <f t="shared" si="12"/>
        <v>2136.5086214518124</v>
      </c>
      <c r="AK23" s="13">
        <f t="shared" si="12"/>
        <v>2179.2387938808488</v>
      </c>
      <c r="AL23" s="13">
        <f t="shared" si="12"/>
        <v>2222.823569758466</v>
      </c>
      <c r="AM23" s="13">
        <f t="shared" si="12"/>
        <v>2267.2800411536355</v>
      </c>
      <c r="AN23" s="13">
        <f t="shared" si="12"/>
        <v>2312.6256419767083</v>
      </c>
      <c r="AO23" s="13">
        <f t="shared" si="12"/>
        <v>2358.8781548162424</v>
      </c>
      <c r="AP23" s="13">
        <f t="shared" si="12"/>
        <v>2406.0557179125672</v>
      </c>
      <c r="AQ23" s="13">
        <f t="shared" si="12"/>
        <v>2454.1768322708185</v>
      </c>
      <c r="AR23" s="13">
        <f t="shared" si="12"/>
        <v>2503.2603689162347</v>
      </c>
      <c r="AS23" s="13">
        <f t="shared" si="12"/>
        <v>2553.3255762945596</v>
      </c>
      <c r="AT23" s="13">
        <f t="shared" si="12"/>
        <v>2604.3920878204508</v>
      </c>
      <c r="AU23" s="13">
        <f t="shared" si="12"/>
        <v>2630.4360086986553</v>
      </c>
      <c r="AV23" s="13">
        <f t="shared" si="12"/>
        <v>2656.7403687856417</v>
      </c>
      <c r="AW23" s="13">
        <f t="shared" si="12"/>
        <v>2683.3077724734981</v>
      </c>
      <c r="AX23" s="13">
        <f t="shared" si="12"/>
        <v>2710.1408501982332</v>
      </c>
      <c r="AY23" s="13">
        <f t="shared" si="12"/>
        <v>2737.2422587002156</v>
      </c>
      <c r="AZ23" s="13">
        <f t="shared" si="12"/>
        <v>2764.614681287218</v>
      </c>
      <c r="BA23" s="13">
        <f t="shared" si="12"/>
        <v>2792.2608281000903</v>
      </c>
      <c r="BB23" s="13">
        <f t="shared" si="12"/>
        <v>2820.1834363810913</v>
      </c>
      <c r="BC23" s="13">
        <f t="shared" si="12"/>
        <v>2848.3852707449023</v>
      </c>
      <c r="BD23" s="13">
        <f t="shared" si="12"/>
        <v>2876.8691234523512</v>
      </c>
      <c r="BE23" s="13">
        <f t="shared" si="12"/>
        <v>2905.6378146868747</v>
      </c>
    </row>
    <row r="24" spans="1:57" x14ac:dyDescent="0.35">
      <c r="A24" s="57" t="s">
        <v>616</v>
      </c>
      <c r="C24" s="86" t="s">
        <v>591</v>
      </c>
      <c r="D24" s="58" t="s">
        <v>621</v>
      </c>
      <c r="E24" s="87" t="s">
        <v>625</v>
      </c>
      <c r="F24" s="26" t="s">
        <v>51</v>
      </c>
      <c r="G24" s="11">
        <f t="shared" si="0"/>
        <v>1134.4455014106959</v>
      </c>
      <c r="H24" s="11">
        <f t="shared" si="0"/>
        <v>1157.1344114389099</v>
      </c>
      <c r="I24" s="11">
        <f t="shared" si="0"/>
        <v>1180.2770996676882</v>
      </c>
      <c r="J24" s="11">
        <f t="shared" si="0"/>
        <v>1203.882641661042</v>
      </c>
      <c r="K24" s="11">
        <f t="shared" si="0"/>
        <v>1227.9602944942628</v>
      </c>
      <c r="L24" s="11">
        <f t="shared" si="0"/>
        <v>1252.5195003841482</v>
      </c>
      <c r="M24" s="11">
        <f t="shared" si="0"/>
        <v>1277.5698903918312</v>
      </c>
      <c r="N24" s="11">
        <f t="shared" si="0"/>
        <v>1303.1212881996678</v>
      </c>
      <c r="O24" s="11">
        <f t="shared" si="0"/>
        <v>1329.1837139636611</v>
      </c>
      <c r="P24" s="11">
        <f t="shared" si="0"/>
        <v>1355.7673882429344</v>
      </c>
      <c r="Q24" s="11">
        <f t="shared" si="0"/>
        <v>1382.882736007793</v>
      </c>
      <c r="R24" s="12">
        <f>$R$8*'[3]Eurostat POM Portables GU'!M15</f>
        <v>1410.540390727949</v>
      </c>
      <c r="S24" s="12">
        <f>$S$8*'[3]Eurostat POM Portables GU'!N15</f>
        <v>1091.2059936946573</v>
      </c>
      <c r="T24" s="12">
        <f>$T$8*'[3]Eurostat POM Portables GU'!O15</f>
        <v>1080.0956293438628</v>
      </c>
      <c r="U24" s="12">
        <f>$U$8*'[3]Eurostat POM Portables GU'!P15</f>
        <v>1103.8254902310482</v>
      </c>
      <c r="V24" s="12">
        <f>$V$8*'[3]Eurostat POM Portables GU'!Q15</f>
        <v>1266.7459101846127</v>
      </c>
      <c r="W24" s="12">
        <f>$W$8*'[3]Eurostat POM Portables GU'!R15</f>
        <v>1160.9977869342265</v>
      </c>
      <c r="X24" s="12">
        <f>$X$8*'[3]Eurostat POM Portables GU'!S15</f>
        <v>1559.0254982221206</v>
      </c>
      <c r="Y24" s="12">
        <f>$Y$8*'[3]Eurostat POM Portables GU'!T15</f>
        <v>1877.9505895662217</v>
      </c>
      <c r="Z24" s="12">
        <f>$Z$8*'[3]Eurostat POM Portables GU'!U15</f>
        <v>1863.3324475676004</v>
      </c>
      <c r="AA24" s="12">
        <f>$AA$8*'[3]Eurostat POM Portables GU'!V15</f>
        <v>1577.0527136827136</v>
      </c>
      <c r="AB24" s="12">
        <f>$AB$8*'[3]Eurostat POM Portables GU'!W15</f>
        <v>2014.6003826302251</v>
      </c>
      <c r="AC24" s="13">
        <f t="shared" ref="AC24:BE24" si="13">AB24+(AB24*AB$44)</f>
        <v>2054.8923902828296</v>
      </c>
      <c r="AD24" s="13">
        <f t="shared" si="13"/>
        <v>2095.9902380884864</v>
      </c>
      <c r="AE24" s="13">
        <f t="shared" si="13"/>
        <v>2137.9100428502561</v>
      </c>
      <c r="AF24" s="13">
        <f t="shared" si="13"/>
        <v>2180.6682437072614</v>
      </c>
      <c r="AG24" s="13">
        <f t="shared" si="13"/>
        <v>2224.2816085814065</v>
      </c>
      <c r="AH24" s="13">
        <f t="shared" si="13"/>
        <v>2268.7672407530345</v>
      </c>
      <c r="AI24" s="13">
        <f t="shared" si="13"/>
        <v>2314.142585568095</v>
      </c>
      <c r="AJ24" s="13">
        <f t="shared" si="13"/>
        <v>2360.4254372794567</v>
      </c>
      <c r="AK24" s="13">
        <f t="shared" si="13"/>
        <v>2407.6339460250456</v>
      </c>
      <c r="AL24" s="13">
        <f t="shared" si="13"/>
        <v>2455.7866249455465</v>
      </c>
      <c r="AM24" s="13">
        <f t="shared" si="13"/>
        <v>2504.9023574444573</v>
      </c>
      <c r="AN24" s="13">
        <f t="shared" si="13"/>
        <v>2555.0004045933465</v>
      </c>
      <c r="AO24" s="13">
        <f t="shared" si="13"/>
        <v>2606.1004126852135</v>
      </c>
      <c r="AP24" s="13">
        <f t="shared" si="13"/>
        <v>2658.2224209389178</v>
      </c>
      <c r="AQ24" s="13">
        <f t="shared" si="13"/>
        <v>2711.386869357696</v>
      </c>
      <c r="AR24" s="13">
        <f t="shared" si="13"/>
        <v>2765.6146067448499</v>
      </c>
      <c r="AS24" s="13">
        <f t="shared" si="13"/>
        <v>2820.9268988797467</v>
      </c>
      <c r="AT24" s="13">
        <f t="shared" si="13"/>
        <v>2877.3454368573416</v>
      </c>
      <c r="AU24" s="13">
        <f t="shared" si="13"/>
        <v>2906.1188912259149</v>
      </c>
      <c r="AV24" s="13">
        <f t="shared" si="13"/>
        <v>2935.1800801381742</v>
      </c>
      <c r="AW24" s="13">
        <f t="shared" si="13"/>
        <v>2964.5318809395558</v>
      </c>
      <c r="AX24" s="13">
        <f t="shared" si="13"/>
        <v>2994.1771997489514</v>
      </c>
      <c r="AY24" s="13">
        <f t="shared" si="13"/>
        <v>3024.1189717464408</v>
      </c>
      <c r="AZ24" s="13">
        <f t="shared" si="13"/>
        <v>3054.3601614639051</v>
      </c>
      <c r="BA24" s="13">
        <f t="shared" si="13"/>
        <v>3084.9037630785442</v>
      </c>
      <c r="BB24" s="13">
        <f t="shared" si="13"/>
        <v>3115.7528007093297</v>
      </c>
      <c r="BC24" s="13">
        <f t="shared" si="13"/>
        <v>3146.910328716423</v>
      </c>
      <c r="BD24" s="13">
        <f t="shared" si="13"/>
        <v>3178.3794320035872</v>
      </c>
      <c r="BE24" s="13">
        <f t="shared" si="13"/>
        <v>3210.1632263236229</v>
      </c>
    </row>
    <row r="25" spans="1:57" x14ac:dyDescent="0.35">
      <c r="A25" s="57" t="s">
        <v>616</v>
      </c>
      <c r="C25" s="86" t="s">
        <v>591</v>
      </c>
      <c r="D25" s="58" t="s">
        <v>621</v>
      </c>
      <c r="E25" s="87" t="s">
        <v>625</v>
      </c>
      <c r="F25" s="26" t="s">
        <v>52</v>
      </c>
      <c r="G25" s="11">
        <f t="shared" si="0"/>
        <v>104.00471973285529</v>
      </c>
      <c r="H25" s="11">
        <f t="shared" si="0"/>
        <v>106.0848141275124</v>
      </c>
      <c r="I25" s="11">
        <f t="shared" si="0"/>
        <v>108.20651041006265</v>
      </c>
      <c r="J25" s="11">
        <f t="shared" si="0"/>
        <v>110.37064061826391</v>
      </c>
      <c r="K25" s="11">
        <f t="shared" si="0"/>
        <v>112.57805343062918</v>
      </c>
      <c r="L25" s="11">
        <f t="shared" si="0"/>
        <v>114.82961449924177</v>
      </c>
      <c r="M25" s="11">
        <f t="shared" si="0"/>
        <v>117.12620678922661</v>
      </c>
      <c r="N25" s="11">
        <f t="shared" si="0"/>
        <v>119.46873092501114</v>
      </c>
      <c r="O25" s="11">
        <f t="shared" si="0"/>
        <v>121.85810554351137</v>
      </c>
      <c r="P25" s="11">
        <f t="shared" si="0"/>
        <v>124.2952676543816</v>
      </c>
      <c r="Q25" s="11">
        <f t="shared" si="0"/>
        <v>126.78117300746923</v>
      </c>
      <c r="R25" s="12">
        <f>$R$8*'[3]Eurostat POM Portables GU'!M16</f>
        <v>129.31679646761862</v>
      </c>
      <c r="S25" s="12">
        <f>$S$8*'[3]Eurostat POM Portables GU'!N16</f>
        <v>115.0723792254784</v>
      </c>
      <c r="T25" s="12">
        <f>$T$8*'[3]Eurostat POM Portables GU'!O16</f>
        <v>143.76151686039657</v>
      </c>
      <c r="U25" s="12">
        <f>$U$8*'[3]Eurostat POM Portables GU'!P16</f>
        <v>128.11645942766953</v>
      </c>
      <c r="V25" s="12">
        <f>$V$8*'[3]Eurostat POM Portables GU'!Q16</f>
        <v>119.02074932166954</v>
      </c>
      <c r="W25" s="12">
        <f>$W$8*'[3]Eurostat POM Portables GU'!R16</f>
        <v>152.63949526558059</v>
      </c>
      <c r="X25" s="12">
        <f>$X$8*'[3]Eurostat POM Portables GU'!S16</f>
        <v>174.42300546507136</v>
      </c>
      <c r="Y25" s="12">
        <f>$Y$8*'[3]Eurostat POM Portables GU'!T16</f>
        <v>168.36798389214403</v>
      </c>
      <c r="Z25" s="12">
        <f>$Z$8*'[3]Eurostat POM Portables GU'!U16</f>
        <v>107.84355604072755</v>
      </c>
      <c r="AA25" s="12">
        <f>$AA$8*'[3]Eurostat POM Portables GU'!V16</f>
        <v>196.14082015407664</v>
      </c>
      <c r="AB25" s="12">
        <f>$AB$8*'[3]Eurostat POM Portables GU'!W16</f>
        <v>215.80922472613094</v>
      </c>
      <c r="AC25" s="13">
        <f t="shared" ref="AC25:BE25" si="14">AB25+(AB25*AB$44)</f>
        <v>220.12540922065355</v>
      </c>
      <c r="AD25" s="13">
        <f t="shared" si="14"/>
        <v>224.52791740506663</v>
      </c>
      <c r="AE25" s="13">
        <f t="shared" si="14"/>
        <v>229.01847575316796</v>
      </c>
      <c r="AF25" s="13">
        <f t="shared" si="14"/>
        <v>233.59884526823132</v>
      </c>
      <c r="AG25" s="13">
        <f t="shared" si="14"/>
        <v>238.27082217359595</v>
      </c>
      <c r="AH25" s="13">
        <f t="shared" si="14"/>
        <v>243.03623861706785</v>
      </c>
      <c r="AI25" s="13">
        <f t="shared" si="14"/>
        <v>247.89696338940922</v>
      </c>
      <c r="AJ25" s="13">
        <f t="shared" si="14"/>
        <v>252.85490265719741</v>
      </c>
      <c r="AK25" s="13">
        <f t="shared" si="14"/>
        <v>257.91200071034137</v>
      </c>
      <c r="AL25" s="13">
        <f t="shared" si="14"/>
        <v>263.07024072454823</v>
      </c>
      <c r="AM25" s="13">
        <f t="shared" si="14"/>
        <v>268.33164553903919</v>
      </c>
      <c r="AN25" s="13">
        <f t="shared" si="14"/>
        <v>273.69827844981995</v>
      </c>
      <c r="AO25" s="13">
        <f t="shared" si="14"/>
        <v>279.17224401881634</v>
      </c>
      <c r="AP25" s="13">
        <f t="shared" si="14"/>
        <v>284.75568889919265</v>
      </c>
      <c r="AQ25" s="13">
        <f t="shared" si="14"/>
        <v>290.45080267717651</v>
      </c>
      <c r="AR25" s="13">
        <f t="shared" si="14"/>
        <v>296.25981873072004</v>
      </c>
      <c r="AS25" s="13">
        <f t="shared" si="14"/>
        <v>302.18501510533446</v>
      </c>
      <c r="AT25" s="13">
        <f t="shared" si="14"/>
        <v>308.22871540744114</v>
      </c>
      <c r="AU25" s="13">
        <f t="shared" si="14"/>
        <v>311.31100256151558</v>
      </c>
      <c r="AV25" s="13">
        <f t="shared" si="14"/>
        <v>314.42411258713071</v>
      </c>
      <c r="AW25" s="13">
        <f t="shared" si="14"/>
        <v>317.56835371300201</v>
      </c>
      <c r="AX25" s="13">
        <f t="shared" si="14"/>
        <v>320.74403725013201</v>
      </c>
      <c r="AY25" s="13">
        <f t="shared" si="14"/>
        <v>323.95147762263332</v>
      </c>
      <c r="AZ25" s="13">
        <f t="shared" si="14"/>
        <v>327.19099239885963</v>
      </c>
      <c r="BA25" s="13">
        <f t="shared" si="14"/>
        <v>330.46290232284821</v>
      </c>
      <c r="BB25" s="13">
        <f t="shared" si="14"/>
        <v>333.76753134607668</v>
      </c>
      <c r="BC25" s="13">
        <f t="shared" si="14"/>
        <v>337.10520665953743</v>
      </c>
      <c r="BD25" s="13">
        <f t="shared" si="14"/>
        <v>340.47625872613281</v>
      </c>
      <c r="BE25" s="13">
        <f t="shared" si="14"/>
        <v>343.88102131339411</v>
      </c>
    </row>
    <row r="26" spans="1:57" x14ac:dyDescent="0.35">
      <c r="A26" s="57" t="s">
        <v>616</v>
      </c>
      <c r="C26" s="86" t="s">
        <v>591</v>
      </c>
      <c r="D26" s="58" t="s">
        <v>621</v>
      </c>
      <c r="E26" s="87" t="s">
        <v>625</v>
      </c>
      <c r="F26" s="26" t="s">
        <v>53</v>
      </c>
      <c r="G26" s="11">
        <f t="shared" si="0"/>
        <v>1163.8755609186583</v>
      </c>
      <c r="H26" s="11">
        <f t="shared" si="0"/>
        <v>1187.1530721370314</v>
      </c>
      <c r="I26" s="11">
        <f t="shared" si="0"/>
        <v>1210.8961335797719</v>
      </c>
      <c r="J26" s="11">
        <f t="shared" si="0"/>
        <v>1235.1140562513674</v>
      </c>
      <c r="K26" s="11">
        <f t="shared" si="0"/>
        <v>1259.8163373763948</v>
      </c>
      <c r="L26" s="11">
        <f t="shared" si="0"/>
        <v>1285.0126641239228</v>
      </c>
      <c r="M26" s="11">
        <f t="shared" si="0"/>
        <v>1310.7129174064014</v>
      </c>
      <c r="N26" s="11">
        <f t="shared" si="0"/>
        <v>1336.9271757545293</v>
      </c>
      <c r="O26" s="11">
        <f t="shared" si="0"/>
        <v>1363.66571926962</v>
      </c>
      <c r="P26" s="11">
        <f t="shared" si="0"/>
        <v>1390.9390336550125</v>
      </c>
      <c r="Q26" s="11">
        <f t="shared" si="0"/>
        <v>1418.7578143281128</v>
      </c>
      <c r="R26" s="12">
        <f>$R$8*'[3]Eurostat POM Portables GU'!M17</f>
        <v>1447.1329706146751</v>
      </c>
      <c r="S26" s="12">
        <f>$S$8*'[3]Eurostat POM Portables GU'!N17</f>
        <v>1356.5330022290534</v>
      </c>
      <c r="T26" s="12">
        <f>$T$8*'[3]Eurostat POM Portables GU'!O17</f>
        <v>1335.0280667666923</v>
      </c>
      <c r="U26" s="12">
        <f>$U$8*'[3]Eurostat POM Portables GU'!P17</f>
        <v>1651.2788104010738</v>
      </c>
      <c r="V26" s="12">
        <f>$V$8*'[3]Eurostat POM Portables GU'!Q17</f>
        <v>1898.0123033420223</v>
      </c>
      <c r="W26" s="12">
        <f>$W$8*'[3]Eurostat POM Portables GU'!R17</f>
        <v>1356.7955134718275</v>
      </c>
      <c r="X26" s="12">
        <f>$X$8*'[3]Eurostat POM Portables GU'!S17</f>
        <v>1978.3815295640063</v>
      </c>
      <c r="Y26" s="12">
        <f>$Y$8*'[3]Eurostat POM Portables GU'!T17</f>
        <v>1543.5934473000332</v>
      </c>
      <c r="Z26" s="12">
        <f>$Z$8*'[3]Eurostat POM Portables GU'!U17</f>
        <v>1701.2480497312406</v>
      </c>
      <c r="AA26" s="12">
        <f>$AA$8*'[3]Eurostat POM Portables GU'!V17</f>
        <v>2228.7585818020957</v>
      </c>
      <c r="AB26" s="12">
        <f>$AB$8*'[3]Eurostat POM Portables GU'!W17</f>
        <v>2344.1237354777154</v>
      </c>
      <c r="AC26" s="13">
        <f t="shared" ref="AC26:BE26" si="15">AB26+(AB26*AB$44)</f>
        <v>2391.0062101872695</v>
      </c>
      <c r="AD26" s="13">
        <f t="shared" si="15"/>
        <v>2438.8263343910148</v>
      </c>
      <c r="AE26" s="13">
        <f t="shared" si="15"/>
        <v>2487.6028610788353</v>
      </c>
      <c r="AF26" s="13">
        <f t="shared" si="15"/>
        <v>2537.354918300412</v>
      </c>
      <c r="AG26" s="13">
        <f t="shared" si="15"/>
        <v>2588.1020166664202</v>
      </c>
      <c r="AH26" s="13">
        <f t="shared" si="15"/>
        <v>2639.8640569997488</v>
      </c>
      <c r="AI26" s="13">
        <f t="shared" si="15"/>
        <v>2692.6613381397437</v>
      </c>
      <c r="AJ26" s="13">
        <f t="shared" si="15"/>
        <v>2746.5145649025385</v>
      </c>
      <c r="AK26" s="13">
        <f t="shared" si="15"/>
        <v>2801.4448562005891</v>
      </c>
      <c r="AL26" s="13">
        <f t="shared" si="15"/>
        <v>2857.4737533246007</v>
      </c>
      <c r="AM26" s="13">
        <f t="shared" si="15"/>
        <v>2914.6232283910927</v>
      </c>
      <c r="AN26" s="13">
        <f t="shared" si="15"/>
        <v>2972.9156929589144</v>
      </c>
      <c r="AO26" s="13">
        <f t="shared" si="15"/>
        <v>3032.3740068180928</v>
      </c>
      <c r="AP26" s="13">
        <f t="shared" si="15"/>
        <v>3093.0214869544548</v>
      </c>
      <c r="AQ26" s="13">
        <f t="shared" si="15"/>
        <v>3154.8819166935436</v>
      </c>
      <c r="AR26" s="13">
        <f t="shared" si="15"/>
        <v>3217.9795550274143</v>
      </c>
      <c r="AS26" s="13">
        <f t="shared" si="15"/>
        <v>3282.3391461279625</v>
      </c>
      <c r="AT26" s="13">
        <f t="shared" si="15"/>
        <v>3347.9859290505219</v>
      </c>
      <c r="AU26" s="13">
        <f t="shared" si="15"/>
        <v>3381.4657883410273</v>
      </c>
      <c r="AV26" s="13">
        <f t="shared" si="15"/>
        <v>3415.2804462244376</v>
      </c>
      <c r="AW26" s="13">
        <f t="shared" si="15"/>
        <v>3449.4332506866822</v>
      </c>
      <c r="AX26" s="13">
        <f t="shared" si="15"/>
        <v>3483.9275831935488</v>
      </c>
      <c r="AY26" s="13">
        <f t="shared" si="15"/>
        <v>3518.7668590254843</v>
      </c>
      <c r="AZ26" s="13">
        <f t="shared" si="15"/>
        <v>3553.9545276157392</v>
      </c>
      <c r="BA26" s="13">
        <f t="shared" si="15"/>
        <v>3589.4940728918964</v>
      </c>
      <c r="BB26" s="13">
        <f t="shared" si="15"/>
        <v>3625.3890136208151</v>
      </c>
      <c r="BC26" s="13">
        <f t="shared" si="15"/>
        <v>3661.6429037570233</v>
      </c>
      <c r="BD26" s="13">
        <f t="shared" si="15"/>
        <v>3698.2593327945933</v>
      </c>
      <c r="BE26" s="13">
        <f t="shared" si="15"/>
        <v>3735.2419261225391</v>
      </c>
    </row>
    <row r="27" spans="1:57" x14ac:dyDescent="0.35">
      <c r="A27" s="57" t="s">
        <v>616</v>
      </c>
      <c r="C27" s="86" t="s">
        <v>591</v>
      </c>
      <c r="D27" s="58" t="s">
        <v>621</v>
      </c>
      <c r="E27" s="87" t="s">
        <v>625</v>
      </c>
      <c r="F27" s="26" t="s">
        <v>54</v>
      </c>
      <c r="G27" s="11">
        <f t="shared" si="0"/>
        <v>16384.795266306399</v>
      </c>
      <c r="H27" s="11">
        <f t="shared" si="0"/>
        <v>16712.491171632526</v>
      </c>
      <c r="I27" s="11">
        <f t="shared" si="0"/>
        <v>17046.740995065178</v>
      </c>
      <c r="J27" s="11">
        <f t="shared" si="0"/>
        <v>17387.675814966482</v>
      </c>
      <c r="K27" s="11">
        <f t="shared" si="0"/>
        <v>17735.429331265812</v>
      </c>
      <c r="L27" s="11">
        <f t="shared" si="0"/>
        <v>18090.13791789113</v>
      </c>
      <c r="M27" s="11">
        <f t="shared" si="0"/>
        <v>18451.940676248953</v>
      </c>
      <c r="N27" s="11">
        <f t="shared" si="0"/>
        <v>18820.97948977393</v>
      </c>
      <c r="O27" s="11">
        <f t="shared" si="0"/>
        <v>19197.399079569408</v>
      </c>
      <c r="P27" s="11">
        <f t="shared" si="0"/>
        <v>19581.347061160795</v>
      </c>
      <c r="Q27" s="11">
        <f t="shared" si="0"/>
        <v>19972.974002384013</v>
      </c>
      <c r="R27" s="12">
        <f>$R$8*'[3]Eurostat POM Portables GU'!M18</f>
        <v>20372.433482431694</v>
      </c>
      <c r="S27" s="12">
        <f>$S$8*'[3]Eurostat POM Portables GU'!N18</f>
        <v>20464.797322507282</v>
      </c>
      <c r="T27" s="12">
        <f>$T$8*'[3]Eurostat POM Portables GU'!O18</f>
        <v>18517.345242848798</v>
      </c>
      <c r="U27" s="12">
        <f>$U$8*'[3]Eurostat POM Portables GU'!P18</f>
        <v>17059.725254886231</v>
      </c>
      <c r="V27" s="12">
        <f>$V$8*'[3]Eurostat POM Portables GU'!Q18</f>
        <v>17220.522382010597</v>
      </c>
      <c r="W27" s="12">
        <f>$W$8*'[3]Eurostat POM Portables GU'!R18</f>
        <v>16995.819715214173</v>
      </c>
      <c r="X27" s="12">
        <f>$X$8*'[3]Eurostat POM Portables GU'!S18</f>
        <v>16937.992508021143</v>
      </c>
      <c r="Y27" s="12">
        <f>$Y$8*'[3]Eurostat POM Portables GU'!T18</f>
        <v>16012.724992449552</v>
      </c>
      <c r="Z27" s="12">
        <f>$Z$8*'[3]Eurostat POM Portables GU'!U18</f>
        <v>16429.291900111475</v>
      </c>
      <c r="AA27" s="12">
        <f>$AA$8*'[3]Eurostat POM Portables GU'!V18</f>
        <v>17717.122869181989</v>
      </c>
      <c r="AB27" s="12">
        <f>$AB$8*'[3]Eurostat POM Portables GU'!W18</f>
        <v>20543.463592935255</v>
      </c>
      <c r="AC27" s="13">
        <f t="shared" ref="AC27:BE27" si="16">AB27+(AB27*AB$44)</f>
        <v>20954.33286479396</v>
      </c>
      <c r="AD27" s="13">
        <f t="shared" si="16"/>
        <v>21373.41952208984</v>
      </c>
      <c r="AE27" s="13">
        <f t="shared" si="16"/>
        <v>21800.887912531638</v>
      </c>
      <c r="AF27" s="13">
        <f t="shared" si="16"/>
        <v>22236.905670782271</v>
      </c>
      <c r="AG27" s="13">
        <f t="shared" si="16"/>
        <v>22681.643784197917</v>
      </c>
      <c r="AH27" s="13">
        <f t="shared" si="16"/>
        <v>23135.276659881874</v>
      </c>
      <c r="AI27" s="13">
        <f t="shared" si="16"/>
        <v>23597.982193079511</v>
      </c>
      <c r="AJ27" s="13">
        <f t="shared" si="16"/>
        <v>24069.941836941103</v>
      </c>
      <c r="AK27" s="13">
        <f t="shared" si="16"/>
        <v>24551.340673679926</v>
      </c>
      <c r="AL27" s="13">
        <f t="shared" si="16"/>
        <v>25042.367487153526</v>
      </c>
      <c r="AM27" s="13">
        <f t="shared" si="16"/>
        <v>25543.214836896597</v>
      </c>
      <c r="AN27" s="13">
        <f t="shared" si="16"/>
        <v>26054.079133634528</v>
      </c>
      <c r="AO27" s="13">
        <f t="shared" si="16"/>
        <v>26575.160716307219</v>
      </c>
      <c r="AP27" s="13">
        <f t="shared" si="16"/>
        <v>27106.663930633364</v>
      </c>
      <c r="AQ27" s="13">
        <f t="shared" si="16"/>
        <v>27648.79720924603</v>
      </c>
      <c r="AR27" s="13">
        <f t="shared" si="16"/>
        <v>28201.77315343095</v>
      </c>
      <c r="AS27" s="13">
        <f t="shared" si="16"/>
        <v>28765.808616499569</v>
      </c>
      <c r="AT27" s="13">
        <f t="shared" si="16"/>
        <v>29341.124788829562</v>
      </c>
      <c r="AU27" s="13">
        <f t="shared" si="16"/>
        <v>29634.536036717858</v>
      </c>
      <c r="AV27" s="13">
        <f t="shared" si="16"/>
        <v>29930.881397085035</v>
      </c>
      <c r="AW27" s="13">
        <f t="shared" si="16"/>
        <v>30230.190211055884</v>
      </c>
      <c r="AX27" s="13">
        <f t="shared" si="16"/>
        <v>30532.492113166441</v>
      </c>
      <c r="AY27" s="13">
        <f t="shared" si="16"/>
        <v>30837.817034298107</v>
      </c>
      <c r="AZ27" s="13">
        <f t="shared" si="16"/>
        <v>31146.195204641088</v>
      </c>
      <c r="BA27" s="13">
        <f t="shared" si="16"/>
        <v>31457.657156687499</v>
      </c>
      <c r="BB27" s="13">
        <f t="shared" si="16"/>
        <v>31772.233728254374</v>
      </c>
      <c r="BC27" s="13">
        <f t="shared" si="16"/>
        <v>32089.956065536917</v>
      </c>
      <c r="BD27" s="13">
        <f t="shared" si="16"/>
        <v>32410.855626192286</v>
      </c>
      <c r="BE27" s="13">
        <f t="shared" si="16"/>
        <v>32734.964182454209</v>
      </c>
    </row>
    <row r="28" spans="1:57" x14ac:dyDescent="0.35">
      <c r="A28" s="57" t="s">
        <v>616</v>
      </c>
      <c r="C28" s="86" t="s">
        <v>591</v>
      </c>
      <c r="D28" s="58" t="s">
        <v>621</v>
      </c>
      <c r="E28" s="87" t="s">
        <v>625</v>
      </c>
      <c r="F28" s="26" t="s">
        <v>55</v>
      </c>
      <c r="G28" s="11">
        <f t="shared" ref="G28:Q43" si="17">H28/1.02</f>
        <v>639.18035677059879</v>
      </c>
      <c r="H28" s="11">
        <f t="shared" si="17"/>
        <v>651.9639639060108</v>
      </c>
      <c r="I28" s="11">
        <f t="shared" si="17"/>
        <v>665.00324318413107</v>
      </c>
      <c r="J28" s="11">
        <f t="shared" si="17"/>
        <v>678.30330804781374</v>
      </c>
      <c r="K28" s="11">
        <f t="shared" si="17"/>
        <v>691.86937420877007</v>
      </c>
      <c r="L28" s="11">
        <f t="shared" si="17"/>
        <v>705.70676169294552</v>
      </c>
      <c r="M28" s="11">
        <f t="shared" si="17"/>
        <v>719.82089692680449</v>
      </c>
      <c r="N28" s="11">
        <f t="shared" si="17"/>
        <v>734.21731486534065</v>
      </c>
      <c r="O28" s="11">
        <f t="shared" si="17"/>
        <v>748.90166116264743</v>
      </c>
      <c r="P28" s="11">
        <f t="shared" si="17"/>
        <v>763.87969438590039</v>
      </c>
      <c r="Q28" s="11">
        <f t="shared" si="17"/>
        <v>779.15728827361841</v>
      </c>
      <c r="R28" s="12">
        <f>$R$8*'[3]Eurostat POM Portables GU'!M19</f>
        <v>794.74043403909081</v>
      </c>
      <c r="S28" s="12">
        <f>$S$8*'[3]Eurostat POM Portables GU'!N19</f>
        <v>335.51420684808744</v>
      </c>
      <c r="T28" s="12">
        <f>$T$8*'[3]Eurostat POM Portables GU'!O19</f>
        <v>359.78901718646199</v>
      </c>
      <c r="U28" s="12">
        <f>$U$8*'[3]Eurostat POM Portables GU'!P19</f>
        <v>384.00079040966068</v>
      </c>
      <c r="V28" s="12">
        <f>$V$8*'[3]Eurostat POM Portables GU'!Q19</f>
        <v>357.40491537308515</v>
      </c>
      <c r="W28" s="12">
        <f>$W$8*'[3]Eurostat POM Portables GU'!R19</f>
        <v>293.26293920783775</v>
      </c>
      <c r="X28" s="12">
        <f>$X$8*'[3]Eurostat POM Portables GU'!S19</f>
        <v>324.52997556075724</v>
      </c>
      <c r="Y28" s="12">
        <f>$Y$8*'[3]Eurostat POM Portables GU'!T19</f>
        <v>344.79291765711736</v>
      </c>
      <c r="Z28" s="12">
        <f>$Z$8*'[3]Eurostat POM Portables GU'!U19</f>
        <v>360.66267216037136</v>
      </c>
      <c r="AA28" s="12">
        <f>$AA$8*'[3]Eurostat POM Portables GU'!V19</f>
        <v>419.34001502947285</v>
      </c>
      <c r="AB28" s="12">
        <f>$AB$8*'[3]Eurostat POM Portables GU'!W19</f>
        <v>434.92003217828687</v>
      </c>
      <c r="AC28" s="13">
        <f t="shared" ref="AC28:BE28" si="18">AB28+(AB28*AB$44)</f>
        <v>443.61843282185259</v>
      </c>
      <c r="AD28" s="13">
        <f t="shared" si="18"/>
        <v>452.49080147828965</v>
      </c>
      <c r="AE28" s="13">
        <f t="shared" si="18"/>
        <v>461.54061750785547</v>
      </c>
      <c r="AF28" s="13">
        <f t="shared" si="18"/>
        <v>470.7714298580126</v>
      </c>
      <c r="AG28" s="13">
        <f t="shared" si="18"/>
        <v>480.18685845517285</v>
      </c>
      <c r="AH28" s="13">
        <f t="shared" si="18"/>
        <v>489.79059562427631</v>
      </c>
      <c r="AI28" s="13">
        <f t="shared" si="18"/>
        <v>499.58640753676184</v>
      </c>
      <c r="AJ28" s="13">
        <f t="shared" si="18"/>
        <v>509.57813568749708</v>
      </c>
      <c r="AK28" s="13">
        <f t="shared" si="18"/>
        <v>519.76969840124707</v>
      </c>
      <c r="AL28" s="13">
        <f t="shared" si="18"/>
        <v>530.16509236927197</v>
      </c>
      <c r="AM28" s="13">
        <f t="shared" si="18"/>
        <v>540.76839421665738</v>
      </c>
      <c r="AN28" s="13">
        <f t="shared" si="18"/>
        <v>551.5837621009905</v>
      </c>
      <c r="AO28" s="13">
        <f t="shared" si="18"/>
        <v>562.61543734301029</v>
      </c>
      <c r="AP28" s="13">
        <f t="shared" si="18"/>
        <v>573.86774608987048</v>
      </c>
      <c r="AQ28" s="13">
        <f t="shared" si="18"/>
        <v>585.34510101166791</v>
      </c>
      <c r="AR28" s="13">
        <f t="shared" si="18"/>
        <v>597.05200303190122</v>
      </c>
      <c r="AS28" s="13">
        <f t="shared" si="18"/>
        <v>608.99304309253921</v>
      </c>
      <c r="AT28" s="13">
        <f t="shared" si="18"/>
        <v>621.17290395438999</v>
      </c>
      <c r="AU28" s="13">
        <f t="shared" si="18"/>
        <v>627.38463299393391</v>
      </c>
      <c r="AV28" s="13">
        <f t="shared" si="18"/>
        <v>633.65847932387328</v>
      </c>
      <c r="AW28" s="13">
        <f t="shared" si="18"/>
        <v>639.99506411711207</v>
      </c>
      <c r="AX28" s="13">
        <f t="shared" si="18"/>
        <v>646.3950147582832</v>
      </c>
      <c r="AY28" s="13">
        <f t="shared" si="18"/>
        <v>652.85896490586606</v>
      </c>
      <c r="AZ28" s="13">
        <f t="shared" si="18"/>
        <v>659.38755455492469</v>
      </c>
      <c r="BA28" s="13">
        <f t="shared" si="18"/>
        <v>665.98143010047397</v>
      </c>
      <c r="BB28" s="13">
        <f t="shared" si="18"/>
        <v>672.64124440147873</v>
      </c>
      <c r="BC28" s="13">
        <f t="shared" si="18"/>
        <v>679.36765684549357</v>
      </c>
      <c r="BD28" s="13">
        <f t="shared" si="18"/>
        <v>686.16133341394846</v>
      </c>
      <c r="BE28" s="13">
        <f t="shared" si="18"/>
        <v>693.02294674808797</v>
      </c>
    </row>
    <row r="29" spans="1:57" x14ac:dyDescent="0.35">
      <c r="A29" s="57" t="s">
        <v>616</v>
      </c>
      <c r="C29" s="86" t="s">
        <v>591</v>
      </c>
      <c r="D29" s="58" t="s">
        <v>621</v>
      </c>
      <c r="E29" s="87" t="s">
        <v>625</v>
      </c>
      <c r="F29" s="26" t="s">
        <v>56</v>
      </c>
      <c r="G29" s="11">
        <f t="shared" si="17"/>
        <v>393.14117229504302</v>
      </c>
      <c r="H29" s="11">
        <f t="shared" si="17"/>
        <v>401.00399574094388</v>
      </c>
      <c r="I29" s="11">
        <f t="shared" si="17"/>
        <v>409.02407565576277</v>
      </c>
      <c r="J29" s="11">
        <f t="shared" si="17"/>
        <v>417.20455716887801</v>
      </c>
      <c r="K29" s="11">
        <f t="shared" si="17"/>
        <v>425.54864831225558</v>
      </c>
      <c r="L29" s="11">
        <f t="shared" si="17"/>
        <v>434.05962127850069</v>
      </c>
      <c r="M29" s="11">
        <f t="shared" si="17"/>
        <v>442.74081370407072</v>
      </c>
      <c r="N29" s="11">
        <f t="shared" si="17"/>
        <v>451.59562997815215</v>
      </c>
      <c r="O29" s="11">
        <f t="shared" si="17"/>
        <v>460.62754257771519</v>
      </c>
      <c r="P29" s="11">
        <f t="shared" si="17"/>
        <v>469.84009342926947</v>
      </c>
      <c r="Q29" s="11">
        <f t="shared" si="17"/>
        <v>479.23689529785486</v>
      </c>
      <c r="R29" s="12">
        <f>$R$8*'[3]Eurostat POM Portables GU'!M20</f>
        <v>488.82163320381198</v>
      </c>
      <c r="S29" s="12">
        <f>$S$8*'[3]Eurostat POM Portables GU'!N20</f>
        <v>543.7256831076985</v>
      </c>
      <c r="T29" s="12">
        <f>$T$8*'[3]Eurostat POM Portables GU'!O20</f>
        <v>554.80779565055957</v>
      </c>
      <c r="U29" s="12">
        <f>$U$8*'[3]Eurostat POM Portables GU'!P20</f>
        <v>476.35713369854358</v>
      </c>
      <c r="V29" s="12">
        <f>$V$8*'[3]Eurostat POM Portables GU'!Q20</f>
        <v>491.53462907914621</v>
      </c>
      <c r="W29" s="12">
        <f>$W$8*'[3]Eurostat POM Portables GU'!R20</f>
        <v>515.4561296828283</v>
      </c>
      <c r="X29" s="12">
        <f>$X$8*'[3]Eurostat POM Portables GU'!S20</f>
        <v>549.9993254466151</v>
      </c>
      <c r="Y29" s="12">
        <f>$Y$8*'[3]Eurostat POM Portables GU'!T20</f>
        <v>503.54317782261245</v>
      </c>
      <c r="Z29" s="12">
        <f>$Z$8*'[3]Eurostat POM Portables GU'!U20</f>
        <v>478.60523481589513</v>
      </c>
      <c r="AA29" s="12">
        <f>$AA$8*'[3]Eurostat POM Portables GU'!V20</f>
        <v>513.94178982001472</v>
      </c>
      <c r="AB29" s="12">
        <f>$AB$8*'[3]Eurostat POM Portables GU'!W20</f>
        <v>589.84045239945772</v>
      </c>
      <c r="AC29" s="13">
        <f t="shared" ref="AC29:BE29" si="19">AB29+(AB29*AB$44)</f>
        <v>601.63726144744692</v>
      </c>
      <c r="AD29" s="13">
        <f t="shared" si="19"/>
        <v>613.67000667639581</v>
      </c>
      <c r="AE29" s="13">
        <f t="shared" si="19"/>
        <v>625.94340680992377</v>
      </c>
      <c r="AF29" s="13">
        <f t="shared" si="19"/>
        <v>638.46227494612219</v>
      </c>
      <c r="AG29" s="13">
        <f t="shared" si="19"/>
        <v>651.23152044504468</v>
      </c>
      <c r="AH29" s="13">
        <f t="shared" si="19"/>
        <v>664.25615085394554</v>
      </c>
      <c r="AI29" s="13">
        <f t="shared" si="19"/>
        <v>677.54127387102449</v>
      </c>
      <c r="AJ29" s="13">
        <f t="shared" si="19"/>
        <v>691.092099348445</v>
      </c>
      <c r="AK29" s="13">
        <f t="shared" si="19"/>
        <v>704.91394133541394</v>
      </c>
      <c r="AL29" s="13">
        <f t="shared" si="19"/>
        <v>719.01222016212216</v>
      </c>
      <c r="AM29" s="13">
        <f t="shared" si="19"/>
        <v>733.39246456536466</v>
      </c>
      <c r="AN29" s="13">
        <f t="shared" si="19"/>
        <v>748.060313856672</v>
      </c>
      <c r="AO29" s="13">
        <f t="shared" si="19"/>
        <v>763.02152013380544</v>
      </c>
      <c r="AP29" s="13">
        <f t="shared" si="19"/>
        <v>778.28195053648153</v>
      </c>
      <c r="AQ29" s="13">
        <f t="shared" si="19"/>
        <v>793.84758954721121</v>
      </c>
      <c r="AR29" s="13">
        <f t="shared" si="19"/>
        <v>809.7245413381554</v>
      </c>
      <c r="AS29" s="13">
        <f t="shared" si="19"/>
        <v>825.91903216491846</v>
      </c>
      <c r="AT29" s="13">
        <f t="shared" si="19"/>
        <v>842.43741280821678</v>
      </c>
      <c r="AU29" s="13">
        <f t="shared" si="19"/>
        <v>850.86178693629893</v>
      </c>
      <c r="AV29" s="13">
        <f t="shared" si="19"/>
        <v>859.37040480566191</v>
      </c>
      <c r="AW29" s="13">
        <f t="shared" si="19"/>
        <v>867.96410885371847</v>
      </c>
      <c r="AX29" s="13">
        <f t="shared" si="19"/>
        <v>876.64374994225568</v>
      </c>
      <c r="AY29" s="13">
        <f t="shared" si="19"/>
        <v>885.4101874416782</v>
      </c>
      <c r="AZ29" s="13">
        <f t="shared" si="19"/>
        <v>894.26428931609496</v>
      </c>
      <c r="BA29" s="13">
        <f t="shared" si="19"/>
        <v>903.20693220925591</v>
      </c>
      <c r="BB29" s="13">
        <f t="shared" si="19"/>
        <v>912.23900153134844</v>
      </c>
      <c r="BC29" s="13">
        <f t="shared" si="19"/>
        <v>921.36139154666193</v>
      </c>
      <c r="BD29" s="13">
        <f t="shared" si="19"/>
        <v>930.5750054621285</v>
      </c>
      <c r="BE29" s="13">
        <f t="shared" si="19"/>
        <v>939.88075551674979</v>
      </c>
    </row>
    <row r="30" spans="1:57" x14ac:dyDescent="0.35">
      <c r="A30" s="57" t="s">
        <v>616</v>
      </c>
      <c r="C30" s="86" t="s">
        <v>591</v>
      </c>
      <c r="D30" s="58" t="s">
        <v>621</v>
      </c>
      <c r="E30" s="87" t="s">
        <v>625</v>
      </c>
      <c r="F30" s="26" t="s">
        <v>57</v>
      </c>
      <c r="G30" s="11">
        <f t="shared" si="17"/>
        <v>101.45041268122081</v>
      </c>
      <c r="H30" s="11">
        <f t="shared" si="17"/>
        <v>103.47942093484522</v>
      </c>
      <c r="I30" s="11">
        <f t="shared" si="17"/>
        <v>105.54900935354213</v>
      </c>
      <c r="J30" s="11">
        <f t="shared" si="17"/>
        <v>107.65998954061298</v>
      </c>
      <c r="K30" s="11">
        <f t="shared" si="17"/>
        <v>109.81318933142525</v>
      </c>
      <c r="L30" s="11">
        <f t="shared" si="17"/>
        <v>112.00945311805376</v>
      </c>
      <c r="M30" s="11">
        <f t="shared" si="17"/>
        <v>114.24964218041484</v>
      </c>
      <c r="N30" s="11">
        <f t="shared" si="17"/>
        <v>116.53463502402313</v>
      </c>
      <c r="O30" s="11">
        <f t="shared" si="17"/>
        <v>118.8653277245036</v>
      </c>
      <c r="P30" s="11">
        <f t="shared" si="17"/>
        <v>121.24263427899368</v>
      </c>
      <c r="Q30" s="11">
        <f t="shared" si="17"/>
        <v>123.66748696457356</v>
      </c>
      <c r="R30" s="12">
        <f>$R$8*'[3]Eurostat POM Portables GU'!M21</f>
        <v>126.14083670386503</v>
      </c>
      <c r="S30" s="12">
        <f>$S$8*'[3]Eurostat POM Portables GU'!N21</f>
        <v>129.8127685885004</v>
      </c>
      <c r="T30" s="12">
        <f>$T$8*'[3]Eurostat POM Portables GU'!O21</f>
        <v>127.43132513936122</v>
      </c>
      <c r="U30" s="12">
        <f>$U$8*'[3]Eurostat POM Portables GU'!P21</f>
        <v>118.81152416300408</v>
      </c>
      <c r="V30" s="12">
        <f>$V$8*'[3]Eurostat POM Portables GU'!Q21</f>
        <v>120.77621760075021</v>
      </c>
      <c r="W30" s="12">
        <f>$W$8*'[3]Eurostat POM Portables GU'!R21</f>
        <v>135.12800845552755</v>
      </c>
      <c r="X30" s="12">
        <f>$X$8*'[3]Eurostat POM Portables GU'!S21</f>
        <v>132.95041372195428</v>
      </c>
      <c r="Y30" s="12">
        <f>$Y$8*'[3]Eurostat POM Portables GU'!T21</f>
        <v>138.10403702299098</v>
      </c>
      <c r="Z30" s="12">
        <f>$Z$8*'[3]Eurostat POM Portables GU'!U21</f>
        <v>154.42686722991758</v>
      </c>
      <c r="AA30" s="12">
        <f>$AA$8*'[3]Eurostat POM Portables GU'!V21</f>
        <v>164.18458646636947</v>
      </c>
      <c r="AB30" s="12">
        <f>$AB$8*'[3]Eurostat POM Portables GU'!W21</f>
        <v>180.95213017636752</v>
      </c>
      <c r="AC30" s="13">
        <f t="shared" ref="AC30:BE30" si="20">AB30+(AB30*AB$44)</f>
        <v>184.57117277989488</v>
      </c>
      <c r="AD30" s="13">
        <f t="shared" si="20"/>
        <v>188.26259623549277</v>
      </c>
      <c r="AE30" s="13">
        <f t="shared" si="20"/>
        <v>192.02784816020261</v>
      </c>
      <c r="AF30" s="13">
        <f t="shared" si="20"/>
        <v>195.86840512340666</v>
      </c>
      <c r="AG30" s="13">
        <f t="shared" si="20"/>
        <v>199.78577322587481</v>
      </c>
      <c r="AH30" s="13">
        <f t="shared" si="20"/>
        <v>203.78148869039231</v>
      </c>
      <c r="AI30" s="13">
        <f t="shared" si="20"/>
        <v>207.85711846420014</v>
      </c>
      <c r="AJ30" s="13">
        <f t="shared" si="20"/>
        <v>212.01426083348414</v>
      </c>
      <c r="AK30" s="13">
        <f t="shared" si="20"/>
        <v>216.25454605015383</v>
      </c>
      <c r="AL30" s="13">
        <f t="shared" si="20"/>
        <v>220.5796369711569</v>
      </c>
      <c r="AM30" s="13">
        <f t="shared" si="20"/>
        <v>224.99122971058003</v>
      </c>
      <c r="AN30" s="13">
        <f t="shared" si="20"/>
        <v>229.49105430479162</v>
      </c>
      <c r="AO30" s="13">
        <f t="shared" si="20"/>
        <v>234.08087539088746</v>
      </c>
      <c r="AP30" s="13">
        <f t="shared" si="20"/>
        <v>238.7624928987052</v>
      </c>
      <c r="AQ30" s="13">
        <f t="shared" si="20"/>
        <v>243.53774275667931</v>
      </c>
      <c r="AR30" s="13">
        <f t="shared" si="20"/>
        <v>248.40849761181289</v>
      </c>
      <c r="AS30" s="13">
        <f t="shared" si="20"/>
        <v>253.37666756404914</v>
      </c>
      <c r="AT30" s="13">
        <f t="shared" si="20"/>
        <v>258.4442009153301</v>
      </c>
      <c r="AU30" s="13">
        <f t="shared" si="20"/>
        <v>261.02864292448339</v>
      </c>
      <c r="AV30" s="13">
        <f t="shared" si="20"/>
        <v>263.6389293537282</v>
      </c>
      <c r="AW30" s="13">
        <f t="shared" si="20"/>
        <v>266.27531864726546</v>
      </c>
      <c r="AX30" s="13">
        <f t="shared" si="20"/>
        <v>268.93807183373809</v>
      </c>
      <c r="AY30" s="13">
        <f t="shared" si="20"/>
        <v>271.62745255207545</v>
      </c>
      <c r="AZ30" s="13">
        <f t="shared" si="20"/>
        <v>274.34372707759621</v>
      </c>
      <c r="BA30" s="13">
        <f t="shared" si="20"/>
        <v>277.0871643483722</v>
      </c>
      <c r="BB30" s="13">
        <f t="shared" si="20"/>
        <v>279.8580359918559</v>
      </c>
      <c r="BC30" s="13">
        <f t="shared" si="20"/>
        <v>282.65661635177446</v>
      </c>
      <c r="BD30" s="13">
        <f t="shared" si="20"/>
        <v>285.48318251529219</v>
      </c>
      <c r="BE30" s="13">
        <f t="shared" si="20"/>
        <v>288.33801434044511</v>
      </c>
    </row>
    <row r="31" spans="1:57" x14ac:dyDescent="0.35">
      <c r="A31" s="57" t="s">
        <v>616</v>
      </c>
      <c r="C31" s="86" t="s">
        <v>591</v>
      </c>
      <c r="D31" s="58" t="s">
        <v>621</v>
      </c>
      <c r="E31" s="87" t="s">
        <v>625</v>
      </c>
      <c r="F31" s="26" t="s">
        <v>58</v>
      </c>
      <c r="G31" s="11">
        <f t="shared" si="17"/>
        <v>48.481858408305378</v>
      </c>
      <c r="H31" s="11">
        <f t="shared" si="17"/>
        <v>49.451495576471487</v>
      </c>
      <c r="I31" s="11">
        <f t="shared" si="17"/>
        <v>50.440525488000915</v>
      </c>
      <c r="J31" s="11">
        <f t="shared" si="17"/>
        <v>51.449335997760933</v>
      </c>
      <c r="K31" s="11">
        <f t="shared" si="17"/>
        <v>52.478322717716154</v>
      </c>
      <c r="L31" s="11">
        <f t="shared" si="17"/>
        <v>53.527889172070481</v>
      </c>
      <c r="M31" s="11">
        <f t="shared" si="17"/>
        <v>54.598446955511889</v>
      </c>
      <c r="N31" s="11">
        <f t="shared" si="17"/>
        <v>55.690415894622127</v>
      </c>
      <c r="O31" s="11">
        <f t="shared" si="17"/>
        <v>56.804224212514569</v>
      </c>
      <c r="P31" s="11">
        <f t="shared" si="17"/>
        <v>57.940308696764859</v>
      </c>
      <c r="Q31" s="11">
        <f t="shared" si="17"/>
        <v>59.099114870700156</v>
      </c>
      <c r="R31" s="12">
        <f>$R$8*'[3]Eurostat POM Portables GU'!M22</f>
        <v>60.281097168114158</v>
      </c>
      <c r="S31" s="12">
        <f>$S$8*'[3]Eurostat POM Portables GU'!N22</f>
        <v>72.499075418976631</v>
      </c>
      <c r="T31" s="12">
        <f>$T$8*'[3]Eurostat POM Portables GU'!O22</f>
        <v>62.096600826398479</v>
      </c>
      <c r="U31" s="12">
        <f>$U$8*'[3]Eurostat POM Portables GU'!P22</f>
        <v>71.279970516261656</v>
      </c>
      <c r="V31" s="12">
        <f>$V$8*'[3]Eurostat POM Portables GU'!Q22</f>
        <v>51.891642329624659</v>
      </c>
      <c r="W31" s="12">
        <f>$W$8*'[3]Eurostat POM Portables GU'!R22</f>
        <v>51.982917538503962</v>
      </c>
      <c r="X31" s="12">
        <f>$X$8*'[3]Eurostat POM Portables GU'!S22</f>
        <v>45.044393902811372</v>
      </c>
      <c r="Y31" s="12">
        <f>$Y$8*'[3]Eurostat POM Portables GU'!T22</f>
        <v>53.193181724166379</v>
      </c>
      <c r="Z31" s="12">
        <f>$Z$8*'[3]Eurostat POM Portables GU'!U22</f>
        <v>109.50268767212336</v>
      </c>
      <c r="AA31" s="12">
        <f>$AA$8*'[3]Eurostat POM Portables GU'!V22</f>
        <v>90.018445683285321</v>
      </c>
      <c r="AB31" s="12">
        <f>$AB$8*'[3]Eurostat POM Portables GU'!W22</f>
        <v>104.12683982078693</v>
      </c>
      <c r="AC31" s="13">
        <f t="shared" ref="AC31:BE31" si="21">AB31+(AB31*AB$44)</f>
        <v>106.20937661720266</v>
      </c>
      <c r="AD31" s="13">
        <f t="shared" si="21"/>
        <v>108.33356414954672</v>
      </c>
      <c r="AE31" s="13">
        <f t="shared" si="21"/>
        <v>110.50023543253765</v>
      </c>
      <c r="AF31" s="13">
        <f t="shared" si="21"/>
        <v>112.71024014118841</v>
      </c>
      <c r="AG31" s="13">
        <f t="shared" si="21"/>
        <v>114.96444494401217</v>
      </c>
      <c r="AH31" s="13">
        <f t="shared" si="21"/>
        <v>117.26373384289242</v>
      </c>
      <c r="AI31" s="13">
        <f t="shared" si="21"/>
        <v>119.60900851975028</v>
      </c>
      <c r="AJ31" s="13">
        <f t="shared" si="21"/>
        <v>122.00118869014528</v>
      </c>
      <c r="AK31" s="13">
        <f t="shared" si="21"/>
        <v>124.44121246394819</v>
      </c>
      <c r="AL31" s="13">
        <f t="shared" si="21"/>
        <v>126.93003671322715</v>
      </c>
      <c r="AM31" s="13">
        <f t="shared" si="21"/>
        <v>129.46863744749169</v>
      </c>
      <c r="AN31" s="13">
        <f t="shared" si="21"/>
        <v>132.05801019644153</v>
      </c>
      <c r="AO31" s="13">
        <f t="shared" si="21"/>
        <v>134.69917040037035</v>
      </c>
      <c r="AP31" s="13">
        <f t="shared" si="21"/>
        <v>137.39315380837775</v>
      </c>
      <c r="AQ31" s="13">
        <f t="shared" si="21"/>
        <v>140.14101688454531</v>
      </c>
      <c r="AR31" s="13">
        <f t="shared" si="21"/>
        <v>142.94383722223623</v>
      </c>
      <c r="AS31" s="13">
        <f t="shared" si="21"/>
        <v>145.80271396668095</v>
      </c>
      <c r="AT31" s="13">
        <f t="shared" si="21"/>
        <v>148.71876824601458</v>
      </c>
      <c r="AU31" s="13">
        <f t="shared" si="21"/>
        <v>150.20595592847474</v>
      </c>
      <c r="AV31" s="13">
        <f t="shared" si="21"/>
        <v>151.7080154877595</v>
      </c>
      <c r="AW31" s="13">
        <f t="shared" si="21"/>
        <v>153.22509564263709</v>
      </c>
      <c r="AX31" s="13">
        <f t="shared" si="21"/>
        <v>154.75734659906345</v>
      </c>
      <c r="AY31" s="13">
        <f t="shared" si="21"/>
        <v>156.30492006505409</v>
      </c>
      <c r="AZ31" s="13">
        <f t="shared" si="21"/>
        <v>157.86796926570463</v>
      </c>
      <c r="BA31" s="13">
        <f t="shared" si="21"/>
        <v>159.44664895836166</v>
      </c>
      <c r="BB31" s="13">
        <f t="shared" si="21"/>
        <v>161.04111544794529</v>
      </c>
      <c r="BC31" s="13">
        <f t="shared" si="21"/>
        <v>162.65152660242475</v>
      </c>
      <c r="BD31" s="13">
        <f t="shared" si="21"/>
        <v>164.27804186844901</v>
      </c>
      <c r="BE31" s="13">
        <f t="shared" si="21"/>
        <v>165.92082228713349</v>
      </c>
    </row>
    <row r="32" spans="1:57" x14ac:dyDescent="0.35">
      <c r="A32" s="57" t="s">
        <v>616</v>
      </c>
      <c r="C32" s="86" t="s">
        <v>591</v>
      </c>
      <c r="D32" s="58" t="s">
        <v>621</v>
      </c>
      <c r="E32" s="87" t="s">
        <v>625</v>
      </c>
      <c r="F32" s="26" t="s">
        <v>59</v>
      </c>
      <c r="G32" s="11">
        <f t="shared" si="17"/>
        <v>4318.4447696872157</v>
      </c>
      <c r="H32" s="11">
        <f t="shared" si="17"/>
        <v>4404.8136650809602</v>
      </c>
      <c r="I32" s="11">
        <f t="shared" si="17"/>
        <v>4492.9099383825796</v>
      </c>
      <c r="J32" s="11">
        <f t="shared" si="17"/>
        <v>4582.7681371502313</v>
      </c>
      <c r="K32" s="11">
        <f t="shared" si="17"/>
        <v>4674.4234998932361</v>
      </c>
      <c r="L32" s="11">
        <f t="shared" si="17"/>
        <v>4767.9119698911009</v>
      </c>
      <c r="M32" s="11">
        <f t="shared" si="17"/>
        <v>4863.2702092889231</v>
      </c>
      <c r="N32" s="11">
        <f t="shared" si="17"/>
        <v>4960.5356134747017</v>
      </c>
      <c r="O32" s="11">
        <f t="shared" si="17"/>
        <v>5059.7463257441959</v>
      </c>
      <c r="P32" s="11">
        <f t="shared" si="17"/>
        <v>5160.9412522590801</v>
      </c>
      <c r="Q32" s="11">
        <f t="shared" si="17"/>
        <v>5264.1600773042619</v>
      </c>
      <c r="R32" s="12">
        <f>$R$8*'[3]Eurostat POM Portables GU'!M23</f>
        <v>5369.4432788503473</v>
      </c>
      <c r="S32" s="12">
        <f>$S$8*'[3]Eurostat POM Portables GU'!N23</f>
        <v>5161.9174825978953</v>
      </c>
      <c r="T32" s="12">
        <f>$T$8*'[3]Eurostat POM Portables GU'!O23</f>
        <v>4737.8492134234575</v>
      </c>
      <c r="U32" s="12">
        <f>$U$8*'[3]Eurostat POM Portables GU'!P23</f>
        <v>5344.7825919499846</v>
      </c>
      <c r="V32" s="12">
        <f>$V$8*'[3]Eurostat POM Portables GU'!Q23</f>
        <v>5828.1546865478304</v>
      </c>
      <c r="W32" s="12">
        <f>$W$8*'[3]Eurostat POM Portables GU'!R23</f>
        <v>6053.1832359159789</v>
      </c>
      <c r="X32" s="12">
        <f>$X$8*'[3]Eurostat POM Portables GU'!S23</f>
        <v>5880.2446666078285</v>
      </c>
      <c r="Y32" s="12">
        <f>$Y$8*'[3]Eurostat POM Portables GU'!T23</f>
        <v>6330.3190176088683</v>
      </c>
      <c r="Z32" s="12">
        <f>$Z$8*'[3]Eurostat POM Portables GU'!U23</f>
        <v>5589.9973427028008</v>
      </c>
      <c r="AA32" s="12">
        <f>$AA$8*'[3]Eurostat POM Portables GU'!V23</f>
        <v>6850.4603318726568</v>
      </c>
      <c r="AB32" s="12">
        <f>$AB$8*'[3]Eurostat POM Portables GU'!W23</f>
        <v>7537.1324116619617</v>
      </c>
      <c r="AC32" s="13">
        <f t="shared" ref="AC32:BE32" si="22">AB32+(AB32*AB$44)</f>
        <v>7687.875059895201</v>
      </c>
      <c r="AD32" s="13">
        <f t="shared" si="22"/>
        <v>7841.6325610931053</v>
      </c>
      <c r="AE32" s="13">
        <f t="shared" si="22"/>
        <v>7998.4652123149672</v>
      </c>
      <c r="AF32" s="13">
        <f t="shared" si="22"/>
        <v>8158.4345165612667</v>
      </c>
      <c r="AG32" s="13">
        <f t="shared" si="22"/>
        <v>8321.6032068924924</v>
      </c>
      <c r="AH32" s="13">
        <f t="shared" si="22"/>
        <v>8488.0352710303414</v>
      </c>
      <c r="AI32" s="13">
        <f t="shared" si="22"/>
        <v>8657.7959764509487</v>
      </c>
      <c r="AJ32" s="13">
        <f t="shared" si="22"/>
        <v>8830.951895979968</v>
      </c>
      <c r="AK32" s="13">
        <f t="shared" si="22"/>
        <v>9007.5709338995675</v>
      </c>
      <c r="AL32" s="13">
        <f t="shared" si="22"/>
        <v>9187.7223525775589</v>
      </c>
      <c r="AM32" s="13">
        <f t="shared" si="22"/>
        <v>9371.4767996291102</v>
      </c>
      <c r="AN32" s="13">
        <f t="shared" si="22"/>
        <v>9558.9063356216921</v>
      </c>
      <c r="AO32" s="13">
        <f t="shared" si="22"/>
        <v>9750.0844623341254</v>
      </c>
      <c r="AP32" s="13">
        <f t="shared" si="22"/>
        <v>9945.0861515808083</v>
      </c>
      <c r="AQ32" s="13">
        <f t="shared" si="22"/>
        <v>10143.987874612425</v>
      </c>
      <c r="AR32" s="13">
        <f t="shared" si="22"/>
        <v>10346.867632104673</v>
      </c>
      <c r="AS32" s="13">
        <f t="shared" si="22"/>
        <v>10553.804984746766</v>
      </c>
      <c r="AT32" s="13">
        <f t="shared" si="22"/>
        <v>10764.881084441702</v>
      </c>
      <c r="AU32" s="13">
        <f t="shared" si="22"/>
        <v>10872.529895286119</v>
      </c>
      <c r="AV32" s="13">
        <f t="shared" si="22"/>
        <v>10981.25519423898</v>
      </c>
      <c r="AW32" s="13">
        <f t="shared" si="22"/>
        <v>11091.06774618137</v>
      </c>
      <c r="AX32" s="13">
        <f t="shared" si="22"/>
        <v>11201.978423643184</v>
      </c>
      <c r="AY32" s="13">
        <f t="shared" si="22"/>
        <v>11313.998207879617</v>
      </c>
      <c r="AZ32" s="13">
        <f t="shared" si="22"/>
        <v>11427.138189958412</v>
      </c>
      <c r="BA32" s="13">
        <f t="shared" si="22"/>
        <v>11541.409571857996</v>
      </c>
      <c r="BB32" s="13">
        <f t="shared" si="22"/>
        <v>11656.823667576575</v>
      </c>
      <c r="BC32" s="13">
        <f t="shared" si="22"/>
        <v>11773.391904252341</v>
      </c>
      <c r="BD32" s="13">
        <f t="shared" si="22"/>
        <v>11891.125823294864</v>
      </c>
      <c r="BE32" s="13">
        <f t="shared" si="22"/>
        <v>12010.037081527813</v>
      </c>
    </row>
    <row r="33" spans="1:57" x14ac:dyDescent="0.35">
      <c r="A33" s="57" t="s">
        <v>616</v>
      </c>
      <c r="C33" s="86" t="s">
        <v>591</v>
      </c>
      <c r="D33" s="58" t="s">
        <v>621</v>
      </c>
      <c r="E33" s="87" t="s">
        <v>625</v>
      </c>
      <c r="F33" s="26" t="s">
        <v>60</v>
      </c>
      <c r="G33" s="11">
        <f t="shared" si="17"/>
        <v>1527.464511194574</v>
      </c>
      <c r="H33" s="11">
        <f t="shared" si="17"/>
        <v>1558.0138014184656</v>
      </c>
      <c r="I33" s="11">
        <f t="shared" si="17"/>
        <v>1589.1740774468349</v>
      </c>
      <c r="J33" s="11">
        <f t="shared" si="17"/>
        <v>1620.9575589957717</v>
      </c>
      <c r="K33" s="11">
        <f t="shared" si="17"/>
        <v>1653.3767101756871</v>
      </c>
      <c r="L33" s="11">
        <f t="shared" si="17"/>
        <v>1686.4442443792009</v>
      </c>
      <c r="M33" s="11">
        <f t="shared" si="17"/>
        <v>1720.1731292667848</v>
      </c>
      <c r="N33" s="11">
        <f t="shared" si="17"/>
        <v>1754.5765918521206</v>
      </c>
      <c r="O33" s="11">
        <f t="shared" si="17"/>
        <v>1789.6681236891629</v>
      </c>
      <c r="P33" s="11">
        <f t="shared" si="17"/>
        <v>1825.4614861629461</v>
      </c>
      <c r="Q33" s="11">
        <f t="shared" si="17"/>
        <v>1861.970715886205</v>
      </c>
      <c r="R33" s="12">
        <f>$R$8*'[3]Eurostat POM Portables GU'!M24</f>
        <v>1899.2101302039291</v>
      </c>
      <c r="S33" s="12">
        <f>$S$8*'[3]Eurostat POM Portables GU'!N24</f>
        <v>1867.5795202394861</v>
      </c>
      <c r="T33" s="12">
        <f>$T$8*'[3]Eurostat POM Portables GU'!O24</f>
        <v>2039.8782222472773</v>
      </c>
      <c r="U33" s="12">
        <f>$U$8*'[3]Eurostat POM Portables GU'!P24</f>
        <v>2155.897948970653</v>
      </c>
      <c r="V33" s="12">
        <f>$V$8*'[3]Eurostat POM Portables GU'!Q24</f>
        <v>1379.7980673574079</v>
      </c>
      <c r="W33" s="12">
        <f>$W$8*'[3]Eurostat POM Portables GU'!R24</f>
        <v>1537.4258104889102</v>
      </c>
      <c r="X33" s="12">
        <f>$X$8*'[3]Eurostat POM Portables GU'!S24</f>
        <v>2380.5399949518082</v>
      </c>
      <c r="Y33" s="12">
        <f>$Y$8*'[3]Eurostat POM Portables GU'!T24</f>
        <v>2062.9703520850612</v>
      </c>
      <c r="Z33" s="12">
        <f>$Z$8*'[3]Eurostat POM Portables GU'!U24</f>
        <v>2786.7030131944216</v>
      </c>
      <c r="AA33" s="12">
        <f>$AA$8*'[3]Eurostat POM Portables GU'!V24</f>
        <v>2218.0645665916427</v>
      </c>
      <c r="AB33" s="12">
        <f>$AB$8*'[3]Eurostat POM Portables GU'!W24</f>
        <v>2241.2667351669384</v>
      </c>
      <c r="AC33" s="13">
        <f t="shared" ref="AC33:BE33" si="23">AB33+(AB33*AB$44)</f>
        <v>2286.0920698702771</v>
      </c>
      <c r="AD33" s="13">
        <f t="shared" si="23"/>
        <v>2331.8139112676827</v>
      </c>
      <c r="AE33" s="13">
        <f t="shared" si="23"/>
        <v>2378.4501894930363</v>
      </c>
      <c r="AF33" s="13">
        <f t="shared" si="23"/>
        <v>2426.019193282897</v>
      </c>
      <c r="AG33" s="13">
        <f t="shared" si="23"/>
        <v>2474.5395771485551</v>
      </c>
      <c r="AH33" s="13">
        <f t="shared" si="23"/>
        <v>2524.0303686915263</v>
      </c>
      <c r="AI33" s="13">
        <f t="shared" si="23"/>
        <v>2574.5109760653568</v>
      </c>
      <c r="AJ33" s="13">
        <f t="shared" si="23"/>
        <v>2626.0011955866639</v>
      </c>
      <c r="AK33" s="13">
        <f t="shared" si="23"/>
        <v>2678.5212194983974</v>
      </c>
      <c r="AL33" s="13">
        <f t="shared" si="23"/>
        <v>2732.0916438883655</v>
      </c>
      <c r="AM33" s="13">
        <f t="shared" si="23"/>
        <v>2786.7334767661328</v>
      </c>
      <c r="AN33" s="13">
        <f t="shared" si="23"/>
        <v>2842.4681463014554</v>
      </c>
      <c r="AO33" s="13">
        <f t="shared" si="23"/>
        <v>2899.3175092274846</v>
      </c>
      <c r="AP33" s="13">
        <f t="shared" si="23"/>
        <v>2957.3038594120344</v>
      </c>
      <c r="AQ33" s="13">
        <f t="shared" si="23"/>
        <v>3016.4499366002751</v>
      </c>
      <c r="AR33" s="13">
        <f t="shared" si="23"/>
        <v>3076.7789353322805</v>
      </c>
      <c r="AS33" s="13">
        <f t="shared" si="23"/>
        <v>3138.3145140389261</v>
      </c>
      <c r="AT33" s="13">
        <f t="shared" si="23"/>
        <v>3201.0808043197044</v>
      </c>
      <c r="AU33" s="13">
        <f t="shared" si="23"/>
        <v>3233.0916123629013</v>
      </c>
      <c r="AV33" s="13">
        <f t="shared" si="23"/>
        <v>3265.4225284865302</v>
      </c>
      <c r="AW33" s="13">
        <f t="shared" si="23"/>
        <v>3298.0767537713955</v>
      </c>
      <c r="AX33" s="13">
        <f t="shared" si="23"/>
        <v>3331.0575213091092</v>
      </c>
      <c r="AY33" s="13">
        <f t="shared" si="23"/>
        <v>3364.3680965222002</v>
      </c>
      <c r="AZ33" s="13">
        <f t="shared" si="23"/>
        <v>3398.011777487422</v>
      </c>
      <c r="BA33" s="13">
        <f t="shared" si="23"/>
        <v>3431.9918952622961</v>
      </c>
      <c r="BB33" s="13">
        <f t="shared" si="23"/>
        <v>3466.3118142149192</v>
      </c>
      <c r="BC33" s="13">
        <f t="shared" si="23"/>
        <v>3500.9749323570686</v>
      </c>
      <c r="BD33" s="13">
        <f t="shared" si="23"/>
        <v>3535.9846816806394</v>
      </c>
      <c r="BE33" s="13">
        <f t="shared" si="23"/>
        <v>3571.3445284974459</v>
      </c>
    </row>
    <row r="34" spans="1:57" x14ac:dyDescent="0.35">
      <c r="A34" s="57" t="s">
        <v>616</v>
      </c>
      <c r="C34" s="86" t="s">
        <v>591</v>
      </c>
      <c r="D34" s="58" t="s">
        <v>621</v>
      </c>
      <c r="E34" s="87" t="s">
        <v>625</v>
      </c>
      <c r="F34" s="26" t="s">
        <v>61</v>
      </c>
      <c r="G34" s="11">
        <f t="shared" si="17"/>
        <v>5551.7308483133338</v>
      </c>
      <c r="H34" s="11">
        <f t="shared" si="17"/>
        <v>5662.7654652796009</v>
      </c>
      <c r="I34" s="11">
        <f t="shared" si="17"/>
        <v>5776.0207745851931</v>
      </c>
      <c r="J34" s="11">
        <f t="shared" si="17"/>
        <v>5891.5411900768968</v>
      </c>
      <c r="K34" s="11">
        <f t="shared" si="17"/>
        <v>6009.3720138784347</v>
      </c>
      <c r="L34" s="11">
        <f t="shared" si="17"/>
        <v>6129.5594541560031</v>
      </c>
      <c r="M34" s="11">
        <f t="shared" si="17"/>
        <v>6252.1506432391234</v>
      </c>
      <c r="N34" s="11">
        <f t="shared" si="17"/>
        <v>6377.1936561039056</v>
      </c>
      <c r="O34" s="11">
        <f t="shared" si="17"/>
        <v>6504.737529225984</v>
      </c>
      <c r="P34" s="11">
        <f t="shared" si="17"/>
        <v>6634.8322798105037</v>
      </c>
      <c r="Q34" s="11">
        <f t="shared" si="17"/>
        <v>6767.5289254067138</v>
      </c>
      <c r="R34" s="12">
        <f>$R$8*'[3]Eurostat POM Portables GU'!M25</f>
        <v>6902.8795039148481</v>
      </c>
      <c r="S34" s="12">
        <f>$S$8*'[3]Eurostat POM Portables GU'!N25</f>
        <v>7369.4993801259543</v>
      </c>
      <c r="T34" s="12">
        <f>$T$8*'[3]Eurostat POM Portables GU'!O25</f>
        <v>7860.8239122111981</v>
      </c>
      <c r="U34" s="12">
        <f>$U$8*'[3]Eurostat POM Portables GU'!P25</f>
        <v>8193.2038199841336</v>
      </c>
      <c r="V34" s="12">
        <f>$V$8*'[3]Eurostat POM Portables GU'!Q25</f>
        <v>8639.7126823234339</v>
      </c>
      <c r="W34" s="12">
        <f>$W$8*'[3]Eurostat POM Portables GU'!R25</f>
        <v>8833.6488384728291</v>
      </c>
      <c r="X34" s="12">
        <f>$X$8*'[3]Eurostat POM Portables GU'!S25</f>
        <v>8880.5584807510349</v>
      </c>
      <c r="Y34" s="12">
        <f>$Y$8*'[3]Eurostat POM Portables GU'!T25</f>
        <v>8813.5485445581508</v>
      </c>
      <c r="Z34" s="12">
        <f>$Z$8*'[3]Eurostat POM Portables GU'!U25</f>
        <v>12379.674480414878</v>
      </c>
      <c r="AA34" s="12">
        <f>$AA$8*'[3]Eurostat POM Portables GU'!V25</f>
        <v>12302.520910048994</v>
      </c>
      <c r="AB34" s="12">
        <f>$AB$8*'[3]Eurostat POM Portables GU'!W25</f>
        <v>13235.537212830026</v>
      </c>
      <c r="AC34" s="13">
        <f t="shared" ref="AC34:BE34" si="24">AB34+(AB34*AB$44)</f>
        <v>13500.247957086627</v>
      </c>
      <c r="AD34" s="13">
        <f t="shared" si="24"/>
        <v>13770.252916228359</v>
      </c>
      <c r="AE34" s="13">
        <f t="shared" si="24"/>
        <v>14045.657974552927</v>
      </c>
      <c r="AF34" s="13">
        <f t="shared" si="24"/>
        <v>14326.571134043985</v>
      </c>
      <c r="AG34" s="13">
        <f t="shared" si="24"/>
        <v>14613.102556724865</v>
      </c>
      <c r="AH34" s="13">
        <f t="shared" si="24"/>
        <v>14905.364607859363</v>
      </c>
      <c r="AI34" s="13">
        <f t="shared" si="24"/>
        <v>15203.47190001655</v>
      </c>
      <c r="AJ34" s="13">
        <f t="shared" si="24"/>
        <v>15507.541338016881</v>
      </c>
      <c r="AK34" s="13">
        <f t="shared" si="24"/>
        <v>15817.692164777218</v>
      </c>
      <c r="AL34" s="13">
        <f t="shared" si="24"/>
        <v>16134.046008072763</v>
      </c>
      <c r="AM34" s="13">
        <f t="shared" si="24"/>
        <v>16456.726928234217</v>
      </c>
      <c r="AN34" s="13">
        <f t="shared" si="24"/>
        <v>16785.861466798902</v>
      </c>
      <c r="AO34" s="13">
        <f t="shared" si="24"/>
        <v>17121.578696134879</v>
      </c>
      <c r="AP34" s="13">
        <f t="shared" si="24"/>
        <v>17464.010270057577</v>
      </c>
      <c r="AQ34" s="13">
        <f t="shared" si="24"/>
        <v>17813.290475458729</v>
      </c>
      <c r="AR34" s="13">
        <f t="shared" si="24"/>
        <v>18169.556284967905</v>
      </c>
      <c r="AS34" s="13">
        <f t="shared" si="24"/>
        <v>18532.947410667264</v>
      </c>
      <c r="AT34" s="13">
        <f t="shared" si="24"/>
        <v>18903.60635888061</v>
      </c>
      <c r="AU34" s="13">
        <f t="shared" si="24"/>
        <v>19092.642422469416</v>
      </c>
      <c r="AV34" s="13">
        <f t="shared" si="24"/>
        <v>19283.56884669411</v>
      </c>
      <c r="AW34" s="13">
        <f t="shared" si="24"/>
        <v>19476.404535161051</v>
      </c>
      <c r="AX34" s="13">
        <f t="shared" si="24"/>
        <v>19671.168580512662</v>
      </c>
      <c r="AY34" s="13">
        <f t="shared" si="24"/>
        <v>19867.880266317788</v>
      </c>
      <c r="AZ34" s="13">
        <f t="shared" si="24"/>
        <v>20066.559068980965</v>
      </c>
      <c r="BA34" s="13">
        <f t="shared" si="24"/>
        <v>20267.224659670774</v>
      </c>
      <c r="BB34" s="13">
        <f t="shared" si="24"/>
        <v>20469.896906267481</v>
      </c>
      <c r="BC34" s="13">
        <f t="shared" si="24"/>
        <v>20674.595875330157</v>
      </c>
      <c r="BD34" s="13">
        <f t="shared" si="24"/>
        <v>20881.341834083458</v>
      </c>
      <c r="BE34" s="13">
        <f t="shared" si="24"/>
        <v>21090.155252424291</v>
      </c>
    </row>
    <row r="35" spans="1:57" x14ac:dyDescent="0.35">
      <c r="A35" s="57" t="s">
        <v>616</v>
      </c>
      <c r="C35" s="86" t="s">
        <v>591</v>
      </c>
      <c r="D35" s="58" t="s">
        <v>621</v>
      </c>
      <c r="E35" s="87" t="s">
        <v>625</v>
      </c>
      <c r="F35" s="26" t="s">
        <v>62</v>
      </c>
      <c r="G35" s="11">
        <f t="shared" si="17"/>
        <v>943.98304082143102</v>
      </c>
      <c r="H35" s="11">
        <f t="shared" si="17"/>
        <v>962.86270163785969</v>
      </c>
      <c r="I35" s="11">
        <f t="shared" si="17"/>
        <v>982.11995567061695</v>
      </c>
      <c r="J35" s="11">
        <f t="shared" si="17"/>
        <v>1001.7623547840293</v>
      </c>
      <c r="K35" s="11">
        <f t="shared" si="17"/>
        <v>1021.7976018797099</v>
      </c>
      <c r="L35" s="11">
        <f t="shared" si="17"/>
        <v>1042.2335539173041</v>
      </c>
      <c r="M35" s="11">
        <f t="shared" si="17"/>
        <v>1063.0782249956503</v>
      </c>
      <c r="N35" s="11">
        <f t="shared" si="17"/>
        <v>1084.3397894955633</v>
      </c>
      <c r="O35" s="11">
        <f t="shared" si="17"/>
        <v>1106.0265852854745</v>
      </c>
      <c r="P35" s="11">
        <f t="shared" si="17"/>
        <v>1128.147116991184</v>
      </c>
      <c r="Q35" s="11">
        <f t="shared" si="17"/>
        <v>1150.7100593310076</v>
      </c>
      <c r="R35" s="12">
        <f>$R$8*'[3]Eurostat POM Portables GU'!M26</f>
        <v>1173.7242605176277</v>
      </c>
      <c r="S35" s="12">
        <f>$S$8*'[3]Eurostat POM Portables GU'!N26</f>
        <v>1203.1286576458672</v>
      </c>
      <c r="T35" s="12">
        <f>$T$8*'[3]Eurostat POM Portables GU'!O26</f>
        <v>1205.070447010658</v>
      </c>
      <c r="U35" s="12">
        <f>$U$8*'[3]Eurostat POM Portables GU'!P26</f>
        <v>1263.8046404247075</v>
      </c>
      <c r="V35" s="12">
        <f>$V$8*'[3]Eurostat POM Portables GU'!Q26</f>
        <v>1086.2837710951196</v>
      </c>
      <c r="W35" s="12">
        <f>$W$8*'[3]Eurostat POM Portables GU'!R26</f>
        <v>1225.8040767037141</v>
      </c>
      <c r="X35" s="12">
        <f>$X$8*'[3]Eurostat POM Portables GU'!S26</f>
        <v>1482.297896273132</v>
      </c>
      <c r="Y35" s="12">
        <f>$Y$8*'[3]Eurostat POM Portables GU'!T26</f>
        <v>1622.8876312366785</v>
      </c>
      <c r="Z35" s="12">
        <f>$Z$8*'[3]Eurostat POM Portables GU'!U26</f>
        <v>1650.1978456882925</v>
      </c>
      <c r="AA35" s="12">
        <f>$AA$8*'[3]Eurostat POM Portables GU'!V26</f>
        <v>1529.873234813067</v>
      </c>
      <c r="AB35" s="12">
        <f>$AB$8*'[3]Eurostat POM Portables GU'!W26</f>
        <v>1822.2196968637713</v>
      </c>
      <c r="AC35" s="13">
        <f t="shared" ref="AC35:BE35" si="25">AB35+(AB35*AB$44)</f>
        <v>1858.6640908010468</v>
      </c>
      <c r="AD35" s="13">
        <f t="shared" si="25"/>
        <v>1895.8373726170678</v>
      </c>
      <c r="AE35" s="13">
        <f t="shared" si="25"/>
        <v>1933.7541200694091</v>
      </c>
      <c r="AF35" s="13">
        <f t="shared" si="25"/>
        <v>1972.4292024707972</v>
      </c>
      <c r="AG35" s="13">
        <f t="shared" si="25"/>
        <v>2011.8777865202132</v>
      </c>
      <c r="AH35" s="13">
        <f t="shared" si="25"/>
        <v>2052.1153422506177</v>
      </c>
      <c r="AI35" s="13">
        <f t="shared" si="25"/>
        <v>2093.1576490956299</v>
      </c>
      <c r="AJ35" s="13">
        <f t="shared" si="25"/>
        <v>2135.0208020775426</v>
      </c>
      <c r="AK35" s="13">
        <f t="shared" si="25"/>
        <v>2177.7212181190935</v>
      </c>
      <c r="AL35" s="13">
        <f t="shared" si="25"/>
        <v>2221.2756424814752</v>
      </c>
      <c r="AM35" s="13">
        <f t="shared" si="25"/>
        <v>2265.7011553311045</v>
      </c>
      <c r="AN35" s="13">
        <f t="shared" si="25"/>
        <v>2311.0151784377267</v>
      </c>
      <c r="AO35" s="13">
        <f t="shared" si="25"/>
        <v>2357.2354820064811</v>
      </c>
      <c r="AP35" s="13">
        <f t="shared" si="25"/>
        <v>2404.3801916466109</v>
      </c>
      <c r="AQ35" s="13">
        <f t="shared" si="25"/>
        <v>2452.4677954795429</v>
      </c>
      <c r="AR35" s="13">
        <f t="shared" si="25"/>
        <v>2501.5171513891337</v>
      </c>
      <c r="AS35" s="13">
        <f t="shared" si="25"/>
        <v>2551.5474944169164</v>
      </c>
      <c r="AT35" s="13">
        <f t="shared" si="25"/>
        <v>2602.5784443052548</v>
      </c>
      <c r="AU35" s="13">
        <f t="shared" si="25"/>
        <v>2628.6042287483074</v>
      </c>
      <c r="AV35" s="13">
        <f t="shared" si="25"/>
        <v>2654.8902710357906</v>
      </c>
      <c r="AW35" s="13">
        <f t="shared" si="25"/>
        <v>2681.4391737461488</v>
      </c>
      <c r="AX35" s="13">
        <f t="shared" si="25"/>
        <v>2708.2535654836101</v>
      </c>
      <c r="AY35" s="13">
        <f t="shared" si="25"/>
        <v>2735.3361011384463</v>
      </c>
      <c r="AZ35" s="13">
        <f t="shared" si="25"/>
        <v>2762.6894621498309</v>
      </c>
      <c r="BA35" s="13">
        <f t="shared" si="25"/>
        <v>2790.3163567713291</v>
      </c>
      <c r="BB35" s="13">
        <f t="shared" si="25"/>
        <v>2818.2195203390424</v>
      </c>
      <c r="BC35" s="13">
        <f t="shared" si="25"/>
        <v>2846.4017155424331</v>
      </c>
      <c r="BD35" s="13">
        <f t="shared" si="25"/>
        <v>2874.8657326978573</v>
      </c>
      <c r="BE35" s="13">
        <f t="shared" si="25"/>
        <v>2903.6143900248358</v>
      </c>
    </row>
    <row r="36" spans="1:57" x14ac:dyDescent="0.35">
      <c r="A36" s="57" t="s">
        <v>616</v>
      </c>
      <c r="C36" s="86" t="s">
        <v>591</v>
      </c>
      <c r="D36" s="58" t="s">
        <v>621</v>
      </c>
      <c r="E36" s="87" t="s">
        <v>625</v>
      </c>
      <c r="F36" s="26" t="s">
        <v>63</v>
      </c>
      <c r="G36" s="11">
        <f t="shared" si="17"/>
        <v>1497.2737124125376</v>
      </c>
      <c r="H36" s="11">
        <f t="shared" si="17"/>
        <v>1527.2191866607884</v>
      </c>
      <c r="I36" s="11">
        <f t="shared" si="17"/>
        <v>1557.7635703940041</v>
      </c>
      <c r="J36" s="11">
        <f t="shared" si="17"/>
        <v>1588.9188418018841</v>
      </c>
      <c r="K36" s="11">
        <f t="shared" si="17"/>
        <v>1620.6972186379219</v>
      </c>
      <c r="L36" s="11">
        <f t="shared" si="17"/>
        <v>1653.1111630106805</v>
      </c>
      <c r="M36" s="11">
        <f t="shared" si="17"/>
        <v>1686.1733862708941</v>
      </c>
      <c r="N36" s="11">
        <f t="shared" si="17"/>
        <v>1719.8968539963121</v>
      </c>
      <c r="O36" s="11">
        <f t="shared" si="17"/>
        <v>1754.2947910762384</v>
      </c>
      <c r="P36" s="11">
        <f t="shared" si="17"/>
        <v>1789.3806868977633</v>
      </c>
      <c r="Q36" s="11">
        <f t="shared" si="17"/>
        <v>1825.1683006357187</v>
      </c>
      <c r="R36" s="12">
        <f>$R$8*'[3]Eurostat POM Portables GU'!M27</f>
        <v>1861.6716666484331</v>
      </c>
      <c r="S36" s="12">
        <f>$S$8*'[3]Eurostat POM Portables GU'!N27</f>
        <v>1904.8198624226682</v>
      </c>
      <c r="T36" s="12">
        <f>$T$8*'[3]Eurostat POM Portables GU'!O27</f>
        <v>1212.2026931383923</v>
      </c>
      <c r="U36" s="12">
        <f>$U$8*'[3]Eurostat POM Portables GU'!P27</f>
        <v>1206.1695936361082</v>
      </c>
      <c r="V36" s="12">
        <f>$V$8*'[3]Eurostat POM Portables GU'!Q27</f>
        <v>1857.9876265789828</v>
      </c>
      <c r="W36" s="12">
        <f>$W$8*'[3]Eurostat POM Portables GU'!R27</f>
        <v>1613.2629580915022</v>
      </c>
      <c r="X36" s="12">
        <f>$X$8*'[3]Eurostat POM Portables GU'!S27</f>
        <v>2397.7375609058918</v>
      </c>
      <c r="Y36" s="12">
        <f>$Y$8*'[3]Eurostat POM Portables GU'!T27</f>
        <v>1851.5191949206733</v>
      </c>
      <c r="Z36" s="12">
        <f>$Z$8*'[3]Eurostat POM Portables GU'!U27</f>
        <v>2728.6334060955683</v>
      </c>
      <c r="AA36" s="12">
        <f>$AA$8*'[3]Eurostat POM Portables GU'!V27</f>
        <v>3122.6524414523296</v>
      </c>
      <c r="AB36" s="12">
        <f>$AB$8*'[3]Eurostat POM Portables GU'!W27</f>
        <v>4364.4383959029838</v>
      </c>
      <c r="AC36" s="13">
        <f t="shared" ref="AC36:BE36" si="26">AB36+(AB36*AB$44)</f>
        <v>4451.7271638210432</v>
      </c>
      <c r="AD36" s="13">
        <f t="shared" si="26"/>
        <v>4540.7617070974638</v>
      </c>
      <c r="AE36" s="13">
        <f t="shared" si="26"/>
        <v>4631.5769412394129</v>
      </c>
      <c r="AF36" s="13">
        <f t="shared" si="26"/>
        <v>4724.2084800642015</v>
      </c>
      <c r="AG36" s="13">
        <f t="shared" si="26"/>
        <v>4818.6926496654851</v>
      </c>
      <c r="AH36" s="13">
        <f t="shared" si="26"/>
        <v>4915.0665026587949</v>
      </c>
      <c r="AI36" s="13">
        <f t="shared" si="26"/>
        <v>5013.3678327119706</v>
      </c>
      <c r="AJ36" s="13">
        <f t="shared" si="26"/>
        <v>5113.6351893662104</v>
      </c>
      <c r="AK36" s="13">
        <f t="shared" si="26"/>
        <v>5215.907893153535</v>
      </c>
      <c r="AL36" s="13">
        <f t="shared" si="26"/>
        <v>5320.2260510166061</v>
      </c>
      <c r="AM36" s="13">
        <f t="shared" si="26"/>
        <v>5426.6305720369382</v>
      </c>
      <c r="AN36" s="13">
        <f t="shared" si="26"/>
        <v>5535.1631834776772</v>
      </c>
      <c r="AO36" s="13">
        <f t="shared" si="26"/>
        <v>5645.8664471472312</v>
      </c>
      <c r="AP36" s="13">
        <f t="shared" si="26"/>
        <v>5758.7837760901757</v>
      </c>
      <c r="AQ36" s="13">
        <f t="shared" si="26"/>
        <v>5873.9594516119796</v>
      </c>
      <c r="AR36" s="13">
        <f t="shared" si="26"/>
        <v>5991.438640644219</v>
      </c>
      <c r="AS36" s="13">
        <f t="shared" si="26"/>
        <v>6111.2674134571034</v>
      </c>
      <c r="AT36" s="13">
        <f t="shared" si="26"/>
        <v>6233.4927617262456</v>
      </c>
      <c r="AU36" s="13">
        <f t="shared" si="26"/>
        <v>6295.8276893435077</v>
      </c>
      <c r="AV36" s="13">
        <f t="shared" si="26"/>
        <v>6358.7859662369428</v>
      </c>
      <c r="AW36" s="13">
        <f t="shared" si="26"/>
        <v>6422.3738258993126</v>
      </c>
      <c r="AX36" s="13">
        <f t="shared" si="26"/>
        <v>6486.5975641583054</v>
      </c>
      <c r="AY36" s="13">
        <f t="shared" si="26"/>
        <v>6551.4635397998882</v>
      </c>
      <c r="AZ36" s="13">
        <f t="shared" si="26"/>
        <v>6616.9781751978871</v>
      </c>
      <c r="BA36" s="13">
        <f t="shared" si="26"/>
        <v>6683.1479569498661</v>
      </c>
      <c r="BB36" s="13">
        <f t="shared" si="26"/>
        <v>6749.9794365193648</v>
      </c>
      <c r="BC36" s="13">
        <f t="shared" si="26"/>
        <v>6817.4792308845581</v>
      </c>
      <c r="BD36" s="13">
        <f t="shared" si="26"/>
        <v>6885.6540231934041</v>
      </c>
      <c r="BE36" s="13">
        <f t="shared" si="26"/>
        <v>6954.5105634253378</v>
      </c>
    </row>
    <row r="37" spans="1:57" x14ac:dyDescent="0.35">
      <c r="A37" s="57" t="s">
        <v>616</v>
      </c>
      <c r="C37" s="86" t="s">
        <v>591</v>
      </c>
      <c r="D37" s="58" t="s">
        <v>621</v>
      </c>
      <c r="E37" s="87" t="s">
        <v>625</v>
      </c>
      <c r="F37" s="26" t="s">
        <v>64</v>
      </c>
      <c r="G37" s="11">
        <f t="shared" si="17"/>
        <v>544.17845882647191</v>
      </c>
      <c r="H37" s="11">
        <f t="shared" si="17"/>
        <v>555.06202800300139</v>
      </c>
      <c r="I37" s="11">
        <f t="shared" si="17"/>
        <v>566.16326856306148</v>
      </c>
      <c r="J37" s="11">
        <f t="shared" si="17"/>
        <v>577.48653393432267</v>
      </c>
      <c r="K37" s="11">
        <f t="shared" si="17"/>
        <v>589.03626461300917</v>
      </c>
      <c r="L37" s="11">
        <f t="shared" si="17"/>
        <v>600.81698990526934</v>
      </c>
      <c r="M37" s="11">
        <f t="shared" si="17"/>
        <v>612.83332970337472</v>
      </c>
      <c r="N37" s="11">
        <f t="shared" si="17"/>
        <v>625.08999629744221</v>
      </c>
      <c r="O37" s="11">
        <f t="shared" si="17"/>
        <v>637.59179622339104</v>
      </c>
      <c r="P37" s="11">
        <f t="shared" si="17"/>
        <v>650.3436321478589</v>
      </c>
      <c r="Q37" s="11">
        <f t="shared" si="17"/>
        <v>663.3505047908161</v>
      </c>
      <c r="R37" s="12">
        <f>$R$8*'[3]Eurostat POM Portables GU'!M28</f>
        <v>676.61751488663242</v>
      </c>
      <c r="S37" s="12">
        <f>$S$8*'[3]Eurostat POM Portables GU'!N28</f>
        <v>695.30138504820786</v>
      </c>
      <c r="T37" s="12">
        <f>$T$8*'[3]Eurostat POM Portables GU'!O28</f>
        <v>662.97786901639188</v>
      </c>
      <c r="U37" s="12">
        <f>$U$8*'[3]Eurostat POM Portables GU'!P28</f>
        <v>584.68324573494704</v>
      </c>
      <c r="V37" s="12">
        <f>$V$8*'[3]Eurostat POM Portables GU'!Q28</f>
        <v>659.35388562270032</v>
      </c>
      <c r="W37" s="12">
        <f>$W$8*'[3]Eurostat POM Portables GU'!R28</f>
        <v>852.13376760730625</v>
      </c>
      <c r="X37" s="12">
        <f>$X$8*'[3]Eurostat POM Portables GU'!S28</f>
        <v>965.70947280623511</v>
      </c>
      <c r="Y37" s="12">
        <f>$Y$8*'[3]Eurostat POM Portables GU'!T28</f>
        <v>1013.6439846567854</v>
      </c>
      <c r="Z37" s="12">
        <f>$Z$8*'[3]Eurostat POM Portables GU'!U28</f>
        <v>1115.4469583384127</v>
      </c>
      <c r="AA37" s="12">
        <f>$AA$8*'[3]Eurostat POM Portables GU'!V28</f>
        <v>1276.9912280717624</v>
      </c>
      <c r="AB37" s="12">
        <f>$AB$8*'[3]Eurostat POM Portables GU'!W28</f>
        <v>1441.2678438608923</v>
      </c>
      <c r="AC37" s="13">
        <f t="shared" ref="AC37:BE37" si="27">AB37+(AB37*AB$44)</f>
        <v>1470.0932007381102</v>
      </c>
      <c r="AD37" s="13">
        <f t="shared" si="27"/>
        <v>1499.4950647528724</v>
      </c>
      <c r="AE37" s="13">
        <f t="shared" si="27"/>
        <v>1529.4849660479299</v>
      </c>
      <c r="AF37" s="13">
        <f t="shared" si="27"/>
        <v>1560.0746653688884</v>
      </c>
      <c r="AG37" s="13">
        <f t="shared" si="27"/>
        <v>1591.2761586762663</v>
      </c>
      <c r="AH37" s="13">
        <f t="shared" si="27"/>
        <v>1623.1016818497917</v>
      </c>
      <c r="AI37" s="13">
        <f t="shared" si="27"/>
        <v>1655.5637154867875</v>
      </c>
      <c r="AJ37" s="13">
        <f t="shared" si="27"/>
        <v>1688.6749897965233</v>
      </c>
      <c r="AK37" s="13">
        <f t="shared" si="27"/>
        <v>1722.4484895924538</v>
      </c>
      <c r="AL37" s="13">
        <f t="shared" si="27"/>
        <v>1756.8974593843029</v>
      </c>
      <c r="AM37" s="13">
        <f t="shared" si="27"/>
        <v>1792.0354085719889</v>
      </c>
      <c r="AN37" s="13">
        <f t="shared" si="27"/>
        <v>1827.8761167434286</v>
      </c>
      <c r="AO37" s="13">
        <f t="shared" si="27"/>
        <v>1864.4336390782971</v>
      </c>
      <c r="AP37" s="13">
        <f t="shared" si="27"/>
        <v>1901.7223118598631</v>
      </c>
      <c r="AQ37" s="13">
        <f t="shared" si="27"/>
        <v>1939.7567580970604</v>
      </c>
      <c r="AR37" s="13">
        <f t="shared" si="27"/>
        <v>1978.5518932590016</v>
      </c>
      <c r="AS37" s="13">
        <f t="shared" si="27"/>
        <v>2018.1229311241816</v>
      </c>
      <c r="AT37" s="13">
        <f t="shared" si="27"/>
        <v>2058.4853897466651</v>
      </c>
      <c r="AU37" s="13">
        <f t="shared" si="27"/>
        <v>2079.0702436441316</v>
      </c>
      <c r="AV37" s="13">
        <f t="shared" si="27"/>
        <v>2099.8609460805728</v>
      </c>
      <c r="AW37" s="13">
        <f t="shared" si="27"/>
        <v>2120.8595555413785</v>
      </c>
      <c r="AX37" s="13">
        <f t="shared" si="27"/>
        <v>2142.0681510967925</v>
      </c>
      <c r="AY37" s="13">
        <f t="shared" si="27"/>
        <v>2163.4888326077603</v>
      </c>
      <c r="AZ37" s="13">
        <f t="shared" si="27"/>
        <v>2185.1237209338378</v>
      </c>
      <c r="BA37" s="13">
        <f t="shared" si="27"/>
        <v>2206.9749581431761</v>
      </c>
      <c r="BB37" s="13">
        <f t="shared" si="27"/>
        <v>2229.0447077246076</v>
      </c>
      <c r="BC37" s="13">
        <f t="shared" si="27"/>
        <v>2251.3351548018536</v>
      </c>
      <c r="BD37" s="13">
        <f t="shared" si="27"/>
        <v>2273.848506349872</v>
      </c>
      <c r="BE37" s="13">
        <f t="shared" si="27"/>
        <v>2296.5869914133705</v>
      </c>
    </row>
    <row r="38" spans="1:57" x14ac:dyDescent="0.35">
      <c r="A38" s="57" t="s">
        <v>616</v>
      </c>
      <c r="C38" s="86" t="s">
        <v>591</v>
      </c>
      <c r="D38" s="58" t="s">
        <v>621</v>
      </c>
      <c r="E38" s="87" t="s">
        <v>625</v>
      </c>
      <c r="F38" s="26" t="s">
        <v>65</v>
      </c>
      <c r="G38" s="11">
        <f t="shared" si="17"/>
        <v>372.04037491197568</v>
      </c>
      <c r="H38" s="11">
        <f t="shared" si="17"/>
        <v>379.48118241021518</v>
      </c>
      <c r="I38" s="11">
        <f t="shared" si="17"/>
        <v>387.07080605841952</v>
      </c>
      <c r="J38" s="11">
        <f t="shared" si="17"/>
        <v>394.81222217958793</v>
      </c>
      <c r="K38" s="11">
        <f t="shared" si="17"/>
        <v>402.70846662317967</v>
      </c>
      <c r="L38" s="11">
        <f t="shared" si="17"/>
        <v>410.76263595564325</v>
      </c>
      <c r="M38" s="11">
        <f t="shared" si="17"/>
        <v>418.97788867475612</v>
      </c>
      <c r="N38" s="11">
        <f t="shared" si="17"/>
        <v>427.35744644825127</v>
      </c>
      <c r="O38" s="11">
        <f t="shared" si="17"/>
        <v>435.90459537721631</v>
      </c>
      <c r="P38" s="11">
        <f t="shared" si="17"/>
        <v>444.62268728476067</v>
      </c>
      <c r="Q38" s="11">
        <f t="shared" si="17"/>
        <v>453.51514103045588</v>
      </c>
      <c r="R38" s="12">
        <f>$R$8*'[3]Eurostat POM Portables GU'!M29</f>
        <v>462.58544385106501</v>
      </c>
      <c r="S38" s="12">
        <f>$S$8*'[3]Eurostat POM Portables GU'!N29</f>
        <v>502.00760000480602</v>
      </c>
      <c r="T38" s="12">
        <f>$T$8*'[3]Eurostat POM Portables GU'!O29</f>
        <v>502.46743757031805</v>
      </c>
      <c r="U38" s="12">
        <f>$U$8*'[3]Eurostat POM Portables GU'!P29</f>
        <v>499.27227278316735</v>
      </c>
      <c r="V38" s="12">
        <f>$V$8*'[3]Eurostat POM Portables GU'!Q29</f>
        <v>465.55018761219412</v>
      </c>
      <c r="W38" s="12">
        <f>$W$8*'[3]Eurostat POM Portables GU'!R29</f>
        <v>601.18175190418378</v>
      </c>
      <c r="X38" s="12">
        <f>$X$8*'[3]Eurostat POM Portables GU'!S29</f>
        <v>522.54142706638743</v>
      </c>
      <c r="Y38" s="12">
        <f>$Y$8*'[3]Eurostat POM Portables GU'!T29</f>
        <v>543.82594483216064</v>
      </c>
      <c r="Z38" s="12">
        <f>$Z$8*'[3]Eurostat POM Portables GU'!U29</f>
        <v>531.56024959719559</v>
      </c>
      <c r="AA38" s="12">
        <f>$AA$8*'[3]Eurostat POM Portables GU'!V29</f>
        <v>519.60332728437231</v>
      </c>
      <c r="AB38" s="12">
        <f>$AB$8*'[3]Eurostat POM Portables GU'!W29</f>
        <v>561.26906342424172</v>
      </c>
      <c r="AC38" s="13">
        <f t="shared" ref="AC38:BE38" si="28">AB38+(AB38*AB$44)</f>
        <v>572.49444469272657</v>
      </c>
      <c r="AD38" s="13">
        <f t="shared" si="28"/>
        <v>583.94433358658114</v>
      </c>
      <c r="AE38" s="13">
        <f t="shared" si="28"/>
        <v>595.62322025831281</v>
      </c>
      <c r="AF38" s="13">
        <f t="shared" si="28"/>
        <v>607.53568466347906</v>
      </c>
      <c r="AG38" s="13">
        <f t="shared" si="28"/>
        <v>619.68639835674867</v>
      </c>
      <c r="AH38" s="13">
        <f t="shared" si="28"/>
        <v>632.08012632388363</v>
      </c>
      <c r="AI38" s="13">
        <f t="shared" si="28"/>
        <v>644.72172885036127</v>
      </c>
      <c r="AJ38" s="13">
        <f t="shared" si="28"/>
        <v>657.61616342736852</v>
      </c>
      <c r="AK38" s="13">
        <f t="shared" si="28"/>
        <v>670.76848669591584</v>
      </c>
      <c r="AL38" s="13">
        <f t="shared" si="28"/>
        <v>684.18385642983412</v>
      </c>
      <c r="AM38" s="13">
        <f t="shared" si="28"/>
        <v>697.86753355843075</v>
      </c>
      <c r="AN38" s="13">
        <f t="shared" si="28"/>
        <v>711.82488422959932</v>
      </c>
      <c r="AO38" s="13">
        <f t="shared" si="28"/>
        <v>726.06138191419132</v>
      </c>
      <c r="AP38" s="13">
        <f t="shared" si="28"/>
        <v>740.58260955247511</v>
      </c>
      <c r="AQ38" s="13">
        <f t="shared" si="28"/>
        <v>755.39426174352457</v>
      </c>
      <c r="AR38" s="13">
        <f t="shared" si="28"/>
        <v>770.5021469783951</v>
      </c>
      <c r="AS38" s="13">
        <f t="shared" si="28"/>
        <v>785.91218991796302</v>
      </c>
      <c r="AT38" s="13">
        <f t="shared" si="28"/>
        <v>801.63043371632227</v>
      </c>
      <c r="AU38" s="13">
        <f t="shared" si="28"/>
        <v>809.64673805348548</v>
      </c>
      <c r="AV38" s="13">
        <f t="shared" si="28"/>
        <v>817.7432054340203</v>
      </c>
      <c r="AW38" s="13">
        <f t="shared" si="28"/>
        <v>825.92063748836051</v>
      </c>
      <c r="AX38" s="13">
        <f t="shared" si="28"/>
        <v>834.17984386324417</v>
      </c>
      <c r="AY38" s="13">
        <f t="shared" si="28"/>
        <v>842.52164230187657</v>
      </c>
      <c r="AZ38" s="13">
        <f t="shared" si="28"/>
        <v>850.94685872489538</v>
      </c>
      <c r="BA38" s="13">
        <f t="shared" si="28"/>
        <v>859.45632731214437</v>
      </c>
      <c r="BB38" s="13">
        <f t="shared" si="28"/>
        <v>868.05089058526585</v>
      </c>
      <c r="BC38" s="13">
        <f t="shared" si="28"/>
        <v>876.73139949111851</v>
      </c>
      <c r="BD38" s="13">
        <f t="shared" si="28"/>
        <v>885.49871348602971</v>
      </c>
      <c r="BE38" s="13">
        <f t="shared" si="28"/>
        <v>894.35370062088998</v>
      </c>
    </row>
    <row r="39" spans="1:57" x14ac:dyDescent="0.35">
      <c r="A39" s="57" t="s">
        <v>616</v>
      </c>
      <c r="C39" s="86" t="s">
        <v>591</v>
      </c>
      <c r="D39" s="58" t="s">
        <v>621</v>
      </c>
      <c r="E39" s="87" t="s">
        <v>625</v>
      </c>
      <c r="F39" s="26" t="s">
        <v>36</v>
      </c>
      <c r="G39" s="11">
        <f t="shared" si="17"/>
        <v>6358.7684609140351</v>
      </c>
      <c r="H39" s="11">
        <f t="shared" si="17"/>
        <v>6485.9438301323162</v>
      </c>
      <c r="I39" s="11">
        <f t="shared" si="17"/>
        <v>6615.6627067349627</v>
      </c>
      <c r="J39" s="11">
        <f t="shared" si="17"/>
        <v>6747.9759608696622</v>
      </c>
      <c r="K39" s="11">
        <f t="shared" si="17"/>
        <v>6882.935480087056</v>
      </c>
      <c r="L39" s="11">
        <f t="shared" si="17"/>
        <v>7020.5941896887971</v>
      </c>
      <c r="M39" s="11">
        <f t="shared" si="17"/>
        <v>7161.0060734825729</v>
      </c>
      <c r="N39" s="11">
        <f t="shared" si="17"/>
        <v>7304.2261949522244</v>
      </c>
      <c r="O39" s="11">
        <f t="shared" si="17"/>
        <v>7450.3107188512695</v>
      </c>
      <c r="P39" s="11">
        <f t="shared" si="17"/>
        <v>7599.3169332282951</v>
      </c>
      <c r="Q39" s="11">
        <f t="shared" si="17"/>
        <v>7751.3032718928607</v>
      </c>
      <c r="R39" s="12">
        <f>R6*'[3]Eurostat POM Portables GU'!M30</f>
        <v>7906.3293373307179</v>
      </c>
      <c r="S39" s="12">
        <f>S6*'[3]Eurostat POM Portables GU'!N30</f>
        <v>7529.2603138369204</v>
      </c>
      <c r="T39" s="12">
        <f>T6*'[3]Eurostat POM Portables GU'!O30</f>
        <v>7782.943347114413</v>
      </c>
      <c r="U39" s="12">
        <f>U6*'[3]Eurostat POM Portables GU'!P30</f>
        <v>7712.8260756199479</v>
      </c>
      <c r="V39" s="12">
        <f>V6*'[3]Eurostat POM Portables GU'!Q30</f>
        <v>9323.3358870939974</v>
      </c>
      <c r="W39" s="12">
        <f>W6*'[3]Eurostat POM Portables GU'!R30</f>
        <v>8655.2906264692829</v>
      </c>
      <c r="X39" s="12">
        <f>X6*'[3]Eurostat POM Portables GU'!S30</f>
        <v>8292.7376076920355</v>
      </c>
      <c r="Y39" s="12">
        <f>Y6*'[3]Eurostat POM Portables GU'!T30</f>
        <v>8760.7961416970866</v>
      </c>
      <c r="Z39" s="12">
        <f>Z6*'[3]Eurostat POM Portables GU'!U30</f>
        <v>8793.2360341408257</v>
      </c>
      <c r="AA39" s="12">
        <f>AA6*'[3]Eurostat POM Portables GU'!V30</f>
        <v>9533.1734704831779</v>
      </c>
      <c r="AB39" s="12">
        <f>AB6*'[3]Eurostat POM Portables GU'!W30</f>
        <v>9974.5455458737106</v>
      </c>
      <c r="AC39" s="13">
        <f t="shared" ref="AC39:BE39" si="29">AB39+(AB39*AB$44)</f>
        <v>10174.036456791186</v>
      </c>
      <c r="AD39" s="13">
        <f t="shared" si="29"/>
        <v>10377.517185927009</v>
      </c>
      <c r="AE39" s="13">
        <f t="shared" si="29"/>
        <v>10585.067529645548</v>
      </c>
      <c r="AF39" s="13">
        <f t="shared" si="29"/>
        <v>10796.76888023846</v>
      </c>
      <c r="AG39" s="13">
        <f t="shared" si="29"/>
        <v>11012.70425784323</v>
      </c>
      <c r="AH39" s="13">
        <f t="shared" si="29"/>
        <v>11232.958343000095</v>
      </c>
      <c r="AI39" s="13">
        <f t="shared" si="29"/>
        <v>11457.617509860096</v>
      </c>
      <c r="AJ39" s="13">
        <f t="shared" si="29"/>
        <v>11686.769860057299</v>
      </c>
      <c r="AK39" s="13">
        <f t="shared" si="29"/>
        <v>11920.505257258445</v>
      </c>
      <c r="AL39" s="13">
        <f t="shared" si="29"/>
        <v>12158.915362403613</v>
      </c>
      <c r="AM39" s="13">
        <f t="shared" si="29"/>
        <v>12402.093669651686</v>
      </c>
      <c r="AN39" s="13">
        <f t="shared" si="29"/>
        <v>12650.135543044718</v>
      </c>
      <c r="AO39" s="13">
        <f t="shared" si="29"/>
        <v>12903.138253905612</v>
      </c>
      <c r="AP39" s="13">
        <f t="shared" si="29"/>
        <v>13161.201018983724</v>
      </c>
      <c r="AQ39" s="13">
        <f t="shared" si="29"/>
        <v>13424.425039363397</v>
      </c>
      <c r="AR39" s="13">
        <f t="shared" si="29"/>
        <v>13692.913540150665</v>
      </c>
      <c r="AS39" s="13">
        <f t="shared" si="29"/>
        <v>13966.771810953678</v>
      </c>
      <c r="AT39" s="13">
        <f t="shared" si="29"/>
        <v>14246.107247172751</v>
      </c>
      <c r="AU39" s="13">
        <f t="shared" si="29"/>
        <v>14388.568319644479</v>
      </c>
      <c r="AV39" s="13">
        <f t="shared" si="29"/>
        <v>14532.454002840923</v>
      </c>
      <c r="AW39" s="13">
        <f t="shared" si="29"/>
        <v>14677.778542869331</v>
      </c>
      <c r="AX39" s="13">
        <f t="shared" si="29"/>
        <v>14824.556328298026</v>
      </c>
      <c r="AY39" s="13">
        <f t="shared" si="29"/>
        <v>14972.801891581006</v>
      </c>
      <c r="AZ39" s="13">
        <f t="shared" si="29"/>
        <v>15122.529910496816</v>
      </c>
      <c r="BA39" s="13">
        <f t="shared" si="29"/>
        <v>15273.755209601784</v>
      </c>
      <c r="BB39" s="13">
        <f t="shared" si="29"/>
        <v>15426.492761697802</v>
      </c>
      <c r="BC39" s="13">
        <f t="shared" si="29"/>
        <v>15580.75768931478</v>
      </c>
      <c r="BD39" s="13">
        <f t="shared" si="29"/>
        <v>15736.565266207928</v>
      </c>
      <c r="BE39" s="13">
        <f t="shared" si="29"/>
        <v>15893.930918870008</v>
      </c>
    </row>
    <row r="40" spans="1:57" x14ac:dyDescent="0.35">
      <c r="A40" s="57" t="s">
        <v>616</v>
      </c>
      <c r="C40" s="86" t="s">
        <v>591</v>
      </c>
      <c r="D40" s="58" t="s">
        <v>621</v>
      </c>
      <c r="E40" s="87" t="s">
        <v>625</v>
      </c>
      <c r="F40" s="26" t="s">
        <v>37</v>
      </c>
      <c r="G40" s="11">
        <f t="shared" si="17"/>
        <v>2703.2085006964535</v>
      </c>
      <c r="H40" s="11">
        <f t="shared" si="17"/>
        <v>2757.2726707103825</v>
      </c>
      <c r="I40" s="11">
        <f t="shared" si="17"/>
        <v>2812.4181241245901</v>
      </c>
      <c r="J40" s="11">
        <f t="shared" si="17"/>
        <v>2868.6664866070819</v>
      </c>
      <c r="K40" s="11">
        <f t="shared" si="17"/>
        <v>2926.0398163392238</v>
      </c>
      <c r="L40" s="11">
        <f t="shared" si="17"/>
        <v>2984.5606126660082</v>
      </c>
      <c r="M40" s="11">
        <f t="shared" si="17"/>
        <v>3044.2518249193286</v>
      </c>
      <c r="N40" s="11">
        <f t="shared" si="17"/>
        <v>3105.136861417715</v>
      </c>
      <c r="O40" s="11">
        <f t="shared" si="17"/>
        <v>3167.2395986460692</v>
      </c>
      <c r="P40" s="11">
        <f t="shared" si="17"/>
        <v>3230.5843906189907</v>
      </c>
      <c r="Q40" s="11">
        <f t="shared" si="17"/>
        <v>3295.1960784313706</v>
      </c>
      <c r="R40" s="12">
        <f>R7*'[3]Eurostat POM Portables GU'!M31</f>
        <v>3361.0999999999981</v>
      </c>
      <c r="S40" s="12">
        <f>S7*'[3]Eurostat POM Portables GU'!N31</f>
        <v>3371.5999999999995</v>
      </c>
      <c r="T40" s="12">
        <f>T7*'[3]Eurostat POM Portables GU'!O31</f>
        <v>3442.6</v>
      </c>
      <c r="U40" s="12">
        <f>U7*'[3]Eurostat POM Portables GU'!P31</f>
        <v>3434.1000000000004</v>
      </c>
      <c r="V40" s="12">
        <f>V7*'[3]Eurostat POM Portables GU'!Q31</f>
        <v>3497.5</v>
      </c>
      <c r="W40" s="12">
        <f>W7*'[3]Eurostat POM Portables GU'!R31</f>
        <v>3424.3000000000006</v>
      </c>
      <c r="X40" s="12">
        <f>X7*'[3]Eurostat POM Portables GU'!S31</f>
        <v>3943.3</v>
      </c>
      <c r="Y40" s="12">
        <f>Y7*'[3]Eurostat POM Portables GU'!T31</f>
        <v>3699.2</v>
      </c>
      <c r="Z40" s="12">
        <f>Z7*'[3]Eurostat POM Portables GU'!U31</f>
        <v>3981.4725555491759</v>
      </c>
      <c r="AA40" s="12">
        <f>AA7*'[3]Eurostat POM Portables GU'!V31</f>
        <v>4351.8727390608256</v>
      </c>
      <c r="AB40" s="12">
        <f>AB7*'[3]Eurostat POM Portables GU'!W31</f>
        <v>5028.218759102826</v>
      </c>
      <c r="AC40" s="13">
        <f t="shared" ref="AC40:BE40" si="30">AB40+(AB40*AB$44)</f>
        <v>5128.7831342848822</v>
      </c>
      <c r="AD40" s="13">
        <f t="shared" si="30"/>
        <v>5231.3587969705795</v>
      </c>
      <c r="AE40" s="13">
        <f t="shared" si="30"/>
        <v>5335.9859729099908</v>
      </c>
      <c r="AF40" s="13">
        <f t="shared" si="30"/>
        <v>5442.7056923681903</v>
      </c>
      <c r="AG40" s="13">
        <f t="shared" si="30"/>
        <v>5551.5598062155541</v>
      </c>
      <c r="AH40" s="13">
        <f t="shared" si="30"/>
        <v>5662.5910023398656</v>
      </c>
      <c r="AI40" s="13">
        <f t="shared" si="30"/>
        <v>5775.8428223866631</v>
      </c>
      <c r="AJ40" s="13">
        <f t="shared" si="30"/>
        <v>5891.3596788343966</v>
      </c>
      <c r="AK40" s="13">
        <f t="shared" si="30"/>
        <v>6009.1868724110846</v>
      </c>
      <c r="AL40" s="13">
        <f t="shared" si="30"/>
        <v>6129.3706098593066</v>
      </c>
      <c r="AM40" s="13">
        <f t="shared" si="30"/>
        <v>6251.9580220564931</v>
      </c>
      <c r="AN40" s="13">
        <f t="shared" si="30"/>
        <v>6376.9971824976228</v>
      </c>
      <c r="AO40" s="13">
        <f t="shared" si="30"/>
        <v>6504.5371261475757</v>
      </c>
      <c r="AP40" s="13">
        <f t="shared" si="30"/>
        <v>6634.6278686705273</v>
      </c>
      <c r="AQ40" s="13">
        <f t="shared" si="30"/>
        <v>6767.3204260439379</v>
      </c>
      <c r="AR40" s="13">
        <f t="shared" si="30"/>
        <v>6902.6668345648168</v>
      </c>
      <c r="AS40" s="13">
        <f t="shared" si="30"/>
        <v>7040.7201712561127</v>
      </c>
      <c r="AT40" s="13">
        <f t="shared" si="30"/>
        <v>7181.5345746812354</v>
      </c>
      <c r="AU40" s="13">
        <f t="shared" si="30"/>
        <v>7253.3499204280479</v>
      </c>
      <c r="AV40" s="13">
        <f t="shared" si="30"/>
        <v>7325.8834196323287</v>
      </c>
      <c r="AW40" s="13">
        <f t="shared" si="30"/>
        <v>7399.1422538286524</v>
      </c>
      <c r="AX40" s="13">
        <f t="shared" si="30"/>
        <v>7473.1336763669387</v>
      </c>
      <c r="AY40" s="13">
        <f t="shared" si="30"/>
        <v>7547.8650131306085</v>
      </c>
      <c r="AZ40" s="13">
        <f t="shared" si="30"/>
        <v>7623.343663261915</v>
      </c>
      <c r="BA40" s="13">
        <f t="shared" si="30"/>
        <v>7699.5770998945345</v>
      </c>
      <c r="BB40" s="13">
        <f t="shared" si="30"/>
        <v>7776.5728708934803</v>
      </c>
      <c r="BC40" s="13">
        <f t="shared" si="30"/>
        <v>7854.3385996024153</v>
      </c>
      <c r="BD40" s="13">
        <f t="shared" si="30"/>
        <v>7932.8819855984393</v>
      </c>
      <c r="BE40" s="13">
        <f t="shared" si="30"/>
        <v>8012.2108054544233</v>
      </c>
    </row>
    <row r="41" spans="1:57" x14ac:dyDescent="0.35">
      <c r="A41" s="57" t="s">
        <v>616</v>
      </c>
      <c r="C41" s="86" t="s">
        <v>591</v>
      </c>
      <c r="D41" s="58" t="s">
        <v>621</v>
      </c>
      <c r="E41" s="87" t="s">
        <v>625</v>
      </c>
      <c r="F41" s="26" t="s">
        <v>66</v>
      </c>
      <c r="G41" s="11">
        <f t="shared" si="17"/>
        <v>1962.9294407669167</v>
      </c>
      <c r="H41" s="11">
        <f t="shared" si="17"/>
        <v>2002.188029582255</v>
      </c>
      <c r="I41" s="11">
        <f t="shared" si="17"/>
        <v>2042.2317901739002</v>
      </c>
      <c r="J41" s="11">
        <f t="shared" si="17"/>
        <v>2083.0764259773782</v>
      </c>
      <c r="K41" s="11">
        <f t="shared" si="17"/>
        <v>2124.7379544969258</v>
      </c>
      <c r="L41" s="11">
        <f t="shared" si="17"/>
        <v>2167.2327135868645</v>
      </c>
      <c r="M41" s="11">
        <f t="shared" si="17"/>
        <v>2210.577367858602</v>
      </c>
      <c r="N41" s="11">
        <f t="shared" si="17"/>
        <v>2254.7889152157741</v>
      </c>
      <c r="O41" s="11">
        <f t="shared" si="17"/>
        <v>2299.8846935200895</v>
      </c>
      <c r="P41" s="11">
        <f t="shared" si="17"/>
        <v>2345.8823873904912</v>
      </c>
      <c r="Q41" s="11">
        <f t="shared" si="17"/>
        <v>2392.8000351383012</v>
      </c>
      <c r="R41" s="12">
        <f>$R$8*'[3]Eurostat POM Portables GU'!M32</f>
        <v>2440.656035841067</v>
      </c>
      <c r="S41" s="12">
        <f>$S$8*'[3]Eurostat POM Portables GU'!N32</f>
        <v>2452.3279850650288</v>
      </c>
      <c r="T41" s="12">
        <f>$T$8*'[3]Eurostat POM Portables GU'!O32</f>
        <v>2511.6393164105202</v>
      </c>
      <c r="U41" s="12">
        <f>$U$8*'[3]Eurostat POM Portables GU'!P32</f>
        <v>2658.1561338163624</v>
      </c>
      <c r="V41" s="12">
        <f>$V$8*'[3]Eurostat POM Portables GU'!Q32</f>
        <v>2836.8367389943655</v>
      </c>
      <c r="W41" s="12">
        <f>$W$8*'[3]Eurostat POM Portables GU'!R32</f>
        <v>2843.8930350971996</v>
      </c>
      <c r="X41" s="12">
        <f>$X$8*'[3]Eurostat POM Portables GU'!S32</f>
        <v>2764.8394495411389</v>
      </c>
      <c r="Y41" s="12">
        <f>$Y$8*'[3]Eurostat POM Portables GU'!T32</f>
        <v>2999.3025074036173</v>
      </c>
      <c r="Z41" s="12">
        <f>$Z$8*'[3]Eurostat POM Portables GU'!U32</f>
        <v>3117.2530843725094</v>
      </c>
      <c r="AA41" s="12">
        <f>$AA$8*'[3]Eurostat POM Portables GU'!V32</f>
        <v>3624.6420966253672</v>
      </c>
      <c r="AB41" s="12">
        <f>$AB$8*'[3]Eurostat POM Portables GU'!W32</f>
        <v>4199.9941793567414</v>
      </c>
      <c r="AC41" s="13">
        <f t="shared" ref="AC41:BE41" si="31">AB41+(AB41*AB$44)</f>
        <v>4283.9940629438761</v>
      </c>
      <c r="AD41" s="13">
        <f t="shared" si="31"/>
        <v>4369.6739442027538</v>
      </c>
      <c r="AE41" s="13">
        <f t="shared" si="31"/>
        <v>4457.067423086809</v>
      </c>
      <c r="AF41" s="13">
        <f t="shared" si="31"/>
        <v>4546.208771548545</v>
      </c>
      <c r="AG41" s="13">
        <f t="shared" si="31"/>
        <v>4637.1329469795155</v>
      </c>
      <c r="AH41" s="13">
        <f t="shared" si="31"/>
        <v>4729.8756059191055</v>
      </c>
      <c r="AI41" s="13">
        <f t="shared" si="31"/>
        <v>4824.4731180374874</v>
      </c>
      <c r="AJ41" s="13">
        <f t="shared" si="31"/>
        <v>4920.9625803982372</v>
      </c>
      <c r="AK41" s="13">
        <f t="shared" si="31"/>
        <v>5019.3818320062019</v>
      </c>
      <c r="AL41" s="13">
        <f t="shared" si="31"/>
        <v>5119.7694686463255</v>
      </c>
      <c r="AM41" s="13">
        <f t="shared" si="31"/>
        <v>5222.1648580192523</v>
      </c>
      <c r="AN41" s="13">
        <f t="shared" si="31"/>
        <v>5326.6081551796369</v>
      </c>
      <c r="AO41" s="13">
        <f t="shared" si="31"/>
        <v>5433.14031828323</v>
      </c>
      <c r="AP41" s="13">
        <f t="shared" si="31"/>
        <v>5541.8031246488945</v>
      </c>
      <c r="AQ41" s="13">
        <f t="shared" si="31"/>
        <v>5652.6391871418728</v>
      </c>
      <c r="AR41" s="13">
        <f t="shared" si="31"/>
        <v>5765.6919708847099</v>
      </c>
      <c r="AS41" s="13">
        <f t="shared" si="31"/>
        <v>5881.0058103024039</v>
      </c>
      <c r="AT41" s="13">
        <f t="shared" si="31"/>
        <v>5998.6259265084518</v>
      </c>
      <c r="AU41" s="13">
        <f t="shared" si="31"/>
        <v>6058.6121857735361</v>
      </c>
      <c r="AV41" s="13">
        <f t="shared" si="31"/>
        <v>6119.1983076312717</v>
      </c>
      <c r="AW41" s="13">
        <f t="shared" si="31"/>
        <v>6180.3902907075844</v>
      </c>
      <c r="AX41" s="13">
        <f t="shared" si="31"/>
        <v>6242.1941936146604</v>
      </c>
      <c r="AY41" s="13">
        <f t="shared" si="31"/>
        <v>6304.6161355508075</v>
      </c>
      <c r="AZ41" s="13">
        <f t="shared" si="31"/>
        <v>6367.6622969063155</v>
      </c>
      <c r="BA41" s="13">
        <f t="shared" si="31"/>
        <v>6431.3389198753785</v>
      </c>
      <c r="BB41" s="13">
        <f t="shared" si="31"/>
        <v>6495.6523090741321</v>
      </c>
      <c r="BC41" s="13">
        <f t="shared" si="31"/>
        <v>6560.6088321648731</v>
      </c>
      <c r="BD41" s="13">
        <f t="shared" si="31"/>
        <v>6626.2149204865218</v>
      </c>
      <c r="BE41" s="13">
        <f t="shared" si="31"/>
        <v>6692.4770696913874</v>
      </c>
    </row>
    <row r="42" spans="1:57" x14ac:dyDescent="0.35">
      <c r="A42" s="57" t="s">
        <v>616</v>
      </c>
      <c r="C42" s="86" t="s">
        <v>591</v>
      </c>
      <c r="D42" s="58" t="s">
        <v>621</v>
      </c>
      <c r="E42" s="87" t="s">
        <v>625</v>
      </c>
      <c r="F42" s="26" t="s">
        <v>67</v>
      </c>
      <c r="G42" s="11">
        <f t="shared" si="17"/>
        <v>20646.335072440474</v>
      </c>
      <c r="H42" s="11">
        <f t="shared" si="17"/>
        <v>21059.261773889284</v>
      </c>
      <c r="I42" s="11">
        <f t="shared" si="17"/>
        <v>21480.447009367072</v>
      </c>
      <c r="J42" s="11">
        <f t="shared" si="17"/>
        <v>21910.055949554415</v>
      </c>
      <c r="K42" s="11">
        <f t="shared" si="17"/>
        <v>22348.257068545503</v>
      </c>
      <c r="L42" s="11">
        <f t="shared" si="17"/>
        <v>22795.222209916414</v>
      </c>
      <c r="M42" s="11">
        <f t="shared" si="17"/>
        <v>23251.126654114742</v>
      </c>
      <c r="N42" s="11">
        <f t="shared" si="17"/>
        <v>23716.149187197036</v>
      </c>
      <c r="O42" s="11">
        <f t="shared" si="17"/>
        <v>24190.472170940975</v>
      </c>
      <c r="P42" s="11">
        <f t="shared" si="17"/>
        <v>24674.281614359796</v>
      </c>
      <c r="Q42" s="11">
        <f t="shared" si="17"/>
        <v>25167.767246646992</v>
      </c>
      <c r="R42" s="12">
        <f>$R$8*'[3]Eurostat POM Portables GU'!M33</f>
        <v>25671.122591579933</v>
      </c>
      <c r="S42" s="12">
        <f>$S$8*'[3]Eurostat POM Portables GU'!N33</f>
        <v>24597.72020753632</v>
      </c>
      <c r="T42" s="12">
        <f>$T$8*'[3]Eurostat POM Portables GU'!O33</f>
        <v>26014.407155759523</v>
      </c>
      <c r="U42" s="12">
        <f>$U$8*'[3]Eurostat POM Portables GU'!P33</f>
        <v>26149.629715168627</v>
      </c>
      <c r="V42" s="12">
        <f>$V$8*'[3]Eurostat POM Portables GU'!Q33</f>
        <v>26648.10467610629</v>
      </c>
      <c r="W42" s="12">
        <f>$W$8*'[3]Eurostat POM Portables GU'!R33</f>
        <v>26831.534430390475</v>
      </c>
      <c r="X42" s="12">
        <f>$X$8*'[3]Eurostat POM Portables GU'!S33</f>
        <v>25805.295634090646</v>
      </c>
      <c r="Y42" s="12">
        <f>$Y$8*'[3]Eurostat POM Portables GU'!T33</f>
        <v>25219.340093060586</v>
      </c>
      <c r="Z42" s="12">
        <f>$Z$8*'[3]Eurostat POM Portables GU'!U33</f>
        <v>24088.566509149285</v>
      </c>
      <c r="AA42" s="12">
        <f>$AA$8*'[3]Eurostat POM Portables GU'!V33</f>
        <v>25393.750604257642</v>
      </c>
      <c r="AB42" s="12">
        <f>$AB$8*'[3]Eurostat POM Portables GU'!W33</f>
        <v>27602.266508769251</v>
      </c>
      <c r="AC42" s="13">
        <f t="shared" ref="AC42:BE42" si="32">AB42+(AB42*AB$44)</f>
        <v>28154.311838944635</v>
      </c>
      <c r="AD42" s="13">
        <f t="shared" si="32"/>
        <v>28717.398075723529</v>
      </c>
      <c r="AE42" s="13">
        <f t="shared" si="32"/>
        <v>29291.746037238001</v>
      </c>
      <c r="AF42" s="13">
        <f t="shared" si="32"/>
        <v>29877.580957982762</v>
      </c>
      <c r="AG42" s="13">
        <f t="shared" si="32"/>
        <v>30475.132577142416</v>
      </c>
      <c r="AH42" s="13">
        <f t="shared" si="32"/>
        <v>31084.635228685263</v>
      </c>
      <c r="AI42" s="13">
        <f t="shared" si="32"/>
        <v>31706.32793325897</v>
      </c>
      <c r="AJ42" s="13">
        <f t="shared" si="32"/>
        <v>32340.454491924149</v>
      </c>
      <c r="AK42" s="13">
        <f t="shared" si="32"/>
        <v>32987.263581762629</v>
      </c>
      <c r="AL42" s="13">
        <f t="shared" si="32"/>
        <v>33647.008853397878</v>
      </c>
      <c r="AM42" s="13">
        <f t="shared" si="32"/>
        <v>34319.949030465832</v>
      </c>
      <c r="AN42" s="13">
        <f t="shared" si="32"/>
        <v>35006.348011075148</v>
      </c>
      <c r="AO42" s="13">
        <f t="shared" si="32"/>
        <v>35706.474971296651</v>
      </c>
      <c r="AP42" s="13">
        <f t="shared" si="32"/>
        <v>36420.604470722581</v>
      </c>
      <c r="AQ42" s="13">
        <f t="shared" si="32"/>
        <v>37149.016560137032</v>
      </c>
      <c r="AR42" s="13">
        <f t="shared" si="32"/>
        <v>37891.996891339775</v>
      </c>
      <c r="AS42" s="13">
        <f t="shared" si="32"/>
        <v>38649.836829166568</v>
      </c>
      <c r="AT42" s="13">
        <f t="shared" si="32"/>
        <v>39422.833565749897</v>
      </c>
      <c r="AU42" s="13">
        <f t="shared" si="32"/>
        <v>39817.061901407396</v>
      </c>
      <c r="AV42" s="13">
        <f t="shared" si="32"/>
        <v>40215.232520421472</v>
      </c>
      <c r="AW42" s="13">
        <f t="shared" si="32"/>
        <v>40617.384845625689</v>
      </c>
      <c r="AX42" s="13">
        <f t="shared" si="32"/>
        <v>41023.558694081948</v>
      </c>
      <c r="AY42" s="13">
        <f t="shared" si="32"/>
        <v>41433.794281022769</v>
      </c>
      <c r="AZ42" s="13">
        <f t="shared" si="32"/>
        <v>41848.132223832996</v>
      </c>
      <c r="BA42" s="13">
        <f t="shared" si="32"/>
        <v>42266.613546071327</v>
      </c>
      <c r="BB42" s="13">
        <f t="shared" si="32"/>
        <v>42689.27968153204</v>
      </c>
      <c r="BC42" s="13">
        <f t="shared" si="32"/>
        <v>43116.172478347362</v>
      </c>
      <c r="BD42" s="13">
        <f t="shared" si="32"/>
        <v>43547.334203130835</v>
      </c>
      <c r="BE42" s="13">
        <f t="shared" si="32"/>
        <v>43982.807545162141</v>
      </c>
    </row>
    <row r="43" spans="1:57" x14ac:dyDescent="0.35">
      <c r="A43" s="86" t="s">
        <v>616</v>
      </c>
      <c r="B43" s="86"/>
      <c r="C43" s="86" t="s">
        <v>591</v>
      </c>
      <c r="D43" s="87" t="s">
        <v>621</v>
      </c>
      <c r="E43" s="87" t="s">
        <v>625</v>
      </c>
      <c r="F43" s="26" t="s">
        <v>630</v>
      </c>
      <c r="G43" s="11">
        <f t="shared" si="17"/>
        <v>120640.03987277093</v>
      </c>
      <c r="H43" s="11">
        <f t="shared" si="17"/>
        <v>123052.84067022635</v>
      </c>
      <c r="I43" s="11">
        <f t="shared" si="17"/>
        <v>125513.89748363088</v>
      </c>
      <c r="J43" s="11">
        <f t="shared" si="17"/>
        <v>128024.17543330349</v>
      </c>
      <c r="K43" s="11">
        <f t="shared" si="17"/>
        <v>130584.65894196957</v>
      </c>
      <c r="L43" s="11">
        <f t="shared" si="17"/>
        <v>133196.35212080897</v>
      </c>
      <c r="M43" s="11">
        <f t="shared" si="17"/>
        <v>135860.27916322515</v>
      </c>
      <c r="N43" s="11">
        <f t="shared" si="17"/>
        <v>138577.48474648964</v>
      </c>
      <c r="O43" s="11">
        <f t="shared" si="17"/>
        <v>141349.03444141944</v>
      </c>
      <c r="P43" s="11">
        <f t="shared" si="17"/>
        <v>144176.01513024783</v>
      </c>
      <c r="Q43" s="11">
        <f t="shared" si="17"/>
        <v>147059.5354328528</v>
      </c>
      <c r="R43" s="12">
        <f t="shared" ref="R43:BE43" si="33">SUM(R12:R42)</f>
        <v>150000.72614150986</v>
      </c>
      <c r="S43" s="12">
        <f t="shared" si="33"/>
        <v>149136.35257062232</v>
      </c>
      <c r="T43" s="12">
        <f t="shared" si="33"/>
        <v>146620.20978985957</v>
      </c>
      <c r="U43" s="12">
        <f t="shared" si="33"/>
        <v>147235.79261196411</v>
      </c>
      <c r="V43" s="12">
        <f t="shared" si="33"/>
        <v>152575.68560471036</v>
      </c>
      <c r="W43" s="12">
        <f t="shared" si="33"/>
        <v>151323.44641915991</v>
      </c>
      <c r="X43" s="12">
        <f t="shared" si="33"/>
        <v>155217.64541324636</v>
      </c>
      <c r="Y43" s="12">
        <f t="shared" si="33"/>
        <v>156160.39649650978</v>
      </c>
      <c r="Z43" s="12">
        <f t="shared" si="33"/>
        <v>161723.46850463393</v>
      </c>
      <c r="AA43" s="12">
        <f t="shared" si="33"/>
        <v>175117.08580954897</v>
      </c>
      <c r="AB43" s="12">
        <f t="shared" si="33"/>
        <v>189377.78272196284</v>
      </c>
      <c r="AC43" s="12">
        <f t="shared" si="33"/>
        <v>193165.33837640219</v>
      </c>
      <c r="AD43" s="12">
        <f t="shared" si="33"/>
        <v>197028.64514393019</v>
      </c>
      <c r="AE43" s="12">
        <f t="shared" si="33"/>
        <v>200969.21804680873</v>
      </c>
      <c r="AF43" s="12">
        <f t="shared" si="33"/>
        <v>204988.60240774491</v>
      </c>
      <c r="AG43" s="12">
        <f t="shared" si="33"/>
        <v>209088.37445589984</v>
      </c>
      <c r="AH43" s="12">
        <f t="shared" si="33"/>
        <v>213270.14194501791</v>
      </c>
      <c r="AI43" s="12">
        <f t="shared" si="33"/>
        <v>217535.54478391822</v>
      </c>
      <c r="AJ43" s="12">
        <f t="shared" si="33"/>
        <v>221886.25567959659</v>
      </c>
      <c r="AK43" s="12">
        <f t="shared" si="33"/>
        <v>226323.98079318856</v>
      </c>
      <c r="AL43" s="12">
        <f t="shared" si="33"/>
        <v>230850.46040905223</v>
      </c>
      <c r="AM43" s="12">
        <f t="shared" si="33"/>
        <v>235467.46961723329</v>
      </c>
      <c r="AN43" s="12">
        <f t="shared" si="33"/>
        <v>240176.81900957791</v>
      </c>
      <c r="AO43" s="12">
        <f t="shared" si="33"/>
        <v>244980.35538976954</v>
      </c>
      <c r="AP43" s="12">
        <f t="shared" si="33"/>
        <v>249879.96249756496</v>
      </c>
      <c r="AQ43" s="12">
        <f t="shared" si="33"/>
        <v>254877.56174751624</v>
      </c>
      <c r="AR43" s="12">
        <f t="shared" si="33"/>
        <v>259975.11298246655</v>
      </c>
      <c r="AS43" s="12">
        <f t="shared" si="33"/>
        <v>265174.6152421158</v>
      </c>
      <c r="AT43" s="12">
        <f t="shared" si="33"/>
        <v>270478.10754695826</v>
      </c>
      <c r="AU43" s="12">
        <f t="shared" si="33"/>
        <v>273182.88862242777</v>
      </c>
      <c r="AV43" s="12">
        <f t="shared" si="33"/>
        <v>275914.71750865201</v>
      </c>
      <c r="AW43" s="12">
        <f t="shared" si="33"/>
        <v>278673.86468373856</v>
      </c>
      <c r="AX43" s="12">
        <f t="shared" si="33"/>
        <v>281460.60333057598</v>
      </c>
      <c r="AY43" s="12">
        <f t="shared" si="33"/>
        <v>284275.20936388173</v>
      </c>
      <c r="AZ43" s="12">
        <f t="shared" si="33"/>
        <v>287117.96145752055</v>
      </c>
      <c r="BA43" s="12">
        <f t="shared" si="33"/>
        <v>289989.14107209572</v>
      </c>
      <c r="BB43" s="12">
        <f t="shared" si="33"/>
        <v>292889.03248281672</v>
      </c>
      <c r="BC43" s="12">
        <f t="shared" si="33"/>
        <v>295817.92280764482</v>
      </c>
      <c r="BD43" s="12">
        <f t="shared" si="33"/>
        <v>298776.10203572136</v>
      </c>
      <c r="BE43" s="12">
        <f t="shared" si="33"/>
        <v>301763.86305607855</v>
      </c>
    </row>
    <row r="44" spans="1:57" x14ac:dyDescent="0.35">
      <c r="F44" s="46" t="s">
        <v>69</v>
      </c>
      <c r="G44" s="47">
        <f t="shared" ref="G44:P44" si="34">_xlfn.RRI(1,G43,H43)</f>
        <v>2.0000000000000018E-2</v>
      </c>
      <c r="H44" s="47">
        <f t="shared" si="34"/>
        <v>2.0000000000000018E-2</v>
      </c>
      <c r="I44" s="47">
        <f>_xlfn.RRI(1,I43,J43)</f>
        <v>2.0000000000000018E-2</v>
      </c>
      <c r="J44" s="47">
        <f t="shared" si="34"/>
        <v>2.0000000000000018E-2</v>
      </c>
      <c r="K44" s="47">
        <f t="shared" si="34"/>
        <v>2.0000000000000018E-2</v>
      </c>
      <c r="L44" s="47">
        <f t="shared" si="34"/>
        <v>2.0000000000000018E-2</v>
      </c>
      <c r="M44" s="47">
        <f t="shared" si="34"/>
        <v>2.0000000000000018E-2</v>
      </c>
      <c r="N44" s="47">
        <f t="shared" si="34"/>
        <v>2.0000000000000018E-2</v>
      </c>
      <c r="O44" s="47">
        <f t="shared" si="34"/>
        <v>2.0000000000000018E-2</v>
      </c>
      <c r="P44" s="47">
        <f t="shared" si="34"/>
        <v>2.0000000000000018E-2</v>
      </c>
      <c r="Q44" s="47">
        <f>_xlfn.RRI(1,Q43,R43)</f>
        <v>2.0000000000000018E-2</v>
      </c>
      <c r="R44" s="47">
        <f>_xlfn.RRI(1,R43,S43)</f>
        <v>-5.7624625768284421E-3</v>
      </c>
      <c r="S44" s="47">
        <f t="shared" ref="S44:AA44" si="35">_xlfn.RRI(1,S43,T43)</f>
        <v>-1.6871424957045633E-2</v>
      </c>
      <c r="T44" s="47">
        <f t="shared" si="35"/>
        <v>4.1984854815499961E-3</v>
      </c>
      <c r="U44" s="47">
        <f t="shared" si="35"/>
        <v>3.626762825815999E-2</v>
      </c>
      <c r="V44" s="47">
        <f t="shared" si="35"/>
        <v>-8.2073312047551417E-3</v>
      </c>
      <c r="W44" s="47">
        <f t="shared" si="35"/>
        <v>2.5734273744332237E-2</v>
      </c>
      <c r="X44" s="47">
        <f t="shared" si="35"/>
        <v>6.0737365313943137E-3</v>
      </c>
      <c r="Y44" s="47">
        <f t="shared" si="35"/>
        <v>3.562408992889865E-2</v>
      </c>
      <c r="Z44" s="47">
        <f t="shared" si="35"/>
        <v>8.2818019108533258E-2</v>
      </c>
      <c r="AA44" s="47">
        <f t="shared" si="35"/>
        <v>8.1435211455741729E-2</v>
      </c>
      <c r="AB44" s="47">
        <v>0.02</v>
      </c>
      <c r="AC44" s="47">
        <v>0.02</v>
      </c>
      <c r="AD44" s="47">
        <v>0.02</v>
      </c>
      <c r="AE44" s="47">
        <v>0.02</v>
      </c>
      <c r="AF44" s="47">
        <v>0.02</v>
      </c>
      <c r="AG44" s="47">
        <v>0.02</v>
      </c>
      <c r="AH44" s="47">
        <v>0.02</v>
      </c>
      <c r="AI44" s="47">
        <v>0.02</v>
      </c>
      <c r="AJ44" s="47">
        <v>0.02</v>
      </c>
      <c r="AK44" s="47">
        <v>0.02</v>
      </c>
      <c r="AL44" s="47">
        <v>0.02</v>
      </c>
      <c r="AM44" s="47">
        <v>0.02</v>
      </c>
      <c r="AN44" s="47">
        <v>0.02</v>
      </c>
      <c r="AO44" s="47">
        <v>0.02</v>
      </c>
      <c r="AP44" s="47">
        <v>0.02</v>
      </c>
      <c r="AQ44" s="47">
        <v>0.02</v>
      </c>
      <c r="AR44" s="47">
        <v>0.02</v>
      </c>
      <c r="AS44" s="47">
        <v>0.02</v>
      </c>
      <c r="AT44" s="47">
        <v>0.01</v>
      </c>
      <c r="AU44" s="47">
        <v>0.01</v>
      </c>
      <c r="AV44" s="47">
        <v>0.01</v>
      </c>
      <c r="AW44" s="47">
        <v>0.01</v>
      </c>
      <c r="AX44" s="47">
        <v>0.01</v>
      </c>
      <c r="AY44" s="47">
        <v>0.01</v>
      </c>
      <c r="AZ44" s="47">
        <v>0.01</v>
      </c>
      <c r="BA44" s="47">
        <v>0.01</v>
      </c>
      <c r="BB44" s="47">
        <v>0.01</v>
      </c>
      <c r="BC44" s="47">
        <v>0.01</v>
      </c>
      <c r="BD44" s="47">
        <v>0.01</v>
      </c>
      <c r="BE44" s="47">
        <v>0.01</v>
      </c>
    </row>
    <row r="45" spans="1:57" x14ac:dyDescent="0.35">
      <c r="R45" s="5"/>
      <c r="S45" s="5"/>
      <c r="T45" s="5"/>
      <c r="U45" s="5"/>
      <c r="V45" s="5"/>
      <c r="X45" s="5"/>
      <c r="Y45" s="5"/>
      <c r="Z45" s="5"/>
      <c r="AA45" s="5"/>
    </row>
    <row r="46" spans="1:57" x14ac:dyDescent="0.35">
      <c r="F46" s="15" t="s">
        <v>596</v>
      </c>
      <c r="G46" s="15"/>
      <c r="H46" s="15"/>
      <c r="I46" s="16"/>
      <c r="J46" s="16"/>
      <c r="K46" s="16"/>
      <c r="L46" s="16"/>
      <c r="M46" s="16"/>
      <c r="N46" s="16"/>
      <c r="O46" s="16"/>
      <c r="P46" s="16"/>
      <c r="Q46" s="16"/>
      <c r="R46" s="5"/>
      <c r="U46" s="16"/>
      <c r="V46" s="16"/>
      <c r="W46" s="45"/>
      <c r="X46" s="16"/>
    </row>
    <row r="47" spans="1:57" x14ac:dyDescent="0.35">
      <c r="F47" s="13" t="s">
        <v>597</v>
      </c>
      <c r="G47" s="13"/>
      <c r="H47" s="13"/>
      <c r="I47" s="16"/>
      <c r="J47" s="16"/>
      <c r="K47" s="16"/>
    </row>
    <row r="48" spans="1:57" x14ac:dyDescent="0.35">
      <c r="F48" s="48" t="s">
        <v>598</v>
      </c>
      <c r="G48" s="47">
        <f>_xlfn.RRI(5,V43,AA43)</f>
        <v>2.7942064544905776E-2</v>
      </c>
    </row>
  </sheetData>
  <mergeCells count="4">
    <mergeCell ref="R2:AB2"/>
    <mergeCell ref="G10:Q10"/>
    <mergeCell ref="R10:AB10"/>
    <mergeCell ref="AC10:BE10"/>
  </mergeCells>
  <pageMargins left="0.7" right="0.7" top="0.78740157499999996" bottom="0.78740157499999996" header="0.3" footer="0.3"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C4CAB-8657-4388-BABF-65A23B6221BC}">
  <sheetPr>
    <tabColor rgb="FF92D050"/>
  </sheetPr>
  <dimension ref="A1:BE48"/>
  <sheetViews>
    <sheetView topLeftCell="A30" zoomScale="48" zoomScaleNormal="48" workbookViewId="0">
      <selection activeCell="E40" sqref="E40"/>
    </sheetView>
  </sheetViews>
  <sheetFormatPr baseColWidth="10" defaultRowHeight="14.5" x14ac:dyDescent="0.35"/>
  <cols>
    <col min="1" max="4" width="11.54296875" style="57"/>
    <col min="5" max="5" width="19.7265625" style="86" bestFit="1" customWidth="1"/>
    <col min="6" max="6" width="27.26953125" customWidth="1"/>
    <col min="7" max="8" width="12.7265625" customWidth="1"/>
    <col min="9" max="9" width="12" customWidth="1"/>
    <col min="10" max="17" width="11" customWidth="1"/>
    <col min="18" max="27" width="11.26953125" bestFit="1" customWidth="1"/>
  </cols>
  <sheetData>
    <row r="1" spans="1:57" x14ac:dyDescent="0.35">
      <c r="F1" s="26" t="s">
        <v>32</v>
      </c>
      <c r="G1" s="26" t="s">
        <v>33</v>
      </c>
      <c r="H1" s="26" t="s">
        <v>601</v>
      </c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</row>
    <row r="2" spans="1:57" x14ac:dyDescent="0.35"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95" t="s">
        <v>592</v>
      </c>
      <c r="S2" s="95"/>
      <c r="T2" s="95"/>
      <c r="U2" s="95"/>
      <c r="V2" s="95"/>
      <c r="W2" s="95"/>
      <c r="X2" s="95"/>
      <c r="Y2" s="95"/>
      <c r="Z2" s="95"/>
      <c r="AA2" s="95"/>
      <c r="AB2" s="95"/>
    </row>
    <row r="3" spans="1:57" x14ac:dyDescent="0.35">
      <c r="F3" s="32" t="s">
        <v>602</v>
      </c>
      <c r="R3" s="33">
        <v>2011</v>
      </c>
      <c r="S3" s="33">
        <v>2012</v>
      </c>
      <c r="T3" s="33">
        <v>2013</v>
      </c>
      <c r="U3" s="33">
        <v>2014</v>
      </c>
      <c r="V3" s="33">
        <v>2015</v>
      </c>
      <c r="W3" s="33">
        <v>2016</v>
      </c>
      <c r="X3" s="33">
        <v>2017</v>
      </c>
      <c r="Y3" s="33">
        <v>2018</v>
      </c>
      <c r="Z3" s="33">
        <v>2019</v>
      </c>
      <c r="AA3" s="33">
        <v>2020</v>
      </c>
      <c r="AB3" s="33">
        <v>2021</v>
      </c>
    </row>
    <row r="4" spans="1:57" x14ac:dyDescent="0.35">
      <c r="F4" s="34" t="s">
        <v>34</v>
      </c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7">
        <v>1.4538942511989316E-2</v>
      </c>
      <c r="S4" s="37">
        <v>1.7762798323920567E-2</v>
      </c>
      <c r="T4" s="37">
        <v>1.708663602997872E-2</v>
      </c>
      <c r="U4" s="37">
        <v>2.0404573438874231E-2</v>
      </c>
      <c r="V4" s="37">
        <v>2.6295641931684335E-2</v>
      </c>
      <c r="W4" s="37">
        <v>2.7062257360650627E-2</v>
      </c>
      <c r="X4" s="37">
        <v>2.5320854303838663E-2</v>
      </c>
      <c r="Y4" s="37">
        <v>2.4708468642121669E-2</v>
      </c>
      <c r="Z4" s="37">
        <v>2.4785898676310911E-2</v>
      </c>
      <c r="AA4" s="37">
        <v>2.7537662660475568E-2</v>
      </c>
      <c r="AB4" s="5">
        <v>2.4808774491260833E-2</v>
      </c>
    </row>
    <row r="5" spans="1:57" x14ac:dyDescent="0.35">
      <c r="F5" s="34" t="s">
        <v>35</v>
      </c>
      <c r="G5" s="50"/>
      <c r="H5" s="50"/>
      <c r="I5" s="50"/>
      <c r="J5" s="50"/>
      <c r="K5" s="50"/>
      <c r="L5" s="50"/>
      <c r="M5" s="50"/>
      <c r="N5" s="50"/>
      <c r="O5" s="50"/>
      <c r="P5" s="50"/>
      <c r="Q5" s="50"/>
      <c r="R5" s="37">
        <v>1.5306427503736921E-2</v>
      </c>
      <c r="S5" s="37">
        <v>1.6117435590173756E-2</v>
      </c>
      <c r="T5" s="37">
        <v>1.8658856918571297E-2</v>
      </c>
      <c r="U5" s="37">
        <v>2.5544535510412348E-2</v>
      </c>
      <c r="V5" s="37">
        <v>2.6712088891718937E-2</v>
      </c>
      <c r="W5" s="37">
        <v>2.7358364510956707E-2</v>
      </c>
      <c r="X5" s="37">
        <v>3.1001842322597041E-2</v>
      </c>
      <c r="Y5" s="37">
        <v>3.0773664659920583E-2</v>
      </c>
      <c r="Z5" s="37">
        <v>3.2563665163884488E-2</v>
      </c>
      <c r="AA5" s="37">
        <v>2.9520189752236158E-2</v>
      </c>
      <c r="AB5" s="5"/>
    </row>
    <row r="6" spans="1:57" x14ac:dyDescent="0.35">
      <c r="F6" s="34" t="s">
        <v>36</v>
      </c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7">
        <v>1.2072067974067678E-2</v>
      </c>
      <c r="S6" s="37">
        <v>1.5682432803768159E-2</v>
      </c>
      <c r="T6" s="37">
        <v>1.3427558983308956E-2</v>
      </c>
      <c r="U6" s="37">
        <v>1.1093891711582116E-2</v>
      </c>
      <c r="V6" s="37">
        <v>1.2559774400665726E-2</v>
      </c>
      <c r="W6" s="37">
        <v>1.3366679839494931E-2</v>
      </c>
      <c r="X6" s="37">
        <v>1.4419825462525803E-2</v>
      </c>
      <c r="Y6" s="37">
        <v>1.3768111971103827E-2</v>
      </c>
      <c r="Z6" s="37">
        <v>1.3473841429886507E-2</v>
      </c>
      <c r="AA6" s="37">
        <v>1.6050561241588893E-2</v>
      </c>
      <c r="AB6" s="5">
        <v>1.9094680920447093E-2</v>
      </c>
    </row>
    <row r="7" spans="1:57" x14ac:dyDescent="0.35">
      <c r="F7" s="34" t="s">
        <v>37</v>
      </c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7">
        <v>1.4198972493283252E-2</v>
      </c>
      <c r="S7" s="37">
        <v>1.6698751359856222E-2</v>
      </c>
      <c r="T7" s="37">
        <v>1.6738623343484135E-2</v>
      </c>
      <c r="U7" s="37">
        <v>1.9930172837998694E-2</v>
      </c>
      <c r="V7" s="37">
        <v>2.3161025496261374E-2</v>
      </c>
      <c r="W7" s="37">
        <v>2.3907836343727125E-2</v>
      </c>
      <c r="X7" s="37">
        <v>2.4669608577901375E-2</v>
      </c>
      <c r="Y7" s="37">
        <v>2.4176849350542616E-2</v>
      </c>
      <c r="Z7" s="37">
        <v>2.4740032715175678E-2</v>
      </c>
      <c r="AA7" s="37">
        <v>2.5467307117614319E-2</v>
      </c>
      <c r="AB7" s="5"/>
    </row>
    <row r="8" spans="1:57" x14ac:dyDescent="0.35">
      <c r="F8" s="38" t="s">
        <v>594</v>
      </c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40">
        <v>1.4198972493283252E-2</v>
      </c>
      <c r="S8" s="40">
        <v>1.6698751359856222E-2</v>
      </c>
      <c r="T8" s="40">
        <v>1.6738623343484135E-2</v>
      </c>
      <c r="U8" s="40">
        <v>1.9930172837998694E-2</v>
      </c>
      <c r="V8" s="40">
        <v>2.3161025496261374E-2</v>
      </c>
      <c r="W8" s="40">
        <v>2.3907836343727125E-2</v>
      </c>
      <c r="X8" s="40">
        <v>2.4669608577901375E-2</v>
      </c>
      <c r="Y8" s="40">
        <v>2.4176849350542616E-2</v>
      </c>
      <c r="Z8" s="40">
        <v>2.4740032715175678E-2</v>
      </c>
      <c r="AA8" s="41">
        <v>2.5467307117614319E-2</v>
      </c>
      <c r="AB8" s="42">
        <v>2.2734397334715457E-2</v>
      </c>
    </row>
    <row r="9" spans="1:57" x14ac:dyDescent="0.35">
      <c r="F9" s="26"/>
      <c r="G9" s="31"/>
      <c r="H9" s="31"/>
      <c r="I9" s="6"/>
      <c r="J9" s="6"/>
      <c r="K9" s="6"/>
      <c r="L9" s="6"/>
      <c r="M9" s="6"/>
      <c r="N9" s="6"/>
      <c r="O9" s="6"/>
      <c r="P9" s="6"/>
      <c r="Q9" s="6"/>
      <c r="R9" s="26"/>
      <c r="S9" s="26"/>
      <c r="T9" s="26"/>
      <c r="U9" s="26"/>
      <c r="V9" s="26"/>
      <c r="W9" s="26"/>
      <c r="X9" s="26"/>
      <c r="Y9" s="26"/>
      <c r="Z9" s="26"/>
      <c r="AA9" s="7"/>
      <c r="AC9" s="16" t="s">
        <v>595</v>
      </c>
    </row>
    <row r="10" spans="1:57" x14ac:dyDescent="0.35">
      <c r="F10" s="26"/>
      <c r="G10" s="96" t="s">
        <v>38</v>
      </c>
      <c r="H10" s="96"/>
      <c r="I10" s="96"/>
      <c r="J10" s="96"/>
      <c r="K10" s="96"/>
      <c r="L10" s="96"/>
      <c r="M10" s="96"/>
      <c r="N10" s="96"/>
      <c r="O10" s="96"/>
      <c r="P10" s="96"/>
      <c r="Q10" s="96"/>
      <c r="R10" s="97" t="s">
        <v>39</v>
      </c>
      <c r="S10" s="97"/>
      <c r="T10" s="97"/>
      <c r="U10" s="97"/>
      <c r="V10" s="97"/>
      <c r="W10" s="97"/>
      <c r="X10" s="97"/>
      <c r="Y10" s="97"/>
      <c r="Z10" s="97"/>
      <c r="AA10" s="97"/>
      <c r="AB10" s="97"/>
      <c r="AC10" s="98" t="s">
        <v>40</v>
      </c>
      <c r="AD10" s="98"/>
      <c r="AE10" s="98"/>
      <c r="AF10" s="98"/>
      <c r="AG10" s="98"/>
      <c r="AH10" s="98"/>
      <c r="AI10" s="98"/>
      <c r="AJ10" s="98"/>
      <c r="AK10" s="98"/>
      <c r="AL10" s="98"/>
      <c r="AM10" s="98"/>
      <c r="AN10" s="98"/>
      <c r="AO10" s="98"/>
      <c r="AP10" s="98"/>
      <c r="AQ10" s="98"/>
      <c r="AR10" s="98"/>
      <c r="AS10" s="98"/>
      <c r="AT10" s="98"/>
      <c r="AU10" s="98"/>
      <c r="AV10" s="98"/>
      <c r="AW10" s="98"/>
      <c r="AX10" s="98"/>
      <c r="AY10" s="98"/>
      <c r="AZ10" s="98"/>
      <c r="BA10" s="98"/>
      <c r="BB10" s="98"/>
      <c r="BC10" s="98"/>
      <c r="BD10" s="98"/>
      <c r="BE10" s="98"/>
    </row>
    <row r="11" spans="1:57" x14ac:dyDescent="0.35">
      <c r="A11" s="57" t="s">
        <v>615</v>
      </c>
      <c r="B11" s="57" t="s">
        <v>613</v>
      </c>
      <c r="C11" s="57" t="s">
        <v>618</v>
      </c>
      <c r="D11" s="57" t="s">
        <v>620</v>
      </c>
      <c r="E11" s="86" t="s">
        <v>619</v>
      </c>
      <c r="F11" s="27" t="s">
        <v>614</v>
      </c>
      <c r="G11" s="8">
        <v>2000</v>
      </c>
      <c r="H11" s="8">
        <v>2001</v>
      </c>
      <c r="I11" s="8">
        <v>2002</v>
      </c>
      <c r="J11" s="8">
        <v>2003</v>
      </c>
      <c r="K11" s="8">
        <v>2004</v>
      </c>
      <c r="L11" s="8">
        <v>2005</v>
      </c>
      <c r="M11" s="8">
        <v>2006</v>
      </c>
      <c r="N11" s="8">
        <v>2007</v>
      </c>
      <c r="O11" s="8">
        <v>2008</v>
      </c>
      <c r="P11" s="8">
        <v>2009</v>
      </c>
      <c r="Q11" s="8">
        <v>2010</v>
      </c>
      <c r="R11" s="9">
        <v>2011</v>
      </c>
      <c r="S11" s="9">
        <v>2012</v>
      </c>
      <c r="T11" s="9">
        <v>2013</v>
      </c>
      <c r="U11" s="9">
        <v>2014</v>
      </c>
      <c r="V11" s="9">
        <v>2015</v>
      </c>
      <c r="W11" s="9">
        <v>2016</v>
      </c>
      <c r="X11" s="9">
        <v>2017</v>
      </c>
      <c r="Y11" s="9">
        <v>2018</v>
      </c>
      <c r="Z11" s="9">
        <v>2019</v>
      </c>
      <c r="AA11" s="9">
        <v>2020</v>
      </c>
      <c r="AB11" s="9">
        <v>2021</v>
      </c>
      <c r="AC11" s="10">
        <v>2022</v>
      </c>
      <c r="AD11" s="10">
        <v>2023</v>
      </c>
      <c r="AE11" s="10">
        <v>2024</v>
      </c>
      <c r="AF11" s="10">
        <v>2025</v>
      </c>
      <c r="AG11" s="10">
        <v>2026</v>
      </c>
      <c r="AH11" s="10">
        <v>2027</v>
      </c>
      <c r="AI11" s="10">
        <v>2028</v>
      </c>
      <c r="AJ11" s="10">
        <v>2029</v>
      </c>
      <c r="AK11" s="10">
        <v>2030</v>
      </c>
      <c r="AL11" s="10">
        <v>2031</v>
      </c>
      <c r="AM11" s="10">
        <v>2032</v>
      </c>
      <c r="AN11" s="10">
        <v>2033</v>
      </c>
      <c r="AO11" s="10">
        <v>2034</v>
      </c>
      <c r="AP11" s="10">
        <v>2035</v>
      </c>
      <c r="AQ11" s="10">
        <v>2036</v>
      </c>
      <c r="AR11" s="10">
        <v>2037</v>
      </c>
      <c r="AS11" s="10">
        <v>2038</v>
      </c>
      <c r="AT11" s="10">
        <v>2039</v>
      </c>
      <c r="AU11" s="10">
        <v>2040</v>
      </c>
      <c r="AV11" s="10">
        <v>2041</v>
      </c>
      <c r="AW11" s="10">
        <v>2042</v>
      </c>
      <c r="AX11" s="10">
        <v>2043</v>
      </c>
      <c r="AY11" s="10">
        <v>2044</v>
      </c>
      <c r="AZ11" s="10">
        <v>2045</v>
      </c>
      <c r="BA11" s="10">
        <v>2046</v>
      </c>
      <c r="BB11" s="10">
        <v>2047</v>
      </c>
      <c r="BC11" s="10">
        <v>2048</v>
      </c>
      <c r="BD11" s="10">
        <v>2049</v>
      </c>
      <c r="BE11" s="10">
        <v>2050</v>
      </c>
    </row>
    <row r="12" spans="1:57" x14ac:dyDescent="0.35">
      <c r="A12" s="57" t="s">
        <v>616</v>
      </c>
      <c r="C12" s="86" t="s">
        <v>601</v>
      </c>
      <c r="D12" s="58" t="s">
        <v>621</v>
      </c>
      <c r="E12" s="87" t="s">
        <v>625</v>
      </c>
      <c r="F12" s="26" t="s">
        <v>41</v>
      </c>
      <c r="G12" s="11">
        <f>H12/1.34</f>
        <v>3.3721264235466246</v>
      </c>
      <c r="H12" s="11">
        <f>I12/1.34</f>
        <v>4.518649407552477</v>
      </c>
      <c r="I12" s="11">
        <f>J12/1.5</f>
        <v>6.0549902061203191</v>
      </c>
      <c r="J12" s="11">
        <f>K12/1.5</f>
        <v>9.0824853091804787</v>
      </c>
      <c r="K12" s="11">
        <f>L12/1.22</f>
        <v>13.623727963770717</v>
      </c>
      <c r="L12" s="11">
        <f>M12/1.18</f>
        <v>16.620948115800275</v>
      </c>
      <c r="M12" s="11">
        <f>N12/1.19</f>
        <v>19.612718776644321</v>
      </c>
      <c r="N12" s="11">
        <f>O12/1.35</f>
        <v>23.339135344206742</v>
      </c>
      <c r="O12" s="11">
        <f>P12/(1-0.26)</f>
        <v>31.507832714679104</v>
      </c>
      <c r="P12" s="11">
        <f>Q12/1.68</f>
        <v>23.315796208862537</v>
      </c>
      <c r="Q12" s="11">
        <f>R12/1.31</f>
        <v>39.170537630889058</v>
      </c>
      <c r="R12" s="12">
        <f>$R$8*'[3]Eurostat POM Portables GU'!M3</f>
        <v>51.313404296464668</v>
      </c>
      <c r="S12" s="12">
        <f>$S$8*'[3]Eurostat POM Portables GU'!N3</f>
        <v>62.072259069242406</v>
      </c>
      <c r="T12" s="12">
        <f>$T$8*'[3]Eurostat POM Portables GU'!O3</f>
        <v>65.139156195088987</v>
      </c>
      <c r="U12" s="12">
        <f>$U$8*'[3]Eurostat POM Portables GU'!P3</f>
        <v>81.44728208529628</v>
      </c>
      <c r="V12" s="12">
        <f>$V$8*'[3]Eurostat POM Portables GU'!Q3</f>
        <v>105.31991931576604</v>
      </c>
      <c r="W12" s="12">
        <f>$W$8*'[3]Eurostat POM Portables GU'!R3</f>
        <v>112.55928124757686</v>
      </c>
      <c r="X12" s="12">
        <f>$X$8*'[3]Eurostat POM Portables GU'!S3</f>
        <v>117.07270923393453</v>
      </c>
      <c r="Y12" s="12">
        <f>$Y$8*'[3]Eurostat POM Portables GU'!T3</f>
        <v>131.75032038765113</v>
      </c>
      <c r="Z12" s="12">
        <f>$Z$8*'[3]Eurostat POM Portables GU'!U3</f>
        <v>142.51361136098814</v>
      </c>
      <c r="AA12" s="12">
        <f>$AA$8*'[3]Eurostat POM Portables GU'!V3</f>
        <v>161.64059359998799</v>
      </c>
      <c r="AB12" s="12">
        <f>$AB$8*'[3]Eurostat POM Portables GU'!W3</f>
        <v>139.56646523781819</v>
      </c>
      <c r="AC12" s="13">
        <f>AB12+(AB12*AB$44)</f>
        <v>149.33611780446546</v>
      </c>
      <c r="AD12" s="13">
        <f t="shared" ref="AD12:BE12" si="0">AC12+(AC12*AC$44)</f>
        <v>159.78964605077803</v>
      </c>
      <c r="AE12" s="13">
        <f t="shared" si="0"/>
        <v>170.9749212743325</v>
      </c>
      <c r="AF12" s="13">
        <f t="shared" si="0"/>
        <v>182.94316576353577</v>
      </c>
      <c r="AG12" s="13">
        <f t="shared" si="0"/>
        <v>195.74918736698328</v>
      </c>
      <c r="AH12" s="13">
        <f t="shared" si="0"/>
        <v>209.4516304826721</v>
      </c>
      <c r="AI12" s="13">
        <f t="shared" si="0"/>
        <v>224.11324461645916</v>
      </c>
      <c r="AJ12" s="13">
        <f t="shared" si="0"/>
        <v>239.80117173961131</v>
      </c>
      <c r="AK12" s="13">
        <f t="shared" si="0"/>
        <v>254.18924204398797</v>
      </c>
      <c r="AL12" s="13">
        <f t="shared" si="0"/>
        <v>269.44059656662728</v>
      </c>
      <c r="AM12" s="13">
        <f t="shared" si="0"/>
        <v>285.60703236062488</v>
      </c>
      <c r="AN12" s="13">
        <f t="shared" si="0"/>
        <v>302.74345430226236</v>
      </c>
      <c r="AO12" s="13">
        <f t="shared" si="0"/>
        <v>320.9080615603981</v>
      </c>
      <c r="AP12" s="13">
        <f t="shared" si="0"/>
        <v>340.16254525402201</v>
      </c>
      <c r="AQ12" s="13">
        <f t="shared" si="0"/>
        <v>360.57229796926333</v>
      </c>
      <c r="AR12" s="13">
        <f t="shared" si="0"/>
        <v>382.20663584741914</v>
      </c>
      <c r="AS12" s="13">
        <f t="shared" si="0"/>
        <v>405.13903399826427</v>
      </c>
      <c r="AT12" s="13">
        <f t="shared" si="0"/>
        <v>429.44737603816014</v>
      </c>
      <c r="AU12" s="13">
        <f t="shared" si="0"/>
        <v>450.91974484006818</v>
      </c>
      <c r="AV12" s="13">
        <f t="shared" si="0"/>
        <v>473.46573208207161</v>
      </c>
      <c r="AW12" s="13">
        <f t="shared" si="0"/>
        <v>497.13901868617518</v>
      </c>
      <c r="AX12" s="13">
        <f t="shared" si="0"/>
        <v>521.99596962048395</v>
      </c>
      <c r="AY12" s="13">
        <f t="shared" si="0"/>
        <v>548.09576810150816</v>
      </c>
      <c r="AZ12" s="13">
        <f t="shared" si="0"/>
        <v>575.50055650658351</v>
      </c>
      <c r="BA12" s="13">
        <f t="shared" si="0"/>
        <v>604.27558433191268</v>
      </c>
      <c r="BB12" s="13">
        <f t="shared" si="0"/>
        <v>634.48936354850832</v>
      </c>
      <c r="BC12" s="13">
        <f t="shared" si="0"/>
        <v>666.21383172593369</v>
      </c>
      <c r="BD12" s="13">
        <f t="shared" si="0"/>
        <v>699.52452331223037</v>
      </c>
      <c r="BE12" s="13">
        <f t="shared" si="0"/>
        <v>734.50074947784185</v>
      </c>
    </row>
    <row r="13" spans="1:57" x14ac:dyDescent="0.35">
      <c r="A13" s="57" t="s">
        <v>616</v>
      </c>
      <c r="C13" s="86" t="s">
        <v>601</v>
      </c>
      <c r="D13" s="58" t="s">
        <v>621</v>
      </c>
      <c r="E13" s="87" t="s">
        <v>625</v>
      </c>
      <c r="F13" s="26" t="s">
        <v>42</v>
      </c>
      <c r="G13" s="11">
        <f t="shared" ref="G13:H42" si="1">H13/1.34</f>
        <v>4.1065896344129982</v>
      </c>
      <c r="H13" s="11">
        <f t="shared" si="1"/>
        <v>5.5028301101134174</v>
      </c>
      <c r="I13" s="11">
        <f t="shared" ref="I13:J42" si="2">J13/1.5</f>
        <v>7.37379234755198</v>
      </c>
      <c r="J13" s="11">
        <f t="shared" si="2"/>
        <v>11.06068852132797</v>
      </c>
      <c r="K13" s="11">
        <f t="shared" ref="K13:K42" si="3">L13/1.22</f>
        <v>16.591032781991956</v>
      </c>
      <c r="L13" s="11">
        <f t="shared" ref="L13:L42" si="4">M13/1.18</f>
        <v>20.241059994030188</v>
      </c>
      <c r="M13" s="11">
        <f t="shared" ref="M13:M42" si="5">N13/1.19</f>
        <v>23.884450792955619</v>
      </c>
      <c r="N13" s="11">
        <f t="shared" ref="N13:N42" si="6">O13/1.35</f>
        <v>28.422496443617185</v>
      </c>
      <c r="O13" s="11">
        <f t="shared" ref="O13:O42" si="7">P13/(1-0.26)</f>
        <v>38.370370198883201</v>
      </c>
      <c r="P13" s="11">
        <f t="shared" ref="P13:P42" si="8">Q13/1.68</f>
        <v>28.39407394717357</v>
      </c>
      <c r="Q13" s="11">
        <f t="shared" ref="Q13:Q42" si="9">R13/1.31</f>
        <v>47.702044231251598</v>
      </c>
      <c r="R13" s="12">
        <f>$R$8*'[3]Eurostat POM Portables GU'!M4</f>
        <v>62.489677942939593</v>
      </c>
      <c r="S13" s="12">
        <f>$S$8*'[3]Eurostat POM Portables GU'!N4</f>
        <v>71.119982041627651</v>
      </c>
      <c r="T13" s="12">
        <f>$T$8*'[3]Eurostat POM Portables GU'!O4</f>
        <v>73.616465464643227</v>
      </c>
      <c r="U13" s="12">
        <f>$U$8*'[3]Eurostat POM Portables GU'!P4</f>
        <v>84.14518972203048</v>
      </c>
      <c r="V13" s="12">
        <f>$V$8*'[3]Eurostat POM Portables GU'!Q4</f>
        <v>105.75324241592944</v>
      </c>
      <c r="W13" s="12">
        <f>$W$8*'[3]Eurostat POM Portables GU'!R4</f>
        <v>109.61742963598887</v>
      </c>
      <c r="X13" s="12">
        <f>$X$8*'[3]Eurostat POM Portables GU'!S4</f>
        <v>118.06874665383599</v>
      </c>
      <c r="Y13" s="12">
        <f>$Y$8*'[3]Eurostat POM Portables GU'!T4</f>
        <v>118.95009880466966</v>
      </c>
      <c r="Z13" s="12">
        <f>$Z$8*'[3]Eurostat POM Portables GU'!U4</f>
        <v>133.91779708724593</v>
      </c>
      <c r="AA13" s="12">
        <f>$AA$8*'[3]Eurostat POM Portables GU'!V4</f>
        <v>142.89706023693395</v>
      </c>
      <c r="AB13" s="12">
        <f>$AB$8*'[3]Eurostat POM Portables GU'!W4</f>
        <v>141.83990497128974</v>
      </c>
      <c r="AC13" s="13">
        <f t="shared" ref="AC13:BE13" si="10">AB13+(AB13*AB$44)</f>
        <v>151.76869831928002</v>
      </c>
      <c r="AD13" s="13">
        <f t="shared" si="10"/>
        <v>162.39250720162963</v>
      </c>
      <c r="AE13" s="13">
        <f t="shared" si="10"/>
        <v>173.75998270574371</v>
      </c>
      <c r="AF13" s="13">
        <f t="shared" si="10"/>
        <v>185.92318149514577</v>
      </c>
      <c r="AG13" s="13">
        <f t="shared" si="10"/>
        <v>198.93780419980598</v>
      </c>
      <c r="AH13" s="13">
        <f t="shared" si="10"/>
        <v>212.86345049379241</v>
      </c>
      <c r="AI13" s="13">
        <f t="shared" si="10"/>
        <v>227.76389202835787</v>
      </c>
      <c r="AJ13" s="13">
        <f t="shared" si="10"/>
        <v>243.70736447034292</v>
      </c>
      <c r="AK13" s="13">
        <f t="shared" si="10"/>
        <v>258.32980633856351</v>
      </c>
      <c r="AL13" s="13">
        <f t="shared" si="10"/>
        <v>273.82959471887733</v>
      </c>
      <c r="AM13" s="13">
        <f t="shared" si="10"/>
        <v>290.25937040200995</v>
      </c>
      <c r="AN13" s="13">
        <f t="shared" si="10"/>
        <v>307.67493262613056</v>
      </c>
      <c r="AO13" s="13">
        <f t="shared" si="10"/>
        <v>326.1354285836984</v>
      </c>
      <c r="AP13" s="13">
        <f t="shared" si="10"/>
        <v>345.70355429872029</v>
      </c>
      <c r="AQ13" s="13">
        <f t="shared" si="10"/>
        <v>366.44576755664349</v>
      </c>
      <c r="AR13" s="13">
        <f t="shared" si="10"/>
        <v>388.43251361004212</v>
      </c>
      <c r="AS13" s="13">
        <f t="shared" si="10"/>
        <v>411.73846442664467</v>
      </c>
      <c r="AT13" s="13">
        <f t="shared" si="10"/>
        <v>436.44277229224338</v>
      </c>
      <c r="AU13" s="13">
        <f t="shared" si="10"/>
        <v>458.26491090685556</v>
      </c>
      <c r="AV13" s="13">
        <f t="shared" si="10"/>
        <v>481.17815645219832</v>
      </c>
      <c r="AW13" s="13">
        <f t="shared" si="10"/>
        <v>505.23706427480823</v>
      </c>
      <c r="AX13" s="13">
        <f t="shared" si="10"/>
        <v>530.49891748854861</v>
      </c>
      <c r="AY13" s="13">
        <f t="shared" si="10"/>
        <v>557.02386336297604</v>
      </c>
      <c r="AZ13" s="13">
        <f t="shared" si="10"/>
        <v>584.87505653112487</v>
      </c>
      <c r="BA13" s="13">
        <f t="shared" si="10"/>
        <v>614.11880935768113</v>
      </c>
      <c r="BB13" s="13">
        <f t="shared" si="10"/>
        <v>644.82474982556516</v>
      </c>
      <c r="BC13" s="13">
        <f t="shared" si="10"/>
        <v>677.06598731684346</v>
      </c>
      <c r="BD13" s="13">
        <f t="shared" si="10"/>
        <v>710.91928668268565</v>
      </c>
      <c r="BE13" s="13">
        <f t="shared" si="10"/>
        <v>746.46525101681993</v>
      </c>
    </row>
    <row r="14" spans="1:57" x14ac:dyDescent="0.35">
      <c r="A14" s="57" t="s">
        <v>616</v>
      </c>
      <c r="C14" s="86" t="s">
        <v>601</v>
      </c>
      <c r="D14" s="58" t="s">
        <v>621</v>
      </c>
      <c r="E14" s="87" t="s">
        <v>625</v>
      </c>
      <c r="F14" s="26" t="s">
        <v>43</v>
      </c>
      <c r="G14" s="11">
        <f t="shared" si="1"/>
        <v>0.58225674434758234</v>
      </c>
      <c r="H14" s="11">
        <f t="shared" si="1"/>
        <v>0.78022403742576041</v>
      </c>
      <c r="I14" s="11">
        <f t="shared" si="2"/>
        <v>1.0455002101505191</v>
      </c>
      <c r="J14" s="11">
        <f t="shared" si="2"/>
        <v>1.5682503152257787</v>
      </c>
      <c r="K14" s="11">
        <f t="shared" si="3"/>
        <v>2.3523754728386681</v>
      </c>
      <c r="L14" s="11">
        <f t="shared" si="4"/>
        <v>2.869898076863175</v>
      </c>
      <c r="M14" s="11">
        <f t="shared" si="5"/>
        <v>3.3864797306985466</v>
      </c>
      <c r="N14" s="11">
        <f t="shared" si="6"/>
        <v>4.0299108795312701</v>
      </c>
      <c r="O14" s="11">
        <f t="shared" si="7"/>
        <v>5.4403796873672148</v>
      </c>
      <c r="P14" s="11">
        <f t="shared" si="8"/>
        <v>4.0258809686517392</v>
      </c>
      <c r="Q14" s="11">
        <f t="shared" si="9"/>
        <v>6.7634800273349223</v>
      </c>
      <c r="R14" s="12">
        <f>$R$8*'[3]Eurostat POM Portables GU'!M5</f>
        <v>8.8601588358087486</v>
      </c>
      <c r="S14" s="12">
        <f>$S$8*'[3]Eurostat POM Portables GU'!N5</f>
        <v>10.059043940404271</v>
      </c>
      <c r="T14" s="12">
        <f>$T$8*'[3]Eurostat POM Portables GU'!O5</f>
        <v>11.332048003538759</v>
      </c>
      <c r="U14" s="12">
        <f>$U$8*'[3]Eurostat POM Portables GU'!P5</f>
        <v>14.549026171739047</v>
      </c>
      <c r="V14" s="12">
        <f>$V$8*'[3]Eurostat POM Portables GU'!Q5</f>
        <v>17.602379377158645</v>
      </c>
      <c r="W14" s="12">
        <f>$W$8*'[3]Eurostat POM Portables GU'!R5</f>
        <v>17.930877257795345</v>
      </c>
      <c r="X14" s="12">
        <f>$X$8*'[3]Eurostat POM Portables GU'!S5</f>
        <v>20.10573099098962</v>
      </c>
      <c r="Y14" s="12">
        <f>$Y$8*'[3]Eurostat POM Portables GU'!T5</f>
        <v>16.682026051874406</v>
      </c>
      <c r="Z14" s="12">
        <f>$Z$8*'[3]Eurostat POM Portables GU'!U5</f>
        <v>23.305110817695489</v>
      </c>
      <c r="AA14" s="12">
        <f>$AA$8*'[3]Eurostat POM Portables GU'!V5</f>
        <v>23.939268690557459</v>
      </c>
      <c r="AB14" s="12">
        <f>$AB$8*'[3]Eurostat POM Portables GU'!W5</f>
        <v>22.779866129384889</v>
      </c>
      <c r="AC14" s="13">
        <f t="shared" ref="AC14:BE14" si="11">AB14+(AB14*AB$44)</f>
        <v>24.374456758441831</v>
      </c>
      <c r="AD14" s="13">
        <f t="shared" si="11"/>
        <v>26.080668731532757</v>
      </c>
      <c r="AE14" s="13">
        <f t="shared" si="11"/>
        <v>27.90631554274005</v>
      </c>
      <c r="AF14" s="13">
        <f t="shared" si="11"/>
        <v>29.859757630731853</v>
      </c>
      <c r="AG14" s="13">
        <f t="shared" si="11"/>
        <v>31.949940664883083</v>
      </c>
      <c r="AH14" s="13">
        <f t="shared" si="11"/>
        <v>34.186436511424901</v>
      </c>
      <c r="AI14" s="13">
        <f t="shared" si="11"/>
        <v>36.579487067224647</v>
      </c>
      <c r="AJ14" s="13">
        <f t="shared" si="11"/>
        <v>39.140051161930373</v>
      </c>
      <c r="AK14" s="13">
        <f t="shared" si="11"/>
        <v>41.488454231646195</v>
      </c>
      <c r="AL14" s="13">
        <f t="shared" si="11"/>
        <v>43.977761485544967</v>
      </c>
      <c r="AM14" s="13">
        <f t="shared" si="11"/>
        <v>46.616427174677668</v>
      </c>
      <c r="AN14" s="13">
        <f t="shared" si="11"/>
        <v>49.41341280515833</v>
      </c>
      <c r="AO14" s="13">
        <f t="shared" si="11"/>
        <v>52.378217573467829</v>
      </c>
      <c r="AP14" s="13">
        <f t="shared" si="11"/>
        <v>55.520910627875899</v>
      </c>
      <c r="AQ14" s="13">
        <f t="shared" si="11"/>
        <v>58.85216526554845</v>
      </c>
      <c r="AR14" s="13">
        <f t="shared" si="11"/>
        <v>62.383295181481358</v>
      </c>
      <c r="AS14" s="13">
        <f t="shared" si="11"/>
        <v>66.126292892370245</v>
      </c>
      <c r="AT14" s="13">
        <f t="shared" si="11"/>
        <v>70.09387046591246</v>
      </c>
      <c r="AU14" s="13">
        <f t="shared" si="11"/>
        <v>73.598563989208088</v>
      </c>
      <c r="AV14" s="13">
        <f t="shared" si="11"/>
        <v>77.278492188668494</v>
      </c>
      <c r="AW14" s="13">
        <f t="shared" si="11"/>
        <v>81.14241679810192</v>
      </c>
      <c r="AX14" s="13">
        <f t="shared" si="11"/>
        <v>85.199537638007016</v>
      </c>
      <c r="AY14" s="13">
        <f t="shared" si="11"/>
        <v>89.459514519907373</v>
      </c>
      <c r="AZ14" s="13">
        <f t="shared" si="11"/>
        <v>93.932490245902741</v>
      </c>
      <c r="BA14" s="13">
        <f t="shared" si="11"/>
        <v>98.629114758197872</v>
      </c>
      <c r="BB14" s="13">
        <f t="shared" si="11"/>
        <v>103.56057049610777</v>
      </c>
      <c r="BC14" s="13">
        <f t="shared" si="11"/>
        <v>108.73859902091316</v>
      </c>
      <c r="BD14" s="13">
        <f t="shared" si="11"/>
        <v>114.17552897195881</v>
      </c>
      <c r="BE14" s="13">
        <f t="shared" si="11"/>
        <v>119.88430542055676</v>
      </c>
    </row>
    <row r="15" spans="1:57" x14ac:dyDescent="0.35">
      <c r="A15" s="57" t="s">
        <v>616</v>
      </c>
      <c r="C15" s="86" t="s">
        <v>601</v>
      </c>
      <c r="D15" s="58" t="s">
        <v>621</v>
      </c>
      <c r="E15" s="87" t="s">
        <v>625</v>
      </c>
      <c r="F15" s="26" t="s">
        <v>44</v>
      </c>
      <c r="G15" s="11">
        <f t="shared" si="1"/>
        <v>0.30954784033632549</v>
      </c>
      <c r="H15" s="11">
        <f t="shared" si="1"/>
        <v>0.41479410605067618</v>
      </c>
      <c r="I15" s="11">
        <f t="shared" si="2"/>
        <v>0.55582410210790612</v>
      </c>
      <c r="J15" s="11">
        <f t="shared" si="2"/>
        <v>0.83373615316185912</v>
      </c>
      <c r="K15" s="11">
        <f t="shared" si="3"/>
        <v>1.2506042297427886</v>
      </c>
      <c r="L15" s="11">
        <f t="shared" si="4"/>
        <v>1.5257371602862022</v>
      </c>
      <c r="M15" s="11">
        <f t="shared" si="5"/>
        <v>1.8003698491377185</v>
      </c>
      <c r="N15" s="11">
        <f t="shared" si="6"/>
        <v>2.1424401204738848</v>
      </c>
      <c r="O15" s="11">
        <f t="shared" si="7"/>
        <v>2.8922941626397445</v>
      </c>
      <c r="P15" s="11">
        <f t="shared" si="8"/>
        <v>2.1402976803534108</v>
      </c>
      <c r="Q15" s="11">
        <f t="shared" si="9"/>
        <v>3.5957001029937299</v>
      </c>
      <c r="R15" s="12">
        <f>$R$8*'[3]Eurostat POM Portables GU'!M6</f>
        <v>4.7103671349217864</v>
      </c>
      <c r="S15" s="12">
        <f>$S$8*'[3]Eurostat POM Portables GU'!N6</f>
        <v>6.7930520531895118</v>
      </c>
      <c r="T15" s="12">
        <f>$T$8*'[3]Eurostat POM Portables GU'!O6</f>
        <v>6.5879873755284857</v>
      </c>
      <c r="U15" s="12">
        <f>$U$8*'[3]Eurostat POM Portables GU'!P6</f>
        <v>6.9157699747855466</v>
      </c>
      <c r="V15" s="12">
        <f>$V$8*'[3]Eurostat POM Portables GU'!Q6</f>
        <v>6.1608327820055253</v>
      </c>
      <c r="W15" s="12">
        <f>$W$8*'[3]Eurostat POM Portables GU'!R6</f>
        <v>9.4435953557722137</v>
      </c>
      <c r="X15" s="12">
        <f>$X$8*'[3]Eurostat POM Portables GU'!S6</f>
        <v>14.01233767224798</v>
      </c>
      <c r="Y15" s="12">
        <f>$Y$8*'[3]Eurostat POM Portables GU'!T6</f>
        <v>16.295196462265721</v>
      </c>
      <c r="Z15" s="12">
        <f>$Z$8*'[3]Eurostat POM Portables GU'!U6</f>
        <v>22.414469639949164</v>
      </c>
      <c r="AA15" s="12">
        <f>$AA$8*'[3]Eurostat POM Portables GU'!V6</f>
        <v>26.791607087730263</v>
      </c>
      <c r="AB15" s="12">
        <f>$AB$8*'[3]Eurostat POM Portables GU'!W6</f>
        <v>23.848382804116515</v>
      </c>
      <c r="AC15" s="13">
        <f t="shared" ref="AC15:BE15" si="12">AB15+(AB15*AB$44)</f>
        <v>25.517769600404669</v>
      </c>
      <c r="AD15" s="13">
        <f t="shared" si="12"/>
        <v>27.304013472432995</v>
      </c>
      <c r="AE15" s="13">
        <f t="shared" si="12"/>
        <v>29.215294415503305</v>
      </c>
      <c r="AF15" s="13">
        <f t="shared" si="12"/>
        <v>31.260365024588538</v>
      </c>
      <c r="AG15" s="13">
        <f t="shared" si="12"/>
        <v>33.448590576309734</v>
      </c>
      <c r="AH15" s="13">
        <f t="shared" si="12"/>
        <v>35.789991916651417</v>
      </c>
      <c r="AI15" s="13">
        <f t="shared" si="12"/>
        <v>38.295291350817017</v>
      </c>
      <c r="AJ15" s="13">
        <f t="shared" si="12"/>
        <v>40.975961745374207</v>
      </c>
      <c r="AK15" s="13">
        <f t="shared" si="12"/>
        <v>43.434519450096658</v>
      </c>
      <c r="AL15" s="13">
        <f t="shared" si="12"/>
        <v>46.04059061710246</v>
      </c>
      <c r="AM15" s="13">
        <f t="shared" si="12"/>
        <v>48.803026054128608</v>
      </c>
      <c r="AN15" s="13">
        <f t="shared" si="12"/>
        <v>51.731207617376327</v>
      </c>
      <c r="AO15" s="13">
        <f t="shared" si="12"/>
        <v>54.835080074418904</v>
      </c>
      <c r="AP15" s="13">
        <f t="shared" si="12"/>
        <v>58.125184878884042</v>
      </c>
      <c r="AQ15" s="13">
        <f t="shared" si="12"/>
        <v>61.612695971617086</v>
      </c>
      <c r="AR15" s="13">
        <f t="shared" si="12"/>
        <v>65.309457729914115</v>
      </c>
      <c r="AS15" s="13">
        <f t="shared" si="12"/>
        <v>69.228025193708959</v>
      </c>
      <c r="AT15" s="13">
        <f t="shared" si="12"/>
        <v>73.381706705331496</v>
      </c>
      <c r="AU15" s="13">
        <f t="shared" si="12"/>
        <v>77.050792040598068</v>
      </c>
      <c r="AV15" s="13">
        <f t="shared" si="12"/>
        <v>80.903331642627975</v>
      </c>
      <c r="AW15" s="13">
        <f t="shared" si="12"/>
        <v>84.948498224759376</v>
      </c>
      <c r="AX15" s="13">
        <f t="shared" si="12"/>
        <v>89.195923135997347</v>
      </c>
      <c r="AY15" s="13">
        <f t="shared" si="12"/>
        <v>93.655719292797215</v>
      </c>
      <c r="AZ15" s="13">
        <f t="shared" si="12"/>
        <v>98.338505257437077</v>
      </c>
      <c r="BA15" s="13">
        <f t="shared" si="12"/>
        <v>103.25543052030893</v>
      </c>
      <c r="BB15" s="13">
        <f t="shared" si="12"/>
        <v>108.41820204632438</v>
      </c>
      <c r="BC15" s="13">
        <f t="shared" si="12"/>
        <v>113.8391121486406</v>
      </c>
      <c r="BD15" s="13">
        <f t="shared" si="12"/>
        <v>119.53106775607263</v>
      </c>
      <c r="BE15" s="13">
        <f t="shared" si="12"/>
        <v>125.50762114387626</v>
      </c>
    </row>
    <row r="16" spans="1:57" x14ac:dyDescent="0.35">
      <c r="A16" s="57" t="s">
        <v>616</v>
      </c>
      <c r="C16" s="86" t="s">
        <v>601</v>
      </c>
      <c r="D16" s="58" t="s">
        <v>621</v>
      </c>
      <c r="E16" s="87" t="s">
        <v>625</v>
      </c>
      <c r="F16" s="26" t="s">
        <v>45</v>
      </c>
      <c r="G16" s="11">
        <f t="shared" si="1"/>
        <v>0.25716339542018235</v>
      </c>
      <c r="H16" s="11">
        <f t="shared" si="1"/>
        <v>0.34459894986304435</v>
      </c>
      <c r="I16" s="11">
        <f t="shared" si="2"/>
        <v>0.46176259281647947</v>
      </c>
      <c r="J16" s="11">
        <f t="shared" si="2"/>
        <v>0.6926438892247192</v>
      </c>
      <c r="K16" s="11">
        <f t="shared" si="3"/>
        <v>1.0389658338370789</v>
      </c>
      <c r="L16" s="11">
        <f t="shared" si="4"/>
        <v>1.2675383172812362</v>
      </c>
      <c r="M16" s="11">
        <f t="shared" si="5"/>
        <v>1.4956952143918587</v>
      </c>
      <c r="N16" s="11">
        <f t="shared" si="6"/>
        <v>1.7798773051263117</v>
      </c>
      <c r="O16" s="11">
        <f t="shared" si="7"/>
        <v>2.402834361920521</v>
      </c>
      <c r="P16" s="11">
        <f t="shared" si="8"/>
        <v>1.7780974278211854</v>
      </c>
      <c r="Q16" s="11">
        <f t="shared" si="9"/>
        <v>2.9872036787395913</v>
      </c>
      <c r="R16" s="12">
        <f>$R$8*'[3]Eurostat POM Portables GU'!M7</f>
        <v>3.9132368191488647</v>
      </c>
      <c r="S16" s="12">
        <f>$S$8*'[3]Eurostat POM Portables GU'!N7</f>
        <v>4.3082778508429058</v>
      </c>
      <c r="T16" s="12">
        <f>$T$8*'[3]Eurostat POM Portables GU'!O7</f>
        <v>3.3510723933655235</v>
      </c>
      <c r="U16" s="12">
        <f>$U$8*'[3]Eurostat POM Portables GU'!P7</f>
        <v>3.7867328392197521</v>
      </c>
      <c r="V16" s="12">
        <f>$V$8*'[3]Eurostat POM Portables GU'!Q7</f>
        <v>4.7711712522298431</v>
      </c>
      <c r="W16" s="12">
        <f>$W$8*'[3]Eurostat POM Portables GU'!R7</f>
        <v>5.0445534685264235</v>
      </c>
      <c r="X16" s="12">
        <f>$X$8*'[3]Eurostat POM Portables GU'!S7</f>
        <v>5.7480187986510201</v>
      </c>
      <c r="Y16" s="12">
        <f>$Y$8*'[3]Eurostat POM Portables GU'!T7</f>
        <v>4.8837235688096081</v>
      </c>
      <c r="Z16" s="12">
        <f>$Z$8*'[3]Eurostat POM Portables GU'!U7</f>
        <v>4.3295057251557436</v>
      </c>
      <c r="AA16" s="12">
        <f>$AA$8*'[3]Eurostat POM Portables GU'!V7</f>
        <v>5.169863344875707</v>
      </c>
      <c r="AB16" s="12">
        <f>$AB$8*'[3]Eurostat POM Portables GU'!W7</f>
        <v>4.4786762749389446</v>
      </c>
      <c r="AC16" s="13">
        <f t="shared" ref="AC16:BE16" si="13">AB16+(AB16*AB$44)</f>
        <v>4.7921836141846708</v>
      </c>
      <c r="AD16" s="13">
        <f t="shared" si="13"/>
        <v>5.1276364671775978</v>
      </c>
      <c r="AE16" s="13">
        <f t="shared" si="13"/>
        <v>5.4865710198800297</v>
      </c>
      <c r="AF16" s="13">
        <f t="shared" si="13"/>
        <v>5.8706309912716321</v>
      </c>
      <c r="AG16" s="13">
        <f t="shared" si="13"/>
        <v>6.2815751606606467</v>
      </c>
      <c r="AH16" s="13">
        <f t="shared" si="13"/>
        <v>6.7212854219068916</v>
      </c>
      <c r="AI16" s="13">
        <f t="shared" si="13"/>
        <v>7.1917754014403741</v>
      </c>
      <c r="AJ16" s="13">
        <f t="shared" si="13"/>
        <v>7.6951996795412008</v>
      </c>
      <c r="AK16" s="13">
        <f t="shared" si="13"/>
        <v>8.1569116603136731</v>
      </c>
      <c r="AL16" s="13">
        <f t="shared" si="13"/>
        <v>8.6463263599324929</v>
      </c>
      <c r="AM16" s="13">
        <f t="shared" si="13"/>
        <v>9.1651059415284415</v>
      </c>
      <c r="AN16" s="13">
        <f t="shared" si="13"/>
        <v>9.7150122980201488</v>
      </c>
      <c r="AO16" s="13">
        <f t="shared" si="13"/>
        <v>10.297913035901358</v>
      </c>
      <c r="AP16" s="13">
        <f t="shared" si="13"/>
        <v>10.915787818055438</v>
      </c>
      <c r="AQ16" s="13">
        <f t="shared" si="13"/>
        <v>11.570735087138765</v>
      </c>
      <c r="AR16" s="13">
        <f t="shared" si="13"/>
        <v>12.26497919236709</v>
      </c>
      <c r="AS16" s="13">
        <f t="shared" si="13"/>
        <v>13.000877943909115</v>
      </c>
      <c r="AT16" s="13">
        <f t="shared" si="13"/>
        <v>13.780930620543662</v>
      </c>
      <c r="AU16" s="13">
        <f t="shared" si="13"/>
        <v>14.469977151570845</v>
      </c>
      <c r="AV16" s="13">
        <f t="shared" si="13"/>
        <v>15.193476009149387</v>
      </c>
      <c r="AW16" s="13">
        <f t="shared" si="13"/>
        <v>15.953149809606856</v>
      </c>
      <c r="AX16" s="13">
        <f t="shared" si="13"/>
        <v>16.7508073000872</v>
      </c>
      <c r="AY16" s="13">
        <f t="shared" si="13"/>
        <v>17.588347665091561</v>
      </c>
      <c r="AZ16" s="13">
        <f t="shared" si="13"/>
        <v>18.467765048346138</v>
      </c>
      <c r="BA16" s="13">
        <f t="shared" si="13"/>
        <v>19.391153300763445</v>
      </c>
      <c r="BB16" s="13">
        <f t="shared" si="13"/>
        <v>20.360710965801619</v>
      </c>
      <c r="BC16" s="13">
        <f t="shared" si="13"/>
        <v>21.378746514091699</v>
      </c>
      <c r="BD16" s="13">
        <f t="shared" si="13"/>
        <v>22.447683839796284</v>
      </c>
      <c r="BE16" s="13">
        <f t="shared" si="13"/>
        <v>23.570068031786096</v>
      </c>
    </row>
    <row r="17" spans="1:57" x14ac:dyDescent="0.35">
      <c r="A17" s="57" t="s">
        <v>616</v>
      </c>
      <c r="C17" s="86" t="s">
        <v>601</v>
      </c>
      <c r="D17" s="58" t="s">
        <v>621</v>
      </c>
      <c r="E17" s="87" t="s">
        <v>625</v>
      </c>
      <c r="F17" s="26" t="s">
        <v>46</v>
      </c>
      <c r="G17" s="11">
        <f t="shared" si="1"/>
        <v>3.1593027003398153</v>
      </c>
      <c r="H17" s="11">
        <f t="shared" si="1"/>
        <v>4.2334656184553525</v>
      </c>
      <c r="I17" s="11">
        <f t="shared" si="2"/>
        <v>5.6728439287301731</v>
      </c>
      <c r="J17" s="11">
        <f t="shared" si="2"/>
        <v>8.5092658930952592</v>
      </c>
      <c r="K17" s="11">
        <f t="shared" si="3"/>
        <v>12.76389883964289</v>
      </c>
      <c r="L17" s="11">
        <f t="shared" si="4"/>
        <v>15.571956584364326</v>
      </c>
      <c r="M17" s="11">
        <f t="shared" si="5"/>
        <v>18.374908769549904</v>
      </c>
      <c r="N17" s="11">
        <f t="shared" si="6"/>
        <v>21.866141435764387</v>
      </c>
      <c r="O17" s="11">
        <f t="shared" si="7"/>
        <v>29.519290938281923</v>
      </c>
      <c r="P17" s="11">
        <f t="shared" si="8"/>
        <v>21.844275294328622</v>
      </c>
      <c r="Q17" s="11">
        <f t="shared" si="9"/>
        <v>36.698382494472085</v>
      </c>
      <c r="R17" s="12">
        <f>$R$8*'[3]Eurostat POM Portables GU'!M8</f>
        <v>48.074881067758433</v>
      </c>
      <c r="S17" s="12">
        <f>$S$8*'[3]Eurostat POM Portables GU'!N8</f>
        <v>62.432040847753584</v>
      </c>
      <c r="T17" s="12">
        <f>$T$8*'[3]Eurostat POM Portables GU'!O8</f>
        <v>61.447486293930261</v>
      </c>
      <c r="U17" s="12">
        <f>$U$8*'[3]Eurostat POM Portables GU'!P8</f>
        <v>79.142716339692811</v>
      </c>
      <c r="V17" s="12">
        <f>$V$8*'[3]Eurostat POM Portables GU'!Q8</f>
        <v>91.833466092676346</v>
      </c>
      <c r="W17" s="12">
        <f>$W$8*'[3]Eurostat POM Portables GU'!R8</f>
        <v>96.75501368306368</v>
      </c>
      <c r="X17" s="12">
        <f>$X$8*'[3]Eurostat POM Portables GU'!S8</f>
        <v>100.25728926059119</v>
      </c>
      <c r="Y17" s="12">
        <f>$Y$8*'[3]Eurostat POM Portables GU'!T8</f>
        <v>97.867886170996513</v>
      </c>
      <c r="Z17" s="12">
        <f>$Z$8*'[3]Eurostat POM Portables GU'!U8</f>
        <v>106.20896044624918</v>
      </c>
      <c r="AA17" s="12">
        <f>$AA$8*'[3]Eurostat POM Portables GU'!V8</f>
        <v>126.39424522471987</v>
      </c>
      <c r="AB17" s="12">
        <f>$AB$8*'[3]Eurostat POM Portables GU'!W8</f>
        <v>118.35527252452867</v>
      </c>
      <c r="AC17" s="13">
        <f t="shared" ref="AC17:BE17" si="14">AB17+(AB17*AB$44)</f>
        <v>126.64014160124569</v>
      </c>
      <c r="AD17" s="13">
        <f t="shared" si="14"/>
        <v>135.50495151333288</v>
      </c>
      <c r="AE17" s="13">
        <f t="shared" si="14"/>
        <v>144.99029811926619</v>
      </c>
      <c r="AF17" s="13">
        <f t="shared" si="14"/>
        <v>155.13961898761482</v>
      </c>
      <c r="AG17" s="13">
        <f t="shared" si="14"/>
        <v>165.99939231674787</v>
      </c>
      <c r="AH17" s="13">
        <f t="shared" si="14"/>
        <v>177.61934977892022</v>
      </c>
      <c r="AI17" s="13">
        <f t="shared" si="14"/>
        <v>190.05270426344464</v>
      </c>
      <c r="AJ17" s="13">
        <f t="shared" si="14"/>
        <v>203.35639356188577</v>
      </c>
      <c r="AK17" s="13">
        <f t="shared" si="14"/>
        <v>215.55777717559891</v>
      </c>
      <c r="AL17" s="13">
        <f t="shared" si="14"/>
        <v>228.49124380613486</v>
      </c>
      <c r="AM17" s="13">
        <f t="shared" si="14"/>
        <v>242.20071843450296</v>
      </c>
      <c r="AN17" s="13">
        <f t="shared" si="14"/>
        <v>256.73276154057316</v>
      </c>
      <c r="AO17" s="13">
        <f t="shared" si="14"/>
        <v>272.13672723300755</v>
      </c>
      <c r="AP17" s="13">
        <f t="shared" si="14"/>
        <v>288.46493086698797</v>
      </c>
      <c r="AQ17" s="13">
        <f t="shared" si="14"/>
        <v>305.77282671900724</v>
      </c>
      <c r="AR17" s="13">
        <f t="shared" si="14"/>
        <v>324.11919632214767</v>
      </c>
      <c r="AS17" s="13">
        <f t="shared" si="14"/>
        <v>343.56634810147654</v>
      </c>
      <c r="AT17" s="13">
        <f t="shared" si="14"/>
        <v>364.18032898756513</v>
      </c>
      <c r="AU17" s="13">
        <f t="shared" si="14"/>
        <v>382.38934543694342</v>
      </c>
      <c r="AV17" s="13">
        <f t="shared" si="14"/>
        <v>401.50881270879057</v>
      </c>
      <c r="AW17" s="13">
        <f t="shared" si="14"/>
        <v>421.58425334423009</v>
      </c>
      <c r="AX17" s="13">
        <f t="shared" si="14"/>
        <v>442.66346601144159</v>
      </c>
      <c r="AY17" s="13">
        <f t="shared" si="14"/>
        <v>464.79663931201367</v>
      </c>
      <c r="AZ17" s="13">
        <f t="shared" si="14"/>
        <v>488.03647127761434</v>
      </c>
      <c r="BA17" s="13">
        <f t="shared" si="14"/>
        <v>512.43829484149501</v>
      </c>
      <c r="BB17" s="13">
        <f t="shared" si="14"/>
        <v>538.06020958356976</v>
      </c>
      <c r="BC17" s="13">
        <f t="shared" si="14"/>
        <v>564.96322006274829</v>
      </c>
      <c r="BD17" s="13">
        <f t="shared" si="14"/>
        <v>593.21138106588569</v>
      </c>
      <c r="BE17" s="13">
        <f t="shared" si="14"/>
        <v>622.87195011917993</v>
      </c>
    </row>
    <row r="18" spans="1:57" x14ac:dyDescent="0.35">
      <c r="A18" s="57" t="s">
        <v>616</v>
      </c>
      <c r="C18" s="86" t="s">
        <v>601</v>
      </c>
      <c r="D18" s="58" t="s">
        <v>621</v>
      </c>
      <c r="E18" s="87" t="s">
        <v>625</v>
      </c>
      <c r="F18" s="26" t="s">
        <v>47</v>
      </c>
      <c r="G18" s="11">
        <f t="shared" si="1"/>
        <v>3.1557569060633401</v>
      </c>
      <c r="H18" s="11">
        <f t="shared" si="1"/>
        <v>4.2287142541248759</v>
      </c>
      <c r="I18" s="11">
        <f t="shared" si="2"/>
        <v>5.6664771005273344</v>
      </c>
      <c r="J18" s="11">
        <f t="shared" si="2"/>
        <v>8.4997156507910017</v>
      </c>
      <c r="K18" s="11">
        <f t="shared" si="3"/>
        <v>12.749573476186503</v>
      </c>
      <c r="L18" s="11">
        <f t="shared" si="4"/>
        <v>15.554479640947534</v>
      </c>
      <c r="M18" s="11">
        <f t="shared" si="5"/>
        <v>18.354285976318089</v>
      </c>
      <c r="N18" s="11">
        <f t="shared" si="6"/>
        <v>21.841600311818524</v>
      </c>
      <c r="O18" s="11">
        <f t="shared" si="7"/>
        <v>29.486160420955009</v>
      </c>
      <c r="P18" s="11">
        <f t="shared" si="8"/>
        <v>21.819758711506708</v>
      </c>
      <c r="Q18" s="11">
        <f t="shared" si="9"/>
        <v>36.657194635331265</v>
      </c>
      <c r="R18" s="12">
        <f>$R$8*'[3]Eurostat POM Portables GU'!M9</f>
        <v>48.020924972283957</v>
      </c>
      <c r="S18" s="12">
        <f>$S$8*'[3]Eurostat POM Portables GU'!N9</f>
        <v>61.852175036907447</v>
      </c>
      <c r="T18" s="12">
        <f>$T$8*'[3]Eurostat POM Portables GU'!O9</f>
        <v>52.425368311792312</v>
      </c>
      <c r="U18" s="12">
        <f>$U$8*'[3]Eurostat POM Portables GU'!P9</f>
        <v>70.094417871241404</v>
      </c>
      <c r="V18" s="12">
        <f>$V$8*'[3]Eurostat POM Portables GU'!Q9</f>
        <v>85.441023055708214</v>
      </c>
      <c r="W18" s="12">
        <f>$W$8*'[3]Eurostat POM Portables GU'!R9</f>
        <v>94.149059521597422</v>
      </c>
      <c r="X18" s="12">
        <f>$X$8*'[3]Eurostat POM Portables GU'!S9</f>
        <v>91.154203695345586</v>
      </c>
      <c r="Y18" s="12">
        <f>$Y$8*'[3]Eurostat POM Portables GU'!T9</f>
        <v>108.19140084367821</v>
      </c>
      <c r="Z18" s="12">
        <f>$Z$8*'[3]Eurostat POM Portables GU'!U9</f>
        <v>99.801291973018678</v>
      </c>
      <c r="AA18" s="12">
        <f>$AA$8*'[3]Eurostat POM Portables GU'!V9</f>
        <v>125.60475870407382</v>
      </c>
      <c r="AB18" s="12">
        <f>$AB$8*'[3]Eurostat POM Portables GU'!W9</f>
        <v>116.26370796973485</v>
      </c>
      <c r="AC18" s="13">
        <f t="shared" ref="AC18:BE18" si="15">AB18+(AB18*AB$44)</f>
        <v>124.40216752761629</v>
      </c>
      <c r="AD18" s="13">
        <f t="shared" si="15"/>
        <v>133.11031925454944</v>
      </c>
      <c r="AE18" s="13">
        <f t="shared" si="15"/>
        <v>142.4280416023679</v>
      </c>
      <c r="AF18" s="13">
        <f t="shared" si="15"/>
        <v>152.39800451453365</v>
      </c>
      <c r="AG18" s="13">
        <f t="shared" si="15"/>
        <v>163.06586483055102</v>
      </c>
      <c r="AH18" s="13">
        <f t="shared" si="15"/>
        <v>174.48047536868958</v>
      </c>
      <c r="AI18" s="13">
        <f t="shared" si="15"/>
        <v>186.69410864449785</v>
      </c>
      <c r="AJ18" s="13">
        <f t="shared" si="15"/>
        <v>199.7626962496127</v>
      </c>
      <c r="AK18" s="13">
        <f t="shared" si="15"/>
        <v>211.74845802458947</v>
      </c>
      <c r="AL18" s="13">
        <f t="shared" si="15"/>
        <v>224.45336550606484</v>
      </c>
      <c r="AM18" s="13">
        <f t="shared" si="15"/>
        <v>237.92056743642874</v>
      </c>
      <c r="AN18" s="13">
        <f t="shared" si="15"/>
        <v>252.19580148261446</v>
      </c>
      <c r="AO18" s="13">
        <f t="shared" si="15"/>
        <v>267.3275495715713</v>
      </c>
      <c r="AP18" s="13">
        <f t="shared" si="15"/>
        <v>283.36720254586555</v>
      </c>
      <c r="AQ18" s="13">
        <f t="shared" si="15"/>
        <v>300.3692346986175</v>
      </c>
      <c r="AR18" s="13">
        <f t="shared" si="15"/>
        <v>318.39138878053456</v>
      </c>
      <c r="AS18" s="13">
        <f t="shared" si="15"/>
        <v>337.49487210736663</v>
      </c>
      <c r="AT18" s="13">
        <f t="shared" si="15"/>
        <v>357.74456443380865</v>
      </c>
      <c r="AU18" s="13">
        <f t="shared" si="15"/>
        <v>375.63179265549905</v>
      </c>
      <c r="AV18" s="13">
        <f t="shared" si="15"/>
        <v>394.41338228827402</v>
      </c>
      <c r="AW18" s="13">
        <f t="shared" si="15"/>
        <v>414.1340514026877</v>
      </c>
      <c r="AX18" s="13">
        <f t="shared" si="15"/>
        <v>434.84075397282209</v>
      </c>
      <c r="AY18" s="13">
        <f t="shared" si="15"/>
        <v>456.58279167146321</v>
      </c>
      <c r="AZ18" s="13">
        <f t="shared" si="15"/>
        <v>479.41193125503639</v>
      </c>
      <c r="BA18" s="13">
        <f t="shared" si="15"/>
        <v>503.38252781778823</v>
      </c>
      <c r="BB18" s="13">
        <f t="shared" si="15"/>
        <v>528.55165420867763</v>
      </c>
      <c r="BC18" s="13">
        <f t="shared" si="15"/>
        <v>554.97923691911149</v>
      </c>
      <c r="BD18" s="13">
        <f t="shared" si="15"/>
        <v>582.72819876506708</v>
      </c>
      <c r="BE18" s="13">
        <f t="shared" si="15"/>
        <v>611.86460870332041</v>
      </c>
    </row>
    <row r="19" spans="1:57" x14ac:dyDescent="0.35">
      <c r="A19" s="57" t="s">
        <v>616</v>
      </c>
      <c r="C19" s="86" t="s">
        <v>601</v>
      </c>
      <c r="D19" s="58" t="s">
        <v>621</v>
      </c>
      <c r="E19" s="87" t="s">
        <v>625</v>
      </c>
      <c r="F19" s="26" t="s">
        <v>48</v>
      </c>
      <c r="G19" s="11">
        <f t="shared" si="1"/>
        <v>0.44520433073174231</v>
      </c>
      <c r="H19" s="11">
        <f t="shared" si="1"/>
        <v>0.59657380318053477</v>
      </c>
      <c r="I19" s="11">
        <f t="shared" si="2"/>
        <v>0.79940889626191669</v>
      </c>
      <c r="J19" s="11">
        <f t="shared" si="2"/>
        <v>1.199113344392875</v>
      </c>
      <c r="K19" s="11">
        <f t="shared" si="3"/>
        <v>1.7986700165893126</v>
      </c>
      <c r="L19" s="11">
        <f t="shared" si="4"/>
        <v>2.1943774202389612</v>
      </c>
      <c r="M19" s="11">
        <f t="shared" si="5"/>
        <v>2.589365355881974</v>
      </c>
      <c r="N19" s="11">
        <f t="shared" si="6"/>
        <v>3.0813447734995489</v>
      </c>
      <c r="O19" s="11">
        <f t="shared" si="7"/>
        <v>4.1598154442243915</v>
      </c>
      <c r="P19" s="11">
        <f t="shared" si="8"/>
        <v>3.07826342872605</v>
      </c>
      <c r="Q19" s="11">
        <f t="shared" si="9"/>
        <v>5.171482560259764</v>
      </c>
      <c r="R19" s="12">
        <f>$R$8*'[3]Eurostat POM Portables GU'!M10</f>
        <v>6.7746421539402917</v>
      </c>
      <c r="S19" s="12">
        <f>$S$8*'[3]Eurostat POM Portables GU'!N10</f>
        <v>8.6945054730336189</v>
      </c>
      <c r="T19" s="12">
        <f>$T$8*'[3]Eurostat POM Portables GU'!O10</f>
        <v>7.8009851933607512</v>
      </c>
      <c r="U19" s="12">
        <f>$U$8*'[3]Eurostat POM Portables GU'!P10</f>
        <v>8.9387223781880909</v>
      </c>
      <c r="V19" s="12">
        <f>$V$8*'[3]Eurostat POM Portables GU'!Q10</f>
        <v>10.746715830265277</v>
      </c>
      <c r="W19" s="12">
        <f>$W$8*'[3]Eurostat POM Portables GU'!R10</f>
        <v>11.451853608645292</v>
      </c>
      <c r="X19" s="12">
        <f>$X$8*'[3]Eurostat POM Portables GU'!S10</f>
        <v>12.063438594593773</v>
      </c>
      <c r="Y19" s="12">
        <f>$Y$8*'[3]Eurostat POM Portables GU'!T10</f>
        <v>11.677418236312084</v>
      </c>
      <c r="Z19" s="12">
        <f>$Z$8*'[3]Eurostat POM Portables GU'!U10</f>
        <v>11.751515539708446</v>
      </c>
      <c r="AA19" s="12">
        <f>$AA$8*'[3]Eurostat POM Portables GU'!V10</f>
        <v>13.803280457746961</v>
      </c>
      <c r="AB19" s="12">
        <f>$AB$8*'[3]Eurostat POM Portables GU'!W10</f>
        <v>11.821886614052037</v>
      </c>
      <c r="AC19" s="13">
        <f t="shared" ref="AC19:BE19" si="16">AB19+(AB19*AB$44)</f>
        <v>12.64941867703568</v>
      </c>
      <c r="AD19" s="13">
        <f t="shared" si="16"/>
        <v>13.534877984428178</v>
      </c>
      <c r="AE19" s="13">
        <f t="shared" si="16"/>
        <v>14.482319443338151</v>
      </c>
      <c r="AF19" s="13">
        <f t="shared" si="16"/>
        <v>15.496081804371821</v>
      </c>
      <c r="AG19" s="13">
        <f t="shared" si="16"/>
        <v>16.580807530677848</v>
      </c>
      <c r="AH19" s="13">
        <f t="shared" si="16"/>
        <v>17.741464057825297</v>
      </c>
      <c r="AI19" s="13">
        <f t="shared" si="16"/>
        <v>18.983366541873067</v>
      </c>
      <c r="AJ19" s="13">
        <f t="shared" si="16"/>
        <v>20.312202199804183</v>
      </c>
      <c r="AK19" s="13">
        <f t="shared" si="16"/>
        <v>21.530934331792434</v>
      </c>
      <c r="AL19" s="13">
        <f t="shared" si="16"/>
        <v>22.822790391699979</v>
      </c>
      <c r="AM19" s="13">
        <f t="shared" si="16"/>
        <v>24.192157815201977</v>
      </c>
      <c r="AN19" s="13">
        <f t="shared" si="16"/>
        <v>25.643687284114094</v>
      </c>
      <c r="AO19" s="13">
        <f t="shared" si="16"/>
        <v>27.182308521160941</v>
      </c>
      <c r="AP19" s="13">
        <f t="shared" si="16"/>
        <v>28.813247032430596</v>
      </c>
      <c r="AQ19" s="13">
        <f t="shared" si="16"/>
        <v>30.542041854376432</v>
      </c>
      <c r="AR19" s="13">
        <f t="shared" si="16"/>
        <v>32.374564365639017</v>
      </c>
      <c r="AS19" s="13">
        <f t="shared" si="16"/>
        <v>34.317038227577356</v>
      </c>
      <c r="AT19" s="13">
        <f t="shared" si="16"/>
        <v>36.376060521231999</v>
      </c>
      <c r="AU19" s="13">
        <f t="shared" si="16"/>
        <v>38.1948635472936</v>
      </c>
      <c r="AV19" s="13">
        <f t="shared" si="16"/>
        <v>40.104606724658282</v>
      </c>
      <c r="AW19" s="13">
        <f t="shared" si="16"/>
        <v>42.109837060891195</v>
      </c>
      <c r="AX19" s="13">
        <f t="shared" si="16"/>
        <v>44.215328913935757</v>
      </c>
      <c r="AY19" s="13">
        <f t="shared" si="16"/>
        <v>46.426095359632548</v>
      </c>
      <c r="AZ19" s="13">
        <f t="shared" si="16"/>
        <v>48.747400127614178</v>
      </c>
      <c r="BA19" s="13">
        <f t="shared" si="16"/>
        <v>51.184770133994888</v>
      </c>
      <c r="BB19" s="13">
        <f t="shared" si="16"/>
        <v>53.744008640694631</v>
      </c>
      <c r="BC19" s="13">
        <f t="shared" si="16"/>
        <v>56.431209072729359</v>
      </c>
      <c r="BD19" s="13">
        <f t="shared" si="16"/>
        <v>59.252769526365825</v>
      </c>
      <c r="BE19" s="13">
        <f t="shared" si="16"/>
        <v>62.215408002684114</v>
      </c>
    </row>
    <row r="20" spans="1:57" x14ac:dyDescent="0.35">
      <c r="A20" s="57" t="s">
        <v>616</v>
      </c>
      <c r="C20" s="86" t="s">
        <v>601</v>
      </c>
      <c r="D20" s="58" t="s">
        <v>621</v>
      </c>
      <c r="E20" s="87" t="s">
        <v>625</v>
      </c>
      <c r="F20" s="26" t="s">
        <v>49</v>
      </c>
      <c r="G20" s="11">
        <f t="shared" si="1"/>
        <v>2.5781656805005939</v>
      </c>
      <c r="H20" s="11">
        <f t="shared" si="1"/>
        <v>3.4547420118707963</v>
      </c>
      <c r="I20" s="11">
        <f t="shared" si="2"/>
        <v>4.6293542959068672</v>
      </c>
      <c r="J20" s="11">
        <f t="shared" si="2"/>
        <v>6.9440314438603004</v>
      </c>
      <c r="K20" s="11">
        <f t="shared" si="3"/>
        <v>10.416047165790451</v>
      </c>
      <c r="L20" s="11">
        <f t="shared" si="4"/>
        <v>12.70757754226435</v>
      </c>
      <c r="M20" s="11">
        <f t="shared" si="5"/>
        <v>14.994941499871931</v>
      </c>
      <c r="N20" s="11">
        <f t="shared" si="6"/>
        <v>17.843980384847598</v>
      </c>
      <c r="O20" s="11">
        <f t="shared" si="7"/>
        <v>24.08937351954426</v>
      </c>
      <c r="P20" s="11">
        <f t="shared" si="8"/>
        <v>17.826136404462751</v>
      </c>
      <c r="Q20" s="11">
        <f t="shared" si="9"/>
        <v>29.947909159497421</v>
      </c>
      <c r="R20" s="12">
        <f>$R$8*'[3]Eurostat POM Portables GU'!M11</f>
        <v>39.231760998941624</v>
      </c>
      <c r="S20" s="12">
        <f>$S$8*'[3]Eurostat POM Portables GU'!N11</f>
        <v>45.954963742324324</v>
      </c>
      <c r="T20" s="12">
        <f>$T$8*'[3]Eurostat POM Portables GU'!O11</f>
        <v>45.244498897437616</v>
      </c>
      <c r="U20" s="12">
        <f>$U$8*'[3]Eurostat POM Portables GU'!P11</f>
        <v>52.834888193534539</v>
      </c>
      <c r="V20" s="12">
        <f>$V$8*'[3]Eurostat POM Portables GU'!Q11</f>
        <v>66.33317702129257</v>
      </c>
      <c r="W20" s="12">
        <f>$W$8*'[3]Eurostat POM Portables GU'!R11</f>
        <v>72.345112776118285</v>
      </c>
      <c r="X20" s="12">
        <f>$X$8*'[3]Eurostat POM Portables GU'!S11</f>
        <v>78.449355277726369</v>
      </c>
      <c r="Y20" s="12">
        <f>$Y$8*'[3]Eurostat POM Portables GU'!T11</f>
        <v>83.651898752877457</v>
      </c>
      <c r="Z20" s="12">
        <f>$Z$8*'[3]Eurostat POM Portables GU'!U11</f>
        <v>89.45995829807525</v>
      </c>
      <c r="AA20" s="12">
        <f>$AA$8*'[3]Eurostat POM Portables GU'!V11</f>
        <v>92.344455608469517</v>
      </c>
      <c r="AB20" s="12">
        <f>$AB$8*'[3]Eurostat POM Portables GU'!W11</f>
        <v>92.438059562953043</v>
      </c>
      <c r="AC20" s="13">
        <f t="shared" ref="AC20:BE20" si="17">AB20+(AB20*AB$44)</f>
        <v>98.908723732359761</v>
      </c>
      <c r="AD20" s="13">
        <f t="shared" si="17"/>
        <v>105.83233439362495</v>
      </c>
      <c r="AE20" s="13">
        <f t="shared" si="17"/>
        <v>113.24059780117869</v>
      </c>
      <c r="AF20" s="13">
        <f t="shared" si="17"/>
        <v>121.1674396472612</v>
      </c>
      <c r="AG20" s="13">
        <f t="shared" si="17"/>
        <v>129.64916042256948</v>
      </c>
      <c r="AH20" s="13">
        <f t="shared" si="17"/>
        <v>138.72460165214935</v>
      </c>
      <c r="AI20" s="13">
        <f t="shared" si="17"/>
        <v>148.43532376779979</v>
      </c>
      <c r="AJ20" s="13">
        <f t="shared" si="17"/>
        <v>158.82579643154577</v>
      </c>
      <c r="AK20" s="13">
        <f t="shared" si="17"/>
        <v>168.35534421743853</v>
      </c>
      <c r="AL20" s="13">
        <f t="shared" si="17"/>
        <v>178.45666487048484</v>
      </c>
      <c r="AM20" s="13">
        <f t="shared" si="17"/>
        <v>189.16406476271393</v>
      </c>
      <c r="AN20" s="13">
        <f t="shared" si="17"/>
        <v>200.51390864847676</v>
      </c>
      <c r="AO20" s="13">
        <f t="shared" si="17"/>
        <v>212.54474316738538</v>
      </c>
      <c r="AP20" s="13">
        <f t="shared" si="17"/>
        <v>225.29742775742849</v>
      </c>
      <c r="AQ20" s="13">
        <f t="shared" si="17"/>
        <v>238.81527342287421</v>
      </c>
      <c r="AR20" s="13">
        <f t="shared" si="17"/>
        <v>253.14418982824665</v>
      </c>
      <c r="AS20" s="13">
        <f t="shared" si="17"/>
        <v>268.33284121794145</v>
      </c>
      <c r="AT20" s="13">
        <f t="shared" si="17"/>
        <v>284.43281169101795</v>
      </c>
      <c r="AU20" s="13">
        <f t="shared" si="17"/>
        <v>298.65445227556881</v>
      </c>
      <c r="AV20" s="13">
        <f t="shared" si="17"/>
        <v>313.58717488934724</v>
      </c>
      <c r="AW20" s="13">
        <f t="shared" si="17"/>
        <v>329.26653363381462</v>
      </c>
      <c r="AX20" s="13">
        <f t="shared" si="17"/>
        <v>345.72986031550533</v>
      </c>
      <c r="AY20" s="13">
        <f t="shared" si="17"/>
        <v>363.01635333128058</v>
      </c>
      <c r="AZ20" s="13">
        <f t="shared" si="17"/>
        <v>381.16717099784461</v>
      </c>
      <c r="BA20" s="13">
        <f t="shared" si="17"/>
        <v>400.22552954773681</v>
      </c>
      <c r="BB20" s="13">
        <f t="shared" si="17"/>
        <v>420.23680602512366</v>
      </c>
      <c r="BC20" s="13">
        <f t="shared" si="17"/>
        <v>441.24864632637986</v>
      </c>
      <c r="BD20" s="13">
        <f t="shared" si="17"/>
        <v>463.31107864269887</v>
      </c>
      <c r="BE20" s="13">
        <f t="shared" si="17"/>
        <v>486.47663257483384</v>
      </c>
    </row>
    <row r="21" spans="1:57" x14ac:dyDescent="0.35">
      <c r="A21" s="57" t="s">
        <v>616</v>
      </c>
      <c r="C21" s="86" t="s">
        <v>601</v>
      </c>
      <c r="D21" s="58" t="s">
        <v>621</v>
      </c>
      <c r="E21" s="87" t="s">
        <v>625</v>
      </c>
      <c r="F21" s="26" t="s">
        <v>35</v>
      </c>
      <c r="G21" s="11">
        <f t="shared" si="1"/>
        <v>33.654786194802043</v>
      </c>
      <c r="H21" s="11">
        <f t="shared" si="1"/>
        <v>45.097413501034737</v>
      </c>
      <c r="I21" s="11">
        <f t="shared" si="2"/>
        <v>60.430534091386555</v>
      </c>
      <c r="J21" s="11">
        <f t="shared" si="2"/>
        <v>90.645801137079829</v>
      </c>
      <c r="K21" s="11">
        <f t="shared" si="3"/>
        <v>135.96870170561974</v>
      </c>
      <c r="L21" s="11">
        <f t="shared" si="4"/>
        <v>165.88181608085608</v>
      </c>
      <c r="M21" s="11">
        <f t="shared" si="5"/>
        <v>195.74054297541016</v>
      </c>
      <c r="N21" s="11">
        <f t="shared" si="6"/>
        <v>232.9312461407381</v>
      </c>
      <c r="O21" s="11">
        <f t="shared" si="7"/>
        <v>314.45718228999647</v>
      </c>
      <c r="P21" s="11">
        <f t="shared" si="8"/>
        <v>232.69831489459739</v>
      </c>
      <c r="Q21" s="11">
        <f t="shared" si="9"/>
        <v>390.93316902292361</v>
      </c>
      <c r="R21" s="12">
        <f>R5*'[3]Eurostat POM Portables GU'!M12</f>
        <v>512.12245142002996</v>
      </c>
      <c r="S21" s="12">
        <f>S5*'[3]Eurostat POM Portables GU'!N12</f>
        <v>537.56482923906526</v>
      </c>
      <c r="T21" s="12">
        <f>T5*'[3]Eurostat POM Portables GU'!O12</f>
        <v>601.31898191479718</v>
      </c>
      <c r="U21" s="12">
        <f>U5*'[3]Eurostat POM Portables GU'!P12</f>
        <v>775.60873170265018</v>
      </c>
      <c r="V21" s="12">
        <f>V5*'[3]Eurostat POM Portables GU'!Q12</f>
        <v>839.00000000000011</v>
      </c>
      <c r="W21" s="12">
        <f>W5*'[3]Eurostat POM Portables GU'!R12</f>
        <v>819</v>
      </c>
      <c r="X21" s="12">
        <f>X5*'[3]Eurostat POM Portables GU'!S12</f>
        <v>976</v>
      </c>
      <c r="Y21" s="12">
        <f>Y5*'[3]Eurostat POM Portables GU'!T12</f>
        <v>964.10814013065192</v>
      </c>
      <c r="Z21" s="12">
        <f>Z5*'[3]Eurostat POM Portables GU'!U12</f>
        <v>1074.6986414036799</v>
      </c>
      <c r="AA21" s="12">
        <f>AA5*'[3]Eurostat POM Portables GU'!V12</f>
        <v>1041.1180521818649</v>
      </c>
      <c r="AB21" s="12">
        <f>$AB$8*'[3]Eurostat POM Portables GU'!W12</f>
        <v>856.95037313476439</v>
      </c>
      <c r="AC21" s="13">
        <f t="shared" ref="AC21:BE21" si="18">AB21+(AB21*AB$44)</f>
        <v>916.9368992541979</v>
      </c>
      <c r="AD21" s="13">
        <f t="shared" si="18"/>
        <v>981.12248220199172</v>
      </c>
      <c r="AE21" s="13">
        <f t="shared" si="18"/>
        <v>1049.8010559561312</v>
      </c>
      <c r="AF21" s="13">
        <f t="shared" si="18"/>
        <v>1123.2871298730604</v>
      </c>
      <c r="AG21" s="13">
        <f t="shared" si="18"/>
        <v>1201.9172289641747</v>
      </c>
      <c r="AH21" s="13">
        <f t="shared" si="18"/>
        <v>1286.0514349916668</v>
      </c>
      <c r="AI21" s="13">
        <f t="shared" si="18"/>
        <v>1376.0750354410836</v>
      </c>
      <c r="AJ21" s="13">
        <f t="shared" si="18"/>
        <v>1472.4002879219595</v>
      </c>
      <c r="AK21" s="13">
        <f t="shared" si="18"/>
        <v>1560.7443051972771</v>
      </c>
      <c r="AL21" s="13">
        <f t="shared" si="18"/>
        <v>1654.3889635091136</v>
      </c>
      <c r="AM21" s="13">
        <f t="shared" si="18"/>
        <v>1753.6523013196604</v>
      </c>
      <c r="AN21" s="13">
        <f t="shared" si="18"/>
        <v>1858.87143939884</v>
      </c>
      <c r="AO21" s="13">
        <f t="shared" si="18"/>
        <v>1970.4037257627704</v>
      </c>
      <c r="AP21" s="13">
        <f t="shared" si="18"/>
        <v>2088.6279493085367</v>
      </c>
      <c r="AQ21" s="13">
        <f t="shared" si="18"/>
        <v>2213.9456262670487</v>
      </c>
      <c r="AR21" s="13">
        <f t="shared" si="18"/>
        <v>2346.7823638430718</v>
      </c>
      <c r="AS21" s="13">
        <f t="shared" si="18"/>
        <v>2487.5893056736563</v>
      </c>
      <c r="AT21" s="13">
        <f t="shared" si="18"/>
        <v>2636.8446640140755</v>
      </c>
      <c r="AU21" s="13">
        <f t="shared" si="18"/>
        <v>2768.6868972147795</v>
      </c>
      <c r="AV21" s="13">
        <f t="shared" si="18"/>
        <v>2907.1212420755182</v>
      </c>
      <c r="AW21" s="13">
        <f t="shared" si="18"/>
        <v>3052.4773041792942</v>
      </c>
      <c r="AX21" s="13">
        <f t="shared" si="18"/>
        <v>3205.1011693882588</v>
      </c>
      <c r="AY21" s="13">
        <f t="shared" si="18"/>
        <v>3365.3562278576719</v>
      </c>
      <c r="AZ21" s="13">
        <f t="shared" si="18"/>
        <v>3533.6240392505556</v>
      </c>
      <c r="BA21" s="13">
        <f t="shared" si="18"/>
        <v>3710.3052412130833</v>
      </c>
      <c r="BB21" s="13">
        <f t="shared" si="18"/>
        <v>3895.8205032737374</v>
      </c>
      <c r="BC21" s="13">
        <f t="shared" si="18"/>
        <v>4090.6115284374241</v>
      </c>
      <c r="BD21" s="13">
        <f t="shared" si="18"/>
        <v>4295.1421048592956</v>
      </c>
      <c r="BE21" s="13">
        <f t="shared" si="18"/>
        <v>4509.8992101022604</v>
      </c>
    </row>
    <row r="22" spans="1:57" x14ac:dyDescent="0.35">
      <c r="A22" s="57" t="s">
        <v>616</v>
      </c>
      <c r="C22" s="86" t="s">
        <v>601</v>
      </c>
      <c r="D22" s="58" t="s">
        <v>621</v>
      </c>
      <c r="E22" s="87" t="s">
        <v>625</v>
      </c>
      <c r="F22" s="26" t="s">
        <v>34</v>
      </c>
      <c r="G22" s="11">
        <f t="shared" si="1"/>
        <v>41.406322247096661</v>
      </c>
      <c r="H22" s="11">
        <f t="shared" si="1"/>
        <v>55.484471811109529</v>
      </c>
      <c r="I22" s="11">
        <f t="shared" si="2"/>
        <v>74.349192226886771</v>
      </c>
      <c r="J22" s="11">
        <f t="shared" si="2"/>
        <v>111.52378834033016</v>
      </c>
      <c r="K22" s="11">
        <f t="shared" si="3"/>
        <v>167.28568251049523</v>
      </c>
      <c r="L22" s="11">
        <f t="shared" si="4"/>
        <v>204.08853266280417</v>
      </c>
      <c r="M22" s="11">
        <f t="shared" si="5"/>
        <v>240.82446854210892</v>
      </c>
      <c r="N22" s="11">
        <f t="shared" si="6"/>
        <v>286.58111756510959</v>
      </c>
      <c r="O22" s="11">
        <f t="shared" si="7"/>
        <v>386.88450871289797</v>
      </c>
      <c r="P22" s="11">
        <f t="shared" si="8"/>
        <v>286.29453644754449</v>
      </c>
      <c r="Q22" s="11">
        <f t="shared" si="9"/>
        <v>480.97482123187473</v>
      </c>
      <c r="R22" s="12">
        <f>R4*'[3]Eurostat POM Portables GU'!M13</f>
        <v>630.07701581375591</v>
      </c>
      <c r="S22" s="12">
        <f>S4*'[3]Eurostat POM Portables GU'!N13</f>
        <v>773.54242348333025</v>
      </c>
      <c r="T22" s="12">
        <f>T4*'[3]Eurostat POM Portables GU'!O13</f>
        <v>725.1727407704409</v>
      </c>
      <c r="U22" s="12">
        <f>U4*'[3]Eurostat POM Portables GU'!P13</f>
        <v>897.6823746701848</v>
      </c>
      <c r="V22" s="12">
        <f>V4*'[3]Eurostat POM Portables GU'!Q13</f>
        <v>1154.4312720848056</v>
      </c>
      <c r="W22" s="12">
        <f>W4*'[3]Eurostat POM Portables GU'!R13</f>
        <v>1231.6303947405706</v>
      </c>
      <c r="X22" s="12">
        <f>X4*'[3]Eurostat POM Portables GU'!S13</f>
        <v>1282.3240245093014</v>
      </c>
      <c r="Y22" s="12">
        <f>Y4*'[3]Eurostat POM Portables GU'!T13</f>
        <v>1288.7690159044241</v>
      </c>
      <c r="Z22" s="12">
        <f>Z4*'[3]Eurostat POM Portables GU'!U13</f>
        <v>1385.6556654991614</v>
      </c>
      <c r="AA22" s="12">
        <f>AA4*'[3]Eurostat POM Portables GU'!V13</f>
        <v>1800.0819327899669</v>
      </c>
      <c r="AB22" s="12">
        <f>AB4*'[3]Eurostat POM Portables GU'!W13</f>
        <v>1568.1874443670886</v>
      </c>
      <c r="AC22" s="13">
        <f t="shared" ref="AC22:BE22" si="19">AB22+(AB22*AB$44)</f>
        <v>1677.9605654727848</v>
      </c>
      <c r="AD22" s="13">
        <f t="shared" si="19"/>
        <v>1795.4178050558796</v>
      </c>
      <c r="AE22" s="13">
        <f t="shared" si="19"/>
        <v>1921.0970514097912</v>
      </c>
      <c r="AF22" s="13">
        <f t="shared" si="19"/>
        <v>2055.5738450084764</v>
      </c>
      <c r="AG22" s="13">
        <f t="shared" si="19"/>
        <v>2199.4640141590698</v>
      </c>
      <c r="AH22" s="13">
        <f t="shared" si="19"/>
        <v>2353.4264951502046</v>
      </c>
      <c r="AI22" s="13">
        <f t="shared" si="19"/>
        <v>2518.1663498107191</v>
      </c>
      <c r="AJ22" s="13">
        <f t="shared" si="19"/>
        <v>2694.4379942974692</v>
      </c>
      <c r="AK22" s="13">
        <f t="shared" si="19"/>
        <v>2856.1042739553172</v>
      </c>
      <c r="AL22" s="13">
        <f t="shared" si="19"/>
        <v>3027.4705303926362</v>
      </c>
      <c r="AM22" s="13">
        <f t="shared" si="19"/>
        <v>3209.1187622161942</v>
      </c>
      <c r="AN22" s="13">
        <f t="shared" si="19"/>
        <v>3401.6658879491661</v>
      </c>
      <c r="AO22" s="13">
        <f t="shared" si="19"/>
        <v>3605.7658412261162</v>
      </c>
      <c r="AP22" s="13">
        <f t="shared" si="19"/>
        <v>3822.1117916996832</v>
      </c>
      <c r="AQ22" s="13">
        <f t="shared" si="19"/>
        <v>4051.4384992016639</v>
      </c>
      <c r="AR22" s="13">
        <f t="shared" si="19"/>
        <v>4294.5248091537642</v>
      </c>
      <c r="AS22" s="13">
        <f t="shared" si="19"/>
        <v>4552.1962977029898</v>
      </c>
      <c r="AT22" s="13">
        <f t="shared" si="19"/>
        <v>4825.3280755651695</v>
      </c>
      <c r="AU22" s="13">
        <f t="shared" si="19"/>
        <v>5066.5944793434282</v>
      </c>
      <c r="AV22" s="13">
        <f t="shared" si="19"/>
        <v>5319.9242033105993</v>
      </c>
      <c r="AW22" s="13">
        <f t="shared" si="19"/>
        <v>5585.9204134761294</v>
      </c>
      <c r="AX22" s="13">
        <f t="shared" si="19"/>
        <v>5865.2164341499356</v>
      </c>
      <c r="AY22" s="13">
        <f t="shared" si="19"/>
        <v>6158.4772558574323</v>
      </c>
      <c r="AZ22" s="13">
        <f t="shared" si="19"/>
        <v>6466.4011186503039</v>
      </c>
      <c r="BA22" s="13">
        <f t="shared" si="19"/>
        <v>6789.721174582819</v>
      </c>
      <c r="BB22" s="13">
        <f t="shared" si="19"/>
        <v>7129.2072333119595</v>
      </c>
      <c r="BC22" s="13">
        <f t="shared" si="19"/>
        <v>7485.6675949775572</v>
      </c>
      <c r="BD22" s="13">
        <f t="shared" si="19"/>
        <v>7859.9509747264347</v>
      </c>
      <c r="BE22" s="13">
        <f t="shared" si="19"/>
        <v>8252.9485234627573</v>
      </c>
    </row>
    <row r="23" spans="1:57" x14ac:dyDescent="0.35">
      <c r="A23" s="57" t="s">
        <v>616</v>
      </c>
      <c r="C23" s="86" t="s">
        <v>601</v>
      </c>
      <c r="D23" s="58" t="s">
        <v>621</v>
      </c>
      <c r="E23" s="87" t="s">
        <v>625</v>
      </c>
      <c r="F23" s="26" t="s">
        <v>50</v>
      </c>
      <c r="G23" s="11">
        <f t="shared" si="1"/>
        <v>1.7262419503894677</v>
      </c>
      <c r="H23" s="11">
        <f t="shared" si="1"/>
        <v>2.3131642135218868</v>
      </c>
      <c r="I23" s="11">
        <f t="shared" si="2"/>
        <v>3.0996400461193283</v>
      </c>
      <c r="J23" s="11">
        <f t="shared" si="2"/>
        <v>4.6494600691789927</v>
      </c>
      <c r="K23" s="11">
        <f t="shared" si="3"/>
        <v>6.974190103768489</v>
      </c>
      <c r="L23" s="11">
        <f t="shared" si="4"/>
        <v>8.5085119265975564</v>
      </c>
      <c r="M23" s="11">
        <f t="shared" si="5"/>
        <v>10.040044073385117</v>
      </c>
      <c r="N23" s="11">
        <f t="shared" si="6"/>
        <v>11.947652447328288</v>
      </c>
      <c r="O23" s="11">
        <f t="shared" si="7"/>
        <v>16.12933080389319</v>
      </c>
      <c r="P23" s="11">
        <f t="shared" si="8"/>
        <v>11.93570479488096</v>
      </c>
      <c r="Q23" s="11">
        <f t="shared" si="9"/>
        <v>20.051984055400013</v>
      </c>
      <c r="R23" s="12">
        <f>$R$8*'[3]Eurostat POM Portables GU'!M14</f>
        <v>26.268099112574017</v>
      </c>
      <c r="S23" s="12">
        <f>$S$8*'[3]Eurostat POM Portables GU'!N14</f>
        <v>26.534315910811536</v>
      </c>
      <c r="T23" s="12">
        <f>$T$8*'[3]Eurostat POM Portables GU'!O14</f>
        <v>26.564195246109321</v>
      </c>
      <c r="U23" s="12">
        <f>$U$8*'[3]Eurostat POM Portables GU'!P14</f>
        <v>30.592815306327996</v>
      </c>
      <c r="V23" s="12">
        <f>$V$8*'[3]Eurostat POM Portables GU'!Q14</f>
        <v>38.794717706237805</v>
      </c>
      <c r="W23" s="12">
        <f>$W$8*'[3]Eurostat POM Portables GU'!R14</f>
        <v>38.228630313619675</v>
      </c>
      <c r="X23" s="12">
        <f>$X$8*'[3]Eurostat POM Portables GU'!S14</f>
        <v>41.74097771380913</v>
      </c>
      <c r="Y23" s="12">
        <f>$Y$8*'[3]Eurostat POM Portables GU'!T14</f>
        <v>39.795094030993148</v>
      </c>
      <c r="Z23" s="12">
        <f>$Z$8*'[3]Eurostat POM Portables GU'!U14</f>
        <v>44.482578821885866</v>
      </c>
      <c r="AA23" s="12">
        <f>$AA$8*'[3]Eurostat POM Portables GU'!V14</f>
        <v>47.114518167586489</v>
      </c>
      <c r="AB23" s="12">
        <f>$AB$8*'[3]Eurostat POM Portables GU'!W14</f>
        <v>65.29318914530279</v>
      </c>
      <c r="AC23" s="13">
        <f t="shared" ref="AC23:BE23" si="20">AB23+(AB23*AB$44)</f>
        <v>69.863712385473988</v>
      </c>
      <c r="AD23" s="13">
        <f t="shared" si="20"/>
        <v>74.754172252457167</v>
      </c>
      <c r="AE23" s="13">
        <f t="shared" si="20"/>
        <v>79.986964310129167</v>
      </c>
      <c r="AF23" s="13">
        <f t="shared" si="20"/>
        <v>85.586051811838203</v>
      </c>
      <c r="AG23" s="13">
        <f t="shared" si="20"/>
        <v>91.577075438666881</v>
      </c>
      <c r="AH23" s="13">
        <f t="shared" si="20"/>
        <v>97.987470719373562</v>
      </c>
      <c r="AI23" s="13">
        <f t="shared" si="20"/>
        <v>104.84659366972971</v>
      </c>
      <c r="AJ23" s="13">
        <f t="shared" si="20"/>
        <v>112.1858552266108</v>
      </c>
      <c r="AK23" s="13">
        <f t="shared" si="20"/>
        <v>118.91700654020744</v>
      </c>
      <c r="AL23" s="13">
        <f t="shared" si="20"/>
        <v>126.05202693261988</v>
      </c>
      <c r="AM23" s="13">
        <f t="shared" si="20"/>
        <v>133.61514854857708</v>
      </c>
      <c r="AN23" s="13">
        <f t="shared" si="20"/>
        <v>141.63205746149171</v>
      </c>
      <c r="AO23" s="13">
        <f t="shared" si="20"/>
        <v>150.1299809091812</v>
      </c>
      <c r="AP23" s="13">
        <f t="shared" si="20"/>
        <v>159.13777976373208</v>
      </c>
      <c r="AQ23" s="13">
        <f t="shared" si="20"/>
        <v>168.68604654955601</v>
      </c>
      <c r="AR23" s="13">
        <f t="shared" si="20"/>
        <v>178.80720934252938</v>
      </c>
      <c r="AS23" s="13">
        <f t="shared" si="20"/>
        <v>189.53564190308114</v>
      </c>
      <c r="AT23" s="13">
        <f t="shared" si="20"/>
        <v>200.907780417266</v>
      </c>
      <c r="AU23" s="13">
        <f t="shared" si="20"/>
        <v>210.95316943812929</v>
      </c>
      <c r="AV23" s="13">
        <f t="shared" si="20"/>
        <v>221.50082791003575</v>
      </c>
      <c r="AW23" s="13">
        <f t="shared" si="20"/>
        <v>232.57586930553754</v>
      </c>
      <c r="AX23" s="13">
        <f t="shared" si="20"/>
        <v>244.20466277081442</v>
      </c>
      <c r="AY23" s="13">
        <f t="shared" si="20"/>
        <v>256.41489590935515</v>
      </c>
      <c r="AZ23" s="13">
        <f t="shared" si="20"/>
        <v>269.23564070482291</v>
      </c>
      <c r="BA23" s="13">
        <f t="shared" si="20"/>
        <v>282.69742274006404</v>
      </c>
      <c r="BB23" s="13">
        <f t="shared" si="20"/>
        <v>296.83229387706723</v>
      </c>
      <c r="BC23" s="13">
        <f t="shared" si="20"/>
        <v>311.67390857092062</v>
      </c>
      <c r="BD23" s="13">
        <f t="shared" si="20"/>
        <v>327.25760399946665</v>
      </c>
      <c r="BE23" s="13">
        <f t="shared" si="20"/>
        <v>343.62048419944</v>
      </c>
    </row>
    <row r="24" spans="1:57" x14ac:dyDescent="0.35">
      <c r="A24" s="57" t="s">
        <v>616</v>
      </c>
      <c r="C24" s="86" t="s">
        <v>601</v>
      </c>
      <c r="D24" s="58" t="s">
        <v>621</v>
      </c>
      <c r="E24" s="87" t="s">
        <v>625</v>
      </c>
      <c r="F24" s="26" t="s">
        <v>51</v>
      </c>
      <c r="G24" s="11">
        <f t="shared" si="1"/>
        <v>1.9063309754841526</v>
      </c>
      <c r="H24" s="11">
        <f t="shared" si="1"/>
        <v>2.5544835071487646</v>
      </c>
      <c r="I24" s="11">
        <f t="shared" si="2"/>
        <v>3.4230078995793449</v>
      </c>
      <c r="J24" s="11">
        <f t="shared" si="2"/>
        <v>5.1345118493690176</v>
      </c>
      <c r="K24" s="11">
        <f t="shared" si="3"/>
        <v>7.7017677740535264</v>
      </c>
      <c r="L24" s="11">
        <f t="shared" si="4"/>
        <v>9.3961566843453017</v>
      </c>
      <c r="M24" s="11">
        <f t="shared" si="5"/>
        <v>11.087464887527455</v>
      </c>
      <c r="N24" s="11">
        <f t="shared" si="6"/>
        <v>13.19408321615767</v>
      </c>
      <c r="O24" s="11">
        <f t="shared" si="7"/>
        <v>17.812012341812856</v>
      </c>
      <c r="P24" s="11">
        <f t="shared" si="8"/>
        <v>13.180889132941514</v>
      </c>
      <c r="Q24" s="11">
        <f t="shared" si="9"/>
        <v>22.143893743341742</v>
      </c>
      <c r="R24" s="12">
        <f>$R$8*'[3]Eurostat POM Portables GU'!M15</f>
        <v>29.008500803777682</v>
      </c>
      <c r="S24" s="12">
        <f>$S$8*'[3]Eurostat POM Portables GU'!N15</f>
        <v>26.207020384158358</v>
      </c>
      <c r="T24" s="12">
        <f>$T$8*'[3]Eurostat POM Portables GU'!O15</f>
        <v>25.906367348710397</v>
      </c>
      <c r="U24" s="12">
        <f>$U$8*'[3]Eurostat POM Portables GU'!P15</f>
        <v>31.681295052484348</v>
      </c>
      <c r="V24" s="12">
        <f>$V$8*'[3]Eurostat POM Portables GU'!Q15</f>
        <v>41.782489995255517</v>
      </c>
      <c r="W24" s="12">
        <f>$W$8*'[3]Eurostat POM Portables GU'!R15</f>
        <v>40.260796402836476</v>
      </c>
      <c r="X24" s="12">
        <f>$X$8*'[3]Eurostat POM Portables GU'!S15</f>
        <v>58.146267418113538</v>
      </c>
      <c r="Y24" s="12">
        <f>$Y$8*'[3]Eurostat POM Portables GU'!T15</f>
        <v>68.710605854242118</v>
      </c>
      <c r="Z24" s="12">
        <f>$Z$8*'[3]Eurostat POM Portables GU'!U15</f>
        <v>72.240895528312976</v>
      </c>
      <c r="AA24" s="12">
        <f>$AA$8*'[3]Eurostat POM Portables GU'!V15</f>
        <v>63.846538943859095</v>
      </c>
      <c r="AB24" s="12">
        <f>$AB$8*'[3]Eurostat POM Portables GU'!W15</f>
        <v>72.136242743052151</v>
      </c>
      <c r="AC24" s="13">
        <f t="shared" ref="AC24:BE24" si="21">AB24+(AB24*AB$44)</f>
        <v>77.185779735065807</v>
      </c>
      <c r="AD24" s="13">
        <f t="shared" si="21"/>
        <v>82.588784316520417</v>
      </c>
      <c r="AE24" s="13">
        <f t="shared" si="21"/>
        <v>88.369999218676853</v>
      </c>
      <c r="AF24" s="13">
        <f t="shared" si="21"/>
        <v>94.555899163984236</v>
      </c>
      <c r="AG24" s="13">
        <f t="shared" si="21"/>
        <v>101.17481210546313</v>
      </c>
      <c r="AH24" s="13">
        <f t="shared" si="21"/>
        <v>108.25704895284555</v>
      </c>
      <c r="AI24" s="13">
        <f t="shared" si="21"/>
        <v>115.83504237954475</v>
      </c>
      <c r="AJ24" s="13">
        <f t="shared" si="21"/>
        <v>123.94349534611288</v>
      </c>
      <c r="AK24" s="13">
        <f t="shared" si="21"/>
        <v>131.38010506687965</v>
      </c>
      <c r="AL24" s="13">
        <f t="shared" si="21"/>
        <v>139.26291137089243</v>
      </c>
      <c r="AM24" s="13">
        <f t="shared" si="21"/>
        <v>147.61868605314598</v>
      </c>
      <c r="AN24" s="13">
        <f t="shared" si="21"/>
        <v>156.47580721633474</v>
      </c>
      <c r="AO24" s="13">
        <f t="shared" si="21"/>
        <v>165.86435564931483</v>
      </c>
      <c r="AP24" s="13">
        <f t="shared" si="21"/>
        <v>175.81621698827371</v>
      </c>
      <c r="AQ24" s="13">
        <f t="shared" si="21"/>
        <v>186.36519000757013</v>
      </c>
      <c r="AR24" s="13">
        <f t="shared" si="21"/>
        <v>197.54710140802433</v>
      </c>
      <c r="AS24" s="13">
        <f t="shared" si="21"/>
        <v>209.39992749250578</v>
      </c>
      <c r="AT24" s="13">
        <f t="shared" si="21"/>
        <v>221.96392314205613</v>
      </c>
      <c r="AU24" s="13">
        <f t="shared" si="21"/>
        <v>233.06211929915895</v>
      </c>
      <c r="AV24" s="13">
        <f t="shared" si="21"/>
        <v>244.7152252641169</v>
      </c>
      <c r="AW24" s="13">
        <f t="shared" si="21"/>
        <v>256.95098652732275</v>
      </c>
      <c r="AX24" s="13">
        <f t="shared" si="21"/>
        <v>269.79853585368892</v>
      </c>
      <c r="AY24" s="13">
        <f t="shared" si="21"/>
        <v>283.28846264637338</v>
      </c>
      <c r="AZ24" s="13">
        <f t="shared" si="21"/>
        <v>297.45288577869206</v>
      </c>
      <c r="BA24" s="13">
        <f t="shared" si="21"/>
        <v>312.32553006762669</v>
      </c>
      <c r="BB24" s="13">
        <f t="shared" si="21"/>
        <v>327.94180657100804</v>
      </c>
      <c r="BC24" s="13">
        <f t="shared" si="21"/>
        <v>344.33889689955845</v>
      </c>
      <c r="BD24" s="13">
        <f t="shared" si="21"/>
        <v>361.55584174453639</v>
      </c>
      <c r="BE24" s="13">
        <f t="shared" si="21"/>
        <v>379.63363383176323</v>
      </c>
    </row>
    <row r="25" spans="1:57" x14ac:dyDescent="0.35">
      <c r="A25" s="57" t="s">
        <v>616</v>
      </c>
      <c r="C25" s="86" t="s">
        <v>601</v>
      </c>
      <c r="D25" s="58" t="s">
        <v>621</v>
      </c>
      <c r="E25" s="87" t="s">
        <v>625</v>
      </c>
      <c r="F25" s="26" t="s">
        <v>52</v>
      </c>
      <c r="G25" s="11">
        <f t="shared" si="1"/>
        <v>0.17477033367997155</v>
      </c>
      <c r="H25" s="11">
        <f t="shared" si="1"/>
        <v>0.23419224713116191</v>
      </c>
      <c r="I25" s="11">
        <f t="shared" si="2"/>
        <v>0.31381761115575696</v>
      </c>
      <c r="J25" s="11">
        <f t="shared" si="2"/>
        <v>0.47072641673363541</v>
      </c>
      <c r="K25" s="11">
        <f t="shared" si="3"/>
        <v>0.70608962510045314</v>
      </c>
      <c r="L25" s="11">
        <f t="shared" si="4"/>
        <v>0.86142934262255277</v>
      </c>
      <c r="M25" s="11">
        <f t="shared" si="5"/>
        <v>1.0164866242946122</v>
      </c>
      <c r="N25" s="11">
        <f t="shared" si="6"/>
        <v>1.2096190829105884</v>
      </c>
      <c r="O25" s="11">
        <f t="shared" si="7"/>
        <v>1.6329857619292945</v>
      </c>
      <c r="P25" s="11">
        <f t="shared" si="8"/>
        <v>1.2084094638276779</v>
      </c>
      <c r="Q25" s="11">
        <f t="shared" si="9"/>
        <v>2.0301278992304987</v>
      </c>
      <c r="R25" s="12">
        <f>$R$8*'[3]Eurostat POM Portables GU'!M16</f>
        <v>2.6594675479919534</v>
      </c>
      <c r="S25" s="12">
        <f>$S$8*'[3]Eurostat POM Portables GU'!N16</f>
        <v>2.763643350056205</v>
      </c>
      <c r="T25" s="12">
        <f>$T$8*'[3]Eurostat POM Portables GU'!O16</f>
        <v>3.4481564087577317</v>
      </c>
      <c r="U25" s="12">
        <f>$U$8*'[3]Eurostat POM Portables GU'!P16</f>
        <v>3.677116888610759</v>
      </c>
      <c r="V25" s="12">
        <f>$V$8*'[3]Eurostat POM Portables GU'!Q16</f>
        <v>3.9257938216163031</v>
      </c>
      <c r="W25" s="12">
        <f>$W$8*'[3]Eurostat POM Portables GU'!R16</f>
        <v>5.2931949665011855</v>
      </c>
      <c r="X25" s="12">
        <f>$X$8*'[3]Eurostat POM Portables GU'!S16</f>
        <v>6.5053757819925924</v>
      </c>
      <c r="Y25" s="12">
        <f>$Y$8*'[3]Eurostat POM Portables GU'!T16</f>
        <v>6.1602612145182585</v>
      </c>
      <c r="Z25" s="12">
        <f>$Z$8*'[3]Eurostat POM Portables GU'!U16</f>
        <v>4.1810655288646892</v>
      </c>
      <c r="AA25" s="12">
        <f>$AA$8*'[3]Eurostat POM Portables GU'!V16</f>
        <v>7.940706359272145</v>
      </c>
      <c r="AB25" s="12">
        <f>$AB$8*'[3]Eurostat POM Portables GU'!W16</f>
        <v>7.7274216540697829</v>
      </c>
      <c r="AC25" s="13">
        <f t="shared" ref="AC25:BE25" si="22">AB25+(AB25*AB$44)</f>
        <v>8.2683411698546685</v>
      </c>
      <c r="AD25" s="13">
        <f t="shared" si="22"/>
        <v>8.847125051744495</v>
      </c>
      <c r="AE25" s="13">
        <f t="shared" si="22"/>
        <v>9.4664238053666097</v>
      </c>
      <c r="AF25" s="13">
        <f t="shared" si="22"/>
        <v>10.129073471742272</v>
      </c>
      <c r="AG25" s="13">
        <f t="shared" si="22"/>
        <v>10.838108614764231</v>
      </c>
      <c r="AH25" s="13">
        <f t="shared" si="22"/>
        <v>11.596776217797727</v>
      </c>
      <c r="AI25" s="13">
        <f t="shared" si="22"/>
        <v>12.408550553043568</v>
      </c>
      <c r="AJ25" s="13">
        <f t="shared" si="22"/>
        <v>13.277149091756618</v>
      </c>
      <c r="AK25" s="13">
        <f t="shared" si="22"/>
        <v>14.073778037262015</v>
      </c>
      <c r="AL25" s="13">
        <f t="shared" si="22"/>
        <v>14.918204719497735</v>
      </c>
      <c r="AM25" s="13">
        <f t="shared" si="22"/>
        <v>15.8132970026676</v>
      </c>
      <c r="AN25" s="13">
        <f t="shared" si="22"/>
        <v>16.762094822827656</v>
      </c>
      <c r="AO25" s="13">
        <f t="shared" si="22"/>
        <v>17.767820512197314</v>
      </c>
      <c r="AP25" s="13">
        <f t="shared" si="22"/>
        <v>18.833889742929152</v>
      </c>
      <c r="AQ25" s="13">
        <f t="shared" si="22"/>
        <v>19.963923127504902</v>
      </c>
      <c r="AR25" s="13">
        <f t="shared" si="22"/>
        <v>21.161758515155196</v>
      </c>
      <c r="AS25" s="13">
        <f t="shared" si="22"/>
        <v>22.431464026064507</v>
      </c>
      <c r="AT25" s="13">
        <f t="shared" si="22"/>
        <v>23.777351867628376</v>
      </c>
      <c r="AU25" s="13">
        <f t="shared" si="22"/>
        <v>24.966219461009793</v>
      </c>
      <c r="AV25" s="13">
        <f t="shared" si="22"/>
        <v>26.214530434060283</v>
      </c>
      <c r="AW25" s="13">
        <f t="shared" si="22"/>
        <v>27.525256955763297</v>
      </c>
      <c r="AX25" s="13">
        <f t="shared" si="22"/>
        <v>28.901519803551462</v>
      </c>
      <c r="AY25" s="13">
        <f t="shared" si="22"/>
        <v>30.346595793729037</v>
      </c>
      <c r="AZ25" s="13">
        <f t="shared" si="22"/>
        <v>31.86392558341549</v>
      </c>
      <c r="BA25" s="13">
        <f t="shared" si="22"/>
        <v>33.457121862586263</v>
      </c>
      <c r="BB25" s="13">
        <f t="shared" si="22"/>
        <v>35.129977955715574</v>
      </c>
      <c r="BC25" s="13">
        <f t="shared" si="22"/>
        <v>36.88647685350135</v>
      </c>
      <c r="BD25" s="13">
        <f t="shared" si="22"/>
        <v>38.730800696176416</v>
      </c>
      <c r="BE25" s="13">
        <f t="shared" si="22"/>
        <v>40.667340730985238</v>
      </c>
    </row>
    <row r="26" spans="1:57" x14ac:dyDescent="0.35">
      <c r="A26" s="57" t="s">
        <v>616</v>
      </c>
      <c r="C26" s="86" t="s">
        <v>601</v>
      </c>
      <c r="D26" s="58" t="s">
        <v>621</v>
      </c>
      <c r="E26" s="87" t="s">
        <v>625</v>
      </c>
      <c r="F26" s="26" t="s">
        <v>53</v>
      </c>
      <c r="G26" s="11">
        <f t="shared" si="1"/>
        <v>1.9557854746034182</v>
      </c>
      <c r="H26" s="11">
        <f t="shared" si="1"/>
        <v>2.6207525359685806</v>
      </c>
      <c r="I26" s="11">
        <f t="shared" si="2"/>
        <v>3.511808398197898</v>
      </c>
      <c r="J26" s="11">
        <f t="shared" si="2"/>
        <v>5.267712597296847</v>
      </c>
      <c r="K26" s="11">
        <f t="shared" si="3"/>
        <v>7.901568895945271</v>
      </c>
      <c r="L26" s="11">
        <f t="shared" si="4"/>
        <v>9.6399140530532303</v>
      </c>
      <c r="M26" s="11">
        <f t="shared" si="5"/>
        <v>11.375098582602812</v>
      </c>
      <c r="N26" s="11">
        <f t="shared" si="6"/>
        <v>13.536367313297346</v>
      </c>
      <c r="O26" s="11">
        <f t="shared" si="7"/>
        <v>18.274095872951417</v>
      </c>
      <c r="P26" s="11">
        <f t="shared" si="8"/>
        <v>13.522830945984049</v>
      </c>
      <c r="Q26" s="11">
        <f t="shared" si="9"/>
        <v>22.718355989253201</v>
      </c>
      <c r="R26" s="12">
        <f>$R$8*'[3]Eurostat POM Portables GU'!M17</f>
        <v>29.761046345921695</v>
      </c>
      <c r="S26" s="12">
        <f>$S$8*'[3]Eurostat POM Portables GU'!N17</f>
        <v>32.579263903079493</v>
      </c>
      <c r="T26" s="12">
        <f>$T$8*'[3]Eurostat POM Portables GU'!O17</f>
        <v>32.020986456085147</v>
      </c>
      <c r="U26" s="12">
        <f>$U$8*'[3]Eurostat POM Portables GU'!P17</f>
        <v>47.393951008760894</v>
      </c>
      <c r="V26" s="12">
        <f>$V$8*'[3]Eurostat POM Portables GU'!Q17</f>
        <v>62.604251916394496</v>
      </c>
      <c r="W26" s="12">
        <f>$W$8*'[3]Eurostat POM Portables GU'!R17</f>
        <v>47.05062192445498</v>
      </c>
      <c r="X26" s="12">
        <f>$X$8*'[3]Eurostat POM Portables GU'!S17</f>
        <v>73.786799256503016</v>
      </c>
      <c r="Y26" s="12">
        <f>$Y$8*'[3]Eurostat POM Portables GU'!T17</f>
        <v>56.47712008286755</v>
      </c>
      <c r="Z26" s="12">
        <f>$Z$8*'[3]Eurostat POM Portables GU'!U17</f>
        <v>65.95692721865835</v>
      </c>
      <c r="AA26" s="12">
        <f>$AA$8*'[3]Eurostat POM Portables GU'!V17</f>
        <v>90.230669117707535</v>
      </c>
      <c r="AB26" s="12">
        <f>$AB$8*'[3]Eurostat POM Portables GU'!W17</f>
        <v>83.935394959769468</v>
      </c>
      <c r="AC26" s="13">
        <f t="shared" ref="AC26:BE26" si="23">AB26+(AB26*AB$44)</f>
        <v>89.810872606953325</v>
      </c>
      <c r="AD26" s="13">
        <f t="shared" si="23"/>
        <v>96.097633689440059</v>
      </c>
      <c r="AE26" s="13">
        <f t="shared" si="23"/>
        <v>102.82446804770086</v>
      </c>
      <c r="AF26" s="13">
        <f t="shared" si="23"/>
        <v>110.02218081103992</v>
      </c>
      <c r="AG26" s="13">
        <f t="shared" si="23"/>
        <v>117.72373346781271</v>
      </c>
      <c r="AH26" s="13">
        <f t="shared" si="23"/>
        <v>125.9643948105596</v>
      </c>
      <c r="AI26" s="13">
        <f t="shared" si="23"/>
        <v>134.78190244729876</v>
      </c>
      <c r="AJ26" s="13">
        <f t="shared" si="23"/>
        <v>144.21663561860967</v>
      </c>
      <c r="AK26" s="13">
        <f t="shared" si="23"/>
        <v>152.86963375572626</v>
      </c>
      <c r="AL26" s="13">
        <f t="shared" si="23"/>
        <v>162.04181178106984</v>
      </c>
      <c r="AM26" s="13">
        <f t="shared" si="23"/>
        <v>171.76432048793401</v>
      </c>
      <c r="AN26" s="13">
        <f t="shared" si="23"/>
        <v>182.07017971721007</v>
      </c>
      <c r="AO26" s="13">
        <f t="shared" si="23"/>
        <v>192.99439050024267</v>
      </c>
      <c r="AP26" s="13">
        <f t="shared" si="23"/>
        <v>204.57405393025724</v>
      </c>
      <c r="AQ26" s="13">
        <f t="shared" si="23"/>
        <v>216.84849716607266</v>
      </c>
      <c r="AR26" s="13">
        <f t="shared" si="23"/>
        <v>229.85940699603702</v>
      </c>
      <c r="AS26" s="13">
        <f t="shared" si="23"/>
        <v>243.65097141579923</v>
      </c>
      <c r="AT26" s="13">
        <f t="shared" si="23"/>
        <v>258.27002970074716</v>
      </c>
      <c r="AU26" s="13">
        <f t="shared" si="23"/>
        <v>271.18353118578455</v>
      </c>
      <c r="AV26" s="13">
        <f t="shared" si="23"/>
        <v>284.74270774507374</v>
      </c>
      <c r="AW26" s="13">
        <f t="shared" si="23"/>
        <v>298.97984313232746</v>
      </c>
      <c r="AX26" s="13">
        <f t="shared" si="23"/>
        <v>313.92883528894384</v>
      </c>
      <c r="AY26" s="13">
        <f t="shared" si="23"/>
        <v>329.62527705339102</v>
      </c>
      <c r="AZ26" s="13">
        <f t="shared" si="23"/>
        <v>346.10654090606056</v>
      </c>
      <c r="BA26" s="13">
        <f t="shared" si="23"/>
        <v>363.4118679513636</v>
      </c>
      <c r="BB26" s="13">
        <f t="shared" si="23"/>
        <v>381.58246134893176</v>
      </c>
      <c r="BC26" s="13">
        <f t="shared" si="23"/>
        <v>400.66158441637833</v>
      </c>
      <c r="BD26" s="13">
        <f t="shared" si="23"/>
        <v>420.69466363719727</v>
      </c>
      <c r="BE26" s="13">
        <f t="shared" si="23"/>
        <v>441.72939681905711</v>
      </c>
    </row>
    <row r="27" spans="1:57" x14ac:dyDescent="0.35">
      <c r="A27" s="57" t="s">
        <v>616</v>
      </c>
      <c r="C27" s="86" t="s">
        <v>601</v>
      </c>
      <c r="D27" s="58" t="s">
        <v>621</v>
      </c>
      <c r="E27" s="87" t="s">
        <v>625</v>
      </c>
      <c r="F27" s="26" t="s">
        <v>54</v>
      </c>
      <c r="G27" s="11">
        <f t="shared" si="1"/>
        <v>27.533136412710096</v>
      </c>
      <c r="H27" s="11">
        <f t="shared" si="1"/>
        <v>36.894402793031531</v>
      </c>
      <c r="I27" s="11">
        <f t="shared" si="2"/>
        <v>49.438499742662259</v>
      </c>
      <c r="J27" s="11">
        <f t="shared" si="2"/>
        <v>74.157749613993388</v>
      </c>
      <c r="K27" s="11">
        <f t="shared" si="3"/>
        <v>111.23662442099008</v>
      </c>
      <c r="L27" s="11">
        <f t="shared" si="4"/>
        <v>135.70868179360789</v>
      </c>
      <c r="M27" s="11">
        <f t="shared" si="5"/>
        <v>160.13624451645731</v>
      </c>
      <c r="N27" s="11">
        <f t="shared" si="6"/>
        <v>190.56213097458419</v>
      </c>
      <c r="O27" s="11">
        <f t="shared" si="7"/>
        <v>257.25887681568867</v>
      </c>
      <c r="P27" s="11">
        <f t="shared" si="8"/>
        <v>190.37156884360959</v>
      </c>
      <c r="Q27" s="11">
        <f t="shared" si="9"/>
        <v>319.82423565726413</v>
      </c>
      <c r="R27" s="12">
        <f>$R$8*'[3]Eurostat POM Portables GU'!M18</f>
        <v>418.96974871101605</v>
      </c>
      <c r="S27" s="12">
        <f>$S$8*'[3]Eurostat POM Portables GU'!N18</f>
        <v>491.4941483896319</v>
      </c>
      <c r="T27" s="12">
        <f>$T$8*'[3]Eurostat POM Portables GU'!O18</f>
        <v>444.14321764782505</v>
      </c>
      <c r="U27" s="12">
        <f>$U$8*'[3]Eurostat POM Portables GU'!P18</f>
        <v>489.63735128207594</v>
      </c>
      <c r="V27" s="12">
        <f>$V$8*'[3]Eurostat POM Portables GU'!Q18</f>
        <v>568.00365278824609</v>
      </c>
      <c r="W27" s="12">
        <f>$W$8*'[3]Eurostat POM Portables GU'!R18</f>
        <v>589.37686613550579</v>
      </c>
      <c r="X27" s="12">
        <f>$X$8*'[3]Eurostat POM Portables GU'!S18</f>
        <v>631.72862985277561</v>
      </c>
      <c r="Y27" s="12">
        <f>$Y$8*'[3]Eurostat POM Portables GU'!T18</f>
        <v>585.87485832772256</v>
      </c>
      <c r="Z27" s="12">
        <f>$Z$8*'[3]Eurostat POM Portables GU'!U18</f>
        <v>636.9592078479883</v>
      </c>
      <c r="AA27" s="12">
        <f>$AA$8*'[3]Eurostat POM Portables GU'!V18</f>
        <v>717.27277435061399</v>
      </c>
      <c r="AB27" s="12">
        <f>$AB$8*'[3]Eurostat POM Portables GU'!W18</f>
        <v>735.5941601620533</v>
      </c>
      <c r="AC27" s="13">
        <f t="shared" ref="AC27:BE27" si="24">AB27+(AB27*AB$44)</f>
        <v>787.08575137339699</v>
      </c>
      <c r="AD27" s="13">
        <f t="shared" si="24"/>
        <v>842.18175396953484</v>
      </c>
      <c r="AE27" s="13">
        <f t="shared" si="24"/>
        <v>901.13447674740223</v>
      </c>
      <c r="AF27" s="13">
        <f t="shared" si="24"/>
        <v>964.21389011972042</v>
      </c>
      <c r="AG27" s="13">
        <f t="shared" si="24"/>
        <v>1031.7088624281009</v>
      </c>
      <c r="AH27" s="13">
        <f t="shared" si="24"/>
        <v>1103.928482798068</v>
      </c>
      <c r="AI27" s="13">
        <f t="shared" si="24"/>
        <v>1181.2034765939327</v>
      </c>
      <c r="AJ27" s="13">
        <f t="shared" si="24"/>
        <v>1263.8877199555079</v>
      </c>
      <c r="AK27" s="13">
        <f t="shared" si="24"/>
        <v>1339.7209831528385</v>
      </c>
      <c r="AL27" s="13">
        <f t="shared" si="24"/>
        <v>1420.1042421420088</v>
      </c>
      <c r="AM27" s="13">
        <f t="shared" si="24"/>
        <v>1505.3104966705293</v>
      </c>
      <c r="AN27" s="13">
        <f t="shared" si="24"/>
        <v>1595.6291264707611</v>
      </c>
      <c r="AO27" s="13">
        <f t="shared" si="24"/>
        <v>1691.3668740590067</v>
      </c>
      <c r="AP27" s="13">
        <f t="shared" si="24"/>
        <v>1792.8488865025472</v>
      </c>
      <c r="AQ27" s="13">
        <f t="shared" si="24"/>
        <v>1900.4198196927</v>
      </c>
      <c r="AR27" s="13">
        <f t="shared" si="24"/>
        <v>2014.4450088742619</v>
      </c>
      <c r="AS27" s="13">
        <f t="shared" si="24"/>
        <v>2135.3117094067175</v>
      </c>
      <c r="AT27" s="13">
        <f t="shared" si="24"/>
        <v>2263.4304119711205</v>
      </c>
      <c r="AU27" s="13">
        <f t="shared" si="24"/>
        <v>2376.6019325696766</v>
      </c>
      <c r="AV27" s="13">
        <f t="shared" si="24"/>
        <v>2495.4320291981603</v>
      </c>
      <c r="AW27" s="13">
        <f t="shared" si="24"/>
        <v>2620.2036306580685</v>
      </c>
      <c r="AX27" s="13">
        <f t="shared" si="24"/>
        <v>2751.213812190972</v>
      </c>
      <c r="AY27" s="13">
        <f t="shared" si="24"/>
        <v>2888.7745028005206</v>
      </c>
      <c r="AZ27" s="13">
        <f t="shared" si="24"/>
        <v>3033.2132279405469</v>
      </c>
      <c r="BA27" s="13">
        <f t="shared" si="24"/>
        <v>3184.8738893375744</v>
      </c>
      <c r="BB27" s="13">
        <f t="shared" si="24"/>
        <v>3344.1175838044533</v>
      </c>
      <c r="BC27" s="13">
        <f t="shared" si="24"/>
        <v>3511.323462994676</v>
      </c>
      <c r="BD27" s="13">
        <f t="shared" si="24"/>
        <v>3686.8896361444099</v>
      </c>
      <c r="BE27" s="13">
        <f t="shared" si="24"/>
        <v>3871.2341179516307</v>
      </c>
    </row>
    <row r="28" spans="1:57" x14ac:dyDescent="0.35">
      <c r="A28" s="57" t="s">
        <v>616</v>
      </c>
      <c r="C28" s="86" t="s">
        <v>601</v>
      </c>
      <c r="D28" s="58" t="s">
        <v>621</v>
      </c>
      <c r="E28" s="87" t="s">
        <v>625</v>
      </c>
      <c r="F28" s="26" t="s">
        <v>55</v>
      </c>
      <c r="G28" s="11">
        <f t="shared" si="1"/>
        <v>1.0740836042961954</v>
      </c>
      <c r="H28" s="11">
        <f t="shared" si="1"/>
        <v>1.4392720297569019</v>
      </c>
      <c r="I28" s="11">
        <f t="shared" si="2"/>
        <v>1.9286245198742487</v>
      </c>
      <c r="J28" s="11">
        <f t="shared" si="2"/>
        <v>2.892936779811373</v>
      </c>
      <c r="K28" s="11">
        <f t="shared" si="3"/>
        <v>4.3394051697170593</v>
      </c>
      <c r="L28" s="11">
        <f t="shared" si="4"/>
        <v>5.294074307054812</v>
      </c>
      <c r="M28" s="11">
        <f t="shared" si="5"/>
        <v>6.2470076823246776</v>
      </c>
      <c r="N28" s="11">
        <f t="shared" si="6"/>
        <v>7.4339391419663663</v>
      </c>
      <c r="O28" s="11">
        <f t="shared" si="7"/>
        <v>10.035817841654595</v>
      </c>
      <c r="P28" s="11">
        <f t="shared" si="8"/>
        <v>7.4265052028243996</v>
      </c>
      <c r="Q28" s="11">
        <f t="shared" si="9"/>
        <v>12.476528740744991</v>
      </c>
      <c r="R28" s="12">
        <f>$R$8*'[3]Eurostat POM Portables GU'!M19</f>
        <v>16.344252650375939</v>
      </c>
      <c r="S28" s="12">
        <f>$S$8*'[3]Eurostat POM Portables GU'!N19</f>
        <v>8.0578989749418213</v>
      </c>
      <c r="T28" s="12">
        <f>$T$8*'[3]Eurostat POM Portables GU'!O19</f>
        <v>8.6296307419799323</v>
      </c>
      <c r="U28" s="12">
        <f>$U$8*'[3]Eurostat POM Portables GU'!P19</f>
        <v>11.021345719067602</v>
      </c>
      <c r="V28" s="12">
        <f>$V$8*'[3]Eurostat POM Portables GU'!Q19</f>
        <v>11.788684045291085</v>
      </c>
      <c r="W28" s="12">
        <f>$W$8*'[3]Eurostat POM Portables GU'!R19</f>
        <v>10.16970025336755</v>
      </c>
      <c r="X28" s="12">
        <f>$X$8*'[3]Eurostat POM Portables GU'!S19</f>
        <v>12.103847413444374</v>
      </c>
      <c r="Y28" s="12">
        <f>$Y$8*'[3]Eurostat POM Portables GU'!T19</f>
        <v>12.615310753167684</v>
      </c>
      <c r="Z28" s="12">
        <f>$Z$8*'[3]Eurostat POM Portables GU'!U19</f>
        <v>13.982794350257425</v>
      </c>
      <c r="AA28" s="12">
        <f>$AA$8*'[3]Eurostat POM Portables GU'!V19</f>
        <v>16.976863466901353</v>
      </c>
      <c r="AB28" s="12">
        <f>$AB$8*'[3]Eurostat POM Portables GU'!W19</f>
        <v>15.573062174280087</v>
      </c>
      <c r="AC28" s="13">
        <f t="shared" ref="AC28:BE28" si="25">AB28+(AB28*AB$44)</f>
        <v>16.663176526479695</v>
      </c>
      <c r="AD28" s="13">
        <f t="shared" si="25"/>
        <v>17.829598883333276</v>
      </c>
      <c r="AE28" s="13">
        <f t="shared" si="25"/>
        <v>19.077670805166605</v>
      </c>
      <c r="AF28" s="13">
        <f t="shared" si="25"/>
        <v>20.413107761528266</v>
      </c>
      <c r="AG28" s="13">
        <f t="shared" si="25"/>
        <v>21.842025304835246</v>
      </c>
      <c r="AH28" s="13">
        <f t="shared" si="25"/>
        <v>23.370967076173713</v>
      </c>
      <c r="AI28" s="13">
        <f t="shared" si="25"/>
        <v>25.006934771505872</v>
      </c>
      <c r="AJ28" s="13">
        <f t="shared" si="25"/>
        <v>26.757420205511284</v>
      </c>
      <c r="AK28" s="13">
        <f t="shared" si="25"/>
        <v>28.362865417841959</v>
      </c>
      <c r="AL28" s="13">
        <f t="shared" si="25"/>
        <v>30.064637342912476</v>
      </c>
      <c r="AM28" s="13">
        <f t="shared" si="25"/>
        <v>31.868515583487223</v>
      </c>
      <c r="AN28" s="13">
        <f t="shared" si="25"/>
        <v>33.780626518496454</v>
      </c>
      <c r="AO28" s="13">
        <f t="shared" si="25"/>
        <v>35.807464109606244</v>
      </c>
      <c r="AP28" s="13">
        <f t="shared" si="25"/>
        <v>37.955911956182618</v>
      </c>
      <c r="AQ28" s="13">
        <f t="shared" si="25"/>
        <v>40.233266673553572</v>
      </c>
      <c r="AR28" s="13">
        <f t="shared" si="25"/>
        <v>42.647262673966786</v>
      </c>
      <c r="AS28" s="13">
        <f t="shared" si="25"/>
        <v>45.206098434404794</v>
      </c>
      <c r="AT28" s="13">
        <f t="shared" si="25"/>
        <v>47.918464340469079</v>
      </c>
      <c r="AU28" s="13">
        <f t="shared" si="25"/>
        <v>50.31438755749253</v>
      </c>
      <c r="AV28" s="13">
        <f t="shared" si="25"/>
        <v>52.830106935367155</v>
      </c>
      <c r="AW28" s="13">
        <f t="shared" si="25"/>
        <v>55.47161228213551</v>
      </c>
      <c r="AX28" s="13">
        <f t="shared" si="25"/>
        <v>58.245192896242287</v>
      </c>
      <c r="AY28" s="13">
        <f t="shared" si="25"/>
        <v>61.157452541054404</v>
      </c>
      <c r="AZ28" s="13">
        <f t="shared" si="25"/>
        <v>64.215325168107128</v>
      </c>
      <c r="BA28" s="13">
        <f t="shared" si="25"/>
        <v>67.426091426512485</v>
      </c>
      <c r="BB28" s="13">
        <f t="shared" si="25"/>
        <v>70.797395997838109</v>
      </c>
      <c r="BC28" s="13">
        <f t="shared" si="25"/>
        <v>74.337265797730012</v>
      </c>
      <c r="BD28" s="13">
        <f t="shared" si="25"/>
        <v>78.054129087616516</v>
      </c>
      <c r="BE28" s="13">
        <f t="shared" si="25"/>
        <v>81.956835541997336</v>
      </c>
    </row>
    <row r="29" spans="1:57" x14ac:dyDescent="0.35">
      <c r="A29" s="57" t="s">
        <v>616</v>
      </c>
      <c r="C29" s="86" t="s">
        <v>601</v>
      </c>
      <c r="D29" s="58" t="s">
        <v>621</v>
      </c>
      <c r="E29" s="87" t="s">
        <v>625</v>
      </c>
      <c r="F29" s="26" t="s">
        <v>56</v>
      </c>
      <c r="G29" s="11">
        <f t="shared" si="1"/>
        <v>0.66063745993283385</v>
      </c>
      <c r="H29" s="11">
        <f t="shared" si="1"/>
        <v>0.88525419630999735</v>
      </c>
      <c r="I29" s="11">
        <f t="shared" si="2"/>
        <v>1.1862406230553966</v>
      </c>
      <c r="J29" s="11">
        <f t="shared" si="2"/>
        <v>1.779360934583095</v>
      </c>
      <c r="K29" s="11">
        <f t="shared" si="3"/>
        <v>2.6690414018746424</v>
      </c>
      <c r="L29" s="11">
        <f t="shared" si="4"/>
        <v>3.2562305102870637</v>
      </c>
      <c r="M29" s="11">
        <f t="shared" si="5"/>
        <v>3.842352002138735</v>
      </c>
      <c r="N29" s="11">
        <f t="shared" si="6"/>
        <v>4.5723988825450945</v>
      </c>
      <c r="O29" s="11">
        <f t="shared" si="7"/>
        <v>6.1727384914358785</v>
      </c>
      <c r="P29" s="11">
        <f t="shared" si="8"/>
        <v>4.5678264836625502</v>
      </c>
      <c r="Q29" s="11">
        <f t="shared" si="9"/>
        <v>7.6739484925530848</v>
      </c>
      <c r="R29" s="12">
        <f>$R$8*'[3]Eurostat POM Portables GU'!M20</f>
        <v>10.052872525244542</v>
      </c>
      <c r="S29" s="12">
        <f>$S$8*'[3]Eurostat POM Portables GU'!N20</f>
        <v>13.058423563407565</v>
      </c>
      <c r="T29" s="12">
        <f>$T$8*'[3]Eurostat POM Portables GU'!O20</f>
        <v>13.307205558069887</v>
      </c>
      <c r="U29" s="12">
        <f>$U$8*'[3]Eurostat POM Portables GU'!P20</f>
        <v>13.672098566867104</v>
      </c>
      <c r="V29" s="12">
        <f>$V$8*'[3]Eurostat POM Portables GU'!Q20</f>
        <v>16.212833652510444</v>
      </c>
      <c r="W29" s="12">
        <f>$W$8*'[3]Eurostat POM Portables GU'!R20</f>
        <v>17.874861197241991</v>
      </c>
      <c r="X29" s="12">
        <f>$X$8*'[3]Eurostat POM Portables GU'!S20</f>
        <v>20.513075567827926</v>
      </c>
      <c r="Y29" s="12">
        <f>$Y$8*'[3]Eurostat POM Portables GU'!T20</f>
        <v>18.423677925388795</v>
      </c>
      <c r="Z29" s="12">
        <f>$Z$8*'[3]Eurostat POM Portables GU'!U20</f>
        <v>18.555395636872486</v>
      </c>
      <c r="AA29" s="12">
        <f>$AA$8*'[3]Eurostat POM Portables GU'!V20</f>
        <v>20.806789915090899</v>
      </c>
      <c r="AB29" s="12">
        <f>$AB$8*'[3]Eurostat POM Portables GU'!W20</f>
        <v>21.12025512395066</v>
      </c>
      <c r="AC29" s="13">
        <f t="shared" ref="AC29:BE29" si="26">AB29+(AB29*AB$44)</f>
        <v>22.598672982627207</v>
      </c>
      <c r="AD29" s="13">
        <f t="shared" si="26"/>
        <v>24.180580091411112</v>
      </c>
      <c r="AE29" s="13">
        <f t="shared" si="26"/>
        <v>25.873220697809892</v>
      </c>
      <c r="AF29" s="13">
        <f t="shared" si="26"/>
        <v>27.684346146656583</v>
      </c>
      <c r="AG29" s="13">
        <f t="shared" si="26"/>
        <v>29.622250376922544</v>
      </c>
      <c r="AH29" s="13">
        <f t="shared" si="26"/>
        <v>31.695807903307124</v>
      </c>
      <c r="AI29" s="13">
        <f t="shared" si="26"/>
        <v>33.914514456538626</v>
      </c>
      <c r="AJ29" s="13">
        <f t="shared" si="26"/>
        <v>36.288530468496333</v>
      </c>
      <c r="AK29" s="13">
        <f t="shared" si="26"/>
        <v>38.465842296606112</v>
      </c>
      <c r="AL29" s="13">
        <f t="shared" si="26"/>
        <v>40.773792834402478</v>
      </c>
      <c r="AM29" s="13">
        <f t="shared" si="26"/>
        <v>43.22022040446663</v>
      </c>
      <c r="AN29" s="13">
        <f t="shared" si="26"/>
        <v>45.813433628734629</v>
      </c>
      <c r="AO29" s="13">
        <f t="shared" si="26"/>
        <v>48.562239646458707</v>
      </c>
      <c r="AP29" s="13">
        <f t="shared" si="26"/>
        <v>51.475974025246231</v>
      </c>
      <c r="AQ29" s="13">
        <f t="shared" si="26"/>
        <v>54.564532466761001</v>
      </c>
      <c r="AR29" s="13">
        <f t="shared" si="26"/>
        <v>57.838404414766664</v>
      </c>
      <c r="AS29" s="13">
        <f t="shared" si="26"/>
        <v>61.308708679652668</v>
      </c>
      <c r="AT29" s="13">
        <f t="shared" si="26"/>
        <v>64.987231200431822</v>
      </c>
      <c r="AU29" s="13">
        <f t="shared" si="26"/>
        <v>68.236592760453419</v>
      </c>
      <c r="AV29" s="13">
        <f t="shared" si="26"/>
        <v>71.648422398476086</v>
      </c>
      <c r="AW29" s="13">
        <f t="shared" si="26"/>
        <v>75.230843518399894</v>
      </c>
      <c r="AX29" s="13">
        <f t="shared" si="26"/>
        <v>78.992385694319893</v>
      </c>
      <c r="AY29" s="13">
        <f t="shared" si="26"/>
        <v>82.942004979035886</v>
      </c>
      <c r="AZ29" s="13">
        <f t="shared" si="26"/>
        <v>87.089105227987687</v>
      </c>
      <c r="BA29" s="13">
        <f t="shared" si="26"/>
        <v>91.443560489387067</v>
      </c>
      <c r="BB29" s="13">
        <f t="shared" si="26"/>
        <v>96.015738513856419</v>
      </c>
      <c r="BC29" s="13">
        <f t="shared" si="26"/>
        <v>100.81652543954924</v>
      </c>
      <c r="BD29" s="13">
        <f t="shared" si="26"/>
        <v>105.8573517115267</v>
      </c>
      <c r="BE29" s="13">
        <f t="shared" si="26"/>
        <v>111.15021929710304</v>
      </c>
    </row>
    <row r="30" spans="1:57" x14ac:dyDescent="0.35">
      <c r="A30" s="57" t="s">
        <v>616</v>
      </c>
      <c r="C30" s="86" t="s">
        <v>601</v>
      </c>
      <c r="D30" s="58" t="s">
        <v>621</v>
      </c>
      <c r="E30" s="87" t="s">
        <v>625</v>
      </c>
      <c r="F30" s="26" t="s">
        <v>57</v>
      </c>
      <c r="G30" s="11">
        <f t="shared" si="1"/>
        <v>0.17047805639792199</v>
      </c>
      <c r="H30" s="11">
        <f t="shared" si="1"/>
        <v>0.22844059557321547</v>
      </c>
      <c r="I30" s="11">
        <f t="shared" si="2"/>
        <v>0.30611039806810875</v>
      </c>
      <c r="J30" s="11">
        <f t="shared" si="2"/>
        <v>0.45916559710216315</v>
      </c>
      <c r="K30" s="11">
        <f t="shared" si="3"/>
        <v>0.68874839565324475</v>
      </c>
      <c r="L30" s="11">
        <f t="shared" si="4"/>
        <v>0.84027304269695857</v>
      </c>
      <c r="M30" s="11">
        <f t="shared" si="5"/>
        <v>0.99152219038241107</v>
      </c>
      <c r="N30" s="11">
        <f t="shared" si="6"/>
        <v>1.1799114065550691</v>
      </c>
      <c r="O30" s="11">
        <f t="shared" si="7"/>
        <v>1.5928803988493434</v>
      </c>
      <c r="P30" s="11">
        <f t="shared" si="8"/>
        <v>1.1787314951485142</v>
      </c>
      <c r="Q30" s="11">
        <f t="shared" si="9"/>
        <v>1.9802689118495038</v>
      </c>
      <c r="R30" s="12">
        <f>$R$8*'[3]Eurostat POM Portables GU'!M21</f>
        <v>2.59415227452285</v>
      </c>
      <c r="S30" s="12">
        <f>$S$8*'[3]Eurostat POM Portables GU'!N21</f>
        <v>3.1176568788851564</v>
      </c>
      <c r="T30" s="12">
        <f>$T$8*'[3]Eurostat POM Portables GU'!O21</f>
        <v>3.0564726225202028</v>
      </c>
      <c r="U30" s="12">
        <f>$U$8*'[3]Eurostat POM Portables GU'!P21</f>
        <v>3.4100525725815767</v>
      </c>
      <c r="V30" s="12">
        <f>$V$8*'[3]Eurostat POM Portables GU'!Q21</f>
        <v>3.9836963853569562</v>
      </c>
      <c r="W30" s="12">
        <f>$W$8*'[3]Eurostat POM Portables GU'!R21</f>
        <v>4.6859359233705167</v>
      </c>
      <c r="X30" s="12">
        <f>$X$8*'[3]Eurostat POM Portables GU'!S21</f>
        <v>4.9585913241581761</v>
      </c>
      <c r="Y30" s="12">
        <f>$Y$8*'[3]Eurostat POM Portables GU'!T21</f>
        <v>5.0529615142634068</v>
      </c>
      <c r="Z30" s="12">
        <f>$Z$8*'[3]Eurostat POM Portables GU'!U21</f>
        <v>5.9870879170725138</v>
      </c>
      <c r="AA30" s="12">
        <f>$AA$8*'[3]Eurostat POM Portables GU'!V21</f>
        <v>6.646967157697337</v>
      </c>
      <c r="AB30" s="12">
        <f>$AB$8*'[3]Eurostat POM Portables GU'!W21</f>
        <v>6.4793032403939055</v>
      </c>
      <c r="AC30" s="13">
        <f t="shared" ref="AC30:BE30" si="27">AB30+(AB30*AB$44)</f>
        <v>6.9328544672214791</v>
      </c>
      <c r="AD30" s="13">
        <f t="shared" si="27"/>
        <v>7.4181542799269824</v>
      </c>
      <c r="AE30" s="13">
        <f t="shared" si="27"/>
        <v>7.937425079521871</v>
      </c>
      <c r="AF30" s="13">
        <f t="shared" si="27"/>
        <v>8.4930448350884014</v>
      </c>
      <c r="AG30" s="13">
        <f t="shared" si="27"/>
        <v>9.0875579735445893</v>
      </c>
      <c r="AH30" s="13">
        <f t="shared" si="27"/>
        <v>9.7236870316927106</v>
      </c>
      <c r="AI30" s="13">
        <f t="shared" si="27"/>
        <v>10.404345123911201</v>
      </c>
      <c r="AJ30" s="13">
        <f t="shared" si="27"/>
        <v>11.132649282584985</v>
      </c>
      <c r="AK30" s="13">
        <f t="shared" si="27"/>
        <v>11.800608239540084</v>
      </c>
      <c r="AL30" s="13">
        <f t="shared" si="27"/>
        <v>12.508644733912488</v>
      </c>
      <c r="AM30" s="13">
        <f t="shared" si="27"/>
        <v>13.259163417947239</v>
      </c>
      <c r="AN30" s="13">
        <f t="shared" si="27"/>
        <v>14.054713223024073</v>
      </c>
      <c r="AO30" s="13">
        <f t="shared" si="27"/>
        <v>14.897996016405518</v>
      </c>
      <c r="AP30" s="13">
        <f t="shared" si="27"/>
        <v>15.791875777389849</v>
      </c>
      <c r="AQ30" s="13">
        <f t="shared" si="27"/>
        <v>16.739388324033239</v>
      </c>
      <c r="AR30" s="13">
        <f t="shared" si="27"/>
        <v>17.743751623475234</v>
      </c>
      <c r="AS30" s="13">
        <f t="shared" si="27"/>
        <v>18.808376720883746</v>
      </c>
      <c r="AT30" s="13">
        <f t="shared" si="27"/>
        <v>19.936879324136772</v>
      </c>
      <c r="AU30" s="13">
        <f t="shared" si="27"/>
        <v>20.933723290343611</v>
      </c>
      <c r="AV30" s="13">
        <f t="shared" si="27"/>
        <v>21.980409454860791</v>
      </c>
      <c r="AW30" s="13">
        <f t="shared" si="27"/>
        <v>23.079429927603829</v>
      </c>
      <c r="AX30" s="13">
        <f t="shared" si="27"/>
        <v>24.23340142398402</v>
      </c>
      <c r="AY30" s="13">
        <f t="shared" si="27"/>
        <v>25.445071495183221</v>
      </c>
      <c r="AZ30" s="13">
        <f t="shared" si="27"/>
        <v>26.717325069942383</v>
      </c>
      <c r="BA30" s="13">
        <f t="shared" si="27"/>
        <v>28.053191323439503</v>
      </c>
      <c r="BB30" s="13">
        <f t="shared" si="27"/>
        <v>29.455850889611479</v>
      </c>
      <c r="BC30" s="13">
        <f t="shared" si="27"/>
        <v>30.928643434092052</v>
      </c>
      <c r="BD30" s="13">
        <f t="shared" si="27"/>
        <v>32.475075605796654</v>
      </c>
      <c r="BE30" s="13">
        <f t="shared" si="27"/>
        <v>34.098829386086486</v>
      </c>
    </row>
    <row r="31" spans="1:57" x14ac:dyDescent="0.35">
      <c r="A31" s="57" t="s">
        <v>616</v>
      </c>
      <c r="C31" s="86" t="s">
        <v>601</v>
      </c>
      <c r="D31" s="58" t="s">
        <v>621</v>
      </c>
      <c r="E31" s="87" t="s">
        <v>625</v>
      </c>
      <c r="F31" s="26" t="s">
        <v>58</v>
      </c>
      <c r="G31" s="11">
        <f t="shared" si="1"/>
        <v>8.1469289020813213E-2</v>
      </c>
      <c r="H31" s="11">
        <f t="shared" si="1"/>
        <v>0.10916884728788971</v>
      </c>
      <c r="I31" s="11">
        <f t="shared" si="2"/>
        <v>0.14628625536577222</v>
      </c>
      <c r="J31" s="11">
        <f t="shared" si="2"/>
        <v>0.21942938304865833</v>
      </c>
      <c r="K31" s="11">
        <f t="shared" si="3"/>
        <v>0.3291440745729875</v>
      </c>
      <c r="L31" s="11">
        <f t="shared" si="4"/>
        <v>0.40155577097904477</v>
      </c>
      <c r="M31" s="11">
        <f t="shared" si="5"/>
        <v>0.47383580975527279</v>
      </c>
      <c r="N31" s="11">
        <f t="shared" si="6"/>
        <v>0.5638646136087746</v>
      </c>
      <c r="O31" s="11">
        <f t="shared" si="7"/>
        <v>0.76121722837184569</v>
      </c>
      <c r="P31" s="11">
        <f t="shared" si="8"/>
        <v>0.5633007489951658</v>
      </c>
      <c r="Q31" s="11">
        <f t="shared" si="9"/>
        <v>0.94634525831187843</v>
      </c>
      <c r="R31" s="12">
        <f>$R$8*'[3]Eurostat POM Portables GU'!M22</f>
        <v>1.2397122883885607</v>
      </c>
      <c r="S31" s="12">
        <f>$S$8*'[3]Eurostat POM Portables GU'!N22</f>
        <v>1.7411788042922083</v>
      </c>
      <c r="T31" s="12">
        <f>$T$8*'[3]Eurostat POM Portables GU'!O22</f>
        <v>1.4894027051032184</v>
      </c>
      <c r="U31" s="12">
        <f>$U$8*'[3]Eurostat POM Portables GU'!P22</f>
        <v>2.0458322418205661</v>
      </c>
      <c r="V31" s="12">
        <f>$V$8*'[3]Eurostat POM Portables GU'!Q22</f>
        <v>1.7115997841737156</v>
      </c>
      <c r="W31" s="12">
        <f>$W$8*'[3]Eurostat POM Portables GU'!R22</f>
        <v>1.8026508603170253</v>
      </c>
      <c r="X31" s="12">
        <f>$X$8*'[3]Eurostat POM Portables GU'!S22</f>
        <v>1.6800003441550835</v>
      </c>
      <c r="Y31" s="12">
        <f>$Y$8*'[3]Eurostat POM Portables GU'!T22</f>
        <v>1.9462363727186807</v>
      </c>
      <c r="Z31" s="12">
        <f>$Z$8*'[3]Eurostat POM Portables GU'!U22</f>
        <v>4.2453896139241465</v>
      </c>
      <c r="AA31" s="12">
        <f>$AA$8*'[3]Eurostat POM Portables GU'!V22</f>
        <v>3.6443716485306088</v>
      </c>
      <c r="AB31" s="12">
        <f>$AB$8*'[3]Eurostat POM Portables GU'!W22</f>
        <v>3.7284411628933349</v>
      </c>
      <c r="AC31" s="13">
        <f t="shared" ref="AC31:BE31" si="28">AB31+(AB31*AB$44)</f>
        <v>3.9894320442958682</v>
      </c>
      <c r="AD31" s="13">
        <f t="shared" si="28"/>
        <v>4.2686922873965791</v>
      </c>
      <c r="AE31" s="13">
        <f t="shared" si="28"/>
        <v>4.5675007475143401</v>
      </c>
      <c r="AF31" s="13">
        <f t="shared" si="28"/>
        <v>4.8872257998403441</v>
      </c>
      <c r="AG31" s="13">
        <f t="shared" si="28"/>
        <v>5.2293316058291683</v>
      </c>
      <c r="AH31" s="13">
        <f t="shared" si="28"/>
        <v>5.5953848182372106</v>
      </c>
      <c r="AI31" s="13">
        <f t="shared" si="28"/>
        <v>5.9870617555138157</v>
      </c>
      <c r="AJ31" s="13">
        <f t="shared" si="28"/>
        <v>6.4061560783997828</v>
      </c>
      <c r="AK31" s="13">
        <f t="shared" si="28"/>
        <v>6.7905254431037694</v>
      </c>
      <c r="AL31" s="13">
        <f t="shared" si="28"/>
        <v>7.1979569696899954</v>
      </c>
      <c r="AM31" s="13">
        <f t="shared" si="28"/>
        <v>7.6298343878713952</v>
      </c>
      <c r="AN31" s="13">
        <f t="shared" si="28"/>
        <v>8.0876244511436788</v>
      </c>
      <c r="AO31" s="13">
        <f t="shared" si="28"/>
        <v>8.5728819182122997</v>
      </c>
      <c r="AP31" s="13">
        <f t="shared" si="28"/>
        <v>9.0872548333050371</v>
      </c>
      <c r="AQ31" s="13">
        <f t="shared" si="28"/>
        <v>9.6324901233033398</v>
      </c>
      <c r="AR31" s="13">
        <f t="shared" si="28"/>
        <v>10.210439530701541</v>
      </c>
      <c r="AS31" s="13">
        <f t="shared" si="28"/>
        <v>10.823065902543632</v>
      </c>
      <c r="AT31" s="13">
        <f t="shared" si="28"/>
        <v>11.472449856696251</v>
      </c>
      <c r="AU31" s="13">
        <f t="shared" si="28"/>
        <v>12.046072349531064</v>
      </c>
      <c r="AV31" s="13">
        <f t="shared" si="28"/>
        <v>12.648375967007617</v>
      </c>
      <c r="AW31" s="13">
        <f t="shared" si="28"/>
        <v>13.280794765357998</v>
      </c>
      <c r="AX31" s="13">
        <f t="shared" si="28"/>
        <v>13.944834503625898</v>
      </c>
      <c r="AY31" s="13">
        <f t="shared" si="28"/>
        <v>14.642076228807193</v>
      </c>
      <c r="AZ31" s="13">
        <f t="shared" si="28"/>
        <v>15.374180040247552</v>
      </c>
      <c r="BA31" s="13">
        <f t="shared" si="28"/>
        <v>16.142889042259931</v>
      </c>
      <c r="BB31" s="13">
        <f t="shared" si="28"/>
        <v>16.950033494372928</v>
      </c>
      <c r="BC31" s="13">
        <f t="shared" si="28"/>
        <v>17.797535169091574</v>
      </c>
      <c r="BD31" s="13">
        <f t="shared" si="28"/>
        <v>18.687411927546155</v>
      </c>
      <c r="BE31" s="13">
        <f t="shared" si="28"/>
        <v>19.621782523923461</v>
      </c>
    </row>
    <row r="32" spans="1:57" x14ac:dyDescent="0.35">
      <c r="A32" s="57" t="s">
        <v>616</v>
      </c>
      <c r="C32" s="86" t="s">
        <v>601</v>
      </c>
      <c r="D32" s="58" t="s">
        <v>621</v>
      </c>
      <c r="E32" s="87" t="s">
        <v>625</v>
      </c>
      <c r="F32" s="26" t="s">
        <v>59</v>
      </c>
      <c r="G32" s="11">
        <f t="shared" si="1"/>
        <v>7.2567479179345344</v>
      </c>
      <c r="H32" s="11">
        <f t="shared" si="1"/>
        <v>9.7240422100322768</v>
      </c>
      <c r="I32" s="11">
        <f t="shared" si="2"/>
        <v>13.030216561443252</v>
      </c>
      <c r="J32" s="11">
        <f t="shared" si="2"/>
        <v>19.545324842164877</v>
      </c>
      <c r="K32" s="11">
        <f t="shared" si="3"/>
        <v>29.317987263247318</v>
      </c>
      <c r="L32" s="11">
        <f t="shared" si="4"/>
        <v>35.767944461161726</v>
      </c>
      <c r="M32" s="11">
        <f t="shared" si="5"/>
        <v>42.206174464170836</v>
      </c>
      <c r="N32" s="11">
        <f t="shared" si="6"/>
        <v>50.225347612363294</v>
      </c>
      <c r="O32" s="11">
        <f t="shared" si="7"/>
        <v>67.804219276690446</v>
      </c>
      <c r="P32" s="11">
        <f t="shared" si="8"/>
        <v>50.175122264750932</v>
      </c>
      <c r="Q32" s="11">
        <f t="shared" si="9"/>
        <v>84.294205404781565</v>
      </c>
      <c r="R32" s="12">
        <f>$R$8*'[3]Eurostat POM Portables GU'!M23</f>
        <v>110.42540908026385</v>
      </c>
      <c r="S32" s="12">
        <f>$S$8*'[3]Eurostat POM Portables GU'!N23</f>
        <v>123.97153009557259</v>
      </c>
      <c r="T32" s="12">
        <f>$T$8*'[3]Eurostat POM Portables GU'!O23</f>
        <v>113.63851387891378</v>
      </c>
      <c r="U32" s="12">
        <f>$U$8*'[3]Eurostat POM Portables GU'!P23</f>
        <v>153.40254033407595</v>
      </c>
      <c r="V32" s="12">
        <f>$V$8*'[3]Eurostat POM Portables GU'!Q23</f>
        <v>192.23651161896942</v>
      </c>
      <c r="W32" s="12">
        <f>$W$8*'[3]Eurostat POM Portables GU'!R23</f>
        <v>209.91080309792414</v>
      </c>
      <c r="X32" s="12">
        <f>$X$8*'[3]Eurostat POM Portables GU'!S23</f>
        <v>219.31282025754322</v>
      </c>
      <c r="Y32" s="12">
        <f>$Y$8*'[3]Eurostat POM Portables GU'!T23</f>
        <v>231.61421677819826</v>
      </c>
      <c r="Z32" s="12">
        <f>$Z$8*'[3]Eurostat POM Portables GU'!U23</f>
        <v>216.72268658493894</v>
      </c>
      <c r="AA32" s="12">
        <f>$AA$8*'[3]Eurostat POM Portables GU'!V23</f>
        <v>277.33897451081992</v>
      </c>
      <c r="AB32" s="12">
        <f>$AB$8*'[3]Eurostat POM Portables GU'!W23</f>
        <v>269.88003076040718</v>
      </c>
      <c r="AC32" s="13">
        <f t="shared" ref="AC32:BE32" si="29">AB32+(AB32*AB$44)</f>
        <v>288.7716329136357</v>
      </c>
      <c r="AD32" s="13">
        <f t="shared" si="29"/>
        <v>308.98564721759021</v>
      </c>
      <c r="AE32" s="13">
        <f t="shared" si="29"/>
        <v>330.61464252282155</v>
      </c>
      <c r="AF32" s="13">
        <f t="shared" si="29"/>
        <v>353.75766749941909</v>
      </c>
      <c r="AG32" s="13">
        <f t="shared" si="29"/>
        <v>378.52070422437845</v>
      </c>
      <c r="AH32" s="13">
        <f t="shared" si="29"/>
        <v>405.01715352008495</v>
      </c>
      <c r="AI32" s="13">
        <f t="shared" si="29"/>
        <v>433.36835426649088</v>
      </c>
      <c r="AJ32" s="13">
        <f t="shared" si="29"/>
        <v>463.70413906514523</v>
      </c>
      <c r="AK32" s="13">
        <f t="shared" si="29"/>
        <v>491.52638740905394</v>
      </c>
      <c r="AL32" s="13">
        <f t="shared" si="29"/>
        <v>521.01797065359722</v>
      </c>
      <c r="AM32" s="13">
        <f t="shared" si="29"/>
        <v>552.27904889281308</v>
      </c>
      <c r="AN32" s="13">
        <f t="shared" si="29"/>
        <v>585.41579182638191</v>
      </c>
      <c r="AO32" s="13">
        <f t="shared" si="29"/>
        <v>620.54073933596487</v>
      </c>
      <c r="AP32" s="13">
        <f t="shared" si="29"/>
        <v>657.77318369612271</v>
      </c>
      <c r="AQ32" s="13">
        <f t="shared" si="29"/>
        <v>697.23957471789004</v>
      </c>
      <c r="AR32" s="13">
        <f t="shared" si="29"/>
        <v>739.0739492009634</v>
      </c>
      <c r="AS32" s="13">
        <f t="shared" si="29"/>
        <v>783.41838615302117</v>
      </c>
      <c r="AT32" s="13">
        <f t="shared" si="29"/>
        <v>830.42348932220239</v>
      </c>
      <c r="AU32" s="13">
        <f t="shared" si="29"/>
        <v>871.94466378831248</v>
      </c>
      <c r="AV32" s="13">
        <f t="shared" si="29"/>
        <v>915.54189697772813</v>
      </c>
      <c r="AW32" s="13">
        <f t="shared" si="29"/>
        <v>961.31899182661459</v>
      </c>
      <c r="AX32" s="13">
        <f t="shared" si="29"/>
        <v>1009.3849414179454</v>
      </c>
      <c r="AY32" s="13">
        <f t="shared" si="29"/>
        <v>1059.8541884888427</v>
      </c>
      <c r="AZ32" s="13">
        <f t="shared" si="29"/>
        <v>1112.8468979132849</v>
      </c>
      <c r="BA32" s="13">
        <f t="shared" si="29"/>
        <v>1168.4892428089493</v>
      </c>
      <c r="BB32" s="13">
        <f t="shared" si="29"/>
        <v>1226.9137049493968</v>
      </c>
      <c r="BC32" s="13">
        <f t="shared" si="29"/>
        <v>1288.2593901968667</v>
      </c>
      <c r="BD32" s="13">
        <f t="shared" si="29"/>
        <v>1352.67235970671</v>
      </c>
      <c r="BE32" s="13">
        <f t="shared" si="29"/>
        <v>1420.3059776920456</v>
      </c>
    </row>
    <row r="33" spans="1:57" x14ac:dyDescent="0.35">
      <c r="A33" s="57" t="s">
        <v>616</v>
      </c>
      <c r="C33" s="86" t="s">
        <v>601</v>
      </c>
      <c r="D33" s="58" t="s">
        <v>621</v>
      </c>
      <c r="E33" s="87" t="s">
        <v>625</v>
      </c>
      <c r="F33" s="26" t="s">
        <v>60</v>
      </c>
      <c r="G33" s="11">
        <f t="shared" si="1"/>
        <v>2.5667631525904535</v>
      </c>
      <c r="H33" s="11">
        <f t="shared" si="1"/>
        <v>3.4394626244712079</v>
      </c>
      <c r="I33" s="11">
        <f t="shared" si="2"/>
        <v>4.6088799167914187</v>
      </c>
      <c r="J33" s="11">
        <f t="shared" si="2"/>
        <v>6.9133198751871276</v>
      </c>
      <c r="K33" s="11">
        <f t="shared" si="3"/>
        <v>10.369979812780691</v>
      </c>
      <c r="L33" s="11">
        <f t="shared" si="4"/>
        <v>12.651375371592444</v>
      </c>
      <c r="M33" s="11">
        <f t="shared" si="5"/>
        <v>14.928622938479084</v>
      </c>
      <c r="N33" s="11">
        <f t="shared" si="6"/>
        <v>17.765061296790108</v>
      </c>
      <c r="O33" s="11">
        <f t="shared" si="7"/>
        <v>23.982832750666649</v>
      </c>
      <c r="P33" s="11">
        <f t="shared" si="8"/>
        <v>17.747296235493319</v>
      </c>
      <c r="Q33" s="11">
        <f t="shared" si="9"/>
        <v>29.815457675628778</v>
      </c>
      <c r="R33" s="12">
        <f>$R$8*'[3]Eurostat POM Portables GU'!M24</f>
        <v>39.058249555073701</v>
      </c>
      <c r="S33" s="12">
        <f>$S$8*'[3]Eurostat POM Portables GU'!N24</f>
        <v>44.852846152573811</v>
      </c>
      <c r="T33" s="12">
        <f>$T$8*'[3]Eurostat POM Portables GU'!O24</f>
        <v>48.926996033004123</v>
      </c>
      <c r="U33" s="12">
        <f>$U$8*'[3]Eurostat POM Portables GU'!P24</f>
        <v>61.877207610134541</v>
      </c>
      <c r="V33" s="12">
        <f>$V$8*'[3]Eurostat POM Portables GU'!Q24</f>
        <v>45.511415100153599</v>
      </c>
      <c r="W33" s="12">
        <f>$W$8*'[3]Eurostat POM Portables GU'!R24</f>
        <v>53.31447504651149</v>
      </c>
      <c r="X33" s="12">
        <f>$X$8*'[3]Eurostat POM Portables GU'!S24</f>
        <v>88.785921271867053</v>
      </c>
      <c r="Y33" s="12">
        <f>$Y$8*'[3]Eurostat POM Portables GU'!T24</f>
        <v>75.480123672394043</v>
      </c>
      <c r="Z33" s="12">
        <f>$Z$8*'[3]Eurostat POM Portables GU'!U24</f>
        <v>108.03972286717219</v>
      </c>
      <c r="AA33" s="12">
        <f>$AA$8*'[3]Eurostat POM Portables GU'!V24</f>
        <v>89.79772489670809</v>
      </c>
      <c r="AB33" s="12">
        <f>$AB$8*'[3]Eurostat POM Portables GU'!W24</f>
        <v>80.252422591545567</v>
      </c>
      <c r="AC33" s="13">
        <f t="shared" ref="AC33:BE33" si="30">AB33+(AB33*AB$44)</f>
        <v>85.870092172953761</v>
      </c>
      <c r="AD33" s="13">
        <f t="shared" si="30"/>
        <v>91.880998625060528</v>
      </c>
      <c r="AE33" s="13">
        <f t="shared" si="30"/>
        <v>98.312668528814768</v>
      </c>
      <c r="AF33" s="13">
        <f t="shared" si="30"/>
        <v>105.1945553258318</v>
      </c>
      <c r="AG33" s="13">
        <f t="shared" si="30"/>
        <v>112.55817419864003</v>
      </c>
      <c r="AH33" s="13">
        <f t="shared" si="30"/>
        <v>120.43724639254484</v>
      </c>
      <c r="AI33" s="13">
        <f t="shared" si="30"/>
        <v>128.86785364002299</v>
      </c>
      <c r="AJ33" s="13">
        <f t="shared" si="30"/>
        <v>137.8886033948246</v>
      </c>
      <c r="AK33" s="13">
        <f t="shared" si="30"/>
        <v>146.16191959851409</v>
      </c>
      <c r="AL33" s="13">
        <f t="shared" si="30"/>
        <v>154.93163477442494</v>
      </c>
      <c r="AM33" s="13">
        <f t="shared" si="30"/>
        <v>164.22753286089042</v>
      </c>
      <c r="AN33" s="13">
        <f t="shared" si="30"/>
        <v>174.08118483254384</v>
      </c>
      <c r="AO33" s="13">
        <f t="shared" si="30"/>
        <v>184.52605592249648</v>
      </c>
      <c r="AP33" s="13">
        <f t="shared" si="30"/>
        <v>195.59761927784626</v>
      </c>
      <c r="AQ33" s="13">
        <f t="shared" si="30"/>
        <v>207.33347643451702</v>
      </c>
      <c r="AR33" s="13">
        <f t="shared" si="30"/>
        <v>219.77348502058805</v>
      </c>
      <c r="AS33" s="13">
        <f t="shared" si="30"/>
        <v>232.95989412182334</v>
      </c>
      <c r="AT33" s="13">
        <f t="shared" si="30"/>
        <v>246.93748776913273</v>
      </c>
      <c r="AU33" s="13">
        <f t="shared" si="30"/>
        <v>259.28436215758938</v>
      </c>
      <c r="AV33" s="13">
        <f t="shared" si="30"/>
        <v>272.24858026546883</v>
      </c>
      <c r="AW33" s="13">
        <f t="shared" si="30"/>
        <v>285.86100927874224</v>
      </c>
      <c r="AX33" s="13">
        <f t="shared" si="30"/>
        <v>300.15405974267935</v>
      </c>
      <c r="AY33" s="13">
        <f t="shared" si="30"/>
        <v>315.16176272981329</v>
      </c>
      <c r="AZ33" s="13">
        <f t="shared" si="30"/>
        <v>330.91985086630393</v>
      </c>
      <c r="BA33" s="13">
        <f t="shared" si="30"/>
        <v>347.46584340961914</v>
      </c>
      <c r="BB33" s="13">
        <f t="shared" si="30"/>
        <v>364.83913558010011</v>
      </c>
      <c r="BC33" s="13">
        <f t="shared" si="30"/>
        <v>383.08109235910513</v>
      </c>
      <c r="BD33" s="13">
        <f t="shared" si="30"/>
        <v>402.23514697706037</v>
      </c>
      <c r="BE33" s="13">
        <f t="shared" si="30"/>
        <v>422.34690432591339</v>
      </c>
    </row>
    <row r="34" spans="1:57" x14ac:dyDescent="0.35">
      <c r="A34" s="57" t="s">
        <v>616</v>
      </c>
      <c r="C34" s="86" t="s">
        <v>601</v>
      </c>
      <c r="D34" s="58" t="s">
        <v>621</v>
      </c>
      <c r="E34" s="87" t="s">
        <v>625</v>
      </c>
      <c r="F34" s="26" t="s">
        <v>61</v>
      </c>
      <c r="G34" s="11">
        <f t="shared" si="1"/>
        <v>9.3291713621588652</v>
      </c>
      <c r="H34" s="11">
        <f t="shared" si="1"/>
        <v>12.501089625292879</v>
      </c>
      <c r="I34" s="11">
        <f t="shared" si="2"/>
        <v>16.751460097892458</v>
      </c>
      <c r="J34" s="11">
        <f t="shared" si="2"/>
        <v>25.127190146838686</v>
      </c>
      <c r="K34" s="11">
        <f t="shared" si="3"/>
        <v>37.690785220258029</v>
      </c>
      <c r="L34" s="11">
        <f t="shared" si="4"/>
        <v>45.982757968714793</v>
      </c>
      <c r="M34" s="11">
        <f t="shared" si="5"/>
        <v>54.259654403083452</v>
      </c>
      <c r="N34" s="11">
        <f t="shared" si="6"/>
        <v>64.568988739669308</v>
      </c>
      <c r="O34" s="11">
        <f t="shared" si="7"/>
        <v>87.168134798553567</v>
      </c>
      <c r="P34" s="11">
        <f t="shared" si="8"/>
        <v>64.504419750929642</v>
      </c>
      <c r="Q34" s="11">
        <f t="shared" si="9"/>
        <v>108.36742518156179</v>
      </c>
      <c r="R34" s="12">
        <f>$R$8*'[3]Eurostat POM Portables GU'!M25</f>
        <v>141.96132698784595</v>
      </c>
      <c r="S34" s="12">
        <f>$S$8*'[3]Eurostat POM Portables GU'!N25</f>
        <v>176.9900656631161</v>
      </c>
      <c r="T34" s="12">
        <f>$T$8*'[3]Eurostat POM Portables GU'!O25</f>
        <v>188.5438533410053</v>
      </c>
      <c r="U34" s="12">
        <f>$U$8*'[3]Eurostat POM Portables GU'!P25</f>
        <v>235.15610931554659</v>
      </c>
      <c r="V34" s="12">
        <f>$V$8*'[3]Eurostat POM Portables GU'!Q25</f>
        <v>284.97325770599997</v>
      </c>
      <c r="W34" s="12">
        <f>$W$8*'[3]Eurostat POM Portables GU'!R25</f>
        <v>306.33110707217566</v>
      </c>
      <c r="X34" s="12">
        <f>$X$8*'[3]Eurostat POM Portables GU'!S25</f>
        <v>331.21416476690388</v>
      </c>
      <c r="Y34" s="12">
        <f>$Y$8*'[3]Eurostat POM Portables GU'!T25</f>
        <v>322.47081663753744</v>
      </c>
      <c r="Z34" s="12">
        <f>$Z$8*'[3]Eurostat POM Portables GU'!U25</f>
        <v>479.95663467440812</v>
      </c>
      <c r="AA34" s="12">
        <f>$AA$8*'[3]Eurostat POM Portables GU'!V25</f>
        <v>498.06412529918322</v>
      </c>
      <c r="AB34" s="12">
        <f>$AB$8*'[3]Eurostat POM Portables GU'!W25</f>
        <v>473.92124683947839</v>
      </c>
      <c r="AC34" s="13">
        <f t="shared" ref="AC34:BE34" si="31">AB34+(AB34*AB$44)</f>
        <v>507.09573411824186</v>
      </c>
      <c r="AD34" s="13">
        <f t="shared" si="31"/>
        <v>542.59243550651877</v>
      </c>
      <c r="AE34" s="13">
        <f t="shared" si="31"/>
        <v>580.57390599197504</v>
      </c>
      <c r="AF34" s="13">
        <f t="shared" si="31"/>
        <v>621.21407941141331</v>
      </c>
      <c r="AG34" s="13">
        <f t="shared" si="31"/>
        <v>664.69906497021225</v>
      </c>
      <c r="AH34" s="13">
        <f t="shared" si="31"/>
        <v>711.22799951812715</v>
      </c>
      <c r="AI34" s="13">
        <f t="shared" si="31"/>
        <v>761.01395948439608</v>
      </c>
      <c r="AJ34" s="13">
        <f t="shared" si="31"/>
        <v>814.28493664830376</v>
      </c>
      <c r="AK34" s="13">
        <f t="shared" si="31"/>
        <v>863.14203284720202</v>
      </c>
      <c r="AL34" s="13">
        <f t="shared" si="31"/>
        <v>914.93055481803412</v>
      </c>
      <c r="AM34" s="13">
        <f t="shared" si="31"/>
        <v>969.82638810711614</v>
      </c>
      <c r="AN34" s="13">
        <f t="shared" si="31"/>
        <v>1028.0159713935432</v>
      </c>
      <c r="AO34" s="13">
        <f t="shared" si="31"/>
        <v>1089.6969296771558</v>
      </c>
      <c r="AP34" s="13">
        <f t="shared" si="31"/>
        <v>1155.0787454577851</v>
      </c>
      <c r="AQ34" s="13">
        <f t="shared" si="31"/>
        <v>1224.3834701852522</v>
      </c>
      <c r="AR34" s="13">
        <f t="shared" si="31"/>
        <v>1297.8464783963673</v>
      </c>
      <c r="AS34" s="13">
        <f t="shared" si="31"/>
        <v>1375.7172671001492</v>
      </c>
      <c r="AT34" s="13">
        <f t="shared" si="31"/>
        <v>1458.2603031261581</v>
      </c>
      <c r="AU34" s="13">
        <f t="shared" si="31"/>
        <v>1531.173318282466</v>
      </c>
      <c r="AV34" s="13">
        <f t="shared" si="31"/>
        <v>1607.7319841965893</v>
      </c>
      <c r="AW34" s="13">
        <f t="shared" si="31"/>
        <v>1688.1185834064188</v>
      </c>
      <c r="AX34" s="13">
        <f t="shared" si="31"/>
        <v>1772.5245125767397</v>
      </c>
      <c r="AY34" s="13">
        <f t="shared" si="31"/>
        <v>1861.1507382055765</v>
      </c>
      <c r="AZ34" s="13">
        <f t="shared" si="31"/>
        <v>1954.2082751158555</v>
      </c>
      <c r="BA34" s="13">
        <f t="shared" si="31"/>
        <v>2051.9186888716481</v>
      </c>
      <c r="BB34" s="13">
        <f t="shared" si="31"/>
        <v>2154.5146233152304</v>
      </c>
      <c r="BC34" s="13">
        <f t="shared" si="31"/>
        <v>2262.2403544809918</v>
      </c>
      <c r="BD34" s="13">
        <f t="shared" si="31"/>
        <v>2375.3523722050413</v>
      </c>
      <c r="BE34" s="13">
        <f t="shared" si="31"/>
        <v>2494.1199908152935</v>
      </c>
    </row>
    <row r="35" spans="1:57" x14ac:dyDescent="0.35">
      <c r="A35" s="57" t="s">
        <v>616</v>
      </c>
      <c r="C35" s="86" t="s">
        <v>601</v>
      </c>
      <c r="D35" s="58" t="s">
        <v>621</v>
      </c>
      <c r="E35" s="87" t="s">
        <v>625</v>
      </c>
      <c r="F35" s="26" t="s">
        <v>62</v>
      </c>
      <c r="G35" s="11">
        <f t="shared" si="1"/>
        <v>1.5862763868443754</v>
      </c>
      <c r="H35" s="11">
        <f t="shared" si="1"/>
        <v>2.1256103583714632</v>
      </c>
      <c r="I35" s="11">
        <f t="shared" si="2"/>
        <v>2.8483178802177611</v>
      </c>
      <c r="J35" s="11">
        <f t="shared" si="2"/>
        <v>4.2724768203266414</v>
      </c>
      <c r="K35" s="11">
        <f t="shared" si="3"/>
        <v>6.4087152304899622</v>
      </c>
      <c r="L35" s="11">
        <f t="shared" si="4"/>
        <v>7.818632581197754</v>
      </c>
      <c r="M35" s="11">
        <f t="shared" si="5"/>
        <v>9.2259864458133496</v>
      </c>
      <c r="N35" s="11">
        <f t="shared" si="6"/>
        <v>10.978923870517885</v>
      </c>
      <c r="O35" s="11">
        <f t="shared" si="7"/>
        <v>14.821547225199145</v>
      </c>
      <c r="P35" s="11">
        <f t="shared" si="8"/>
        <v>10.967944946647368</v>
      </c>
      <c r="Q35" s="11">
        <f t="shared" si="9"/>
        <v>18.426147510367578</v>
      </c>
      <c r="R35" s="12">
        <f>$R$8*'[3]Eurostat POM Portables GU'!M26</f>
        <v>24.138253238581527</v>
      </c>
      <c r="S35" s="12">
        <f>$S$8*'[3]Eurostat POM Portables GU'!N26</f>
        <v>28.895018390554409</v>
      </c>
      <c r="T35" s="12">
        <f>$T$8*'[3]Eurostat POM Portables GU'!O26</f>
        <v>28.903920017061534</v>
      </c>
      <c r="U35" s="12">
        <f>$U$8*'[3]Eurostat POM Portables GU'!P26</f>
        <v>36.27291456515762</v>
      </c>
      <c r="V35" s="12">
        <f>$V$8*'[3]Eurostat POM Portables GU'!Q26</f>
        <v>35.830106442716342</v>
      </c>
      <c r="W35" s="12">
        <f>$W$8*'[3]Eurostat POM Portables GU'!R26</f>
        <v>42.508133019146825</v>
      </c>
      <c r="X35" s="12">
        <f>$X$8*'[3]Eurostat POM Portables GU'!S26</f>
        <v>55.284592823076984</v>
      </c>
      <c r="Y35" s="12">
        <f>$Y$8*'[3]Eurostat POM Portables GU'!T26</f>
        <v>59.378342004932662</v>
      </c>
      <c r="Z35" s="12">
        <f>$Z$8*'[3]Eurostat POM Portables GU'!U26</f>
        <v>63.977724601444301</v>
      </c>
      <c r="AA35" s="12">
        <f>$AA$8*'[3]Eurostat POM Portables GU'!V26</f>
        <v>61.936490910038025</v>
      </c>
      <c r="AB35" s="12">
        <f>$AB$8*'[3]Eurostat POM Portables GU'!W26</f>
        <v>65.247720350633358</v>
      </c>
      <c r="AC35" s="13">
        <f t="shared" ref="AC35:BE35" si="32">AB35+(AB35*AB$44)</f>
        <v>69.815060775177699</v>
      </c>
      <c r="AD35" s="13">
        <f t="shared" si="32"/>
        <v>74.702115029440137</v>
      </c>
      <c r="AE35" s="13">
        <f t="shared" si="32"/>
        <v>79.931263081500944</v>
      </c>
      <c r="AF35" s="13">
        <f t="shared" si="32"/>
        <v>85.526451497206011</v>
      </c>
      <c r="AG35" s="13">
        <f t="shared" si="32"/>
        <v>91.51330310201044</v>
      </c>
      <c r="AH35" s="13">
        <f t="shared" si="32"/>
        <v>97.919234319151172</v>
      </c>
      <c r="AI35" s="13">
        <f t="shared" si="32"/>
        <v>104.77358072149175</v>
      </c>
      <c r="AJ35" s="13">
        <f t="shared" si="32"/>
        <v>112.10773137199618</v>
      </c>
      <c r="AK35" s="13">
        <f t="shared" si="32"/>
        <v>118.83419525431596</v>
      </c>
      <c r="AL35" s="13">
        <f t="shared" si="32"/>
        <v>125.96424696957492</v>
      </c>
      <c r="AM35" s="13">
        <f t="shared" si="32"/>
        <v>133.52210178774942</v>
      </c>
      <c r="AN35" s="13">
        <f t="shared" si="32"/>
        <v>141.5334278950144</v>
      </c>
      <c r="AO35" s="13">
        <f t="shared" si="32"/>
        <v>150.02543356871527</v>
      </c>
      <c r="AP35" s="13">
        <f t="shared" si="32"/>
        <v>159.02695958283817</v>
      </c>
      <c r="AQ35" s="13">
        <f t="shared" si="32"/>
        <v>168.56857715780848</v>
      </c>
      <c r="AR35" s="13">
        <f t="shared" si="32"/>
        <v>178.68269178727698</v>
      </c>
      <c r="AS35" s="13">
        <f t="shared" si="32"/>
        <v>189.40365329451359</v>
      </c>
      <c r="AT35" s="13">
        <f t="shared" si="32"/>
        <v>200.76787249218441</v>
      </c>
      <c r="AU35" s="13">
        <f t="shared" si="32"/>
        <v>210.80626611679364</v>
      </c>
      <c r="AV35" s="13">
        <f t="shared" si="32"/>
        <v>221.34657942263331</v>
      </c>
      <c r="AW35" s="13">
        <f t="shared" si="32"/>
        <v>232.41390839376498</v>
      </c>
      <c r="AX35" s="13">
        <f t="shared" si="32"/>
        <v>244.03460381345323</v>
      </c>
      <c r="AY35" s="13">
        <f t="shared" si="32"/>
        <v>256.23633400412587</v>
      </c>
      <c r="AZ35" s="13">
        <f t="shared" si="32"/>
        <v>269.04815070433216</v>
      </c>
      <c r="BA35" s="13">
        <f t="shared" si="32"/>
        <v>282.50055823954875</v>
      </c>
      <c r="BB35" s="13">
        <f t="shared" si="32"/>
        <v>296.62558615152619</v>
      </c>
      <c r="BC35" s="13">
        <f t="shared" si="32"/>
        <v>311.45686545910252</v>
      </c>
      <c r="BD35" s="13">
        <f t="shared" si="32"/>
        <v>327.02970873205766</v>
      </c>
      <c r="BE35" s="13">
        <f t="shared" si="32"/>
        <v>343.38119416866056</v>
      </c>
    </row>
    <row r="36" spans="1:57" x14ac:dyDescent="0.35">
      <c r="A36" s="57" t="s">
        <v>616</v>
      </c>
      <c r="C36" s="86" t="s">
        <v>601</v>
      </c>
      <c r="D36" s="58" t="s">
        <v>621</v>
      </c>
      <c r="E36" s="87" t="s">
        <v>625</v>
      </c>
      <c r="F36" s="26" t="s">
        <v>63</v>
      </c>
      <c r="G36" s="11">
        <f t="shared" si="1"/>
        <v>2.5160303013241432</v>
      </c>
      <c r="H36" s="11">
        <f t="shared" si="1"/>
        <v>3.3714806037743523</v>
      </c>
      <c r="I36" s="11">
        <f t="shared" si="2"/>
        <v>4.5177840090576327</v>
      </c>
      <c r="J36" s="11">
        <f t="shared" si="2"/>
        <v>6.7766760135864486</v>
      </c>
      <c r="K36" s="11">
        <f t="shared" si="3"/>
        <v>10.165014020379672</v>
      </c>
      <c r="L36" s="11">
        <f t="shared" si="4"/>
        <v>12.4013171048632</v>
      </c>
      <c r="M36" s="11">
        <f t="shared" si="5"/>
        <v>14.633554183738575</v>
      </c>
      <c r="N36" s="11">
        <f t="shared" si="6"/>
        <v>17.413929478648903</v>
      </c>
      <c r="O36" s="11">
        <f t="shared" si="7"/>
        <v>23.508804796176019</v>
      </c>
      <c r="P36" s="11">
        <f t="shared" si="8"/>
        <v>17.396515549170253</v>
      </c>
      <c r="Q36" s="11">
        <f t="shared" si="9"/>
        <v>29.226146122606025</v>
      </c>
      <c r="R36" s="12">
        <f>$R$8*'[3]Eurostat POM Portables GU'!M27</f>
        <v>38.286251420613894</v>
      </c>
      <c r="S36" s="12">
        <f>$S$8*'[3]Eurostat POM Portables GU'!N27</f>
        <v>45.747231275407714</v>
      </c>
      <c r="T36" s="12">
        <f>$T$8*'[3]Eurostat POM Portables GU'!O27</f>
        <v>29.074988747631942</v>
      </c>
      <c r="U36" s="12">
        <f>$U$8*'[3]Eurostat POM Portables GU'!P27</f>
        <v>34.618710219603734</v>
      </c>
      <c r="V36" s="12">
        <f>$V$8*'[3]Eurostat POM Portables GU'!Q27</f>
        <v>61.284073463107596</v>
      </c>
      <c r="W36" s="12">
        <f>$W$8*'[3]Eurostat POM Portables GU'!R27</f>
        <v>55.944337044321472</v>
      </c>
      <c r="X36" s="12">
        <f>$X$8*'[3]Eurostat POM Portables GU'!S27</f>
        <v>89.42733109489248</v>
      </c>
      <c r="Y36" s="12">
        <f>$Y$8*'[3]Eurostat POM Portables GU'!T27</f>
        <v>67.743531880220416</v>
      </c>
      <c r="Z36" s="12">
        <f>$Z$8*'[3]Eurostat POM Portables GU'!U27</f>
        <v>105.78837989009119</v>
      </c>
      <c r="AA36" s="12">
        <f>$AA$8*'[3]Eurostat POM Portables GU'!V27</f>
        <v>126.41971253183748</v>
      </c>
      <c r="AB36" s="12">
        <f>$AB$8*'[3]Eurostat POM Portables GU'!W27</f>
        <v>156.27624727883406</v>
      </c>
      <c r="AC36" s="13">
        <f t="shared" ref="AC36:BE36" si="33">AB36+(AB36*AB$44)</f>
        <v>167.21558458835244</v>
      </c>
      <c r="AD36" s="13">
        <f t="shared" si="33"/>
        <v>178.92067550953712</v>
      </c>
      <c r="AE36" s="13">
        <f t="shared" si="33"/>
        <v>191.44512279520472</v>
      </c>
      <c r="AF36" s="13">
        <f t="shared" si="33"/>
        <v>204.84628139086905</v>
      </c>
      <c r="AG36" s="13">
        <f t="shared" si="33"/>
        <v>219.18552108822988</v>
      </c>
      <c r="AH36" s="13">
        <f t="shared" si="33"/>
        <v>234.52850756440597</v>
      </c>
      <c r="AI36" s="13">
        <f t="shared" si="33"/>
        <v>250.9455030939144</v>
      </c>
      <c r="AJ36" s="13">
        <f t="shared" si="33"/>
        <v>268.51168831048841</v>
      </c>
      <c r="AK36" s="13">
        <f t="shared" si="33"/>
        <v>284.6223896091177</v>
      </c>
      <c r="AL36" s="13">
        <f t="shared" si="33"/>
        <v>301.69973298566475</v>
      </c>
      <c r="AM36" s="13">
        <f t="shared" si="33"/>
        <v>319.80171696480465</v>
      </c>
      <c r="AN36" s="13">
        <f t="shared" si="33"/>
        <v>338.98981998269295</v>
      </c>
      <c r="AO36" s="13">
        <f t="shared" si="33"/>
        <v>359.32920918165451</v>
      </c>
      <c r="AP36" s="13">
        <f t="shared" si="33"/>
        <v>380.88896173255375</v>
      </c>
      <c r="AQ36" s="13">
        <f t="shared" si="33"/>
        <v>403.74229943650698</v>
      </c>
      <c r="AR36" s="13">
        <f t="shared" si="33"/>
        <v>427.96683740269742</v>
      </c>
      <c r="AS36" s="13">
        <f t="shared" si="33"/>
        <v>453.64484764685926</v>
      </c>
      <c r="AT36" s="13">
        <f t="shared" si="33"/>
        <v>480.86353850567082</v>
      </c>
      <c r="AU36" s="13">
        <f t="shared" si="33"/>
        <v>504.90671543095436</v>
      </c>
      <c r="AV36" s="13">
        <f t="shared" si="33"/>
        <v>530.15205120250209</v>
      </c>
      <c r="AW36" s="13">
        <f t="shared" si="33"/>
        <v>556.65965376262716</v>
      </c>
      <c r="AX36" s="13">
        <f t="shared" si="33"/>
        <v>584.49263645075848</v>
      </c>
      <c r="AY36" s="13">
        <f t="shared" si="33"/>
        <v>613.71726827329644</v>
      </c>
      <c r="AZ36" s="13">
        <f t="shared" si="33"/>
        <v>644.40313168696127</v>
      </c>
      <c r="BA36" s="13">
        <f t="shared" si="33"/>
        <v>676.62328827130932</v>
      </c>
      <c r="BB36" s="13">
        <f t="shared" si="33"/>
        <v>710.45445268487481</v>
      </c>
      <c r="BC36" s="13">
        <f t="shared" si="33"/>
        <v>745.9771753191186</v>
      </c>
      <c r="BD36" s="13">
        <f t="shared" si="33"/>
        <v>783.27603408507457</v>
      </c>
      <c r="BE36" s="13">
        <f t="shared" si="33"/>
        <v>822.4398357893283</v>
      </c>
    </row>
    <row r="37" spans="1:57" x14ac:dyDescent="0.35">
      <c r="A37" s="57" t="s">
        <v>616</v>
      </c>
      <c r="C37" s="86" t="s">
        <v>601</v>
      </c>
      <c r="D37" s="58" t="s">
        <v>621</v>
      </c>
      <c r="E37" s="87" t="s">
        <v>625</v>
      </c>
      <c r="F37" s="26" t="s">
        <v>64</v>
      </c>
      <c r="G37" s="11">
        <f t="shared" si="1"/>
        <v>0.91444168182793417</v>
      </c>
      <c r="H37" s="11">
        <f t="shared" si="1"/>
        <v>1.2253518536494319</v>
      </c>
      <c r="I37" s="11">
        <f t="shared" si="2"/>
        <v>1.6419714838902388</v>
      </c>
      <c r="J37" s="11">
        <f t="shared" si="2"/>
        <v>2.4629572258353583</v>
      </c>
      <c r="K37" s="11">
        <f t="shared" si="3"/>
        <v>3.6944358387530372</v>
      </c>
      <c r="L37" s="11">
        <f t="shared" si="4"/>
        <v>4.5072117232787052</v>
      </c>
      <c r="M37" s="11">
        <f t="shared" si="5"/>
        <v>5.3185098334688723</v>
      </c>
      <c r="N37" s="11">
        <f t="shared" si="6"/>
        <v>6.3290267018279573</v>
      </c>
      <c r="O37" s="11">
        <f t="shared" si="7"/>
        <v>8.5441860474677434</v>
      </c>
      <c r="P37" s="11">
        <f t="shared" si="8"/>
        <v>6.3226976751261299</v>
      </c>
      <c r="Q37" s="11">
        <f t="shared" si="9"/>
        <v>10.622132094211898</v>
      </c>
      <c r="R37" s="12">
        <f>$R$8*'[3]Eurostat POM Portables GU'!M28</f>
        <v>13.914993043417587</v>
      </c>
      <c r="S37" s="12">
        <f>$S$8*'[3]Eurostat POM Portables GU'!N28</f>
        <v>16.698751359856221</v>
      </c>
      <c r="T37" s="12">
        <f>$T$8*'[3]Eurostat POM Portables GU'!O28</f>
        <v>15.901692176309927</v>
      </c>
      <c r="U37" s="12">
        <f>$U$8*'[3]Eurostat POM Portables GU'!P28</f>
        <v>16.781205529594899</v>
      </c>
      <c r="V37" s="12">
        <f>$V$8*'[3]Eurostat POM Portables GU'!Q28</f>
        <v>21.74820294098943</v>
      </c>
      <c r="W37" s="12">
        <f>$W$8*'[3]Eurostat POM Portables GU'!R28</f>
        <v>29.550085720846727</v>
      </c>
      <c r="X37" s="12">
        <f>$X$8*'[3]Eurostat POM Portables GU'!S28</f>
        <v>36.017628523736008</v>
      </c>
      <c r="Y37" s="12">
        <f>$Y$8*'[3]Eurostat POM Portables GU'!T28</f>
        <v>37.08728690373237</v>
      </c>
      <c r="Z37" s="12">
        <f>$Z$8*'[3]Eurostat POM Portables GU'!U28</f>
        <v>43.245577186127086</v>
      </c>
      <c r="AA37" s="12">
        <f>$AA$8*'[3]Eurostat POM Portables GU'!V28</f>
        <v>51.698633448757064</v>
      </c>
      <c r="AB37" s="12">
        <f>$AB$8*'[3]Eurostat POM Portables GU'!W28</f>
        <v>51.607081949804083</v>
      </c>
      <c r="AC37" s="13">
        <f t="shared" ref="AC37:BE37" si="34">AB37+(AB37*AB$44)</f>
        <v>55.219577686290371</v>
      </c>
      <c r="AD37" s="13">
        <f t="shared" si="34"/>
        <v>59.084948124330694</v>
      </c>
      <c r="AE37" s="13">
        <f t="shared" si="34"/>
        <v>63.220894493033839</v>
      </c>
      <c r="AF37" s="13">
        <f t="shared" si="34"/>
        <v>67.646357107546208</v>
      </c>
      <c r="AG37" s="13">
        <f t="shared" si="34"/>
        <v>72.38160210507445</v>
      </c>
      <c r="AH37" s="13">
        <f t="shared" si="34"/>
        <v>77.448314252429668</v>
      </c>
      <c r="AI37" s="13">
        <f t="shared" si="34"/>
        <v>82.86969625009975</v>
      </c>
      <c r="AJ37" s="13">
        <f t="shared" si="34"/>
        <v>88.670574987606727</v>
      </c>
      <c r="AK37" s="13">
        <f t="shared" si="34"/>
        <v>93.990809486863128</v>
      </c>
      <c r="AL37" s="13">
        <f t="shared" si="34"/>
        <v>99.630258056074922</v>
      </c>
      <c r="AM37" s="13">
        <f t="shared" si="34"/>
        <v>105.60807353943942</v>
      </c>
      <c r="AN37" s="13">
        <f t="shared" si="34"/>
        <v>111.94455795180578</v>
      </c>
      <c r="AO37" s="13">
        <f t="shared" si="34"/>
        <v>118.66123142891412</v>
      </c>
      <c r="AP37" s="13">
        <f t="shared" si="34"/>
        <v>125.78090531464896</v>
      </c>
      <c r="AQ37" s="13">
        <f t="shared" si="34"/>
        <v>133.3277596335279</v>
      </c>
      <c r="AR37" s="13">
        <f t="shared" si="34"/>
        <v>141.32742521153958</v>
      </c>
      <c r="AS37" s="13">
        <f t="shared" si="34"/>
        <v>149.80707072423195</v>
      </c>
      <c r="AT37" s="13">
        <f t="shared" si="34"/>
        <v>158.79549496768587</v>
      </c>
      <c r="AU37" s="13">
        <f t="shared" si="34"/>
        <v>166.73526971607015</v>
      </c>
      <c r="AV37" s="13">
        <f t="shared" si="34"/>
        <v>175.07203320187367</v>
      </c>
      <c r="AW37" s="13">
        <f t="shared" si="34"/>
        <v>183.82563486196736</v>
      </c>
      <c r="AX37" s="13">
        <f t="shared" si="34"/>
        <v>193.01691660506572</v>
      </c>
      <c r="AY37" s="13">
        <f t="shared" si="34"/>
        <v>202.66776243531899</v>
      </c>
      <c r="AZ37" s="13">
        <f t="shared" si="34"/>
        <v>212.80115055708495</v>
      </c>
      <c r="BA37" s="13">
        <f t="shared" si="34"/>
        <v>223.44120808493921</v>
      </c>
      <c r="BB37" s="13">
        <f t="shared" si="34"/>
        <v>234.61326848918617</v>
      </c>
      <c r="BC37" s="13">
        <f t="shared" si="34"/>
        <v>246.34393191364546</v>
      </c>
      <c r="BD37" s="13">
        <f t="shared" si="34"/>
        <v>258.66112850932774</v>
      </c>
      <c r="BE37" s="13">
        <f t="shared" si="34"/>
        <v>271.5941849347941</v>
      </c>
    </row>
    <row r="38" spans="1:57" x14ac:dyDescent="0.35">
      <c r="A38" s="57" t="s">
        <v>616</v>
      </c>
      <c r="C38" s="86" t="s">
        <v>601</v>
      </c>
      <c r="D38" s="58" t="s">
        <v>621</v>
      </c>
      <c r="E38" s="87" t="s">
        <v>625</v>
      </c>
      <c r="F38" s="26" t="s">
        <v>65</v>
      </c>
      <c r="G38" s="11">
        <f t="shared" si="1"/>
        <v>0.62517951716807751</v>
      </c>
      <c r="H38" s="11">
        <f t="shared" si="1"/>
        <v>0.83774055300522388</v>
      </c>
      <c r="I38" s="11">
        <f t="shared" si="2"/>
        <v>1.1225723410270001</v>
      </c>
      <c r="J38" s="11">
        <f t="shared" si="2"/>
        <v>1.6838585115405003</v>
      </c>
      <c r="K38" s="11">
        <f t="shared" si="3"/>
        <v>2.5257877673107503</v>
      </c>
      <c r="L38" s="11">
        <f t="shared" si="4"/>
        <v>3.081461076119115</v>
      </c>
      <c r="M38" s="11">
        <f t="shared" si="5"/>
        <v>3.6361240698205557</v>
      </c>
      <c r="N38" s="11">
        <f t="shared" si="6"/>
        <v>4.3269876430864613</v>
      </c>
      <c r="O38" s="11">
        <f t="shared" si="7"/>
        <v>5.8414333181667235</v>
      </c>
      <c r="P38" s="11">
        <f t="shared" si="8"/>
        <v>4.3226606554433751</v>
      </c>
      <c r="Q38" s="11">
        <f t="shared" si="9"/>
        <v>7.2620699011448693</v>
      </c>
      <c r="R38" s="12">
        <f>$R$8*'[3]Eurostat POM Portables GU'!M29</f>
        <v>9.5133115704997788</v>
      </c>
      <c r="S38" s="12">
        <f>$S$8*'[3]Eurostat POM Portables GU'!N29</f>
        <v>12.056498481816192</v>
      </c>
      <c r="T38" s="12">
        <f>$T$8*'[3]Eurostat POM Portables GU'!O29</f>
        <v>12.051808807308577</v>
      </c>
      <c r="U38" s="12">
        <f>$U$8*'[3]Eurostat POM Portables GU'!P29</f>
        <v>14.329794270521061</v>
      </c>
      <c r="V38" s="12">
        <f>$V$8*'[3]Eurostat POM Portables GU'!Q29</f>
        <v>15.355759904021291</v>
      </c>
      <c r="W38" s="12">
        <f>$W$8*'[3]Eurostat POM Portables GU'!R29</f>
        <v>20.847633291730052</v>
      </c>
      <c r="X38" s="12">
        <f>$X$8*'[3]Eurostat POM Portables GU'!S29</f>
        <v>19.488990776542085</v>
      </c>
      <c r="Y38" s="12">
        <f>$Y$8*'[3]Eurostat POM Portables GU'!T29</f>
        <v>19.897547015496574</v>
      </c>
      <c r="Z38" s="12">
        <f>$Z$8*'[3]Eurostat POM Portables GU'!U29</f>
        <v>20.608447251741339</v>
      </c>
      <c r="AA38" s="12">
        <f>$AA$8*'[3]Eurostat POM Portables GU'!V29</f>
        <v>21.035995679149426</v>
      </c>
      <c r="AB38" s="12">
        <f>$AB$8*'[3]Eurostat POM Portables GU'!W29</f>
        <v>20.097207243888462</v>
      </c>
      <c r="AC38" s="13">
        <f t="shared" ref="AC38:BE38" si="35">AB38+(AB38*AB$44)</f>
        <v>21.504011750960654</v>
      </c>
      <c r="AD38" s="13">
        <f t="shared" si="35"/>
        <v>23.009292573527901</v>
      </c>
      <c r="AE38" s="13">
        <f t="shared" si="35"/>
        <v>24.619943053674856</v>
      </c>
      <c r="AF38" s="13">
        <f t="shared" si="35"/>
        <v>26.343339067432098</v>
      </c>
      <c r="AG38" s="13">
        <f t="shared" si="35"/>
        <v>28.187372802152346</v>
      </c>
      <c r="AH38" s="13">
        <f t="shared" si="35"/>
        <v>30.160488898303011</v>
      </c>
      <c r="AI38" s="13">
        <f t="shared" si="35"/>
        <v>32.271723121184223</v>
      </c>
      <c r="AJ38" s="13">
        <f t="shared" si="35"/>
        <v>34.530743739667116</v>
      </c>
      <c r="AK38" s="13">
        <f t="shared" si="35"/>
        <v>36.602588364047143</v>
      </c>
      <c r="AL38" s="13">
        <f t="shared" si="35"/>
        <v>38.798743665889972</v>
      </c>
      <c r="AM38" s="13">
        <f t="shared" si="35"/>
        <v>41.126668285843373</v>
      </c>
      <c r="AN38" s="13">
        <f t="shared" si="35"/>
        <v>43.594268382993974</v>
      </c>
      <c r="AO38" s="13">
        <f t="shared" si="35"/>
        <v>46.209924485973609</v>
      </c>
      <c r="AP38" s="13">
        <f t="shared" si="35"/>
        <v>48.982519955132027</v>
      </c>
      <c r="AQ38" s="13">
        <f t="shared" si="35"/>
        <v>51.921471152439949</v>
      </c>
      <c r="AR38" s="13">
        <f t="shared" si="35"/>
        <v>55.036759421586346</v>
      </c>
      <c r="AS38" s="13">
        <f t="shared" si="35"/>
        <v>58.338964986881528</v>
      </c>
      <c r="AT38" s="13">
        <f t="shared" si="35"/>
        <v>61.839302886094423</v>
      </c>
      <c r="AU38" s="13">
        <f t="shared" si="35"/>
        <v>64.931268030399139</v>
      </c>
      <c r="AV38" s="13">
        <f t="shared" si="35"/>
        <v>68.177831431919088</v>
      </c>
      <c r="AW38" s="13">
        <f t="shared" si="35"/>
        <v>71.586723003515047</v>
      </c>
      <c r="AX38" s="13">
        <f t="shared" si="35"/>
        <v>75.166059153690796</v>
      </c>
      <c r="AY38" s="13">
        <f t="shared" si="35"/>
        <v>78.924362111375331</v>
      </c>
      <c r="AZ38" s="13">
        <f t="shared" si="35"/>
        <v>82.870580216944091</v>
      </c>
      <c r="BA38" s="13">
        <f t="shared" si="35"/>
        <v>87.014109227791295</v>
      </c>
      <c r="BB38" s="13">
        <f t="shared" si="35"/>
        <v>91.364814689180861</v>
      </c>
      <c r="BC38" s="13">
        <f t="shared" si="35"/>
        <v>95.9330554236399</v>
      </c>
      <c r="BD38" s="13">
        <f t="shared" si="35"/>
        <v>100.7297081948219</v>
      </c>
      <c r="BE38" s="13">
        <f t="shared" si="35"/>
        <v>105.76619360456299</v>
      </c>
    </row>
    <row r="39" spans="1:57" x14ac:dyDescent="0.35">
      <c r="A39" s="57" t="s">
        <v>616</v>
      </c>
      <c r="C39" s="86" t="s">
        <v>601</v>
      </c>
      <c r="D39" s="58" t="s">
        <v>621</v>
      </c>
      <c r="E39" s="87" t="s">
        <v>625</v>
      </c>
      <c r="F39" s="26" t="s">
        <v>36</v>
      </c>
      <c r="G39" s="11">
        <f t="shared" si="1"/>
        <v>8.7768103083887468</v>
      </c>
      <c r="H39" s="11">
        <f t="shared" si="1"/>
        <v>11.760925813240922</v>
      </c>
      <c r="I39" s="11">
        <f t="shared" si="2"/>
        <v>15.759640589742837</v>
      </c>
      <c r="J39" s="11">
        <f t="shared" si="2"/>
        <v>23.639460884614255</v>
      </c>
      <c r="K39" s="11">
        <f t="shared" si="3"/>
        <v>35.459191326921385</v>
      </c>
      <c r="L39" s="11">
        <f t="shared" si="4"/>
        <v>43.260213418844089</v>
      </c>
      <c r="M39" s="11">
        <f t="shared" si="5"/>
        <v>51.047051834236022</v>
      </c>
      <c r="N39" s="11">
        <f t="shared" si="6"/>
        <v>60.745991682740865</v>
      </c>
      <c r="O39" s="11">
        <f t="shared" si="7"/>
        <v>82.007088771700168</v>
      </c>
      <c r="P39" s="11">
        <f t="shared" si="8"/>
        <v>60.685245691058121</v>
      </c>
      <c r="Q39" s="11">
        <f t="shared" si="9"/>
        <v>101.95121276097764</v>
      </c>
      <c r="R39" s="12">
        <f>R6*'[3]Eurostat POM Portables GU'!M30</f>
        <v>133.55608871688071</v>
      </c>
      <c r="S39" s="12">
        <f>S6*'[3]Eurostat POM Portables GU'!N30</f>
        <v>164.88509849881842</v>
      </c>
      <c r="T39" s="12">
        <f>T6*'[3]Eurostat POM Portables GU'!O30</f>
        <v>142.62753152070772</v>
      </c>
      <c r="U39" s="12">
        <f>U6*'[3]Eurostat POM Portables GU'!P30</f>
        <v>119.98043886076059</v>
      </c>
      <c r="V39" s="12">
        <f>V6*'[3]Eurostat POM Portables GU'!Q30</f>
        <v>159.11978188203409</v>
      </c>
      <c r="W39" s="12">
        <f>W6*'[3]Eurostat POM Portables GU'!R30</f>
        <v>159.26399028758212</v>
      </c>
      <c r="X39" s="12">
        <f>X6*'[3]Eurostat POM Portables GU'!S30</f>
        <v>173.28304258317257</v>
      </c>
      <c r="Y39" s="12">
        <f>Y6*'[3]Eurostat POM Portables GU'!T30</f>
        <v>175.8738623188803</v>
      </c>
      <c r="Z39" s="12">
        <f>Z6*'[3]Eurostat POM Portables GU'!U30</f>
        <v>174.45929883417048</v>
      </c>
      <c r="AA39" s="12">
        <f>AA6*'[3]Eurostat POM Portables GU'!V30</f>
        <v>230.55026167418285</v>
      </c>
      <c r="AB39" s="12">
        <f>AB6*'[3]Eurostat POM Portables GU'!W30</f>
        <v>296.86500427019098</v>
      </c>
      <c r="AC39" s="13">
        <f t="shared" ref="AC39:BE39" si="36">AB39+(AB39*AB$44)</f>
        <v>317.64555456910438</v>
      </c>
      <c r="AD39" s="13">
        <f t="shared" si="36"/>
        <v>339.88074338894171</v>
      </c>
      <c r="AE39" s="13">
        <f t="shared" si="36"/>
        <v>363.67239542616761</v>
      </c>
      <c r="AF39" s="13">
        <f t="shared" si="36"/>
        <v>389.12946310599932</v>
      </c>
      <c r="AG39" s="13">
        <f t="shared" si="36"/>
        <v>416.36852552341929</v>
      </c>
      <c r="AH39" s="13">
        <f t="shared" si="36"/>
        <v>445.51432231005867</v>
      </c>
      <c r="AI39" s="13">
        <f t="shared" si="36"/>
        <v>476.7003248717628</v>
      </c>
      <c r="AJ39" s="13">
        <f t="shared" si="36"/>
        <v>510.0693476127862</v>
      </c>
      <c r="AK39" s="13">
        <f t="shared" si="36"/>
        <v>540.67350846955333</v>
      </c>
      <c r="AL39" s="13">
        <f t="shared" si="36"/>
        <v>573.11391897772648</v>
      </c>
      <c r="AM39" s="13">
        <f t="shared" si="36"/>
        <v>607.50075411639011</v>
      </c>
      <c r="AN39" s="13">
        <f t="shared" si="36"/>
        <v>643.95079936337356</v>
      </c>
      <c r="AO39" s="13">
        <f t="shared" si="36"/>
        <v>682.58784732517597</v>
      </c>
      <c r="AP39" s="13">
        <f t="shared" si="36"/>
        <v>723.54311816468658</v>
      </c>
      <c r="AQ39" s="13">
        <f t="shared" si="36"/>
        <v>766.95570525456776</v>
      </c>
      <c r="AR39" s="13">
        <f t="shared" si="36"/>
        <v>812.97304756984181</v>
      </c>
      <c r="AS39" s="13">
        <f t="shared" si="36"/>
        <v>861.75143042403226</v>
      </c>
      <c r="AT39" s="13">
        <f t="shared" si="36"/>
        <v>913.45651624947425</v>
      </c>
      <c r="AU39" s="13">
        <f t="shared" si="36"/>
        <v>959.12934206194791</v>
      </c>
      <c r="AV39" s="13">
        <f t="shared" si="36"/>
        <v>1007.0858091650452</v>
      </c>
      <c r="AW39" s="13">
        <f t="shared" si="36"/>
        <v>1057.4400996232976</v>
      </c>
      <c r="AX39" s="13">
        <f t="shared" si="36"/>
        <v>1110.3121046044625</v>
      </c>
      <c r="AY39" s="13">
        <f t="shared" si="36"/>
        <v>1165.8277098346857</v>
      </c>
      <c r="AZ39" s="13">
        <f t="shared" si="36"/>
        <v>1224.1190953264199</v>
      </c>
      <c r="BA39" s="13">
        <f t="shared" si="36"/>
        <v>1285.3250500927409</v>
      </c>
      <c r="BB39" s="13">
        <f t="shared" si="36"/>
        <v>1349.591302597378</v>
      </c>
      <c r="BC39" s="13">
        <f t="shared" si="36"/>
        <v>1417.0708677272469</v>
      </c>
      <c r="BD39" s="13">
        <f t="shared" si="36"/>
        <v>1487.9244111136093</v>
      </c>
      <c r="BE39" s="13">
        <f t="shared" si="36"/>
        <v>1562.3206316692897</v>
      </c>
    </row>
    <row r="40" spans="1:57" x14ac:dyDescent="0.35">
      <c r="A40" s="57" t="s">
        <v>616</v>
      </c>
      <c r="C40" s="86" t="s">
        <v>601</v>
      </c>
      <c r="D40" s="58" t="s">
        <v>621</v>
      </c>
      <c r="E40" s="87" t="s">
        <v>625</v>
      </c>
      <c r="F40" s="26" t="s">
        <v>37</v>
      </c>
      <c r="G40" s="11">
        <f t="shared" si="1"/>
        <v>5.3261562447692326</v>
      </c>
      <c r="H40" s="11">
        <f t="shared" si="1"/>
        <v>7.1370493679907723</v>
      </c>
      <c r="I40" s="11">
        <f t="shared" si="2"/>
        <v>9.5636461531076353</v>
      </c>
      <c r="J40" s="11">
        <f t="shared" si="2"/>
        <v>14.345469229661454</v>
      </c>
      <c r="K40" s="11">
        <f t="shared" si="3"/>
        <v>21.518203844492181</v>
      </c>
      <c r="L40" s="11">
        <f t="shared" si="4"/>
        <v>26.252208690280458</v>
      </c>
      <c r="M40" s="11">
        <f t="shared" si="5"/>
        <v>30.97760625453094</v>
      </c>
      <c r="N40" s="11">
        <f t="shared" si="6"/>
        <v>36.863351442891819</v>
      </c>
      <c r="O40" s="11">
        <f t="shared" si="7"/>
        <v>49.765524447903957</v>
      </c>
      <c r="P40" s="11">
        <f t="shared" si="8"/>
        <v>36.82648809144893</v>
      </c>
      <c r="Q40" s="11">
        <f t="shared" si="9"/>
        <v>61.868499993634195</v>
      </c>
      <c r="R40" s="12">
        <f>R7*'[3]Eurostat POM Portables GU'!M31</f>
        <v>81.047734991660803</v>
      </c>
      <c r="S40" s="12">
        <f>S7*'[3]Eurostat POM Portables GU'!N31</f>
        <v>94.194316670676969</v>
      </c>
      <c r="T40" s="12">
        <f>T7*'[3]Eurostat POM Portables GU'!O31</f>
        <v>93.756377071523332</v>
      </c>
      <c r="U40" s="12">
        <f>U7*'[3]Eurostat POM Portables GU'!P31</f>
        <v>120.41013221805292</v>
      </c>
      <c r="V40" s="12">
        <f>V7*'[3]Eurostat POM Portables GU'!Q31</f>
        <v>134.60956408172149</v>
      </c>
      <c r="W40" s="12">
        <f>W7*'[3]Eurostat POM Portables GU'!R31</f>
        <v>143.77694620390622</v>
      </c>
      <c r="X40" s="12">
        <f>X7*'[3]Eurostat POM Portables GU'!S31</f>
        <v>170.3189776218311</v>
      </c>
      <c r="Y40" s="12">
        <f>Y7*'[3]Eurostat POM Portables GU'!T31</f>
        <v>165.21250003693297</v>
      </c>
      <c r="Z40" s="12">
        <f>Z7*'[3]Eurostat POM Portables GU'!U31</f>
        <v>182.72988163428755</v>
      </c>
      <c r="AA40" s="12">
        <f>AA7*'[3]Eurostat POM Portables GU'!V31</f>
        <v>192.48190719492902</v>
      </c>
      <c r="AB40" s="12">
        <f>$AB$8*'[3]Eurostat POM Portables GU'!W31</f>
        <v>201.76777634559969</v>
      </c>
      <c r="AC40" s="13">
        <f t="shared" ref="AC40:BE40" si="37">AB40+(AB40*AB$44)</f>
        <v>215.89152068979166</v>
      </c>
      <c r="AD40" s="13">
        <f t="shared" si="37"/>
        <v>231.00392713807707</v>
      </c>
      <c r="AE40" s="13">
        <f t="shared" si="37"/>
        <v>247.17420203774248</v>
      </c>
      <c r="AF40" s="13">
        <f t="shared" si="37"/>
        <v>264.47639618038443</v>
      </c>
      <c r="AG40" s="13">
        <f t="shared" si="37"/>
        <v>282.98974391301135</v>
      </c>
      <c r="AH40" s="13">
        <f t="shared" si="37"/>
        <v>302.79902598692217</v>
      </c>
      <c r="AI40" s="13">
        <f t="shared" si="37"/>
        <v>323.99495780600671</v>
      </c>
      <c r="AJ40" s="13">
        <f t="shared" si="37"/>
        <v>346.67460485242719</v>
      </c>
      <c r="AK40" s="13">
        <f t="shared" si="37"/>
        <v>367.47508114357282</v>
      </c>
      <c r="AL40" s="13">
        <f t="shared" si="37"/>
        <v>389.5235860121872</v>
      </c>
      <c r="AM40" s="13">
        <f t="shared" si="37"/>
        <v>412.89500117291846</v>
      </c>
      <c r="AN40" s="13">
        <f t="shared" si="37"/>
        <v>437.66870124329358</v>
      </c>
      <c r="AO40" s="13">
        <f t="shared" si="37"/>
        <v>463.92882331789122</v>
      </c>
      <c r="AP40" s="13">
        <f t="shared" si="37"/>
        <v>491.76455271696466</v>
      </c>
      <c r="AQ40" s="13">
        <f t="shared" si="37"/>
        <v>521.27042587998255</v>
      </c>
      <c r="AR40" s="13">
        <f t="shared" si="37"/>
        <v>552.54665143278146</v>
      </c>
      <c r="AS40" s="13">
        <f t="shared" si="37"/>
        <v>585.69945051874834</v>
      </c>
      <c r="AT40" s="13">
        <f t="shared" si="37"/>
        <v>620.8414175498732</v>
      </c>
      <c r="AU40" s="13">
        <f t="shared" si="37"/>
        <v>651.88348842736684</v>
      </c>
      <c r="AV40" s="13">
        <f t="shared" si="37"/>
        <v>684.47766284873524</v>
      </c>
      <c r="AW40" s="13">
        <f t="shared" si="37"/>
        <v>718.701545991172</v>
      </c>
      <c r="AX40" s="13">
        <f t="shared" si="37"/>
        <v>754.63662329073054</v>
      </c>
      <c r="AY40" s="13">
        <f t="shared" si="37"/>
        <v>792.36845445526706</v>
      </c>
      <c r="AZ40" s="13">
        <f t="shared" si="37"/>
        <v>831.98687717803045</v>
      </c>
      <c r="BA40" s="13">
        <f t="shared" si="37"/>
        <v>873.58622103693199</v>
      </c>
      <c r="BB40" s="13">
        <f t="shared" si="37"/>
        <v>917.26553208877863</v>
      </c>
      <c r="BC40" s="13">
        <f t="shared" si="37"/>
        <v>963.12880869321759</v>
      </c>
      <c r="BD40" s="13">
        <f t="shared" si="37"/>
        <v>1011.2852491278785</v>
      </c>
      <c r="BE40" s="13">
        <f t="shared" si="37"/>
        <v>1061.8495115842725</v>
      </c>
    </row>
    <row r="41" spans="1:57" x14ac:dyDescent="0.35">
      <c r="A41" s="57" t="s">
        <v>616</v>
      </c>
      <c r="C41" s="86" t="s">
        <v>601</v>
      </c>
      <c r="D41" s="58" t="s">
        <v>621</v>
      </c>
      <c r="E41" s="87" t="s">
        <v>625</v>
      </c>
      <c r="F41" s="26" t="s">
        <v>66</v>
      </c>
      <c r="G41" s="11">
        <f t="shared" si="1"/>
        <v>3.2985217808793341</v>
      </c>
      <c r="H41" s="11">
        <f t="shared" si="1"/>
        <v>4.4200191863783083</v>
      </c>
      <c r="I41" s="11">
        <f t="shared" si="2"/>
        <v>5.9228257097469337</v>
      </c>
      <c r="J41" s="11">
        <f t="shared" si="2"/>
        <v>8.8842385646204001</v>
      </c>
      <c r="K41" s="11">
        <f t="shared" si="3"/>
        <v>13.3263578469306</v>
      </c>
      <c r="L41" s="11">
        <f t="shared" si="4"/>
        <v>16.258156573255331</v>
      </c>
      <c r="M41" s="11">
        <f t="shared" si="5"/>
        <v>19.184624756441291</v>
      </c>
      <c r="N41" s="11">
        <f t="shared" si="6"/>
        <v>22.829703460165135</v>
      </c>
      <c r="O41" s="11">
        <f t="shared" si="7"/>
        <v>30.820099671222934</v>
      </c>
      <c r="P41" s="11">
        <f t="shared" si="8"/>
        <v>22.80687375670497</v>
      </c>
      <c r="Q41" s="11">
        <f t="shared" si="9"/>
        <v>38.315547911264346</v>
      </c>
      <c r="R41" s="12">
        <f>$R$8*'[3]Eurostat POM Portables GU'!M32</f>
        <v>50.193367763756292</v>
      </c>
      <c r="S41" s="12">
        <f>$S$8*'[3]Eurostat POM Portables GU'!N32</f>
        <v>58.896496046212896</v>
      </c>
      <c r="T41" s="12">
        <f>$T$8*'[3]Eurostat POM Portables GU'!O32</f>
        <v>60.242305413199404</v>
      </c>
      <c r="U41" s="12">
        <f>$U$8*'[3]Eurostat POM Portables GU'!P32</f>
        <v>76.292701623859003</v>
      </c>
      <c r="V41" s="12">
        <f>$V$8*'[3]Eurostat POM Portables GU'!Q32</f>
        <v>93.570543004895953</v>
      </c>
      <c r="W41" s="12">
        <f>$W$8*'[3]Eurostat POM Portables GU'!R32</f>
        <v>98.619824917874396</v>
      </c>
      <c r="X41" s="12">
        <f>$X$8*'[3]Eurostat POM Portables GU'!S32</f>
        <v>103.11896385562775</v>
      </c>
      <c r="Y41" s="12">
        <f>$Y$8*'[3]Eurostat POM Portables GU'!T32</f>
        <v>109.73871920211293</v>
      </c>
      <c r="Z41" s="12">
        <f>$Z$8*'[3]Eurostat POM Portables GU'!U32</f>
        <v>120.85505981363319</v>
      </c>
      <c r="AA41" s="12">
        <f>$AA$8*'[3]Eurostat POM Portables GU'!V32</f>
        <v>146.74262361169372</v>
      </c>
      <c r="AB41" s="12">
        <f>$AB$8*'[3]Eurostat POM Portables GU'!W32</f>
        <v>150.38803836914275</v>
      </c>
      <c r="AC41" s="13">
        <f t="shared" ref="AC41:BE41" si="38">AB41+(AB41*AB$44)</f>
        <v>160.91520105498273</v>
      </c>
      <c r="AD41" s="13">
        <f t="shared" si="38"/>
        <v>172.17926512883153</v>
      </c>
      <c r="AE41" s="13">
        <f t="shared" si="38"/>
        <v>184.23181368784975</v>
      </c>
      <c r="AF41" s="13">
        <f t="shared" si="38"/>
        <v>197.12804064599925</v>
      </c>
      <c r="AG41" s="13">
        <f t="shared" si="38"/>
        <v>210.92700349121921</v>
      </c>
      <c r="AH41" s="13">
        <f t="shared" si="38"/>
        <v>225.69189373560457</v>
      </c>
      <c r="AI41" s="13">
        <f t="shared" si="38"/>
        <v>241.49032629709689</v>
      </c>
      <c r="AJ41" s="13">
        <f t="shared" si="38"/>
        <v>258.39464913789368</v>
      </c>
      <c r="AK41" s="13">
        <f t="shared" si="38"/>
        <v>273.89832808616728</v>
      </c>
      <c r="AL41" s="13">
        <f t="shared" si="38"/>
        <v>290.33222777133733</v>
      </c>
      <c r="AM41" s="13">
        <f t="shared" si="38"/>
        <v>307.75216143761759</v>
      </c>
      <c r="AN41" s="13">
        <f t="shared" si="38"/>
        <v>326.21729112387465</v>
      </c>
      <c r="AO41" s="13">
        <f t="shared" si="38"/>
        <v>345.79032859130712</v>
      </c>
      <c r="AP41" s="13">
        <f t="shared" si="38"/>
        <v>366.53774830678555</v>
      </c>
      <c r="AQ41" s="13">
        <f t="shared" si="38"/>
        <v>388.53001320519269</v>
      </c>
      <c r="AR41" s="13">
        <f t="shared" si="38"/>
        <v>411.84181399750423</v>
      </c>
      <c r="AS41" s="13">
        <f t="shared" si="38"/>
        <v>436.5523228373545</v>
      </c>
      <c r="AT41" s="13">
        <f t="shared" si="38"/>
        <v>462.74546220759578</v>
      </c>
      <c r="AU41" s="13">
        <f t="shared" si="38"/>
        <v>485.88273531797557</v>
      </c>
      <c r="AV41" s="13">
        <f t="shared" si="38"/>
        <v>510.17687208387434</v>
      </c>
      <c r="AW41" s="13">
        <f t="shared" si="38"/>
        <v>535.68571568806806</v>
      </c>
      <c r="AX41" s="13">
        <f t="shared" si="38"/>
        <v>562.47000147247149</v>
      </c>
      <c r="AY41" s="13">
        <f t="shared" si="38"/>
        <v>590.59350154609501</v>
      </c>
      <c r="AZ41" s="13">
        <f t="shared" si="38"/>
        <v>620.12317662339979</v>
      </c>
      <c r="BA41" s="13">
        <f t="shared" si="38"/>
        <v>651.12933545456974</v>
      </c>
      <c r="BB41" s="13">
        <f t="shared" si="38"/>
        <v>683.68580222729827</v>
      </c>
      <c r="BC41" s="13">
        <f t="shared" si="38"/>
        <v>717.8700923386632</v>
      </c>
      <c r="BD41" s="13">
        <f t="shared" si="38"/>
        <v>753.76359695559631</v>
      </c>
      <c r="BE41" s="13">
        <f t="shared" si="38"/>
        <v>791.45177680337611</v>
      </c>
    </row>
    <row r="42" spans="1:57" x14ac:dyDescent="0.35">
      <c r="A42" s="57" t="s">
        <v>616</v>
      </c>
      <c r="C42" s="86" t="s">
        <v>601</v>
      </c>
      <c r="D42" s="58" t="s">
        <v>621</v>
      </c>
      <c r="E42" s="87" t="s">
        <v>625</v>
      </c>
      <c r="F42" s="26" t="s">
        <v>67</v>
      </c>
      <c r="G42" s="11">
        <f t="shared" si="1"/>
        <v>34.694260790734383</v>
      </c>
      <c r="H42" s="11">
        <f t="shared" si="1"/>
        <v>46.490309459584076</v>
      </c>
      <c r="I42" s="11">
        <f t="shared" si="2"/>
        <v>62.297014675842661</v>
      </c>
      <c r="J42" s="11">
        <f t="shared" si="2"/>
        <v>93.445522013763991</v>
      </c>
      <c r="K42" s="11">
        <f t="shared" si="3"/>
        <v>140.16828302064599</v>
      </c>
      <c r="L42" s="11">
        <f t="shared" si="4"/>
        <v>171.00530528518809</v>
      </c>
      <c r="M42" s="11">
        <f t="shared" si="5"/>
        <v>201.78626023652194</v>
      </c>
      <c r="N42" s="11">
        <f t="shared" si="6"/>
        <v>240.12564968146111</v>
      </c>
      <c r="O42" s="11">
        <f t="shared" si="7"/>
        <v>324.16962706997253</v>
      </c>
      <c r="P42" s="11">
        <f t="shared" si="8"/>
        <v>239.88552403177968</v>
      </c>
      <c r="Q42" s="11">
        <f t="shared" si="9"/>
        <v>403.00768037338986</v>
      </c>
      <c r="R42" s="12">
        <f>$R$8*'[3]Eurostat POM Portables GU'!M33</f>
        <v>527.94006128914077</v>
      </c>
      <c r="S42" s="12">
        <f>$S$8*'[3]Eurostat POM Portables GU'!N33</f>
        <v>590.75276218021781</v>
      </c>
      <c r="T42" s="12">
        <f>$T$8*'[3]Eurostat POM Portables GU'!O33</f>
        <v>623.96214726415599</v>
      </c>
      <c r="U42" s="12">
        <f>$U$8*'[3]Eurostat POM Portables GU'!P33</f>
        <v>750.52999033937954</v>
      </c>
      <c r="V42" s="12">
        <f>$V$8*'[3]Eurostat POM Portables GU'!Q33</f>
        <v>878.96409064361217</v>
      </c>
      <c r="W42" s="12">
        <f>$W$8*'[3]Eurostat POM Portables GU'!R33</f>
        <v>930.45736782170763</v>
      </c>
      <c r="X42" s="12">
        <f>$X$8*'[3]Eurostat POM Portables GU'!S33</f>
        <v>962.44841566377829</v>
      </c>
      <c r="Y42" s="12">
        <f>$Y$8*'[3]Eurostat POM Portables GU'!T33</f>
        <v>922.7272254477316</v>
      </c>
      <c r="Z42" s="12">
        <f>$Z$8*'[3]Eurostat POM Portables GU'!U33</f>
        <v>933.90721493950684</v>
      </c>
      <c r="AA42" s="12">
        <f>$AA$8*'[3]Eurostat POM Portables GU'!V33</f>
        <v>1028.0589055893602</v>
      </c>
      <c r="AB42" s="12">
        <f>$AB$8*'[3]Eurostat POM Portables GU'!W33</f>
        <v>988.34677800240581</v>
      </c>
      <c r="AC42" s="13">
        <f t="shared" ref="AC42:BE42" si="39">AB42+(AB42*AB$44)</f>
        <v>1057.5310524625743</v>
      </c>
      <c r="AD42" s="13">
        <f t="shared" si="39"/>
        <v>1131.5582261349546</v>
      </c>
      <c r="AE42" s="13">
        <f t="shared" si="39"/>
        <v>1210.7673019644014</v>
      </c>
      <c r="AF42" s="13">
        <f t="shared" si="39"/>
        <v>1295.5210131019096</v>
      </c>
      <c r="AG42" s="13">
        <f t="shared" si="39"/>
        <v>1386.2074840190432</v>
      </c>
      <c r="AH42" s="13">
        <f t="shared" si="39"/>
        <v>1483.2420079003764</v>
      </c>
      <c r="AI42" s="13">
        <f t="shared" si="39"/>
        <v>1587.0689484534028</v>
      </c>
      <c r="AJ42" s="13">
        <f t="shared" si="39"/>
        <v>1698.163774845141</v>
      </c>
      <c r="AK42" s="13">
        <f t="shared" si="39"/>
        <v>1800.0536013358494</v>
      </c>
      <c r="AL42" s="13">
        <f t="shared" si="39"/>
        <v>1908.0568174160003</v>
      </c>
      <c r="AM42" s="13">
        <f t="shared" si="39"/>
        <v>2022.5402264609602</v>
      </c>
      <c r="AN42" s="13">
        <f t="shared" si="39"/>
        <v>2143.892640048618</v>
      </c>
      <c r="AO42" s="13">
        <f t="shared" si="39"/>
        <v>2272.526198451535</v>
      </c>
      <c r="AP42" s="13">
        <f t="shared" si="39"/>
        <v>2408.877770358627</v>
      </c>
      <c r="AQ42" s="13">
        <f t="shared" si="39"/>
        <v>2553.4104365801445</v>
      </c>
      <c r="AR42" s="13">
        <f t="shared" si="39"/>
        <v>2706.615062774953</v>
      </c>
      <c r="AS42" s="13">
        <f t="shared" si="39"/>
        <v>2869.01196654145</v>
      </c>
      <c r="AT42" s="13">
        <f t="shared" si="39"/>
        <v>3041.1526845339367</v>
      </c>
      <c r="AU42" s="13">
        <f t="shared" si="39"/>
        <v>3193.2103187606335</v>
      </c>
      <c r="AV42" s="13">
        <f t="shared" si="39"/>
        <v>3352.870834698665</v>
      </c>
      <c r="AW42" s="13">
        <f t="shared" si="39"/>
        <v>3520.514376433598</v>
      </c>
      <c r="AX42" s="13">
        <f t="shared" si="39"/>
        <v>3696.5400952552782</v>
      </c>
      <c r="AY42" s="13">
        <f t="shared" si="39"/>
        <v>3881.367100018042</v>
      </c>
      <c r="AZ42" s="13">
        <f t="shared" si="39"/>
        <v>4075.4354550189441</v>
      </c>
      <c r="BA42" s="13">
        <f t="shared" si="39"/>
        <v>4279.2072277698917</v>
      </c>
      <c r="BB42" s="13">
        <f t="shared" si="39"/>
        <v>4493.1675891583864</v>
      </c>
      <c r="BC42" s="13">
        <f t="shared" si="39"/>
        <v>4717.8259686163055</v>
      </c>
      <c r="BD42" s="13">
        <f t="shared" si="39"/>
        <v>4953.7172670471209</v>
      </c>
      <c r="BE42" s="13">
        <f t="shared" si="39"/>
        <v>5201.403130399477</v>
      </c>
    </row>
    <row r="43" spans="1:57" x14ac:dyDescent="0.35">
      <c r="A43" s="86" t="s">
        <v>616</v>
      </c>
      <c r="B43" s="86"/>
      <c r="C43" s="86" t="s">
        <v>601</v>
      </c>
      <c r="D43" s="87" t="s">
        <v>621</v>
      </c>
      <c r="E43" s="87" t="s">
        <v>625</v>
      </c>
      <c r="F43" s="26" t="s">
        <v>630</v>
      </c>
      <c r="G43" s="12">
        <f t="shared" ref="G43:Q43" si="40">SUM(G12:G42)</f>
        <v>205.20051509873284</v>
      </c>
      <c r="H43" s="12">
        <f t="shared" si="40"/>
        <v>274.96869023230209</v>
      </c>
      <c r="I43" s="12">
        <f t="shared" si="40"/>
        <v>368.45804491128473</v>
      </c>
      <c r="J43" s="12">
        <f t="shared" si="40"/>
        <v>552.68706736692707</v>
      </c>
      <c r="K43" s="12">
        <f t="shared" si="40"/>
        <v>829.03060105039071</v>
      </c>
      <c r="L43" s="12">
        <f t="shared" si="40"/>
        <v>1011.4173332814767</v>
      </c>
      <c r="M43" s="12">
        <f t="shared" si="40"/>
        <v>1193.4724532721425</v>
      </c>
      <c r="N43" s="12">
        <f t="shared" si="40"/>
        <v>1420.2322193938496</v>
      </c>
      <c r="O43" s="12">
        <f t="shared" si="40"/>
        <v>1917.3134961816968</v>
      </c>
      <c r="P43" s="12">
        <f t="shared" si="40"/>
        <v>1418.8119871744557</v>
      </c>
      <c r="Q43" s="12">
        <f t="shared" si="40"/>
        <v>2383.6041384530854</v>
      </c>
      <c r="R43" s="12">
        <f>SUM(R12:R42)</f>
        <v>3122.5214213735426</v>
      </c>
      <c r="S43" s="12">
        <f t="shared" ref="S43:BE43" si="41">SUM(S12:S42)</f>
        <v>3607.8877177518084</v>
      </c>
      <c r="T43" s="12">
        <f t="shared" si="41"/>
        <v>3569.6325598199064</v>
      </c>
      <c r="U43" s="12">
        <f t="shared" si="41"/>
        <v>4327.9294554738462</v>
      </c>
      <c r="V43" s="12">
        <f t="shared" si="41"/>
        <v>5159.4042261111417</v>
      </c>
      <c r="W43" s="12">
        <f t="shared" si="41"/>
        <v>5385.1951327965962</v>
      </c>
      <c r="X43" s="12">
        <f t="shared" si="41"/>
        <v>5915.1202685989683</v>
      </c>
      <c r="Y43" s="12">
        <f t="shared" si="41"/>
        <v>5825.1074232882638</v>
      </c>
      <c r="Z43" s="12">
        <f t="shared" si="41"/>
        <v>6410.938498532284</v>
      </c>
      <c r="AA43" s="12">
        <f t="shared" si="41"/>
        <v>7258.3906724008466</v>
      </c>
      <c r="AB43" s="12">
        <f t="shared" si="41"/>
        <v>6862.7670639583657</v>
      </c>
      <c r="AC43" s="12">
        <f t="shared" si="41"/>
        <v>7343.1607584354515</v>
      </c>
      <c r="AD43" s="12">
        <f t="shared" si="41"/>
        <v>7857.1820115259343</v>
      </c>
      <c r="AE43" s="12">
        <f t="shared" si="41"/>
        <v>8407.1847523327469</v>
      </c>
      <c r="AF43" s="12">
        <f t="shared" si="41"/>
        <v>8995.6876849960408</v>
      </c>
      <c r="AG43" s="12">
        <f t="shared" si="41"/>
        <v>9625.3858229457637</v>
      </c>
      <c r="AH43" s="12">
        <f t="shared" si="41"/>
        <v>10299.162830551968</v>
      </c>
      <c r="AI43" s="12">
        <f t="shared" si="41"/>
        <v>11020.104228690605</v>
      </c>
      <c r="AJ43" s="12">
        <f t="shared" si="41"/>
        <v>11791.51152469895</v>
      </c>
      <c r="AK43" s="12">
        <f t="shared" si="41"/>
        <v>12499.002216180883</v>
      </c>
      <c r="AL43" s="12">
        <f t="shared" si="41"/>
        <v>13248.942349151735</v>
      </c>
      <c r="AM43" s="12">
        <f t="shared" si="41"/>
        <v>14043.878890100841</v>
      </c>
      <c r="AN43" s="12">
        <f t="shared" si="41"/>
        <v>14886.511623506893</v>
      </c>
      <c r="AO43" s="12">
        <f t="shared" si="41"/>
        <v>15779.702320917308</v>
      </c>
      <c r="AP43" s="12">
        <f t="shared" si="41"/>
        <v>16726.484460172345</v>
      </c>
      <c r="AQ43" s="12">
        <f t="shared" si="41"/>
        <v>17730.073527782683</v>
      </c>
      <c r="AR43" s="12">
        <f t="shared" si="41"/>
        <v>18793.877939449641</v>
      </c>
      <c r="AS43" s="12">
        <f t="shared" si="41"/>
        <v>19921.510615816624</v>
      </c>
      <c r="AT43" s="12">
        <f t="shared" si="41"/>
        <v>21116.801252765621</v>
      </c>
      <c r="AU43" s="12">
        <f t="shared" si="41"/>
        <v>22172.641315403904</v>
      </c>
      <c r="AV43" s="12">
        <f t="shared" si="41"/>
        <v>23281.273381174095</v>
      </c>
      <c r="AW43" s="12">
        <f t="shared" si="41"/>
        <v>24445.337050232807</v>
      </c>
      <c r="AX43" s="12">
        <f t="shared" si="41"/>
        <v>25667.603902744442</v>
      </c>
      <c r="AY43" s="12">
        <f t="shared" si="41"/>
        <v>26950.984097881657</v>
      </c>
      <c r="AZ43" s="12">
        <f t="shared" si="41"/>
        <v>28298.533302775752</v>
      </c>
      <c r="BA43" s="12">
        <f t="shared" si="41"/>
        <v>29713.459967914539</v>
      </c>
      <c r="BB43" s="12">
        <f t="shared" si="41"/>
        <v>31199.132966310259</v>
      </c>
      <c r="BC43" s="12">
        <f t="shared" si="41"/>
        <v>32759.08961462578</v>
      </c>
      <c r="BD43" s="12">
        <f t="shared" si="41"/>
        <v>34397.044095357072</v>
      </c>
      <c r="BE43" s="12">
        <f t="shared" si="41"/>
        <v>36116.896300124914</v>
      </c>
    </row>
    <row r="44" spans="1:57" x14ac:dyDescent="0.35">
      <c r="F44" s="46" t="s">
        <v>69</v>
      </c>
      <c r="G44" s="47">
        <f t="shared" ref="G44:Q44" si="42">_xlfn.RRI(1,G43,H43)</f>
        <v>0.34000000000000052</v>
      </c>
      <c r="H44" s="47">
        <f t="shared" si="42"/>
        <v>0.33999999999999964</v>
      </c>
      <c r="I44" s="47">
        <f t="shared" si="42"/>
        <v>0.5</v>
      </c>
      <c r="J44" s="47">
        <f t="shared" si="42"/>
        <v>0.50000000000000022</v>
      </c>
      <c r="K44" s="47">
        <f t="shared" si="42"/>
        <v>0.21999999999999997</v>
      </c>
      <c r="L44" s="47">
        <f t="shared" si="42"/>
        <v>0.17999999999999994</v>
      </c>
      <c r="M44" s="47">
        <f t="shared" si="42"/>
        <v>0.18999999999999995</v>
      </c>
      <c r="N44" s="47">
        <f t="shared" si="42"/>
        <v>0.34999999999999987</v>
      </c>
      <c r="O44" s="47">
        <f t="shared" si="42"/>
        <v>-0.26</v>
      </c>
      <c r="P44" s="47">
        <f t="shared" si="42"/>
        <v>0.67999999999999994</v>
      </c>
      <c r="Q44" s="47">
        <f t="shared" si="42"/>
        <v>0.31000000000000028</v>
      </c>
      <c r="R44" s="47">
        <f>_xlfn.RRI(1,R43,S43)</f>
        <v>0.15544050172272694</v>
      </c>
      <c r="S44" s="47">
        <f t="shared" ref="S44:AA44" si="43">_xlfn.RRI(1,S43,T43)</f>
        <v>-1.0603200799092494E-2</v>
      </c>
      <c r="T44" s="47">
        <f t="shared" si="43"/>
        <v>0.21242995825099631</v>
      </c>
      <c r="U44" s="47">
        <f t="shared" si="43"/>
        <v>0.19211837419985422</v>
      </c>
      <c r="V44" s="47">
        <f t="shared" si="43"/>
        <v>4.3762980528401441E-2</v>
      </c>
      <c r="W44" s="47">
        <f t="shared" si="43"/>
        <v>9.8404073155131E-2</v>
      </c>
      <c r="X44" s="47">
        <f t="shared" si="43"/>
        <v>-1.5217415914355437E-2</v>
      </c>
      <c r="Y44" s="47">
        <f t="shared" si="43"/>
        <v>0.10057000372249258</v>
      </c>
      <c r="Z44" s="47">
        <f t="shared" si="43"/>
        <v>0.13218847350705021</v>
      </c>
      <c r="AA44" s="47">
        <f t="shared" si="43"/>
        <v>-5.4505692280630735E-2</v>
      </c>
      <c r="AB44" s="47">
        <v>7.0000000000000007E-2</v>
      </c>
      <c r="AC44" s="47">
        <v>7.0000000000000007E-2</v>
      </c>
      <c r="AD44" s="47">
        <v>7.0000000000000007E-2</v>
      </c>
      <c r="AE44" s="47">
        <v>7.0000000000000007E-2</v>
      </c>
      <c r="AF44" s="47">
        <v>7.0000000000000007E-2</v>
      </c>
      <c r="AG44" s="47">
        <v>7.0000000000000007E-2</v>
      </c>
      <c r="AH44" s="47">
        <v>7.0000000000000007E-2</v>
      </c>
      <c r="AI44" s="47">
        <v>7.0000000000000007E-2</v>
      </c>
      <c r="AJ44" s="47">
        <v>0.06</v>
      </c>
      <c r="AK44" s="47">
        <v>0.06</v>
      </c>
      <c r="AL44" s="47">
        <v>0.06</v>
      </c>
      <c r="AM44" s="47">
        <v>0.06</v>
      </c>
      <c r="AN44" s="47">
        <v>0.06</v>
      </c>
      <c r="AO44" s="47">
        <v>0.06</v>
      </c>
      <c r="AP44" s="47">
        <v>0.06</v>
      </c>
      <c r="AQ44" s="47">
        <v>0.06</v>
      </c>
      <c r="AR44" s="47">
        <v>0.06</v>
      </c>
      <c r="AS44" s="47">
        <v>0.06</v>
      </c>
      <c r="AT44" s="47">
        <v>0.05</v>
      </c>
      <c r="AU44" s="47">
        <v>0.05</v>
      </c>
      <c r="AV44" s="47">
        <v>0.05</v>
      </c>
      <c r="AW44" s="47">
        <v>0.05</v>
      </c>
      <c r="AX44" s="47">
        <v>0.05</v>
      </c>
      <c r="AY44" s="47">
        <v>0.05</v>
      </c>
      <c r="AZ44" s="47">
        <v>0.05</v>
      </c>
      <c r="BA44" s="47">
        <v>0.05</v>
      </c>
      <c r="BB44" s="47">
        <v>0.05</v>
      </c>
      <c r="BC44" s="47">
        <v>0.05</v>
      </c>
      <c r="BD44" s="47">
        <v>0.05</v>
      </c>
      <c r="BE44" s="5"/>
    </row>
    <row r="45" spans="1:57" x14ac:dyDescent="0.35">
      <c r="R45" s="5"/>
      <c r="S45" s="5"/>
      <c r="T45" s="5"/>
      <c r="U45" s="5"/>
      <c r="V45" s="5"/>
      <c r="W45" s="5"/>
      <c r="X45" s="5"/>
      <c r="Y45" s="5"/>
      <c r="Z45" s="5"/>
      <c r="AA45" s="5"/>
    </row>
    <row r="46" spans="1:57" x14ac:dyDescent="0.35">
      <c r="F46" s="15" t="s">
        <v>603</v>
      </c>
      <c r="G46" s="15"/>
      <c r="H46" s="15"/>
      <c r="I46" s="16"/>
      <c r="J46" s="16"/>
      <c r="K46" s="16"/>
      <c r="L46" s="16"/>
      <c r="M46" s="16"/>
      <c r="N46" s="16"/>
      <c r="O46" s="16"/>
      <c r="P46" s="16"/>
      <c r="Q46" s="16"/>
    </row>
    <row r="47" spans="1:57" x14ac:dyDescent="0.35">
      <c r="F47" s="13" t="s">
        <v>71</v>
      </c>
      <c r="G47" s="13"/>
      <c r="H47" s="13"/>
    </row>
    <row r="48" spans="1:57" x14ac:dyDescent="0.35">
      <c r="F48" s="48" t="s">
        <v>598</v>
      </c>
      <c r="G48" s="47">
        <f>_xlfn.RRI(5,V43,AA43)</f>
        <v>7.0651566934693655E-2</v>
      </c>
    </row>
  </sheetData>
  <mergeCells count="4">
    <mergeCell ref="R2:AB2"/>
    <mergeCell ref="G10:Q10"/>
    <mergeCell ref="R10:AB10"/>
    <mergeCell ref="AC10:BE10"/>
  </mergeCells>
  <pageMargins left="0.7" right="0.7" top="0.78740157499999996" bottom="0.78740157499999996" header="0.3" footer="0.3"/>
  <pageSetup paperSize="9" orientation="portrait" horizontalDpi="300" verticalDpi="300" r:id="rId1"/>
  <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EFD99-1F95-4CF6-8392-5C6C2F0612BE}">
  <sheetPr>
    <tabColor rgb="FF92D050"/>
  </sheetPr>
  <dimension ref="A1:BE48"/>
  <sheetViews>
    <sheetView tabSelected="1" topLeftCell="A28" zoomScale="40" zoomScaleNormal="40" workbookViewId="0">
      <selection activeCell="AB59" sqref="AB59"/>
    </sheetView>
  </sheetViews>
  <sheetFormatPr baseColWidth="10" defaultRowHeight="14.5" x14ac:dyDescent="0.35"/>
  <cols>
    <col min="1" max="2" width="11.54296875" style="57"/>
    <col min="3" max="3" width="15.54296875" style="57" customWidth="1"/>
    <col min="4" max="4" width="11.54296875" style="57"/>
    <col min="5" max="5" width="19.7265625" style="86" bestFit="1" customWidth="1"/>
    <col min="6" max="6" width="27.26953125" customWidth="1"/>
    <col min="7" max="17" width="10.1796875" customWidth="1"/>
    <col min="18" max="27" width="11.26953125" bestFit="1" customWidth="1"/>
  </cols>
  <sheetData>
    <row r="1" spans="1:57" x14ac:dyDescent="0.35">
      <c r="F1" s="26" t="s">
        <v>32</v>
      </c>
      <c r="G1" s="26" t="s">
        <v>33</v>
      </c>
      <c r="H1" s="26" t="s">
        <v>7</v>
      </c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</row>
    <row r="2" spans="1:57" x14ac:dyDescent="0.35">
      <c r="F2" s="26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95" t="s">
        <v>592</v>
      </c>
      <c r="S2" s="95"/>
      <c r="T2" s="95"/>
      <c r="U2" s="95"/>
      <c r="V2" s="95"/>
      <c r="W2" s="95"/>
      <c r="X2" s="95"/>
      <c r="Y2" s="95"/>
      <c r="Z2" s="95"/>
      <c r="AA2" s="95"/>
      <c r="AB2" s="95"/>
    </row>
    <row r="3" spans="1:57" x14ac:dyDescent="0.35">
      <c r="F3" s="32" t="s">
        <v>610</v>
      </c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33">
        <v>2011</v>
      </c>
      <c r="S3" s="33">
        <v>2012</v>
      </c>
      <c r="T3" s="33">
        <v>2013</v>
      </c>
      <c r="U3" s="33">
        <v>2014</v>
      </c>
      <c r="V3" s="33">
        <v>2015</v>
      </c>
      <c r="W3" s="33">
        <v>2016</v>
      </c>
      <c r="X3" s="33">
        <v>2017</v>
      </c>
      <c r="Y3" s="33">
        <v>2018</v>
      </c>
      <c r="Z3" s="33">
        <v>2019</v>
      </c>
      <c r="AA3" s="33">
        <v>2020</v>
      </c>
      <c r="AB3" s="33">
        <v>2021</v>
      </c>
    </row>
    <row r="4" spans="1:57" x14ac:dyDescent="0.35">
      <c r="F4" s="34" t="s">
        <v>34</v>
      </c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7">
        <v>9.1058095064651249E-4</v>
      </c>
      <c r="S4" s="37">
        <v>1.3967328596587113E-3</v>
      </c>
      <c r="T4" s="37">
        <v>7.7105758258026714E-4</v>
      </c>
      <c r="U4" s="37">
        <v>1.1140428026971563E-3</v>
      </c>
      <c r="V4" s="37">
        <v>1.8845700824499411E-3</v>
      </c>
      <c r="W4" s="37">
        <v>2.0119584006347588E-3</v>
      </c>
      <c r="X4" s="37">
        <v>2.3693513371343998E-3</v>
      </c>
      <c r="Y4" s="37">
        <v>2.1791555878709311E-3</v>
      </c>
      <c r="Z4" s="37">
        <v>2.4842936029439728E-3</v>
      </c>
      <c r="AA4" s="37">
        <v>2.0340833840864106E-3</v>
      </c>
      <c r="AB4" s="5">
        <v>1.4672742437469351E-3</v>
      </c>
    </row>
    <row r="5" spans="1:57" x14ac:dyDescent="0.35">
      <c r="F5" s="34" t="s">
        <v>35</v>
      </c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7">
        <v>2.989536621833544E-5</v>
      </c>
      <c r="S5" s="37">
        <v>2.1270221689633217E-3</v>
      </c>
      <c r="T5" s="37">
        <v>2.4546360315207849E-2</v>
      </c>
      <c r="U5" s="37">
        <v>2.4077558439901892E-2</v>
      </c>
      <c r="V5" s="37">
        <v>1.6969658378171992E-2</v>
      </c>
      <c r="W5" s="37">
        <v>3.3404596472386139E-5</v>
      </c>
      <c r="X5" s="37">
        <v>0</v>
      </c>
      <c r="Y5" s="37">
        <v>0</v>
      </c>
      <c r="Z5" s="37">
        <v>-3.0461800901493419E-5</v>
      </c>
      <c r="AA5" s="37">
        <v>0</v>
      </c>
      <c r="AB5" s="5"/>
    </row>
    <row r="6" spans="1:57" x14ac:dyDescent="0.35">
      <c r="F6" s="34" t="s">
        <v>36</v>
      </c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7">
        <v>7.3134549074264736E-4</v>
      </c>
      <c r="S6" s="37">
        <v>5.9730829037664282E-4</v>
      </c>
      <c r="T6" s="37">
        <v>8.4566778874497312E-4</v>
      </c>
      <c r="U6" s="37">
        <v>9.4393869585562926E-4</v>
      </c>
      <c r="V6" s="37">
        <v>6.3230854568322424E-4</v>
      </c>
      <c r="W6" s="37">
        <v>5.4868570564873913E-4</v>
      </c>
      <c r="X6" s="37">
        <v>4.7496049069347887E-3</v>
      </c>
      <c r="Y6" s="37">
        <v>5.2434591800069041E-3</v>
      </c>
      <c r="Z6" s="37">
        <v>5.4316565652821284E-3</v>
      </c>
      <c r="AA6" s="37">
        <v>3.6555160015499808E-3</v>
      </c>
      <c r="AB6" s="5">
        <v>9.4216917468830947E-3</v>
      </c>
    </row>
    <row r="7" spans="1:57" x14ac:dyDescent="0.35">
      <c r="F7" s="34" t="s">
        <v>37</v>
      </c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7">
        <v>5.4309740714786271E-4</v>
      </c>
      <c r="S7" s="37">
        <v>9.0412707417387615E-4</v>
      </c>
      <c r="T7" s="37">
        <v>1.2497322002428052E-4</v>
      </c>
      <c r="U7" s="37">
        <v>1.6551906779661016E-4</v>
      </c>
      <c r="V7" s="37">
        <v>1.8926684905108484E-4</v>
      </c>
      <c r="W7" s="37">
        <v>1.6628421297681996E-4</v>
      </c>
      <c r="X7" s="37">
        <v>3.7659327925840095E-4</v>
      </c>
      <c r="Y7" s="37">
        <v>4.0974610375356694E-4</v>
      </c>
      <c r="Z7" s="37">
        <v>0</v>
      </c>
      <c r="AA7" s="37">
        <v>0</v>
      </c>
      <c r="AB7" s="5">
        <v>0</v>
      </c>
    </row>
    <row r="8" spans="1:57" x14ac:dyDescent="0.35">
      <c r="F8" s="38" t="s">
        <v>594</v>
      </c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40">
        <v>5.5372980368883942E-4</v>
      </c>
      <c r="S8" s="40">
        <v>1.2562975982931381E-3</v>
      </c>
      <c r="T8" s="40">
        <v>6.5720147266393426E-3</v>
      </c>
      <c r="U8" s="40">
        <v>6.5752647515628223E-3</v>
      </c>
      <c r="V8" s="40">
        <v>4.9189509638390607E-3</v>
      </c>
      <c r="W8" s="40">
        <v>6.9008322893317599E-4</v>
      </c>
      <c r="X8" s="40">
        <v>1.8738873808318973E-3</v>
      </c>
      <c r="Y8" s="40">
        <v>1.9580902179078506E-3</v>
      </c>
      <c r="Z8" s="40">
        <v>1.9713720918311519E-3</v>
      </c>
      <c r="AA8" s="41">
        <v>1.4223998464090977E-3</v>
      </c>
      <c r="AB8" s="42">
        <v>4.0333106616512312E-3</v>
      </c>
    </row>
    <row r="9" spans="1:57" x14ac:dyDescent="0.35">
      <c r="F9" s="26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26"/>
      <c r="S9" s="26"/>
      <c r="T9" s="26"/>
      <c r="U9" s="26"/>
      <c r="V9" s="26"/>
      <c r="W9" s="26"/>
      <c r="X9" s="26"/>
      <c r="Y9" s="26"/>
      <c r="Z9" s="26"/>
      <c r="AA9" s="7"/>
      <c r="AC9" s="16" t="s">
        <v>595</v>
      </c>
    </row>
    <row r="10" spans="1:57" x14ac:dyDescent="0.35">
      <c r="F10" s="26"/>
      <c r="G10" s="96" t="s">
        <v>38</v>
      </c>
      <c r="H10" s="96"/>
      <c r="I10" s="96"/>
      <c r="J10" s="96"/>
      <c r="K10" s="96"/>
      <c r="L10" s="96"/>
      <c r="M10" s="96"/>
      <c r="N10" s="96"/>
      <c r="O10" s="96"/>
      <c r="P10" s="96"/>
      <c r="Q10" s="96"/>
      <c r="R10" s="97" t="s">
        <v>39</v>
      </c>
      <c r="S10" s="97"/>
      <c r="T10" s="97"/>
      <c r="U10" s="97"/>
      <c r="V10" s="97"/>
      <c r="W10" s="97"/>
      <c r="X10" s="97"/>
      <c r="Y10" s="97"/>
      <c r="Z10" s="97"/>
      <c r="AA10" s="97"/>
      <c r="AB10" s="97"/>
      <c r="AC10" s="98" t="s">
        <v>40</v>
      </c>
      <c r="AD10" s="98"/>
      <c r="AE10" s="98"/>
      <c r="AF10" s="98"/>
      <c r="AG10" s="98"/>
      <c r="AH10" s="98"/>
      <c r="AI10" s="98"/>
      <c r="AJ10" s="98"/>
      <c r="AK10" s="98"/>
      <c r="AL10" s="98"/>
      <c r="AM10" s="98"/>
      <c r="AN10" s="98"/>
      <c r="AO10" s="98"/>
      <c r="AP10" s="98"/>
      <c r="AQ10" s="98"/>
      <c r="AR10" s="98"/>
      <c r="AS10" s="98"/>
      <c r="AT10" s="98"/>
      <c r="AU10" s="98"/>
      <c r="AV10" s="98"/>
      <c r="AW10" s="98"/>
      <c r="AX10" s="98"/>
      <c r="AY10" s="98"/>
      <c r="AZ10" s="98"/>
      <c r="BA10" s="98"/>
      <c r="BB10" s="98"/>
      <c r="BC10" s="98"/>
      <c r="BD10" s="98"/>
      <c r="BE10" s="98"/>
    </row>
    <row r="11" spans="1:57" x14ac:dyDescent="0.35">
      <c r="A11" s="57" t="s">
        <v>615</v>
      </c>
      <c r="B11" s="57" t="s">
        <v>613</v>
      </c>
      <c r="C11" s="57" t="s">
        <v>618</v>
      </c>
      <c r="D11" s="57" t="s">
        <v>620</v>
      </c>
      <c r="E11" s="86" t="s">
        <v>619</v>
      </c>
      <c r="F11" s="27" t="s">
        <v>614</v>
      </c>
      <c r="G11" s="8">
        <v>2000</v>
      </c>
      <c r="H11" s="8">
        <v>2001</v>
      </c>
      <c r="I11" s="8">
        <v>2002</v>
      </c>
      <c r="J11" s="8">
        <v>2003</v>
      </c>
      <c r="K11" s="8">
        <v>2004</v>
      </c>
      <c r="L11" s="8">
        <v>2005</v>
      </c>
      <c r="M11" s="8">
        <v>2006</v>
      </c>
      <c r="N11" s="8">
        <v>2007</v>
      </c>
      <c r="O11" s="8">
        <v>2008</v>
      </c>
      <c r="P11" s="8">
        <v>2009</v>
      </c>
      <c r="Q11" s="8">
        <v>2010</v>
      </c>
      <c r="R11" s="9">
        <v>2011</v>
      </c>
      <c r="S11" s="9">
        <v>2012</v>
      </c>
      <c r="T11" s="9">
        <v>2013</v>
      </c>
      <c r="U11" s="9">
        <v>2014</v>
      </c>
      <c r="V11" s="9">
        <v>2015</v>
      </c>
      <c r="W11" s="9">
        <v>2016</v>
      </c>
      <c r="X11" s="9">
        <v>2017</v>
      </c>
      <c r="Y11" s="9">
        <v>2018</v>
      </c>
      <c r="Z11" s="9">
        <v>2019</v>
      </c>
      <c r="AA11" s="9">
        <v>2020</v>
      </c>
      <c r="AB11" s="9">
        <v>2021</v>
      </c>
      <c r="AC11" s="10">
        <v>2022</v>
      </c>
      <c r="AD11" s="10">
        <v>2023</v>
      </c>
      <c r="AE11" s="10">
        <v>2024</v>
      </c>
      <c r="AF11" s="10">
        <v>2025</v>
      </c>
      <c r="AG11" s="10">
        <v>2026</v>
      </c>
      <c r="AH11" s="10">
        <v>2027</v>
      </c>
      <c r="AI11" s="10">
        <v>2028</v>
      </c>
      <c r="AJ11" s="10">
        <v>2029</v>
      </c>
      <c r="AK11" s="10">
        <v>2030</v>
      </c>
      <c r="AL11" s="10">
        <v>2031</v>
      </c>
      <c r="AM11" s="10">
        <v>2032</v>
      </c>
      <c r="AN11" s="10">
        <v>2033</v>
      </c>
      <c r="AO11" s="10">
        <v>2034</v>
      </c>
      <c r="AP11" s="10">
        <v>2035</v>
      </c>
      <c r="AQ11" s="10">
        <v>2036</v>
      </c>
      <c r="AR11" s="10">
        <v>2037</v>
      </c>
      <c r="AS11" s="10">
        <v>2038</v>
      </c>
      <c r="AT11" s="10">
        <v>2039</v>
      </c>
      <c r="AU11" s="10">
        <v>2040</v>
      </c>
      <c r="AV11" s="10">
        <v>2041</v>
      </c>
      <c r="AW11" s="10">
        <v>2042</v>
      </c>
      <c r="AX11" s="10">
        <v>2043</v>
      </c>
      <c r="AY11" s="10">
        <v>2044</v>
      </c>
      <c r="AZ11" s="10">
        <v>2045</v>
      </c>
      <c r="BA11" s="10">
        <v>2046</v>
      </c>
      <c r="BB11" s="10">
        <v>2047</v>
      </c>
      <c r="BC11" s="10">
        <v>2048</v>
      </c>
      <c r="BD11" s="10">
        <v>2049</v>
      </c>
      <c r="BE11" s="10">
        <v>2050</v>
      </c>
    </row>
    <row r="12" spans="1:57" x14ac:dyDescent="0.35">
      <c r="A12" s="57" t="s">
        <v>616</v>
      </c>
      <c r="C12" s="86" t="s">
        <v>7</v>
      </c>
      <c r="D12" s="58" t="s">
        <v>621</v>
      </c>
      <c r="E12" s="87" t="s">
        <v>625</v>
      </c>
      <c r="F12" s="26" t="s">
        <v>41</v>
      </c>
      <c r="G12" s="11">
        <f t="shared" ref="G12:Q27" si="0">H12/1.02</f>
        <v>1.609421950504998</v>
      </c>
      <c r="H12" s="11">
        <f t="shared" si="0"/>
        <v>1.641610389515098</v>
      </c>
      <c r="I12" s="11">
        <f t="shared" si="0"/>
        <v>1.6744425973054</v>
      </c>
      <c r="J12" s="11">
        <f t="shared" si="0"/>
        <v>1.7079314492515081</v>
      </c>
      <c r="K12" s="11">
        <f t="shared" si="0"/>
        <v>1.7420900782365383</v>
      </c>
      <c r="L12" s="11">
        <f t="shared" si="0"/>
        <v>1.776931879801269</v>
      </c>
      <c r="M12" s="11">
        <f t="shared" si="0"/>
        <v>1.8124705173972944</v>
      </c>
      <c r="N12" s="11">
        <f t="shared" si="0"/>
        <v>1.8487199277452402</v>
      </c>
      <c r="O12" s="11">
        <f t="shared" si="0"/>
        <v>1.8856943263001451</v>
      </c>
      <c r="P12" s="11">
        <f t="shared" si="0"/>
        <v>1.923408212826148</v>
      </c>
      <c r="Q12" s="11">
        <f>R12/1.02</f>
        <v>1.961876377082671</v>
      </c>
      <c r="R12" s="12">
        <f>$R$8*'[3]Eurostat POM Portables GU'!M3</f>
        <v>2.0011139046243245</v>
      </c>
      <c r="S12" s="12">
        <f>$S$8*'[3]Eurostat POM Portables GU'!N3</f>
        <v>4.66988389184508</v>
      </c>
      <c r="T12" s="12">
        <f>$T$8*'[3]Eurostat POM Portables GU'!O3</f>
        <v>25.575310765423879</v>
      </c>
      <c r="U12" s="12">
        <f>$U$8*'[3]Eurostat POM Portables GU'!P3</f>
        <v>26.870687342208679</v>
      </c>
      <c r="V12" s="12">
        <f>$V$8*'[3]Eurostat POM Portables GU'!Q3</f>
        <v>22.367900709464038</v>
      </c>
      <c r="W12" s="12">
        <f>$W$8*'[3]Eurostat POM Portables GU'!R3</f>
        <v>3.248946125152206</v>
      </c>
      <c r="X12" s="12">
        <f>$X$8*'[3]Eurostat POM Portables GU'!S3</f>
        <v>8.8927666517493833</v>
      </c>
      <c r="Y12" s="12">
        <f>$Y$8*'[3]Eurostat POM Portables GU'!T3</f>
        <v>10.670497624269432</v>
      </c>
      <c r="Z12" s="12">
        <f>$Z$8*'[3]Eurostat POM Portables GU'!U3</f>
        <v>11.35598159378295</v>
      </c>
      <c r="AA12" s="12">
        <f>$AA$8*'[3]Eurostat POM Portables GU'!V3</f>
        <v>9.0279492232249847</v>
      </c>
      <c r="AB12" s="12">
        <f>$AB$8*'[3]Eurostat POM Portables GU'!W3</f>
        <v>24.760494151876909</v>
      </c>
      <c r="AC12" s="13">
        <f>AB12+(AB12*AB$44)</f>
        <v>26.246123800989523</v>
      </c>
      <c r="AD12" s="13">
        <f t="shared" ref="AD12:BE12" si="1">AC12+(AC12*AC$44)</f>
        <v>27.820891229048893</v>
      </c>
      <c r="AE12" s="13">
        <f t="shared" si="1"/>
        <v>29.490144702791827</v>
      </c>
      <c r="AF12" s="13">
        <f t="shared" si="1"/>
        <v>31.259553384959336</v>
      </c>
      <c r="AG12" s="13">
        <f t="shared" si="1"/>
        <v>33.135126588056899</v>
      </c>
      <c r="AH12" s="13">
        <f t="shared" si="1"/>
        <v>35.123234183340315</v>
      </c>
      <c r="AI12" s="13">
        <f t="shared" si="1"/>
        <v>37.230628234340735</v>
      </c>
      <c r="AJ12" s="13">
        <f t="shared" si="1"/>
        <v>39.464465928401182</v>
      </c>
      <c r="AK12" s="13">
        <f t="shared" si="1"/>
        <v>41.832333884105253</v>
      </c>
      <c r="AL12" s="13">
        <f t="shared" si="1"/>
        <v>44.342273917151566</v>
      </c>
      <c r="AM12" s="13">
        <f t="shared" si="1"/>
        <v>46.559387613009143</v>
      </c>
      <c r="AN12" s="13">
        <f t="shared" si="1"/>
        <v>48.887356993659601</v>
      </c>
      <c r="AO12" s="13">
        <f t="shared" si="1"/>
        <v>51.331724843342585</v>
      </c>
      <c r="AP12" s="13">
        <f t="shared" si="1"/>
        <v>53.898311085509711</v>
      </c>
      <c r="AQ12" s="13">
        <f t="shared" si="1"/>
        <v>56.5932266397852</v>
      </c>
      <c r="AR12" s="13">
        <f t="shared" si="1"/>
        <v>59.422887971774458</v>
      </c>
      <c r="AS12" s="13">
        <f t="shared" si="1"/>
        <v>62.394032370363178</v>
      </c>
      <c r="AT12" s="13">
        <f t="shared" si="1"/>
        <v>65.513733988881341</v>
      </c>
      <c r="AU12" s="13">
        <f t="shared" si="1"/>
        <v>68.789420688325407</v>
      </c>
      <c r="AV12" s="13">
        <f t="shared" si="1"/>
        <v>72.228891722741679</v>
      </c>
      <c r="AW12" s="13">
        <f t="shared" si="1"/>
        <v>74.395758474423928</v>
      </c>
      <c r="AX12" s="13">
        <f t="shared" si="1"/>
        <v>76.627631228656639</v>
      </c>
      <c r="AY12" s="13">
        <f t="shared" si="1"/>
        <v>78.926460165516332</v>
      </c>
      <c r="AZ12" s="13">
        <f t="shared" si="1"/>
        <v>81.294253970481819</v>
      </c>
      <c r="BA12" s="13">
        <f t="shared" si="1"/>
        <v>83.733081589596267</v>
      </c>
      <c r="BB12" s="13">
        <f t="shared" si="1"/>
        <v>86.245074037284155</v>
      </c>
      <c r="BC12" s="13">
        <f t="shared" si="1"/>
        <v>88.832426258402677</v>
      </c>
      <c r="BD12" s="13">
        <f t="shared" si="1"/>
        <v>91.497399046154754</v>
      </c>
      <c r="BE12" s="13">
        <f t="shared" si="1"/>
        <v>94.242321017539396</v>
      </c>
    </row>
    <row r="13" spans="1:57" x14ac:dyDescent="0.35">
      <c r="A13" s="57" t="s">
        <v>616</v>
      </c>
      <c r="C13" s="86" t="s">
        <v>7</v>
      </c>
      <c r="D13" s="58" t="s">
        <v>621</v>
      </c>
      <c r="E13" s="87" t="s">
        <v>625</v>
      </c>
      <c r="F13" s="26" t="s">
        <v>42</v>
      </c>
      <c r="G13" s="11">
        <f t="shared" si="0"/>
        <v>1.9599607693205445</v>
      </c>
      <c r="H13" s="11">
        <f t="shared" si="0"/>
        <v>1.9991599847069554</v>
      </c>
      <c r="I13" s="11">
        <f t="shared" si="0"/>
        <v>2.0391431844010945</v>
      </c>
      <c r="J13" s="11">
        <f t="shared" si="0"/>
        <v>2.0799260480891166</v>
      </c>
      <c r="K13" s="11">
        <f t="shared" si="0"/>
        <v>2.1215245690508988</v>
      </c>
      <c r="L13" s="11">
        <f t="shared" si="0"/>
        <v>2.1639550604319169</v>
      </c>
      <c r="M13" s="11">
        <f t="shared" si="0"/>
        <v>2.2072341616405553</v>
      </c>
      <c r="N13" s="11">
        <f t="shared" si="0"/>
        <v>2.2513788448733663</v>
      </c>
      <c r="O13" s="11">
        <f t="shared" si="0"/>
        <v>2.2964064217708335</v>
      </c>
      <c r="P13" s="11">
        <f t="shared" si="0"/>
        <v>2.34233455020625</v>
      </c>
      <c r="Q13" s="11">
        <f t="shared" si="0"/>
        <v>2.389181241210375</v>
      </c>
      <c r="R13" s="12">
        <f>$R$8*'[3]Eurostat POM Portables GU'!M4</f>
        <v>2.4369648660345824</v>
      </c>
      <c r="S13" s="12">
        <f>$S$8*'[3]Eurostat POM Portables GU'!N4</f>
        <v>5.3505714711304755</v>
      </c>
      <c r="T13" s="12">
        <f>$T$8*'[3]Eurostat POM Portables GU'!O4</f>
        <v>28.903720767759829</v>
      </c>
      <c r="U13" s="12">
        <f>$U$8*'[3]Eurostat POM Portables GU'!P4</f>
        <v>27.760767781098235</v>
      </c>
      <c r="V13" s="12">
        <f>$V$8*'[3]Eurostat POM Portables GU'!Q4</f>
        <v>22.459930100889149</v>
      </c>
      <c r="W13" s="12">
        <f>$W$8*'[3]Eurostat POM Portables GU'!R4</f>
        <v>3.1640316046586121</v>
      </c>
      <c r="X13" s="12">
        <f>$X$8*'[3]Eurostat POM Portables GU'!S4</f>
        <v>8.9684250046614604</v>
      </c>
      <c r="Y13" s="12">
        <f>$Y$8*'[3]Eurostat POM Portables GU'!T4</f>
        <v>9.6338038721066255</v>
      </c>
      <c r="Z13" s="12">
        <f>$Z$8*'[3]Eurostat POM Portables GU'!U4</f>
        <v>10.671037133082026</v>
      </c>
      <c r="AA13" s="12">
        <f>$AA$8*'[3]Eurostat POM Portables GU'!V4</f>
        <v>7.9810855382014472</v>
      </c>
      <c r="AB13" s="12">
        <f>$AB$8*'[3]Eurostat POM Portables GU'!W4</f>
        <v>25.163825218042032</v>
      </c>
      <c r="AC13" s="13">
        <f t="shared" ref="AC13:BE13" si="2">AB13+(AB13*AB$44)</f>
        <v>26.673654731124554</v>
      </c>
      <c r="AD13" s="13">
        <f t="shared" si="2"/>
        <v>28.274074014992028</v>
      </c>
      <c r="AE13" s="13">
        <f t="shared" si="2"/>
        <v>29.970518455891551</v>
      </c>
      <c r="AF13" s="13">
        <f t="shared" si="2"/>
        <v>31.768749563245045</v>
      </c>
      <c r="AG13" s="13">
        <f t="shared" si="2"/>
        <v>33.674874537039749</v>
      </c>
      <c r="AH13" s="13">
        <f t="shared" si="2"/>
        <v>35.695367009262135</v>
      </c>
      <c r="AI13" s="13">
        <f t="shared" si="2"/>
        <v>37.837089029817861</v>
      </c>
      <c r="AJ13" s="13">
        <f t="shared" si="2"/>
        <v>40.107314371606932</v>
      </c>
      <c r="AK13" s="13">
        <f t="shared" si="2"/>
        <v>42.513753233903351</v>
      </c>
      <c r="AL13" s="13">
        <f t="shared" si="2"/>
        <v>45.064578427937555</v>
      </c>
      <c r="AM13" s="13">
        <f t="shared" si="2"/>
        <v>47.31780734933443</v>
      </c>
      <c r="AN13" s="13">
        <f t="shared" si="2"/>
        <v>49.683697716801149</v>
      </c>
      <c r="AO13" s="13">
        <f t="shared" si="2"/>
        <v>52.167882602641207</v>
      </c>
      <c r="AP13" s="13">
        <f t="shared" si="2"/>
        <v>54.776276732773269</v>
      </c>
      <c r="AQ13" s="13">
        <f t="shared" si="2"/>
        <v>57.515090569411932</v>
      </c>
      <c r="AR13" s="13">
        <f t="shared" si="2"/>
        <v>60.390845097882526</v>
      </c>
      <c r="AS13" s="13">
        <f t="shared" si="2"/>
        <v>63.410387352776652</v>
      </c>
      <c r="AT13" s="13">
        <f t="shared" si="2"/>
        <v>66.580906720415484</v>
      </c>
      <c r="AU13" s="13">
        <f t="shared" si="2"/>
        <v>69.909952056436254</v>
      </c>
      <c r="AV13" s="13">
        <f t="shared" si="2"/>
        <v>73.405449659258068</v>
      </c>
      <c r="AW13" s="13">
        <f t="shared" si="2"/>
        <v>75.607613149035814</v>
      </c>
      <c r="AX13" s="13">
        <f t="shared" si="2"/>
        <v>77.875841543506894</v>
      </c>
      <c r="AY13" s="13">
        <f t="shared" si="2"/>
        <v>80.2121167898121</v>
      </c>
      <c r="AZ13" s="13">
        <f t="shared" si="2"/>
        <v>82.618480293506465</v>
      </c>
      <c r="BA13" s="13">
        <f t="shared" si="2"/>
        <v>85.09703470231166</v>
      </c>
      <c r="BB13" s="13">
        <f t="shared" si="2"/>
        <v>87.649945743381011</v>
      </c>
      <c r="BC13" s="13">
        <f t="shared" si="2"/>
        <v>90.279444115682438</v>
      </c>
      <c r="BD13" s="13">
        <f t="shared" si="2"/>
        <v>92.987827439152909</v>
      </c>
      <c r="BE13" s="13">
        <f t="shared" si="2"/>
        <v>95.777462262327489</v>
      </c>
    </row>
    <row r="14" spans="1:57" x14ac:dyDescent="0.35">
      <c r="A14" s="57" t="s">
        <v>616</v>
      </c>
      <c r="C14" s="86" t="s">
        <v>7</v>
      </c>
      <c r="D14" s="58" t="s">
        <v>621</v>
      </c>
      <c r="E14" s="87" t="s">
        <v>625</v>
      </c>
      <c r="F14" s="26" t="s">
        <v>43</v>
      </c>
      <c r="G14" s="11">
        <f t="shared" si="0"/>
        <v>0.27789491480482142</v>
      </c>
      <c r="H14" s="11">
        <f t="shared" si="0"/>
        <v>0.28345281310091786</v>
      </c>
      <c r="I14" s="11">
        <f t="shared" si="0"/>
        <v>0.28912186936293621</v>
      </c>
      <c r="J14" s="11">
        <f t="shared" si="0"/>
        <v>0.29490430675019497</v>
      </c>
      <c r="K14" s="11">
        <f t="shared" si="0"/>
        <v>0.30080239288519889</v>
      </c>
      <c r="L14" s="11">
        <f t="shared" si="0"/>
        <v>0.30681844074290288</v>
      </c>
      <c r="M14" s="11">
        <f t="shared" si="0"/>
        <v>0.31295480955776095</v>
      </c>
      <c r="N14" s="11">
        <f t="shared" si="0"/>
        <v>0.31921390574891617</v>
      </c>
      <c r="O14" s="11">
        <f t="shared" si="0"/>
        <v>0.3255981838638945</v>
      </c>
      <c r="P14" s="11">
        <f t="shared" si="0"/>
        <v>0.33211014754117241</v>
      </c>
      <c r="Q14" s="11">
        <f t="shared" si="0"/>
        <v>0.33875235049199587</v>
      </c>
      <c r="R14" s="12">
        <f>$R$8*'[3]Eurostat POM Portables GU'!M5</f>
        <v>0.34552739750183581</v>
      </c>
      <c r="S14" s="12">
        <f>$S$8*'[3]Eurostat POM Portables GU'!N5</f>
        <v>0.75677231615261542</v>
      </c>
      <c r="T14" s="12">
        <f>$T$8*'[3]Eurostat POM Portables GU'!O5</f>
        <v>4.4492539699348352</v>
      </c>
      <c r="U14" s="12">
        <f>$U$8*'[3]Eurostat POM Portables GU'!P5</f>
        <v>4.7999432686408605</v>
      </c>
      <c r="V14" s="12">
        <f>$V$8*'[3]Eurostat POM Portables GU'!Q5</f>
        <v>3.7384027325176863</v>
      </c>
      <c r="W14" s="12">
        <f>$W$8*'[3]Eurostat POM Portables GU'!R5</f>
        <v>0.51756242169988198</v>
      </c>
      <c r="X14" s="12">
        <f>$X$8*'[3]Eurostat POM Portables GU'!S5</f>
        <v>1.5272182153779963</v>
      </c>
      <c r="Y14" s="12">
        <f>$Y$8*'[3]Eurostat POM Portables GU'!T5</f>
        <v>1.3510822503564168</v>
      </c>
      <c r="Z14" s="12">
        <f>$Z$8*'[3]Eurostat POM Portables GU'!U5</f>
        <v>1.8570325105049452</v>
      </c>
      <c r="AA14" s="12">
        <f>$AA$8*'[3]Eurostat POM Portables GU'!V5</f>
        <v>1.3370558556245518</v>
      </c>
      <c r="AB14" s="12">
        <f>$AB$8*'[3]Eurostat POM Portables GU'!W5</f>
        <v>4.0413772829745334</v>
      </c>
      <c r="AC14" s="13">
        <f t="shared" ref="AC14:BE14" si="3">AB14+(AB14*AB$44)</f>
        <v>4.283859919953005</v>
      </c>
      <c r="AD14" s="13">
        <f t="shared" si="3"/>
        <v>4.540891515150185</v>
      </c>
      <c r="AE14" s="13">
        <f t="shared" si="3"/>
        <v>4.8133450060591958</v>
      </c>
      <c r="AF14" s="13">
        <f t="shared" si="3"/>
        <v>5.1021457064227471</v>
      </c>
      <c r="AG14" s="13">
        <f t="shared" si="3"/>
        <v>5.408274448808112</v>
      </c>
      <c r="AH14" s="13">
        <f t="shared" si="3"/>
        <v>5.7327709157365989</v>
      </c>
      <c r="AI14" s="13">
        <f t="shared" si="3"/>
        <v>6.0767371706807944</v>
      </c>
      <c r="AJ14" s="13">
        <f t="shared" si="3"/>
        <v>6.4413414009216421</v>
      </c>
      <c r="AK14" s="13">
        <f t="shared" si="3"/>
        <v>6.8278218849769408</v>
      </c>
      <c r="AL14" s="13">
        <f t="shared" si="3"/>
        <v>7.2374911980755572</v>
      </c>
      <c r="AM14" s="13">
        <f t="shared" si="3"/>
        <v>7.599365757979335</v>
      </c>
      <c r="AN14" s="13">
        <f t="shared" si="3"/>
        <v>7.9793340458783018</v>
      </c>
      <c r="AO14" s="13">
        <f t="shared" si="3"/>
        <v>8.3783007481722169</v>
      </c>
      <c r="AP14" s="13">
        <f t="shared" si="3"/>
        <v>8.7972157855808284</v>
      </c>
      <c r="AQ14" s="13">
        <f t="shared" si="3"/>
        <v>9.23707657485987</v>
      </c>
      <c r="AR14" s="13">
        <f t="shared" si="3"/>
        <v>9.6989304036028638</v>
      </c>
      <c r="AS14" s="13">
        <f t="shared" si="3"/>
        <v>10.183876923783007</v>
      </c>
      <c r="AT14" s="13">
        <f t="shared" si="3"/>
        <v>10.693070769972158</v>
      </c>
      <c r="AU14" s="13">
        <f t="shared" si="3"/>
        <v>11.227724308470766</v>
      </c>
      <c r="AV14" s="13">
        <f t="shared" si="3"/>
        <v>11.789110523894305</v>
      </c>
      <c r="AW14" s="13">
        <f t="shared" si="3"/>
        <v>12.142783839611134</v>
      </c>
      <c r="AX14" s="13">
        <f t="shared" si="3"/>
        <v>12.507067354799467</v>
      </c>
      <c r="AY14" s="13">
        <f t="shared" si="3"/>
        <v>12.882279375443451</v>
      </c>
      <c r="AZ14" s="13">
        <f t="shared" si="3"/>
        <v>13.268747756706755</v>
      </c>
      <c r="BA14" s="13">
        <f t="shared" si="3"/>
        <v>13.666810189407958</v>
      </c>
      <c r="BB14" s="13">
        <f t="shared" si="3"/>
        <v>14.076814495090197</v>
      </c>
      <c r="BC14" s="13">
        <f t="shared" si="3"/>
        <v>14.499118929942902</v>
      </c>
      <c r="BD14" s="13">
        <f t="shared" si="3"/>
        <v>14.93409249784119</v>
      </c>
      <c r="BE14" s="13">
        <f t="shared" si="3"/>
        <v>15.382115272776426</v>
      </c>
    </row>
    <row r="15" spans="1:57" x14ac:dyDescent="0.35">
      <c r="A15" s="57" t="s">
        <v>616</v>
      </c>
      <c r="C15" s="86" t="s">
        <v>7</v>
      </c>
      <c r="D15" s="58" t="s">
        <v>621</v>
      </c>
      <c r="E15" s="87" t="s">
        <v>625</v>
      </c>
      <c r="F15" s="26" t="s">
        <v>44</v>
      </c>
      <c r="G15" s="11">
        <f t="shared" si="0"/>
        <v>0.14773855614960174</v>
      </c>
      <c r="H15" s="11">
        <f t="shared" si="0"/>
        <v>0.15069332727259377</v>
      </c>
      <c r="I15" s="11">
        <f t="shared" si="0"/>
        <v>0.15370719381804565</v>
      </c>
      <c r="J15" s="11">
        <f t="shared" si="0"/>
        <v>0.15678133769440658</v>
      </c>
      <c r="K15" s="11">
        <f t="shared" si="0"/>
        <v>0.1599169644482947</v>
      </c>
      <c r="L15" s="11">
        <f t="shared" si="0"/>
        <v>0.1631153037372606</v>
      </c>
      <c r="M15" s="11">
        <f t="shared" si="0"/>
        <v>0.16637760981200581</v>
      </c>
      <c r="N15" s="11">
        <f t="shared" si="0"/>
        <v>0.16970516200824592</v>
      </c>
      <c r="O15" s="11">
        <f t="shared" si="0"/>
        <v>0.17309926524841085</v>
      </c>
      <c r="P15" s="11">
        <f t="shared" si="0"/>
        <v>0.17656125055337907</v>
      </c>
      <c r="Q15" s="11">
        <f t="shared" si="0"/>
        <v>0.18009247556444666</v>
      </c>
      <c r="R15" s="12">
        <f>$R$8*'[3]Eurostat POM Portables GU'!M6</f>
        <v>0.1836943250757356</v>
      </c>
      <c r="S15" s="12">
        <f>$S$8*'[3]Eurostat POM Portables GU'!N6</f>
        <v>0.5110618629856486</v>
      </c>
      <c r="T15" s="12">
        <f>$T$8*'[3]Eurostat POM Portables GU'!O6</f>
        <v>2.5866135561107124</v>
      </c>
      <c r="U15" s="12">
        <f>$U$8*'[3]Eurostat POM Portables GU'!P6</f>
        <v>2.2816168687922995</v>
      </c>
      <c r="V15" s="12">
        <f>$V$8*'[3]Eurostat POM Portables GU'!Q6</f>
        <v>1.3084409563811901</v>
      </c>
      <c r="W15" s="12">
        <f>$W$8*'[3]Eurostat POM Portables GU'!R6</f>
        <v>0.27258287542860454</v>
      </c>
      <c r="X15" s="12">
        <f>$X$8*'[3]Eurostat POM Portables GU'!S6</f>
        <v>1.0643680323125178</v>
      </c>
      <c r="Y15" s="12">
        <f>$Y$8*'[3]Eurostat POM Portables GU'!T6</f>
        <v>1.3197528068698914</v>
      </c>
      <c r="Z15" s="12">
        <f>$Z$8*'[3]Eurostat POM Portables GU'!U6</f>
        <v>1.7860631151990236</v>
      </c>
      <c r="AA15" s="12">
        <f>$AA$8*'[3]Eurostat POM Portables GU'!V6</f>
        <v>1.4963646384223708</v>
      </c>
      <c r="AB15" s="12">
        <f>$AB$8*'[3]Eurostat POM Portables GU'!W6</f>
        <v>4.2309428840721415</v>
      </c>
      <c r="AC15" s="13">
        <f t="shared" ref="AC15:BE15" si="4">AB15+(AB15*AB$44)</f>
        <v>4.4847994571164698</v>
      </c>
      <c r="AD15" s="13">
        <f t="shared" si="4"/>
        <v>4.7538874245434579</v>
      </c>
      <c r="AE15" s="13">
        <f t="shared" si="4"/>
        <v>5.0391206700160653</v>
      </c>
      <c r="AF15" s="13">
        <f t="shared" si="4"/>
        <v>5.3414679102170295</v>
      </c>
      <c r="AG15" s="13">
        <f t="shared" si="4"/>
        <v>5.6619559848300511</v>
      </c>
      <c r="AH15" s="13">
        <f t="shared" si="4"/>
        <v>6.0016733439198546</v>
      </c>
      <c r="AI15" s="13">
        <f t="shared" si="4"/>
        <v>6.3617737445550455</v>
      </c>
      <c r="AJ15" s="13">
        <f t="shared" si="4"/>
        <v>6.7434801692283486</v>
      </c>
      <c r="AK15" s="13">
        <f t="shared" si="4"/>
        <v>7.1480889793820497</v>
      </c>
      <c r="AL15" s="13">
        <f t="shared" si="4"/>
        <v>7.5769743181449725</v>
      </c>
      <c r="AM15" s="13">
        <f t="shared" si="4"/>
        <v>7.9558230340522211</v>
      </c>
      <c r="AN15" s="13">
        <f t="shared" si="4"/>
        <v>8.3536141857548323</v>
      </c>
      <c r="AO15" s="13">
        <f t="shared" si="4"/>
        <v>8.7712948950425744</v>
      </c>
      <c r="AP15" s="13">
        <f t="shared" si="4"/>
        <v>9.2098596397947023</v>
      </c>
      <c r="AQ15" s="13">
        <f t="shared" si="4"/>
        <v>9.6703526217844367</v>
      </c>
      <c r="AR15" s="13">
        <f t="shared" si="4"/>
        <v>10.153870252873659</v>
      </c>
      <c r="AS15" s="13">
        <f t="shared" si="4"/>
        <v>10.661563765517343</v>
      </c>
      <c r="AT15" s="13">
        <f t="shared" si="4"/>
        <v>11.19464195379321</v>
      </c>
      <c r="AU15" s="13">
        <f t="shared" si="4"/>
        <v>11.754374051482872</v>
      </c>
      <c r="AV15" s="13">
        <f t="shared" si="4"/>
        <v>12.342092754057015</v>
      </c>
      <c r="AW15" s="13">
        <f t="shared" si="4"/>
        <v>12.712355536678725</v>
      </c>
      <c r="AX15" s="13">
        <f t="shared" si="4"/>
        <v>13.093726202779086</v>
      </c>
      <c r="AY15" s="13">
        <f t="shared" si="4"/>
        <v>13.486537988862459</v>
      </c>
      <c r="AZ15" s="13">
        <f t="shared" si="4"/>
        <v>13.891134128528332</v>
      </c>
      <c r="BA15" s="13">
        <f t="shared" si="4"/>
        <v>14.307868152384183</v>
      </c>
      <c r="BB15" s="13">
        <f t="shared" si="4"/>
        <v>14.737104196955707</v>
      </c>
      <c r="BC15" s="13">
        <f t="shared" si="4"/>
        <v>15.179217322864378</v>
      </c>
      <c r="BD15" s="13">
        <f t="shared" si="4"/>
        <v>15.634593842550309</v>
      </c>
      <c r="BE15" s="13">
        <f t="shared" si="4"/>
        <v>16.103631657826817</v>
      </c>
    </row>
    <row r="16" spans="1:57" x14ac:dyDescent="0.35">
      <c r="A16" s="57" t="s">
        <v>616</v>
      </c>
      <c r="C16" s="86" t="s">
        <v>7</v>
      </c>
      <c r="D16" s="58" t="s">
        <v>621</v>
      </c>
      <c r="E16" s="87" t="s">
        <v>625</v>
      </c>
      <c r="F16" s="26" t="s">
        <v>45</v>
      </c>
      <c r="G16" s="11">
        <f t="shared" si="0"/>
        <v>0.12273692070546283</v>
      </c>
      <c r="H16" s="11">
        <f t="shared" si="0"/>
        <v>0.12519165911957209</v>
      </c>
      <c r="I16" s="11">
        <f t="shared" si="0"/>
        <v>0.12769549230196353</v>
      </c>
      <c r="J16" s="11">
        <f t="shared" si="0"/>
        <v>0.13024940214800279</v>
      </c>
      <c r="K16" s="11">
        <f t="shared" si="0"/>
        <v>0.13285439019096285</v>
      </c>
      <c r="L16" s="11">
        <f t="shared" si="0"/>
        <v>0.13551147799478211</v>
      </c>
      <c r="M16" s="11">
        <f t="shared" si="0"/>
        <v>0.13822170755467775</v>
      </c>
      <c r="N16" s="11">
        <f t="shared" si="0"/>
        <v>0.14098614170577131</v>
      </c>
      <c r="O16" s="11">
        <f t="shared" si="0"/>
        <v>0.14380586453988675</v>
      </c>
      <c r="P16" s="11">
        <f t="shared" si="0"/>
        <v>0.14668198183068448</v>
      </c>
      <c r="Q16" s="11">
        <f t="shared" si="0"/>
        <v>0.14961562146729818</v>
      </c>
      <c r="R16" s="12">
        <f>$R$8*'[3]Eurostat POM Portables GU'!M7</f>
        <v>0.15260793389664415</v>
      </c>
      <c r="S16" s="12">
        <f>$S$8*'[3]Eurostat POM Portables GU'!N7</f>
        <v>0.32412478035962961</v>
      </c>
      <c r="T16" s="12">
        <f>$T$8*'[3]Eurostat POM Portables GU'!O7</f>
        <v>1.3157173482731963</v>
      </c>
      <c r="U16" s="12">
        <f>$U$8*'[3]Eurostat POM Portables GU'!P7</f>
        <v>1.2493003027969363</v>
      </c>
      <c r="V16" s="12">
        <f>$V$8*'[3]Eurostat POM Portables GU'!Q7</f>
        <v>1.0133038985508465</v>
      </c>
      <c r="W16" s="12">
        <f>$W$8*'[3]Eurostat POM Portables GU'!R7</f>
        <v>0.14560756130490013</v>
      </c>
      <c r="X16" s="12">
        <f>$X$8*'[3]Eurostat POM Portables GU'!S7</f>
        <v>0.4366157597338321</v>
      </c>
      <c r="Y16" s="12">
        <f>$Y$8*'[3]Eurostat POM Portables GU'!T7</f>
        <v>0.3955342240173858</v>
      </c>
      <c r="Z16" s="12">
        <f>$Z$8*'[3]Eurostat POM Portables GU'!U7</f>
        <v>0.3449901160704516</v>
      </c>
      <c r="AA16" s="12">
        <f>$AA$8*'[3]Eurostat POM Portables GU'!V7</f>
        <v>0.28874716882104684</v>
      </c>
      <c r="AB16" s="12">
        <f>$AB$8*'[3]Eurostat POM Portables GU'!W7</f>
        <v>0.79456220034529257</v>
      </c>
      <c r="AC16" s="13">
        <f t="shared" ref="AC16:BE16" si="5">AB16+(AB16*AB$44)</f>
        <v>0.84223593236601013</v>
      </c>
      <c r="AD16" s="13">
        <f t="shared" si="5"/>
        <v>0.89277008830797078</v>
      </c>
      <c r="AE16" s="13">
        <f t="shared" si="5"/>
        <v>0.946336293606449</v>
      </c>
      <c r="AF16" s="13">
        <f t="shared" si="5"/>
        <v>1.003116471222836</v>
      </c>
      <c r="AG16" s="13">
        <f t="shared" si="5"/>
        <v>1.0633034594962061</v>
      </c>
      <c r="AH16" s="13">
        <f t="shared" si="5"/>
        <v>1.1271016670659784</v>
      </c>
      <c r="AI16" s="13">
        <f t="shared" si="5"/>
        <v>1.194727767089937</v>
      </c>
      <c r="AJ16" s="13">
        <f t="shared" si="5"/>
        <v>1.2664114331153331</v>
      </c>
      <c r="AK16" s="13">
        <f t="shared" si="5"/>
        <v>1.3423961191022531</v>
      </c>
      <c r="AL16" s="13">
        <f t="shared" si="5"/>
        <v>1.4229398862483882</v>
      </c>
      <c r="AM16" s="13">
        <f t="shared" si="5"/>
        <v>1.4940868805608076</v>
      </c>
      <c r="AN16" s="13">
        <f t="shared" si="5"/>
        <v>1.568791224588848</v>
      </c>
      <c r="AO16" s="13">
        <f t="shared" si="5"/>
        <v>1.6472307858182904</v>
      </c>
      <c r="AP16" s="13">
        <f t="shared" si="5"/>
        <v>1.7295923251092049</v>
      </c>
      <c r="AQ16" s="13">
        <f t="shared" si="5"/>
        <v>1.8160719413646651</v>
      </c>
      <c r="AR16" s="13">
        <f t="shared" si="5"/>
        <v>1.9068755384328984</v>
      </c>
      <c r="AS16" s="13">
        <f t="shared" si="5"/>
        <v>2.0022193153545431</v>
      </c>
      <c r="AT16" s="13">
        <f t="shared" si="5"/>
        <v>2.1023302811222702</v>
      </c>
      <c r="AU16" s="13">
        <f t="shared" si="5"/>
        <v>2.2074467951783836</v>
      </c>
      <c r="AV16" s="13">
        <f t="shared" si="5"/>
        <v>2.3178191349373027</v>
      </c>
      <c r="AW16" s="13">
        <f t="shared" si="5"/>
        <v>2.387353708985422</v>
      </c>
      <c r="AX16" s="13">
        <f t="shared" si="5"/>
        <v>2.4589743202549847</v>
      </c>
      <c r="AY16" s="13">
        <f t="shared" si="5"/>
        <v>2.5327435498626345</v>
      </c>
      <c r="AZ16" s="13">
        <f t="shared" si="5"/>
        <v>2.6087258563585136</v>
      </c>
      <c r="BA16" s="13">
        <f t="shared" si="5"/>
        <v>2.6869876320492692</v>
      </c>
      <c r="BB16" s="13">
        <f t="shared" si="5"/>
        <v>2.7675972610107471</v>
      </c>
      <c r="BC16" s="13">
        <f t="shared" si="5"/>
        <v>2.8506251788410695</v>
      </c>
      <c r="BD16" s="13">
        <f t="shared" si="5"/>
        <v>2.9361439342063016</v>
      </c>
      <c r="BE16" s="13">
        <f t="shared" si="5"/>
        <v>3.0242282522324908</v>
      </c>
    </row>
    <row r="17" spans="1:57" x14ac:dyDescent="0.35">
      <c r="A17" s="57" t="s">
        <v>616</v>
      </c>
      <c r="C17" s="86" t="s">
        <v>7</v>
      </c>
      <c r="D17" s="58" t="s">
        <v>621</v>
      </c>
      <c r="E17" s="87" t="s">
        <v>625</v>
      </c>
      <c r="F17" s="26" t="s">
        <v>46</v>
      </c>
      <c r="G17" s="11">
        <f t="shared" si="0"/>
        <v>1.5078471194650074</v>
      </c>
      <c r="H17" s="11">
        <f t="shared" si="0"/>
        <v>1.5380040618543076</v>
      </c>
      <c r="I17" s="11">
        <f t="shared" si="0"/>
        <v>1.5687641430913939</v>
      </c>
      <c r="J17" s="11">
        <f t="shared" si="0"/>
        <v>1.6001394259532218</v>
      </c>
      <c r="K17" s="11">
        <f t="shared" si="0"/>
        <v>1.6321422144722861</v>
      </c>
      <c r="L17" s="11">
        <f t="shared" si="0"/>
        <v>1.6647850587617319</v>
      </c>
      <c r="M17" s="11">
        <f t="shared" si="0"/>
        <v>1.6980807599369665</v>
      </c>
      <c r="N17" s="11">
        <f t="shared" si="0"/>
        <v>1.7320423751357059</v>
      </c>
      <c r="O17" s="11">
        <f t="shared" si="0"/>
        <v>1.7666832226384201</v>
      </c>
      <c r="P17" s="11">
        <f t="shared" si="0"/>
        <v>1.8020168870911886</v>
      </c>
      <c r="Q17" s="11">
        <f t="shared" si="0"/>
        <v>1.8380572248330125</v>
      </c>
      <c r="R17" s="12">
        <f>$R$8*'[3]Eurostat POM Portables GU'!M8</f>
        <v>1.8748183693296727</v>
      </c>
      <c r="S17" s="12">
        <f>$S$8*'[3]Eurostat POM Portables GU'!N8</f>
        <v>4.6969513638082718</v>
      </c>
      <c r="T17" s="12">
        <f>$T$8*'[3]Eurostat POM Portables GU'!O8</f>
        <v>24.125866061493028</v>
      </c>
      <c r="U17" s="12">
        <f>$U$8*'[3]Eurostat POM Portables GU'!P8</f>
        <v>26.110376328455967</v>
      </c>
      <c r="V17" s="12">
        <f>$V$8*'[3]Eurostat POM Portables GU'!Q8</f>
        <v>19.503640571621876</v>
      </c>
      <c r="W17" s="12">
        <f>$W$8*'[3]Eurostat POM Portables GU'!R8</f>
        <v>2.7927668274925632</v>
      </c>
      <c r="X17" s="12">
        <f>$X$8*'[3]Eurostat POM Portables GU'!S8</f>
        <v>7.6154783157008312</v>
      </c>
      <c r="Y17" s="12">
        <f>$Y$8*'[3]Eurostat POM Portables GU'!T8</f>
        <v>7.9263492020909796</v>
      </c>
      <c r="Z17" s="12">
        <f>$Z$8*'[3]Eurostat POM Portables GU'!U8</f>
        <v>8.4631003902311353</v>
      </c>
      <c r="AA17" s="12">
        <f>$AA$8*'[3]Eurostat POM Portables GU'!V8</f>
        <v>7.0593704377283517</v>
      </c>
      <c r="AB17" s="12">
        <f>$AB$8*'[3]Eurostat POM Portables GU'!W8</f>
        <v>20.997415304556309</v>
      </c>
      <c r="AC17" s="13">
        <f t="shared" ref="AC17:BE17" si="6">AB17+(AB17*AB$44)</f>
        <v>22.257260222829686</v>
      </c>
      <c r="AD17" s="13">
        <f t="shared" si="6"/>
        <v>23.592695836199468</v>
      </c>
      <c r="AE17" s="13">
        <f t="shared" si="6"/>
        <v>25.008257586371435</v>
      </c>
      <c r="AF17" s="13">
        <f t="shared" si="6"/>
        <v>26.508753041553721</v>
      </c>
      <c r="AG17" s="13">
        <f t="shared" si="6"/>
        <v>28.099278224046945</v>
      </c>
      <c r="AH17" s="13">
        <f t="shared" si="6"/>
        <v>29.78523491748976</v>
      </c>
      <c r="AI17" s="13">
        <f t="shared" si="6"/>
        <v>31.572349012539146</v>
      </c>
      <c r="AJ17" s="13">
        <f t="shared" si="6"/>
        <v>33.466689953291493</v>
      </c>
      <c r="AK17" s="13">
        <f t="shared" si="6"/>
        <v>35.474691350488982</v>
      </c>
      <c r="AL17" s="13">
        <f t="shared" si="6"/>
        <v>37.603172831518322</v>
      </c>
      <c r="AM17" s="13">
        <f t="shared" si="6"/>
        <v>39.483331473094239</v>
      </c>
      <c r="AN17" s="13">
        <f t="shared" si="6"/>
        <v>41.457498046748952</v>
      </c>
      <c r="AO17" s="13">
        <f t="shared" si="6"/>
        <v>43.530372949086399</v>
      </c>
      <c r="AP17" s="13">
        <f t="shared" si="6"/>
        <v>45.706891596540721</v>
      </c>
      <c r="AQ17" s="13">
        <f t="shared" si="6"/>
        <v>47.992236176367754</v>
      </c>
      <c r="AR17" s="13">
        <f t="shared" si="6"/>
        <v>50.391847985186139</v>
      </c>
      <c r="AS17" s="13">
        <f t="shared" si="6"/>
        <v>52.911440384445449</v>
      </c>
      <c r="AT17" s="13">
        <f t="shared" si="6"/>
        <v>55.55701240366772</v>
      </c>
      <c r="AU17" s="13">
        <f t="shared" si="6"/>
        <v>58.334863023851106</v>
      </c>
      <c r="AV17" s="13">
        <f t="shared" si="6"/>
        <v>61.251606175043662</v>
      </c>
      <c r="AW17" s="13">
        <f t="shared" si="6"/>
        <v>63.08915436029497</v>
      </c>
      <c r="AX17" s="13">
        <f t="shared" si="6"/>
        <v>64.981828991103825</v>
      </c>
      <c r="AY17" s="13">
        <f t="shared" si="6"/>
        <v>66.931283860836942</v>
      </c>
      <c r="AZ17" s="13">
        <f t="shared" si="6"/>
        <v>68.939222376662045</v>
      </c>
      <c r="BA17" s="13">
        <f t="shared" si="6"/>
        <v>71.007399047961911</v>
      </c>
      <c r="BB17" s="13">
        <f t="shared" si="6"/>
        <v>73.137621019400768</v>
      </c>
      <c r="BC17" s="13">
        <f t="shared" si="6"/>
        <v>75.331749649982797</v>
      </c>
      <c r="BD17" s="13">
        <f t="shared" si="6"/>
        <v>77.59170213948228</v>
      </c>
      <c r="BE17" s="13">
        <f t="shared" si="6"/>
        <v>79.919453203666748</v>
      </c>
    </row>
    <row r="18" spans="1:57" x14ac:dyDescent="0.35">
      <c r="A18" s="57" t="s">
        <v>616</v>
      </c>
      <c r="C18" s="86" t="s">
        <v>7</v>
      </c>
      <c r="D18" s="58" t="s">
        <v>621</v>
      </c>
      <c r="E18" s="87" t="s">
        <v>625</v>
      </c>
      <c r="F18" s="26" t="s">
        <v>47</v>
      </c>
      <c r="G18" s="11">
        <f t="shared" si="0"/>
        <v>1.5061548106889524</v>
      </c>
      <c r="H18" s="11">
        <f t="shared" si="0"/>
        <v>1.5362779069027315</v>
      </c>
      <c r="I18" s="11">
        <f t="shared" si="0"/>
        <v>1.567003465040786</v>
      </c>
      <c r="J18" s="11">
        <f t="shared" si="0"/>
        <v>1.5983435343416017</v>
      </c>
      <c r="K18" s="11">
        <f t="shared" si="0"/>
        <v>1.6303104050284338</v>
      </c>
      <c r="L18" s="11">
        <f t="shared" si="0"/>
        <v>1.6629166131290025</v>
      </c>
      <c r="M18" s="11">
        <f t="shared" si="0"/>
        <v>1.6961749453915826</v>
      </c>
      <c r="N18" s="11">
        <f t="shared" si="0"/>
        <v>1.7300984442994143</v>
      </c>
      <c r="O18" s="11">
        <f t="shared" si="0"/>
        <v>1.7647004131854025</v>
      </c>
      <c r="P18" s="11">
        <f t="shared" si="0"/>
        <v>1.7999944214491106</v>
      </c>
      <c r="Q18" s="11">
        <f t="shared" si="0"/>
        <v>1.8359943098780929</v>
      </c>
      <c r="R18" s="12">
        <f>$R$8*'[3]Eurostat POM Portables GU'!M9</f>
        <v>1.8727141960756548</v>
      </c>
      <c r="S18" s="12">
        <f>$S$8*'[3]Eurostat POM Portables GU'!N9</f>
        <v>4.6533263040777832</v>
      </c>
      <c r="T18" s="12">
        <f>$T$8*'[3]Eurostat POM Portables GU'!O9</f>
        <v>20.583550123834421</v>
      </c>
      <c r="U18" s="12">
        <f>$U$8*'[3]Eurostat POM Portables GU'!P9</f>
        <v>23.125206131246447</v>
      </c>
      <c r="V18" s="12">
        <f>$V$8*'[3]Eurostat POM Portables GU'!Q9</f>
        <v>18.146010105602294</v>
      </c>
      <c r="W18" s="12">
        <f>$W$8*'[3]Eurostat POM Portables GU'!R9</f>
        <v>2.7175477555388472</v>
      </c>
      <c r="X18" s="12">
        <f>$X$8*'[3]Eurostat POM Portables GU'!S9</f>
        <v>6.9240138721738607</v>
      </c>
      <c r="Y18" s="12">
        <f>$Y$8*'[3]Eurostat POM Portables GU'!T9</f>
        <v>8.7624537251376307</v>
      </c>
      <c r="Z18" s="12">
        <f>$Z$8*'[3]Eurostat POM Portables GU'!U9</f>
        <v>7.9525150184468671</v>
      </c>
      <c r="AA18" s="12">
        <f>$AA$8*'[3]Eurostat POM Portables GU'!V9</f>
        <v>7.0152760424896696</v>
      </c>
      <c r="AB18" s="12">
        <f>$AB$8*'[3]Eurostat POM Portables GU'!W9</f>
        <v>20.626350723684396</v>
      </c>
      <c r="AC18" s="13">
        <f t="shared" ref="AC18:BE18" si="7">AB18+(AB18*AB$44)</f>
        <v>21.863931767105459</v>
      </c>
      <c r="AD18" s="13">
        <f t="shared" si="7"/>
        <v>23.175767673131787</v>
      </c>
      <c r="AE18" s="13">
        <f t="shared" si="7"/>
        <v>24.566313733519696</v>
      </c>
      <c r="AF18" s="13">
        <f t="shared" si="7"/>
        <v>26.040292557530876</v>
      </c>
      <c r="AG18" s="13">
        <f t="shared" si="7"/>
        <v>27.602710110982727</v>
      </c>
      <c r="AH18" s="13">
        <f t="shared" si="7"/>
        <v>29.25887271764169</v>
      </c>
      <c r="AI18" s="13">
        <f t="shared" si="7"/>
        <v>31.014405080700193</v>
      </c>
      <c r="AJ18" s="13">
        <f t="shared" si="7"/>
        <v>32.875269385542204</v>
      </c>
      <c r="AK18" s="13">
        <f t="shared" si="7"/>
        <v>34.847785548674736</v>
      </c>
      <c r="AL18" s="13">
        <f t="shared" si="7"/>
        <v>36.938652681595222</v>
      </c>
      <c r="AM18" s="13">
        <f t="shared" si="7"/>
        <v>38.785585315674986</v>
      </c>
      <c r="AN18" s="13">
        <f t="shared" si="7"/>
        <v>40.724864581458732</v>
      </c>
      <c r="AO18" s="13">
        <f t="shared" si="7"/>
        <v>42.761107810531669</v>
      </c>
      <c r="AP18" s="13">
        <f t="shared" si="7"/>
        <v>44.899163201058251</v>
      </c>
      <c r="AQ18" s="13">
        <f t="shared" si="7"/>
        <v>47.144121361111161</v>
      </c>
      <c r="AR18" s="13">
        <f t="shared" si="7"/>
        <v>49.501327429166722</v>
      </c>
      <c r="AS18" s="13">
        <f t="shared" si="7"/>
        <v>51.976393800625061</v>
      </c>
      <c r="AT18" s="13">
        <f t="shared" si="7"/>
        <v>54.575213490656317</v>
      </c>
      <c r="AU18" s="13">
        <f t="shared" si="7"/>
        <v>57.303974165189132</v>
      </c>
      <c r="AV18" s="13">
        <f t="shared" si="7"/>
        <v>60.169172873448588</v>
      </c>
      <c r="AW18" s="13">
        <f t="shared" si="7"/>
        <v>61.974248059652048</v>
      </c>
      <c r="AX18" s="13">
        <f t="shared" si="7"/>
        <v>63.833475501441612</v>
      </c>
      <c r="AY18" s="13">
        <f t="shared" si="7"/>
        <v>65.748479766484863</v>
      </c>
      <c r="AZ18" s="13">
        <f t="shared" si="7"/>
        <v>67.720934159479413</v>
      </c>
      <c r="BA18" s="13">
        <f t="shared" si="7"/>
        <v>69.752562184263795</v>
      </c>
      <c r="BB18" s="13">
        <f t="shared" si="7"/>
        <v>71.845139049791712</v>
      </c>
      <c r="BC18" s="13">
        <f t="shared" si="7"/>
        <v>74.000493221285467</v>
      </c>
      <c r="BD18" s="13">
        <f t="shared" si="7"/>
        <v>76.220508017924033</v>
      </c>
      <c r="BE18" s="13">
        <f t="shared" si="7"/>
        <v>78.507123258461746</v>
      </c>
    </row>
    <row r="19" spans="1:57" x14ac:dyDescent="0.35">
      <c r="A19" s="57" t="s">
        <v>616</v>
      </c>
      <c r="C19" s="86" t="s">
        <v>7</v>
      </c>
      <c r="D19" s="58" t="s">
        <v>621</v>
      </c>
      <c r="E19" s="87" t="s">
        <v>625</v>
      </c>
      <c r="F19" s="26" t="s">
        <v>48</v>
      </c>
      <c r="G19" s="11">
        <f t="shared" si="0"/>
        <v>0.21248361785497766</v>
      </c>
      <c r="H19" s="11">
        <f t="shared" si="0"/>
        <v>0.21673329021207721</v>
      </c>
      <c r="I19" s="11">
        <f t="shared" si="0"/>
        <v>0.22106795601631876</v>
      </c>
      <c r="J19" s="11">
        <f t="shared" si="0"/>
        <v>0.22548931513664514</v>
      </c>
      <c r="K19" s="11">
        <f t="shared" si="0"/>
        <v>0.22999910143937805</v>
      </c>
      <c r="L19" s="11">
        <f t="shared" si="0"/>
        <v>0.2345990834681656</v>
      </c>
      <c r="M19" s="11">
        <f t="shared" si="0"/>
        <v>0.23929106513752893</v>
      </c>
      <c r="N19" s="11">
        <f t="shared" si="0"/>
        <v>0.2440768864402795</v>
      </c>
      <c r="O19" s="11">
        <f t="shared" si="0"/>
        <v>0.24895842416908509</v>
      </c>
      <c r="P19" s="11">
        <f t="shared" si="0"/>
        <v>0.25393759265246679</v>
      </c>
      <c r="Q19" s="11">
        <f t="shared" si="0"/>
        <v>0.25901634450551614</v>
      </c>
      <c r="R19" s="12">
        <f>$R$8*'[3]Eurostat POM Portables GU'!M10</f>
        <v>0.26419667139562647</v>
      </c>
      <c r="S19" s="12">
        <f>$S$8*'[3]Eurostat POM Portables GU'!N10</f>
        <v>0.65411395790809168</v>
      </c>
      <c r="T19" s="12">
        <f>$T$8*'[3]Eurostat POM Portables GU'!O10</f>
        <v>3.0628677473060857</v>
      </c>
      <c r="U19" s="12">
        <f>$U$8*'[3]Eurostat POM Portables GU'!P10</f>
        <v>2.9490193916054288</v>
      </c>
      <c r="V19" s="12">
        <f>$V$8*'[3]Eurostat POM Portables GU'!Q10</f>
        <v>2.2823932472213242</v>
      </c>
      <c r="W19" s="12">
        <f>$W$8*'[3]Eurostat POM Portables GU'!R10</f>
        <v>0.33054986665899128</v>
      </c>
      <c r="X19" s="12">
        <f>$X$8*'[3]Eurostat POM Portables GU'!S10</f>
        <v>0.91633092922679782</v>
      </c>
      <c r="Y19" s="12">
        <f>$Y$8*'[3]Eurostat POM Portables GU'!T10</f>
        <v>0.94575757524949189</v>
      </c>
      <c r="Z19" s="12">
        <f>$Z$8*'[3]Eurostat POM Portables GU'!U10</f>
        <v>0.93640174361979722</v>
      </c>
      <c r="AA19" s="12">
        <f>$AA$8*'[3]Eurostat POM Portables GU'!V10</f>
        <v>0.77094071675373099</v>
      </c>
      <c r="AB19" s="12">
        <f>$AB$8*'[3]Eurostat POM Portables GU'!W10</f>
        <v>2.0973215440586404</v>
      </c>
      <c r="AC19" s="13">
        <f t="shared" ref="AC19:BE19" si="8">AB19+(AB19*AB$44)</f>
        <v>2.2231608367021587</v>
      </c>
      <c r="AD19" s="13">
        <f t="shared" si="8"/>
        <v>2.3565504869042884</v>
      </c>
      <c r="AE19" s="13">
        <f t="shared" si="8"/>
        <v>2.4979435161185455</v>
      </c>
      <c r="AF19" s="13">
        <f t="shared" si="8"/>
        <v>2.6478201270856583</v>
      </c>
      <c r="AG19" s="13">
        <f t="shared" si="8"/>
        <v>2.8066893347107977</v>
      </c>
      <c r="AH19" s="13">
        <f t="shared" si="8"/>
        <v>2.9750906947934457</v>
      </c>
      <c r="AI19" s="13">
        <f t="shared" si="8"/>
        <v>3.1535961364810525</v>
      </c>
      <c r="AJ19" s="13">
        <f t="shared" si="8"/>
        <v>3.3428119046699156</v>
      </c>
      <c r="AK19" s="13">
        <f t="shared" si="8"/>
        <v>3.5433806189501107</v>
      </c>
      <c r="AL19" s="13">
        <f t="shared" si="8"/>
        <v>3.7559834560871175</v>
      </c>
      <c r="AM19" s="13">
        <f t="shared" si="8"/>
        <v>3.9437826288914732</v>
      </c>
      <c r="AN19" s="13">
        <f t="shared" si="8"/>
        <v>4.140971760336047</v>
      </c>
      <c r="AO19" s="13">
        <f t="shared" si="8"/>
        <v>4.3480203483528497</v>
      </c>
      <c r="AP19" s="13">
        <f t="shared" si="8"/>
        <v>4.5654213657704918</v>
      </c>
      <c r="AQ19" s="13">
        <f t="shared" si="8"/>
        <v>4.7936924340590163</v>
      </c>
      <c r="AR19" s="13">
        <f t="shared" si="8"/>
        <v>5.0333770557619673</v>
      </c>
      <c r="AS19" s="13">
        <f t="shared" si="8"/>
        <v>5.2850459085500656</v>
      </c>
      <c r="AT19" s="13">
        <f t="shared" si="8"/>
        <v>5.5492982039775693</v>
      </c>
      <c r="AU19" s="13">
        <f t="shared" si="8"/>
        <v>5.8267631141764475</v>
      </c>
      <c r="AV19" s="13">
        <f t="shared" si="8"/>
        <v>6.1181012698852699</v>
      </c>
      <c r="AW19" s="13">
        <f t="shared" si="8"/>
        <v>6.3016443079818281</v>
      </c>
      <c r="AX19" s="13">
        <f t="shared" si="8"/>
        <v>6.4906936372212831</v>
      </c>
      <c r="AY19" s="13">
        <f t="shared" si="8"/>
        <v>6.6854144463379219</v>
      </c>
      <c r="AZ19" s="13">
        <f t="shared" si="8"/>
        <v>6.8859768797280596</v>
      </c>
      <c r="BA19" s="13">
        <f t="shared" si="8"/>
        <v>7.0925561861199018</v>
      </c>
      <c r="BB19" s="13">
        <f t="shared" si="8"/>
        <v>7.3053328717034987</v>
      </c>
      <c r="BC19" s="13">
        <f t="shared" si="8"/>
        <v>7.5244928578546038</v>
      </c>
      <c r="BD19" s="13">
        <f t="shared" si="8"/>
        <v>7.7502276435902422</v>
      </c>
      <c r="BE19" s="13">
        <f t="shared" si="8"/>
        <v>7.982734472897949</v>
      </c>
    </row>
    <row r="20" spans="1:57" x14ac:dyDescent="0.35">
      <c r="A20" s="57" t="s">
        <v>616</v>
      </c>
      <c r="C20" s="86" t="s">
        <v>7</v>
      </c>
      <c r="D20" s="58" t="s">
        <v>621</v>
      </c>
      <c r="E20" s="87" t="s">
        <v>625</v>
      </c>
      <c r="F20" s="26" t="s">
        <v>49</v>
      </c>
      <c r="G20" s="11">
        <f t="shared" si="0"/>
        <v>1.2304866179578873</v>
      </c>
      <c r="H20" s="11">
        <f t="shared" si="0"/>
        <v>1.2550963503170451</v>
      </c>
      <c r="I20" s="11">
        <f t="shared" si="0"/>
        <v>1.280198277323386</v>
      </c>
      <c r="J20" s="11">
        <f t="shared" si="0"/>
        <v>1.3058022428698537</v>
      </c>
      <c r="K20" s="11">
        <f t="shared" si="0"/>
        <v>1.3319182877272508</v>
      </c>
      <c r="L20" s="11">
        <f t="shared" si="0"/>
        <v>1.3585566534817959</v>
      </c>
      <c r="M20" s="11">
        <f t="shared" si="0"/>
        <v>1.3857277865514319</v>
      </c>
      <c r="N20" s="11">
        <f t="shared" si="0"/>
        <v>1.4134423422824607</v>
      </c>
      <c r="O20" s="11">
        <f t="shared" si="0"/>
        <v>1.44171118912811</v>
      </c>
      <c r="P20" s="11">
        <f t="shared" si="0"/>
        <v>1.4705454129106723</v>
      </c>
      <c r="Q20" s="11">
        <f t="shared" si="0"/>
        <v>1.4999563211688858</v>
      </c>
      <c r="R20" s="12">
        <f>$R$8*'[3]Eurostat POM Portables GU'!M11</f>
        <v>1.5299554475922634</v>
      </c>
      <c r="S20" s="12">
        <f>$S$8*'[3]Eurostat POM Portables GU'!N11</f>
        <v>3.4573309905027161</v>
      </c>
      <c r="T20" s="12">
        <f>$T$8*'[3]Eurostat POM Portables GU'!O11</f>
        <v>17.764155806106142</v>
      </c>
      <c r="U20" s="12">
        <f>$U$8*'[3]Eurostat POM Portables GU'!P11</f>
        <v>17.431026856393043</v>
      </c>
      <c r="V20" s="12">
        <f>$V$8*'[3]Eurostat POM Portables GU'!Q11</f>
        <v>14.087875560435069</v>
      </c>
      <c r="W20" s="12">
        <f>$W$8*'[3]Eurostat POM Portables GU'!R11</f>
        <v>2.0881918507517905</v>
      </c>
      <c r="X20" s="12">
        <f>$X$8*'[3]Eurostat POM Portables GU'!S11</f>
        <v>5.9589618710454335</v>
      </c>
      <c r="Y20" s="12">
        <f>$Y$8*'[3]Eurostat POM Portables GU'!T11</f>
        <v>6.7749921539611631</v>
      </c>
      <c r="Z20" s="12">
        <f>$Z$8*'[3]Eurostat POM Portables GU'!U11</f>
        <v>7.128481484061445</v>
      </c>
      <c r="AA20" s="12">
        <f>$AA$8*'[3]Eurostat POM Portables GU'!V11</f>
        <v>5.1576218430793883</v>
      </c>
      <c r="AB20" s="12">
        <f>$AB$8*'[3]Eurostat POM Portables GU'!W11</f>
        <v>16.399441150273905</v>
      </c>
      <c r="AC20" s="13">
        <f t="shared" ref="AC20:BE20" si="9">AB20+(AB20*AB$44)</f>
        <v>17.383407619290338</v>
      </c>
      <c r="AD20" s="13">
        <f t="shared" si="9"/>
        <v>18.426412076447757</v>
      </c>
      <c r="AE20" s="13">
        <f t="shared" si="9"/>
        <v>19.531996801034623</v>
      </c>
      <c r="AF20" s="13">
        <f t="shared" si="9"/>
        <v>20.703916609096702</v>
      </c>
      <c r="AG20" s="13">
        <f t="shared" si="9"/>
        <v>21.946151605642502</v>
      </c>
      <c r="AH20" s="13">
        <f t="shared" si="9"/>
        <v>23.262920701981052</v>
      </c>
      <c r="AI20" s="13">
        <f t="shared" si="9"/>
        <v>24.658695944099914</v>
      </c>
      <c r="AJ20" s="13">
        <f t="shared" si="9"/>
        <v>26.138217700745908</v>
      </c>
      <c r="AK20" s="13">
        <f t="shared" si="9"/>
        <v>27.706510762790664</v>
      </c>
      <c r="AL20" s="13">
        <f t="shared" si="9"/>
        <v>29.368901408558102</v>
      </c>
      <c r="AM20" s="13">
        <f t="shared" si="9"/>
        <v>30.837346478986007</v>
      </c>
      <c r="AN20" s="13">
        <f t="shared" si="9"/>
        <v>32.379213802935304</v>
      </c>
      <c r="AO20" s="13">
        <f t="shared" si="9"/>
        <v>33.998174493082068</v>
      </c>
      <c r="AP20" s="13">
        <f t="shared" si="9"/>
        <v>35.698083217736169</v>
      </c>
      <c r="AQ20" s="13">
        <f t="shared" si="9"/>
        <v>37.48298737862298</v>
      </c>
      <c r="AR20" s="13">
        <f t="shared" si="9"/>
        <v>39.357136747554129</v>
      </c>
      <c r="AS20" s="13">
        <f t="shared" si="9"/>
        <v>41.324993584931839</v>
      </c>
      <c r="AT20" s="13">
        <f t="shared" si="9"/>
        <v>43.391243264178428</v>
      </c>
      <c r="AU20" s="13">
        <f t="shared" si="9"/>
        <v>45.560805427387351</v>
      </c>
      <c r="AV20" s="13">
        <f t="shared" si="9"/>
        <v>47.838845698756721</v>
      </c>
      <c r="AW20" s="13">
        <f t="shared" si="9"/>
        <v>49.274011069719421</v>
      </c>
      <c r="AX20" s="13">
        <f t="shared" si="9"/>
        <v>50.752231401811002</v>
      </c>
      <c r="AY20" s="13">
        <f t="shared" si="9"/>
        <v>52.274798343865335</v>
      </c>
      <c r="AZ20" s="13">
        <f t="shared" si="9"/>
        <v>53.843042294181295</v>
      </c>
      <c r="BA20" s="13">
        <f t="shared" si="9"/>
        <v>55.458333563006732</v>
      </c>
      <c r="BB20" s="13">
        <f t="shared" si="9"/>
        <v>57.122083569896937</v>
      </c>
      <c r="BC20" s="13">
        <f t="shared" si="9"/>
        <v>58.835746076993843</v>
      </c>
      <c r="BD20" s="13">
        <f t="shared" si="9"/>
        <v>60.60081845930366</v>
      </c>
      <c r="BE20" s="13">
        <f t="shared" si="9"/>
        <v>62.418843013082771</v>
      </c>
    </row>
    <row r="21" spans="1:57" x14ac:dyDescent="0.35">
      <c r="A21" s="57" t="s">
        <v>616</v>
      </c>
      <c r="C21" s="86" t="s">
        <v>7</v>
      </c>
      <c r="D21" s="58" t="s">
        <v>621</v>
      </c>
      <c r="E21" s="87" t="s">
        <v>625</v>
      </c>
      <c r="F21" s="26" t="s">
        <v>35</v>
      </c>
      <c r="G21" s="11">
        <f t="shared" si="0"/>
        <v>0.80445538900067648</v>
      </c>
      <c r="H21" s="11">
        <f t="shared" si="0"/>
        <v>0.82054449678068997</v>
      </c>
      <c r="I21" s="11">
        <f t="shared" si="0"/>
        <v>0.83695538671630376</v>
      </c>
      <c r="J21" s="11">
        <f t="shared" si="0"/>
        <v>0.85369449445062984</v>
      </c>
      <c r="K21" s="11">
        <f t="shared" si="0"/>
        <v>0.87076838433964243</v>
      </c>
      <c r="L21" s="11">
        <f t="shared" si="0"/>
        <v>0.88818375202643529</v>
      </c>
      <c r="M21" s="11">
        <f t="shared" si="0"/>
        <v>0.90594742706696396</v>
      </c>
      <c r="N21" s="11">
        <f t="shared" si="0"/>
        <v>0.92406637560830329</v>
      </c>
      <c r="O21" s="11">
        <f t="shared" si="0"/>
        <v>0.94254770312046943</v>
      </c>
      <c r="P21" s="11">
        <f t="shared" si="0"/>
        <v>0.96139865718287887</v>
      </c>
      <c r="Q21" s="11">
        <f t="shared" si="0"/>
        <v>0.98062663032653641</v>
      </c>
      <c r="R21" s="12">
        <f>R5*'[3]Eurostat POM Portables GU'!M12</f>
        <v>1.0002391629330671</v>
      </c>
      <c r="S21" s="12">
        <f>S5*'[3]Eurostat POM Portables GU'!N12</f>
        <v>70.94257040143367</v>
      </c>
      <c r="T21" s="12">
        <f>T5*'[3]Eurostat POM Portables GU'!O12</f>
        <v>791.05555387820334</v>
      </c>
      <c r="U21" s="12">
        <f>U5*'[3]Eurostat POM Portables GU'!P12</f>
        <v>731.06690691074118</v>
      </c>
      <c r="V21" s="12">
        <f>V5*'[3]Eurostat POM Portables GU'!Q12</f>
        <v>533.00000000000409</v>
      </c>
      <c r="W21" s="12">
        <f>W5*'[3]Eurostat POM Portables GU'!R12</f>
        <v>0.99999999999735145</v>
      </c>
      <c r="X21" s="12">
        <f>X5*'[3]Eurostat POM Portables GU'!S12</f>
        <v>0</v>
      </c>
      <c r="Y21" s="12">
        <f>Y5*'[3]Eurostat POM Portables GU'!T12</f>
        <v>0</v>
      </c>
      <c r="Z21" s="12">
        <f>Z5*'[3]Eurostat POM Portables GU'!U12</f>
        <v>-1.0053308151519873</v>
      </c>
      <c r="AA21" s="12">
        <f>AA5*'[3]Eurostat POM Portables GU'!V12</f>
        <v>0</v>
      </c>
      <c r="AB21" s="12">
        <f>$AB$8*'[3]Eurostat POM Portables GU'!W12</f>
        <v>152.03161208028152</v>
      </c>
      <c r="AC21" s="13">
        <f t="shared" ref="AC21:BE21" si="10">AB21+(AB21*AB$44)</f>
        <v>161.1535088050984</v>
      </c>
      <c r="AD21" s="13">
        <f t="shared" si="10"/>
        <v>170.82271933340431</v>
      </c>
      <c r="AE21" s="13">
        <f t="shared" si="10"/>
        <v>181.07208249340857</v>
      </c>
      <c r="AF21" s="13">
        <f t="shared" si="10"/>
        <v>191.93640744301308</v>
      </c>
      <c r="AG21" s="13">
        <f t="shared" si="10"/>
        <v>203.45259188959386</v>
      </c>
      <c r="AH21" s="13">
        <f t="shared" si="10"/>
        <v>215.65974740296949</v>
      </c>
      <c r="AI21" s="13">
        <f t="shared" si="10"/>
        <v>228.59933224714766</v>
      </c>
      <c r="AJ21" s="13">
        <f t="shared" si="10"/>
        <v>242.31529218197653</v>
      </c>
      <c r="AK21" s="13">
        <f t="shared" si="10"/>
        <v>256.85420971289511</v>
      </c>
      <c r="AL21" s="13">
        <f t="shared" si="10"/>
        <v>272.26546229566884</v>
      </c>
      <c r="AM21" s="13">
        <f t="shared" si="10"/>
        <v>285.87873541045229</v>
      </c>
      <c r="AN21" s="13">
        <f t="shared" si="10"/>
        <v>300.17267218097493</v>
      </c>
      <c r="AO21" s="13">
        <f t="shared" si="10"/>
        <v>315.18130579002366</v>
      </c>
      <c r="AP21" s="13">
        <f t="shared" si="10"/>
        <v>330.94037107952482</v>
      </c>
      <c r="AQ21" s="13">
        <f t="shared" si="10"/>
        <v>347.48738963350104</v>
      </c>
      <c r="AR21" s="13">
        <f t="shared" si="10"/>
        <v>364.86175911517608</v>
      </c>
      <c r="AS21" s="13">
        <f t="shared" si="10"/>
        <v>383.10484707093491</v>
      </c>
      <c r="AT21" s="13">
        <f t="shared" si="10"/>
        <v>402.26008942448163</v>
      </c>
      <c r="AU21" s="13">
        <f t="shared" si="10"/>
        <v>422.37309389570572</v>
      </c>
      <c r="AV21" s="13">
        <f t="shared" si="10"/>
        <v>443.491748590491</v>
      </c>
      <c r="AW21" s="13">
        <f t="shared" si="10"/>
        <v>456.79650104820576</v>
      </c>
      <c r="AX21" s="13">
        <f t="shared" si="10"/>
        <v>470.50039607965192</v>
      </c>
      <c r="AY21" s="13">
        <f t="shared" si="10"/>
        <v>484.6154079620415</v>
      </c>
      <c r="AZ21" s="13">
        <f t="shared" si="10"/>
        <v>499.15387020090276</v>
      </c>
      <c r="BA21" s="13">
        <f t="shared" si="10"/>
        <v>514.12848630692986</v>
      </c>
      <c r="BB21" s="13">
        <f t="shared" si="10"/>
        <v>529.55234089613771</v>
      </c>
      <c r="BC21" s="13">
        <f t="shared" si="10"/>
        <v>545.43891112302185</v>
      </c>
      <c r="BD21" s="13">
        <f t="shared" si="10"/>
        <v>561.80207845671248</v>
      </c>
      <c r="BE21" s="13">
        <f t="shared" si="10"/>
        <v>578.65614081041383</v>
      </c>
    </row>
    <row r="22" spans="1:57" x14ac:dyDescent="0.35">
      <c r="A22" s="57" t="s">
        <v>616</v>
      </c>
      <c r="C22" s="86" t="s">
        <v>7</v>
      </c>
      <c r="D22" s="58" t="s">
        <v>621</v>
      </c>
      <c r="E22" s="87" t="s">
        <v>625</v>
      </c>
      <c r="F22" s="26" t="s">
        <v>34</v>
      </c>
      <c r="G22" s="11">
        <f t="shared" si="0"/>
        <v>31.737848993812221</v>
      </c>
      <c r="H22" s="11">
        <f t="shared" si="0"/>
        <v>32.372605973688465</v>
      </c>
      <c r="I22" s="11">
        <f t="shared" si="0"/>
        <v>33.020058093162234</v>
      </c>
      <c r="J22" s="11">
        <f t="shared" si="0"/>
        <v>33.680459255025482</v>
      </c>
      <c r="K22" s="11">
        <f t="shared" si="0"/>
        <v>34.354068440125992</v>
      </c>
      <c r="L22" s="11">
        <f t="shared" si="0"/>
        <v>35.041149808928516</v>
      </c>
      <c r="M22" s="11">
        <f t="shared" si="0"/>
        <v>35.741972805107089</v>
      </c>
      <c r="N22" s="11">
        <f t="shared" si="0"/>
        <v>36.45681226120923</v>
      </c>
      <c r="O22" s="11">
        <f t="shared" si="0"/>
        <v>37.185948506433412</v>
      </c>
      <c r="P22" s="11">
        <f t="shared" si="0"/>
        <v>37.929667476562081</v>
      </c>
      <c r="Q22" s="11">
        <f t="shared" si="0"/>
        <v>38.68826082609332</v>
      </c>
      <c r="R22" s="12">
        <f>R4*'[3]Eurostat POM Portables GU'!M13</f>
        <v>39.462026042615186</v>
      </c>
      <c r="S22" s="12">
        <f>S4*'[3]Eurostat POM Portables GU'!N13</f>
        <v>60.825558085868707</v>
      </c>
      <c r="T22" s="12">
        <f>T4*'[3]Eurostat POM Portables GU'!O13</f>
        <v>32.724401659315923</v>
      </c>
      <c r="U22" s="12">
        <f>U4*'[3]Eurostat POM Portables GU'!P13</f>
        <v>49.011394019349169</v>
      </c>
      <c r="V22" s="12">
        <f>V4*'[3]Eurostat POM Portables GU'!Q13</f>
        <v>82.736395759717311</v>
      </c>
      <c r="W22" s="12">
        <f>W4*'[3]Eurostat POM Portables GU'!R13</f>
        <v>91.566238771288511</v>
      </c>
      <c r="X22" s="12">
        <f>X4*'[3]Eurostat POM Portables GU'!S13</f>
        <v>119.99105976649741</v>
      </c>
      <c r="Y22" s="12">
        <f>Y4*'[3]Eurostat POM Portables GU'!T13</f>
        <v>113.66257630775989</v>
      </c>
      <c r="Z22" s="12">
        <f>Z4*'[3]Eurostat POM Portables GU'!U13</f>
        <v>138.8844338725828</v>
      </c>
      <c r="AA22" s="12">
        <f>AA4*'[3]Eurostat POM Portables GU'!V13</f>
        <v>132.9639626509605</v>
      </c>
      <c r="AB22" s="12">
        <f>AB4*'[3]Eurostat POM Portables GU'!W13</f>
        <v>92.747872221487512</v>
      </c>
      <c r="AC22" s="13">
        <f t="shared" ref="AC22:BE22" si="11">AB22+(AB22*AB$44)</f>
        <v>98.312744554776756</v>
      </c>
      <c r="AD22" s="13">
        <f t="shared" si="11"/>
        <v>104.21150922806336</v>
      </c>
      <c r="AE22" s="13">
        <f t="shared" si="11"/>
        <v>110.46419978174717</v>
      </c>
      <c r="AF22" s="13">
        <f t="shared" si="11"/>
        <v>117.092051768652</v>
      </c>
      <c r="AG22" s="13">
        <f t="shared" si="11"/>
        <v>124.11757487477112</v>
      </c>
      <c r="AH22" s="13">
        <f t="shared" si="11"/>
        <v>131.5646293672574</v>
      </c>
      <c r="AI22" s="13">
        <f t="shared" si="11"/>
        <v>139.45850712929283</v>
      </c>
      <c r="AJ22" s="13">
        <f t="shared" si="11"/>
        <v>147.82601755705039</v>
      </c>
      <c r="AK22" s="13">
        <f t="shared" si="11"/>
        <v>156.6955786104734</v>
      </c>
      <c r="AL22" s="13">
        <f t="shared" si="11"/>
        <v>166.0973133271018</v>
      </c>
      <c r="AM22" s="13">
        <f t="shared" si="11"/>
        <v>174.40217899345689</v>
      </c>
      <c r="AN22" s="13">
        <f t="shared" si="11"/>
        <v>183.12228794312972</v>
      </c>
      <c r="AO22" s="13">
        <f t="shared" si="11"/>
        <v>192.27840234028622</v>
      </c>
      <c r="AP22" s="13">
        <f t="shared" si="11"/>
        <v>201.89232245730054</v>
      </c>
      <c r="AQ22" s="13">
        <f t="shared" si="11"/>
        <v>211.98693858016557</v>
      </c>
      <c r="AR22" s="13">
        <f t="shared" si="11"/>
        <v>222.58628550917385</v>
      </c>
      <c r="AS22" s="13">
        <f t="shared" si="11"/>
        <v>233.71559978463253</v>
      </c>
      <c r="AT22" s="13">
        <f t="shared" si="11"/>
        <v>245.40137977386416</v>
      </c>
      <c r="AU22" s="13">
        <f t="shared" si="11"/>
        <v>257.67144876255736</v>
      </c>
      <c r="AV22" s="13">
        <f t="shared" si="11"/>
        <v>270.55502120068525</v>
      </c>
      <c r="AW22" s="13">
        <f t="shared" si="11"/>
        <v>278.6716718367058</v>
      </c>
      <c r="AX22" s="13">
        <f t="shared" si="11"/>
        <v>287.03182199180696</v>
      </c>
      <c r="AY22" s="13">
        <f t="shared" si="11"/>
        <v>295.64277665156118</v>
      </c>
      <c r="AZ22" s="13">
        <f t="shared" si="11"/>
        <v>304.51205995110803</v>
      </c>
      <c r="BA22" s="13">
        <f t="shared" si="11"/>
        <v>313.6474217496413</v>
      </c>
      <c r="BB22" s="13">
        <f t="shared" si="11"/>
        <v>323.05684440213054</v>
      </c>
      <c r="BC22" s="13">
        <f t="shared" si="11"/>
        <v>332.74854973419446</v>
      </c>
      <c r="BD22" s="13">
        <f t="shared" si="11"/>
        <v>342.7310062262203</v>
      </c>
      <c r="BE22" s="13">
        <f t="shared" si="11"/>
        <v>353.01293641300691</v>
      </c>
    </row>
    <row r="23" spans="1:57" x14ac:dyDescent="0.35">
      <c r="A23" s="57" t="s">
        <v>616</v>
      </c>
      <c r="C23" s="86" t="s">
        <v>7</v>
      </c>
      <c r="D23" s="58" t="s">
        <v>621</v>
      </c>
      <c r="E23" s="87" t="s">
        <v>625</v>
      </c>
      <c r="F23" s="26" t="s">
        <v>50</v>
      </c>
      <c r="G23" s="11">
        <f t="shared" si="0"/>
        <v>0.8238871672899355</v>
      </c>
      <c r="H23" s="11">
        <f t="shared" si="0"/>
        <v>0.84036491063573426</v>
      </c>
      <c r="I23" s="11">
        <f t="shared" si="0"/>
        <v>0.85717220884844891</v>
      </c>
      <c r="J23" s="11">
        <f t="shared" si="0"/>
        <v>0.87431565302541792</v>
      </c>
      <c r="K23" s="11">
        <f t="shared" si="0"/>
        <v>0.89180196608592632</v>
      </c>
      <c r="L23" s="11">
        <f t="shared" si="0"/>
        <v>0.90963800540764483</v>
      </c>
      <c r="M23" s="11">
        <f t="shared" si="0"/>
        <v>0.9278307655157978</v>
      </c>
      <c r="N23" s="11">
        <f t="shared" si="0"/>
        <v>0.94638738082611373</v>
      </c>
      <c r="O23" s="11">
        <f t="shared" si="0"/>
        <v>0.96531512844263601</v>
      </c>
      <c r="P23" s="11">
        <f t="shared" si="0"/>
        <v>0.98462143101148869</v>
      </c>
      <c r="Q23" s="11">
        <f t="shared" si="0"/>
        <v>1.0043138596317185</v>
      </c>
      <c r="R23" s="12">
        <f>$R$8*'[3]Eurostat POM Portables GU'!M14</f>
        <v>1.0244001368243529</v>
      </c>
      <c r="S23" s="12">
        <f>$S$8*'[3]Eurostat POM Portables GU'!N14</f>
        <v>1.9962568836877965</v>
      </c>
      <c r="T23" s="12">
        <f>$T$8*'[3]Eurostat POM Portables GU'!O14</f>
        <v>10.429787371176637</v>
      </c>
      <c r="U23" s="12">
        <f>$U$8*'[3]Eurostat POM Portables GU'!P14</f>
        <v>10.093031393648932</v>
      </c>
      <c r="V23" s="12">
        <f>$V$8*'[3]Eurostat POM Portables GU'!Q14</f>
        <v>8.2392428644304267</v>
      </c>
      <c r="W23" s="12">
        <f>$W$8*'[3]Eurostat POM Portables GU'!R14</f>
        <v>1.1034430830641484</v>
      </c>
      <c r="X23" s="12">
        <f>$X$8*'[3]Eurostat POM Portables GU'!S14</f>
        <v>3.1706174483675702</v>
      </c>
      <c r="Y23" s="12">
        <f>$Y$8*'[3]Eurostat POM Portables GU'!T14</f>
        <v>3.2230164986763223</v>
      </c>
      <c r="Z23" s="12">
        <f>$Z$8*'[3]Eurostat POM Portables GU'!U14</f>
        <v>3.5445270211124114</v>
      </c>
      <c r="AA23" s="12">
        <f>$AA$8*'[3]Eurostat POM Portables GU'!V14</f>
        <v>2.631439715856831</v>
      </c>
      <c r="AB23" s="12">
        <f>$AB$8*'[3]Eurostat POM Portables GU'!W14</f>
        <v>11.583668220262336</v>
      </c>
      <c r="AC23" s="13">
        <f t="shared" ref="AC23:BE23" si="12">AB23+(AB23*AB$44)</f>
        <v>12.278688313478076</v>
      </c>
      <c r="AD23" s="13">
        <f t="shared" si="12"/>
        <v>13.01540961228676</v>
      </c>
      <c r="AE23" s="13">
        <f t="shared" si="12"/>
        <v>13.796334189023966</v>
      </c>
      <c r="AF23" s="13">
        <f t="shared" si="12"/>
        <v>14.624114240365405</v>
      </c>
      <c r="AG23" s="13">
        <f t="shared" si="12"/>
        <v>15.501561094787329</v>
      </c>
      <c r="AH23" s="13">
        <f t="shared" si="12"/>
        <v>16.431654760474569</v>
      </c>
      <c r="AI23" s="13">
        <f t="shared" si="12"/>
        <v>17.417554046103042</v>
      </c>
      <c r="AJ23" s="13">
        <f t="shared" si="12"/>
        <v>18.462607288869226</v>
      </c>
      <c r="AK23" s="13">
        <f t="shared" si="12"/>
        <v>19.570363726201379</v>
      </c>
      <c r="AL23" s="13">
        <f t="shared" si="12"/>
        <v>20.744585549773461</v>
      </c>
      <c r="AM23" s="13">
        <f t="shared" si="12"/>
        <v>21.781814827262135</v>
      </c>
      <c r="AN23" s="13">
        <f t="shared" si="12"/>
        <v>22.870905568625243</v>
      </c>
      <c r="AO23" s="13">
        <f t="shared" si="12"/>
        <v>24.014450847056505</v>
      </c>
      <c r="AP23" s="13">
        <f t="shared" si="12"/>
        <v>25.21517338940933</v>
      </c>
      <c r="AQ23" s="13">
        <f t="shared" si="12"/>
        <v>26.475932058879796</v>
      </c>
      <c r="AR23" s="13">
        <f t="shared" si="12"/>
        <v>27.799728661823785</v>
      </c>
      <c r="AS23" s="13">
        <f t="shared" si="12"/>
        <v>29.189715094914973</v>
      </c>
      <c r="AT23" s="13">
        <f t="shared" si="12"/>
        <v>30.649200849660723</v>
      </c>
      <c r="AU23" s="13">
        <f t="shared" si="12"/>
        <v>32.181660892143761</v>
      </c>
      <c r="AV23" s="13">
        <f t="shared" si="12"/>
        <v>33.79074393675095</v>
      </c>
      <c r="AW23" s="13">
        <f t="shared" si="12"/>
        <v>34.80446625485348</v>
      </c>
      <c r="AX23" s="13">
        <f t="shared" si="12"/>
        <v>35.848600242499082</v>
      </c>
      <c r="AY23" s="13">
        <f t="shared" si="12"/>
        <v>36.924058249774056</v>
      </c>
      <c r="AZ23" s="13">
        <f t="shared" si="12"/>
        <v>38.031779997267279</v>
      </c>
      <c r="BA23" s="13">
        <f t="shared" si="12"/>
        <v>39.172733397185297</v>
      </c>
      <c r="BB23" s="13">
        <f t="shared" si="12"/>
        <v>40.347915399100856</v>
      </c>
      <c r="BC23" s="13">
        <f t="shared" si="12"/>
        <v>41.558352861073878</v>
      </c>
      <c r="BD23" s="13">
        <f t="shared" si="12"/>
        <v>42.805103446906095</v>
      </c>
      <c r="BE23" s="13">
        <f t="shared" si="12"/>
        <v>44.08925655031328</v>
      </c>
    </row>
    <row r="24" spans="1:57" x14ac:dyDescent="0.35">
      <c r="A24" s="57" t="s">
        <v>616</v>
      </c>
      <c r="C24" s="86" t="s">
        <v>7</v>
      </c>
      <c r="D24" s="58" t="s">
        <v>621</v>
      </c>
      <c r="E24" s="87" t="s">
        <v>625</v>
      </c>
      <c r="F24" s="26" t="s">
        <v>51</v>
      </c>
      <c r="G24" s="11">
        <f t="shared" si="0"/>
        <v>0.90983863933693943</v>
      </c>
      <c r="H24" s="11">
        <f t="shared" si="0"/>
        <v>0.92803541212367824</v>
      </c>
      <c r="I24" s="11">
        <f t="shared" si="0"/>
        <v>0.94659612036615182</v>
      </c>
      <c r="J24" s="11">
        <f t="shared" si="0"/>
        <v>0.96552804277347493</v>
      </c>
      <c r="K24" s="11">
        <f t="shared" si="0"/>
        <v>0.98483860362894449</v>
      </c>
      <c r="L24" s="11">
        <f t="shared" si="0"/>
        <v>1.0045353757015234</v>
      </c>
      <c r="M24" s="11">
        <f t="shared" si="0"/>
        <v>1.0246260832155538</v>
      </c>
      <c r="N24" s="11">
        <f t="shared" si="0"/>
        <v>1.0451186048798649</v>
      </c>
      <c r="O24" s="11">
        <f t="shared" si="0"/>
        <v>1.0660209769774622</v>
      </c>
      <c r="P24" s="11">
        <f t="shared" si="0"/>
        <v>1.0873413965170116</v>
      </c>
      <c r="Q24" s="11">
        <f t="shared" si="0"/>
        <v>1.1090882244473519</v>
      </c>
      <c r="R24" s="12">
        <f>$R$8*'[3]Eurostat POM Portables GU'!M15</f>
        <v>1.1312699889362989</v>
      </c>
      <c r="S24" s="12">
        <f>$S$8*'[3]Eurostat POM Portables GU'!N15</f>
        <v>1.971633450761251</v>
      </c>
      <c r="T24" s="12">
        <f>$T$8*'[3]Eurostat POM Portables GU'!O15</f>
        <v>10.17150719241971</v>
      </c>
      <c r="U24" s="12">
        <f>$U$8*'[3]Eurostat POM Portables GU'!P15</f>
        <v>10.452137286300617</v>
      </c>
      <c r="V24" s="12">
        <f>$V$8*'[3]Eurostat POM Portables GU'!Q15</f>
        <v>8.8737875387656651</v>
      </c>
      <c r="W24" s="12">
        <f>$W$8*'[3]Eurostat POM Portables GU'!R15</f>
        <v>1.1621001575234684</v>
      </c>
      <c r="X24" s="12">
        <f>$X$8*'[3]Eurostat POM Portables GU'!S15</f>
        <v>4.4167525566207821</v>
      </c>
      <c r="Y24" s="12">
        <f>$Y$8*'[3]Eurostat POM Portables GU'!T15</f>
        <v>5.5648923992941111</v>
      </c>
      <c r="Z24" s="12">
        <f>$Z$8*'[3]Eurostat POM Portables GU'!U15</f>
        <v>5.7564065081469638</v>
      </c>
      <c r="AA24" s="12">
        <f>$AA$8*'[3]Eurostat POM Portables GU'!V15</f>
        <v>3.5659564149476082</v>
      </c>
      <c r="AB24" s="12">
        <f>$AB$8*'[3]Eurostat POM Portables GU'!W15</f>
        <v>12.797694729419357</v>
      </c>
      <c r="AC24" s="13">
        <f t="shared" ref="AC24:BE24" si="13">AB24+(AB24*AB$44)</f>
        <v>13.565556413184519</v>
      </c>
      <c r="AD24" s="13">
        <f t="shared" si="13"/>
        <v>14.379489797975589</v>
      </c>
      <c r="AE24" s="13">
        <f t="shared" si="13"/>
        <v>15.242259185854124</v>
      </c>
      <c r="AF24" s="13">
        <f t="shared" si="13"/>
        <v>16.15679473700537</v>
      </c>
      <c r="AG24" s="13">
        <f t="shared" si="13"/>
        <v>17.126202421225692</v>
      </c>
      <c r="AH24" s="13">
        <f t="shared" si="13"/>
        <v>18.153774566499234</v>
      </c>
      <c r="AI24" s="13">
        <f t="shared" si="13"/>
        <v>19.243001040489187</v>
      </c>
      <c r="AJ24" s="13">
        <f t="shared" si="13"/>
        <v>20.397581102918537</v>
      </c>
      <c r="AK24" s="13">
        <f t="shared" si="13"/>
        <v>21.62143596909365</v>
      </c>
      <c r="AL24" s="13">
        <f t="shared" si="13"/>
        <v>22.91872212723927</v>
      </c>
      <c r="AM24" s="13">
        <f t="shared" si="13"/>
        <v>24.064658233601236</v>
      </c>
      <c r="AN24" s="13">
        <f t="shared" si="13"/>
        <v>25.267891145281297</v>
      </c>
      <c r="AO24" s="13">
        <f t="shared" si="13"/>
        <v>26.531285702545361</v>
      </c>
      <c r="AP24" s="13">
        <f t="shared" si="13"/>
        <v>27.85784998767263</v>
      </c>
      <c r="AQ24" s="13">
        <f t="shared" si="13"/>
        <v>29.250742487056261</v>
      </c>
      <c r="AR24" s="13">
        <f t="shared" si="13"/>
        <v>30.713279611409074</v>
      </c>
      <c r="AS24" s="13">
        <f t="shared" si="13"/>
        <v>32.248943591979526</v>
      </c>
      <c r="AT24" s="13">
        <f t="shared" si="13"/>
        <v>33.861390771578499</v>
      </c>
      <c r="AU24" s="13">
        <f t="shared" si="13"/>
        <v>35.554460310157424</v>
      </c>
      <c r="AV24" s="13">
        <f t="shared" si="13"/>
        <v>37.332183325665298</v>
      </c>
      <c r="AW24" s="13">
        <f t="shared" si="13"/>
        <v>38.452148825435259</v>
      </c>
      <c r="AX24" s="13">
        <f t="shared" si="13"/>
        <v>39.605713290198317</v>
      </c>
      <c r="AY24" s="13">
        <f t="shared" si="13"/>
        <v>40.793884688904264</v>
      </c>
      <c r="AZ24" s="13">
        <f t="shared" si="13"/>
        <v>42.017701229571394</v>
      </c>
      <c r="BA24" s="13">
        <f t="shared" si="13"/>
        <v>43.278232266458538</v>
      </c>
      <c r="BB24" s="13">
        <f t="shared" si="13"/>
        <v>44.576579234452296</v>
      </c>
      <c r="BC24" s="13">
        <f t="shared" si="13"/>
        <v>45.913876611485868</v>
      </c>
      <c r="BD24" s="13">
        <f t="shared" si="13"/>
        <v>47.291292909830446</v>
      </c>
      <c r="BE24" s="13">
        <f t="shared" si="13"/>
        <v>48.710031697125359</v>
      </c>
    </row>
    <row r="25" spans="1:57" x14ac:dyDescent="0.35">
      <c r="A25" s="57" t="s">
        <v>616</v>
      </c>
      <c r="C25" s="86" t="s">
        <v>7</v>
      </c>
      <c r="D25" s="58" t="s">
        <v>621</v>
      </c>
      <c r="E25" s="87" t="s">
        <v>625</v>
      </c>
      <c r="F25" s="26" t="s">
        <v>52</v>
      </c>
      <c r="G25" s="11">
        <f t="shared" si="0"/>
        <v>8.341300888292158E-2</v>
      </c>
      <c r="H25" s="11">
        <f t="shared" si="0"/>
        <v>8.5081269060580014E-2</v>
      </c>
      <c r="I25" s="11">
        <f t="shared" si="0"/>
        <v>8.6782894441791616E-2</v>
      </c>
      <c r="J25" s="11">
        <f t="shared" si="0"/>
        <v>8.8518552330627456E-2</v>
      </c>
      <c r="K25" s="11">
        <f t="shared" si="0"/>
        <v>9.028892337724001E-2</v>
      </c>
      <c r="L25" s="11">
        <f t="shared" si="0"/>
        <v>9.2094701844784813E-2</v>
      </c>
      <c r="M25" s="11">
        <f t="shared" si="0"/>
        <v>9.3936595881680504E-2</v>
      </c>
      <c r="N25" s="11">
        <f t="shared" si="0"/>
        <v>9.5815327799314121E-2</v>
      </c>
      <c r="O25" s="11">
        <f t="shared" si="0"/>
        <v>9.7731634355300398E-2</v>
      </c>
      <c r="P25" s="11">
        <f t="shared" si="0"/>
        <v>9.9686267042406407E-2</v>
      </c>
      <c r="Q25" s="11">
        <f t="shared" si="0"/>
        <v>0.10167999238325454</v>
      </c>
      <c r="R25" s="12">
        <f>$R$8*'[3]Eurostat POM Portables GU'!M16</f>
        <v>0.10371359223091962</v>
      </c>
      <c r="S25" s="12">
        <f>$S$8*'[3]Eurostat POM Portables GU'!N16</f>
        <v>0.20791725251751436</v>
      </c>
      <c r="T25" s="12">
        <f>$T$8*'[3]Eurostat POM Portables GU'!O16</f>
        <v>1.3538350336877045</v>
      </c>
      <c r="U25" s="12">
        <f>$U$8*'[3]Eurostat POM Portables GU'!P16</f>
        <v>1.2131363466633407</v>
      </c>
      <c r="V25" s="12">
        <f>$V$8*'[3]Eurostat POM Portables GU'!Q16</f>
        <v>0.8337621883707208</v>
      </c>
      <c r="W25" s="12">
        <f>$W$8*'[3]Eurostat POM Portables GU'!R16</f>
        <v>0.15278442688580518</v>
      </c>
      <c r="X25" s="12">
        <f>$X$8*'[3]Eurostat POM Portables GU'!S16</f>
        <v>0.49414410232537131</v>
      </c>
      <c r="Y25" s="12">
        <f>$Y$8*'[3]Eurostat POM Portables GU'!T16</f>
        <v>0.49892138752292037</v>
      </c>
      <c r="Z25" s="12">
        <f>$Z$8*'[3]Eurostat POM Portables GU'!U16</f>
        <v>0.33316188351946469</v>
      </c>
      <c r="AA25" s="12">
        <f>$AA$8*'[3]Eurostat POM Portables GU'!V16</f>
        <v>0.4435042721103567</v>
      </c>
      <c r="AB25" s="12">
        <f>$AB$8*'[3]Eurostat POM Portables GU'!W16</f>
        <v>1.3709222938952534</v>
      </c>
      <c r="AC25" s="13">
        <f t="shared" ref="AC25:BE25" si="14">AB25+(AB25*AB$44)</f>
        <v>1.4531776315289686</v>
      </c>
      <c r="AD25" s="13">
        <f t="shared" si="14"/>
        <v>1.5403682894207067</v>
      </c>
      <c r="AE25" s="13">
        <f t="shared" si="14"/>
        <v>1.632790386785949</v>
      </c>
      <c r="AF25" s="13">
        <f t="shared" si="14"/>
        <v>1.730757809993106</v>
      </c>
      <c r="AG25" s="13">
        <f t="shared" si="14"/>
        <v>1.8346032785926925</v>
      </c>
      <c r="AH25" s="13">
        <f t="shared" si="14"/>
        <v>1.9446794753082539</v>
      </c>
      <c r="AI25" s="13">
        <f t="shared" si="14"/>
        <v>2.0613602438267491</v>
      </c>
      <c r="AJ25" s="13">
        <f t="shared" si="14"/>
        <v>2.185041858456354</v>
      </c>
      <c r="AK25" s="13">
        <f t="shared" si="14"/>
        <v>2.3161443699637352</v>
      </c>
      <c r="AL25" s="13">
        <f t="shared" si="14"/>
        <v>2.4551130321615595</v>
      </c>
      <c r="AM25" s="13">
        <f t="shared" si="14"/>
        <v>2.5778686837696374</v>
      </c>
      <c r="AN25" s="13">
        <f t="shared" si="14"/>
        <v>2.7067621179581192</v>
      </c>
      <c r="AO25" s="13">
        <f t="shared" si="14"/>
        <v>2.8421002238560251</v>
      </c>
      <c r="AP25" s="13">
        <f t="shared" si="14"/>
        <v>2.9842052350488264</v>
      </c>
      <c r="AQ25" s="13">
        <f t="shared" si="14"/>
        <v>3.1334154968012675</v>
      </c>
      <c r="AR25" s="13">
        <f t="shared" si="14"/>
        <v>3.2900862716413308</v>
      </c>
      <c r="AS25" s="13">
        <f t="shared" si="14"/>
        <v>3.4545905852233973</v>
      </c>
      <c r="AT25" s="13">
        <f t="shared" si="14"/>
        <v>3.6273201144845673</v>
      </c>
      <c r="AU25" s="13">
        <f t="shared" si="14"/>
        <v>3.8086861202087956</v>
      </c>
      <c r="AV25" s="13">
        <f t="shared" si="14"/>
        <v>3.9991204262192355</v>
      </c>
      <c r="AW25" s="13">
        <f t="shared" si="14"/>
        <v>4.1190940390058124</v>
      </c>
      <c r="AX25" s="13">
        <f t="shared" si="14"/>
        <v>4.2426668601759872</v>
      </c>
      <c r="AY25" s="13">
        <f t="shared" si="14"/>
        <v>4.3699468659812668</v>
      </c>
      <c r="AZ25" s="13">
        <f t="shared" si="14"/>
        <v>4.501045271960705</v>
      </c>
      <c r="BA25" s="13">
        <f t="shared" si="14"/>
        <v>4.6360766301195264</v>
      </c>
      <c r="BB25" s="13">
        <f t="shared" si="14"/>
        <v>4.775158929023112</v>
      </c>
      <c r="BC25" s="13">
        <f t="shared" si="14"/>
        <v>4.918413696893805</v>
      </c>
      <c r="BD25" s="13">
        <f t="shared" si="14"/>
        <v>5.0659661078006195</v>
      </c>
      <c r="BE25" s="13">
        <f t="shared" si="14"/>
        <v>5.2179450910346379</v>
      </c>
    </row>
    <row r="26" spans="1:57" x14ac:dyDescent="0.35">
      <c r="A26" s="57" t="s">
        <v>616</v>
      </c>
      <c r="C26" s="86" t="s">
        <v>7</v>
      </c>
      <c r="D26" s="58" t="s">
        <v>621</v>
      </c>
      <c r="E26" s="87" t="s">
        <v>625</v>
      </c>
      <c r="F26" s="26" t="s">
        <v>53</v>
      </c>
      <c r="G26" s="11">
        <f t="shared" si="0"/>
        <v>0.93344189331875971</v>
      </c>
      <c r="H26" s="11">
        <f t="shared" si="0"/>
        <v>0.9521107311851349</v>
      </c>
      <c r="I26" s="11">
        <f t="shared" si="0"/>
        <v>0.9711529458088376</v>
      </c>
      <c r="J26" s="11">
        <f t="shared" si="0"/>
        <v>0.99057600472501439</v>
      </c>
      <c r="K26" s="11">
        <f t="shared" si="0"/>
        <v>1.0103875248195147</v>
      </c>
      <c r="L26" s="11">
        <f t="shared" si="0"/>
        <v>1.0305952753159049</v>
      </c>
      <c r="M26" s="11">
        <f t="shared" si="0"/>
        <v>1.051207180822223</v>
      </c>
      <c r="N26" s="11">
        <f t="shared" si="0"/>
        <v>1.0722313244386674</v>
      </c>
      <c r="O26" s="11">
        <f t="shared" si="0"/>
        <v>1.0936759509274407</v>
      </c>
      <c r="P26" s="11">
        <f t="shared" si="0"/>
        <v>1.1155494699459896</v>
      </c>
      <c r="Q26" s="11">
        <f t="shared" si="0"/>
        <v>1.1378604593449093</v>
      </c>
      <c r="R26" s="12">
        <f>$R$8*'[3]Eurostat POM Portables GU'!M17</f>
        <v>1.1606176685318075</v>
      </c>
      <c r="S26" s="12">
        <f>$S$8*'[3]Eurostat POM Portables GU'!N17</f>
        <v>2.4510366142699125</v>
      </c>
      <c r="T26" s="12">
        <f>$T$8*'[3]Eurostat POM Portables GU'!O17</f>
        <v>12.572264172061063</v>
      </c>
      <c r="U26" s="12">
        <f>$U$8*'[3]Eurostat POM Portables GU'!P17</f>
        <v>15.635979579216391</v>
      </c>
      <c r="V26" s="12">
        <f>$V$8*'[3]Eurostat POM Portables GU'!Q17</f>
        <v>13.295924455256982</v>
      </c>
      <c r="W26" s="12">
        <f>$W$8*'[3]Eurostat POM Portables GU'!R17</f>
        <v>1.3580837945404904</v>
      </c>
      <c r="X26" s="12">
        <f>$X$8*'[3]Eurostat POM Portables GU'!S17</f>
        <v>5.6047971560682051</v>
      </c>
      <c r="Y26" s="12">
        <f>$Y$8*'[3]Eurostat POM Portables GU'!T17</f>
        <v>4.5740987490327392</v>
      </c>
      <c r="Z26" s="12">
        <f>$Z$8*'[3]Eurostat POM Portables GU'!U17</f>
        <v>5.2556779968218512</v>
      </c>
      <c r="AA26" s="12">
        <f>$AA$8*'[3]Eurostat POM Portables GU'!V17</f>
        <v>5.0395626558274333</v>
      </c>
      <c r="AB26" s="12">
        <f>$AB$8*'[3]Eurostat POM Portables GU'!W17</f>
        <v>14.890982962816345</v>
      </c>
      <c r="AC26" s="13">
        <f t="shared" ref="AC26:BE26" si="15">AB26+(AB26*AB$44)</f>
        <v>15.784441940585326</v>
      </c>
      <c r="AD26" s="13">
        <f t="shared" si="15"/>
        <v>16.731508457020446</v>
      </c>
      <c r="AE26" s="13">
        <f t="shared" si="15"/>
        <v>17.735398964441671</v>
      </c>
      <c r="AF26" s="13">
        <f t="shared" si="15"/>
        <v>18.799522902308173</v>
      </c>
      <c r="AG26" s="13">
        <f t="shared" si="15"/>
        <v>19.927494276446662</v>
      </c>
      <c r="AH26" s="13">
        <f t="shared" si="15"/>
        <v>21.123143933033461</v>
      </c>
      <c r="AI26" s="13">
        <f t="shared" si="15"/>
        <v>22.39053256901547</v>
      </c>
      <c r="AJ26" s="13">
        <f t="shared" si="15"/>
        <v>23.733964523156398</v>
      </c>
      <c r="AK26" s="13">
        <f t="shared" si="15"/>
        <v>25.158002394545782</v>
      </c>
      <c r="AL26" s="13">
        <f t="shared" si="15"/>
        <v>26.667482538218529</v>
      </c>
      <c r="AM26" s="13">
        <f t="shared" si="15"/>
        <v>28.000856665129454</v>
      </c>
      <c r="AN26" s="13">
        <f t="shared" si="15"/>
        <v>29.400899498385925</v>
      </c>
      <c r="AO26" s="13">
        <f t="shared" si="15"/>
        <v>30.870944473305222</v>
      </c>
      <c r="AP26" s="13">
        <f t="shared" si="15"/>
        <v>32.414491696970487</v>
      </c>
      <c r="AQ26" s="13">
        <f t="shared" si="15"/>
        <v>34.035216281819011</v>
      </c>
      <c r="AR26" s="13">
        <f t="shared" si="15"/>
        <v>35.736977095909964</v>
      </c>
      <c r="AS26" s="13">
        <f t="shared" si="15"/>
        <v>37.523825950705465</v>
      </c>
      <c r="AT26" s="13">
        <f t="shared" si="15"/>
        <v>39.400017248240736</v>
      </c>
      <c r="AU26" s="13">
        <f t="shared" si="15"/>
        <v>41.370018110652772</v>
      </c>
      <c r="AV26" s="13">
        <f t="shared" si="15"/>
        <v>43.43851901618541</v>
      </c>
      <c r="AW26" s="13">
        <f t="shared" si="15"/>
        <v>44.741674586670975</v>
      </c>
      <c r="AX26" s="13">
        <f t="shared" si="15"/>
        <v>46.083924824271101</v>
      </c>
      <c r="AY26" s="13">
        <f t="shared" si="15"/>
        <v>47.466442568999234</v>
      </c>
      <c r="AZ26" s="13">
        <f t="shared" si="15"/>
        <v>48.890435846069209</v>
      </c>
      <c r="BA26" s="13">
        <f t="shared" si="15"/>
        <v>50.357148921451284</v>
      </c>
      <c r="BB26" s="13">
        <f t="shared" si="15"/>
        <v>51.867863389094822</v>
      </c>
      <c r="BC26" s="13">
        <f t="shared" si="15"/>
        <v>53.423899290767665</v>
      </c>
      <c r="BD26" s="13">
        <f t="shared" si="15"/>
        <v>55.026616269490695</v>
      </c>
      <c r="BE26" s="13">
        <f t="shared" si="15"/>
        <v>56.677414757575413</v>
      </c>
    </row>
    <row r="27" spans="1:57" x14ac:dyDescent="0.35">
      <c r="A27" s="57" t="s">
        <v>616</v>
      </c>
      <c r="C27" s="86" t="s">
        <v>7</v>
      </c>
      <c r="D27" s="58" t="s">
        <v>621</v>
      </c>
      <c r="E27" s="87" t="s">
        <v>625</v>
      </c>
      <c r="F27" s="26" t="s">
        <v>54</v>
      </c>
      <c r="G27" s="11">
        <f t="shared" si="0"/>
        <v>13.140798577254589</v>
      </c>
      <c r="H27" s="11">
        <f t="shared" si="0"/>
        <v>13.403614548799681</v>
      </c>
      <c r="I27" s="11">
        <f t="shared" si="0"/>
        <v>13.671686839775674</v>
      </c>
      <c r="J27" s="11">
        <f t="shared" si="0"/>
        <v>13.945120576571188</v>
      </c>
      <c r="K27" s="11">
        <f t="shared" si="0"/>
        <v>14.224022988102613</v>
      </c>
      <c r="L27" s="11">
        <f t="shared" si="0"/>
        <v>14.508503447864666</v>
      </c>
      <c r="M27" s="11">
        <f t="shared" si="0"/>
        <v>14.798673516821959</v>
      </c>
      <c r="N27" s="11">
        <f t="shared" si="0"/>
        <v>15.094646987158399</v>
      </c>
      <c r="O27" s="11">
        <f t="shared" si="0"/>
        <v>15.396539926901568</v>
      </c>
      <c r="P27" s="11">
        <f t="shared" si="0"/>
        <v>15.704470725439599</v>
      </c>
      <c r="Q27" s="11">
        <f t="shared" si="0"/>
        <v>16.018560139948391</v>
      </c>
      <c r="R27" s="12">
        <f>$R$8*'[3]Eurostat POM Portables GU'!M18</f>
        <v>16.338931342747358</v>
      </c>
      <c r="S27" s="12">
        <f>$S$8*'[3]Eurostat POM Portables GU'!N18</f>
        <v>36.976592134990753</v>
      </c>
      <c r="T27" s="12">
        <f>$T$8*'[3]Eurostat POM Portables GU'!O18</f>
        <v>174.38206877716374</v>
      </c>
      <c r="U27" s="12">
        <f>$U$8*'[3]Eurostat POM Portables GU'!P18</f>
        <v>161.53875047161435</v>
      </c>
      <c r="V27" s="12">
        <f>$V$8*'[3]Eurostat POM Portables GU'!Q18</f>
        <v>120.63291911654997</v>
      </c>
      <c r="W27" s="12">
        <f>$W$8*'[3]Eurostat POM Portables GU'!R18</f>
        <v>17.011957292740124</v>
      </c>
      <c r="X27" s="12">
        <f>$X$8*'[3]Eurostat POM Portables GU'!S18</f>
        <v>47.985694781219941</v>
      </c>
      <c r="Y27" s="12">
        <f>$Y$8*'[3]Eurostat POM Portables GU'!T18</f>
        <v>47.450178986366318</v>
      </c>
      <c r="Z27" s="12">
        <f>$Z$8*'[3]Eurostat POM Portables GU'!U18</f>
        <v>50.755131185261469</v>
      </c>
      <c r="AA27" s="12">
        <f>$AA$8*'[3]Eurostat POM Portables GU'!V18</f>
        <v>40.061113621396252</v>
      </c>
      <c r="AB27" s="12">
        <f>$AB$8*'[3]Eurostat POM Portables GU'!W18</f>
        <v>130.50179976838723</v>
      </c>
      <c r="AC27" s="13">
        <f t="shared" ref="AC27:BE27" si="16">AB27+(AB27*AB$44)</f>
        <v>138.33190775449046</v>
      </c>
      <c r="AD27" s="13">
        <f t="shared" si="16"/>
        <v>146.6318222197599</v>
      </c>
      <c r="AE27" s="13">
        <f t="shared" si="16"/>
        <v>155.4297315529455</v>
      </c>
      <c r="AF27" s="13">
        <f t="shared" si="16"/>
        <v>164.75551544612222</v>
      </c>
      <c r="AG27" s="13">
        <f t="shared" si="16"/>
        <v>174.64084637288954</v>
      </c>
      <c r="AH27" s="13">
        <f t="shared" si="16"/>
        <v>185.11929715526293</v>
      </c>
      <c r="AI27" s="13">
        <f t="shared" si="16"/>
        <v>196.22645498457871</v>
      </c>
      <c r="AJ27" s="13">
        <f t="shared" si="16"/>
        <v>208.00004228365344</v>
      </c>
      <c r="AK27" s="13">
        <f t="shared" si="16"/>
        <v>220.48004482067265</v>
      </c>
      <c r="AL27" s="13">
        <f t="shared" si="16"/>
        <v>233.708847509913</v>
      </c>
      <c r="AM27" s="13">
        <f t="shared" si="16"/>
        <v>245.39428988540865</v>
      </c>
      <c r="AN27" s="13">
        <f t="shared" si="16"/>
        <v>257.66400437967911</v>
      </c>
      <c r="AO27" s="13">
        <f t="shared" si="16"/>
        <v>270.54720459866309</v>
      </c>
      <c r="AP27" s="13">
        <f t="shared" si="16"/>
        <v>284.07456482859624</v>
      </c>
      <c r="AQ27" s="13">
        <f t="shared" si="16"/>
        <v>298.27829307002605</v>
      </c>
      <c r="AR27" s="13">
        <f t="shared" si="16"/>
        <v>313.19220772352736</v>
      </c>
      <c r="AS27" s="13">
        <f t="shared" si="16"/>
        <v>328.85181810970374</v>
      </c>
      <c r="AT27" s="13">
        <f t="shared" si="16"/>
        <v>345.29440901518893</v>
      </c>
      <c r="AU27" s="13">
        <f t="shared" si="16"/>
        <v>362.55912946594839</v>
      </c>
      <c r="AV27" s="13">
        <f t="shared" si="16"/>
        <v>380.68708593924583</v>
      </c>
      <c r="AW27" s="13">
        <f t="shared" si="16"/>
        <v>392.10769851742322</v>
      </c>
      <c r="AX27" s="13">
        <f t="shared" si="16"/>
        <v>403.87092947294593</v>
      </c>
      <c r="AY27" s="13">
        <f t="shared" si="16"/>
        <v>415.98705735713429</v>
      </c>
      <c r="AZ27" s="13">
        <f t="shared" si="16"/>
        <v>428.46666907784834</v>
      </c>
      <c r="BA27" s="13">
        <f t="shared" si="16"/>
        <v>441.32066915018379</v>
      </c>
      <c r="BB27" s="13">
        <f t="shared" si="16"/>
        <v>454.56028922468931</v>
      </c>
      <c r="BC27" s="13">
        <f t="shared" si="16"/>
        <v>468.19709790142997</v>
      </c>
      <c r="BD27" s="13">
        <f t="shared" si="16"/>
        <v>482.24301083847286</v>
      </c>
      <c r="BE27" s="13">
        <f t="shared" si="16"/>
        <v>496.71030116362704</v>
      </c>
    </row>
    <row r="28" spans="1:57" x14ac:dyDescent="0.35">
      <c r="A28" s="57" t="s">
        <v>616</v>
      </c>
      <c r="C28" s="86" t="s">
        <v>7</v>
      </c>
      <c r="D28" s="58" t="s">
        <v>621</v>
      </c>
      <c r="E28" s="87" t="s">
        <v>625</v>
      </c>
      <c r="F28" s="26" t="s">
        <v>55</v>
      </c>
      <c r="G28" s="11">
        <f t="shared" ref="G28:Q42" si="17">H28/1.02</f>
        <v>0.51263016634284864</v>
      </c>
      <c r="H28" s="11">
        <f t="shared" si="17"/>
        <v>0.52288276966970559</v>
      </c>
      <c r="I28" s="11">
        <f t="shared" si="17"/>
        <v>0.53334042506309975</v>
      </c>
      <c r="J28" s="11">
        <f t="shared" si="17"/>
        <v>0.54400723356436176</v>
      </c>
      <c r="K28" s="11">
        <f t="shared" si="17"/>
        <v>0.55488737823564904</v>
      </c>
      <c r="L28" s="11">
        <f t="shared" si="17"/>
        <v>0.56598512580036209</v>
      </c>
      <c r="M28" s="11">
        <f t="shared" si="17"/>
        <v>0.57730482831636931</v>
      </c>
      <c r="N28" s="11">
        <f t="shared" si="17"/>
        <v>0.58885092488269675</v>
      </c>
      <c r="O28" s="11">
        <f t="shared" si="17"/>
        <v>0.60062794338035064</v>
      </c>
      <c r="P28" s="11">
        <f t="shared" si="17"/>
        <v>0.61264050224795763</v>
      </c>
      <c r="Q28" s="11">
        <f t="shared" si="17"/>
        <v>0.62489331229291678</v>
      </c>
      <c r="R28" s="12">
        <f>$R$8*'[3]Eurostat POM Portables GU'!M19</f>
        <v>0.63739117853877514</v>
      </c>
      <c r="S28" s="12">
        <f>$S$8*'[3]Eurostat POM Portables GU'!N19</f>
        <v>0.60622012456836238</v>
      </c>
      <c r="T28" s="12">
        <f>$T$8*'[3]Eurostat POM Portables GU'!O19</f>
        <v>3.3882153363483667</v>
      </c>
      <c r="U28" s="12">
        <f>$U$8*'[3]Eurostat POM Portables GU'!P19</f>
        <v>3.6361082570847381</v>
      </c>
      <c r="V28" s="12">
        <f>$V$8*'[3]Eurostat POM Portables GU'!Q19</f>
        <v>2.5036870131825157</v>
      </c>
      <c r="W28" s="12">
        <f>$W$8*'[3]Eurostat POM Portables GU'!R19</f>
        <v>0.29354139317453398</v>
      </c>
      <c r="X28" s="12">
        <f>$X$8*'[3]Eurostat POM Portables GU'!S19</f>
        <v>0.91940035675660037</v>
      </c>
      <c r="Y28" s="12">
        <f>$Y$8*'[3]Eurostat POM Portables GU'!T19</f>
        <v>1.0217177690727912</v>
      </c>
      <c r="Z28" s="12">
        <f>$Z$8*'[3]Eurostat POM Portables GU'!U19</f>
        <v>1.1141978212099568</v>
      </c>
      <c r="AA28" s="12">
        <f>$AA$8*'[3]Eurostat POM Portables GU'!V19</f>
        <v>0.94819165121415427</v>
      </c>
      <c r="AB28" s="12">
        <f>$AB$8*'[3]Eurostat POM Portables GU'!W19</f>
        <v>2.7628178032310933</v>
      </c>
      <c r="AC28" s="13">
        <f t="shared" ref="AC28:BE28" si="18">AB28+(AB28*AB$44)</f>
        <v>2.928586871424959</v>
      </c>
      <c r="AD28" s="13">
        <f t="shared" si="18"/>
        <v>3.1043020837104565</v>
      </c>
      <c r="AE28" s="13">
        <f t="shared" si="18"/>
        <v>3.2905602087330839</v>
      </c>
      <c r="AF28" s="13">
        <f t="shared" si="18"/>
        <v>3.4879938212570689</v>
      </c>
      <c r="AG28" s="13">
        <f t="shared" si="18"/>
        <v>3.6972734505324931</v>
      </c>
      <c r="AH28" s="13">
        <f t="shared" si="18"/>
        <v>3.9191098575644427</v>
      </c>
      <c r="AI28" s="13">
        <f t="shared" si="18"/>
        <v>4.1542564490183089</v>
      </c>
      <c r="AJ28" s="13">
        <f t="shared" si="18"/>
        <v>4.4035118359594074</v>
      </c>
      <c r="AK28" s="13">
        <f t="shared" si="18"/>
        <v>4.6677225461169716</v>
      </c>
      <c r="AL28" s="13">
        <f t="shared" si="18"/>
        <v>4.94778589888399</v>
      </c>
      <c r="AM28" s="13">
        <f t="shared" si="18"/>
        <v>5.1951751938281898</v>
      </c>
      <c r="AN28" s="13">
        <f t="shared" si="18"/>
        <v>5.4549339535195998</v>
      </c>
      <c r="AO28" s="13">
        <f t="shared" si="18"/>
        <v>5.7276806511955796</v>
      </c>
      <c r="AP28" s="13">
        <f t="shared" si="18"/>
        <v>6.0140646837553584</v>
      </c>
      <c r="AQ28" s="13">
        <f t="shared" si="18"/>
        <v>6.3147679179431266</v>
      </c>
      <c r="AR28" s="13">
        <f t="shared" si="18"/>
        <v>6.6305063138402831</v>
      </c>
      <c r="AS28" s="13">
        <f t="shared" si="18"/>
        <v>6.962031629532297</v>
      </c>
      <c r="AT28" s="13">
        <f t="shared" si="18"/>
        <v>7.3101332110089121</v>
      </c>
      <c r="AU28" s="13">
        <f t="shared" si="18"/>
        <v>7.6756398715593575</v>
      </c>
      <c r="AV28" s="13">
        <f t="shared" si="18"/>
        <v>8.0594218651373257</v>
      </c>
      <c r="AW28" s="13">
        <f t="shared" si="18"/>
        <v>8.3012045210914458</v>
      </c>
      <c r="AX28" s="13">
        <f t="shared" si="18"/>
        <v>8.5502406567241884</v>
      </c>
      <c r="AY28" s="13">
        <f t="shared" si="18"/>
        <v>8.8067478764259146</v>
      </c>
      <c r="AZ28" s="13">
        <f t="shared" si="18"/>
        <v>9.0709503127186917</v>
      </c>
      <c r="BA28" s="13">
        <f t="shared" si="18"/>
        <v>9.343078822100253</v>
      </c>
      <c r="BB28" s="13">
        <f t="shared" si="18"/>
        <v>9.6233711867632614</v>
      </c>
      <c r="BC28" s="13">
        <f t="shared" si="18"/>
        <v>9.9120723223661589</v>
      </c>
      <c r="BD28" s="13">
        <f t="shared" si="18"/>
        <v>10.209434492037143</v>
      </c>
      <c r="BE28" s="13">
        <f t="shared" si="18"/>
        <v>10.515717526798257</v>
      </c>
    </row>
    <row r="29" spans="1:57" x14ac:dyDescent="0.35">
      <c r="A29" s="57" t="s">
        <v>616</v>
      </c>
      <c r="C29" s="86" t="s">
        <v>7</v>
      </c>
      <c r="D29" s="58" t="s">
        <v>621</v>
      </c>
      <c r="E29" s="87" t="s">
        <v>625</v>
      </c>
      <c r="F29" s="26" t="s">
        <v>56</v>
      </c>
      <c r="G29" s="11">
        <f t="shared" si="17"/>
        <v>0.31530384564393205</v>
      </c>
      <c r="H29" s="11">
        <f t="shared" si="17"/>
        <v>0.3216099225568107</v>
      </c>
      <c r="I29" s="11">
        <f t="shared" si="17"/>
        <v>0.32804212100794694</v>
      </c>
      <c r="J29" s="11">
        <f t="shared" si="17"/>
        <v>0.33460296342810586</v>
      </c>
      <c r="K29" s="11">
        <f t="shared" si="17"/>
        <v>0.341295022696668</v>
      </c>
      <c r="L29" s="11">
        <f t="shared" si="17"/>
        <v>0.34812092315060139</v>
      </c>
      <c r="M29" s="11">
        <f t="shared" si="17"/>
        <v>0.35508334161361343</v>
      </c>
      <c r="N29" s="11">
        <f t="shared" si="17"/>
        <v>0.36218500844588569</v>
      </c>
      <c r="O29" s="11">
        <f t="shared" si="17"/>
        <v>0.36942870861480342</v>
      </c>
      <c r="P29" s="11">
        <f t="shared" si="17"/>
        <v>0.37681728278709947</v>
      </c>
      <c r="Q29" s="11">
        <f t="shared" si="17"/>
        <v>0.38435362844284149</v>
      </c>
      <c r="R29" s="12">
        <f>$R$8*'[3]Eurostat POM Portables GU'!M20</f>
        <v>0.3920407010116983</v>
      </c>
      <c r="S29" s="12">
        <f>$S$8*'[3]Eurostat POM Portables GU'!N20</f>
        <v>0.982424721865234</v>
      </c>
      <c r="T29" s="12">
        <f>$T$8*'[3]Eurostat POM Portables GU'!O20</f>
        <v>5.2247517076782772</v>
      </c>
      <c r="U29" s="12">
        <f>$U$8*'[3]Eurostat POM Portables GU'!P20</f>
        <v>4.5106316195720959</v>
      </c>
      <c r="V29" s="12">
        <f>$V$8*'[3]Eurostat POM Portables GU'!Q20</f>
        <v>3.4432902694421617</v>
      </c>
      <c r="W29" s="12">
        <f>$W$8*'[3]Eurostat POM Portables GU'!R20</f>
        <v>0.5159455566944916</v>
      </c>
      <c r="X29" s="12">
        <f>$X$8*'[3]Eurostat POM Portables GU'!S20</f>
        <v>1.5581598438102926</v>
      </c>
      <c r="Y29" s="12">
        <f>$Y$8*'[3]Eurostat POM Portables GU'!T20</f>
        <v>1.4921391534740627</v>
      </c>
      <c r="Z29" s="12">
        <f>$Z$8*'[3]Eurostat POM Portables GU'!U20</f>
        <v>1.4785586394547414</v>
      </c>
      <c r="AA29" s="12">
        <f>$AA$8*'[3]Eurostat POM Portables GU'!V20</f>
        <v>1.1621006745162328</v>
      </c>
      <c r="AB29" s="12">
        <f>$AB$8*'[3]Eurostat POM Portables GU'!W20</f>
        <v>3.7469456046739937</v>
      </c>
      <c r="AC29" s="13">
        <f t="shared" ref="AC29:BE29" si="19">AB29+(AB29*AB$44)</f>
        <v>3.9717623409544331</v>
      </c>
      <c r="AD29" s="13">
        <f t="shared" si="19"/>
        <v>4.2100680814116993</v>
      </c>
      <c r="AE29" s="13">
        <f t="shared" si="19"/>
        <v>4.4626721662964011</v>
      </c>
      <c r="AF29" s="13">
        <f t="shared" si="19"/>
        <v>4.7304324962741848</v>
      </c>
      <c r="AG29" s="13">
        <f t="shared" si="19"/>
        <v>5.0142584460506363</v>
      </c>
      <c r="AH29" s="13">
        <f t="shared" si="19"/>
        <v>5.3151139528136744</v>
      </c>
      <c r="AI29" s="13">
        <f t="shared" si="19"/>
        <v>5.634020789982495</v>
      </c>
      <c r="AJ29" s="13">
        <f t="shared" si="19"/>
        <v>5.9720620373814448</v>
      </c>
      <c r="AK29" s="13">
        <f t="shared" si="19"/>
        <v>6.3303857596243311</v>
      </c>
      <c r="AL29" s="13">
        <f t="shared" si="19"/>
        <v>6.7102089052017906</v>
      </c>
      <c r="AM29" s="13">
        <f t="shared" si="19"/>
        <v>7.04571935046188</v>
      </c>
      <c r="AN29" s="13">
        <f t="shared" si="19"/>
        <v>7.3980053179849738</v>
      </c>
      <c r="AO29" s="13">
        <f t="shared" si="19"/>
        <v>7.7679055838842226</v>
      </c>
      <c r="AP29" s="13">
        <f t="shared" si="19"/>
        <v>8.1563008630784335</v>
      </c>
      <c r="AQ29" s="13">
        <f t="shared" si="19"/>
        <v>8.564115906232356</v>
      </c>
      <c r="AR29" s="13">
        <f t="shared" si="19"/>
        <v>8.9923217015439736</v>
      </c>
      <c r="AS29" s="13">
        <f t="shared" si="19"/>
        <v>9.4419377866211729</v>
      </c>
      <c r="AT29" s="13">
        <f t="shared" si="19"/>
        <v>9.914034675952232</v>
      </c>
      <c r="AU29" s="13">
        <f t="shared" si="19"/>
        <v>10.409736409749843</v>
      </c>
      <c r="AV29" s="13">
        <f t="shared" si="19"/>
        <v>10.930223230237335</v>
      </c>
      <c r="AW29" s="13">
        <f t="shared" si="19"/>
        <v>11.258129927144456</v>
      </c>
      <c r="AX29" s="13">
        <f t="shared" si="19"/>
        <v>11.59587382495879</v>
      </c>
      <c r="AY29" s="13">
        <f t="shared" si="19"/>
        <v>11.943750039707554</v>
      </c>
      <c r="AZ29" s="13">
        <f t="shared" si="19"/>
        <v>12.302062540898781</v>
      </c>
      <c r="BA29" s="13">
        <f t="shared" si="19"/>
        <v>12.671124417125744</v>
      </c>
      <c r="BB29" s="13">
        <f t="shared" si="19"/>
        <v>13.051258149639517</v>
      </c>
      <c r="BC29" s="13">
        <f t="shared" si="19"/>
        <v>13.442795894128704</v>
      </c>
      <c r="BD29" s="13">
        <f t="shared" si="19"/>
        <v>13.846079770952565</v>
      </c>
      <c r="BE29" s="13">
        <f t="shared" si="19"/>
        <v>14.261462164081141</v>
      </c>
    </row>
    <row r="30" spans="1:57" x14ac:dyDescent="0.35">
      <c r="A30" s="57" t="s">
        <v>616</v>
      </c>
      <c r="C30" s="86" t="s">
        <v>7</v>
      </c>
      <c r="D30" s="58" t="s">
        <v>621</v>
      </c>
      <c r="E30" s="87" t="s">
        <v>625</v>
      </c>
      <c r="F30" s="26" t="s">
        <v>57</v>
      </c>
      <c r="G30" s="11">
        <f t="shared" si="17"/>
        <v>8.13644245750655E-2</v>
      </c>
      <c r="H30" s="11">
        <f t="shared" si="17"/>
        <v>8.2991713066566816E-2</v>
      </c>
      <c r="I30" s="11">
        <f t="shared" si="17"/>
        <v>8.4651547327898161E-2</v>
      </c>
      <c r="J30" s="11">
        <f t="shared" si="17"/>
        <v>8.634457827445613E-2</v>
      </c>
      <c r="K30" s="11">
        <f t="shared" si="17"/>
        <v>8.8071469839945252E-2</v>
      </c>
      <c r="L30" s="11">
        <f t="shared" si="17"/>
        <v>8.983289923674416E-2</v>
      </c>
      <c r="M30" s="11">
        <f t="shared" si="17"/>
        <v>9.1629557221479044E-2</v>
      </c>
      <c r="N30" s="11">
        <f t="shared" si="17"/>
        <v>9.3462148365908632E-2</v>
      </c>
      <c r="O30" s="11">
        <f t="shared" si="17"/>
        <v>9.5331391333226809E-2</v>
      </c>
      <c r="P30" s="11">
        <f t="shared" si="17"/>
        <v>9.7238019159891345E-2</v>
      </c>
      <c r="Q30" s="11">
        <f t="shared" si="17"/>
        <v>9.918277954308917E-2</v>
      </c>
      <c r="R30" s="12">
        <f>$R$8*'[3]Eurostat POM Portables GU'!M21</f>
        <v>0.10116643513395096</v>
      </c>
      <c r="S30" s="12">
        <f>$S$8*'[3]Eurostat POM Portables GU'!N21</f>
        <v>0.23455076160132887</v>
      </c>
      <c r="T30" s="12">
        <f>$T$8*'[3]Eurostat POM Portables GU'!O21</f>
        <v>1.2000498890843438</v>
      </c>
      <c r="U30" s="12">
        <f>$U$8*'[3]Eurostat POM Portables GU'!P21</f>
        <v>1.1250277989923989</v>
      </c>
      <c r="V30" s="12">
        <f>$V$8*'[3]Eurostat POM Portables GU'!Q21</f>
        <v>0.84605956578031849</v>
      </c>
      <c r="W30" s="12">
        <f>$W$8*'[3]Eurostat POM Portables GU'!R21</f>
        <v>0.13525631287090251</v>
      </c>
      <c r="X30" s="12">
        <f>$X$8*'[3]Eurostat POM Portables GU'!S21</f>
        <v>0.37665136354721135</v>
      </c>
      <c r="Y30" s="12">
        <f>$Y$8*'[3]Eurostat POM Portables GU'!T21</f>
        <v>0.40924085554274076</v>
      </c>
      <c r="Z30" s="12">
        <f>$Z$8*'[3]Eurostat POM Portables GU'!U21</f>
        <v>0.47707204622313876</v>
      </c>
      <c r="AA30" s="12">
        <f>$AA$8*'[3]Eurostat POM Portables GU'!V21</f>
        <v>0.37124635991277449</v>
      </c>
      <c r="AB30" s="12">
        <f>$AB$8*'[3]Eurostat POM Portables GU'!W21</f>
        <v>1.1494935385706009</v>
      </c>
      <c r="AC30" s="13">
        <f t="shared" ref="AC30:BE30" si="20">AB30+(AB30*AB$44)</f>
        <v>1.2184631508848369</v>
      </c>
      <c r="AD30" s="13">
        <f t="shared" si="20"/>
        <v>1.2915709399379272</v>
      </c>
      <c r="AE30" s="13">
        <f t="shared" si="20"/>
        <v>1.3690651963342029</v>
      </c>
      <c r="AF30" s="13">
        <f t="shared" si="20"/>
        <v>1.4512091081142551</v>
      </c>
      <c r="AG30" s="13">
        <f t="shared" si="20"/>
        <v>1.5382816546011104</v>
      </c>
      <c r="AH30" s="13">
        <f t="shared" si="20"/>
        <v>1.6305785538771771</v>
      </c>
      <c r="AI30" s="13">
        <f t="shared" si="20"/>
        <v>1.7284132671098078</v>
      </c>
      <c r="AJ30" s="13">
        <f t="shared" si="20"/>
        <v>1.8321180631363962</v>
      </c>
      <c r="AK30" s="13">
        <f t="shared" si="20"/>
        <v>1.9420451469245801</v>
      </c>
      <c r="AL30" s="13">
        <f t="shared" si="20"/>
        <v>2.0585678557400549</v>
      </c>
      <c r="AM30" s="13">
        <f t="shared" si="20"/>
        <v>2.1614962485270577</v>
      </c>
      <c r="AN30" s="13">
        <f t="shared" si="20"/>
        <v>2.2695710609534108</v>
      </c>
      <c r="AO30" s="13">
        <f t="shared" si="20"/>
        <v>2.3830496140010813</v>
      </c>
      <c r="AP30" s="13">
        <f t="shared" si="20"/>
        <v>2.5022020947011354</v>
      </c>
      <c r="AQ30" s="13">
        <f t="shared" si="20"/>
        <v>2.6273121994361923</v>
      </c>
      <c r="AR30" s="13">
        <f t="shared" si="20"/>
        <v>2.758677809408002</v>
      </c>
      <c r="AS30" s="13">
        <f t="shared" si="20"/>
        <v>2.8966116998784019</v>
      </c>
      <c r="AT30" s="13">
        <f t="shared" si="20"/>
        <v>3.0414422848723222</v>
      </c>
      <c r="AU30" s="13">
        <f t="shared" si="20"/>
        <v>3.193514399115938</v>
      </c>
      <c r="AV30" s="13">
        <f t="shared" si="20"/>
        <v>3.3531901190717348</v>
      </c>
      <c r="AW30" s="13">
        <f t="shared" si="20"/>
        <v>3.4537858226438867</v>
      </c>
      <c r="AX30" s="13">
        <f t="shared" si="20"/>
        <v>3.5573993973232034</v>
      </c>
      <c r="AY30" s="13">
        <f t="shared" si="20"/>
        <v>3.6641213792428995</v>
      </c>
      <c r="AZ30" s="13">
        <f t="shared" si="20"/>
        <v>3.7740450206201865</v>
      </c>
      <c r="BA30" s="13">
        <f t="shared" si="20"/>
        <v>3.887266371238792</v>
      </c>
      <c r="BB30" s="13">
        <f t="shared" si="20"/>
        <v>4.0038843623759561</v>
      </c>
      <c r="BC30" s="13">
        <f t="shared" si="20"/>
        <v>4.124000893247235</v>
      </c>
      <c r="BD30" s="13">
        <f t="shared" si="20"/>
        <v>4.2477209200446522</v>
      </c>
      <c r="BE30" s="13">
        <f t="shared" si="20"/>
        <v>4.3751525476459916</v>
      </c>
    </row>
    <row r="31" spans="1:57" x14ac:dyDescent="0.35">
      <c r="A31" s="57" t="s">
        <v>616</v>
      </c>
      <c r="C31" s="86" t="s">
        <v>7</v>
      </c>
      <c r="D31" s="58" t="s">
        <v>621</v>
      </c>
      <c r="E31" s="87" t="s">
        <v>625</v>
      </c>
      <c r="F31" s="26" t="s">
        <v>58</v>
      </c>
      <c r="G31" s="11">
        <f t="shared" si="17"/>
        <v>3.8883020851937435E-2</v>
      </c>
      <c r="H31" s="11">
        <f t="shared" si="17"/>
        <v>3.9660681268976185E-2</v>
      </c>
      <c r="I31" s="11">
        <f t="shared" si="17"/>
        <v>4.0453894894355712E-2</v>
      </c>
      <c r="J31" s="11">
        <f t="shared" si="17"/>
        <v>4.1262972792242829E-2</v>
      </c>
      <c r="K31" s="11">
        <f t="shared" si="17"/>
        <v>4.2088232248087686E-2</v>
      </c>
      <c r="L31" s="11">
        <f t="shared" si="17"/>
        <v>4.2929996893049438E-2</v>
      </c>
      <c r="M31" s="11">
        <f t="shared" si="17"/>
        <v>4.378859683091043E-2</v>
      </c>
      <c r="N31" s="11">
        <f t="shared" si="17"/>
        <v>4.4664368767528641E-2</v>
      </c>
      <c r="O31" s="11">
        <f t="shared" si="17"/>
        <v>4.5557656142879217E-2</v>
      </c>
      <c r="P31" s="11">
        <f t="shared" si="17"/>
        <v>4.64688092657368E-2</v>
      </c>
      <c r="Q31" s="11">
        <f t="shared" si="17"/>
        <v>4.7398185451051539E-2</v>
      </c>
      <c r="R31" s="12">
        <f>$R$8*'[3]Eurostat POM Portables GU'!M22</f>
        <v>4.8346149160072571E-2</v>
      </c>
      <c r="S31" s="12">
        <f>$S$8*'[3]Eurostat POM Portables GU'!N22</f>
        <v>0.1309941505740255</v>
      </c>
      <c r="T31" s="12">
        <f>$T$8*'[3]Eurostat POM Portables GU'!O22</f>
        <v>0.58477787037636875</v>
      </c>
      <c r="U31" s="12">
        <f>$U$8*'[3]Eurostat POM Portables GU'!P22</f>
        <v>0.67495092674792379</v>
      </c>
      <c r="V31" s="12">
        <f>$V$8*'[3]Eurostat POM Portables GU'!Q22</f>
        <v>0.3635104762277066</v>
      </c>
      <c r="W31" s="12">
        <f>$W$8*'[3]Eurostat POM Portables GU'!R22</f>
        <v>5.2032275461561472E-2</v>
      </c>
      <c r="X31" s="12">
        <f>$X$8*'[3]Eurostat POM Portables GU'!S22</f>
        <v>0.1276117306346522</v>
      </c>
      <c r="Y31" s="12">
        <f>$Y$8*'[3]Eurostat POM Portables GU'!T22</f>
        <v>0.15762626254158196</v>
      </c>
      <c r="Z31" s="12">
        <f>$Z$8*'[3]Eurostat POM Portables GU'!U22</f>
        <v>0.33828745095822566</v>
      </c>
      <c r="AA31" s="12">
        <f>$AA$8*'[3]Eurostat POM Portables GU'!V22</f>
        <v>0.20354541802114187</v>
      </c>
      <c r="AB31" s="12">
        <f>$AB$8*'[3]Eurostat POM Portables GU'!W22</f>
        <v>0.6614629485108019</v>
      </c>
      <c r="AC31" s="13">
        <f t="shared" ref="AC31:BE31" si="21">AB31+(AB31*AB$44)</f>
        <v>0.70115072542144996</v>
      </c>
      <c r="AD31" s="13">
        <f t="shared" si="21"/>
        <v>0.74321976894673691</v>
      </c>
      <c r="AE31" s="13">
        <f t="shared" si="21"/>
        <v>0.7878129550835411</v>
      </c>
      <c r="AF31" s="13">
        <f t="shared" si="21"/>
        <v>0.83508173238855354</v>
      </c>
      <c r="AG31" s="13">
        <f t="shared" si="21"/>
        <v>0.88518663633186678</v>
      </c>
      <c r="AH31" s="13">
        <f t="shared" si="21"/>
        <v>0.93829783451177884</v>
      </c>
      <c r="AI31" s="13">
        <f t="shared" si="21"/>
        <v>0.99459570458248558</v>
      </c>
      <c r="AJ31" s="13">
        <f t="shared" si="21"/>
        <v>1.0542714468574348</v>
      </c>
      <c r="AK31" s="13">
        <f t="shared" si="21"/>
        <v>1.1175277336688809</v>
      </c>
      <c r="AL31" s="13">
        <f t="shared" si="21"/>
        <v>1.1845793976890138</v>
      </c>
      <c r="AM31" s="13">
        <f t="shared" si="21"/>
        <v>1.2438083675734644</v>
      </c>
      <c r="AN31" s="13">
        <f t="shared" si="21"/>
        <v>1.3059987859521376</v>
      </c>
      <c r="AO31" s="13">
        <f t="shared" si="21"/>
        <v>1.3712987252497444</v>
      </c>
      <c r="AP31" s="13">
        <f t="shared" si="21"/>
        <v>1.4398636615122316</v>
      </c>
      <c r="AQ31" s="13">
        <f t="shared" si="21"/>
        <v>1.5118568445878431</v>
      </c>
      <c r="AR31" s="13">
        <f t="shared" si="21"/>
        <v>1.5874496868172352</v>
      </c>
      <c r="AS31" s="13">
        <f t="shared" si="21"/>
        <v>1.6668221711580971</v>
      </c>
      <c r="AT31" s="13">
        <f t="shared" si="21"/>
        <v>1.7501632797160018</v>
      </c>
      <c r="AU31" s="13">
        <f t="shared" si="21"/>
        <v>1.837671443701802</v>
      </c>
      <c r="AV31" s="13">
        <f t="shared" si="21"/>
        <v>1.9295550158868922</v>
      </c>
      <c r="AW31" s="13">
        <f t="shared" si="21"/>
        <v>1.9874416663634988</v>
      </c>
      <c r="AX31" s="13">
        <f t="shared" si="21"/>
        <v>2.0470649163544037</v>
      </c>
      <c r="AY31" s="13">
        <f t="shared" si="21"/>
        <v>2.108476863845036</v>
      </c>
      <c r="AZ31" s="13">
        <f t="shared" si="21"/>
        <v>2.1717311697603869</v>
      </c>
      <c r="BA31" s="13">
        <f t="shared" si="21"/>
        <v>2.2368831048531987</v>
      </c>
      <c r="BB31" s="13">
        <f t="shared" si="21"/>
        <v>2.3039895979987945</v>
      </c>
      <c r="BC31" s="13">
        <f t="shared" si="21"/>
        <v>2.3731092859387584</v>
      </c>
      <c r="BD31" s="13">
        <f t="shared" si="21"/>
        <v>2.4443025645169212</v>
      </c>
      <c r="BE31" s="13">
        <f t="shared" si="21"/>
        <v>2.5176316414524287</v>
      </c>
    </row>
    <row r="32" spans="1:57" x14ac:dyDescent="0.35">
      <c r="A32" s="57" t="s">
        <v>616</v>
      </c>
      <c r="C32" s="86" t="s">
        <v>7</v>
      </c>
      <c r="D32" s="58" t="s">
        <v>621</v>
      </c>
      <c r="E32" s="87" t="s">
        <v>625</v>
      </c>
      <c r="F32" s="26" t="s">
        <v>59</v>
      </c>
      <c r="G32" s="11">
        <f t="shared" si="17"/>
        <v>3.4634435135209891</v>
      </c>
      <c r="H32" s="11">
        <f t="shared" si="17"/>
        <v>3.5327123837914089</v>
      </c>
      <c r="I32" s="11">
        <f t="shared" si="17"/>
        <v>3.603366631467237</v>
      </c>
      <c r="J32" s="11">
        <f t="shared" si="17"/>
        <v>3.6754339640965816</v>
      </c>
      <c r="K32" s="11">
        <f t="shared" si="17"/>
        <v>3.7489426433785131</v>
      </c>
      <c r="L32" s="11">
        <f t="shared" si="17"/>
        <v>3.8239214962460832</v>
      </c>
      <c r="M32" s="11">
        <f t="shared" si="17"/>
        <v>3.9003999261710049</v>
      </c>
      <c r="N32" s="11">
        <f t="shared" si="17"/>
        <v>3.9784079246944253</v>
      </c>
      <c r="O32" s="11">
        <f t="shared" si="17"/>
        <v>4.057976083188314</v>
      </c>
      <c r="P32" s="11">
        <f t="shared" si="17"/>
        <v>4.13913560485208</v>
      </c>
      <c r="Q32" s="11">
        <f t="shared" si="17"/>
        <v>4.2219183169491217</v>
      </c>
      <c r="R32" s="12">
        <f>$R$8*'[3]Eurostat POM Portables GU'!M23</f>
        <v>4.3063566832881044</v>
      </c>
      <c r="S32" s="12">
        <f>$S$8*'[3]Eurostat POM Portables GU'!N23</f>
        <v>9.326753369728257</v>
      </c>
      <c r="T32" s="12">
        <f>$T$8*'[3]Eurostat POM Portables GU'!O23</f>
        <v>44.6174079791545</v>
      </c>
      <c r="U32" s="12">
        <f>$U$8*'[3]Eurostat POM Portables GU'!P23</f>
        <v>50.609812792779046</v>
      </c>
      <c r="V32" s="12">
        <f>$V$8*'[3]Eurostat POM Portables GU'!Q23</f>
        <v>40.827292999864206</v>
      </c>
      <c r="W32" s="12">
        <f>$W$8*'[3]Eurostat POM Portables GU'!R23</f>
        <v>6.0589307500332854</v>
      </c>
      <c r="X32" s="12">
        <f>$X$8*'[3]Eurostat POM Portables GU'!S23</f>
        <v>16.658858815595568</v>
      </c>
      <c r="Y32" s="12">
        <f>$Y$8*'[3]Eurostat POM Portables GU'!T23</f>
        <v>18.758504287557209</v>
      </c>
      <c r="Z32" s="12">
        <f>$Z$8*'[3]Eurostat POM Portables GU'!U23</f>
        <v>17.269219524440892</v>
      </c>
      <c r="AA32" s="12">
        <f>$AA$8*'[3]Eurostat POM Portables GU'!V23</f>
        <v>15.489934327395074</v>
      </c>
      <c r="AB32" s="12">
        <f>$AB$8*'[3]Eurostat POM Portables GU'!W23</f>
        <v>47.879430864461767</v>
      </c>
      <c r="AC32" s="13">
        <f t="shared" ref="AC32:BE32" si="22">AB32+(AB32*AB$44)</f>
        <v>50.752196716329472</v>
      </c>
      <c r="AD32" s="13">
        <f t="shared" si="22"/>
        <v>53.797328519309239</v>
      </c>
      <c r="AE32" s="13">
        <f t="shared" si="22"/>
        <v>57.025168230467791</v>
      </c>
      <c r="AF32" s="13">
        <f t="shared" si="22"/>
        <v>60.44667832429586</v>
      </c>
      <c r="AG32" s="13">
        <f t="shared" si="22"/>
        <v>64.073479023753606</v>
      </c>
      <c r="AH32" s="13">
        <f t="shared" si="22"/>
        <v>67.917887765178818</v>
      </c>
      <c r="AI32" s="13">
        <f t="shared" si="22"/>
        <v>71.99296103108955</v>
      </c>
      <c r="AJ32" s="13">
        <f t="shared" si="22"/>
        <v>76.312538692954917</v>
      </c>
      <c r="AK32" s="13">
        <f t="shared" si="22"/>
        <v>80.891291014532214</v>
      </c>
      <c r="AL32" s="13">
        <f t="shared" si="22"/>
        <v>85.744768475404143</v>
      </c>
      <c r="AM32" s="13">
        <f t="shared" si="22"/>
        <v>90.032006899174348</v>
      </c>
      <c r="AN32" s="13">
        <f t="shared" si="22"/>
        <v>94.533607244133066</v>
      </c>
      <c r="AO32" s="13">
        <f t="shared" si="22"/>
        <v>99.260287606339716</v>
      </c>
      <c r="AP32" s="13">
        <f t="shared" si="22"/>
        <v>104.22330198665671</v>
      </c>
      <c r="AQ32" s="13">
        <f t="shared" si="22"/>
        <v>109.43446708598954</v>
      </c>
      <c r="AR32" s="13">
        <f t="shared" si="22"/>
        <v>114.90619044028901</v>
      </c>
      <c r="AS32" s="13">
        <f t="shared" si="22"/>
        <v>120.65149996230346</v>
      </c>
      <c r="AT32" s="13">
        <f t="shared" si="22"/>
        <v>126.68407496041863</v>
      </c>
      <c r="AU32" s="13">
        <f t="shared" si="22"/>
        <v>133.01827870843957</v>
      </c>
      <c r="AV32" s="13">
        <f t="shared" si="22"/>
        <v>139.66919264386155</v>
      </c>
      <c r="AW32" s="13">
        <f t="shared" si="22"/>
        <v>143.85926842317738</v>
      </c>
      <c r="AX32" s="13">
        <f t="shared" si="22"/>
        <v>148.1750464758727</v>
      </c>
      <c r="AY32" s="13">
        <f t="shared" si="22"/>
        <v>152.62029787014887</v>
      </c>
      <c r="AZ32" s="13">
        <f t="shared" si="22"/>
        <v>157.19890680625335</v>
      </c>
      <c r="BA32" s="13">
        <f t="shared" si="22"/>
        <v>161.91487401044094</v>
      </c>
      <c r="BB32" s="13">
        <f t="shared" si="22"/>
        <v>166.77232023075416</v>
      </c>
      <c r="BC32" s="13">
        <f t="shared" si="22"/>
        <v>171.77548983767679</v>
      </c>
      <c r="BD32" s="13">
        <f t="shared" si="22"/>
        <v>176.92875453280709</v>
      </c>
      <c r="BE32" s="13">
        <f t="shared" si="22"/>
        <v>182.2366171687913</v>
      </c>
    </row>
    <row r="33" spans="1:57" x14ac:dyDescent="0.35">
      <c r="A33" s="57" t="s">
        <v>616</v>
      </c>
      <c r="C33" s="86" t="s">
        <v>7</v>
      </c>
      <c r="D33" s="58" t="s">
        <v>621</v>
      </c>
      <c r="E33" s="87" t="s">
        <v>625</v>
      </c>
      <c r="F33" s="26" t="s">
        <v>60</v>
      </c>
      <c r="G33" s="11">
        <f t="shared" si="17"/>
        <v>1.2250445092096263</v>
      </c>
      <c r="H33" s="11">
        <f t="shared" si="17"/>
        <v>1.2495453993938188</v>
      </c>
      <c r="I33" s="11">
        <f t="shared" si="17"/>
        <v>1.2745363073816951</v>
      </c>
      <c r="J33" s="11">
        <f t="shared" si="17"/>
        <v>1.3000270335293291</v>
      </c>
      <c r="K33" s="11">
        <f t="shared" si="17"/>
        <v>1.3260275741999157</v>
      </c>
      <c r="L33" s="11">
        <f t="shared" si="17"/>
        <v>1.352548125683914</v>
      </c>
      <c r="M33" s="11">
        <f t="shared" si="17"/>
        <v>1.3795990881975924</v>
      </c>
      <c r="N33" s="11">
        <f t="shared" si="17"/>
        <v>1.4071910699615442</v>
      </c>
      <c r="O33" s="11">
        <f t="shared" si="17"/>
        <v>1.4353348913607751</v>
      </c>
      <c r="P33" s="11">
        <f t="shared" si="17"/>
        <v>1.4640415891879905</v>
      </c>
      <c r="Q33" s="11">
        <f t="shared" si="17"/>
        <v>1.4933224209717504</v>
      </c>
      <c r="R33" s="12">
        <f>$R$8*'[3]Eurostat POM Portables GU'!M24</f>
        <v>1.5231888693911855</v>
      </c>
      <c r="S33" s="12">
        <f>$S$8*'[3]Eurostat POM Portables GU'!N24</f>
        <v>3.374415349015369</v>
      </c>
      <c r="T33" s="12">
        <f>$T$8*'[3]Eurostat POM Portables GU'!O24</f>
        <v>19.2099990459668</v>
      </c>
      <c r="U33" s="12">
        <f>$U$8*'[3]Eurostat POM Portables GU'!P24</f>
        <v>20.414224474177093</v>
      </c>
      <c r="V33" s="12">
        <f>$V$8*'[3]Eurostat POM Portables GU'!Q24</f>
        <v>9.6657386439437545</v>
      </c>
      <c r="W33" s="12">
        <f>$W$8*'[3]Eurostat POM Portables GU'!R24</f>
        <v>1.5388856005209826</v>
      </c>
      <c r="X33" s="12">
        <f>$X$8*'[3]Eurostat POM Portables GU'!S24</f>
        <v>6.7441206836139989</v>
      </c>
      <c r="Y33" s="12">
        <f>$Y$8*'[3]Eurostat POM Portables GU'!T24</f>
        <v>6.1131576603083095</v>
      </c>
      <c r="Z33" s="12">
        <f>$Z$8*'[3]Eurostat POM Portables GU'!U24</f>
        <v>8.6089819250266402</v>
      </c>
      <c r="AA33" s="12">
        <f>$AA$8*'[3]Eurostat POM Portables GU'!V24</f>
        <v>5.0153818584384782</v>
      </c>
      <c r="AB33" s="12">
        <f>$AB$8*'[3]Eurostat POM Portables GU'!W24</f>
        <v>14.237586635628846</v>
      </c>
      <c r="AC33" s="13">
        <f t="shared" ref="AC33:BE33" si="23">AB33+(AB33*AB$44)</f>
        <v>15.091841833766576</v>
      </c>
      <c r="AD33" s="13">
        <f t="shared" si="23"/>
        <v>15.997352343792571</v>
      </c>
      <c r="AE33" s="13">
        <f t="shared" si="23"/>
        <v>16.957193484420124</v>
      </c>
      <c r="AF33" s="13">
        <f t="shared" si="23"/>
        <v>17.974625093485329</v>
      </c>
      <c r="AG33" s="13">
        <f t="shared" si="23"/>
        <v>19.053102599094448</v>
      </c>
      <c r="AH33" s="13">
        <f t="shared" si="23"/>
        <v>20.196288755040115</v>
      </c>
      <c r="AI33" s="13">
        <f t="shared" si="23"/>
        <v>21.408066080342522</v>
      </c>
      <c r="AJ33" s="13">
        <f t="shared" si="23"/>
        <v>22.692550045163074</v>
      </c>
      <c r="AK33" s="13">
        <f t="shared" si="23"/>
        <v>24.054103047872857</v>
      </c>
      <c r="AL33" s="13">
        <f t="shared" si="23"/>
        <v>25.497349230745229</v>
      </c>
      <c r="AM33" s="13">
        <f t="shared" si="23"/>
        <v>26.772216692282491</v>
      </c>
      <c r="AN33" s="13">
        <f t="shared" si="23"/>
        <v>28.110827526896614</v>
      </c>
      <c r="AO33" s="13">
        <f t="shared" si="23"/>
        <v>29.516368903241446</v>
      </c>
      <c r="AP33" s="13">
        <f t="shared" si="23"/>
        <v>30.992187348403519</v>
      </c>
      <c r="AQ33" s="13">
        <f t="shared" si="23"/>
        <v>32.541796715823693</v>
      </c>
      <c r="AR33" s="13">
        <f t="shared" si="23"/>
        <v>34.168886551614875</v>
      </c>
      <c r="AS33" s="13">
        <f t="shared" si="23"/>
        <v>35.877330879195618</v>
      </c>
      <c r="AT33" s="13">
        <f t="shared" si="23"/>
        <v>37.671197423155398</v>
      </c>
      <c r="AU33" s="13">
        <f t="shared" si="23"/>
        <v>39.55475729431317</v>
      </c>
      <c r="AV33" s="13">
        <f t="shared" si="23"/>
        <v>41.532495159028826</v>
      </c>
      <c r="AW33" s="13">
        <f t="shared" si="23"/>
        <v>42.778470013799691</v>
      </c>
      <c r="AX33" s="13">
        <f t="shared" si="23"/>
        <v>44.061824114213678</v>
      </c>
      <c r="AY33" s="13">
        <f t="shared" si="23"/>
        <v>45.38367883764009</v>
      </c>
      <c r="AZ33" s="13">
        <f t="shared" si="23"/>
        <v>46.745189202769296</v>
      </c>
      <c r="BA33" s="13">
        <f t="shared" si="23"/>
        <v>48.147544878852372</v>
      </c>
      <c r="BB33" s="13">
        <f t="shared" si="23"/>
        <v>49.591971225217947</v>
      </c>
      <c r="BC33" s="13">
        <f t="shared" si="23"/>
        <v>51.079730361974484</v>
      </c>
      <c r="BD33" s="13">
        <f t="shared" si="23"/>
        <v>52.612122272833716</v>
      </c>
      <c r="BE33" s="13">
        <f t="shared" si="23"/>
        <v>54.190485941018729</v>
      </c>
    </row>
    <row r="34" spans="1:57" x14ac:dyDescent="0.35">
      <c r="A34" s="57" t="s">
        <v>616</v>
      </c>
      <c r="C34" s="86" t="s">
        <v>7</v>
      </c>
      <c r="D34" s="58" t="s">
        <v>621</v>
      </c>
      <c r="E34" s="87" t="s">
        <v>625</v>
      </c>
      <c r="F34" s="26" t="s">
        <v>61</v>
      </c>
      <c r="G34" s="11">
        <f t="shared" si="17"/>
        <v>4.4525534586836626</v>
      </c>
      <c r="H34" s="11">
        <f t="shared" si="17"/>
        <v>4.541604527857336</v>
      </c>
      <c r="I34" s="11">
        <f t="shared" si="17"/>
        <v>4.6324366184144825</v>
      </c>
      <c r="J34" s="11">
        <f t="shared" si="17"/>
        <v>4.7250853507827726</v>
      </c>
      <c r="K34" s="11">
        <f t="shared" si="17"/>
        <v>4.8195870577984286</v>
      </c>
      <c r="L34" s="11">
        <f t="shared" si="17"/>
        <v>4.9159787989543968</v>
      </c>
      <c r="M34" s="11">
        <f t="shared" si="17"/>
        <v>5.0142983749334844</v>
      </c>
      <c r="N34" s="11">
        <f t="shared" si="17"/>
        <v>5.1145843424321544</v>
      </c>
      <c r="O34" s="11">
        <f t="shared" si="17"/>
        <v>5.2168760292807974</v>
      </c>
      <c r="P34" s="11">
        <f t="shared" si="17"/>
        <v>5.321213549866413</v>
      </c>
      <c r="Q34" s="11">
        <f t="shared" si="17"/>
        <v>5.4276378208637412</v>
      </c>
      <c r="R34" s="12">
        <f>$R$8*'[3]Eurostat POM Portables GU'!M25</f>
        <v>5.5361905772810163</v>
      </c>
      <c r="S34" s="12">
        <f>$S$8*'[3]Eurostat POM Portables GU'!N25</f>
        <v>13.315498244308971</v>
      </c>
      <c r="T34" s="12">
        <f>$T$8*'[3]Eurostat POM Portables GU'!O25</f>
        <v>74.027173880865561</v>
      </c>
      <c r="U34" s="12">
        <f>$U$8*'[3]Eurostat POM Portables GU'!P25</f>
        <v>77.581548803689742</v>
      </c>
      <c r="V34" s="12">
        <f>$V$8*'[3]Eurostat POM Portables GU'!Q25</f>
        <v>60.522772659075805</v>
      </c>
      <c r="W34" s="12">
        <f>$W$8*'[3]Eurostat POM Portables GU'!R25</f>
        <v>8.842036412320784</v>
      </c>
      <c r="X34" s="12">
        <f>$X$8*'[3]Eurostat POM Portables GU'!S25</f>
        <v>25.158811975049055</v>
      </c>
      <c r="Y34" s="12">
        <f>$Y$8*'[3]Eurostat POM Portables GU'!T25</f>
        <v>26.11700732645491</v>
      </c>
      <c r="Z34" s="12">
        <f>$Z$8*'[3]Eurostat POM Portables GU'!U25</f>
        <v>38.24461858152435</v>
      </c>
      <c r="AA34" s="12">
        <f>$AA$8*'[3]Eurostat POM Portables GU'!V25</f>
        <v>27.817873796222724</v>
      </c>
      <c r="AB34" s="12">
        <f>$AB$8*'[3]Eurostat POM Portables GU'!W25</f>
        <v>84.078394052781562</v>
      </c>
      <c r="AC34" s="13">
        <f t="shared" ref="AC34:BE34" si="24">AB34+(AB34*AB$44)</f>
        <v>89.123097695948459</v>
      </c>
      <c r="AD34" s="13">
        <f t="shared" si="24"/>
        <v>94.470483557705364</v>
      </c>
      <c r="AE34" s="13">
        <f t="shared" si="24"/>
        <v>100.13871257116769</v>
      </c>
      <c r="AF34" s="13">
        <f t="shared" si="24"/>
        <v>106.14703532543774</v>
      </c>
      <c r="AG34" s="13">
        <f t="shared" si="24"/>
        <v>112.51585744496401</v>
      </c>
      <c r="AH34" s="13">
        <f t="shared" si="24"/>
        <v>119.26680889166185</v>
      </c>
      <c r="AI34" s="13">
        <f t="shared" si="24"/>
        <v>126.42281742516157</v>
      </c>
      <c r="AJ34" s="13">
        <f t="shared" si="24"/>
        <v>134.00818647067126</v>
      </c>
      <c r="AK34" s="13">
        <f t="shared" si="24"/>
        <v>142.04867765891154</v>
      </c>
      <c r="AL34" s="13">
        <f t="shared" si="24"/>
        <v>150.57159831844623</v>
      </c>
      <c r="AM34" s="13">
        <f t="shared" si="24"/>
        <v>158.10017823436854</v>
      </c>
      <c r="AN34" s="13">
        <f t="shared" si="24"/>
        <v>166.00518714608697</v>
      </c>
      <c r="AO34" s="13">
        <f t="shared" si="24"/>
        <v>174.30544650339132</v>
      </c>
      <c r="AP34" s="13">
        <f t="shared" si="24"/>
        <v>183.02071882856089</v>
      </c>
      <c r="AQ34" s="13">
        <f t="shared" si="24"/>
        <v>192.17175476998892</v>
      </c>
      <c r="AR34" s="13">
        <f t="shared" si="24"/>
        <v>201.78034250848836</v>
      </c>
      <c r="AS34" s="13">
        <f t="shared" si="24"/>
        <v>211.86935963391278</v>
      </c>
      <c r="AT34" s="13">
        <f t="shared" si="24"/>
        <v>222.46282761560843</v>
      </c>
      <c r="AU34" s="13">
        <f t="shared" si="24"/>
        <v>233.58596899638886</v>
      </c>
      <c r="AV34" s="13">
        <f t="shared" si="24"/>
        <v>245.2652674462083</v>
      </c>
      <c r="AW34" s="13">
        <f t="shared" si="24"/>
        <v>252.62322546959456</v>
      </c>
      <c r="AX34" s="13">
        <f t="shared" si="24"/>
        <v>260.20192223368241</v>
      </c>
      <c r="AY34" s="13">
        <f t="shared" si="24"/>
        <v>268.00797990069287</v>
      </c>
      <c r="AZ34" s="13">
        <f t="shared" si="24"/>
        <v>276.04821929771367</v>
      </c>
      <c r="BA34" s="13">
        <f t="shared" si="24"/>
        <v>284.32966587664509</v>
      </c>
      <c r="BB34" s="13">
        <f t="shared" si="24"/>
        <v>292.85955585294442</v>
      </c>
      <c r="BC34" s="13">
        <f t="shared" si="24"/>
        <v>301.64534252853275</v>
      </c>
      <c r="BD34" s="13">
        <f t="shared" si="24"/>
        <v>310.69470280438873</v>
      </c>
      <c r="BE34" s="13">
        <f t="shared" si="24"/>
        <v>320.01554388852037</v>
      </c>
    </row>
    <row r="35" spans="1:57" x14ac:dyDescent="0.35">
      <c r="A35" s="57" t="s">
        <v>616</v>
      </c>
      <c r="C35" s="86" t="s">
        <v>7</v>
      </c>
      <c r="D35" s="58" t="s">
        <v>621</v>
      </c>
      <c r="E35" s="87" t="s">
        <v>625</v>
      </c>
      <c r="F35" s="26" t="s">
        <v>62</v>
      </c>
      <c r="G35" s="11">
        <f t="shared" si="17"/>
        <v>0.75708550507723793</v>
      </c>
      <c r="H35" s="11">
        <f t="shared" si="17"/>
        <v>0.77222721517878268</v>
      </c>
      <c r="I35" s="11">
        <f t="shared" si="17"/>
        <v>0.78767175948235835</v>
      </c>
      <c r="J35" s="11">
        <f t="shared" si="17"/>
        <v>0.80342519467200557</v>
      </c>
      <c r="K35" s="11">
        <f t="shared" si="17"/>
        <v>0.81949369856544574</v>
      </c>
      <c r="L35" s="11">
        <f t="shared" si="17"/>
        <v>0.83588357253675472</v>
      </c>
      <c r="M35" s="11">
        <f t="shared" si="17"/>
        <v>0.85260124398748982</v>
      </c>
      <c r="N35" s="11">
        <f t="shared" si="17"/>
        <v>0.86965326886723959</v>
      </c>
      <c r="O35" s="11">
        <f t="shared" si="17"/>
        <v>0.88704633424458434</v>
      </c>
      <c r="P35" s="11">
        <f t="shared" si="17"/>
        <v>0.90478726092947603</v>
      </c>
      <c r="Q35" s="11">
        <f t="shared" si="17"/>
        <v>0.92288300614806562</v>
      </c>
      <c r="R35" s="12">
        <f>$R$8*'[3]Eurostat POM Portables GU'!M26</f>
        <v>0.94134066627102697</v>
      </c>
      <c r="S35" s="12">
        <f>$S$8*'[3]Eurostat POM Portables GU'!N26</f>
        <v>2.1738596751584973</v>
      </c>
      <c r="T35" s="12">
        <f>$T$8*'[3]Eurostat POM Portables GU'!O26</f>
        <v>11.348423589666284</v>
      </c>
      <c r="U35" s="12">
        <f>$U$8*'[3]Eurostat POM Portables GU'!P26</f>
        <v>11.966981847844337</v>
      </c>
      <c r="V35" s="12">
        <f>$V$8*'[3]Eurostat POM Portables GU'!Q26</f>
        <v>7.6096171410590268</v>
      </c>
      <c r="W35" s="12">
        <f>$W$8*'[3]Eurostat POM Portables GU'!R26</f>
        <v>1.2269679810431868</v>
      </c>
      <c r="X35" s="12">
        <f>$X$8*'[3]Eurostat POM Portables GU'!S26</f>
        <v>4.1993816204442815</v>
      </c>
      <c r="Y35" s="12">
        <f>$Y$8*'[3]Eurostat POM Portables GU'!T26</f>
        <v>4.809069575181681</v>
      </c>
      <c r="Z35" s="12">
        <f>$Z$8*'[3]Eurostat POM Portables GU'!U26</f>
        <v>5.0979682294753585</v>
      </c>
      <c r="AA35" s="12">
        <f>$AA$8*'[3]Eurostat POM Portables GU'!V26</f>
        <v>3.4592764264669258</v>
      </c>
      <c r="AB35" s="12">
        <f>$AB$8*'[3]Eurostat POM Portables GU'!W26</f>
        <v>11.575601598939034</v>
      </c>
      <c r="AC35" s="13">
        <f t="shared" ref="AC35:BE35" si="25">AB35+(AB35*AB$44)</f>
        <v>12.270137694875377</v>
      </c>
      <c r="AD35" s="13">
        <f t="shared" si="25"/>
        <v>13.0063459565679</v>
      </c>
      <c r="AE35" s="13">
        <f t="shared" si="25"/>
        <v>13.786726713961974</v>
      </c>
      <c r="AF35" s="13">
        <f t="shared" si="25"/>
        <v>14.613930316799692</v>
      </c>
      <c r="AG35" s="13">
        <f t="shared" si="25"/>
        <v>15.490766135807673</v>
      </c>
      <c r="AH35" s="13">
        <f t="shared" si="25"/>
        <v>16.420212103956132</v>
      </c>
      <c r="AI35" s="13">
        <f t="shared" si="25"/>
        <v>17.4054248301935</v>
      </c>
      <c r="AJ35" s="13">
        <f t="shared" si="25"/>
        <v>18.449750320005109</v>
      </c>
      <c r="AK35" s="13">
        <f t="shared" si="25"/>
        <v>19.556735339205414</v>
      </c>
      <c r="AL35" s="13">
        <f t="shared" si="25"/>
        <v>20.730139459557737</v>
      </c>
      <c r="AM35" s="13">
        <f t="shared" si="25"/>
        <v>21.766646432535623</v>
      </c>
      <c r="AN35" s="13">
        <f t="shared" si="25"/>
        <v>22.854978754162403</v>
      </c>
      <c r="AO35" s="13">
        <f t="shared" si="25"/>
        <v>23.997727691870523</v>
      </c>
      <c r="AP35" s="13">
        <f t="shared" si="25"/>
        <v>25.197614076464049</v>
      </c>
      <c r="AQ35" s="13">
        <f t="shared" si="25"/>
        <v>26.457494780287252</v>
      </c>
      <c r="AR35" s="13">
        <f t="shared" si="25"/>
        <v>27.780369519301615</v>
      </c>
      <c r="AS35" s="13">
        <f t="shared" si="25"/>
        <v>29.169387995266696</v>
      </c>
      <c r="AT35" s="13">
        <f t="shared" si="25"/>
        <v>30.627857395030031</v>
      </c>
      <c r="AU35" s="13">
        <f t="shared" si="25"/>
        <v>32.159250264781534</v>
      </c>
      <c r="AV35" s="13">
        <f t="shared" si="25"/>
        <v>33.767212778020607</v>
      </c>
      <c r="AW35" s="13">
        <f t="shared" si="25"/>
        <v>34.780229161361227</v>
      </c>
      <c r="AX35" s="13">
        <f t="shared" si="25"/>
        <v>35.82363603620206</v>
      </c>
      <c r="AY35" s="13">
        <f t="shared" si="25"/>
        <v>36.898345117288123</v>
      </c>
      <c r="AZ35" s="13">
        <f t="shared" si="25"/>
        <v>38.005295470806765</v>
      </c>
      <c r="BA35" s="13">
        <f t="shared" si="25"/>
        <v>39.145454334930967</v>
      </c>
      <c r="BB35" s="13">
        <f t="shared" si="25"/>
        <v>40.319817964978895</v>
      </c>
      <c r="BC35" s="13">
        <f t="shared" si="25"/>
        <v>41.529412503928263</v>
      </c>
      <c r="BD35" s="13">
        <f t="shared" si="25"/>
        <v>42.775294879046115</v>
      </c>
      <c r="BE35" s="13">
        <f t="shared" si="25"/>
        <v>44.058553725417497</v>
      </c>
    </row>
    <row r="36" spans="1:57" x14ac:dyDescent="0.35">
      <c r="A36" s="57" t="s">
        <v>616</v>
      </c>
      <c r="C36" s="86" t="s">
        <v>7</v>
      </c>
      <c r="D36" s="58" t="s">
        <v>621</v>
      </c>
      <c r="E36" s="87" t="s">
        <v>625</v>
      </c>
      <c r="F36" s="26" t="s">
        <v>63</v>
      </c>
      <c r="G36" s="11">
        <f t="shared" si="17"/>
        <v>1.2008311333795971</v>
      </c>
      <c r="H36" s="11">
        <f t="shared" si="17"/>
        <v>1.2248477560471891</v>
      </c>
      <c r="I36" s="11">
        <f t="shared" si="17"/>
        <v>1.2493447111681328</v>
      </c>
      <c r="J36" s="11">
        <f t="shared" si="17"/>
        <v>1.2743316053914955</v>
      </c>
      <c r="K36" s="11">
        <f t="shared" si="17"/>
        <v>1.2998182374993255</v>
      </c>
      <c r="L36" s="11">
        <f t="shared" si="17"/>
        <v>1.325814602249312</v>
      </c>
      <c r="M36" s="11">
        <f t="shared" si="17"/>
        <v>1.3523308942942982</v>
      </c>
      <c r="N36" s="11">
        <f t="shared" si="17"/>
        <v>1.3793775121801841</v>
      </c>
      <c r="O36" s="11">
        <f t="shared" si="17"/>
        <v>1.4069650624237879</v>
      </c>
      <c r="P36" s="11">
        <f t="shared" si="17"/>
        <v>1.4351043636722638</v>
      </c>
      <c r="Q36" s="11">
        <f t="shared" si="17"/>
        <v>1.4638064509457092</v>
      </c>
      <c r="R36" s="12">
        <f>$R$8*'[3]Eurostat POM Portables GU'!M27</f>
        <v>1.4930825799646235</v>
      </c>
      <c r="S36" s="12">
        <f>$S$8*'[3]Eurostat POM Portables GU'!N27</f>
        <v>3.4417026483799491</v>
      </c>
      <c r="T36" s="12">
        <f>$T$8*'[3]Eurostat POM Portables GU'!O27</f>
        <v>11.415589580172538</v>
      </c>
      <c r="U36" s="12">
        <f>$U$8*'[3]Eurostat POM Portables GU'!P27</f>
        <v>11.421234873464622</v>
      </c>
      <c r="V36" s="12">
        <f>$V$8*'[3]Eurostat POM Portables GU'!Q27</f>
        <v>13.015544250318154</v>
      </c>
      <c r="W36" s="12">
        <f>$W$8*'[3]Eurostat POM Portables GU'!R27</f>
        <v>1.6147947557036317</v>
      </c>
      <c r="X36" s="12">
        <f>$X$8*'[3]Eurostat POM Portables GU'!S27</f>
        <v>6.792841755515628</v>
      </c>
      <c r="Y36" s="12">
        <f>$Y$8*'[3]Eurostat POM Portables GU'!T27</f>
        <v>5.4865687905777971</v>
      </c>
      <c r="Z36" s="12">
        <f>$Z$8*'[3]Eurostat POM Portables GU'!U27</f>
        <v>8.429587064670006</v>
      </c>
      <c r="AA36" s="12">
        <f>$AA$8*'[3]Eurostat POM Portables GU'!V27</f>
        <v>7.0607928375747608</v>
      </c>
      <c r="AB36" s="12">
        <f>$AB$8*'[3]Eurostat POM Portables GU'!W27</f>
        <v>27.724977488190564</v>
      </c>
      <c r="AC36" s="13">
        <f t="shared" ref="AC36:BE36" si="26">AB36+(AB36*AB$44)</f>
        <v>29.388476137481998</v>
      </c>
      <c r="AD36" s="13">
        <f t="shared" si="26"/>
        <v>31.151784705730918</v>
      </c>
      <c r="AE36" s="13">
        <f t="shared" si="26"/>
        <v>33.020891788074771</v>
      </c>
      <c r="AF36" s="13">
        <f t="shared" si="26"/>
        <v>35.002145295359256</v>
      </c>
      <c r="AG36" s="13">
        <f t="shared" si="26"/>
        <v>37.102274013080809</v>
      </c>
      <c r="AH36" s="13">
        <f t="shared" si="26"/>
        <v>39.328410453865658</v>
      </c>
      <c r="AI36" s="13">
        <f t="shared" si="26"/>
        <v>41.6881150810976</v>
      </c>
      <c r="AJ36" s="13">
        <f t="shared" si="26"/>
        <v>44.189401985963457</v>
      </c>
      <c r="AK36" s="13">
        <f t="shared" si="26"/>
        <v>46.840766105121261</v>
      </c>
      <c r="AL36" s="13">
        <f t="shared" si="26"/>
        <v>49.651212071428539</v>
      </c>
      <c r="AM36" s="13">
        <f t="shared" si="26"/>
        <v>52.133772674999967</v>
      </c>
      <c r="AN36" s="13">
        <f t="shared" si="26"/>
        <v>54.740461308749964</v>
      </c>
      <c r="AO36" s="13">
        <f t="shared" si="26"/>
        <v>57.477484374187462</v>
      </c>
      <c r="AP36" s="13">
        <f t="shared" si="26"/>
        <v>60.351358592896837</v>
      </c>
      <c r="AQ36" s="13">
        <f t="shared" si="26"/>
        <v>63.368926522541678</v>
      </c>
      <c r="AR36" s="13">
        <f t="shared" si="26"/>
        <v>66.537372848668767</v>
      </c>
      <c r="AS36" s="13">
        <f t="shared" si="26"/>
        <v>69.864241491102206</v>
      </c>
      <c r="AT36" s="13">
        <f t="shared" si="26"/>
        <v>73.357453565657323</v>
      </c>
      <c r="AU36" s="13">
        <f t="shared" si="26"/>
        <v>77.025326243940185</v>
      </c>
      <c r="AV36" s="13">
        <f t="shared" si="26"/>
        <v>80.876592556137197</v>
      </c>
      <c r="AW36" s="13">
        <f t="shared" si="26"/>
        <v>83.302890332821306</v>
      </c>
      <c r="AX36" s="13">
        <f t="shared" si="26"/>
        <v>85.801977042805945</v>
      </c>
      <c r="AY36" s="13">
        <f t="shared" si="26"/>
        <v>88.376036354090118</v>
      </c>
      <c r="AZ36" s="13">
        <f t="shared" si="26"/>
        <v>91.027317444712821</v>
      </c>
      <c r="BA36" s="13">
        <f t="shared" si="26"/>
        <v>93.758136968054202</v>
      </c>
      <c r="BB36" s="13">
        <f t="shared" si="26"/>
        <v>96.570881077095834</v>
      </c>
      <c r="BC36" s="13">
        <f t="shared" si="26"/>
        <v>99.468007509408707</v>
      </c>
      <c r="BD36" s="13">
        <f t="shared" si="26"/>
        <v>102.45204773469096</v>
      </c>
      <c r="BE36" s="13">
        <f t="shared" si="26"/>
        <v>105.5256091667317</v>
      </c>
    </row>
    <row r="37" spans="1:57" x14ac:dyDescent="0.35">
      <c r="A37" s="57" t="s">
        <v>616</v>
      </c>
      <c r="C37" s="86" t="s">
        <v>7</v>
      </c>
      <c r="D37" s="58" t="s">
        <v>621</v>
      </c>
      <c r="E37" s="87" t="s">
        <v>625</v>
      </c>
      <c r="F37" s="26" t="s">
        <v>64</v>
      </c>
      <c r="G37" s="11">
        <f t="shared" si="17"/>
        <v>0.43643752645629003</v>
      </c>
      <c r="H37" s="11">
        <f t="shared" si="17"/>
        <v>0.44516627698541583</v>
      </c>
      <c r="I37" s="11">
        <f t="shared" si="17"/>
        <v>0.45406960252512418</v>
      </c>
      <c r="J37" s="11">
        <f t="shared" si="17"/>
        <v>0.4631509945756267</v>
      </c>
      <c r="K37" s="11">
        <f t="shared" si="17"/>
        <v>0.47241401446713926</v>
      </c>
      <c r="L37" s="11">
        <f t="shared" si="17"/>
        <v>0.48186229475648207</v>
      </c>
      <c r="M37" s="11">
        <f t="shared" si="17"/>
        <v>0.49149954065161172</v>
      </c>
      <c r="N37" s="11">
        <f t="shared" si="17"/>
        <v>0.50132953146464398</v>
      </c>
      <c r="O37" s="11">
        <f t="shared" si="17"/>
        <v>0.51135612209393688</v>
      </c>
      <c r="P37" s="11">
        <f t="shared" si="17"/>
        <v>0.52158324453581562</v>
      </c>
      <c r="Q37" s="11">
        <f t="shared" si="17"/>
        <v>0.53201490942653196</v>
      </c>
      <c r="R37" s="12">
        <f>$R$8*'[3]Eurostat POM Portables GU'!M28</f>
        <v>0.54265520761506258</v>
      </c>
      <c r="S37" s="12">
        <f>$S$8*'[3]Eurostat POM Portables GU'!N28</f>
        <v>1.2562975982931381</v>
      </c>
      <c r="T37" s="12">
        <f>$T$8*'[3]Eurostat POM Portables GU'!O28</f>
        <v>6.2434139903073751</v>
      </c>
      <c r="U37" s="12">
        <f>$U$8*'[3]Eurostat POM Portables GU'!P28</f>
        <v>5.5363729208158965</v>
      </c>
      <c r="V37" s="12">
        <f>$V$8*'[3]Eurostat POM Portables GU'!Q28</f>
        <v>4.6188949550448779</v>
      </c>
      <c r="W37" s="12">
        <f>$W$8*'[3]Eurostat POM Portables GU'!R28</f>
        <v>0.85294287096140553</v>
      </c>
      <c r="X37" s="12">
        <f>$X$8*'[3]Eurostat POM Portables GU'!S28</f>
        <v>2.7358755760145703</v>
      </c>
      <c r="Y37" s="12">
        <f>$Y$8*'[3]Eurostat POM Portables GU'!T28</f>
        <v>3.0037103942706427</v>
      </c>
      <c r="Z37" s="12">
        <f>$Z$8*'[3]Eurostat POM Portables GU'!U28</f>
        <v>3.4459584165208534</v>
      </c>
      <c r="AA37" s="12">
        <f>$AA$8*'[3]Eurostat POM Portables GU'!V28</f>
        <v>2.8874716882104683</v>
      </c>
      <c r="AB37" s="12">
        <f>$AB$8*'[3]Eurostat POM Portables GU'!W28</f>
        <v>9.1556152019482955</v>
      </c>
      <c r="AC37" s="13">
        <f t="shared" ref="AC37:BE37" si="27">AB37+(AB37*AB$44)</f>
        <v>9.7049521140651933</v>
      </c>
      <c r="AD37" s="13">
        <f t="shared" si="27"/>
        <v>10.287249240909105</v>
      </c>
      <c r="AE37" s="13">
        <f t="shared" si="27"/>
        <v>10.904484195363651</v>
      </c>
      <c r="AF37" s="13">
        <f t="shared" si="27"/>
        <v>11.55875324708547</v>
      </c>
      <c r="AG37" s="13">
        <f t="shared" si="27"/>
        <v>12.252278441910597</v>
      </c>
      <c r="AH37" s="13">
        <f t="shared" si="27"/>
        <v>12.987415148425233</v>
      </c>
      <c r="AI37" s="13">
        <f t="shared" si="27"/>
        <v>13.766660057330748</v>
      </c>
      <c r="AJ37" s="13">
        <f t="shared" si="27"/>
        <v>14.592659660770593</v>
      </c>
      <c r="AK37" s="13">
        <f t="shared" si="27"/>
        <v>15.468219240416829</v>
      </c>
      <c r="AL37" s="13">
        <f t="shared" si="27"/>
        <v>16.396312394841839</v>
      </c>
      <c r="AM37" s="13">
        <f t="shared" si="27"/>
        <v>17.21612801458393</v>
      </c>
      <c r="AN37" s="13">
        <f t="shared" si="27"/>
        <v>18.076934415313126</v>
      </c>
      <c r="AO37" s="13">
        <f t="shared" si="27"/>
        <v>18.980781136078782</v>
      </c>
      <c r="AP37" s="13">
        <f t="shared" si="27"/>
        <v>19.929820192882723</v>
      </c>
      <c r="AQ37" s="13">
        <f t="shared" si="27"/>
        <v>20.926311202526858</v>
      </c>
      <c r="AR37" s="13">
        <f t="shared" si="27"/>
        <v>21.972626762653199</v>
      </c>
      <c r="AS37" s="13">
        <f t="shared" si="27"/>
        <v>23.071258100785858</v>
      </c>
      <c r="AT37" s="13">
        <f t="shared" si="27"/>
        <v>24.224821005825152</v>
      </c>
      <c r="AU37" s="13">
        <f t="shared" si="27"/>
        <v>25.436062056116409</v>
      </c>
      <c r="AV37" s="13">
        <f t="shared" si="27"/>
        <v>26.707865158922228</v>
      </c>
      <c r="AW37" s="13">
        <f t="shared" si="27"/>
        <v>27.509101113689894</v>
      </c>
      <c r="AX37" s="13">
        <f t="shared" si="27"/>
        <v>28.33437414710059</v>
      </c>
      <c r="AY37" s="13">
        <f t="shared" si="27"/>
        <v>29.184405371513609</v>
      </c>
      <c r="AZ37" s="13">
        <f t="shared" si="27"/>
        <v>30.059937532659017</v>
      </c>
      <c r="BA37" s="13">
        <f t="shared" si="27"/>
        <v>30.961735658638787</v>
      </c>
      <c r="BB37" s="13">
        <f t="shared" si="27"/>
        <v>31.89058772839795</v>
      </c>
      <c r="BC37" s="13">
        <f t="shared" si="27"/>
        <v>32.847305360249891</v>
      </c>
      <c r="BD37" s="13">
        <f t="shared" si="27"/>
        <v>33.832724521057386</v>
      </c>
      <c r="BE37" s="13">
        <f t="shared" si="27"/>
        <v>34.847706256689108</v>
      </c>
    </row>
    <row r="38" spans="1:57" x14ac:dyDescent="0.35">
      <c r="A38" s="57" t="s">
        <v>616</v>
      </c>
      <c r="C38" s="86" t="s">
        <v>7</v>
      </c>
      <c r="D38" s="58" t="s">
        <v>621</v>
      </c>
      <c r="E38" s="87" t="s">
        <v>625</v>
      </c>
      <c r="F38" s="26" t="s">
        <v>65</v>
      </c>
      <c r="G38" s="11">
        <f t="shared" si="17"/>
        <v>0.29838075788338203</v>
      </c>
      <c r="H38" s="11">
        <f t="shared" si="17"/>
        <v>0.30434837304104967</v>
      </c>
      <c r="I38" s="11">
        <f t="shared" si="17"/>
        <v>0.31043534050187066</v>
      </c>
      <c r="J38" s="11">
        <f t="shared" si="17"/>
        <v>0.31664404731190809</v>
      </c>
      <c r="K38" s="11">
        <f t="shared" si="17"/>
        <v>0.32297692825814628</v>
      </c>
      <c r="L38" s="11">
        <f t="shared" si="17"/>
        <v>0.32943646682330918</v>
      </c>
      <c r="M38" s="11">
        <f t="shared" si="17"/>
        <v>0.33602519615977539</v>
      </c>
      <c r="N38" s="11">
        <f t="shared" si="17"/>
        <v>0.34274570008297089</v>
      </c>
      <c r="O38" s="11">
        <f t="shared" si="17"/>
        <v>0.34960061408463033</v>
      </c>
      <c r="P38" s="11">
        <f t="shared" si="17"/>
        <v>0.35659262636632294</v>
      </c>
      <c r="Q38" s="11">
        <f t="shared" si="17"/>
        <v>0.36372447889364939</v>
      </c>
      <c r="R38" s="12">
        <f>$R$8*'[3]Eurostat POM Portables GU'!M29</f>
        <v>0.37099896847152242</v>
      </c>
      <c r="S38" s="12">
        <f>$S$8*'[3]Eurostat POM Portables GU'!N29</f>
        <v>0.90704686596764572</v>
      </c>
      <c r="T38" s="12">
        <f>$T$8*'[3]Eurostat POM Portables GU'!O29</f>
        <v>4.7318506031803267</v>
      </c>
      <c r="U38" s="12">
        <f>$U$8*'[3]Eurostat POM Portables GU'!P29</f>
        <v>4.7276153563736694</v>
      </c>
      <c r="V38" s="12">
        <f>$V$8*'[3]Eurostat POM Portables GU'!Q29</f>
        <v>3.2612644890252973</v>
      </c>
      <c r="W38" s="12">
        <f>$W$8*'[3]Eurostat POM Portables GU'!R29</f>
        <v>0.6017525756297295</v>
      </c>
      <c r="X38" s="12">
        <f>$X$8*'[3]Eurostat POM Portables GU'!S29</f>
        <v>1.4803710308571989</v>
      </c>
      <c r="Y38" s="12">
        <f>$Y$8*'[3]Eurostat POM Portables GU'!T29</f>
        <v>1.6115082493381612</v>
      </c>
      <c r="Z38" s="12">
        <f>$Z$8*'[3]Eurostat POM Portables GU'!U29</f>
        <v>1.6421529524953495</v>
      </c>
      <c r="AA38" s="12">
        <f>$AA$8*'[3]Eurostat POM Portables GU'!V29</f>
        <v>1.1749022731339147</v>
      </c>
      <c r="AB38" s="12">
        <f>$AB$8*'[3]Eurostat POM Portables GU'!W29</f>
        <v>3.5654466248996886</v>
      </c>
      <c r="AC38" s="13">
        <f t="shared" ref="AC38:BE38" si="28">AB38+(AB38*AB$44)</f>
        <v>3.7793734223936699</v>
      </c>
      <c r="AD38" s="13">
        <f t="shared" si="28"/>
        <v>4.0061358277372898</v>
      </c>
      <c r="AE38" s="13">
        <f t="shared" si="28"/>
        <v>4.2465039774015274</v>
      </c>
      <c r="AF38" s="13">
        <f t="shared" si="28"/>
        <v>4.5012942160456193</v>
      </c>
      <c r="AG38" s="13">
        <f t="shared" si="28"/>
        <v>4.7713718690083562</v>
      </c>
      <c r="AH38" s="13">
        <f t="shared" si="28"/>
        <v>5.0576541811488571</v>
      </c>
      <c r="AI38" s="13">
        <f t="shared" si="28"/>
        <v>5.3611134320177882</v>
      </c>
      <c r="AJ38" s="13">
        <f t="shared" si="28"/>
        <v>5.6827802379388554</v>
      </c>
      <c r="AK38" s="13">
        <f t="shared" si="28"/>
        <v>6.023747052215187</v>
      </c>
      <c r="AL38" s="13">
        <f t="shared" si="28"/>
        <v>6.3851718753480986</v>
      </c>
      <c r="AM38" s="13">
        <f t="shared" si="28"/>
        <v>6.7044304691155032</v>
      </c>
      <c r="AN38" s="13">
        <f t="shared" si="28"/>
        <v>7.0396519925712786</v>
      </c>
      <c r="AO38" s="13">
        <f t="shared" si="28"/>
        <v>7.3916345921998428</v>
      </c>
      <c r="AP38" s="13">
        <f t="shared" si="28"/>
        <v>7.7612163218098349</v>
      </c>
      <c r="AQ38" s="13">
        <f t="shared" si="28"/>
        <v>8.1492771379003273</v>
      </c>
      <c r="AR38" s="13">
        <f t="shared" si="28"/>
        <v>8.5567409947953443</v>
      </c>
      <c r="AS38" s="13">
        <f t="shared" si="28"/>
        <v>8.9845780445351124</v>
      </c>
      <c r="AT38" s="13">
        <f t="shared" si="28"/>
        <v>9.4338069467618677</v>
      </c>
      <c r="AU38" s="13">
        <f t="shared" si="28"/>
        <v>9.9054972940999608</v>
      </c>
      <c r="AV38" s="13">
        <f t="shared" si="28"/>
        <v>10.400772158804958</v>
      </c>
      <c r="AW38" s="13">
        <f t="shared" si="28"/>
        <v>10.712795323569107</v>
      </c>
      <c r="AX38" s="13">
        <f t="shared" si="28"/>
        <v>11.03417918327618</v>
      </c>
      <c r="AY38" s="13">
        <f t="shared" si="28"/>
        <v>11.365204558774465</v>
      </c>
      <c r="AZ38" s="13">
        <f t="shared" si="28"/>
        <v>11.706160695537699</v>
      </c>
      <c r="BA38" s="13">
        <f t="shared" si="28"/>
        <v>12.05734551640383</v>
      </c>
      <c r="BB38" s="13">
        <f t="shared" si="28"/>
        <v>12.419065881895945</v>
      </c>
      <c r="BC38" s="13">
        <f t="shared" si="28"/>
        <v>12.791637858352823</v>
      </c>
      <c r="BD38" s="13">
        <f t="shared" si="28"/>
        <v>13.175386994103407</v>
      </c>
      <c r="BE38" s="13">
        <f t="shared" si="28"/>
        <v>13.570648603926509</v>
      </c>
    </row>
    <row r="39" spans="1:57" x14ac:dyDescent="0.35">
      <c r="A39" s="57" t="s">
        <v>616</v>
      </c>
      <c r="C39" s="86" t="s">
        <v>7</v>
      </c>
      <c r="D39" s="58" t="s">
        <v>621</v>
      </c>
      <c r="E39" s="87" t="s">
        <v>625</v>
      </c>
      <c r="F39" s="26" t="s">
        <v>36</v>
      </c>
      <c r="G39" s="11">
        <f t="shared" si="17"/>
        <v>6.5073283094342553</v>
      </c>
      <c r="H39" s="11">
        <f t="shared" si="17"/>
        <v>6.6374748756229405</v>
      </c>
      <c r="I39" s="11">
        <f t="shared" si="17"/>
        <v>6.7702243731353997</v>
      </c>
      <c r="J39" s="11">
        <f t="shared" si="17"/>
        <v>6.9056288605981075</v>
      </c>
      <c r="K39" s="11">
        <f t="shared" si="17"/>
        <v>7.0437414378100698</v>
      </c>
      <c r="L39" s="11">
        <f t="shared" si="17"/>
        <v>7.1846162665662714</v>
      </c>
      <c r="M39" s="11">
        <f t="shared" si="17"/>
        <v>7.3283085918975965</v>
      </c>
      <c r="N39" s="11">
        <f t="shared" si="17"/>
        <v>7.4748747637355484</v>
      </c>
      <c r="O39" s="11">
        <f t="shared" si="17"/>
        <v>7.6243722590102596</v>
      </c>
      <c r="P39" s="11">
        <f t="shared" si="17"/>
        <v>7.776859704190465</v>
      </c>
      <c r="Q39" s="11">
        <f t="shared" si="17"/>
        <v>7.9323968982742743</v>
      </c>
      <c r="R39" s="12">
        <f>R6*'[3]Eurostat POM Portables GU'!M30</f>
        <v>8.0910448362397602</v>
      </c>
      <c r="S39" s="12">
        <f>S6*'[3]Eurostat POM Portables GU'!N30</f>
        <v>6.280099365020023</v>
      </c>
      <c r="T39" s="12">
        <f>T6*'[3]Eurostat POM Portables GU'!O30</f>
        <v>8.9826832520491049</v>
      </c>
      <c r="U39" s="12">
        <f>U6*'[3]Eurostat POM Portables GU'!P30</f>
        <v>10.208696995678631</v>
      </c>
      <c r="V39" s="12">
        <f>V6*'[3]Eurostat POM Portables GU'!Q30</f>
        <v>8.0107169652607677</v>
      </c>
      <c r="W39" s="12">
        <f>W6*'[3]Eurostat POM Portables GU'!R30</f>
        <v>6.5375901828047267</v>
      </c>
      <c r="X39" s="12">
        <f>X6*'[3]Eurostat POM Portables GU'!S30</f>
        <v>57.076002166635355</v>
      </c>
      <c r="Y39" s="12">
        <f>Y6*'[3]Eurostat POM Portables GU'!T30</f>
        <v>66.979947565408196</v>
      </c>
      <c r="Z39" s="12">
        <f>Z6*'[3]Eurostat POM Portables GU'!U30</f>
        <v>70.329089207273</v>
      </c>
      <c r="AA39" s="12">
        <f>AA6*'[3]Eurostat POM Portables GU'!V30</f>
        <v>52.507831846263926</v>
      </c>
      <c r="AB39" s="12">
        <f>AB6*'[3]Eurostat POM Portables GU'!W30</f>
        <v>146.47904158879146</v>
      </c>
      <c r="AC39" s="13">
        <f t="shared" ref="AC39:BE39" si="29">AB39+(AB39*AB$44)</f>
        <v>155.26778408411894</v>
      </c>
      <c r="AD39" s="13">
        <f t="shared" si="29"/>
        <v>164.58385112916608</v>
      </c>
      <c r="AE39" s="13">
        <f t="shared" si="29"/>
        <v>174.45888219691605</v>
      </c>
      <c r="AF39" s="13">
        <f t="shared" si="29"/>
        <v>184.92641512873101</v>
      </c>
      <c r="AG39" s="13">
        <f t="shared" si="29"/>
        <v>196.02200003645487</v>
      </c>
      <c r="AH39" s="13">
        <f t="shared" si="29"/>
        <v>207.78332003864216</v>
      </c>
      <c r="AI39" s="13">
        <f t="shared" si="29"/>
        <v>220.25031924096069</v>
      </c>
      <c r="AJ39" s="13">
        <f t="shared" si="29"/>
        <v>233.46533839541834</v>
      </c>
      <c r="AK39" s="13">
        <f t="shared" si="29"/>
        <v>247.47325869914346</v>
      </c>
      <c r="AL39" s="13">
        <f t="shared" si="29"/>
        <v>262.32165422109205</v>
      </c>
      <c r="AM39" s="13">
        <f t="shared" si="29"/>
        <v>275.43773693214666</v>
      </c>
      <c r="AN39" s="13">
        <f t="shared" si="29"/>
        <v>289.20962377875401</v>
      </c>
      <c r="AO39" s="13">
        <f t="shared" si="29"/>
        <v>303.67010496769171</v>
      </c>
      <c r="AP39" s="13">
        <f t="shared" si="29"/>
        <v>318.85361021607628</v>
      </c>
      <c r="AQ39" s="13">
        <f t="shared" si="29"/>
        <v>334.7962907268801</v>
      </c>
      <c r="AR39" s="13">
        <f t="shared" si="29"/>
        <v>351.5361052632241</v>
      </c>
      <c r="AS39" s="13">
        <f t="shared" si="29"/>
        <v>369.11291052638529</v>
      </c>
      <c r="AT39" s="13">
        <f t="shared" si="29"/>
        <v>387.56855605270454</v>
      </c>
      <c r="AU39" s="13">
        <f t="shared" si="29"/>
        <v>406.94698385533979</v>
      </c>
      <c r="AV39" s="13">
        <f t="shared" si="29"/>
        <v>427.29433304810681</v>
      </c>
      <c r="AW39" s="13">
        <f t="shared" si="29"/>
        <v>440.11316303954999</v>
      </c>
      <c r="AX39" s="13">
        <f t="shared" si="29"/>
        <v>453.31655793073651</v>
      </c>
      <c r="AY39" s="13">
        <f t="shared" si="29"/>
        <v>466.9160546686586</v>
      </c>
      <c r="AZ39" s="13">
        <f t="shared" si="29"/>
        <v>480.92353630871838</v>
      </c>
      <c r="BA39" s="13">
        <f t="shared" si="29"/>
        <v>495.35124239797995</v>
      </c>
      <c r="BB39" s="13">
        <f t="shared" si="29"/>
        <v>510.21177966991934</v>
      </c>
      <c r="BC39" s="13">
        <f t="shared" si="29"/>
        <v>525.51813306001691</v>
      </c>
      <c r="BD39" s="13">
        <f t="shared" si="29"/>
        <v>541.28367705181745</v>
      </c>
      <c r="BE39" s="13">
        <f t="shared" si="29"/>
        <v>557.52218736337193</v>
      </c>
    </row>
    <row r="40" spans="1:57" x14ac:dyDescent="0.35">
      <c r="A40" s="57" t="s">
        <v>616</v>
      </c>
      <c r="C40" s="86" t="s">
        <v>7</v>
      </c>
      <c r="D40" s="58" t="s">
        <v>621</v>
      </c>
      <c r="E40" s="87" t="s">
        <v>625</v>
      </c>
      <c r="F40" s="26" t="s">
        <v>37</v>
      </c>
      <c r="G40" s="11">
        <f t="shared" si="17"/>
        <v>2.493215421189197</v>
      </c>
      <c r="H40" s="11">
        <f t="shared" si="17"/>
        <v>2.5430797296129812</v>
      </c>
      <c r="I40" s="11">
        <f t="shared" si="17"/>
        <v>2.5939413242052409</v>
      </c>
      <c r="J40" s="11">
        <f t="shared" si="17"/>
        <v>2.645820150689346</v>
      </c>
      <c r="K40" s="11">
        <f t="shared" si="17"/>
        <v>2.6987365537031329</v>
      </c>
      <c r="L40" s="11">
        <f t="shared" si="17"/>
        <v>2.7527112847771957</v>
      </c>
      <c r="M40" s="11">
        <f t="shared" si="17"/>
        <v>2.8077655104727395</v>
      </c>
      <c r="N40" s="11">
        <f t="shared" si="17"/>
        <v>2.8639208206821944</v>
      </c>
      <c r="O40" s="11">
        <f t="shared" si="17"/>
        <v>2.9211992370958382</v>
      </c>
      <c r="P40" s="11">
        <f t="shared" si="17"/>
        <v>2.979623221837755</v>
      </c>
      <c r="Q40" s="11">
        <f t="shared" si="17"/>
        <v>3.0392156862745101</v>
      </c>
      <c r="R40" s="12">
        <f>R7*'[3]Eurostat POM Portables GU'!M31</f>
        <v>3.1000000000000005</v>
      </c>
      <c r="S40" s="12">
        <f>S7*'[3]Eurostat POM Portables GU'!N31</f>
        <v>5.0999999999999996</v>
      </c>
      <c r="T40" s="12">
        <f>T7*'[3]Eurostat POM Portables GU'!O31</f>
        <v>0.7</v>
      </c>
      <c r="U40" s="12">
        <f>U7*'[3]Eurostat POM Portables GU'!P31</f>
        <v>1</v>
      </c>
      <c r="V40" s="12">
        <f>V7*'[3]Eurostat POM Portables GU'!Q31</f>
        <v>1.1000000000000001</v>
      </c>
      <c r="W40" s="12">
        <f>W7*'[3]Eurostat POM Portables GU'!R31</f>
        <v>1</v>
      </c>
      <c r="X40" s="12">
        <f>X7*'[3]Eurostat POM Portables GU'!S31</f>
        <v>2.6</v>
      </c>
      <c r="Y40" s="12">
        <f>Y7*'[3]Eurostat POM Portables GU'!T31</f>
        <v>2.8</v>
      </c>
      <c r="Z40" s="12">
        <f>Z7*'[3]Eurostat POM Portables GU'!U31</f>
        <v>0</v>
      </c>
      <c r="AA40" s="12">
        <f>AA7*'[3]Eurostat POM Portables GU'!V31</f>
        <v>0</v>
      </c>
      <c r="AB40" s="12">
        <f>AB7*'[3]Eurostat POM Portables GU'!W31</f>
        <v>0</v>
      </c>
      <c r="AC40" s="13">
        <f t="shared" ref="AC40:BE40" si="30">AB40+(AB40*AB$44)</f>
        <v>0</v>
      </c>
      <c r="AD40" s="13">
        <f t="shared" si="30"/>
        <v>0</v>
      </c>
      <c r="AE40" s="13">
        <f t="shared" si="30"/>
        <v>0</v>
      </c>
      <c r="AF40" s="13">
        <f t="shared" si="30"/>
        <v>0</v>
      </c>
      <c r="AG40" s="13">
        <f t="shared" si="30"/>
        <v>0</v>
      </c>
      <c r="AH40" s="13">
        <f t="shared" si="30"/>
        <v>0</v>
      </c>
      <c r="AI40" s="13">
        <f t="shared" si="30"/>
        <v>0</v>
      </c>
      <c r="AJ40" s="13">
        <f t="shared" si="30"/>
        <v>0</v>
      </c>
      <c r="AK40" s="13">
        <f t="shared" si="30"/>
        <v>0</v>
      </c>
      <c r="AL40" s="13">
        <f t="shared" si="30"/>
        <v>0</v>
      </c>
      <c r="AM40" s="13">
        <f t="shared" si="30"/>
        <v>0</v>
      </c>
      <c r="AN40" s="13">
        <f t="shared" si="30"/>
        <v>0</v>
      </c>
      <c r="AO40" s="13">
        <f t="shared" si="30"/>
        <v>0</v>
      </c>
      <c r="AP40" s="13">
        <f t="shared" si="30"/>
        <v>0</v>
      </c>
      <c r="AQ40" s="13">
        <f t="shared" si="30"/>
        <v>0</v>
      </c>
      <c r="AR40" s="13">
        <f t="shared" si="30"/>
        <v>0</v>
      </c>
      <c r="AS40" s="13">
        <f t="shared" si="30"/>
        <v>0</v>
      </c>
      <c r="AT40" s="13">
        <f t="shared" si="30"/>
        <v>0</v>
      </c>
      <c r="AU40" s="13">
        <f t="shared" si="30"/>
        <v>0</v>
      </c>
      <c r="AV40" s="13">
        <f t="shared" si="30"/>
        <v>0</v>
      </c>
      <c r="AW40" s="13">
        <f t="shared" si="30"/>
        <v>0</v>
      </c>
      <c r="AX40" s="13">
        <f t="shared" si="30"/>
        <v>0</v>
      </c>
      <c r="AY40" s="13">
        <f t="shared" si="30"/>
        <v>0</v>
      </c>
      <c r="AZ40" s="13">
        <f t="shared" si="30"/>
        <v>0</v>
      </c>
      <c r="BA40" s="13">
        <f t="shared" si="30"/>
        <v>0</v>
      </c>
      <c r="BB40" s="13">
        <f t="shared" si="30"/>
        <v>0</v>
      </c>
      <c r="BC40" s="13">
        <f t="shared" si="30"/>
        <v>0</v>
      </c>
      <c r="BD40" s="13">
        <f t="shared" si="30"/>
        <v>0</v>
      </c>
      <c r="BE40" s="13">
        <f t="shared" si="30"/>
        <v>0</v>
      </c>
    </row>
    <row r="41" spans="1:57" x14ac:dyDescent="0.35">
      <c r="A41" s="57" t="s">
        <v>616</v>
      </c>
      <c r="C41" s="86" t="s">
        <v>7</v>
      </c>
      <c r="D41" s="58" t="s">
        <v>621</v>
      </c>
      <c r="E41" s="87" t="s">
        <v>625</v>
      </c>
      <c r="F41" s="26" t="s">
        <v>66</v>
      </c>
      <c r="G41" s="11">
        <f t="shared" si="17"/>
        <v>1.5742925061459037</v>
      </c>
      <c r="H41" s="11">
        <f t="shared" si="17"/>
        <v>1.6057783562688217</v>
      </c>
      <c r="I41" s="11">
        <f t="shared" si="17"/>
        <v>1.6378939233941983</v>
      </c>
      <c r="J41" s="11">
        <f t="shared" si="17"/>
        <v>1.6706518018620822</v>
      </c>
      <c r="K41" s="11">
        <f t="shared" si="17"/>
        <v>1.7040648378993239</v>
      </c>
      <c r="L41" s="11">
        <f t="shared" si="17"/>
        <v>1.7381461346573104</v>
      </c>
      <c r="M41" s="11">
        <f t="shared" si="17"/>
        <v>1.7729090573504567</v>
      </c>
      <c r="N41" s="11">
        <f t="shared" si="17"/>
        <v>1.8083672384974658</v>
      </c>
      <c r="O41" s="11">
        <f t="shared" si="17"/>
        <v>1.8445345832674152</v>
      </c>
      <c r="P41" s="11">
        <f t="shared" si="17"/>
        <v>1.8814252749327636</v>
      </c>
      <c r="Q41" s="11">
        <f t="shared" si="17"/>
        <v>1.9190537804314189</v>
      </c>
      <c r="R41" s="12">
        <f>$R$8*'[3]Eurostat POM Portables GU'!M32</f>
        <v>1.9574348560400474</v>
      </c>
      <c r="S41" s="12">
        <f>$S$8*'[3]Eurostat POM Portables GU'!N32</f>
        <v>4.4309616291798983</v>
      </c>
      <c r="T41" s="12">
        <f>$T$8*'[3]Eurostat POM Portables GU'!O32</f>
        <v>23.652681001174994</v>
      </c>
      <c r="U41" s="12">
        <f>$U$8*'[3]Eurostat POM Portables GU'!P32</f>
        <v>25.170113468982485</v>
      </c>
      <c r="V41" s="12">
        <f>$V$8*'[3]Eurostat POM Portables GU'!Q32</f>
        <v>19.872561893909804</v>
      </c>
      <c r="W41" s="12">
        <f>$W$8*'[3]Eurostat POM Portables GU'!R32</f>
        <v>2.8465933193493509</v>
      </c>
      <c r="X41" s="12">
        <f>$X$8*'[3]Eurostat POM Portables GU'!S32</f>
        <v>7.8328492518773309</v>
      </c>
      <c r="Y41" s="12">
        <f>$Y$8*'[3]Eurostat POM Portables GU'!T32</f>
        <v>8.8877714990837333</v>
      </c>
      <c r="Z41" s="12">
        <f>$Z$8*'[3]Eurostat POM Portables GU'!U32</f>
        <v>9.6301526685951764</v>
      </c>
      <c r="AA41" s="12">
        <f>$AA$8*'[3]Eurostat POM Portables GU'!V32</f>
        <v>8.195867915009222</v>
      </c>
      <c r="AB41" s="12">
        <f>$AB$8*'[3]Eurostat POM Portables GU'!W32</f>
        <v>26.680350026822893</v>
      </c>
      <c r="AC41" s="13">
        <f t="shared" ref="AC41:BE41" si="31">AB41+(AB41*AB$44)</f>
        <v>28.281171028432265</v>
      </c>
      <c r="AD41" s="13">
        <f t="shared" si="31"/>
        <v>29.978041290138201</v>
      </c>
      <c r="AE41" s="13">
        <f t="shared" si="31"/>
        <v>31.776723767546493</v>
      </c>
      <c r="AF41" s="13">
        <f t="shared" si="31"/>
        <v>33.683327193599283</v>
      </c>
      <c r="AG41" s="13">
        <f t="shared" si="31"/>
        <v>35.70432682521524</v>
      </c>
      <c r="AH41" s="13">
        <f t="shared" si="31"/>
        <v>37.846586434728152</v>
      </c>
      <c r="AI41" s="13">
        <f t="shared" si="31"/>
        <v>40.117381620811841</v>
      </c>
      <c r="AJ41" s="13">
        <f t="shared" si="31"/>
        <v>42.524424518060549</v>
      </c>
      <c r="AK41" s="13">
        <f t="shared" si="31"/>
        <v>45.07588998914418</v>
      </c>
      <c r="AL41" s="13">
        <f t="shared" si="31"/>
        <v>47.780443388492827</v>
      </c>
      <c r="AM41" s="13">
        <f t="shared" si="31"/>
        <v>50.169465557917469</v>
      </c>
      <c r="AN41" s="13">
        <f t="shared" si="31"/>
        <v>52.677938835813343</v>
      </c>
      <c r="AO41" s="13">
        <f t="shared" si="31"/>
        <v>55.31183577760401</v>
      </c>
      <c r="AP41" s="13">
        <f t="shared" si="31"/>
        <v>58.077427566484211</v>
      </c>
      <c r="AQ41" s="13">
        <f t="shared" si="31"/>
        <v>60.981298944808422</v>
      </c>
      <c r="AR41" s="13">
        <f t="shared" si="31"/>
        <v>64.03036389204884</v>
      </c>
      <c r="AS41" s="13">
        <f t="shared" si="31"/>
        <v>67.231882086651282</v>
      </c>
      <c r="AT41" s="13">
        <f t="shared" si="31"/>
        <v>70.59347619098385</v>
      </c>
      <c r="AU41" s="13">
        <f t="shared" si="31"/>
        <v>74.123150000533045</v>
      </c>
      <c r="AV41" s="13">
        <f t="shared" si="31"/>
        <v>77.829307500559693</v>
      </c>
      <c r="AW41" s="13">
        <f t="shared" si="31"/>
        <v>80.164186725576485</v>
      </c>
      <c r="AX41" s="13">
        <f t="shared" si="31"/>
        <v>82.569112327343774</v>
      </c>
      <c r="AY41" s="13">
        <f t="shared" si="31"/>
        <v>85.046185697164091</v>
      </c>
      <c r="AZ41" s="13">
        <f t="shared" si="31"/>
        <v>87.597571268079008</v>
      </c>
      <c r="BA41" s="13">
        <f t="shared" si="31"/>
        <v>90.225498406121375</v>
      </c>
      <c r="BB41" s="13">
        <f t="shared" si="31"/>
        <v>92.932263358305022</v>
      </c>
      <c r="BC41" s="13">
        <f t="shared" si="31"/>
        <v>95.720231259054174</v>
      </c>
      <c r="BD41" s="13">
        <f t="shared" si="31"/>
        <v>98.591838196825805</v>
      </c>
      <c r="BE41" s="13">
        <f t="shared" si="31"/>
        <v>101.54959334273057</v>
      </c>
    </row>
    <row r="42" spans="1:57" x14ac:dyDescent="0.35">
      <c r="A42" s="57" t="s">
        <v>616</v>
      </c>
      <c r="C42" s="86" t="s">
        <v>7</v>
      </c>
      <c r="D42" s="58" t="s">
        <v>621</v>
      </c>
      <c r="E42" s="87" t="s">
        <v>625</v>
      </c>
      <c r="F42" s="26" t="s">
        <v>67</v>
      </c>
      <c r="G42" s="11">
        <f t="shared" si="17"/>
        <v>16.558603640496276</v>
      </c>
      <c r="H42" s="11">
        <f t="shared" si="17"/>
        <v>16.889775713306204</v>
      </c>
      <c r="I42" s="11">
        <f t="shared" si="17"/>
        <v>17.227571227572327</v>
      </c>
      <c r="J42" s="11">
        <f t="shared" si="17"/>
        <v>17.572122652123774</v>
      </c>
      <c r="K42" s="11">
        <f t="shared" si="17"/>
        <v>17.923565105166251</v>
      </c>
      <c r="L42" s="11">
        <f t="shared" si="17"/>
        <v>18.282036407269576</v>
      </c>
      <c r="M42" s="11">
        <f t="shared" si="17"/>
        <v>18.647677135414966</v>
      </c>
      <c r="N42" s="11">
        <f t="shared" si="17"/>
        <v>19.020630678123265</v>
      </c>
      <c r="O42" s="11">
        <f t="shared" si="17"/>
        <v>19.401043291685731</v>
      </c>
      <c r="P42" s="11">
        <f t="shared" si="17"/>
        <v>19.789064157519448</v>
      </c>
      <c r="Q42" s="11">
        <f t="shared" si="17"/>
        <v>20.184845440669836</v>
      </c>
      <c r="R42" s="12">
        <f>$R$8*'[3]Eurostat POM Portables GU'!M33</f>
        <v>20.588542349483234</v>
      </c>
      <c r="S42" s="12">
        <f>$S$8*'[3]Eurostat POM Portables GU'!N33</f>
        <v>44.444118025267436</v>
      </c>
      <c r="T42" s="12">
        <f>$T$8*'[3]Eurostat POM Portables GU'!O33</f>
        <v>244.98361284184219</v>
      </c>
      <c r="U42" s="12">
        <f>$U$8*'[3]Eurostat POM Portables GU'!P33</f>
        <v>247.61116878326348</v>
      </c>
      <c r="V42" s="12">
        <f>$V$8*'[3]Eurostat POM Portables GU'!Q33</f>
        <v>186.6748629739744</v>
      </c>
      <c r="W42" s="12">
        <f>$W$8*'[3]Eurostat POM Portables GU'!R33</f>
        <v>26.857011046068102</v>
      </c>
      <c r="X42" s="12">
        <f>$X$8*'[3]Eurostat POM Portables GU'!S33</f>
        <v>73.106954053157125</v>
      </c>
      <c r="Y42" s="12">
        <f>$Y$8*'[3]Eurostat POM Portables GU'!T33</f>
        <v>74.73195236276328</v>
      </c>
      <c r="Z42" s="12">
        <f>$Z$8*'[3]Eurostat POM Portables GU'!U33</f>
        <v>74.416984047162259</v>
      </c>
      <c r="AA42" s="12">
        <f>$AA$8*'[3]Eurostat POM Portables GU'!V33</f>
        <v>57.41913829587471</v>
      </c>
      <c r="AB42" s="12">
        <f>$AB$8*'[3]Eurostat POM Portables GU'!W33</f>
        <v>175.34265537968079</v>
      </c>
      <c r="AC42" s="13">
        <f t="shared" ref="AC42:BE42" si="32">AB42+(AB42*AB$44)</f>
        <v>185.86321470246165</v>
      </c>
      <c r="AD42" s="13">
        <f t="shared" si="32"/>
        <v>197.01500758460935</v>
      </c>
      <c r="AE42" s="13">
        <f t="shared" si="32"/>
        <v>208.8359080396859</v>
      </c>
      <c r="AF42" s="13">
        <f t="shared" si="32"/>
        <v>221.36606252206707</v>
      </c>
      <c r="AG42" s="13">
        <f t="shared" si="32"/>
        <v>234.64802627339108</v>
      </c>
      <c r="AH42" s="13">
        <f t="shared" si="32"/>
        <v>248.72690784979454</v>
      </c>
      <c r="AI42" s="13">
        <f t="shared" si="32"/>
        <v>263.65052232078222</v>
      </c>
      <c r="AJ42" s="13">
        <f t="shared" si="32"/>
        <v>279.46955366002913</v>
      </c>
      <c r="AK42" s="13">
        <f t="shared" si="32"/>
        <v>296.23772687963088</v>
      </c>
      <c r="AL42" s="13">
        <f t="shared" si="32"/>
        <v>314.01199049240876</v>
      </c>
      <c r="AM42" s="13">
        <f t="shared" si="32"/>
        <v>329.71259001702919</v>
      </c>
      <c r="AN42" s="13">
        <f t="shared" si="32"/>
        <v>346.19821951788066</v>
      </c>
      <c r="AO42" s="13">
        <f t="shared" si="32"/>
        <v>363.50813049377467</v>
      </c>
      <c r="AP42" s="13">
        <f t="shared" si="32"/>
        <v>381.68353701846343</v>
      </c>
      <c r="AQ42" s="13">
        <f t="shared" si="32"/>
        <v>400.76771386938663</v>
      </c>
      <c r="AR42" s="13">
        <f t="shared" si="32"/>
        <v>420.80609956285593</v>
      </c>
      <c r="AS42" s="13">
        <f t="shared" si="32"/>
        <v>441.84640454099872</v>
      </c>
      <c r="AT42" s="13">
        <f t="shared" si="32"/>
        <v>463.93872476804864</v>
      </c>
      <c r="AU42" s="13">
        <f t="shared" si="32"/>
        <v>487.13566100645107</v>
      </c>
      <c r="AV42" s="13">
        <f t="shared" si="32"/>
        <v>511.49244405677365</v>
      </c>
      <c r="AW42" s="13">
        <f t="shared" si="32"/>
        <v>526.83721737847691</v>
      </c>
      <c r="AX42" s="13">
        <f t="shared" si="32"/>
        <v>542.64233389983121</v>
      </c>
      <c r="AY42" s="13">
        <f t="shared" si="32"/>
        <v>558.92160391682614</v>
      </c>
      <c r="AZ42" s="13">
        <f t="shared" si="32"/>
        <v>575.68925203433093</v>
      </c>
      <c r="BA42" s="13">
        <f t="shared" si="32"/>
        <v>592.9599295953609</v>
      </c>
      <c r="BB42" s="13">
        <f t="shared" si="32"/>
        <v>610.74872748322173</v>
      </c>
      <c r="BC42" s="13">
        <f t="shared" si="32"/>
        <v>629.07118930771833</v>
      </c>
      <c r="BD42" s="13">
        <f t="shared" si="32"/>
        <v>647.94332498694985</v>
      </c>
      <c r="BE42" s="13">
        <f t="shared" si="32"/>
        <v>667.38162473655836</v>
      </c>
    </row>
    <row r="43" spans="1:57" x14ac:dyDescent="0.35">
      <c r="A43" s="86" t="s">
        <v>616</v>
      </c>
      <c r="B43" s="86"/>
      <c r="C43" s="86" t="s">
        <v>7</v>
      </c>
      <c r="D43" s="87" t="s">
        <v>621</v>
      </c>
      <c r="E43" s="87" t="s">
        <v>625</v>
      </c>
      <c r="F43" s="26" t="s">
        <v>630</v>
      </c>
      <c r="G43" s="12">
        <f t="shared" ref="G43:Q43" si="33">SUM(G12:G42)</f>
        <v>96.923806685238503</v>
      </c>
      <c r="H43" s="12">
        <f t="shared" si="33"/>
        <v>98.862282818943285</v>
      </c>
      <c r="I43" s="12">
        <f t="shared" si="33"/>
        <v>100.83952847532217</v>
      </c>
      <c r="J43" s="12">
        <f t="shared" si="33"/>
        <v>102.85631904482858</v>
      </c>
      <c r="K43" s="12">
        <f t="shared" si="33"/>
        <v>104.91344542572514</v>
      </c>
      <c r="L43" s="12">
        <f t="shared" si="33"/>
        <v>107.01171433423966</v>
      </c>
      <c r="M43" s="12">
        <f t="shared" si="33"/>
        <v>109.15194862092447</v>
      </c>
      <c r="N43" s="12">
        <f t="shared" si="33"/>
        <v>111.33498759334296</v>
      </c>
      <c r="O43" s="12">
        <f t="shared" si="33"/>
        <v>113.56168734520983</v>
      </c>
      <c r="P43" s="12">
        <f t="shared" si="33"/>
        <v>115.83292109211402</v>
      </c>
      <c r="Q43" s="12">
        <f t="shared" si="33"/>
        <v>118.14957951395628</v>
      </c>
      <c r="R43" s="12">
        <f>SUM(R12:R42)</f>
        <v>120.51257110423539</v>
      </c>
      <c r="S43" s="12">
        <f>SUM(S12:S42)</f>
        <v>296.45064429122812</v>
      </c>
      <c r="T43" s="12">
        <f t="shared" ref="T43:BE43" si="34">SUM(T12:T42)</f>
        <v>1621.3671047981372</v>
      </c>
      <c r="U43" s="12">
        <f t="shared" si="34"/>
        <v>1587.7837691982377</v>
      </c>
      <c r="V43" s="12">
        <f t="shared" si="34"/>
        <v>1234.8557441018875</v>
      </c>
      <c r="W43" s="12">
        <f t="shared" si="34"/>
        <v>187.60667544736296</v>
      </c>
      <c r="X43" s="12">
        <f t="shared" si="34"/>
        <v>431.33513468659032</v>
      </c>
      <c r="Y43" s="12">
        <f t="shared" si="34"/>
        <v>445.13382951428639</v>
      </c>
      <c r="Z43" s="12">
        <f t="shared" si="34"/>
        <v>494.54243933232152</v>
      </c>
      <c r="AA43" s="12">
        <f t="shared" si="34"/>
        <v>408.55350616369901</v>
      </c>
      <c r="AB43" s="12">
        <f t="shared" si="34"/>
        <v>1090.0761020935652</v>
      </c>
      <c r="AC43" s="12">
        <f t="shared" si="34"/>
        <v>1155.4806682191791</v>
      </c>
      <c r="AD43" s="12">
        <f t="shared" si="34"/>
        <v>1224.8095083123296</v>
      </c>
      <c r="AE43" s="12">
        <f t="shared" si="34"/>
        <v>1298.2980788110694</v>
      </c>
      <c r="AF43" s="12">
        <f t="shared" si="34"/>
        <v>1376.1959635397336</v>
      </c>
      <c r="AG43" s="12">
        <f t="shared" si="34"/>
        <v>1458.7677213521176</v>
      </c>
      <c r="AH43" s="12">
        <f t="shared" si="34"/>
        <v>1546.2937846332445</v>
      </c>
      <c r="AI43" s="12">
        <f t="shared" si="34"/>
        <v>1639.0714117112393</v>
      </c>
      <c r="AJ43" s="12">
        <f t="shared" si="34"/>
        <v>1737.4156964139138</v>
      </c>
      <c r="AK43" s="12">
        <f t="shared" si="34"/>
        <v>1841.6606381987483</v>
      </c>
      <c r="AL43" s="12">
        <f t="shared" si="34"/>
        <v>1952.1602764906731</v>
      </c>
      <c r="AM43" s="12">
        <f t="shared" si="34"/>
        <v>2049.7682903152077</v>
      </c>
      <c r="AN43" s="12">
        <f t="shared" si="34"/>
        <v>2152.2567048309675</v>
      </c>
      <c r="AO43" s="12">
        <f t="shared" si="34"/>
        <v>2259.8695400725164</v>
      </c>
      <c r="AP43" s="12">
        <f t="shared" si="34"/>
        <v>2372.8630170761417</v>
      </c>
      <c r="AQ43" s="12">
        <f t="shared" si="34"/>
        <v>2491.5061679299483</v>
      </c>
      <c r="AR43" s="12">
        <f t="shared" si="34"/>
        <v>2616.0814763264461</v>
      </c>
      <c r="AS43" s="12">
        <f t="shared" si="34"/>
        <v>2746.8855501427684</v>
      </c>
      <c r="AT43" s="12">
        <f t="shared" si="34"/>
        <v>2884.2298276499077</v>
      </c>
      <c r="AU43" s="12">
        <f t="shared" si="34"/>
        <v>3028.4413190324021</v>
      </c>
      <c r="AV43" s="12">
        <f t="shared" si="34"/>
        <v>3179.8633849840226</v>
      </c>
      <c r="AW43" s="12">
        <f t="shared" si="34"/>
        <v>3275.2592865335432</v>
      </c>
      <c r="AX43" s="12">
        <f t="shared" si="34"/>
        <v>3373.5170651295498</v>
      </c>
      <c r="AY43" s="12">
        <f t="shared" si="34"/>
        <v>3474.7225770834357</v>
      </c>
      <c r="AZ43" s="12">
        <f t="shared" si="34"/>
        <v>3578.964254395939</v>
      </c>
      <c r="BA43" s="12">
        <f t="shared" si="34"/>
        <v>3686.3331820278177</v>
      </c>
      <c r="BB43" s="12">
        <f t="shared" si="34"/>
        <v>3796.923177488653</v>
      </c>
      <c r="BC43" s="12">
        <f t="shared" si="34"/>
        <v>3910.8308728133111</v>
      </c>
      <c r="BD43" s="12">
        <f t="shared" si="34"/>
        <v>4028.1557989977118</v>
      </c>
      <c r="BE43" s="12">
        <f t="shared" si="34"/>
        <v>4149.0004729676411</v>
      </c>
    </row>
    <row r="44" spans="1:57" x14ac:dyDescent="0.35">
      <c r="F44" s="46" t="s">
        <v>69</v>
      </c>
      <c r="G44" s="47">
        <f t="shared" ref="G44:Q44" si="35">_xlfn.RRI(1,G43,H43)</f>
        <v>2.0000000000000018E-2</v>
      </c>
      <c r="H44" s="47">
        <f t="shared" si="35"/>
        <v>2.000000000000024E-2</v>
      </c>
      <c r="I44" s="47">
        <f t="shared" si="35"/>
        <v>1.9999999999999796E-2</v>
      </c>
      <c r="J44" s="47">
        <f t="shared" si="35"/>
        <v>2.0000000000000018E-2</v>
      </c>
      <c r="K44" s="47">
        <f t="shared" si="35"/>
        <v>2.0000000000000018E-2</v>
      </c>
      <c r="L44" s="47">
        <f t="shared" si="35"/>
        <v>2.000000000000024E-2</v>
      </c>
      <c r="M44" s="47">
        <f t="shared" si="35"/>
        <v>2.0000000000000018E-2</v>
      </c>
      <c r="N44" s="47">
        <f t="shared" si="35"/>
        <v>2.000000000000024E-2</v>
      </c>
      <c r="O44" s="47">
        <f t="shared" si="35"/>
        <v>2.0000000000000018E-2</v>
      </c>
      <c r="P44" s="47">
        <f t="shared" si="35"/>
        <v>1.9999999999999796E-2</v>
      </c>
      <c r="Q44" s="47">
        <f t="shared" si="35"/>
        <v>1.9999999999999796E-2</v>
      </c>
      <c r="R44" s="47">
        <f>_xlfn.RRI(1,R43,S43)</f>
        <v>1.4599146925080366</v>
      </c>
      <c r="S44" s="47">
        <f t="shared" ref="S44:AA44" si="36">_xlfn.RRI(1,S43,T43)</f>
        <v>4.4692649047014168</v>
      </c>
      <c r="T44" s="47">
        <f t="shared" si="36"/>
        <v>-2.0712974563574127E-2</v>
      </c>
      <c r="U44" s="47">
        <f t="shared" si="36"/>
        <v>-0.22227713366446844</v>
      </c>
      <c r="V44" s="47">
        <f t="shared" si="36"/>
        <v>-0.8480740148446978</v>
      </c>
      <c r="W44" s="47">
        <f t="shared" si="36"/>
        <v>1.2991459853869141</v>
      </c>
      <c r="X44" s="47">
        <f t="shared" si="36"/>
        <v>3.1990658117202253E-2</v>
      </c>
      <c r="Y44" s="47">
        <f t="shared" si="36"/>
        <v>0.11099720250862077</v>
      </c>
      <c r="Z44" s="47">
        <f t="shared" si="36"/>
        <v>-0.17387574114916327</v>
      </c>
      <c r="AA44" s="47">
        <f t="shared" si="36"/>
        <v>1.6681354722159552</v>
      </c>
      <c r="AB44" s="47">
        <v>0.06</v>
      </c>
      <c r="AC44" s="47">
        <v>0.06</v>
      </c>
      <c r="AD44" s="47">
        <v>0.06</v>
      </c>
      <c r="AE44" s="47">
        <v>0.06</v>
      </c>
      <c r="AF44" s="47">
        <v>0.06</v>
      </c>
      <c r="AG44" s="47">
        <v>0.06</v>
      </c>
      <c r="AH44" s="47">
        <v>0.06</v>
      </c>
      <c r="AI44" s="47">
        <v>0.06</v>
      </c>
      <c r="AJ44" s="47">
        <v>0.06</v>
      </c>
      <c r="AK44" s="47">
        <v>0.06</v>
      </c>
      <c r="AL44" s="47">
        <v>0.05</v>
      </c>
      <c r="AM44" s="47">
        <v>0.05</v>
      </c>
      <c r="AN44" s="47">
        <v>0.05</v>
      </c>
      <c r="AO44" s="47">
        <v>0.05</v>
      </c>
      <c r="AP44" s="47">
        <v>0.05</v>
      </c>
      <c r="AQ44" s="47">
        <v>0.05</v>
      </c>
      <c r="AR44" s="47">
        <v>0.05</v>
      </c>
      <c r="AS44" s="47">
        <v>0.05</v>
      </c>
      <c r="AT44" s="47">
        <v>0.05</v>
      </c>
      <c r="AU44" s="47">
        <v>0.05</v>
      </c>
      <c r="AV44" s="47">
        <v>0.03</v>
      </c>
      <c r="AW44" s="47">
        <v>0.03</v>
      </c>
      <c r="AX44" s="47">
        <v>0.03</v>
      </c>
      <c r="AY44" s="47">
        <v>0.03</v>
      </c>
      <c r="AZ44" s="47">
        <v>0.03</v>
      </c>
      <c r="BA44" s="47">
        <v>0.03</v>
      </c>
      <c r="BB44" s="47">
        <v>0.03</v>
      </c>
      <c r="BC44" s="47">
        <v>0.03</v>
      </c>
      <c r="BD44" s="47">
        <v>0.03</v>
      </c>
      <c r="BE44" s="47">
        <v>0.03</v>
      </c>
    </row>
    <row r="45" spans="1:57" x14ac:dyDescent="0.35">
      <c r="R45" s="5"/>
      <c r="S45" s="5"/>
      <c r="T45" s="5"/>
      <c r="U45" s="5"/>
      <c r="V45" s="5"/>
      <c r="W45" s="5"/>
      <c r="X45" s="5"/>
      <c r="Y45" s="5"/>
      <c r="Z45" s="5"/>
      <c r="AA45" s="5"/>
    </row>
    <row r="46" spans="1:57" x14ac:dyDescent="0.35">
      <c r="F46" s="15" t="s">
        <v>611</v>
      </c>
      <c r="G46" s="15"/>
      <c r="H46" s="15"/>
      <c r="I46" s="16"/>
      <c r="J46" s="16"/>
      <c r="K46" s="16"/>
      <c r="L46" s="16"/>
      <c r="M46" s="16"/>
      <c r="N46" s="16"/>
      <c r="O46" s="16"/>
      <c r="P46" s="16"/>
      <c r="Q46" s="16"/>
      <c r="R46" s="5"/>
    </row>
    <row r="47" spans="1:57" x14ac:dyDescent="0.35">
      <c r="F47" s="13" t="s">
        <v>71</v>
      </c>
      <c r="G47" s="13"/>
      <c r="H47" s="13"/>
    </row>
    <row r="48" spans="1:57" x14ac:dyDescent="0.35">
      <c r="F48" s="48" t="s">
        <v>598</v>
      </c>
      <c r="G48" s="47">
        <f>_xlfn.RRI(5,V43,AA43)</f>
        <v>-0.19845752152533469</v>
      </c>
    </row>
  </sheetData>
  <mergeCells count="4">
    <mergeCell ref="R2:AB2"/>
    <mergeCell ref="G10:Q10"/>
    <mergeCell ref="R10:AB10"/>
    <mergeCell ref="AC10:BE10"/>
  </mergeCells>
  <pageMargins left="0.7" right="0.7" top="0.78740157499999996" bottom="0.78740157499999996" header="0.3" footer="0.3"/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A1F44-9356-45BC-AABD-DC90D6B81FD4}">
  <sheetPr>
    <tabColor rgb="FFFF0000"/>
  </sheetPr>
  <dimension ref="A1:BB37"/>
  <sheetViews>
    <sheetView topLeftCell="A16" zoomScale="56" zoomScaleNormal="56" workbookViewId="0">
      <selection sqref="A1:C1"/>
    </sheetView>
  </sheetViews>
  <sheetFormatPr baseColWidth="10" defaultColWidth="10.81640625" defaultRowHeight="14.5" x14ac:dyDescent="0.35"/>
  <sheetData>
    <row r="1" spans="1:54" ht="15" thickBot="1" x14ac:dyDescent="0.4">
      <c r="A1" s="100" t="s">
        <v>84</v>
      </c>
      <c r="B1" s="101"/>
      <c r="C1" s="102"/>
      <c r="D1" s="100" t="s">
        <v>92</v>
      </c>
      <c r="E1" s="101"/>
      <c r="F1" s="101"/>
      <c r="G1" s="101"/>
      <c r="H1" s="101"/>
      <c r="I1" s="101"/>
      <c r="J1" s="102"/>
    </row>
    <row r="2" spans="1:54" ht="15" thickBot="1" x14ac:dyDescent="0.4">
      <c r="A2" s="100" t="s">
        <v>86</v>
      </c>
      <c r="B2" s="101"/>
      <c r="C2" s="102"/>
      <c r="D2" s="103" t="s">
        <v>93</v>
      </c>
      <c r="E2" s="104"/>
      <c r="F2" s="104"/>
      <c r="G2" s="104"/>
      <c r="H2" s="104"/>
      <c r="I2" s="104"/>
      <c r="J2" s="105"/>
      <c r="K2" s="23" t="s">
        <v>94</v>
      </c>
      <c r="L2" s="23" t="s">
        <v>95</v>
      </c>
      <c r="M2" s="23" t="s">
        <v>96</v>
      </c>
    </row>
    <row r="3" spans="1:54" x14ac:dyDescent="0.35">
      <c r="A3" s="94"/>
      <c r="B3" s="94"/>
      <c r="C3" s="94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  <c r="U3" s="94"/>
      <c r="V3" s="94"/>
      <c r="W3" s="94"/>
      <c r="X3" s="94"/>
    </row>
    <row r="4" spans="1:54" x14ac:dyDescent="0.35">
      <c r="A4" t="s">
        <v>88</v>
      </c>
      <c r="B4" t="s">
        <v>88</v>
      </c>
      <c r="C4">
        <f t="shared" ref="C4:I4" si="0">D4-1</f>
        <v>2000</v>
      </c>
      <c r="D4">
        <f t="shared" si="0"/>
        <v>2001</v>
      </c>
      <c r="E4">
        <f t="shared" si="0"/>
        <v>2002</v>
      </c>
      <c r="F4">
        <f t="shared" si="0"/>
        <v>2003</v>
      </c>
      <c r="G4">
        <f t="shared" si="0"/>
        <v>2004</v>
      </c>
      <c r="H4">
        <f t="shared" si="0"/>
        <v>2005</v>
      </c>
      <c r="I4">
        <f t="shared" si="0"/>
        <v>2006</v>
      </c>
      <c r="J4">
        <f>K4-1</f>
        <v>2007</v>
      </c>
      <c r="K4">
        <f>[4]EPBA!C$1</f>
        <v>2008</v>
      </c>
      <c r="L4">
        <f>[4]EPBA!D$1</f>
        <v>2009</v>
      </c>
      <c r="M4">
        <f>[4]EPBA!E$1</f>
        <v>2010</v>
      </c>
      <c r="N4">
        <f>[4]EPBA!F$1</f>
        <v>2011</v>
      </c>
      <c r="O4">
        <f>[4]EPBA!G$1</f>
        <v>2012</v>
      </c>
      <c r="P4">
        <f>[4]EPBA!H$1</f>
        <v>2013</v>
      </c>
      <c r="Q4">
        <f>[4]EPBA!I$1</f>
        <v>2014</v>
      </c>
      <c r="R4">
        <f>[4]EPBA!J$1</f>
        <v>2015</v>
      </c>
      <c r="S4">
        <f>R4+1</f>
        <v>2016</v>
      </c>
      <c r="T4">
        <f t="shared" ref="T4:X4" si="1">S4+1</f>
        <v>2017</v>
      </c>
      <c r="U4">
        <f t="shared" si="1"/>
        <v>2018</v>
      </c>
      <c r="V4">
        <f t="shared" si="1"/>
        <v>2019</v>
      </c>
      <c r="W4">
        <f t="shared" si="1"/>
        <v>2020</v>
      </c>
      <c r="X4">
        <f t="shared" si="1"/>
        <v>2021</v>
      </c>
      <c r="Y4" s="86">
        <f t="shared" ref="Y4" si="2">X4+1</f>
        <v>2022</v>
      </c>
      <c r="Z4" s="86">
        <f t="shared" ref="Z4" si="3">Y4+1</f>
        <v>2023</v>
      </c>
      <c r="AA4" s="86">
        <f t="shared" ref="AA4" si="4">Z4+1</f>
        <v>2024</v>
      </c>
      <c r="AB4" s="86">
        <f t="shared" ref="AB4" si="5">AA4+1</f>
        <v>2025</v>
      </c>
      <c r="AC4" s="86">
        <f t="shared" ref="AC4" si="6">AB4+1</f>
        <v>2026</v>
      </c>
      <c r="AD4" s="86">
        <f t="shared" ref="AD4" si="7">AC4+1</f>
        <v>2027</v>
      </c>
      <c r="AE4" s="86">
        <f t="shared" ref="AE4" si="8">AD4+1</f>
        <v>2028</v>
      </c>
      <c r="AF4" s="86">
        <f t="shared" ref="AF4" si="9">AE4+1</f>
        <v>2029</v>
      </c>
      <c r="AG4" s="86">
        <f t="shared" ref="AG4" si="10">AF4+1</f>
        <v>2030</v>
      </c>
      <c r="AH4" s="86">
        <f t="shared" ref="AH4" si="11">AG4+1</f>
        <v>2031</v>
      </c>
      <c r="AI4" s="86">
        <f t="shared" ref="AI4" si="12">AH4+1</f>
        <v>2032</v>
      </c>
      <c r="AJ4" s="86">
        <f t="shared" ref="AJ4" si="13">AI4+1</f>
        <v>2033</v>
      </c>
      <c r="AK4" s="86">
        <f t="shared" ref="AK4" si="14">AJ4+1</f>
        <v>2034</v>
      </c>
      <c r="AL4" s="86">
        <f t="shared" ref="AL4" si="15">AK4+1</f>
        <v>2035</v>
      </c>
      <c r="AM4" s="86">
        <f t="shared" ref="AM4" si="16">AL4+1</f>
        <v>2036</v>
      </c>
      <c r="AN4" s="86">
        <f t="shared" ref="AN4" si="17">AM4+1</f>
        <v>2037</v>
      </c>
      <c r="AO4" s="86">
        <f t="shared" ref="AO4" si="18">AN4+1</f>
        <v>2038</v>
      </c>
      <c r="AP4" s="86">
        <f t="shared" ref="AP4" si="19">AO4+1</f>
        <v>2039</v>
      </c>
      <c r="AQ4" s="86">
        <f t="shared" ref="AQ4" si="20">AP4+1</f>
        <v>2040</v>
      </c>
      <c r="AR4" s="86">
        <f t="shared" ref="AR4" si="21">AQ4+1</f>
        <v>2041</v>
      </c>
      <c r="AS4" s="86">
        <f t="shared" ref="AS4" si="22">AR4+1</f>
        <v>2042</v>
      </c>
      <c r="AT4" s="86">
        <f t="shared" ref="AT4" si="23">AS4+1</f>
        <v>2043</v>
      </c>
      <c r="AU4" s="86">
        <f t="shared" ref="AU4" si="24">AT4+1</f>
        <v>2044</v>
      </c>
      <c r="AV4" s="86">
        <f t="shared" ref="AV4" si="25">AU4+1</f>
        <v>2045</v>
      </c>
      <c r="AW4" s="86">
        <f t="shared" ref="AW4" si="26">AV4+1</f>
        <v>2046</v>
      </c>
      <c r="AX4" s="86">
        <f t="shared" ref="AX4" si="27">AW4+1</f>
        <v>2047</v>
      </c>
      <c r="AY4" s="86">
        <f t="shared" ref="AY4" si="28">AX4+1</f>
        <v>2048</v>
      </c>
      <c r="AZ4" s="86">
        <f t="shared" ref="AZ4" si="29">AY4+1</f>
        <v>2049</v>
      </c>
      <c r="BA4" s="86">
        <f t="shared" ref="BA4" si="30">AZ4+1</f>
        <v>2050</v>
      </c>
      <c r="BB4" s="86"/>
    </row>
    <row r="5" spans="1:54" x14ac:dyDescent="0.35">
      <c r="A5" s="18" t="str">
        <f>[4]EPBA!B2</f>
        <v>AUT</v>
      </c>
      <c r="B5" s="18" t="s">
        <v>41</v>
      </c>
      <c r="C5" s="19">
        <v>7.0085255188471534E-3</v>
      </c>
      <c r="D5" s="19">
        <v>1.3297230122843716E-2</v>
      </c>
      <c r="E5" s="19">
        <v>1.2878388122782747E-2</v>
      </c>
      <c r="F5" s="19">
        <v>1.7937504706107412E-2</v>
      </c>
      <c r="G5" s="19">
        <v>1.9787903211282758E-2</v>
      </c>
      <c r="H5" s="19">
        <v>2.692066882804265E-2</v>
      </c>
      <c r="I5" s="19">
        <v>2.3865887395759747E-2</v>
      </c>
      <c r="J5" s="19">
        <v>2.6138722995290901E-2</v>
      </c>
      <c r="K5" s="19">
        <v>2.396640186588498E-2</v>
      </c>
      <c r="L5" s="19">
        <v>2.4658716626231623E-2</v>
      </c>
      <c r="M5" s="19">
        <v>2.5341301094850034E-2</v>
      </c>
      <c r="N5" s="19">
        <v>2.15568870257987E-2</v>
      </c>
      <c r="O5" s="19">
        <v>1.5030475486600988E-2</v>
      </c>
      <c r="P5" s="19">
        <v>1.59275015978593E-2</v>
      </c>
      <c r="Q5" s="19">
        <v>1.7322632175366427E-2</v>
      </c>
      <c r="R5" s="19">
        <v>1.5470059082960874E-2</v>
      </c>
      <c r="S5" s="19">
        <v>1.2360791480271886E-2</v>
      </c>
      <c r="T5" s="19">
        <v>1.3945670598441073E-2</v>
      </c>
      <c r="U5" s="19">
        <v>1.6485375781176176E-2</v>
      </c>
      <c r="V5" s="19">
        <v>1.5757603737029412E-2</v>
      </c>
      <c r="W5" s="19">
        <v>2.2834282031425516E-2</v>
      </c>
      <c r="X5" s="19">
        <v>1.7847657180295413E-2</v>
      </c>
      <c r="Y5" s="19">
        <v>1.7847657180295413E-2</v>
      </c>
      <c r="Z5" s="19">
        <v>1.7847657180295413E-2</v>
      </c>
      <c r="AA5" s="19">
        <v>1.7847657180295413E-2</v>
      </c>
      <c r="AB5" s="19">
        <v>1.7847657180295413E-2</v>
      </c>
      <c r="AC5" s="19">
        <v>1.7847657180295413E-2</v>
      </c>
      <c r="AD5" s="19">
        <v>1.7847657180295413E-2</v>
      </c>
      <c r="AE5" s="19">
        <v>1.7847657180295413E-2</v>
      </c>
      <c r="AF5" s="19">
        <v>1.7847657180295413E-2</v>
      </c>
      <c r="AG5" s="19">
        <v>1.78476571802954E-2</v>
      </c>
      <c r="AH5" s="19">
        <v>1.78476571802954E-2</v>
      </c>
      <c r="AI5" s="19">
        <v>1.78476571802954E-2</v>
      </c>
      <c r="AJ5" s="19">
        <v>1.78476571802954E-2</v>
      </c>
      <c r="AK5" s="19">
        <v>1.78476571802954E-2</v>
      </c>
      <c r="AL5" s="19">
        <v>1.78476571802954E-2</v>
      </c>
      <c r="AM5" s="19">
        <v>1.78476571802954E-2</v>
      </c>
      <c r="AN5" s="19">
        <v>1.78476571802954E-2</v>
      </c>
      <c r="AO5" s="19">
        <v>1.78476571802954E-2</v>
      </c>
      <c r="AP5" s="19">
        <v>1.78476571802954E-2</v>
      </c>
      <c r="AQ5" s="19">
        <v>1.78476571802954E-2</v>
      </c>
      <c r="AR5" s="19">
        <v>1.78476571802954E-2</v>
      </c>
      <c r="AS5" s="19">
        <v>1.78476571802954E-2</v>
      </c>
      <c r="AT5" s="19">
        <v>1.78476571802954E-2</v>
      </c>
      <c r="AU5" s="19">
        <v>1.78476571802954E-2</v>
      </c>
      <c r="AV5" s="19">
        <v>1.78476571802954E-2</v>
      </c>
      <c r="AW5" s="19">
        <v>1.78476571802954E-2</v>
      </c>
      <c r="AX5" s="19">
        <v>1.78476571802954E-2</v>
      </c>
      <c r="AY5" s="19">
        <v>1.78476571802954E-2</v>
      </c>
      <c r="AZ5" s="19">
        <v>1.78476571802954E-2</v>
      </c>
      <c r="BA5" s="19">
        <v>1.78476571802954E-2</v>
      </c>
      <c r="BB5" s="19"/>
    </row>
    <row r="6" spans="1:54" s="21" customFormat="1" x14ac:dyDescent="0.35">
      <c r="A6" s="20" t="str">
        <f>[4]EPBA!B3</f>
        <v>BEL</v>
      </c>
      <c r="B6" s="18" t="s">
        <v>42</v>
      </c>
      <c r="C6" s="19">
        <v>1.7022242264717019E-2</v>
      </c>
      <c r="D6" s="19">
        <v>1.6145046435952534E-2</v>
      </c>
      <c r="E6" s="19">
        <v>1.4348687724917229E-2</v>
      </c>
      <c r="F6" s="19">
        <v>1.5516526422350877E-2</v>
      </c>
      <c r="G6" s="19">
        <v>1.7710552588050855E-2</v>
      </c>
      <c r="H6" s="19">
        <v>1.8722032009980613E-2</v>
      </c>
      <c r="I6" s="19">
        <v>2.1238675593516637E-2</v>
      </c>
      <c r="J6" s="19">
        <v>2.496754071339289E-2</v>
      </c>
      <c r="K6" s="19">
        <v>2.2811311901453826E-2</v>
      </c>
      <c r="L6" s="19">
        <v>2.0155154311157546E-2</v>
      </c>
      <c r="M6" s="19">
        <v>2.0205544712290319E-2</v>
      </c>
      <c r="N6" s="19">
        <v>1.772661209527646E-2</v>
      </c>
      <c r="O6" s="19">
        <v>1.7320004148087535E-2</v>
      </c>
      <c r="P6" s="19">
        <v>1.9753086352908737E-2</v>
      </c>
      <c r="Q6" s="19">
        <v>2.1366397880014126E-2</v>
      </c>
      <c r="R6" s="19">
        <v>2.4119370088759595E-2</v>
      </c>
      <c r="S6" s="19">
        <v>2.9959165542173358E-2</v>
      </c>
      <c r="T6" s="19">
        <v>2.696658557660701E-2</v>
      </c>
      <c r="U6" s="19">
        <v>3.0988708129856862E-2</v>
      </c>
      <c r="V6" s="19">
        <v>3.3280537893015084E-2</v>
      </c>
      <c r="W6" s="19">
        <v>4.3905593336371646E-2</v>
      </c>
      <c r="X6" s="19">
        <v>4.8025423649028641E-2</v>
      </c>
      <c r="Y6" s="19">
        <v>4.8025423649028641E-2</v>
      </c>
      <c r="Z6" s="19">
        <v>4.8025423649028641E-2</v>
      </c>
      <c r="AA6" s="19">
        <v>4.8025423649028641E-2</v>
      </c>
      <c r="AB6" s="19">
        <v>4.8025423649028641E-2</v>
      </c>
      <c r="AC6" s="19">
        <v>4.8025423649028641E-2</v>
      </c>
      <c r="AD6" s="19">
        <v>4.8025423649028641E-2</v>
      </c>
      <c r="AE6" s="19">
        <v>4.8025423649028641E-2</v>
      </c>
      <c r="AF6" s="19">
        <v>4.8025423649028641E-2</v>
      </c>
      <c r="AG6" s="19">
        <v>4.8025423649028599E-2</v>
      </c>
      <c r="AH6" s="19">
        <v>4.8025423649028599E-2</v>
      </c>
      <c r="AI6" s="19">
        <v>4.8025423649028599E-2</v>
      </c>
      <c r="AJ6" s="19">
        <v>4.8025423649028599E-2</v>
      </c>
      <c r="AK6" s="19">
        <v>4.8025423649028599E-2</v>
      </c>
      <c r="AL6" s="19">
        <v>4.8025423649028599E-2</v>
      </c>
      <c r="AM6" s="19">
        <v>4.8025423649028599E-2</v>
      </c>
      <c r="AN6" s="19">
        <v>4.8025423649028599E-2</v>
      </c>
      <c r="AO6" s="19">
        <v>4.8025423649028599E-2</v>
      </c>
      <c r="AP6" s="19">
        <v>4.8025423649028599E-2</v>
      </c>
      <c r="AQ6" s="19">
        <v>4.8025423649028599E-2</v>
      </c>
      <c r="AR6" s="19">
        <v>4.8025423649028599E-2</v>
      </c>
      <c r="AS6" s="19">
        <v>4.8025423649028599E-2</v>
      </c>
      <c r="AT6" s="19">
        <v>4.8025423649028599E-2</v>
      </c>
      <c r="AU6" s="19">
        <v>4.8025423649028599E-2</v>
      </c>
      <c r="AV6" s="19">
        <v>4.8025423649028599E-2</v>
      </c>
      <c r="AW6" s="19">
        <v>4.8025423649028599E-2</v>
      </c>
      <c r="AX6" s="19">
        <v>4.8025423649028599E-2</v>
      </c>
      <c r="AY6" s="19">
        <v>4.8025423649028599E-2</v>
      </c>
      <c r="AZ6" s="19">
        <v>4.8025423649028599E-2</v>
      </c>
      <c r="BA6" s="19">
        <v>4.8025423649028599E-2</v>
      </c>
      <c r="BB6" s="19"/>
    </row>
    <row r="7" spans="1:54" x14ac:dyDescent="0.35">
      <c r="A7" s="18" t="str">
        <f>[4]EPBA!B4</f>
        <v>BGR</v>
      </c>
      <c r="B7" s="18" t="s">
        <v>43</v>
      </c>
      <c r="C7" s="19">
        <v>1.767970248156239E-3</v>
      </c>
      <c r="D7" s="19">
        <v>2.0864486108579479E-3</v>
      </c>
      <c r="E7" s="19">
        <v>2.6506819351711391E-3</v>
      </c>
      <c r="F7" s="19">
        <v>3.3571098493254607E-3</v>
      </c>
      <c r="G7" s="19">
        <v>3.4706031619970027E-3</v>
      </c>
      <c r="H7" s="19">
        <v>3.3163221625634133E-3</v>
      </c>
      <c r="I7" s="19">
        <v>2.5505034887958271E-3</v>
      </c>
      <c r="J7" s="19">
        <v>2.5050742117133261E-3</v>
      </c>
      <c r="K7" s="19">
        <v>2.8717232393824722E-3</v>
      </c>
      <c r="L7" s="19">
        <v>3.7356283046414904E-3</v>
      </c>
      <c r="M7" s="19">
        <v>3.520007907265608E-3</v>
      </c>
      <c r="N7" s="19">
        <v>3.5204125183694495E-3</v>
      </c>
      <c r="O7" s="19">
        <v>3.6046554211974498E-3</v>
      </c>
      <c r="P7" s="19">
        <v>3.3169629909842839E-3</v>
      </c>
      <c r="Q7" s="19">
        <v>3.0520874469300708E-3</v>
      </c>
      <c r="R7" s="19">
        <v>2.5597926366722197E-3</v>
      </c>
      <c r="S7" s="19">
        <v>2.9624830409560976E-3</v>
      </c>
      <c r="T7" s="19">
        <v>2.5599451220099261E-3</v>
      </c>
      <c r="U7" s="19">
        <v>3.225525356884645E-3</v>
      </c>
      <c r="V7" s="19">
        <v>3.2349402691920124E-3</v>
      </c>
      <c r="W7" s="19">
        <v>4.0506343959775138E-3</v>
      </c>
      <c r="X7" s="19">
        <v>3.4177434924191901E-3</v>
      </c>
      <c r="Y7" s="19">
        <v>3.4177434924191901E-3</v>
      </c>
      <c r="Z7" s="19">
        <v>3.4177434924191901E-3</v>
      </c>
      <c r="AA7" s="19">
        <v>3.4177434924191901E-3</v>
      </c>
      <c r="AB7" s="19">
        <v>3.4177434924191901E-3</v>
      </c>
      <c r="AC7" s="19">
        <v>3.4177434924191901E-3</v>
      </c>
      <c r="AD7" s="19">
        <v>3.4177434924191901E-3</v>
      </c>
      <c r="AE7" s="19">
        <v>3.4177434924191901E-3</v>
      </c>
      <c r="AF7" s="19">
        <v>3.4177434924191901E-3</v>
      </c>
      <c r="AG7" s="19">
        <v>3.4177434924191901E-3</v>
      </c>
      <c r="AH7" s="19">
        <v>3.4177434924191901E-3</v>
      </c>
      <c r="AI7" s="19">
        <v>3.4177434924191901E-3</v>
      </c>
      <c r="AJ7" s="19">
        <v>3.4177434924191901E-3</v>
      </c>
      <c r="AK7" s="19">
        <v>3.4177434924191901E-3</v>
      </c>
      <c r="AL7" s="19">
        <v>3.4177434924191901E-3</v>
      </c>
      <c r="AM7" s="19">
        <v>3.4177434924191901E-3</v>
      </c>
      <c r="AN7" s="19">
        <v>3.4177434924191901E-3</v>
      </c>
      <c r="AO7" s="19">
        <v>3.4177434924191901E-3</v>
      </c>
      <c r="AP7" s="19">
        <v>3.4177434924191901E-3</v>
      </c>
      <c r="AQ7" s="19">
        <v>3.4177434924191901E-3</v>
      </c>
      <c r="AR7" s="19">
        <v>3.4177434924191901E-3</v>
      </c>
      <c r="AS7" s="19">
        <v>3.4177434924191901E-3</v>
      </c>
      <c r="AT7" s="19">
        <v>3.4177434924191901E-3</v>
      </c>
      <c r="AU7" s="19">
        <v>3.4177434924191901E-3</v>
      </c>
      <c r="AV7" s="19">
        <v>3.4177434924191901E-3</v>
      </c>
      <c r="AW7" s="19">
        <v>3.4177434924191901E-3</v>
      </c>
      <c r="AX7" s="19">
        <v>3.4177434924191901E-3</v>
      </c>
      <c r="AY7" s="19">
        <v>3.4177434924191901E-3</v>
      </c>
      <c r="AZ7" s="19">
        <v>3.4177434924191901E-3</v>
      </c>
      <c r="BA7" s="19">
        <v>3.4177434924191901E-3</v>
      </c>
      <c r="BB7" s="19"/>
    </row>
    <row r="8" spans="1:54" x14ac:dyDescent="0.35">
      <c r="A8" s="18" t="str">
        <f>[4]EPBA!B31</f>
        <v>CHE</v>
      </c>
      <c r="B8" s="18" t="s">
        <v>44</v>
      </c>
      <c r="C8" s="24">
        <v>2.9547683597984024E-3</v>
      </c>
      <c r="D8" s="19">
        <v>2.9809960764369376E-3</v>
      </c>
      <c r="E8" s="19">
        <v>4.8769934023093486E-3</v>
      </c>
      <c r="F8" s="19">
        <v>5.4282630951802266E-3</v>
      </c>
      <c r="G8" s="19">
        <v>5.6748258065975332E-3</v>
      </c>
      <c r="H8" s="19">
        <v>4.9597577066300439E-3</v>
      </c>
      <c r="I8" s="19">
        <v>4.4948630785420088E-3</v>
      </c>
      <c r="J8" s="19">
        <v>4.0856610981630688E-3</v>
      </c>
      <c r="K8" s="19">
        <v>3.6435342750748365E-3</v>
      </c>
      <c r="L8" s="19">
        <v>3.6849986814839193E-3</v>
      </c>
      <c r="M8" s="19">
        <v>2.9141638981946784E-3</v>
      </c>
      <c r="N8" s="19">
        <v>3.1710301046981334E-3</v>
      </c>
      <c r="O8" s="19">
        <v>3.4281429450151234E-3</v>
      </c>
      <c r="P8" s="19">
        <v>3.2721722803537813E-3</v>
      </c>
      <c r="Q8" s="19">
        <v>2.9625471046068478E-3</v>
      </c>
      <c r="R8" s="19">
        <v>3.511634397799434E-3</v>
      </c>
      <c r="S8" s="19">
        <v>3.3866597240867105E-3</v>
      </c>
      <c r="T8" s="19">
        <v>3.8019435907940247E-3</v>
      </c>
      <c r="U8" s="19">
        <v>3.7116693103115238E-3</v>
      </c>
      <c r="V8" s="19">
        <v>3.6516151426631807E-3</v>
      </c>
      <c r="W8" s="19">
        <v>4.3735600357026868E-3</v>
      </c>
      <c r="X8" s="19">
        <v>5.0466315803510886E-3</v>
      </c>
      <c r="Y8" s="19">
        <v>5.0466315803510886E-3</v>
      </c>
      <c r="Z8" s="19">
        <v>5.0466315803510886E-3</v>
      </c>
      <c r="AA8" s="19">
        <v>5.0466315803510886E-3</v>
      </c>
      <c r="AB8" s="19">
        <v>5.0466315803510886E-3</v>
      </c>
      <c r="AC8" s="19">
        <v>5.0466315803510886E-3</v>
      </c>
      <c r="AD8" s="19">
        <v>5.0466315803510886E-3</v>
      </c>
      <c r="AE8" s="19">
        <v>5.0466315803510886E-3</v>
      </c>
      <c r="AF8" s="19">
        <v>5.0466315803510886E-3</v>
      </c>
      <c r="AG8" s="19">
        <v>5.0466315803510903E-3</v>
      </c>
      <c r="AH8" s="19">
        <v>5.0466315803510903E-3</v>
      </c>
      <c r="AI8" s="19">
        <v>5.0466315803510903E-3</v>
      </c>
      <c r="AJ8" s="19">
        <v>5.0466315803510903E-3</v>
      </c>
      <c r="AK8" s="19">
        <v>5.0466315803510903E-3</v>
      </c>
      <c r="AL8" s="19">
        <v>5.0466315803510903E-3</v>
      </c>
      <c r="AM8" s="19">
        <v>5.0466315803510903E-3</v>
      </c>
      <c r="AN8" s="19">
        <v>5.0466315803510903E-3</v>
      </c>
      <c r="AO8" s="19">
        <v>5.0466315803510903E-3</v>
      </c>
      <c r="AP8" s="19">
        <v>5.0466315803510903E-3</v>
      </c>
      <c r="AQ8" s="19">
        <v>5.0466315803510903E-3</v>
      </c>
      <c r="AR8" s="19">
        <v>5.0466315803510903E-3</v>
      </c>
      <c r="AS8" s="19">
        <v>5.0466315803510903E-3</v>
      </c>
      <c r="AT8" s="19">
        <v>5.0466315803510903E-3</v>
      </c>
      <c r="AU8" s="19">
        <v>5.0466315803510903E-3</v>
      </c>
      <c r="AV8" s="19">
        <v>5.0466315803510903E-3</v>
      </c>
      <c r="AW8" s="19">
        <v>5.0466315803510903E-3</v>
      </c>
      <c r="AX8" s="19">
        <v>5.0466315803510903E-3</v>
      </c>
      <c r="AY8" s="19">
        <v>5.0466315803510903E-3</v>
      </c>
      <c r="AZ8" s="19">
        <v>5.0466315803510903E-3</v>
      </c>
      <c r="BA8" s="19">
        <v>5.0466315803510903E-3</v>
      </c>
      <c r="BB8" s="19"/>
    </row>
    <row r="9" spans="1:54" x14ac:dyDescent="0.35">
      <c r="A9" s="18" t="str">
        <f>[4]EPBA!B6</f>
        <v>CYP</v>
      </c>
      <c r="B9" s="18" t="s">
        <v>45</v>
      </c>
      <c r="C9" s="19">
        <v>1.2847653530488475E-3</v>
      </c>
      <c r="D9" s="19">
        <v>1.4296735673710928E-3</v>
      </c>
      <c r="E9" s="19">
        <v>1.2980370264328907E-3</v>
      </c>
      <c r="F9" s="19">
        <v>1.2730617493233907E-3</v>
      </c>
      <c r="G9" s="19">
        <v>1.4009832967471051E-3</v>
      </c>
      <c r="H9" s="19">
        <v>1.3974038189777066E-3</v>
      </c>
      <c r="I9" s="19">
        <v>1.2538903857781747E-3</v>
      </c>
      <c r="J9" s="19">
        <v>1.5438340411667885E-3</v>
      </c>
      <c r="K9" s="19">
        <v>1.3151358652477131E-3</v>
      </c>
      <c r="L9" s="19">
        <v>1.305183335531419E-3</v>
      </c>
      <c r="M9" s="19">
        <v>1.2080492915155282E-3</v>
      </c>
      <c r="N9" s="19">
        <v>1.3102157618379571E-3</v>
      </c>
      <c r="O9" s="19">
        <v>8.688049801602978E-4</v>
      </c>
      <c r="P9" s="19">
        <v>7.1586357450043091E-4</v>
      </c>
      <c r="Q9" s="19">
        <v>7.0205546328406642E-4</v>
      </c>
      <c r="R9" s="19">
        <v>8.7195189581535401E-4</v>
      </c>
      <c r="S9" s="19">
        <v>1.3197049994708695E-3</v>
      </c>
      <c r="T9" s="19">
        <v>1.300302317670844E-3</v>
      </c>
      <c r="U9" s="19">
        <v>1.552480661448965E-3</v>
      </c>
      <c r="V9" s="19">
        <v>1.1827559643047083E-3</v>
      </c>
      <c r="W9" s="19">
        <v>1.6670115917726323E-3</v>
      </c>
      <c r="X9" s="19">
        <v>2.3450672645575748E-3</v>
      </c>
      <c r="Y9" s="19">
        <v>2.3450672645575748E-3</v>
      </c>
      <c r="Z9" s="19">
        <v>2.3450672645575748E-3</v>
      </c>
      <c r="AA9" s="19">
        <v>2.3450672645575748E-3</v>
      </c>
      <c r="AB9" s="19">
        <v>2.3450672645575748E-3</v>
      </c>
      <c r="AC9" s="19">
        <v>2.3450672645575748E-3</v>
      </c>
      <c r="AD9" s="19">
        <v>2.3450672645575748E-3</v>
      </c>
      <c r="AE9" s="19">
        <v>2.3450672645575748E-3</v>
      </c>
      <c r="AF9" s="19">
        <v>2.3450672645575748E-3</v>
      </c>
      <c r="AG9" s="19">
        <v>2.34506726455757E-3</v>
      </c>
      <c r="AH9" s="19">
        <v>2.34506726455757E-3</v>
      </c>
      <c r="AI9" s="19">
        <v>2.34506726455757E-3</v>
      </c>
      <c r="AJ9" s="19">
        <v>2.34506726455757E-3</v>
      </c>
      <c r="AK9" s="19">
        <v>2.34506726455757E-3</v>
      </c>
      <c r="AL9" s="19">
        <v>2.34506726455757E-3</v>
      </c>
      <c r="AM9" s="19">
        <v>2.34506726455757E-3</v>
      </c>
      <c r="AN9" s="19">
        <v>2.34506726455757E-3</v>
      </c>
      <c r="AO9" s="19">
        <v>2.34506726455757E-3</v>
      </c>
      <c r="AP9" s="19">
        <v>2.34506726455757E-3</v>
      </c>
      <c r="AQ9" s="19">
        <v>2.34506726455757E-3</v>
      </c>
      <c r="AR9" s="19">
        <v>2.34506726455757E-3</v>
      </c>
      <c r="AS9" s="19">
        <v>2.34506726455757E-3</v>
      </c>
      <c r="AT9" s="19">
        <v>2.34506726455757E-3</v>
      </c>
      <c r="AU9" s="19">
        <v>2.34506726455757E-3</v>
      </c>
      <c r="AV9" s="19">
        <v>2.34506726455757E-3</v>
      </c>
      <c r="AW9" s="19">
        <v>2.34506726455757E-3</v>
      </c>
      <c r="AX9" s="19">
        <v>2.34506726455757E-3</v>
      </c>
      <c r="AY9" s="19">
        <v>2.34506726455757E-3</v>
      </c>
      <c r="AZ9" s="19">
        <v>2.34506726455757E-3</v>
      </c>
      <c r="BA9" s="19">
        <v>2.34506726455757E-3</v>
      </c>
      <c r="BB9" s="19"/>
    </row>
    <row r="10" spans="1:54" x14ac:dyDescent="0.35">
      <c r="A10" s="18" t="str">
        <f>[4]EPBA!B7</f>
        <v>CZE</v>
      </c>
      <c r="B10" s="18" t="s">
        <v>46</v>
      </c>
      <c r="C10" s="19">
        <v>6.2779799135222105E-3</v>
      </c>
      <c r="D10" s="19">
        <v>6.7101759914404684E-3</v>
      </c>
      <c r="E10" s="19">
        <v>6.6004230946584402E-3</v>
      </c>
      <c r="F10" s="19">
        <v>6.2586688412162158E-3</v>
      </c>
      <c r="G10" s="19">
        <v>6.7753892342972575E-3</v>
      </c>
      <c r="H10" s="19">
        <v>7.6790699599479564E-3</v>
      </c>
      <c r="I10" s="19">
        <v>8.1321420567837706E-3</v>
      </c>
      <c r="J10" s="19">
        <v>9.7404078717960359E-3</v>
      </c>
      <c r="K10" s="19">
        <v>8.0006231337040237E-3</v>
      </c>
      <c r="L10" s="19">
        <v>7.6534259244466756E-3</v>
      </c>
      <c r="M10" s="19">
        <v>6.5955924781590288E-3</v>
      </c>
      <c r="N10" s="19">
        <v>6.8950860215015747E-3</v>
      </c>
      <c r="O10" s="19">
        <v>6.5560765323516238E-3</v>
      </c>
      <c r="P10" s="19">
        <v>5.8523651595179839E-3</v>
      </c>
      <c r="Q10" s="19">
        <v>6.7667542765635479E-3</v>
      </c>
      <c r="R10" s="19">
        <v>7.4729720605970842E-3</v>
      </c>
      <c r="S10" s="19">
        <v>8.0010443885285346E-3</v>
      </c>
      <c r="T10" s="19">
        <v>8.1798531436886295E-3</v>
      </c>
      <c r="U10" s="19">
        <v>7.8051572524874711E-3</v>
      </c>
      <c r="V10" s="19">
        <v>6.5459108407567657E-3</v>
      </c>
      <c r="W10" s="19">
        <v>8.9497795657213167E-3</v>
      </c>
      <c r="X10" s="19">
        <v>9.6578263632064957E-3</v>
      </c>
      <c r="Y10" s="19">
        <v>9.6578263632064957E-3</v>
      </c>
      <c r="Z10" s="19">
        <v>9.6578263632064957E-3</v>
      </c>
      <c r="AA10" s="19">
        <v>9.6578263632064957E-3</v>
      </c>
      <c r="AB10" s="19">
        <v>9.6578263632064957E-3</v>
      </c>
      <c r="AC10" s="19">
        <v>9.6578263632064957E-3</v>
      </c>
      <c r="AD10" s="19">
        <v>9.6578263632064957E-3</v>
      </c>
      <c r="AE10" s="19">
        <v>9.6578263632064957E-3</v>
      </c>
      <c r="AF10" s="19">
        <v>9.6578263632064957E-3</v>
      </c>
      <c r="AG10" s="19">
        <v>9.6578263632064992E-3</v>
      </c>
      <c r="AH10" s="19">
        <v>9.6578263632064992E-3</v>
      </c>
      <c r="AI10" s="19">
        <v>9.6578263632064992E-3</v>
      </c>
      <c r="AJ10" s="19">
        <v>9.6578263632064992E-3</v>
      </c>
      <c r="AK10" s="19">
        <v>9.6578263632064992E-3</v>
      </c>
      <c r="AL10" s="19">
        <v>9.6578263632064992E-3</v>
      </c>
      <c r="AM10" s="19">
        <v>9.6578263632064992E-3</v>
      </c>
      <c r="AN10" s="19">
        <v>9.6578263632064992E-3</v>
      </c>
      <c r="AO10" s="19">
        <v>9.6578263632064992E-3</v>
      </c>
      <c r="AP10" s="19">
        <v>9.6578263632064992E-3</v>
      </c>
      <c r="AQ10" s="19">
        <v>9.6578263632064992E-3</v>
      </c>
      <c r="AR10" s="19">
        <v>9.6578263632064992E-3</v>
      </c>
      <c r="AS10" s="19">
        <v>9.6578263632064992E-3</v>
      </c>
      <c r="AT10" s="19">
        <v>9.6578263632064992E-3</v>
      </c>
      <c r="AU10" s="19">
        <v>9.6578263632064992E-3</v>
      </c>
      <c r="AV10" s="19">
        <v>9.6578263632064992E-3</v>
      </c>
      <c r="AW10" s="19">
        <v>9.6578263632064992E-3</v>
      </c>
      <c r="AX10" s="19">
        <v>9.6578263632064992E-3</v>
      </c>
      <c r="AY10" s="19">
        <v>9.6578263632064992E-3</v>
      </c>
      <c r="AZ10" s="19">
        <v>9.6578263632064992E-3</v>
      </c>
      <c r="BA10" s="19">
        <v>9.6578263632064992E-3</v>
      </c>
      <c r="BB10" s="19"/>
    </row>
    <row r="11" spans="1:54" x14ac:dyDescent="0.35">
      <c r="A11" s="18" t="str">
        <f>[4]EPBA!B12</f>
        <v>DEU</v>
      </c>
      <c r="B11" s="18" t="s">
        <v>47</v>
      </c>
      <c r="C11" s="19">
        <v>1.1401633977159384E-2</v>
      </c>
      <c r="D11" s="19">
        <v>1.6027422585305533E-2</v>
      </c>
      <c r="E11" s="19">
        <v>1.3843830063425345E-2</v>
      </c>
      <c r="F11" s="19">
        <v>1.4165953812451712E-2</v>
      </c>
      <c r="G11" s="19">
        <v>1.5308004155011443E-2</v>
      </c>
      <c r="H11" s="19">
        <v>1.2519802223666792E-2</v>
      </c>
      <c r="I11" s="19">
        <v>1.265832971319098E-2</v>
      </c>
      <c r="J11" s="19">
        <v>1.4418313982820431E-2</v>
      </c>
      <c r="K11" s="19">
        <v>1.3133756150274699E-2</v>
      </c>
      <c r="L11" s="19">
        <v>1.290461385310308E-2</v>
      </c>
      <c r="M11" s="19">
        <v>1.1335669592060168E-2</v>
      </c>
      <c r="N11" s="19">
        <v>1.0903461532909752E-2</v>
      </c>
      <c r="O11" s="19">
        <v>1.0758025068752078E-2</v>
      </c>
      <c r="P11" s="19">
        <v>1.188430291372258E-2</v>
      </c>
      <c r="Q11" s="19">
        <v>1.2557569471054677E-2</v>
      </c>
      <c r="R11" s="19">
        <v>1.3448643519215226E-2</v>
      </c>
      <c r="S11" s="19">
        <v>1.2050103554338977E-2</v>
      </c>
      <c r="T11" s="19">
        <v>1.1024539541784529E-2</v>
      </c>
      <c r="U11" s="19">
        <v>8.3657653036057177E-3</v>
      </c>
      <c r="V11" s="19">
        <v>9.0798786242251954E-3</v>
      </c>
      <c r="W11" s="19">
        <v>7.7484225565612602E-3</v>
      </c>
      <c r="X11" s="19">
        <v>9.4843531321358275E-3</v>
      </c>
      <c r="Y11" s="19">
        <v>9.4843531321358275E-3</v>
      </c>
      <c r="Z11" s="19">
        <v>9.4843531321358275E-3</v>
      </c>
      <c r="AA11" s="19">
        <v>9.4843531321358275E-3</v>
      </c>
      <c r="AB11" s="19">
        <v>9.4843531321358275E-3</v>
      </c>
      <c r="AC11" s="19">
        <v>9.4843531321358275E-3</v>
      </c>
      <c r="AD11" s="19">
        <v>9.4843531321358275E-3</v>
      </c>
      <c r="AE11" s="19">
        <v>9.4843531321358275E-3</v>
      </c>
      <c r="AF11" s="19">
        <v>9.4843531321358275E-3</v>
      </c>
      <c r="AG11" s="19">
        <v>9.4843531321358292E-3</v>
      </c>
      <c r="AH11" s="19">
        <v>9.4843531321358292E-3</v>
      </c>
      <c r="AI11" s="19">
        <v>9.4843531321358292E-3</v>
      </c>
      <c r="AJ11" s="19">
        <v>9.4843531321358292E-3</v>
      </c>
      <c r="AK11" s="19">
        <v>9.4843531321358292E-3</v>
      </c>
      <c r="AL11" s="19">
        <v>9.4843531321358292E-3</v>
      </c>
      <c r="AM11" s="19">
        <v>9.4843531321358292E-3</v>
      </c>
      <c r="AN11" s="19">
        <v>9.4843531321358292E-3</v>
      </c>
      <c r="AO11" s="19">
        <v>9.4843531321358292E-3</v>
      </c>
      <c r="AP11" s="19">
        <v>9.4843531321358292E-3</v>
      </c>
      <c r="AQ11" s="19">
        <v>9.4843531321358292E-3</v>
      </c>
      <c r="AR11" s="19">
        <v>9.4843531321358292E-3</v>
      </c>
      <c r="AS11" s="19">
        <v>9.4843531321358292E-3</v>
      </c>
      <c r="AT11" s="19">
        <v>9.4843531321358292E-3</v>
      </c>
      <c r="AU11" s="19">
        <v>9.4843531321358292E-3</v>
      </c>
      <c r="AV11" s="19">
        <v>9.4843531321358292E-3</v>
      </c>
      <c r="AW11" s="19">
        <v>9.4843531321358292E-3</v>
      </c>
      <c r="AX11" s="19">
        <v>9.4843531321358292E-3</v>
      </c>
      <c r="AY11" s="19">
        <v>9.4843531321358292E-3</v>
      </c>
      <c r="AZ11" s="19">
        <v>9.4843531321358292E-3</v>
      </c>
      <c r="BA11" s="19">
        <v>9.4843531321358292E-3</v>
      </c>
      <c r="BB11" s="19"/>
    </row>
    <row r="12" spans="1:54" x14ac:dyDescent="0.35">
      <c r="A12" s="18" t="str">
        <f>[4]EPBA!B8</f>
        <v>DNK</v>
      </c>
      <c r="B12" s="18" t="s">
        <v>48</v>
      </c>
      <c r="C12" s="19">
        <v>5.6305565694837875E-4</v>
      </c>
      <c r="D12" s="19">
        <v>6.5655050885996978E-4</v>
      </c>
      <c r="E12" s="19">
        <v>6.8255426011976854E-4</v>
      </c>
      <c r="F12" s="19">
        <v>7.6267533583474346E-4</v>
      </c>
      <c r="G12" s="19">
        <v>9.0694374687284808E-4</v>
      </c>
      <c r="H12" s="19">
        <v>1.1168191400594241E-3</v>
      </c>
      <c r="I12" s="19">
        <v>1.1120113691189786E-3</v>
      </c>
      <c r="J12" s="19">
        <v>1.0553929399534766E-3</v>
      </c>
      <c r="K12" s="19">
        <v>8.768404539881569E-4</v>
      </c>
      <c r="L12" s="19">
        <v>8.497788083545474E-4</v>
      </c>
      <c r="M12" s="19">
        <v>7.5226456792047822E-4</v>
      </c>
      <c r="N12" s="19">
        <v>8.3866315127791784E-4</v>
      </c>
      <c r="O12" s="19">
        <v>8.8266508741806241E-4</v>
      </c>
      <c r="P12" s="19">
        <v>9.4809560028688859E-4</v>
      </c>
      <c r="Q12" s="19">
        <v>9.9401198420048234E-4</v>
      </c>
      <c r="R12" s="19">
        <v>1.0086691186669166E-3</v>
      </c>
      <c r="S12" s="19">
        <v>1.1139820284513855E-3</v>
      </c>
      <c r="T12" s="19">
        <v>1.0596354829496874E-3</v>
      </c>
      <c r="U12" s="19">
        <v>1.1528335744090679E-3</v>
      </c>
      <c r="V12" s="19">
        <v>1.20327488755057E-3</v>
      </c>
      <c r="W12" s="19">
        <v>1.4749207865468734E-3</v>
      </c>
      <c r="X12" s="19">
        <v>1.4306930435471969E-3</v>
      </c>
      <c r="Y12" s="19">
        <v>1.4306930435471969E-3</v>
      </c>
      <c r="Z12" s="19">
        <v>1.4306930435471969E-3</v>
      </c>
      <c r="AA12" s="19">
        <v>1.4306930435471969E-3</v>
      </c>
      <c r="AB12" s="19">
        <v>1.4306930435471969E-3</v>
      </c>
      <c r="AC12" s="19">
        <v>1.4306930435471969E-3</v>
      </c>
      <c r="AD12" s="19">
        <v>1.4306930435471969E-3</v>
      </c>
      <c r="AE12" s="19">
        <v>1.4306930435471969E-3</v>
      </c>
      <c r="AF12" s="19">
        <v>1.4306930435471969E-3</v>
      </c>
      <c r="AG12" s="19">
        <v>1.4306930435471999E-3</v>
      </c>
      <c r="AH12" s="19">
        <v>1.4306930435471999E-3</v>
      </c>
      <c r="AI12" s="19">
        <v>1.4306930435471999E-3</v>
      </c>
      <c r="AJ12" s="19">
        <v>1.4306930435471999E-3</v>
      </c>
      <c r="AK12" s="19">
        <v>1.4306930435471999E-3</v>
      </c>
      <c r="AL12" s="19">
        <v>1.4306930435471999E-3</v>
      </c>
      <c r="AM12" s="19">
        <v>1.4306930435471999E-3</v>
      </c>
      <c r="AN12" s="19">
        <v>1.4306930435471999E-3</v>
      </c>
      <c r="AO12" s="19">
        <v>1.4306930435471999E-3</v>
      </c>
      <c r="AP12" s="19">
        <v>1.4306930435471999E-3</v>
      </c>
      <c r="AQ12" s="19">
        <v>1.4306930435471999E-3</v>
      </c>
      <c r="AR12" s="19">
        <v>1.4306930435471999E-3</v>
      </c>
      <c r="AS12" s="19">
        <v>1.4306930435471999E-3</v>
      </c>
      <c r="AT12" s="19">
        <v>1.4306930435471999E-3</v>
      </c>
      <c r="AU12" s="19">
        <v>1.4306930435471999E-3</v>
      </c>
      <c r="AV12" s="19">
        <v>1.4306930435471999E-3</v>
      </c>
      <c r="AW12" s="19">
        <v>1.4306930435471999E-3</v>
      </c>
      <c r="AX12" s="19">
        <v>1.4306930435471999E-3</v>
      </c>
      <c r="AY12" s="19">
        <v>1.4306930435471999E-3</v>
      </c>
      <c r="AZ12" s="19">
        <v>1.4306930435471999E-3</v>
      </c>
      <c r="BA12" s="19">
        <v>1.4306930435471999E-3</v>
      </c>
      <c r="BB12" s="19"/>
    </row>
    <row r="13" spans="1:54" x14ac:dyDescent="0.35">
      <c r="A13" s="18" t="str">
        <f>[4]EPBA!B29</f>
        <v>ESP</v>
      </c>
      <c r="B13" s="18" t="s">
        <v>49</v>
      </c>
      <c r="C13" s="19">
        <v>5.9073275413819145E-3</v>
      </c>
      <c r="D13" s="19">
        <v>8.9319937497493052E-3</v>
      </c>
      <c r="E13" s="19">
        <v>8.9805851069922425E-3</v>
      </c>
      <c r="F13" s="19">
        <v>9.2221376266777774E-3</v>
      </c>
      <c r="G13" s="19">
        <v>9.2349372491903926E-3</v>
      </c>
      <c r="H13" s="19">
        <v>8.1534858765571015E-3</v>
      </c>
      <c r="I13" s="19">
        <v>7.705705274301553E-3</v>
      </c>
      <c r="J13" s="19">
        <v>8.1631136881132917E-3</v>
      </c>
      <c r="K13" s="19">
        <v>7.9118603634968782E-3</v>
      </c>
      <c r="L13" s="19">
        <v>8.6505142052281121E-3</v>
      </c>
      <c r="M13" s="19">
        <v>8.5639085446567904E-3</v>
      </c>
      <c r="N13" s="19">
        <v>8.9367720609887947E-3</v>
      </c>
      <c r="O13" s="19">
        <v>9.2652953092052012E-3</v>
      </c>
      <c r="P13" s="19">
        <v>9.7316247375563471E-3</v>
      </c>
      <c r="Q13" s="19">
        <v>1.0112113142415061E-2</v>
      </c>
      <c r="R13" s="19">
        <v>9.4143826935880696E-3</v>
      </c>
      <c r="S13" s="19">
        <v>9.7700094009263369E-3</v>
      </c>
      <c r="T13" s="19">
        <v>8.0681950130263354E-3</v>
      </c>
      <c r="U13" s="19">
        <v>8.880633189894899E-3</v>
      </c>
      <c r="V13" s="19">
        <v>9.4825259052266006E-3</v>
      </c>
      <c r="W13" s="19">
        <v>1.016987038143388E-2</v>
      </c>
      <c r="X13" s="19">
        <v>1.0999125235747987E-2</v>
      </c>
      <c r="Y13" s="19">
        <v>1.0999125235747987E-2</v>
      </c>
      <c r="Z13" s="19">
        <v>1.0999125235747987E-2</v>
      </c>
      <c r="AA13" s="19">
        <v>1.0999125235747987E-2</v>
      </c>
      <c r="AB13" s="19">
        <v>1.0999125235747987E-2</v>
      </c>
      <c r="AC13" s="19">
        <v>1.0999125235747987E-2</v>
      </c>
      <c r="AD13" s="19">
        <v>1.0999125235747987E-2</v>
      </c>
      <c r="AE13" s="19">
        <v>1.0999125235747987E-2</v>
      </c>
      <c r="AF13" s="19">
        <v>1.0999125235747987E-2</v>
      </c>
      <c r="AG13" s="19">
        <v>1.0999125235747999E-2</v>
      </c>
      <c r="AH13" s="19">
        <v>1.0999125235747999E-2</v>
      </c>
      <c r="AI13" s="19">
        <v>1.0999125235747999E-2</v>
      </c>
      <c r="AJ13" s="19">
        <v>1.0999125235747999E-2</v>
      </c>
      <c r="AK13" s="19">
        <v>1.0999125235747999E-2</v>
      </c>
      <c r="AL13" s="19">
        <v>1.0999125235747999E-2</v>
      </c>
      <c r="AM13" s="19">
        <v>1.0999125235747999E-2</v>
      </c>
      <c r="AN13" s="19">
        <v>1.0999125235747999E-2</v>
      </c>
      <c r="AO13" s="19">
        <v>1.0999125235747999E-2</v>
      </c>
      <c r="AP13" s="19">
        <v>1.0999125235747999E-2</v>
      </c>
      <c r="AQ13" s="19">
        <v>1.0999125235747999E-2</v>
      </c>
      <c r="AR13" s="19">
        <v>1.0999125235747999E-2</v>
      </c>
      <c r="AS13" s="19">
        <v>1.0999125235747999E-2</v>
      </c>
      <c r="AT13" s="19">
        <v>1.0999125235747999E-2</v>
      </c>
      <c r="AU13" s="19">
        <v>1.0999125235747999E-2</v>
      </c>
      <c r="AV13" s="19">
        <v>1.0999125235747999E-2</v>
      </c>
      <c r="AW13" s="19">
        <v>1.0999125235747999E-2</v>
      </c>
      <c r="AX13" s="19">
        <v>1.0999125235747999E-2</v>
      </c>
      <c r="AY13" s="19">
        <v>1.0999125235747999E-2</v>
      </c>
      <c r="AZ13" s="19">
        <v>1.0999125235747999E-2</v>
      </c>
      <c r="BA13" s="19">
        <v>1.0999125235747999E-2</v>
      </c>
      <c r="BB13" s="19"/>
    </row>
    <row r="14" spans="1:54" s="21" customFormat="1" x14ac:dyDescent="0.35">
      <c r="A14" s="18" t="str">
        <f>[4]EPBA!B9</f>
        <v>EST</v>
      </c>
      <c r="B14" s="18" t="s">
        <v>35</v>
      </c>
      <c r="C14" s="19">
        <v>0.17903065197975762</v>
      </c>
      <c r="D14" s="19">
        <v>0.18654356047238824</v>
      </c>
      <c r="E14" s="19">
        <v>0.15698145520738863</v>
      </c>
      <c r="F14" s="19">
        <v>0.17078134143890378</v>
      </c>
      <c r="G14" s="19">
        <v>0.14116047860808681</v>
      </c>
      <c r="H14" s="19">
        <v>0.14057399416213798</v>
      </c>
      <c r="I14" s="19">
        <v>0.13739903077017485</v>
      </c>
      <c r="J14" s="19">
        <v>0.14678180092359669</v>
      </c>
      <c r="K14" s="19">
        <v>0.14735035753098114</v>
      </c>
      <c r="L14" s="19">
        <v>0.1492122217475261</v>
      </c>
      <c r="M14" s="19">
        <v>0.15214023405349841</v>
      </c>
      <c r="N14" s="19">
        <v>0.17302853594899414</v>
      </c>
      <c r="O14" s="19">
        <v>0.17153477581306109</v>
      </c>
      <c r="P14" s="19">
        <v>0.16710753160979733</v>
      </c>
      <c r="Q14" s="19">
        <v>0.15537397799445035</v>
      </c>
      <c r="R14" s="19">
        <v>0.15064614467397555</v>
      </c>
      <c r="S14" s="19">
        <v>0.14690994551794676</v>
      </c>
      <c r="T14" s="19">
        <v>0.17054299284040833</v>
      </c>
      <c r="U14" s="19">
        <v>0.17418539970598199</v>
      </c>
      <c r="V14" s="19">
        <v>0.17014906102065586</v>
      </c>
      <c r="W14" s="19">
        <v>0.18584896970816803</v>
      </c>
      <c r="X14" s="19">
        <v>0.21252741777934667</v>
      </c>
      <c r="Y14" s="19">
        <v>0.21252741777934667</v>
      </c>
      <c r="Z14" s="19">
        <v>0.21252741777934667</v>
      </c>
      <c r="AA14" s="19">
        <v>0.21252741777934667</v>
      </c>
      <c r="AB14" s="19">
        <v>0.21252741777934667</v>
      </c>
      <c r="AC14" s="19">
        <v>0.21252741777934667</v>
      </c>
      <c r="AD14" s="19">
        <v>0.21252741777934667</v>
      </c>
      <c r="AE14" s="19">
        <v>0.21252741777934667</v>
      </c>
      <c r="AF14" s="19">
        <v>0.21252741777934667</v>
      </c>
      <c r="AG14" s="19">
        <v>0.212527417779347</v>
      </c>
      <c r="AH14" s="19">
        <v>0.212527417779347</v>
      </c>
      <c r="AI14" s="19">
        <v>0.212527417779347</v>
      </c>
      <c r="AJ14" s="19">
        <v>0.212527417779347</v>
      </c>
      <c r="AK14" s="19">
        <v>0.212527417779347</v>
      </c>
      <c r="AL14" s="19">
        <v>0.212527417779347</v>
      </c>
      <c r="AM14" s="19">
        <v>0.212527417779347</v>
      </c>
      <c r="AN14" s="19">
        <v>0.212527417779347</v>
      </c>
      <c r="AO14" s="19">
        <v>0.212527417779347</v>
      </c>
      <c r="AP14" s="19">
        <v>0.212527417779347</v>
      </c>
      <c r="AQ14" s="19">
        <v>0.212527417779347</v>
      </c>
      <c r="AR14" s="19">
        <v>0.212527417779347</v>
      </c>
      <c r="AS14" s="19">
        <v>0.212527417779347</v>
      </c>
      <c r="AT14" s="19">
        <v>0.212527417779347</v>
      </c>
      <c r="AU14" s="19">
        <v>0.212527417779347</v>
      </c>
      <c r="AV14" s="19">
        <v>0.212527417779347</v>
      </c>
      <c r="AW14" s="19">
        <v>0.212527417779347</v>
      </c>
      <c r="AX14" s="19">
        <v>0.212527417779347</v>
      </c>
      <c r="AY14" s="19">
        <v>0.212527417779347</v>
      </c>
      <c r="AZ14" s="19">
        <v>0.212527417779347</v>
      </c>
      <c r="BA14" s="19">
        <v>0.212527417779347</v>
      </c>
      <c r="BB14" s="19"/>
    </row>
    <row r="15" spans="1:54" x14ac:dyDescent="0.35">
      <c r="A15" s="18" t="str">
        <f>[4]EPBA!B10</f>
        <v>FIN</v>
      </c>
      <c r="B15" s="18" t="s">
        <v>34</v>
      </c>
      <c r="C15" s="19">
        <v>0.13778150781231827</v>
      </c>
      <c r="D15" s="19">
        <v>0.1593534954072334</v>
      </c>
      <c r="E15" s="19">
        <v>0.1726512702664553</v>
      </c>
      <c r="F15" s="19">
        <v>0.16040694047661877</v>
      </c>
      <c r="G15" s="19">
        <v>0.13930833938396683</v>
      </c>
      <c r="H15" s="19">
        <v>0.15789086037851249</v>
      </c>
      <c r="I15" s="19">
        <v>0.19033091805535957</v>
      </c>
      <c r="J15" s="19">
        <v>0.20517230505887593</v>
      </c>
      <c r="K15" s="19">
        <v>0.2019745312263406</v>
      </c>
      <c r="L15" s="19">
        <v>0.18446202877956358</v>
      </c>
      <c r="M15" s="19">
        <v>0.18893341629240976</v>
      </c>
      <c r="N15" s="19">
        <v>0.20101094709724246</v>
      </c>
      <c r="O15" s="19">
        <v>0.19369142687362018</v>
      </c>
      <c r="P15" s="19">
        <v>0.17119471228451197</v>
      </c>
      <c r="Q15" s="19">
        <v>0.15684032068898368</v>
      </c>
      <c r="R15" s="19">
        <v>0.14780927532560256</v>
      </c>
      <c r="S15" s="19">
        <v>0.15825513402817382</v>
      </c>
      <c r="T15" s="19">
        <v>0.16798603975974441</v>
      </c>
      <c r="U15" s="19">
        <v>0.173387793015152</v>
      </c>
      <c r="V15" s="19">
        <v>0.17194857900662464</v>
      </c>
      <c r="W15" s="19">
        <v>0.18499523494790801</v>
      </c>
      <c r="X15" s="19">
        <v>0.18422025811088288</v>
      </c>
      <c r="Y15" s="19">
        <v>0.18422025811088288</v>
      </c>
      <c r="Z15" s="19">
        <v>0.18422025811088288</v>
      </c>
      <c r="AA15" s="19">
        <v>0.18422025811088288</v>
      </c>
      <c r="AB15" s="19">
        <v>0.18422025811088288</v>
      </c>
      <c r="AC15" s="19">
        <v>0.18422025811088288</v>
      </c>
      <c r="AD15" s="19">
        <v>0.18422025811088288</v>
      </c>
      <c r="AE15" s="19">
        <v>0.18422025811088288</v>
      </c>
      <c r="AF15" s="19">
        <v>0.18422025811088288</v>
      </c>
      <c r="AG15" s="19">
        <v>0.184220258110883</v>
      </c>
      <c r="AH15" s="19">
        <v>0.184220258110883</v>
      </c>
      <c r="AI15" s="19">
        <v>0.184220258110883</v>
      </c>
      <c r="AJ15" s="19">
        <v>0.184220258110883</v>
      </c>
      <c r="AK15" s="19">
        <v>0.184220258110883</v>
      </c>
      <c r="AL15" s="19">
        <v>0.184220258110883</v>
      </c>
      <c r="AM15" s="19">
        <v>0.184220258110883</v>
      </c>
      <c r="AN15" s="19">
        <v>0.184220258110883</v>
      </c>
      <c r="AO15" s="19">
        <v>0.184220258110883</v>
      </c>
      <c r="AP15" s="19">
        <v>0.184220258110883</v>
      </c>
      <c r="AQ15" s="19">
        <v>0.184220258110883</v>
      </c>
      <c r="AR15" s="19">
        <v>0.184220258110883</v>
      </c>
      <c r="AS15" s="19">
        <v>0.184220258110883</v>
      </c>
      <c r="AT15" s="19">
        <v>0.184220258110883</v>
      </c>
      <c r="AU15" s="19">
        <v>0.184220258110883</v>
      </c>
      <c r="AV15" s="19">
        <v>0.184220258110883</v>
      </c>
      <c r="AW15" s="19">
        <v>0.184220258110883</v>
      </c>
      <c r="AX15" s="19">
        <v>0.184220258110883</v>
      </c>
      <c r="AY15" s="19">
        <v>0.184220258110883</v>
      </c>
      <c r="AZ15" s="19">
        <v>0.184220258110883</v>
      </c>
      <c r="BA15" s="19">
        <v>0.184220258110883</v>
      </c>
      <c r="BB15" s="19"/>
    </row>
    <row r="16" spans="1:54" x14ac:dyDescent="0.35">
      <c r="A16" s="20" t="str">
        <f>[4]EPBA!B11</f>
        <v>FRA</v>
      </c>
      <c r="B16" s="18" t="s">
        <v>50</v>
      </c>
      <c r="C16" s="19">
        <v>1.3221404892079338E-2</v>
      </c>
      <c r="D16" s="19">
        <v>1.3439435312159097E-2</v>
      </c>
      <c r="E16" s="19">
        <v>1.2332503618295437E-2</v>
      </c>
      <c r="F16" s="19">
        <v>1.2434605951807287E-2</v>
      </c>
      <c r="G16" s="19">
        <v>1.6946441553294077E-2</v>
      </c>
      <c r="H16" s="19">
        <v>1.5202163868080468E-2</v>
      </c>
      <c r="I16" s="19">
        <v>1.556236697210038E-2</v>
      </c>
      <c r="J16" s="19">
        <v>1.5911400722901852E-2</v>
      </c>
      <c r="K16" s="19">
        <v>1.8257672041547445E-2</v>
      </c>
      <c r="L16" s="19">
        <v>1.6154421871004201E-2</v>
      </c>
      <c r="M16" s="19">
        <v>1.3812898661434909E-2</v>
      </c>
      <c r="N16" s="19">
        <v>1.2558150044803583E-2</v>
      </c>
      <c r="O16" s="19">
        <v>9.4353693084372088E-3</v>
      </c>
      <c r="P16" s="19">
        <v>1.0438111645172983E-2</v>
      </c>
      <c r="Q16" s="19">
        <v>1.176979702527863E-2</v>
      </c>
      <c r="R16" s="19">
        <v>1.248540185744746E-2</v>
      </c>
      <c r="S16" s="19">
        <v>1.494657069696566E-2</v>
      </c>
      <c r="T16" s="19">
        <v>1.5897217442766422E-2</v>
      </c>
      <c r="U16" s="19">
        <v>1.9062817550334246E-2</v>
      </c>
      <c r="V16" s="19">
        <v>2.1195506708650957E-2</v>
      </c>
      <c r="W16" s="19">
        <v>2.6745857396795709E-2</v>
      </c>
      <c r="X16" s="19">
        <v>3.0003843718452394E-2</v>
      </c>
      <c r="Y16" s="19">
        <v>3.0003843718452394E-2</v>
      </c>
      <c r="Z16" s="19">
        <v>3.0003843718452394E-2</v>
      </c>
      <c r="AA16" s="19">
        <v>3.0003843718452394E-2</v>
      </c>
      <c r="AB16" s="19">
        <v>3.0003843718452394E-2</v>
      </c>
      <c r="AC16" s="19">
        <v>3.0003843718452394E-2</v>
      </c>
      <c r="AD16" s="19">
        <v>3.0003843718452394E-2</v>
      </c>
      <c r="AE16" s="19">
        <v>3.0003843718452394E-2</v>
      </c>
      <c r="AF16" s="19">
        <v>3.0003843718452394E-2</v>
      </c>
      <c r="AG16" s="19">
        <v>3.0003843718452401E-2</v>
      </c>
      <c r="AH16" s="19">
        <v>3.0003843718452401E-2</v>
      </c>
      <c r="AI16" s="19">
        <v>3.0003843718452401E-2</v>
      </c>
      <c r="AJ16" s="19">
        <v>3.0003843718452401E-2</v>
      </c>
      <c r="AK16" s="19">
        <v>3.0003843718452401E-2</v>
      </c>
      <c r="AL16" s="19">
        <v>3.0003843718452401E-2</v>
      </c>
      <c r="AM16" s="19">
        <v>3.0003843718452401E-2</v>
      </c>
      <c r="AN16" s="19">
        <v>3.0003843718452401E-2</v>
      </c>
      <c r="AO16" s="19">
        <v>3.0003843718452401E-2</v>
      </c>
      <c r="AP16" s="19">
        <v>3.0003843718452401E-2</v>
      </c>
      <c r="AQ16" s="19">
        <v>3.0003843718452401E-2</v>
      </c>
      <c r="AR16" s="19">
        <v>3.0003843718452401E-2</v>
      </c>
      <c r="AS16" s="19">
        <v>3.0003843718452401E-2</v>
      </c>
      <c r="AT16" s="19">
        <v>3.0003843718452401E-2</v>
      </c>
      <c r="AU16" s="19">
        <v>3.0003843718452401E-2</v>
      </c>
      <c r="AV16" s="19">
        <v>3.0003843718452401E-2</v>
      </c>
      <c r="AW16" s="19">
        <v>3.0003843718452401E-2</v>
      </c>
      <c r="AX16" s="19">
        <v>3.0003843718452401E-2</v>
      </c>
      <c r="AY16" s="19">
        <v>3.0003843718452401E-2</v>
      </c>
      <c r="AZ16" s="19">
        <v>3.0003843718452401E-2</v>
      </c>
      <c r="BA16" s="19">
        <v>3.0003843718452401E-2</v>
      </c>
      <c r="BB16" s="19"/>
    </row>
    <row r="17" spans="1:54" x14ac:dyDescent="0.35">
      <c r="A17" s="18" t="str">
        <f>[4]EPBA!B32</f>
        <v>GBR</v>
      </c>
      <c r="B17" s="18" t="s">
        <v>51</v>
      </c>
      <c r="C17" s="19">
        <v>9.2317593402221933E-3</v>
      </c>
      <c r="D17" s="19">
        <v>8.8619630836561953E-3</v>
      </c>
      <c r="E17" s="19">
        <v>7.7884474189299597E-3</v>
      </c>
      <c r="F17" s="19">
        <v>7.2616602777284267E-3</v>
      </c>
      <c r="G17" s="19">
        <v>7.9645337651414409E-3</v>
      </c>
      <c r="H17" s="19">
        <v>8.8767244119555798E-3</v>
      </c>
      <c r="I17" s="19">
        <v>7.8269526965757171E-3</v>
      </c>
      <c r="J17" s="19">
        <v>8.5178544779807384E-3</v>
      </c>
      <c r="K17" s="19">
        <v>7.1411236514261111E-3</v>
      </c>
      <c r="L17" s="19">
        <v>6.2966611158000773E-3</v>
      </c>
      <c r="M17" s="19">
        <v>6.3133695420721564E-3</v>
      </c>
      <c r="N17" s="19">
        <v>6.5377160694911696E-3</v>
      </c>
      <c r="O17" s="19">
        <v>6.5976738295820932E-3</v>
      </c>
      <c r="P17" s="19">
        <v>6.6770536923751438E-3</v>
      </c>
      <c r="Q17" s="19">
        <v>6.4521456741138397E-3</v>
      </c>
      <c r="R17" s="19">
        <v>6.4779149401492826E-3</v>
      </c>
      <c r="S17" s="19">
        <v>7.0748273280787088E-3</v>
      </c>
      <c r="T17" s="19">
        <v>7.7254087896923536E-3</v>
      </c>
      <c r="U17" s="19">
        <v>8.656937982562599E-3</v>
      </c>
      <c r="V17" s="19">
        <v>8.4459186152626396E-3</v>
      </c>
      <c r="W17" s="19">
        <v>1.096018367823124E-2</v>
      </c>
      <c r="X17" s="19">
        <v>1.0826022850227476E-2</v>
      </c>
      <c r="Y17" s="19">
        <v>1.0826022850227476E-2</v>
      </c>
      <c r="Z17" s="19">
        <v>1.0826022850227476E-2</v>
      </c>
      <c r="AA17" s="19">
        <v>1.0826022850227476E-2</v>
      </c>
      <c r="AB17" s="19">
        <v>1.0826022850227476E-2</v>
      </c>
      <c r="AC17" s="19">
        <v>1.0826022850227476E-2</v>
      </c>
      <c r="AD17" s="19">
        <v>1.0826022850227476E-2</v>
      </c>
      <c r="AE17" s="19">
        <v>1.0826022850227476E-2</v>
      </c>
      <c r="AF17" s="19">
        <v>1.0826022850227476E-2</v>
      </c>
      <c r="AG17" s="19">
        <v>1.0826022850227501E-2</v>
      </c>
      <c r="AH17" s="19">
        <v>1.0826022850227501E-2</v>
      </c>
      <c r="AI17" s="19">
        <v>1.0826022850227501E-2</v>
      </c>
      <c r="AJ17" s="19">
        <v>1.0826022850227501E-2</v>
      </c>
      <c r="AK17" s="19">
        <v>1.0826022850227501E-2</v>
      </c>
      <c r="AL17" s="19">
        <v>1.0826022850227501E-2</v>
      </c>
      <c r="AM17" s="19">
        <v>1.0826022850227501E-2</v>
      </c>
      <c r="AN17" s="19">
        <v>1.0826022850227501E-2</v>
      </c>
      <c r="AO17" s="19">
        <v>1.0826022850227501E-2</v>
      </c>
      <c r="AP17" s="19">
        <v>1.0826022850227501E-2</v>
      </c>
      <c r="AQ17" s="19">
        <v>1.0826022850227501E-2</v>
      </c>
      <c r="AR17" s="19">
        <v>1.0826022850227501E-2</v>
      </c>
      <c r="AS17" s="19">
        <v>1.0826022850227501E-2</v>
      </c>
      <c r="AT17" s="19">
        <v>1.0826022850227501E-2</v>
      </c>
      <c r="AU17" s="19">
        <v>1.0826022850227501E-2</v>
      </c>
      <c r="AV17" s="19">
        <v>1.0826022850227501E-2</v>
      </c>
      <c r="AW17" s="19">
        <v>1.0826022850227501E-2</v>
      </c>
      <c r="AX17" s="19">
        <v>1.0826022850227501E-2</v>
      </c>
      <c r="AY17" s="19">
        <v>1.0826022850227501E-2</v>
      </c>
      <c r="AZ17" s="19">
        <v>1.0826022850227501E-2</v>
      </c>
      <c r="BA17" s="19">
        <v>1.0826022850227501E-2</v>
      </c>
      <c r="BB17" s="19"/>
    </row>
    <row r="18" spans="1:54" x14ac:dyDescent="0.35">
      <c r="A18" s="18" t="str">
        <f>[4]EPBA!B13</f>
        <v>GRC</v>
      </c>
      <c r="B18" s="18" t="s">
        <v>52</v>
      </c>
      <c r="C18" s="19">
        <v>9.7401674079413466E-4</v>
      </c>
      <c r="D18" s="19">
        <v>8.8388377359916869E-4</v>
      </c>
      <c r="E18" s="19">
        <v>6.9301061209300842E-4</v>
      </c>
      <c r="F18" s="19">
        <v>1.0019799123814131E-3</v>
      </c>
      <c r="G18" s="19">
        <v>1.247467723677028E-3</v>
      </c>
      <c r="H18" s="19">
        <v>1.0806069323951186E-3</v>
      </c>
      <c r="I18" s="19">
        <v>1.0010226360145638E-3</v>
      </c>
      <c r="J18" s="19">
        <v>6.7683628344672258E-4</v>
      </c>
      <c r="K18" s="19">
        <v>5.8956872540687991E-4</v>
      </c>
      <c r="L18" s="19">
        <v>1.3772035450928663E-3</v>
      </c>
      <c r="M18" s="19">
        <v>1.9615437143002627E-3</v>
      </c>
      <c r="N18" s="19">
        <v>2.7424897306518041E-3</v>
      </c>
      <c r="O18" s="19">
        <v>2.7910947428092434E-3</v>
      </c>
      <c r="P18" s="19">
        <v>2.8998102265498952E-3</v>
      </c>
      <c r="Q18" s="19">
        <v>2.894656400774426E-3</v>
      </c>
      <c r="R18" s="19">
        <v>2.796066460291268E-3</v>
      </c>
      <c r="S18" s="19">
        <v>3.242831251433645E-3</v>
      </c>
      <c r="T18" s="19">
        <v>1.9335198138856449E-3</v>
      </c>
      <c r="U18" s="19">
        <v>1.9177736730544353E-3</v>
      </c>
      <c r="V18" s="19">
        <v>1.7791125850666121E-3</v>
      </c>
      <c r="W18" s="19">
        <v>2.2285759179855019E-3</v>
      </c>
      <c r="X18" s="19">
        <v>2.2358796888005709E-3</v>
      </c>
      <c r="Y18" s="19">
        <v>2.2358796888005709E-3</v>
      </c>
      <c r="Z18" s="19">
        <v>2.2358796888005709E-3</v>
      </c>
      <c r="AA18" s="19">
        <v>2.2358796888005709E-3</v>
      </c>
      <c r="AB18" s="19">
        <v>2.2358796888005709E-3</v>
      </c>
      <c r="AC18" s="19">
        <v>2.2358796888005709E-3</v>
      </c>
      <c r="AD18" s="19">
        <v>2.2358796888005709E-3</v>
      </c>
      <c r="AE18" s="19">
        <v>2.2358796888005709E-3</v>
      </c>
      <c r="AF18" s="19">
        <v>2.2358796888005709E-3</v>
      </c>
      <c r="AG18" s="19">
        <v>2.23587968880057E-3</v>
      </c>
      <c r="AH18" s="19">
        <v>2.23587968880057E-3</v>
      </c>
      <c r="AI18" s="19">
        <v>2.23587968880057E-3</v>
      </c>
      <c r="AJ18" s="19">
        <v>2.23587968880057E-3</v>
      </c>
      <c r="AK18" s="19">
        <v>2.23587968880057E-3</v>
      </c>
      <c r="AL18" s="19">
        <v>2.23587968880057E-3</v>
      </c>
      <c r="AM18" s="19">
        <v>2.23587968880057E-3</v>
      </c>
      <c r="AN18" s="19">
        <v>2.23587968880057E-3</v>
      </c>
      <c r="AO18" s="19">
        <v>2.23587968880057E-3</v>
      </c>
      <c r="AP18" s="19">
        <v>2.23587968880057E-3</v>
      </c>
      <c r="AQ18" s="19">
        <v>2.23587968880057E-3</v>
      </c>
      <c r="AR18" s="19">
        <v>2.23587968880057E-3</v>
      </c>
      <c r="AS18" s="19">
        <v>2.23587968880057E-3</v>
      </c>
      <c r="AT18" s="19">
        <v>2.23587968880057E-3</v>
      </c>
      <c r="AU18" s="19">
        <v>2.23587968880057E-3</v>
      </c>
      <c r="AV18" s="19">
        <v>2.23587968880057E-3</v>
      </c>
      <c r="AW18" s="19">
        <v>2.23587968880057E-3</v>
      </c>
      <c r="AX18" s="19">
        <v>2.23587968880057E-3</v>
      </c>
      <c r="AY18" s="19">
        <v>2.23587968880057E-3</v>
      </c>
      <c r="AZ18" s="19">
        <v>2.23587968880057E-3</v>
      </c>
      <c r="BA18" s="19">
        <v>2.23587968880057E-3</v>
      </c>
      <c r="BB18" s="19"/>
    </row>
    <row r="19" spans="1:54" x14ac:dyDescent="0.35">
      <c r="A19" s="18" t="str">
        <f>[4]EPBA!B5</f>
        <v>HRV</v>
      </c>
      <c r="B19" s="18" t="s">
        <v>53</v>
      </c>
      <c r="C19" s="19">
        <v>9.1133641623302435E-3</v>
      </c>
      <c r="D19" s="19">
        <v>9.7511824234457409E-3</v>
      </c>
      <c r="E19" s="19">
        <v>8.9163521352132891E-3</v>
      </c>
      <c r="F19" s="19">
        <v>9.1991327867116113E-3</v>
      </c>
      <c r="G19" s="19">
        <v>1.1212637678273152E-2</v>
      </c>
      <c r="H19" s="19">
        <v>1.1370516709249972E-2</v>
      </c>
      <c r="I19" s="19">
        <v>1.1912091213708106E-2</v>
      </c>
      <c r="J19" s="19">
        <v>1.3904783283739194E-2</v>
      </c>
      <c r="K19" s="19">
        <v>1.1893695879575568E-2</v>
      </c>
      <c r="L19" s="19">
        <v>1.1572546261254139E-2</v>
      </c>
      <c r="M19" s="19">
        <v>1.051510005741417E-2</v>
      </c>
      <c r="N19" s="19">
        <v>9.2299157158809431E-3</v>
      </c>
      <c r="O19" s="19">
        <v>9.3548120889648187E-3</v>
      </c>
      <c r="P19" s="19">
        <v>9.5334184559400931E-3</v>
      </c>
      <c r="Q19" s="19">
        <v>9.2995278797512806E-3</v>
      </c>
      <c r="R19" s="19">
        <v>9.5809807821587174E-3</v>
      </c>
      <c r="S19" s="19">
        <v>1.1169161296591694E-2</v>
      </c>
      <c r="T19" s="19">
        <v>1.2053514415739049E-2</v>
      </c>
      <c r="U19" s="19">
        <v>1.389966872953668E-2</v>
      </c>
      <c r="V19" s="19">
        <v>1.4551526465024998E-2</v>
      </c>
      <c r="W19" s="19">
        <v>1.8046212898063914E-2</v>
      </c>
      <c r="X19" s="19">
        <v>1.7366221377362979E-2</v>
      </c>
      <c r="Y19" s="19">
        <v>1.7366221377362979E-2</v>
      </c>
      <c r="Z19" s="19">
        <v>1.7366221377362979E-2</v>
      </c>
      <c r="AA19" s="19">
        <v>1.7366221377362979E-2</v>
      </c>
      <c r="AB19" s="19">
        <v>1.7366221377362979E-2</v>
      </c>
      <c r="AC19" s="19">
        <v>1.7366221377362979E-2</v>
      </c>
      <c r="AD19" s="19">
        <v>1.7366221377362979E-2</v>
      </c>
      <c r="AE19" s="19">
        <v>1.7366221377362979E-2</v>
      </c>
      <c r="AF19" s="19">
        <v>1.7366221377362979E-2</v>
      </c>
      <c r="AG19" s="19">
        <v>1.7366221377363E-2</v>
      </c>
      <c r="AH19" s="19">
        <v>1.7366221377363E-2</v>
      </c>
      <c r="AI19" s="19">
        <v>1.7366221377363E-2</v>
      </c>
      <c r="AJ19" s="19">
        <v>1.7366221377363E-2</v>
      </c>
      <c r="AK19" s="19">
        <v>1.7366221377363E-2</v>
      </c>
      <c r="AL19" s="19">
        <v>1.7366221377363E-2</v>
      </c>
      <c r="AM19" s="19">
        <v>1.7366221377363E-2</v>
      </c>
      <c r="AN19" s="19">
        <v>1.7366221377363E-2</v>
      </c>
      <c r="AO19" s="19">
        <v>1.7366221377363E-2</v>
      </c>
      <c r="AP19" s="19">
        <v>1.7366221377363E-2</v>
      </c>
      <c r="AQ19" s="19">
        <v>1.7366221377363E-2</v>
      </c>
      <c r="AR19" s="19">
        <v>1.7366221377363E-2</v>
      </c>
      <c r="AS19" s="19">
        <v>1.7366221377363E-2</v>
      </c>
      <c r="AT19" s="19">
        <v>1.7366221377363E-2</v>
      </c>
      <c r="AU19" s="19">
        <v>1.7366221377363E-2</v>
      </c>
      <c r="AV19" s="19">
        <v>1.7366221377363E-2</v>
      </c>
      <c r="AW19" s="19">
        <v>1.7366221377363E-2</v>
      </c>
      <c r="AX19" s="19">
        <v>1.7366221377363E-2</v>
      </c>
      <c r="AY19" s="19">
        <v>1.7366221377363E-2</v>
      </c>
      <c r="AZ19" s="19">
        <v>1.7366221377363E-2</v>
      </c>
      <c r="BA19" s="19">
        <v>1.7366221377363E-2</v>
      </c>
      <c r="BB19" s="19"/>
    </row>
    <row r="20" spans="1:54" x14ac:dyDescent="0.35">
      <c r="A20" s="18" t="str">
        <f>[4]EPBA!B14</f>
        <v>HUN</v>
      </c>
      <c r="B20" s="18" t="s">
        <v>320</v>
      </c>
      <c r="C20" s="19">
        <v>8.2527116430967523E-2</v>
      </c>
      <c r="D20" s="19">
        <v>8.1840611449894934E-2</v>
      </c>
      <c r="E20" s="19">
        <v>6.3663826867050799E-2</v>
      </c>
      <c r="F20" s="19">
        <v>6.4947570923665127E-2</v>
      </c>
      <c r="G20" s="19">
        <v>7.0073026609480629E-2</v>
      </c>
      <c r="H20" s="19">
        <v>8.1437207128636932E-2</v>
      </c>
      <c r="I20" s="19">
        <v>7.7547184017840151E-2</v>
      </c>
      <c r="J20" s="19">
        <v>8.0805924234253271E-2</v>
      </c>
      <c r="K20" s="19">
        <v>9.2409419616123603E-2</v>
      </c>
      <c r="L20" s="19">
        <v>9.6001257030892129E-2</v>
      </c>
      <c r="M20" s="19">
        <v>9.0892107355267246E-2</v>
      </c>
      <c r="N20" s="19">
        <v>8.0355332715291911E-2</v>
      </c>
      <c r="O20" s="19">
        <v>5.9047209802195043E-2</v>
      </c>
      <c r="P20" s="19">
        <v>4.9868387535735997E-2</v>
      </c>
      <c r="Q20" s="19">
        <v>5.5103150294111135E-2</v>
      </c>
      <c r="R20" s="19">
        <v>6.2878034603529295E-2</v>
      </c>
      <c r="S20" s="19">
        <v>6.3222022238650186E-2</v>
      </c>
      <c r="T20" s="19">
        <v>7.5603526941238397E-2</v>
      </c>
      <c r="U20" s="19">
        <v>6.0661137598300226E-2</v>
      </c>
      <c r="V20" s="19">
        <v>6.3554573336887979E-2</v>
      </c>
      <c r="W20" s="19">
        <v>6.4812951225818663E-2</v>
      </c>
      <c r="X20" s="19">
        <v>7.2915780614089098E-2</v>
      </c>
      <c r="Y20" s="19">
        <v>7.2915780614089098E-2</v>
      </c>
      <c r="Z20" s="19">
        <v>7.2915780614089098E-2</v>
      </c>
      <c r="AA20" s="19">
        <v>7.2915780614089098E-2</v>
      </c>
      <c r="AB20" s="19">
        <v>7.2915780614089098E-2</v>
      </c>
      <c r="AC20" s="19">
        <v>7.2915780614089098E-2</v>
      </c>
      <c r="AD20" s="19">
        <v>7.2915780614089098E-2</v>
      </c>
      <c r="AE20" s="19">
        <v>7.2915780614089098E-2</v>
      </c>
      <c r="AF20" s="19">
        <v>7.2915780614089098E-2</v>
      </c>
      <c r="AG20" s="19">
        <v>7.2915780614089098E-2</v>
      </c>
      <c r="AH20" s="19">
        <v>7.2915780614089098E-2</v>
      </c>
      <c r="AI20" s="19">
        <v>7.2915780614089098E-2</v>
      </c>
      <c r="AJ20" s="19">
        <v>7.2915780614089098E-2</v>
      </c>
      <c r="AK20" s="19">
        <v>7.2915780614089098E-2</v>
      </c>
      <c r="AL20" s="19">
        <v>7.2915780614089098E-2</v>
      </c>
      <c r="AM20" s="19">
        <v>7.2915780614089098E-2</v>
      </c>
      <c r="AN20" s="19">
        <v>7.2915780614089098E-2</v>
      </c>
      <c r="AO20" s="19">
        <v>7.2915780614089098E-2</v>
      </c>
      <c r="AP20" s="19">
        <v>7.2915780614089098E-2</v>
      </c>
      <c r="AQ20" s="19">
        <v>7.2915780614089098E-2</v>
      </c>
      <c r="AR20" s="19">
        <v>7.2915780614089098E-2</v>
      </c>
      <c r="AS20" s="19">
        <v>7.2915780614089098E-2</v>
      </c>
      <c r="AT20" s="19">
        <v>7.2915780614089098E-2</v>
      </c>
      <c r="AU20" s="19">
        <v>7.2915780614089098E-2</v>
      </c>
      <c r="AV20" s="19">
        <v>7.2915780614089098E-2</v>
      </c>
      <c r="AW20" s="19">
        <v>7.2915780614089098E-2</v>
      </c>
      <c r="AX20" s="19">
        <v>7.2915780614089098E-2</v>
      </c>
      <c r="AY20" s="19">
        <v>7.2915780614089098E-2</v>
      </c>
      <c r="AZ20" s="19">
        <v>7.2915780614089098E-2</v>
      </c>
      <c r="BA20" s="19">
        <v>7.2915780614089098E-2</v>
      </c>
      <c r="BB20" s="19"/>
    </row>
    <row r="21" spans="1:54" x14ac:dyDescent="0.35">
      <c r="A21" s="18" t="str">
        <f>[4]EPBA!B16</f>
        <v>IRL</v>
      </c>
      <c r="B21" s="18" t="s">
        <v>55</v>
      </c>
      <c r="C21" s="19">
        <v>1.1726865072003467E-3</v>
      </c>
      <c r="D21" s="19">
        <v>9.9497188034581392E-4</v>
      </c>
      <c r="E21" s="19">
        <v>7.9981758398950788E-4</v>
      </c>
      <c r="F21" s="19">
        <v>9.093335957652078E-4</v>
      </c>
      <c r="G21" s="19">
        <v>1.0226042681723672E-3</v>
      </c>
      <c r="H21" s="19">
        <v>1.1231601719142439E-3</v>
      </c>
      <c r="I21" s="19">
        <v>1.1184577049065184E-3</v>
      </c>
      <c r="J21" s="19">
        <v>9.8401962576227147E-4</v>
      </c>
      <c r="K21" s="19">
        <v>8.5591051436219648E-4</v>
      </c>
      <c r="L21" s="19">
        <v>7.3603526718584421E-4</v>
      </c>
      <c r="M21" s="19">
        <v>6.92426610855275E-4</v>
      </c>
      <c r="N21" s="19">
        <v>7.8981928049210901E-4</v>
      </c>
      <c r="O21" s="19">
        <v>1.0148405662737973E-3</v>
      </c>
      <c r="P21" s="19">
        <v>1.079649982881071E-3</v>
      </c>
      <c r="Q21" s="19">
        <v>1.0952987336783015E-3</v>
      </c>
      <c r="R21" s="19">
        <v>1.0736101655781389E-3</v>
      </c>
      <c r="S21" s="19">
        <v>1.1592841266259354E-3</v>
      </c>
      <c r="T21" s="19">
        <v>1.3184727051057464E-3</v>
      </c>
      <c r="U21" s="19">
        <v>1.3959298876778598E-3</v>
      </c>
      <c r="V21" s="19">
        <v>1.2358334562804277E-3</v>
      </c>
      <c r="W21" s="19">
        <v>1.6939026181206243E-3</v>
      </c>
      <c r="X21" s="19">
        <v>1.8818739754426818E-3</v>
      </c>
      <c r="Y21" s="19">
        <v>1.8818739754426818E-3</v>
      </c>
      <c r="Z21" s="19">
        <v>1.8818739754426818E-3</v>
      </c>
      <c r="AA21" s="19">
        <v>1.8818739754426818E-3</v>
      </c>
      <c r="AB21" s="19">
        <v>1.8818739754426818E-3</v>
      </c>
      <c r="AC21" s="19">
        <v>1.8818739754426818E-3</v>
      </c>
      <c r="AD21" s="19">
        <v>1.8818739754426818E-3</v>
      </c>
      <c r="AE21" s="19">
        <v>1.8818739754426818E-3</v>
      </c>
      <c r="AF21" s="19">
        <v>1.8818739754426818E-3</v>
      </c>
      <c r="AG21" s="19">
        <v>1.88187397544268E-3</v>
      </c>
      <c r="AH21" s="19">
        <v>1.88187397544268E-3</v>
      </c>
      <c r="AI21" s="19">
        <v>1.88187397544268E-3</v>
      </c>
      <c r="AJ21" s="19">
        <v>1.88187397544268E-3</v>
      </c>
      <c r="AK21" s="19">
        <v>1.88187397544268E-3</v>
      </c>
      <c r="AL21" s="19">
        <v>1.88187397544268E-3</v>
      </c>
      <c r="AM21" s="19">
        <v>1.88187397544268E-3</v>
      </c>
      <c r="AN21" s="19">
        <v>1.88187397544268E-3</v>
      </c>
      <c r="AO21" s="19">
        <v>1.88187397544268E-3</v>
      </c>
      <c r="AP21" s="19">
        <v>1.88187397544268E-3</v>
      </c>
      <c r="AQ21" s="19">
        <v>1.88187397544268E-3</v>
      </c>
      <c r="AR21" s="19">
        <v>1.88187397544268E-3</v>
      </c>
      <c r="AS21" s="19">
        <v>1.88187397544268E-3</v>
      </c>
      <c r="AT21" s="19">
        <v>1.88187397544268E-3</v>
      </c>
      <c r="AU21" s="19">
        <v>1.88187397544268E-3</v>
      </c>
      <c r="AV21" s="19">
        <v>1.88187397544268E-3</v>
      </c>
      <c r="AW21" s="19">
        <v>1.88187397544268E-3</v>
      </c>
      <c r="AX21" s="19">
        <v>1.88187397544268E-3</v>
      </c>
      <c r="AY21" s="19">
        <v>1.88187397544268E-3</v>
      </c>
      <c r="AZ21" s="19">
        <v>1.88187397544268E-3</v>
      </c>
      <c r="BA21" s="19">
        <v>1.88187397544268E-3</v>
      </c>
      <c r="BB21" s="19"/>
    </row>
    <row r="22" spans="1:54" x14ac:dyDescent="0.35">
      <c r="A22" s="18" t="str">
        <f>[4]EPBA!B15</f>
        <v>ISL</v>
      </c>
      <c r="B22" s="18" t="s">
        <v>56</v>
      </c>
      <c r="C22" s="19">
        <v>1.6604071053298868E-3</v>
      </c>
      <c r="D22" s="19">
        <v>1.5713564104871017E-3</v>
      </c>
      <c r="E22" s="19">
        <v>1.062965007169624E-3</v>
      </c>
      <c r="F22" s="19">
        <v>1.0382667978090111E-3</v>
      </c>
      <c r="G22" s="19">
        <v>1.1356863770364929E-3</v>
      </c>
      <c r="H22" s="19">
        <v>1.3303801928630072E-3</v>
      </c>
      <c r="I22" s="19">
        <v>1.5090785916982491E-3</v>
      </c>
      <c r="J22" s="19">
        <v>1.5419814736363569E-3</v>
      </c>
      <c r="K22" s="19">
        <v>1.3508333073986032E-3</v>
      </c>
      <c r="L22" s="19">
        <v>1.3618186425571192E-3</v>
      </c>
      <c r="M22" s="19">
        <v>1.2245911472143897E-3</v>
      </c>
      <c r="N22" s="19">
        <v>1.0952687309869016E-3</v>
      </c>
      <c r="O22" s="19">
        <v>1.1773882241075395E-3</v>
      </c>
      <c r="P22" s="19">
        <v>1.2458944429626438E-3</v>
      </c>
      <c r="Q22" s="19">
        <v>1.7438548001092315E-3</v>
      </c>
      <c r="R22" s="19">
        <v>1.5270471476160957E-3</v>
      </c>
      <c r="S22" s="19">
        <v>1.4772929378548108E-3</v>
      </c>
      <c r="T22" s="19">
        <v>1.2324406693568525E-3</v>
      </c>
      <c r="U22" s="19">
        <v>1.5508523545235372E-3</v>
      </c>
      <c r="V22" s="19">
        <v>2.0547677349183721E-3</v>
      </c>
      <c r="W22" s="19">
        <v>2.3996661205250504E-3</v>
      </c>
      <c r="X22" s="19">
        <v>2.6659417446782152E-3</v>
      </c>
      <c r="Y22" s="19">
        <v>2.6659417446782152E-3</v>
      </c>
      <c r="Z22" s="19">
        <v>2.6659417446782152E-3</v>
      </c>
      <c r="AA22" s="19">
        <v>2.6659417446782152E-3</v>
      </c>
      <c r="AB22" s="19">
        <v>2.6659417446782152E-3</v>
      </c>
      <c r="AC22" s="19">
        <v>2.6659417446782152E-3</v>
      </c>
      <c r="AD22" s="19">
        <v>2.6659417446782152E-3</v>
      </c>
      <c r="AE22" s="19">
        <v>2.6659417446782152E-3</v>
      </c>
      <c r="AF22" s="19">
        <v>2.6659417446782152E-3</v>
      </c>
      <c r="AG22" s="19">
        <v>2.6659417446782199E-3</v>
      </c>
      <c r="AH22" s="19">
        <v>2.6659417446782199E-3</v>
      </c>
      <c r="AI22" s="19">
        <v>2.6659417446782199E-3</v>
      </c>
      <c r="AJ22" s="19">
        <v>2.6659417446782199E-3</v>
      </c>
      <c r="AK22" s="19">
        <v>2.6659417446782199E-3</v>
      </c>
      <c r="AL22" s="19">
        <v>2.6659417446782199E-3</v>
      </c>
      <c r="AM22" s="19">
        <v>2.6659417446782199E-3</v>
      </c>
      <c r="AN22" s="19">
        <v>2.6659417446782199E-3</v>
      </c>
      <c r="AO22" s="19">
        <v>2.6659417446782199E-3</v>
      </c>
      <c r="AP22" s="19">
        <v>2.6659417446782199E-3</v>
      </c>
      <c r="AQ22" s="19">
        <v>2.6659417446782199E-3</v>
      </c>
      <c r="AR22" s="19">
        <v>2.6659417446782199E-3</v>
      </c>
      <c r="AS22" s="19">
        <v>2.6659417446782199E-3</v>
      </c>
      <c r="AT22" s="19">
        <v>2.6659417446782199E-3</v>
      </c>
      <c r="AU22" s="19">
        <v>2.6659417446782199E-3</v>
      </c>
      <c r="AV22" s="19">
        <v>2.6659417446782199E-3</v>
      </c>
      <c r="AW22" s="19">
        <v>2.6659417446782199E-3</v>
      </c>
      <c r="AX22" s="19">
        <v>2.6659417446782199E-3</v>
      </c>
      <c r="AY22" s="19">
        <v>2.6659417446782199E-3</v>
      </c>
      <c r="AZ22" s="19">
        <v>2.6659417446782199E-3</v>
      </c>
      <c r="BA22" s="19">
        <v>2.6659417446782199E-3</v>
      </c>
      <c r="BB22" s="19"/>
    </row>
    <row r="23" spans="1:54" x14ac:dyDescent="0.35">
      <c r="A23" s="18" t="str">
        <f>[4]EPBA!B17</f>
        <v>ITA</v>
      </c>
      <c r="B23" s="18" t="s">
        <v>57</v>
      </c>
      <c r="C23" s="19">
        <v>2.027572727107782E-3</v>
      </c>
      <c r="D23" s="19">
        <v>1.987529742734322E-3</v>
      </c>
      <c r="E23" s="19">
        <v>1.7678121993363451E-3</v>
      </c>
      <c r="F23" s="19">
        <v>1.7766494709871743E-3</v>
      </c>
      <c r="G23" s="19">
        <v>1.856053303672912E-3</v>
      </c>
      <c r="H23" s="19">
        <v>1.6001395314978171E-3</v>
      </c>
      <c r="I23" s="19">
        <v>1.3844227655633221E-3</v>
      </c>
      <c r="J23" s="19">
        <v>1.1193227899968809E-3</v>
      </c>
      <c r="K23" s="19">
        <v>1.0897239168510178E-3</v>
      </c>
      <c r="L23" s="19">
        <v>1.2216576277871666E-3</v>
      </c>
      <c r="M23" s="19">
        <v>1.1743224781321964E-3</v>
      </c>
      <c r="N23" s="19">
        <v>1.2691761388987778E-3</v>
      </c>
      <c r="O23" s="19">
        <v>1.318044306487448E-3</v>
      </c>
      <c r="P23" s="19">
        <v>1.3619114120927943E-3</v>
      </c>
      <c r="Q23" s="19">
        <v>1.3448564610220757E-3</v>
      </c>
      <c r="R23" s="19">
        <v>1.3815639635594667E-3</v>
      </c>
      <c r="S23" s="19">
        <v>1.5153300288829755E-3</v>
      </c>
      <c r="T23" s="19">
        <v>1.6417903003447996E-3</v>
      </c>
      <c r="U23" s="19">
        <v>1.6673329675937812E-3</v>
      </c>
      <c r="V23" s="19">
        <v>1.9355014568783293E-3</v>
      </c>
      <c r="W23" s="19">
        <v>2.388532283824091E-3</v>
      </c>
      <c r="X23" s="19">
        <v>2.2513075004298678E-3</v>
      </c>
      <c r="Y23" s="19">
        <v>2.2513075004298678E-3</v>
      </c>
      <c r="Z23" s="19">
        <v>2.2513075004298678E-3</v>
      </c>
      <c r="AA23" s="19">
        <v>2.2513075004298678E-3</v>
      </c>
      <c r="AB23" s="19">
        <v>2.2513075004298678E-3</v>
      </c>
      <c r="AC23" s="19">
        <v>2.2513075004298678E-3</v>
      </c>
      <c r="AD23" s="19">
        <v>2.2513075004298678E-3</v>
      </c>
      <c r="AE23" s="19">
        <v>2.2513075004298678E-3</v>
      </c>
      <c r="AF23" s="19">
        <v>2.2513075004298678E-3</v>
      </c>
      <c r="AG23" s="19">
        <v>2.25130750042987E-3</v>
      </c>
      <c r="AH23" s="19">
        <v>2.25130750042987E-3</v>
      </c>
      <c r="AI23" s="19">
        <v>2.25130750042987E-3</v>
      </c>
      <c r="AJ23" s="19">
        <v>2.25130750042987E-3</v>
      </c>
      <c r="AK23" s="19">
        <v>2.25130750042987E-3</v>
      </c>
      <c r="AL23" s="19">
        <v>2.25130750042987E-3</v>
      </c>
      <c r="AM23" s="19">
        <v>2.25130750042987E-3</v>
      </c>
      <c r="AN23" s="19">
        <v>2.25130750042987E-3</v>
      </c>
      <c r="AO23" s="19">
        <v>2.25130750042987E-3</v>
      </c>
      <c r="AP23" s="19">
        <v>2.25130750042987E-3</v>
      </c>
      <c r="AQ23" s="19">
        <v>2.25130750042987E-3</v>
      </c>
      <c r="AR23" s="19">
        <v>2.25130750042987E-3</v>
      </c>
      <c r="AS23" s="19">
        <v>2.25130750042987E-3</v>
      </c>
      <c r="AT23" s="19">
        <v>2.25130750042987E-3</v>
      </c>
      <c r="AU23" s="19">
        <v>2.25130750042987E-3</v>
      </c>
      <c r="AV23" s="19">
        <v>2.25130750042987E-3</v>
      </c>
      <c r="AW23" s="19">
        <v>2.25130750042987E-3</v>
      </c>
      <c r="AX23" s="19">
        <v>2.25130750042987E-3</v>
      </c>
      <c r="AY23" s="19">
        <v>2.25130750042987E-3</v>
      </c>
      <c r="AZ23" s="19">
        <v>2.25130750042987E-3</v>
      </c>
      <c r="BA23" s="19">
        <v>2.25130750042987E-3</v>
      </c>
      <c r="BB23" s="19"/>
    </row>
    <row r="24" spans="1:54" x14ac:dyDescent="0.35">
      <c r="A24" s="18" t="str">
        <f>[4]EPBA!B19</f>
        <v>LTU</v>
      </c>
      <c r="B24" s="18" t="s">
        <v>58</v>
      </c>
      <c r="C24" s="19">
        <v>4.7471110654876482E-4</v>
      </c>
      <c r="D24" s="19">
        <v>4.803885067485195E-4</v>
      </c>
      <c r="E24" s="19">
        <v>4.8848832383869255E-4</v>
      </c>
      <c r="F24" s="19">
        <v>5.2663469210310172E-4</v>
      </c>
      <c r="G24" s="19">
        <v>5.5122147096591933E-4</v>
      </c>
      <c r="H24" s="19">
        <v>5.0828220485987048E-4</v>
      </c>
      <c r="I24" s="19">
        <v>4.8526278147030419E-4</v>
      </c>
      <c r="J24" s="19">
        <v>4.6206683087885684E-4</v>
      </c>
      <c r="K24" s="19">
        <v>3.6623224365626923E-4</v>
      </c>
      <c r="L24" s="19">
        <v>3.6908698587439457E-4</v>
      </c>
      <c r="M24" s="19">
        <v>3.5443528489614428E-4</v>
      </c>
      <c r="N24" s="19">
        <v>3.7585463431075535E-4</v>
      </c>
      <c r="O24" s="19">
        <v>3.6502130494136452E-4</v>
      </c>
      <c r="P24" s="19">
        <v>3.6746979496078219E-4</v>
      </c>
      <c r="Q24" s="19">
        <v>2.6106709450799298E-4</v>
      </c>
      <c r="R24" s="19">
        <v>2.1002946514171587E-4</v>
      </c>
      <c r="S24" s="19">
        <v>2.578067288455923E-4</v>
      </c>
      <c r="T24" s="19">
        <v>2.4026064357576067E-4</v>
      </c>
      <c r="U24" s="19">
        <v>2.7157701928834621E-4</v>
      </c>
      <c r="V24" s="19">
        <v>3.0920319596147402E-4</v>
      </c>
      <c r="W24" s="19">
        <v>3.1223014819813886E-4</v>
      </c>
      <c r="X24" s="19">
        <v>1.8193382085172894E-4</v>
      </c>
      <c r="Y24" s="19">
        <v>1.8193382085172894E-4</v>
      </c>
      <c r="Z24" s="19">
        <v>1.8193382085172894E-4</v>
      </c>
      <c r="AA24" s="19">
        <v>1.8193382085172894E-4</v>
      </c>
      <c r="AB24" s="19">
        <v>1.8193382085172894E-4</v>
      </c>
      <c r="AC24" s="19">
        <v>1.8193382085172894E-4</v>
      </c>
      <c r="AD24" s="19">
        <v>1.8193382085172894E-4</v>
      </c>
      <c r="AE24" s="19">
        <v>1.8193382085172894E-4</v>
      </c>
      <c r="AF24" s="19">
        <v>1.8193382085172894E-4</v>
      </c>
      <c r="AG24" s="19">
        <v>1.8193382085172899E-4</v>
      </c>
      <c r="AH24" s="19">
        <v>1.8193382085172899E-4</v>
      </c>
      <c r="AI24" s="19">
        <v>1.8193382085172899E-4</v>
      </c>
      <c r="AJ24" s="19">
        <v>1.8193382085172899E-4</v>
      </c>
      <c r="AK24" s="19">
        <v>1.8193382085172899E-4</v>
      </c>
      <c r="AL24" s="19">
        <v>1.8193382085172899E-4</v>
      </c>
      <c r="AM24" s="19">
        <v>1.8193382085172899E-4</v>
      </c>
      <c r="AN24" s="19">
        <v>1.8193382085172899E-4</v>
      </c>
      <c r="AO24" s="19">
        <v>1.8193382085172899E-4</v>
      </c>
      <c r="AP24" s="19">
        <v>1.8193382085172899E-4</v>
      </c>
      <c r="AQ24" s="19">
        <v>1.8193382085172899E-4</v>
      </c>
      <c r="AR24" s="19">
        <v>1.8193382085172899E-4</v>
      </c>
      <c r="AS24" s="19">
        <v>1.8193382085172899E-4</v>
      </c>
      <c r="AT24" s="19">
        <v>1.8193382085172899E-4</v>
      </c>
      <c r="AU24" s="19">
        <v>1.8193382085172899E-4</v>
      </c>
      <c r="AV24" s="19">
        <v>1.8193382085172899E-4</v>
      </c>
      <c r="AW24" s="19">
        <v>1.8193382085172899E-4</v>
      </c>
      <c r="AX24" s="19">
        <v>1.8193382085172899E-4</v>
      </c>
      <c r="AY24" s="19">
        <v>1.8193382085172899E-4</v>
      </c>
      <c r="AZ24" s="19">
        <v>1.8193382085172899E-4</v>
      </c>
      <c r="BA24" s="19">
        <v>1.8193382085172899E-4</v>
      </c>
      <c r="BB24" s="19"/>
    </row>
    <row r="25" spans="1:54" x14ac:dyDescent="0.35">
      <c r="A25" s="18" t="str">
        <f>[4]EPBA!B20</f>
        <v>LUX</v>
      </c>
      <c r="B25" s="18" t="s">
        <v>59</v>
      </c>
      <c r="C25" s="19">
        <v>5.8598380844630711E-2</v>
      </c>
      <c r="D25" s="19">
        <v>5.8128743083599894E-2</v>
      </c>
      <c r="E25" s="19">
        <v>4.5874241689341809E-2</v>
      </c>
      <c r="F25" s="19">
        <v>4.3429961682318267E-2</v>
      </c>
      <c r="G25" s="19">
        <v>4.2369941228855866E-2</v>
      </c>
      <c r="H25" s="19">
        <v>3.9823815866656842E-2</v>
      </c>
      <c r="I25" s="19">
        <v>4.1043657383102568E-2</v>
      </c>
      <c r="J25" s="19">
        <v>3.9688357269784882E-2</v>
      </c>
      <c r="K25" s="19">
        <v>3.8657918054187966E-2</v>
      </c>
      <c r="L25" s="19">
        <v>3.8629738402839391E-2</v>
      </c>
      <c r="M25" s="19">
        <v>3.4484556657141667E-2</v>
      </c>
      <c r="N25" s="19">
        <v>3.4395969533307182E-2</v>
      </c>
      <c r="O25" s="19">
        <v>3.8124915010706528E-2</v>
      </c>
      <c r="P25" s="19">
        <v>3.8667943825757833E-2</v>
      </c>
      <c r="Q25" s="19">
        <v>3.9511328628936138E-2</v>
      </c>
      <c r="R25" s="19">
        <v>3.9045562952602468E-2</v>
      </c>
      <c r="S25" s="19">
        <v>4.179956271673594E-2</v>
      </c>
      <c r="T25" s="19">
        <v>4.0598913679693253E-2</v>
      </c>
      <c r="U25" s="19">
        <v>4.4762312894108411E-2</v>
      </c>
      <c r="V25" s="19">
        <v>4.5199684348433931E-2</v>
      </c>
      <c r="W25" s="19">
        <v>5.7906428656979939E-2</v>
      </c>
      <c r="X25" s="19">
        <v>5.9542669998576422E-2</v>
      </c>
      <c r="Y25" s="19">
        <v>5.9542669998576422E-2</v>
      </c>
      <c r="Z25" s="19">
        <v>5.9542669998576422E-2</v>
      </c>
      <c r="AA25" s="19">
        <v>5.9542669998576422E-2</v>
      </c>
      <c r="AB25" s="19">
        <v>5.9542669998576422E-2</v>
      </c>
      <c r="AC25" s="19">
        <v>5.9542669998576422E-2</v>
      </c>
      <c r="AD25" s="19">
        <v>5.9542669998576422E-2</v>
      </c>
      <c r="AE25" s="19">
        <v>5.9542669998576422E-2</v>
      </c>
      <c r="AF25" s="19">
        <v>5.9542669998576422E-2</v>
      </c>
      <c r="AG25" s="19">
        <v>5.9542669998576402E-2</v>
      </c>
      <c r="AH25" s="19">
        <v>5.9542669998576402E-2</v>
      </c>
      <c r="AI25" s="19">
        <v>5.9542669998576402E-2</v>
      </c>
      <c r="AJ25" s="19">
        <v>5.9542669998576402E-2</v>
      </c>
      <c r="AK25" s="19">
        <v>5.9542669998576402E-2</v>
      </c>
      <c r="AL25" s="19">
        <v>5.9542669998576402E-2</v>
      </c>
      <c r="AM25" s="19">
        <v>5.9542669998576402E-2</v>
      </c>
      <c r="AN25" s="19">
        <v>5.9542669998576402E-2</v>
      </c>
      <c r="AO25" s="19">
        <v>5.9542669998576402E-2</v>
      </c>
      <c r="AP25" s="19">
        <v>5.9542669998576402E-2</v>
      </c>
      <c r="AQ25" s="19">
        <v>5.9542669998576402E-2</v>
      </c>
      <c r="AR25" s="19">
        <v>5.9542669998576402E-2</v>
      </c>
      <c r="AS25" s="19">
        <v>5.9542669998576402E-2</v>
      </c>
      <c r="AT25" s="19">
        <v>5.9542669998576402E-2</v>
      </c>
      <c r="AU25" s="19">
        <v>5.9542669998576402E-2</v>
      </c>
      <c r="AV25" s="19">
        <v>5.9542669998576402E-2</v>
      </c>
      <c r="AW25" s="19">
        <v>5.9542669998576402E-2</v>
      </c>
      <c r="AX25" s="19">
        <v>5.9542669998576402E-2</v>
      </c>
      <c r="AY25" s="19">
        <v>5.9542669998576402E-2</v>
      </c>
      <c r="AZ25" s="19">
        <v>5.9542669998576402E-2</v>
      </c>
      <c r="BA25" s="19">
        <v>5.9542669998576402E-2</v>
      </c>
      <c r="BB25" s="19"/>
    </row>
    <row r="26" spans="1:54" x14ac:dyDescent="0.35">
      <c r="A26" s="18" t="str">
        <f>[4]EPBA!B18</f>
        <v>LVA</v>
      </c>
      <c r="B26" s="18" t="s">
        <v>60</v>
      </c>
      <c r="C26" s="19">
        <v>1.77807121672744E-2</v>
      </c>
      <c r="D26" s="19">
        <v>1.5804390881920996E-2</v>
      </c>
      <c r="E26" s="19">
        <v>1.4841983540035084E-2</v>
      </c>
      <c r="F26" s="19">
        <v>1.960531955972801E-2</v>
      </c>
      <c r="G26" s="19">
        <v>2.2511766695254731E-2</v>
      </c>
      <c r="H26" s="19">
        <v>1.9841030968571545E-2</v>
      </c>
      <c r="I26" s="19">
        <v>1.8109504725412257E-2</v>
      </c>
      <c r="J26" s="19">
        <v>1.2837971817888216E-2</v>
      </c>
      <c r="K26" s="19">
        <v>2.1731228446895963E-2</v>
      </c>
      <c r="L26" s="19">
        <v>3.3195153522178646E-2</v>
      </c>
      <c r="M26" s="19">
        <v>4.158244518201086E-2</v>
      </c>
      <c r="N26" s="19">
        <v>4.3556820976507545E-2</v>
      </c>
      <c r="O26" s="19">
        <v>4.48992572741937E-2</v>
      </c>
      <c r="P26" s="19">
        <v>4.7068244026883158E-2</v>
      </c>
      <c r="Q26" s="19">
        <v>4.7107976350855646E-2</v>
      </c>
      <c r="R26" s="19">
        <v>4.5632070024315137E-2</v>
      </c>
      <c r="S26" s="19">
        <v>5.1675082507439317E-2</v>
      </c>
      <c r="T26" s="19">
        <v>3.1720005059558812E-2</v>
      </c>
      <c r="U26" s="19">
        <v>3.0698662802133427E-2</v>
      </c>
      <c r="V26" s="19">
        <v>2.8092262825750822E-2</v>
      </c>
      <c r="W26" s="19">
        <v>3.4633666121111586E-2</v>
      </c>
      <c r="X26" s="19">
        <v>3.4297561134694128E-2</v>
      </c>
      <c r="Y26" s="19">
        <v>3.4297561134694128E-2</v>
      </c>
      <c r="Z26" s="19">
        <v>3.4297561134694128E-2</v>
      </c>
      <c r="AA26" s="19">
        <v>3.4297561134694128E-2</v>
      </c>
      <c r="AB26" s="19">
        <v>3.4297561134694128E-2</v>
      </c>
      <c r="AC26" s="19">
        <v>3.4297561134694128E-2</v>
      </c>
      <c r="AD26" s="19">
        <v>3.4297561134694128E-2</v>
      </c>
      <c r="AE26" s="19">
        <v>3.4297561134694128E-2</v>
      </c>
      <c r="AF26" s="19">
        <v>3.4297561134694128E-2</v>
      </c>
      <c r="AG26" s="19">
        <v>3.42975611346941E-2</v>
      </c>
      <c r="AH26" s="19">
        <v>3.42975611346941E-2</v>
      </c>
      <c r="AI26" s="19">
        <v>3.42975611346941E-2</v>
      </c>
      <c r="AJ26" s="19">
        <v>3.42975611346941E-2</v>
      </c>
      <c r="AK26" s="19">
        <v>3.42975611346941E-2</v>
      </c>
      <c r="AL26" s="19">
        <v>3.42975611346941E-2</v>
      </c>
      <c r="AM26" s="19">
        <v>3.42975611346941E-2</v>
      </c>
      <c r="AN26" s="19">
        <v>3.42975611346941E-2</v>
      </c>
      <c r="AO26" s="19">
        <v>3.42975611346941E-2</v>
      </c>
      <c r="AP26" s="19">
        <v>3.42975611346941E-2</v>
      </c>
      <c r="AQ26" s="19">
        <v>3.42975611346941E-2</v>
      </c>
      <c r="AR26" s="19">
        <v>3.42975611346941E-2</v>
      </c>
      <c r="AS26" s="19">
        <v>3.42975611346941E-2</v>
      </c>
      <c r="AT26" s="19">
        <v>3.42975611346941E-2</v>
      </c>
      <c r="AU26" s="19">
        <v>3.42975611346941E-2</v>
      </c>
      <c r="AV26" s="19">
        <v>3.42975611346941E-2</v>
      </c>
      <c r="AW26" s="19">
        <v>3.42975611346941E-2</v>
      </c>
      <c r="AX26" s="19">
        <v>3.42975611346941E-2</v>
      </c>
      <c r="AY26" s="19">
        <v>3.42975611346941E-2</v>
      </c>
      <c r="AZ26" s="19">
        <v>3.42975611346941E-2</v>
      </c>
      <c r="BA26" s="19">
        <v>3.42975611346941E-2</v>
      </c>
      <c r="BB26" s="19"/>
    </row>
    <row r="27" spans="1:54" x14ac:dyDescent="0.35">
      <c r="A27" s="18" t="str">
        <f>[4]EPBA!B21</f>
        <v>MLT</v>
      </c>
      <c r="B27" s="18" t="s">
        <v>61</v>
      </c>
      <c r="C27" s="19">
        <v>2.6785473571478955E-2</v>
      </c>
      <c r="D27" s="19">
        <v>2.1674837206931325E-2</v>
      </c>
      <c r="E27" s="19">
        <v>1.8046704050646862E-2</v>
      </c>
      <c r="F27" s="19">
        <v>2.087878704622426E-2</v>
      </c>
      <c r="G27" s="19">
        <v>2.9042367049692396E-2</v>
      </c>
      <c r="H27" s="19">
        <v>3.7843732683218778E-2</v>
      </c>
      <c r="I27" s="19">
        <v>4.078368343008331E-2</v>
      </c>
      <c r="J27" s="19">
        <v>4.2752193700890007E-2</v>
      </c>
      <c r="K27" s="19">
        <v>4.0773014872579172E-2</v>
      </c>
      <c r="L27" s="19">
        <v>4.0271514787018542E-2</v>
      </c>
      <c r="M27" s="19">
        <v>3.4541717910492431E-2</v>
      </c>
      <c r="N27" s="19">
        <v>3.0531458249468197E-2</v>
      </c>
      <c r="O27" s="19">
        <v>3.4339803393463188E-2</v>
      </c>
      <c r="P27" s="19">
        <v>3.1102361280133588E-2</v>
      </c>
      <c r="Q27" s="19">
        <v>2.8521232295561843E-2</v>
      </c>
      <c r="R27" s="19">
        <v>2.6606849867236857E-2</v>
      </c>
      <c r="S27" s="19">
        <v>2.8491229740803928E-2</v>
      </c>
      <c r="T27" s="19">
        <v>2.8947583356197959E-2</v>
      </c>
      <c r="U27" s="19">
        <v>3.3296648788067151E-2</v>
      </c>
      <c r="V27" s="19">
        <v>2.3832220739489079E-2</v>
      </c>
      <c r="W27" s="19">
        <v>3.2870757125065091E-2</v>
      </c>
      <c r="X27" s="19">
        <v>3.6362124527832905E-2</v>
      </c>
      <c r="Y27" s="19">
        <v>3.6362124527832905E-2</v>
      </c>
      <c r="Z27" s="19">
        <v>3.6362124527832905E-2</v>
      </c>
      <c r="AA27" s="19">
        <v>3.6362124527832905E-2</v>
      </c>
      <c r="AB27" s="19">
        <v>3.6362124527832905E-2</v>
      </c>
      <c r="AC27" s="19">
        <v>3.6362124527832905E-2</v>
      </c>
      <c r="AD27" s="19">
        <v>3.6362124527832905E-2</v>
      </c>
      <c r="AE27" s="19">
        <v>3.6362124527832905E-2</v>
      </c>
      <c r="AF27" s="19">
        <v>3.6362124527832905E-2</v>
      </c>
      <c r="AG27" s="19">
        <v>3.6362124527832898E-2</v>
      </c>
      <c r="AH27" s="19">
        <v>3.6362124527832898E-2</v>
      </c>
      <c r="AI27" s="19">
        <v>3.6362124527832898E-2</v>
      </c>
      <c r="AJ27" s="19">
        <v>3.6362124527832898E-2</v>
      </c>
      <c r="AK27" s="19">
        <v>3.6362124527832898E-2</v>
      </c>
      <c r="AL27" s="19">
        <v>3.6362124527832898E-2</v>
      </c>
      <c r="AM27" s="19">
        <v>3.6362124527832898E-2</v>
      </c>
      <c r="AN27" s="19">
        <v>3.6362124527832898E-2</v>
      </c>
      <c r="AO27" s="19">
        <v>3.6362124527832898E-2</v>
      </c>
      <c r="AP27" s="19">
        <v>3.6362124527832898E-2</v>
      </c>
      <c r="AQ27" s="19">
        <v>3.6362124527832898E-2</v>
      </c>
      <c r="AR27" s="19">
        <v>3.6362124527832898E-2</v>
      </c>
      <c r="AS27" s="19">
        <v>3.6362124527832898E-2</v>
      </c>
      <c r="AT27" s="19">
        <v>3.6362124527832898E-2</v>
      </c>
      <c r="AU27" s="19">
        <v>3.6362124527832898E-2</v>
      </c>
      <c r="AV27" s="19">
        <v>3.6362124527832898E-2</v>
      </c>
      <c r="AW27" s="19">
        <v>3.6362124527832898E-2</v>
      </c>
      <c r="AX27" s="19">
        <v>3.6362124527832898E-2</v>
      </c>
      <c r="AY27" s="19">
        <v>3.6362124527832898E-2</v>
      </c>
      <c r="AZ27" s="19">
        <v>3.6362124527832898E-2</v>
      </c>
      <c r="BA27" s="19">
        <v>3.6362124527832898E-2</v>
      </c>
      <c r="BB27" s="19"/>
    </row>
    <row r="28" spans="1:54" x14ac:dyDescent="0.35">
      <c r="A28" s="18" t="str">
        <f>[4]EPBA!B22</f>
        <v>NLD</v>
      </c>
      <c r="B28" s="18" t="s">
        <v>62</v>
      </c>
      <c r="C28" s="19">
        <v>1.6311772952877092E-2</v>
      </c>
      <c r="D28" s="19">
        <v>1.5513485670666006E-2</v>
      </c>
      <c r="E28" s="19">
        <v>1.5057424925173493E-2</v>
      </c>
      <c r="F28" s="19">
        <v>1.5578154357622682E-2</v>
      </c>
      <c r="G28" s="19">
        <v>1.6632389067440054E-2</v>
      </c>
      <c r="H28" s="19">
        <v>2.1162428413428237E-2</v>
      </c>
      <c r="I28" s="19">
        <v>1.8291179136669306E-2</v>
      </c>
      <c r="J28" s="19">
        <v>1.5792586769334267E-2</v>
      </c>
      <c r="K28" s="19">
        <v>1.4373674837769395E-2</v>
      </c>
      <c r="L28" s="19">
        <v>1.4981172867195714E-2</v>
      </c>
      <c r="M28" s="19">
        <v>1.3236392481030642E-2</v>
      </c>
      <c r="N28" s="19">
        <v>1.3552743660302007E-2</v>
      </c>
      <c r="O28" s="19">
        <v>1.0796280745127581E-2</v>
      </c>
      <c r="P28" s="19">
        <v>8.2073728077684399E-3</v>
      </c>
      <c r="Q28" s="19">
        <v>6.4366846955943146E-3</v>
      </c>
      <c r="R28" s="19">
        <v>5.516796546836308E-3</v>
      </c>
      <c r="S28" s="19">
        <v>6.7628555615599651E-3</v>
      </c>
      <c r="T28" s="19">
        <v>7.0388783266761281E-3</v>
      </c>
      <c r="U28" s="19">
        <v>8.3372717319031044E-3</v>
      </c>
      <c r="V28" s="19">
        <v>9.6977475508490032E-3</v>
      </c>
      <c r="W28" s="19">
        <v>1.0522717646504715E-2</v>
      </c>
      <c r="X28" s="19">
        <v>1.1144666679847433E-2</v>
      </c>
      <c r="Y28" s="19">
        <v>1.1144666679847433E-2</v>
      </c>
      <c r="Z28" s="19">
        <v>1.1144666679847433E-2</v>
      </c>
      <c r="AA28" s="19">
        <v>1.1144666679847433E-2</v>
      </c>
      <c r="AB28" s="19">
        <v>1.1144666679847433E-2</v>
      </c>
      <c r="AC28" s="19">
        <v>1.1144666679847433E-2</v>
      </c>
      <c r="AD28" s="19">
        <v>1.1144666679847433E-2</v>
      </c>
      <c r="AE28" s="19">
        <v>1.1144666679847433E-2</v>
      </c>
      <c r="AF28" s="19">
        <v>1.1144666679847433E-2</v>
      </c>
      <c r="AG28" s="19">
        <v>1.11446666798474E-2</v>
      </c>
      <c r="AH28" s="19">
        <v>1.11446666798474E-2</v>
      </c>
      <c r="AI28" s="19">
        <v>1.11446666798474E-2</v>
      </c>
      <c r="AJ28" s="19">
        <v>1.11446666798474E-2</v>
      </c>
      <c r="AK28" s="19">
        <v>1.11446666798474E-2</v>
      </c>
      <c r="AL28" s="19">
        <v>1.11446666798474E-2</v>
      </c>
      <c r="AM28" s="19">
        <v>1.11446666798474E-2</v>
      </c>
      <c r="AN28" s="19">
        <v>1.11446666798474E-2</v>
      </c>
      <c r="AO28" s="19">
        <v>1.11446666798474E-2</v>
      </c>
      <c r="AP28" s="19">
        <v>1.11446666798474E-2</v>
      </c>
      <c r="AQ28" s="19">
        <v>1.11446666798474E-2</v>
      </c>
      <c r="AR28" s="19">
        <v>1.11446666798474E-2</v>
      </c>
      <c r="AS28" s="19">
        <v>1.11446666798474E-2</v>
      </c>
      <c r="AT28" s="19">
        <v>1.11446666798474E-2</v>
      </c>
      <c r="AU28" s="19">
        <v>1.11446666798474E-2</v>
      </c>
      <c r="AV28" s="19">
        <v>1.11446666798474E-2</v>
      </c>
      <c r="AW28" s="19">
        <v>1.11446666798474E-2</v>
      </c>
      <c r="AX28" s="19">
        <v>1.11446666798474E-2</v>
      </c>
      <c r="AY28" s="19">
        <v>1.11446666798474E-2</v>
      </c>
      <c r="AZ28" s="19">
        <v>1.11446666798474E-2</v>
      </c>
      <c r="BA28" s="19">
        <v>1.11446666798474E-2</v>
      </c>
      <c r="BB28" s="19"/>
    </row>
    <row r="29" spans="1:54" x14ac:dyDescent="0.35">
      <c r="A29" s="18" t="str">
        <f>[4]EPBA!B23</f>
        <v>NOR</v>
      </c>
      <c r="B29" s="18" t="s">
        <v>63</v>
      </c>
      <c r="C29" s="19">
        <v>7.611860661635131E-3</v>
      </c>
      <c r="D29" s="19">
        <v>9.3402117926936826E-3</v>
      </c>
      <c r="E29" s="19">
        <v>9.15009992182177E-3</v>
      </c>
      <c r="F29" s="19">
        <v>9.2055674348990695E-3</v>
      </c>
      <c r="G29" s="19">
        <v>8.0259884969002999E-3</v>
      </c>
      <c r="H29" s="19">
        <v>6.4401897226653241E-3</v>
      </c>
      <c r="I29" s="19">
        <v>5.7662825580229718E-3</v>
      </c>
      <c r="J29" s="19">
        <v>8.1141820670656908E-3</v>
      </c>
      <c r="K29" s="19">
        <v>1.011478534267669E-2</v>
      </c>
      <c r="L29" s="19">
        <v>1.0832238019982062E-2</v>
      </c>
      <c r="M29" s="19">
        <v>1.0212351688985538E-2</v>
      </c>
      <c r="N29" s="19">
        <v>1.0065762874392196E-2</v>
      </c>
      <c r="O29" s="19">
        <v>9.5934222177219801E-3</v>
      </c>
      <c r="P29" s="19">
        <v>1.0030065139756668E-2</v>
      </c>
      <c r="Q29" s="19">
        <v>1.0029950767067138E-2</v>
      </c>
      <c r="R29" s="19">
        <v>9.0983062024290601E-3</v>
      </c>
      <c r="S29" s="19">
        <v>1.0958515938838115E-2</v>
      </c>
      <c r="T29" s="19">
        <v>1.2103700099972666E-2</v>
      </c>
      <c r="U29" s="19">
        <v>1.4039609509183513E-2</v>
      </c>
      <c r="V29" s="19">
        <v>1.4962401032041314E-2</v>
      </c>
      <c r="W29" s="19">
        <v>1.5704192555795631E-2</v>
      </c>
      <c r="X29" s="19">
        <v>1.8740213189743369E-2</v>
      </c>
      <c r="Y29" s="19">
        <v>1.8740213189743369E-2</v>
      </c>
      <c r="Z29" s="19">
        <v>1.8740213189743369E-2</v>
      </c>
      <c r="AA29" s="19">
        <v>1.8740213189743369E-2</v>
      </c>
      <c r="AB29" s="19">
        <v>1.8740213189743369E-2</v>
      </c>
      <c r="AC29" s="19">
        <v>1.8740213189743369E-2</v>
      </c>
      <c r="AD29" s="19">
        <v>1.8740213189743369E-2</v>
      </c>
      <c r="AE29" s="19">
        <v>1.8740213189743369E-2</v>
      </c>
      <c r="AF29" s="19">
        <v>1.8740213189743369E-2</v>
      </c>
      <c r="AG29" s="19">
        <v>1.87402131897434E-2</v>
      </c>
      <c r="AH29" s="19">
        <v>1.87402131897434E-2</v>
      </c>
      <c r="AI29" s="19">
        <v>1.87402131897434E-2</v>
      </c>
      <c r="AJ29" s="19">
        <v>1.87402131897434E-2</v>
      </c>
      <c r="AK29" s="19">
        <v>1.87402131897434E-2</v>
      </c>
      <c r="AL29" s="19">
        <v>1.87402131897434E-2</v>
      </c>
      <c r="AM29" s="19">
        <v>1.87402131897434E-2</v>
      </c>
      <c r="AN29" s="19">
        <v>1.87402131897434E-2</v>
      </c>
      <c r="AO29" s="19">
        <v>1.87402131897434E-2</v>
      </c>
      <c r="AP29" s="19">
        <v>1.87402131897434E-2</v>
      </c>
      <c r="AQ29" s="19">
        <v>1.87402131897434E-2</v>
      </c>
      <c r="AR29" s="19">
        <v>1.87402131897434E-2</v>
      </c>
      <c r="AS29" s="19">
        <v>1.87402131897434E-2</v>
      </c>
      <c r="AT29" s="19">
        <v>1.87402131897434E-2</v>
      </c>
      <c r="AU29" s="19">
        <v>1.87402131897434E-2</v>
      </c>
      <c r="AV29" s="19">
        <v>1.87402131897434E-2</v>
      </c>
      <c r="AW29" s="19">
        <v>1.87402131897434E-2</v>
      </c>
      <c r="AX29" s="19">
        <v>1.87402131897434E-2</v>
      </c>
      <c r="AY29" s="19">
        <v>1.87402131897434E-2</v>
      </c>
      <c r="AZ29" s="19">
        <v>1.87402131897434E-2</v>
      </c>
      <c r="BA29" s="19">
        <v>1.87402131897434E-2</v>
      </c>
      <c r="BB29" s="19"/>
    </row>
    <row r="30" spans="1:54" x14ac:dyDescent="0.35">
      <c r="A30" s="18" t="str">
        <f>[4]EPBA!B24</f>
        <v>POL</v>
      </c>
      <c r="B30" s="18" t="s">
        <v>64</v>
      </c>
      <c r="C30" s="19">
        <v>2.5321929065941387E-3</v>
      </c>
      <c r="D30" s="19">
        <v>3.0174258651342947E-3</v>
      </c>
      <c r="E30" s="19">
        <v>3.1276485241980428E-3</v>
      </c>
      <c r="F30" s="19">
        <v>3.7904221379491273E-3</v>
      </c>
      <c r="G30" s="19">
        <v>3.5643202942596849E-3</v>
      </c>
      <c r="H30" s="19">
        <v>3.6101519530530764E-3</v>
      </c>
      <c r="I30" s="19">
        <v>3.6692783057730087E-3</v>
      </c>
      <c r="J30" s="19">
        <v>3.7024840591961569E-3</v>
      </c>
      <c r="K30" s="19">
        <v>3.5398789151624404E-3</v>
      </c>
      <c r="L30" s="19">
        <v>3.497583094012457E-3</v>
      </c>
      <c r="M30" s="19">
        <v>3.3972772018270097E-3</v>
      </c>
      <c r="N30" s="19">
        <v>3.8277949203022786E-3</v>
      </c>
      <c r="O30" s="19">
        <v>4.3838070390610547E-3</v>
      </c>
      <c r="P30" s="19">
        <v>4.7211232044280923E-3</v>
      </c>
      <c r="Q30" s="19">
        <v>4.8565964484565431E-3</v>
      </c>
      <c r="R30" s="19">
        <v>5.0251913207561439E-3</v>
      </c>
      <c r="S30" s="19">
        <v>5.3334929323902696E-3</v>
      </c>
      <c r="T30" s="19">
        <v>4.8271454101125634E-3</v>
      </c>
      <c r="U30" s="19">
        <v>5.1791487605342525E-3</v>
      </c>
      <c r="V30" s="19">
        <v>5.4292647457094599E-3</v>
      </c>
      <c r="W30" s="19">
        <v>6.7172085053555323E-3</v>
      </c>
      <c r="X30" s="19">
        <v>6.5642023134586036E-3</v>
      </c>
      <c r="Y30" s="19">
        <v>6.5642023134586036E-3</v>
      </c>
      <c r="Z30" s="19">
        <v>6.5642023134586036E-3</v>
      </c>
      <c r="AA30" s="19">
        <v>6.5642023134586036E-3</v>
      </c>
      <c r="AB30" s="19">
        <v>6.5642023134586036E-3</v>
      </c>
      <c r="AC30" s="19">
        <v>6.5642023134586036E-3</v>
      </c>
      <c r="AD30" s="19">
        <v>6.5642023134586036E-3</v>
      </c>
      <c r="AE30" s="19">
        <v>6.5642023134586036E-3</v>
      </c>
      <c r="AF30" s="19">
        <v>6.5642023134586036E-3</v>
      </c>
      <c r="AG30" s="19">
        <v>6.5642023134586001E-3</v>
      </c>
      <c r="AH30" s="19">
        <v>6.5642023134586001E-3</v>
      </c>
      <c r="AI30" s="19">
        <v>6.5642023134586001E-3</v>
      </c>
      <c r="AJ30" s="19">
        <v>6.5642023134586001E-3</v>
      </c>
      <c r="AK30" s="19">
        <v>6.5642023134586001E-3</v>
      </c>
      <c r="AL30" s="19">
        <v>6.5642023134586001E-3</v>
      </c>
      <c r="AM30" s="19">
        <v>6.5642023134586001E-3</v>
      </c>
      <c r="AN30" s="19">
        <v>6.5642023134586001E-3</v>
      </c>
      <c r="AO30" s="19">
        <v>6.5642023134586001E-3</v>
      </c>
      <c r="AP30" s="19">
        <v>6.5642023134586001E-3</v>
      </c>
      <c r="AQ30" s="19">
        <v>6.5642023134586001E-3</v>
      </c>
      <c r="AR30" s="19">
        <v>6.5642023134586001E-3</v>
      </c>
      <c r="AS30" s="19">
        <v>6.5642023134586001E-3</v>
      </c>
      <c r="AT30" s="19">
        <v>6.5642023134586001E-3</v>
      </c>
      <c r="AU30" s="19">
        <v>6.5642023134586001E-3</v>
      </c>
      <c r="AV30" s="19">
        <v>6.5642023134586001E-3</v>
      </c>
      <c r="AW30" s="19">
        <v>6.5642023134586001E-3</v>
      </c>
      <c r="AX30" s="19">
        <v>6.5642023134586001E-3</v>
      </c>
      <c r="AY30" s="19">
        <v>6.5642023134586001E-3</v>
      </c>
      <c r="AZ30" s="19">
        <v>6.5642023134586001E-3</v>
      </c>
      <c r="BA30" s="19">
        <v>6.5642023134586001E-3</v>
      </c>
      <c r="BB30" s="19"/>
    </row>
    <row r="31" spans="1:54" x14ac:dyDescent="0.35">
      <c r="A31" s="18" t="str">
        <f>[4]EPBA!B25</f>
        <v>PRT</v>
      </c>
      <c r="B31" s="18" t="s">
        <v>65</v>
      </c>
      <c r="C31" s="19">
        <v>1.526085951159162E-3</v>
      </c>
      <c r="D31" s="19">
        <v>1.6336180780719351E-3</v>
      </c>
      <c r="E31" s="19">
        <v>1.6677588654359361E-3</v>
      </c>
      <c r="F31" s="19">
        <v>1.6284770682470414E-3</v>
      </c>
      <c r="G31" s="19">
        <v>2.1450316601707244E-3</v>
      </c>
      <c r="H31" s="19">
        <v>2.0851982478135838E-3</v>
      </c>
      <c r="I31" s="19">
        <v>2.067514324002036E-3</v>
      </c>
      <c r="J31" s="19">
        <v>2.1662491579308952E-3</v>
      </c>
      <c r="K31" s="19">
        <v>1.8436974154660568E-3</v>
      </c>
      <c r="L31" s="19">
        <v>1.700374737842146E-3</v>
      </c>
      <c r="M31" s="19">
        <v>1.4554701892368254E-3</v>
      </c>
      <c r="N31" s="19">
        <v>1.4823650412506331E-3</v>
      </c>
      <c r="O31" s="19">
        <v>1.151974985843959E-3</v>
      </c>
      <c r="P31" s="19">
        <v>1.1233611997227332E-3</v>
      </c>
      <c r="Q31" s="19">
        <v>1.2233593830925E-3</v>
      </c>
      <c r="R31" s="19">
        <v>1.1977783341243055E-3</v>
      </c>
      <c r="S31" s="19">
        <v>1.2877596091990838E-3</v>
      </c>
      <c r="T31" s="19">
        <v>1.4224053426434577E-3</v>
      </c>
      <c r="U31" s="19">
        <v>2.1242820442092195E-3</v>
      </c>
      <c r="V31" s="19">
        <v>2.116149646997616E-3</v>
      </c>
      <c r="W31" s="19">
        <v>2.4737981419376935E-3</v>
      </c>
      <c r="X31" s="19">
        <v>3.065880073871824E-3</v>
      </c>
      <c r="Y31" s="19">
        <v>3.065880073871824E-3</v>
      </c>
      <c r="Z31" s="19">
        <v>3.065880073871824E-3</v>
      </c>
      <c r="AA31" s="19">
        <v>3.065880073871824E-3</v>
      </c>
      <c r="AB31" s="19">
        <v>3.065880073871824E-3</v>
      </c>
      <c r="AC31" s="19">
        <v>3.065880073871824E-3</v>
      </c>
      <c r="AD31" s="19">
        <v>3.065880073871824E-3</v>
      </c>
      <c r="AE31" s="19">
        <v>3.065880073871824E-3</v>
      </c>
      <c r="AF31" s="19">
        <v>3.065880073871824E-3</v>
      </c>
      <c r="AG31" s="19">
        <v>3.0658800738718201E-3</v>
      </c>
      <c r="AH31" s="19">
        <v>3.0658800738718201E-3</v>
      </c>
      <c r="AI31" s="19">
        <v>3.0658800738718201E-3</v>
      </c>
      <c r="AJ31" s="19">
        <v>3.0658800738718201E-3</v>
      </c>
      <c r="AK31" s="19">
        <v>3.0658800738718201E-3</v>
      </c>
      <c r="AL31" s="19">
        <v>3.0658800738718201E-3</v>
      </c>
      <c r="AM31" s="19">
        <v>3.0658800738718201E-3</v>
      </c>
      <c r="AN31" s="19">
        <v>3.0658800738718201E-3</v>
      </c>
      <c r="AO31" s="19">
        <v>3.0658800738718201E-3</v>
      </c>
      <c r="AP31" s="19">
        <v>3.0658800738718201E-3</v>
      </c>
      <c r="AQ31" s="19">
        <v>3.0658800738718201E-3</v>
      </c>
      <c r="AR31" s="19">
        <v>3.0658800738718201E-3</v>
      </c>
      <c r="AS31" s="19">
        <v>3.0658800738718201E-3</v>
      </c>
      <c r="AT31" s="19">
        <v>3.0658800738718201E-3</v>
      </c>
      <c r="AU31" s="19">
        <v>3.0658800738718201E-3</v>
      </c>
      <c r="AV31" s="19">
        <v>3.0658800738718201E-3</v>
      </c>
      <c r="AW31" s="19">
        <v>3.0658800738718201E-3</v>
      </c>
      <c r="AX31" s="19">
        <v>3.0658800738718201E-3</v>
      </c>
      <c r="AY31" s="19">
        <v>3.0658800738718201E-3</v>
      </c>
      <c r="AZ31" s="19">
        <v>3.0658800738718201E-3</v>
      </c>
      <c r="BA31" s="19">
        <v>3.0658800738718201E-3</v>
      </c>
      <c r="BB31" s="19"/>
    </row>
    <row r="32" spans="1:54" x14ac:dyDescent="0.35">
      <c r="A32" s="18" t="str">
        <f>[4]EPBA!B26</f>
        <v>ROU</v>
      </c>
      <c r="B32" s="18" t="s">
        <v>36</v>
      </c>
      <c r="C32" s="19">
        <v>0.11100091148072555</v>
      </c>
      <c r="D32" s="19">
        <v>0.10378293425280266</v>
      </c>
      <c r="E32" s="19">
        <v>8.2488571948906991E-2</v>
      </c>
      <c r="F32" s="19">
        <v>8.8106513146557847E-2</v>
      </c>
      <c r="G32" s="19">
        <v>0.10033978609536244</v>
      </c>
      <c r="H32" s="19">
        <v>0.11391044561959698</v>
      </c>
      <c r="I32" s="19">
        <v>9.9258290240270997E-2</v>
      </c>
      <c r="J32" s="19">
        <v>9.5745394587567201E-2</v>
      </c>
      <c r="K32" s="19">
        <v>0.10914366829140613</v>
      </c>
      <c r="L32" s="19">
        <v>0.10558955698263417</v>
      </c>
      <c r="M32" s="19">
        <v>9.1336667315679812E-2</v>
      </c>
      <c r="N32" s="19">
        <v>8.8512144690091971E-2</v>
      </c>
      <c r="O32" s="19">
        <v>7.8345132313744764E-2</v>
      </c>
      <c r="P32" s="19">
        <v>7.3728406317650763E-2</v>
      </c>
      <c r="Q32" s="19">
        <v>6.5441199046274892E-2</v>
      </c>
      <c r="R32" s="19">
        <v>7.919163755900821E-2</v>
      </c>
      <c r="S32" s="19">
        <v>8.5191287034446408E-2</v>
      </c>
      <c r="T32" s="19">
        <v>7.0869709591701441E-2</v>
      </c>
      <c r="U32" s="19">
        <v>6.5615836501907415E-2</v>
      </c>
      <c r="V32" s="19">
        <v>6.443695898864292E-2</v>
      </c>
      <c r="W32" s="19">
        <v>7.5476817609327895E-2</v>
      </c>
      <c r="X32" s="19">
        <v>9.2300170821798921E-2</v>
      </c>
      <c r="Y32" s="19">
        <v>9.2300170821798921E-2</v>
      </c>
      <c r="Z32" s="19">
        <v>9.2300170821798921E-2</v>
      </c>
      <c r="AA32" s="19">
        <v>9.2300170821798921E-2</v>
      </c>
      <c r="AB32" s="19">
        <v>9.2300170821798921E-2</v>
      </c>
      <c r="AC32" s="19">
        <v>9.2300170821798921E-2</v>
      </c>
      <c r="AD32" s="19">
        <v>9.2300170821798921E-2</v>
      </c>
      <c r="AE32" s="19">
        <v>9.2300170821798921E-2</v>
      </c>
      <c r="AF32" s="19">
        <v>9.2300170821798921E-2</v>
      </c>
      <c r="AG32" s="19">
        <v>9.2300170821798894E-2</v>
      </c>
      <c r="AH32" s="19">
        <v>9.2300170821798894E-2</v>
      </c>
      <c r="AI32" s="19">
        <v>9.2300170821798894E-2</v>
      </c>
      <c r="AJ32" s="19">
        <v>9.2300170821798894E-2</v>
      </c>
      <c r="AK32" s="19">
        <v>9.2300170821798894E-2</v>
      </c>
      <c r="AL32" s="19">
        <v>9.2300170821798894E-2</v>
      </c>
      <c r="AM32" s="19">
        <v>9.2300170821798894E-2</v>
      </c>
      <c r="AN32" s="19">
        <v>9.2300170821798894E-2</v>
      </c>
      <c r="AO32" s="19">
        <v>9.2300170821798894E-2</v>
      </c>
      <c r="AP32" s="19">
        <v>9.2300170821798894E-2</v>
      </c>
      <c r="AQ32" s="19">
        <v>9.2300170821798894E-2</v>
      </c>
      <c r="AR32" s="19">
        <v>9.2300170821798894E-2</v>
      </c>
      <c r="AS32" s="19">
        <v>9.2300170821798894E-2</v>
      </c>
      <c r="AT32" s="19">
        <v>9.2300170821798894E-2</v>
      </c>
      <c r="AU32" s="19">
        <v>9.2300170821798894E-2</v>
      </c>
      <c r="AV32" s="19">
        <v>9.2300170821798894E-2</v>
      </c>
      <c r="AW32" s="19">
        <v>9.2300170821798894E-2</v>
      </c>
      <c r="AX32" s="19">
        <v>9.2300170821798894E-2</v>
      </c>
      <c r="AY32" s="19">
        <v>9.2300170821798894E-2</v>
      </c>
      <c r="AZ32" s="19">
        <v>9.2300170821798894E-2</v>
      </c>
      <c r="BA32" s="19">
        <v>9.2300170821798894E-2</v>
      </c>
      <c r="BB32" s="19"/>
    </row>
    <row r="33" spans="1:54" x14ac:dyDescent="0.35">
      <c r="A33" s="18" t="str">
        <f>[4]EPBA!B27</f>
        <v>SVK</v>
      </c>
      <c r="B33" s="18" t="s">
        <v>37</v>
      </c>
      <c r="C33" s="19">
        <v>2.8834612461994008E-2</v>
      </c>
      <c r="D33" s="19">
        <v>3.2982352147905201E-2</v>
      </c>
      <c r="E33" s="19">
        <v>2.9655436744671571E-2</v>
      </c>
      <c r="F33" s="19">
        <v>2.7037884890018349E-2</v>
      </c>
      <c r="G33" s="19">
        <v>2.6185401122100667E-2</v>
      </c>
      <c r="H33" s="19">
        <v>1.9743042860379426E-2</v>
      </c>
      <c r="I33" s="19">
        <v>1.9787117866288818E-2</v>
      </c>
      <c r="J33" s="19">
        <v>1.9839265682664763E-2</v>
      </c>
      <c r="K33" s="19">
        <v>1.8899387024772299E-2</v>
      </c>
      <c r="L33" s="19">
        <v>2.1689765200846051E-2</v>
      </c>
      <c r="M33" s="19">
        <v>1.9598416442133785E-2</v>
      </c>
      <c r="N33" s="19">
        <v>2.2303817977483226E-2</v>
      </c>
      <c r="O33" s="19">
        <v>2.116624676110444E-2</v>
      </c>
      <c r="P33" s="19">
        <v>2.0856426638679683E-2</v>
      </c>
      <c r="Q33" s="19">
        <v>1.9600033183326353E-2</v>
      </c>
      <c r="R33" s="19">
        <v>1.7588685232093018E-2</v>
      </c>
      <c r="S33" s="19">
        <v>1.6137710356234698E-2</v>
      </c>
      <c r="T33" s="19">
        <v>1.534157402088801E-2</v>
      </c>
      <c r="U33" s="19">
        <v>1.4819588855886905E-2</v>
      </c>
      <c r="V33" s="19">
        <v>1.4516307015241895E-2</v>
      </c>
      <c r="W33" s="19">
        <v>1.6698370496632621E-2</v>
      </c>
      <c r="X33" s="19">
        <v>1.564736210936974E-2</v>
      </c>
      <c r="Y33" s="19">
        <v>1.564736210936974E-2</v>
      </c>
      <c r="Z33" s="19">
        <v>1.564736210936974E-2</v>
      </c>
      <c r="AA33" s="19">
        <v>1.564736210936974E-2</v>
      </c>
      <c r="AB33" s="19">
        <v>1.564736210936974E-2</v>
      </c>
      <c r="AC33" s="19">
        <v>1.564736210936974E-2</v>
      </c>
      <c r="AD33" s="19">
        <v>1.564736210936974E-2</v>
      </c>
      <c r="AE33" s="19">
        <v>1.564736210936974E-2</v>
      </c>
      <c r="AF33" s="19">
        <v>1.564736210936974E-2</v>
      </c>
      <c r="AG33" s="19">
        <v>1.5647362109369699E-2</v>
      </c>
      <c r="AH33" s="19">
        <v>1.5647362109369699E-2</v>
      </c>
      <c r="AI33" s="19">
        <v>1.5647362109369699E-2</v>
      </c>
      <c r="AJ33" s="19">
        <v>1.5647362109369699E-2</v>
      </c>
      <c r="AK33" s="19">
        <v>1.5647362109369699E-2</v>
      </c>
      <c r="AL33" s="19">
        <v>1.5647362109369699E-2</v>
      </c>
      <c r="AM33" s="19">
        <v>1.5647362109369699E-2</v>
      </c>
      <c r="AN33" s="19">
        <v>1.5647362109369699E-2</v>
      </c>
      <c r="AO33" s="19">
        <v>1.5647362109369699E-2</v>
      </c>
      <c r="AP33" s="19">
        <v>1.5647362109369699E-2</v>
      </c>
      <c r="AQ33" s="19">
        <v>1.5647362109369699E-2</v>
      </c>
      <c r="AR33" s="19">
        <v>1.5647362109369699E-2</v>
      </c>
      <c r="AS33" s="19">
        <v>1.5647362109369699E-2</v>
      </c>
      <c r="AT33" s="19">
        <v>1.5647362109369699E-2</v>
      </c>
      <c r="AU33" s="19">
        <v>1.5647362109369699E-2</v>
      </c>
      <c r="AV33" s="19">
        <v>1.5647362109369699E-2</v>
      </c>
      <c r="AW33" s="19">
        <v>1.5647362109369699E-2</v>
      </c>
      <c r="AX33" s="19">
        <v>1.5647362109369699E-2</v>
      </c>
      <c r="AY33" s="19">
        <v>1.5647362109369699E-2</v>
      </c>
      <c r="AZ33" s="19">
        <v>1.5647362109369699E-2</v>
      </c>
      <c r="BA33" s="19">
        <v>1.5647362109369699E-2</v>
      </c>
      <c r="BB33" s="19"/>
    </row>
    <row r="34" spans="1:54" x14ac:dyDescent="0.35">
      <c r="A34" s="18" t="str">
        <f>[4]EPBA!B28</f>
        <v>SVN</v>
      </c>
      <c r="B34" s="18" t="s">
        <v>66</v>
      </c>
      <c r="C34" s="19">
        <v>2.8665589850584008E-2</v>
      </c>
      <c r="D34" s="19">
        <v>2.5487695206322901E-2</v>
      </c>
      <c r="E34" s="19">
        <v>2.3949598240067687E-2</v>
      </c>
      <c r="F34" s="19">
        <v>3.1773019178745275E-2</v>
      </c>
      <c r="G34" s="19">
        <v>3.7120778726531203E-2</v>
      </c>
      <c r="H34" s="19">
        <v>3.2697592130739049E-2</v>
      </c>
      <c r="I34" s="19">
        <v>2.9844573312956951E-2</v>
      </c>
      <c r="J34" s="19">
        <v>2.1745646362288797E-2</v>
      </c>
      <c r="K34" s="19">
        <v>1.8415271889357487E-2</v>
      </c>
      <c r="L34" s="19">
        <v>2.6659461052078514E-2</v>
      </c>
      <c r="M34" s="19">
        <v>2.8279198193186198E-2</v>
      </c>
      <c r="N34" s="19">
        <v>3.2825401346172851E-2</v>
      </c>
      <c r="O34" s="19">
        <v>3.6672241919004409E-2</v>
      </c>
      <c r="P34" s="19">
        <v>4.1415598643410594E-2</v>
      </c>
      <c r="Q34" s="19">
        <v>4.4611680155284501E-2</v>
      </c>
      <c r="R34" s="19">
        <v>4.6263516052512416E-2</v>
      </c>
      <c r="S34" s="19">
        <v>5.110943457782452E-2</v>
      </c>
      <c r="T34" s="19">
        <v>5.0530700558225852E-2</v>
      </c>
      <c r="U34" s="19">
        <v>4.8469876421832807E-2</v>
      </c>
      <c r="V34" s="19">
        <v>4.3960402048213269E-2</v>
      </c>
      <c r="W34" s="19">
        <v>5.3703142199011122E-2</v>
      </c>
      <c r="X34" s="19">
        <v>5.2833918791788802E-2</v>
      </c>
      <c r="Y34" s="19">
        <v>5.2833918791788802E-2</v>
      </c>
      <c r="Z34" s="19">
        <v>5.2833918791788802E-2</v>
      </c>
      <c r="AA34" s="19">
        <v>5.2833918791788802E-2</v>
      </c>
      <c r="AB34" s="19">
        <v>5.2833918791788802E-2</v>
      </c>
      <c r="AC34" s="19">
        <v>5.2833918791788802E-2</v>
      </c>
      <c r="AD34" s="19">
        <v>5.2833918791788802E-2</v>
      </c>
      <c r="AE34" s="19">
        <v>5.2833918791788802E-2</v>
      </c>
      <c r="AF34" s="19">
        <v>5.2833918791788802E-2</v>
      </c>
      <c r="AG34" s="19">
        <v>5.2833918791788802E-2</v>
      </c>
      <c r="AH34" s="19">
        <v>5.2833918791788802E-2</v>
      </c>
      <c r="AI34" s="19">
        <v>5.2833918791788802E-2</v>
      </c>
      <c r="AJ34" s="19">
        <v>5.2833918791788802E-2</v>
      </c>
      <c r="AK34" s="19">
        <v>5.2833918791788802E-2</v>
      </c>
      <c r="AL34" s="19">
        <v>5.2833918791788802E-2</v>
      </c>
      <c r="AM34" s="19">
        <v>5.2833918791788802E-2</v>
      </c>
      <c r="AN34" s="19">
        <v>5.2833918791788802E-2</v>
      </c>
      <c r="AO34" s="19">
        <v>5.2833918791788802E-2</v>
      </c>
      <c r="AP34" s="19">
        <v>5.2833918791788802E-2</v>
      </c>
      <c r="AQ34" s="19">
        <v>5.2833918791788802E-2</v>
      </c>
      <c r="AR34" s="19">
        <v>5.2833918791788802E-2</v>
      </c>
      <c r="AS34" s="19">
        <v>5.2833918791788802E-2</v>
      </c>
      <c r="AT34" s="19">
        <v>5.2833918791788802E-2</v>
      </c>
      <c r="AU34" s="19">
        <v>5.2833918791788802E-2</v>
      </c>
      <c r="AV34" s="19">
        <v>5.2833918791788802E-2</v>
      </c>
      <c r="AW34" s="19">
        <v>5.2833918791788802E-2</v>
      </c>
      <c r="AX34" s="19">
        <v>5.2833918791788802E-2</v>
      </c>
      <c r="AY34" s="19">
        <v>5.2833918791788802E-2</v>
      </c>
      <c r="AZ34" s="19">
        <v>5.2833918791788802E-2</v>
      </c>
      <c r="BA34" s="19">
        <v>5.2833918791788802E-2</v>
      </c>
      <c r="BB34" s="19"/>
    </row>
    <row r="35" spans="1:54" x14ac:dyDescent="0.35">
      <c r="A35" s="18" t="str">
        <f>[4]EPBA!B30</f>
        <v>SWE</v>
      </c>
      <c r="B35" s="18" t="s">
        <v>556</v>
      </c>
      <c r="C35" s="19">
        <v>0.20894893951281102</v>
      </c>
      <c r="D35" s="19">
        <v>0.17866038970244116</v>
      </c>
      <c r="E35" s="19">
        <v>0.26283440157313109</v>
      </c>
      <c r="F35" s="19">
        <v>0.2347598757347415</v>
      </c>
      <c r="G35" s="19">
        <v>0.2393135963716172</v>
      </c>
      <c r="H35" s="19">
        <v>0.19706297411534821</v>
      </c>
      <c r="I35" s="19">
        <v>0.19229012215621819</v>
      </c>
      <c r="J35" s="19">
        <v>0.1691193112779103</v>
      </c>
      <c r="K35" s="19">
        <v>0.1546972190075494</v>
      </c>
      <c r="L35" s="19">
        <v>0.1505904884086563</v>
      </c>
      <c r="M35" s="19">
        <v>0.17342455945386792</v>
      </c>
      <c r="N35" s="19">
        <v>0.15509337435101878</v>
      </c>
      <c r="O35" s="19">
        <v>0.19648511650076017</v>
      </c>
      <c r="P35" s="19">
        <v>0.22990317062513729</v>
      </c>
      <c r="Q35" s="19">
        <v>0.25464513705433384</v>
      </c>
      <c r="R35" s="19">
        <v>0.2500900610289617</v>
      </c>
      <c r="S35" s="19">
        <v>0.21109891868527378</v>
      </c>
      <c r="T35" s="19">
        <v>0.20351752984550014</v>
      </c>
      <c r="U35" s="19">
        <v>0.19383139264615243</v>
      </c>
      <c r="V35" s="19">
        <v>0.20717797421245474</v>
      </c>
      <c r="W35" s="19">
        <v>8.7686509317125877E-2</v>
      </c>
      <c r="X35" s="19">
        <v>2.4170228237164096E-2</v>
      </c>
      <c r="Y35" s="19">
        <v>2.4170228237164096E-2</v>
      </c>
      <c r="Z35" s="19">
        <v>2.4170228237164096E-2</v>
      </c>
      <c r="AA35" s="19">
        <v>2.4170228237164096E-2</v>
      </c>
      <c r="AB35" s="19">
        <v>2.4170228237164096E-2</v>
      </c>
      <c r="AC35" s="19">
        <v>2.4170228237164096E-2</v>
      </c>
      <c r="AD35" s="19">
        <v>2.4170228237164096E-2</v>
      </c>
      <c r="AE35" s="19">
        <v>2.4170228237164096E-2</v>
      </c>
      <c r="AF35" s="19">
        <v>2.4170228237164096E-2</v>
      </c>
      <c r="AG35" s="19">
        <v>2.4170228237164099E-2</v>
      </c>
      <c r="AH35" s="19">
        <v>2.4170228237164099E-2</v>
      </c>
      <c r="AI35" s="19">
        <v>2.4170228237164099E-2</v>
      </c>
      <c r="AJ35" s="19">
        <v>2.4170228237164099E-2</v>
      </c>
      <c r="AK35" s="19">
        <v>2.4170228237164099E-2</v>
      </c>
      <c r="AL35" s="19">
        <v>2.4170228237164099E-2</v>
      </c>
      <c r="AM35" s="19">
        <v>2.4170228237164099E-2</v>
      </c>
      <c r="AN35" s="19">
        <v>2.4170228237164099E-2</v>
      </c>
      <c r="AO35" s="19">
        <v>2.4170228237164099E-2</v>
      </c>
      <c r="AP35" s="19">
        <v>2.4170228237164099E-2</v>
      </c>
      <c r="AQ35" s="19">
        <v>2.4170228237164099E-2</v>
      </c>
      <c r="AR35" s="19">
        <v>2.4170228237164099E-2</v>
      </c>
      <c r="AS35" s="19">
        <v>2.4170228237164099E-2</v>
      </c>
      <c r="AT35" s="19">
        <v>2.4170228237164099E-2</v>
      </c>
      <c r="AU35" s="19">
        <v>2.4170228237164099E-2</v>
      </c>
      <c r="AV35" s="19">
        <v>2.4170228237164099E-2</v>
      </c>
      <c r="AW35" s="19">
        <v>2.4170228237164099E-2</v>
      </c>
      <c r="AX35" s="19">
        <v>2.4170228237164099E-2</v>
      </c>
      <c r="AY35" s="19">
        <v>2.4170228237164099E-2</v>
      </c>
      <c r="AZ35" s="19">
        <v>2.4170228237164099E-2</v>
      </c>
      <c r="BA35" s="19">
        <v>2.4170228237164099E-2</v>
      </c>
      <c r="BB35" s="19"/>
    </row>
    <row r="37" spans="1:54" x14ac:dyDescent="0.35">
      <c r="A37" t="s">
        <v>89</v>
      </c>
      <c r="C37" s="22">
        <v>0.99999999999999989</v>
      </c>
      <c r="D37" s="22">
        <v>1.0000000000000002</v>
      </c>
      <c r="E37" s="22">
        <v>1.0000000000000002</v>
      </c>
      <c r="F37" s="22">
        <v>1</v>
      </c>
      <c r="G37" s="22">
        <v>1.0000000000000002</v>
      </c>
      <c r="H37" s="22">
        <v>1.0000000000000002</v>
      </c>
      <c r="I37" s="22">
        <v>0.99999999999999956</v>
      </c>
      <c r="J37" s="22">
        <v>1.0000000000000004</v>
      </c>
      <c r="K37" s="22">
        <v>1</v>
      </c>
      <c r="L37" s="22">
        <v>0.99999999999999978</v>
      </c>
      <c r="M37" s="22">
        <v>1</v>
      </c>
      <c r="N37" s="22">
        <v>1.0000000000000002</v>
      </c>
      <c r="O37" s="22">
        <v>1</v>
      </c>
      <c r="P37" s="22">
        <v>0.99999999999999989</v>
      </c>
      <c r="Q37" s="22">
        <v>1</v>
      </c>
      <c r="R37" s="22">
        <v>0.99999999999999989</v>
      </c>
      <c r="S37" s="22">
        <v>1</v>
      </c>
      <c r="T37" s="22">
        <v>1.0000000000000002</v>
      </c>
      <c r="U37" s="22">
        <v>0.99999999999999978</v>
      </c>
      <c r="V37" s="22">
        <v>0.99999999999999989</v>
      </c>
      <c r="W37" s="22">
        <v>0.99999999999999989</v>
      </c>
      <c r="X37" s="22">
        <v>1.0000000000000004</v>
      </c>
      <c r="Y37" s="22">
        <v>1.0000000000000004</v>
      </c>
      <c r="Z37" s="22">
        <v>1.0000000000000004</v>
      </c>
      <c r="AA37" s="22">
        <v>1.0000000000000004</v>
      </c>
      <c r="AB37" s="22">
        <v>1.0000000000000004</v>
      </c>
      <c r="AC37" s="22">
        <v>1.0000000000000004</v>
      </c>
      <c r="AD37" s="22">
        <v>1.0000000000000004</v>
      </c>
      <c r="AE37" s="22">
        <v>1.0000000000000004</v>
      </c>
      <c r="AF37" s="22">
        <v>1.0000000000000004</v>
      </c>
      <c r="AG37" s="22">
        <v>1.0000000000000004</v>
      </c>
      <c r="AH37" s="22">
        <v>1.0000000000000004</v>
      </c>
      <c r="AI37" s="22">
        <v>1.0000000000000004</v>
      </c>
      <c r="AJ37" s="22">
        <v>1.0000000000000004</v>
      </c>
      <c r="AK37" s="22">
        <v>1.0000000000000004</v>
      </c>
      <c r="AL37" s="22">
        <v>1.0000000000000004</v>
      </c>
      <c r="AM37" s="22">
        <v>1.0000000000000004</v>
      </c>
      <c r="AN37" s="22">
        <v>1.0000000000000004</v>
      </c>
      <c r="AO37" s="22">
        <v>1.0000000000000004</v>
      </c>
      <c r="AP37" s="22">
        <v>1.0000000000000004</v>
      </c>
      <c r="AQ37" s="22">
        <v>1.0000000000000004</v>
      </c>
      <c r="AR37" s="22">
        <v>1.0000000000000004</v>
      </c>
      <c r="AS37" s="22">
        <v>1.0000000000000004</v>
      </c>
      <c r="AT37" s="22">
        <v>1.0000000000000004</v>
      </c>
      <c r="AU37" s="22">
        <v>1.0000000000000004</v>
      </c>
      <c r="AV37" s="22">
        <v>1.0000000000000004</v>
      </c>
      <c r="AW37" s="22">
        <v>1.0000000000000004</v>
      </c>
      <c r="AX37" s="22">
        <v>1.0000000000000004</v>
      </c>
      <c r="AY37" s="22">
        <v>1.0000000000000004</v>
      </c>
      <c r="AZ37" s="22">
        <v>1.0000000000000004</v>
      </c>
      <c r="BA37" s="22">
        <v>1.0000000000000004</v>
      </c>
    </row>
  </sheetData>
  <mergeCells count="5">
    <mergeCell ref="A1:C1"/>
    <mergeCell ref="D1:J1"/>
    <mergeCell ref="A2:C2"/>
    <mergeCell ref="D2:J2"/>
    <mergeCell ref="A3:X3"/>
  </mergeCells>
  <conditionalFormatting sqref="K4:L4">
    <cfRule type="cellIs" dxfId="4" priority="1" operator="equal">
      <formula>0</formula>
    </cfRule>
  </conditionalFormatting>
  <pageMargins left="0.7" right="0.7" top="0.78740157499999996" bottom="0.78740157499999996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0E54C-A404-48E0-AA26-816370D453AF}">
  <sheetPr>
    <tabColor rgb="FFFF0000"/>
  </sheetPr>
  <dimension ref="A1:BB37"/>
  <sheetViews>
    <sheetView workbookViewId="0">
      <selection sqref="A1:C1"/>
    </sheetView>
  </sheetViews>
  <sheetFormatPr baseColWidth="10" defaultColWidth="10.81640625" defaultRowHeight="14.5" x14ac:dyDescent="0.35"/>
  <sheetData>
    <row r="1" spans="1:54" ht="15" thickBot="1" x14ac:dyDescent="0.4">
      <c r="A1" s="100" t="s">
        <v>84</v>
      </c>
      <c r="B1" s="101"/>
      <c r="C1" s="102"/>
      <c r="D1" s="100" t="s">
        <v>90</v>
      </c>
      <c r="E1" s="101"/>
      <c r="F1" s="101"/>
      <c r="G1" s="101"/>
      <c r="H1" s="101"/>
      <c r="I1" s="101"/>
      <c r="J1" s="102"/>
    </row>
    <row r="2" spans="1:54" ht="15" thickBot="1" x14ac:dyDescent="0.4">
      <c r="A2" s="100" t="s">
        <v>86</v>
      </c>
      <c r="B2" s="101"/>
      <c r="C2" s="102"/>
      <c r="D2" s="103" t="s">
        <v>91</v>
      </c>
      <c r="E2" s="104"/>
      <c r="F2" s="104"/>
      <c r="G2" s="104"/>
      <c r="H2" s="104"/>
      <c r="I2" s="104"/>
      <c r="J2" s="105"/>
    </row>
    <row r="3" spans="1:54" x14ac:dyDescent="0.35">
      <c r="A3" s="94"/>
      <c r="B3" s="94"/>
      <c r="C3" s="94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  <c r="U3" s="94"/>
      <c r="V3" s="94"/>
      <c r="W3" s="94"/>
      <c r="X3" s="94"/>
    </row>
    <row r="4" spans="1:54" x14ac:dyDescent="0.35">
      <c r="A4" t="s">
        <v>88</v>
      </c>
      <c r="B4" t="s">
        <v>88</v>
      </c>
      <c r="C4">
        <f t="shared" ref="C4:I4" si="0">D4-1</f>
        <v>2000</v>
      </c>
      <c r="D4">
        <f t="shared" si="0"/>
        <v>2001</v>
      </c>
      <c r="E4">
        <f t="shared" si="0"/>
        <v>2002</v>
      </c>
      <c r="F4">
        <f t="shared" si="0"/>
        <v>2003</v>
      </c>
      <c r="G4">
        <f t="shared" si="0"/>
        <v>2004</v>
      </c>
      <c r="H4">
        <f t="shared" si="0"/>
        <v>2005</v>
      </c>
      <c r="I4">
        <f t="shared" si="0"/>
        <v>2006</v>
      </c>
      <c r="J4">
        <f>K4-1</f>
        <v>2007</v>
      </c>
      <c r="K4">
        <f>[4]EPBA!C$1</f>
        <v>2008</v>
      </c>
      <c r="L4">
        <f>[4]EPBA!D$1</f>
        <v>2009</v>
      </c>
      <c r="M4">
        <f>[4]EPBA!E$1</f>
        <v>2010</v>
      </c>
      <c r="N4">
        <f>[4]EPBA!F$1</f>
        <v>2011</v>
      </c>
      <c r="O4">
        <f>[4]EPBA!G$1</f>
        <v>2012</v>
      </c>
      <c r="P4">
        <f>[4]EPBA!H$1</f>
        <v>2013</v>
      </c>
      <c r="Q4">
        <f>[4]EPBA!I$1</f>
        <v>2014</v>
      </c>
      <c r="R4">
        <f>[4]EPBA!J$1</f>
        <v>2015</v>
      </c>
      <c r="S4">
        <f>R4+1</f>
        <v>2016</v>
      </c>
      <c r="T4">
        <f t="shared" ref="T4:X4" si="1">S4+1</f>
        <v>2017</v>
      </c>
      <c r="U4">
        <f t="shared" si="1"/>
        <v>2018</v>
      </c>
      <c r="V4">
        <f t="shared" si="1"/>
        <v>2019</v>
      </c>
      <c r="W4">
        <f t="shared" si="1"/>
        <v>2020</v>
      </c>
      <c r="X4">
        <f t="shared" si="1"/>
        <v>2021</v>
      </c>
      <c r="Y4" s="86">
        <f t="shared" ref="Y4" si="2">X4+1</f>
        <v>2022</v>
      </c>
      <c r="Z4" s="86">
        <f t="shared" ref="Z4" si="3">Y4+1</f>
        <v>2023</v>
      </c>
      <c r="AA4" s="86">
        <f t="shared" ref="AA4" si="4">Z4+1</f>
        <v>2024</v>
      </c>
      <c r="AB4" s="86">
        <f t="shared" ref="AB4" si="5">AA4+1</f>
        <v>2025</v>
      </c>
      <c r="AC4" s="86">
        <f t="shared" ref="AC4" si="6">AB4+1</f>
        <v>2026</v>
      </c>
      <c r="AD4" s="86">
        <f t="shared" ref="AD4" si="7">AC4+1</f>
        <v>2027</v>
      </c>
      <c r="AE4" s="86">
        <f t="shared" ref="AE4" si="8">AD4+1</f>
        <v>2028</v>
      </c>
      <c r="AF4" s="86">
        <f t="shared" ref="AF4" si="9">AE4+1</f>
        <v>2029</v>
      </c>
      <c r="AG4" s="86">
        <f t="shared" ref="AG4" si="10">AF4+1</f>
        <v>2030</v>
      </c>
      <c r="AH4" s="86">
        <f t="shared" ref="AH4" si="11">AG4+1</f>
        <v>2031</v>
      </c>
      <c r="AI4" s="86">
        <f t="shared" ref="AI4" si="12">AH4+1</f>
        <v>2032</v>
      </c>
      <c r="AJ4" s="86">
        <f t="shared" ref="AJ4" si="13">AI4+1</f>
        <v>2033</v>
      </c>
      <c r="AK4" s="86">
        <f t="shared" ref="AK4" si="14">AJ4+1</f>
        <v>2034</v>
      </c>
      <c r="AL4" s="86">
        <f t="shared" ref="AL4" si="15">AK4+1</f>
        <v>2035</v>
      </c>
      <c r="AM4" s="86">
        <f t="shared" ref="AM4" si="16">AL4+1</f>
        <v>2036</v>
      </c>
      <c r="AN4" s="86">
        <f t="shared" ref="AN4" si="17">AM4+1</f>
        <v>2037</v>
      </c>
      <c r="AO4" s="86">
        <f t="shared" ref="AO4" si="18">AN4+1</f>
        <v>2038</v>
      </c>
      <c r="AP4" s="86">
        <f t="shared" ref="AP4" si="19">AO4+1</f>
        <v>2039</v>
      </c>
      <c r="AQ4" s="86">
        <f t="shared" ref="AQ4" si="20">AP4+1</f>
        <v>2040</v>
      </c>
      <c r="AR4" s="86">
        <f t="shared" ref="AR4" si="21">AQ4+1</f>
        <v>2041</v>
      </c>
      <c r="AS4" s="86">
        <f t="shared" ref="AS4" si="22">AR4+1</f>
        <v>2042</v>
      </c>
      <c r="AT4" s="86">
        <f t="shared" ref="AT4" si="23">AS4+1</f>
        <v>2043</v>
      </c>
      <c r="AU4" s="86">
        <f t="shared" ref="AU4" si="24">AT4+1</f>
        <v>2044</v>
      </c>
      <c r="AV4" s="86">
        <f t="shared" ref="AV4" si="25">AU4+1</f>
        <v>2045</v>
      </c>
      <c r="AW4" s="86">
        <f t="shared" ref="AW4" si="26">AV4+1</f>
        <v>2046</v>
      </c>
      <c r="AX4" s="86">
        <f t="shared" ref="AX4" si="27">AW4+1</f>
        <v>2047</v>
      </c>
      <c r="AY4" s="86">
        <f t="shared" ref="AY4" si="28">AX4+1</f>
        <v>2048</v>
      </c>
      <c r="AZ4" s="86">
        <f t="shared" ref="AZ4" si="29">AY4+1</f>
        <v>2049</v>
      </c>
      <c r="BA4" s="86">
        <f t="shared" ref="BA4" si="30">AZ4+1</f>
        <v>2050</v>
      </c>
      <c r="BB4" s="86"/>
    </row>
    <row r="5" spans="1:54" x14ac:dyDescent="0.35">
      <c r="A5" s="18" t="str">
        <f>[4]EPBA!B2</f>
        <v>AUT</v>
      </c>
      <c r="B5" s="18" t="s">
        <v>41</v>
      </c>
      <c r="C5" s="19">
        <v>1.4911349056139474E-2</v>
      </c>
      <c r="D5" s="19">
        <v>1.6068330907888121E-2</v>
      </c>
      <c r="E5" s="19">
        <v>1.644628457582312E-2</v>
      </c>
      <c r="F5" s="19">
        <v>1.665021052518225E-2</v>
      </c>
      <c r="G5" s="19">
        <v>1.5768898389996219E-2</v>
      </c>
      <c r="H5" s="19">
        <v>1.574044137802225E-2</v>
      </c>
      <c r="I5" s="19">
        <v>1.6008997712050221E-2</v>
      </c>
      <c r="J5" s="19">
        <v>1.6850575936015307E-2</v>
      </c>
      <c r="K5" s="19">
        <v>1.7773767814452262E-2</v>
      </c>
      <c r="L5" s="19">
        <v>1.9218643478651529E-2</v>
      </c>
      <c r="M5" s="19">
        <v>1.7782347090621417E-2</v>
      </c>
      <c r="N5" s="19">
        <v>1.7223348550332012E-2</v>
      </c>
      <c r="O5" s="19">
        <v>1.9402676168455979E-2</v>
      </c>
      <c r="P5" s="19">
        <v>1.9508306489520857E-2</v>
      </c>
      <c r="Q5" s="19">
        <v>1.938627860944141E-2</v>
      </c>
      <c r="R5" s="19">
        <v>1.9261207764735694E-2</v>
      </c>
      <c r="S5" s="19">
        <v>2.04870038040788E-2</v>
      </c>
      <c r="T5" s="19">
        <v>2.1225374043841179E-2</v>
      </c>
      <c r="U5" s="19">
        <v>2.2079313913298312E-2</v>
      </c>
      <c r="V5" s="19">
        <v>2.4029952832978263E-2</v>
      </c>
      <c r="W5" s="19">
        <v>2.5198533676107249E-2</v>
      </c>
      <c r="X5" s="19">
        <v>2.5694226158275352E-2</v>
      </c>
      <c r="Y5" s="19">
        <v>2.5694226158275352E-2</v>
      </c>
      <c r="Z5" s="19">
        <v>2.5694226158275352E-2</v>
      </c>
      <c r="AA5" s="19">
        <v>2.5694226158275352E-2</v>
      </c>
      <c r="AB5" s="19">
        <v>2.5694226158275352E-2</v>
      </c>
      <c r="AC5" s="19">
        <v>2.5694226158275352E-2</v>
      </c>
      <c r="AD5" s="19">
        <v>2.5694226158275352E-2</v>
      </c>
      <c r="AE5" s="19">
        <v>2.5694226158275352E-2</v>
      </c>
      <c r="AF5" s="19">
        <v>2.5694226158275352E-2</v>
      </c>
      <c r="AG5" s="19">
        <v>2.5694226158275352E-2</v>
      </c>
      <c r="AH5" s="19">
        <v>2.5694226158275352E-2</v>
      </c>
      <c r="AI5" s="19">
        <v>2.5694226158275352E-2</v>
      </c>
      <c r="AJ5" s="19">
        <v>2.5694226158275352E-2</v>
      </c>
      <c r="AK5" s="19">
        <v>2.5694226158275352E-2</v>
      </c>
      <c r="AL5" s="19">
        <v>2.5694226158275352E-2</v>
      </c>
      <c r="AM5" s="19">
        <v>2.5694226158275352E-2</v>
      </c>
      <c r="AN5" s="19">
        <v>2.5694226158275352E-2</v>
      </c>
      <c r="AO5" s="19">
        <v>2.5694226158275352E-2</v>
      </c>
      <c r="AP5" s="19">
        <v>2.56942261582754E-2</v>
      </c>
      <c r="AQ5" s="19">
        <v>2.56942261582754E-2</v>
      </c>
      <c r="AR5" s="19">
        <v>2.56942261582754E-2</v>
      </c>
      <c r="AS5" s="19">
        <v>2.56942261582754E-2</v>
      </c>
      <c r="AT5" s="19">
        <v>2.56942261582754E-2</v>
      </c>
      <c r="AU5" s="19">
        <v>2.56942261582754E-2</v>
      </c>
      <c r="AV5" s="19">
        <v>2.56942261582754E-2</v>
      </c>
      <c r="AW5" s="19">
        <v>2.56942261582754E-2</v>
      </c>
      <c r="AX5" s="19">
        <v>2.56942261582754E-2</v>
      </c>
      <c r="AY5" s="19">
        <v>2.56942261582754E-2</v>
      </c>
      <c r="AZ5" s="19">
        <v>2.56942261582754E-2</v>
      </c>
      <c r="BA5" s="19">
        <v>2.56942261582754E-2</v>
      </c>
      <c r="BB5" s="19"/>
    </row>
    <row r="6" spans="1:54" s="21" customFormat="1" x14ac:dyDescent="0.35">
      <c r="A6" s="20" t="str">
        <f>[4]EPBA!B3</f>
        <v>BEL</v>
      </c>
      <c r="B6" s="18" t="s">
        <v>42</v>
      </c>
      <c r="C6" s="19">
        <v>1.9499646566719292E-2</v>
      </c>
      <c r="D6" s="19">
        <v>2.3577270241739109E-2</v>
      </c>
      <c r="E6" s="19">
        <v>2.2935395656687091E-2</v>
      </c>
      <c r="F6" s="19">
        <v>2.2199377937023212E-2</v>
      </c>
      <c r="G6" s="19">
        <v>2.0163693821743434E-2</v>
      </c>
      <c r="H6" s="19">
        <v>1.9353265431299171E-2</v>
      </c>
      <c r="I6" s="19">
        <v>1.9557480776498701E-2</v>
      </c>
      <c r="J6" s="19">
        <v>1.9491910876524056E-2</v>
      </c>
      <c r="K6" s="19">
        <v>1.9608891705279522E-2</v>
      </c>
      <c r="L6" s="19">
        <v>1.9984862801780759E-2</v>
      </c>
      <c r="M6" s="19">
        <v>2.025917875437324E-2</v>
      </c>
      <c r="N6" s="19">
        <v>1.9858000770619406E-2</v>
      </c>
      <c r="O6" s="19">
        <v>2.0054046330787584E-2</v>
      </c>
      <c r="P6" s="19">
        <v>2.0279887623441795E-2</v>
      </c>
      <c r="Q6" s="19">
        <v>2.0205205795003758E-2</v>
      </c>
      <c r="R6" s="19">
        <v>2.0656392170455857E-2</v>
      </c>
      <c r="S6" s="19">
        <v>1.9414327960458506E-2</v>
      </c>
      <c r="T6" s="19">
        <v>1.935350900614936E-2</v>
      </c>
      <c r="U6" s="19">
        <v>2.0394832439812775E-2</v>
      </c>
      <c r="V6" s="19">
        <v>2.1631290485815583E-2</v>
      </c>
      <c r="W6" s="19">
        <v>2.2093980821468899E-2</v>
      </c>
      <c r="X6" s="19">
        <v>2.2533852279931661E-2</v>
      </c>
      <c r="Y6" s="19">
        <v>2.2533852279931661E-2</v>
      </c>
      <c r="Z6" s="19">
        <v>2.2533852279931661E-2</v>
      </c>
      <c r="AA6" s="19">
        <v>2.2533852279931661E-2</v>
      </c>
      <c r="AB6" s="19">
        <v>2.2533852279931661E-2</v>
      </c>
      <c r="AC6" s="19">
        <v>2.2533852279931661E-2</v>
      </c>
      <c r="AD6" s="19">
        <v>2.2533852279931661E-2</v>
      </c>
      <c r="AE6" s="19">
        <v>2.2533852279931661E-2</v>
      </c>
      <c r="AF6" s="19">
        <v>2.2533852279931661E-2</v>
      </c>
      <c r="AG6" s="19">
        <v>2.2533852279931661E-2</v>
      </c>
      <c r="AH6" s="19">
        <v>2.2533852279931661E-2</v>
      </c>
      <c r="AI6" s="19">
        <v>2.2533852279931661E-2</v>
      </c>
      <c r="AJ6" s="19">
        <v>2.2533852279931661E-2</v>
      </c>
      <c r="AK6" s="19">
        <v>2.2533852279931661E-2</v>
      </c>
      <c r="AL6" s="19">
        <v>2.2533852279931661E-2</v>
      </c>
      <c r="AM6" s="19">
        <v>2.2533852279931661E-2</v>
      </c>
      <c r="AN6" s="19">
        <v>2.2533852279931661E-2</v>
      </c>
      <c r="AO6" s="19">
        <v>2.2533852279931661E-2</v>
      </c>
      <c r="AP6" s="19">
        <v>2.2533852279931699E-2</v>
      </c>
      <c r="AQ6" s="19">
        <v>2.2533852279931699E-2</v>
      </c>
      <c r="AR6" s="19">
        <v>2.2533852279931699E-2</v>
      </c>
      <c r="AS6" s="19">
        <v>2.2533852279931699E-2</v>
      </c>
      <c r="AT6" s="19">
        <v>2.2533852279931699E-2</v>
      </c>
      <c r="AU6" s="19">
        <v>2.2533852279931699E-2</v>
      </c>
      <c r="AV6" s="19">
        <v>2.2533852279931699E-2</v>
      </c>
      <c r="AW6" s="19">
        <v>2.2533852279931699E-2</v>
      </c>
      <c r="AX6" s="19">
        <v>2.2533852279931699E-2</v>
      </c>
      <c r="AY6" s="19">
        <v>2.2533852279931699E-2</v>
      </c>
      <c r="AZ6" s="19">
        <v>2.2533852279931699E-2</v>
      </c>
      <c r="BA6" s="19">
        <v>2.2533852279931699E-2</v>
      </c>
      <c r="BB6" s="19"/>
    </row>
    <row r="7" spans="1:54" x14ac:dyDescent="0.35">
      <c r="A7" s="18" t="str">
        <f>[4]EPBA!B4</f>
        <v>BGR</v>
      </c>
      <c r="B7" s="18" t="s">
        <v>43</v>
      </c>
      <c r="C7" s="19">
        <v>3.6208027745723856E-3</v>
      </c>
      <c r="D7" s="19">
        <v>2.9915709252649764E-3</v>
      </c>
      <c r="E7" s="19">
        <v>2.9236756325853931E-3</v>
      </c>
      <c r="F7" s="19">
        <v>4.0539710443749811E-3</v>
      </c>
      <c r="G7" s="19">
        <v>4.7044464762669071E-3</v>
      </c>
      <c r="H7" s="19">
        <v>5.4140591133366523E-3</v>
      </c>
      <c r="I7" s="19">
        <v>5.9347700895565824E-3</v>
      </c>
      <c r="J7" s="19">
        <v>6.3320838986458839E-3</v>
      </c>
      <c r="K7" s="19">
        <v>6.7466526897493606E-3</v>
      </c>
      <c r="L7" s="19">
        <v>7.1303318559097434E-3</v>
      </c>
      <c r="M7" s="19">
        <v>7.6179534843362267E-3</v>
      </c>
      <c r="N7" s="19">
        <v>8.4418158157564156E-3</v>
      </c>
      <c r="O7" s="19">
        <v>9.1425088233904675E-3</v>
      </c>
      <c r="P7" s="19">
        <v>9.7589796390832075E-3</v>
      </c>
      <c r="Q7" s="19">
        <v>1.0238244430882925E-2</v>
      </c>
      <c r="R7" s="19">
        <v>9.1476146346362777E-3</v>
      </c>
      <c r="S7" s="19">
        <v>8.8396019438137814E-3</v>
      </c>
      <c r="T7" s="19">
        <v>8.0161998806271683E-3</v>
      </c>
      <c r="U7" s="19">
        <v>8.2264090574310118E-3</v>
      </c>
      <c r="V7" s="19">
        <v>9.9876548626886118E-3</v>
      </c>
      <c r="W7" s="19">
        <v>9.1924577911206545E-3</v>
      </c>
      <c r="X7" s="19">
        <v>9.2931904024973512E-3</v>
      </c>
      <c r="Y7" s="19">
        <v>9.2931904024973512E-3</v>
      </c>
      <c r="Z7" s="19">
        <v>9.2931904024973512E-3</v>
      </c>
      <c r="AA7" s="19">
        <v>9.2931904024973512E-3</v>
      </c>
      <c r="AB7" s="19">
        <v>9.2931904024973512E-3</v>
      </c>
      <c r="AC7" s="19">
        <v>9.2931904024973512E-3</v>
      </c>
      <c r="AD7" s="19">
        <v>9.2931904024973512E-3</v>
      </c>
      <c r="AE7" s="19">
        <v>9.2931904024973512E-3</v>
      </c>
      <c r="AF7" s="19">
        <v>9.2931904024973512E-3</v>
      </c>
      <c r="AG7" s="19">
        <v>9.2931904024973512E-3</v>
      </c>
      <c r="AH7" s="19">
        <v>9.2931904024973512E-3</v>
      </c>
      <c r="AI7" s="19">
        <v>9.2931904024973512E-3</v>
      </c>
      <c r="AJ7" s="19">
        <v>9.2931904024973512E-3</v>
      </c>
      <c r="AK7" s="19">
        <v>9.2931904024973512E-3</v>
      </c>
      <c r="AL7" s="19">
        <v>9.2931904024973512E-3</v>
      </c>
      <c r="AM7" s="19">
        <v>9.2931904024973512E-3</v>
      </c>
      <c r="AN7" s="19">
        <v>9.2931904024973512E-3</v>
      </c>
      <c r="AO7" s="19">
        <v>9.2931904024973512E-3</v>
      </c>
      <c r="AP7" s="19">
        <v>9.2931904024973495E-3</v>
      </c>
      <c r="AQ7" s="19">
        <v>9.2931904024973495E-3</v>
      </c>
      <c r="AR7" s="19">
        <v>9.2931904024973495E-3</v>
      </c>
      <c r="AS7" s="19">
        <v>9.2931904024973495E-3</v>
      </c>
      <c r="AT7" s="19">
        <v>9.2931904024973495E-3</v>
      </c>
      <c r="AU7" s="19">
        <v>9.2931904024973495E-3</v>
      </c>
      <c r="AV7" s="19">
        <v>9.2931904024973495E-3</v>
      </c>
      <c r="AW7" s="19">
        <v>9.2931904024973495E-3</v>
      </c>
      <c r="AX7" s="19">
        <v>9.2931904024973495E-3</v>
      </c>
      <c r="AY7" s="19">
        <v>9.2931904024973495E-3</v>
      </c>
      <c r="AZ7" s="19">
        <v>9.2931904024973495E-3</v>
      </c>
      <c r="BA7" s="19">
        <v>9.2931904024973495E-3</v>
      </c>
      <c r="BB7" s="19"/>
    </row>
    <row r="8" spans="1:54" x14ac:dyDescent="0.35">
      <c r="A8" s="18" t="str">
        <f>[4]EPBA!B31</f>
        <v>CHE</v>
      </c>
      <c r="B8" s="18" t="s">
        <v>44</v>
      </c>
      <c r="C8" s="19">
        <v>5.7593039329846283E-3</v>
      </c>
      <c r="D8" s="19">
        <v>5.7774926057109653E-3</v>
      </c>
      <c r="E8" s="19">
        <v>6.5038901691050546E-3</v>
      </c>
      <c r="F8" s="19">
        <v>6.3490445070295831E-3</v>
      </c>
      <c r="G8" s="19">
        <v>6.0635088067123536E-3</v>
      </c>
      <c r="H8" s="19">
        <v>6.0867959291694305E-3</v>
      </c>
      <c r="I8" s="19">
        <v>6.3880784500302034E-3</v>
      </c>
      <c r="J8" s="19">
        <v>6.5801092308246361E-3</v>
      </c>
      <c r="K8" s="19">
        <v>6.8082141472780005E-3</v>
      </c>
      <c r="L8" s="19">
        <v>7.0196227784990912E-3</v>
      </c>
      <c r="M8" s="19">
        <v>6.7355838236159808E-3</v>
      </c>
      <c r="N8" s="19">
        <v>6.7738463627365422E-3</v>
      </c>
      <c r="O8" s="19">
        <v>6.6045414732665E-3</v>
      </c>
      <c r="P8" s="19">
        <v>6.3754158633963064E-3</v>
      </c>
      <c r="Q8" s="19">
        <v>6.0653424295434733E-3</v>
      </c>
      <c r="R8" s="19">
        <v>6.6883939094629311E-3</v>
      </c>
      <c r="S8" s="19">
        <v>6.6725267655664729E-3</v>
      </c>
      <c r="T8" s="19">
        <v>6.6629597867834183E-3</v>
      </c>
      <c r="U8" s="19">
        <v>6.7267220246524581E-3</v>
      </c>
      <c r="V8" s="19">
        <v>7.1477916937271596E-3</v>
      </c>
      <c r="W8" s="19">
        <v>7.0361249167135986E-3</v>
      </c>
      <c r="X8" s="19">
        <v>7.1107333668761537E-3</v>
      </c>
      <c r="Y8" s="19">
        <v>7.1107333668761537E-3</v>
      </c>
      <c r="Z8" s="19">
        <v>7.1107333668761537E-3</v>
      </c>
      <c r="AA8" s="19">
        <v>7.1107333668761537E-3</v>
      </c>
      <c r="AB8" s="19">
        <v>7.1107333668761537E-3</v>
      </c>
      <c r="AC8" s="19">
        <v>7.1107333668761537E-3</v>
      </c>
      <c r="AD8" s="19">
        <v>7.1107333668761537E-3</v>
      </c>
      <c r="AE8" s="19">
        <v>7.1107333668761537E-3</v>
      </c>
      <c r="AF8" s="19">
        <v>7.1107333668761537E-3</v>
      </c>
      <c r="AG8" s="19">
        <v>7.1107333668761537E-3</v>
      </c>
      <c r="AH8" s="19">
        <v>7.1107333668761537E-3</v>
      </c>
      <c r="AI8" s="19">
        <v>7.1107333668761537E-3</v>
      </c>
      <c r="AJ8" s="19">
        <v>7.1107333668761537E-3</v>
      </c>
      <c r="AK8" s="19">
        <v>7.1107333668761537E-3</v>
      </c>
      <c r="AL8" s="19">
        <v>7.1107333668761537E-3</v>
      </c>
      <c r="AM8" s="19">
        <v>7.1107333668761537E-3</v>
      </c>
      <c r="AN8" s="19">
        <v>7.1107333668761537E-3</v>
      </c>
      <c r="AO8" s="19">
        <v>7.1107333668761537E-3</v>
      </c>
      <c r="AP8" s="19">
        <v>7.1107333668761503E-3</v>
      </c>
      <c r="AQ8" s="19">
        <v>7.1107333668761503E-3</v>
      </c>
      <c r="AR8" s="19">
        <v>7.1107333668761503E-3</v>
      </c>
      <c r="AS8" s="19">
        <v>7.1107333668761503E-3</v>
      </c>
      <c r="AT8" s="19">
        <v>7.1107333668761503E-3</v>
      </c>
      <c r="AU8" s="19">
        <v>7.1107333668761503E-3</v>
      </c>
      <c r="AV8" s="19">
        <v>7.1107333668761503E-3</v>
      </c>
      <c r="AW8" s="19">
        <v>7.1107333668761503E-3</v>
      </c>
      <c r="AX8" s="19">
        <v>7.1107333668761503E-3</v>
      </c>
      <c r="AY8" s="19">
        <v>7.1107333668761503E-3</v>
      </c>
      <c r="AZ8" s="19">
        <v>7.1107333668761503E-3</v>
      </c>
      <c r="BA8" s="19">
        <v>7.1107333668761503E-3</v>
      </c>
      <c r="BB8" s="19"/>
    </row>
    <row r="9" spans="1:54" x14ac:dyDescent="0.35">
      <c r="A9" s="18" t="str">
        <f>[4]EPBA!B6</f>
        <v>CYP</v>
      </c>
      <c r="B9" s="18" t="s">
        <v>45</v>
      </c>
      <c r="C9" s="19">
        <v>1.1438092182795151E-3</v>
      </c>
      <c r="D9" s="19">
        <v>1.3786918239635695E-3</v>
      </c>
      <c r="E9" s="19">
        <v>1.4762681570695546E-3</v>
      </c>
      <c r="F9" s="19">
        <v>1.786218196149628E-3</v>
      </c>
      <c r="G9" s="19">
        <v>1.6511801091510436E-3</v>
      </c>
      <c r="H9" s="19">
        <v>1.6126036295471126E-3</v>
      </c>
      <c r="I9" s="19">
        <v>1.6562503814234555E-3</v>
      </c>
      <c r="J9" s="19">
        <v>1.6581609786698798E-3</v>
      </c>
      <c r="K9" s="19">
        <v>1.7179259813858709E-3</v>
      </c>
      <c r="L9" s="19">
        <v>1.6354136945895984E-3</v>
      </c>
      <c r="M9" s="19">
        <v>1.5723468964041888E-3</v>
      </c>
      <c r="N9" s="19">
        <v>1.5785151768832081E-3</v>
      </c>
      <c r="O9" s="19">
        <v>1.5849728843307898E-3</v>
      </c>
      <c r="P9" s="19">
        <v>1.5418298514331807E-3</v>
      </c>
      <c r="Q9" s="19">
        <v>1.4587305932185013E-3</v>
      </c>
      <c r="R9" s="19">
        <v>1.4079965891137961E-3</v>
      </c>
      <c r="S9" s="19">
        <v>1.3830764092541536E-3</v>
      </c>
      <c r="T9" s="19">
        <v>1.3316092189107451E-3</v>
      </c>
      <c r="U9" s="19">
        <v>1.2876792429914693E-3</v>
      </c>
      <c r="V9" s="19">
        <v>1.5422053290668155E-3</v>
      </c>
      <c r="W9" s="19">
        <v>1.6887635538900276E-3</v>
      </c>
      <c r="X9" s="19">
        <v>1.7313546482392961E-3</v>
      </c>
      <c r="Y9" s="19">
        <v>1.7313546482392961E-3</v>
      </c>
      <c r="Z9" s="19">
        <v>1.7313546482392961E-3</v>
      </c>
      <c r="AA9" s="19">
        <v>1.7313546482392961E-3</v>
      </c>
      <c r="AB9" s="19">
        <v>1.7313546482392961E-3</v>
      </c>
      <c r="AC9" s="19">
        <v>1.7313546482392961E-3</v>
      </c>
      <c r="AD9" s="19">
        <v>1.7313546482392961E-3</v>
      </c>
      <c r="AE9" s="19">
        <v>1.7313546482392961E-3</v>
      </c>
      <c r="AF9" s="19">
        <v>1.7313546482392961E-3</v>
      </c>
      <c r="AG9" s="19">
        <v>1.7313546482392961E-3</v>
      </c>
      <c r="AH9" s="19">
        <v>1.7313546482392961E-3</v>
      </c>
      <c r="AI9" s="19">
        <v>1.7313546482392961E-3</v>
      </c>
      <c r="AJ9" s="19">
        <v>1.7313546482392961E-3</v>
      </c>
      <c r="AK9" s="19">
        <v>1.7313546482392961E-3</v>
      </c>
      <c r="AL9" s="19">
        <v>1.7313546482392961E-3</v>
      </c>
      <c r="AM9" s="19">
        <v>1.7313546482392961E-3</v>
      </c>
      <c r="AN9" s="19">
        <v>1.7313546482392961E-3</v>
      </c>
      <c r="AO9" s="19">
        <v>1.7313546482392961E-3</v>
      </c>
      <c r="AP9" s="19">
        <v>1.7313546482393E-3</v>
      </c>
      <c r="AQ9" s="19">
        <v>1.7313546482393E-3</v>
      </c>
      <c r="AR9" s="19">
        <v>1.7313546482393E-3</v>
      </c>
      <c r="AS9" s="19">
        <v>1.7313546482393E-3</v>
      </c>
      <c r="AT9" s="19">
        <v>1.7313546482393E-3</v>
      </c>
      <c r="AU9" s="19">
        <v>1.7313546482393E-3</v>
      </c>
      <c r="AV9" s="19">
        <v>1.7313546482393E-3</v>
      </c>
      <c r="AW9" s="19">
        <v>1.7313546482393E-3</v>
      </c>
      <c r="AX9" s="19">
        <v>1.7313546482393E-3</v>
      </c>
      <c r="AY9" s="19">
        <v>1.7313546482393E-3</v>
      </c>
      <c r="AZ9" s="19">
        <v>1.7313546482393E-3</v>
      </c>
      <c r="BA9" s="19">
        <v>1.7313546482393E-3</v>
      </c>
      <c r="BB9" s="19"/>
    </row>
    <row r="10" spans="1:54" x14ac:dyDescent="0.35">
      <c r="A10" s="18" t="str">
        <f>[4]EPBA!B7</f>
        <v>CZE</v>
      </c>
      <c r="B10" s="18" t="s">
        <v>46</v>
      </c>
      <c r="C10" s="19">
        <v>1.5581434872524974E-2</v>
      </c>
      <c r="D10" s="19">
        <v>1.677045472132787E-2</v>
      </c>
      <c r="E10" s="19">
        <v>1.7103417740387056E-2</v>
      </c>
      <c r="F10" s="19">
        <v>1.7292375507138826E-2</v>
      </c>
      <c r="G10" s="19">
        <v>1.766426321603708E-2</v>
      </c>
      <c r="H10" s="19">
        <v>1.786821490973042E-2</v>
      </c>
      <c r="I10" s="19">
        <v>1.8183267734126637E-2</v>
      </c>
      <c r="J10" s="19">
        <v>1.6529366316833452E-2</v>
      </c>
      <c r="K10" s="19">
        <v>1.7048375062259025E-2</v>
      </c>
      <c r="L10" s="19">
        <v>1.5330407632155032E-2</v>
      </c>
      <c r="M10" s="19">
        <v>1.3853800245862465E-2</v>
      </c>
      <c r="N10" s="19">
        <v>1.2478278371596707E-2</v>
      </c>
      <c r="O10" s="19">
        <v>1.2172507830465541E-2</v>
      </c>
      <c r="P10" s="19">
        <v>1.1743399422159715E-2</v>
      </c>
      <c r="Q10" s="19">
        <v>1.2671008209789402E-2</v>
      </c>
      <c r="R10" s="19">
        <v>1.2741646408023518E-2</v>
      </c>
      <c r="S10" s="19">
        <v>1.3639118097196933E-2</v>
      </c>
      <c r="T10" s="19">
        <v>1.4360818466658754E-2</v>
      </c>
      <c r="U10" s="19">
        <v>1.5224114370755441E-2</v>
      </c>
      <c r="V10" s="19">
        <v>2.0732963334214725E-2</v>
      </c>
      <c r="W10" s="19">
        <v>2.0928673709666518E-2</v>
      </c>
      <c r="X10" s="19">
        <v>2.1280464330662229E-2</v>
      </c>
      <c r="Y10" s="19">
        <v>2.1280464330662229E-2</v>
      </c>
      <c r="Z10" s="19">
        <v>2.1280464330662229E-2</v>
      </c>
      <c r="AA10" s="19">
        <v>2.1280464330662229E-2</v>
      </c>
      <c r="AB10" s="19">
        <v>2.1280464330662229E-2</v>
      </c>
      <c r="AC10" s="19">
        <v>2.1280464330662229E-2</v>
      </c>
      <c r="AD10" s="19">
        <v>2.1280464330662229E-2</v>
      </c>
      <c r="AE10" s="19">
        <v>2.1280464330662229E-2</v>
      </c>
      <c r="AF10" s="19">
        <v>2.1280464330662229E-2</v>
      </c>
      <c r="AG10" s="19">
        <v>2.1280464330662229E-2</v>
      </c>
      <c r="AH10" s="19">
        <v>2.1280464330662229E-2</v>
      </c>
      <c r="AI10" s="19">
        <v>2.1280464330662229E-2</v>
      </c>
      <c r="AJ10" s="19">
        <v>2.1280464330662229E-2</v>
      </c>
      <c r="AK10" s="19">
        <v>2.1280464330662229E-2</v>
      </c>
      <c r="AL10" s="19">
        <v>2.1280464330662229E-2</v>
      </c>
      <c r="AM10" s="19">
        <v>2.1280464330662229E-2</v>
      </c>
      <c r="AN10" s="19">
        <v>2.1280464330662229E-2</v>
      </c>
      <c r="AO10" s="19">
        <v>2.1280464330662229E-2</v>
      </c>
      <c r="AP10" s="19">
        <v>2.1280464330662201E-2</v>
      </c>
      <c r="AQ10" s="19">
        <v>2.1280464330662201E-2</v>
      </c>
      <c r="AR10" s="19">
        <v>2.1280464330662201E-2</v>
      </c>
      <c r="AS10" s="19">
        <v>2.1280464330662201E-2</v>
      </c>
      <c r="AT10" s="19">
        <v>2.1280464330662201E-2</v>
      </c>
      <c r="AU10" s="19">
        <v>2.1280464330662201E-2</v>
      </c>
      <c r="AV10" s="19">
        <v>2.1280464330662201E-2</v>
      </c>
      <c r="AW10" s="19">
        <v>2.1280464330662201E-2</v>
      </c>
      <c r="AX10" s="19">
        <v>2.1280464330662201E-2</v>
      </c>
      <c r="AY10" s="19">
        <v>2.1280464330662201E-2</v>
      </c>
      <c r="AZ10" s="19">
        <v>2.1280464330662201E-2</v>
      </c>
      <c r="BA10" s="19">
        <v>2.1280464330662201E-2</v>
      </c>
      <c r="BB10" s="19"/>
    </row>
    <row r="11" spans="1:54" x14ac:dyDescent="0.35">
      <c r="A11" s="18" t="str">
        <f>[4]EPBA!B12</f>
        <v>DEU</v>
      </c>
      <c r="B11" s="18" t="s">
        <v>47</v>
      </c>
      <c r="C11" s="19">
        <v>1.0424859332108682E-2</v>
      </c>
      <c r="D11" s="19">
        <v>1.1406970530666072E-2</v>
      </c>
      <c r="E11" s="19">
        <v>1.3235116150644146E-2</v>
      </c>
      <c r="F11" s="19">
        <v>1.4065451804468233E-2</v>
      </c>
      <c r="G11" s="19">
        <v>1.3849562772935288E-2</v>
      </c>
      <c r="H11" s="19">
        <v>1.4249059768191099E-2</v>
      </c>
      <c r="I11" s="19">
        <v>1.3982661773441381E-2</v>
      </c>
      <c r="J11" s="19">
        <v>1.3290098395495482E-2</v>
      </c>
      <c r="K11" s="19">
        <v>1.2665288791547973E-2</v>
      </c>
      <c r="L11" s="19">
        <v>1.2080801199793751E-2</v>
      </c>
      <c r="M11" s="19">
        <v>1.1692689985256625E-2</v>
      </c>
      <c r="N11" s="19">
        <v>1.1790598156502534E-2</v>
      </c>
      <c r="O11" s="19">
        <v>1.3781495482430533E-2</v>
      </c>
      <c r="P11" s="19">
        <v>1.1825524527260076E-2</v>
      </c>
      <c r="Q11" s="19">
        <v>1.172557894677452E-2</v>
      </c>
      <c r="R11" s="19">
        <v>1.2126705871425806E-2</v>
      </c>
      <c r="S11" s="19">
        <v>1.2289211186655366E-2</v>
      </c>
      <c r="T11" s="19">
        <v>1.2718916445345115E-2</v>
      </c>
      <c r="U11" s="19">
        <v>1.2432541698717972E-2</v>
      </c>
      <c r="V11" s="19">
        <v>1.4173421131549829E-2</v>
      </c>
      <c r="W11" s="19">
        <v>1.5073836831665572E-2</v>
      </c>
      <c r="X11" s="19">
        <v>1.5361445624717657E-2</v>
      </c>
      <c r="Y11" s="19">
        <v>1.5361445624717657E-2</v>
      </c>
      <c r="Z11" s="19">
        <v>1.5361445624717657E-2</v>
      </c>
      <c r="AA11" s="19">
        <v>1.5361445624717657E-2</v>
      </c>
      <c r="AB11" s="19">
        <v>1.5361445624717657E-2</v>
      </c>
      <c r="AC11" s="19">
        <v>1.5361445624717657E-2</v>
      </c>
      <c r="AD11" s="19">
        <v>1.5361445624717657E-2</v>
      </c>
      <c r="AE11" s="19">
        <v>1.5361445624717657E-2</v>
      </c>
      <c r="AF11" s="19">
        <v>1.5361445624717657E-2</v>
      </c>
      <c r="AG11" s="19">
        <v>1.5361445624717657E-2</v>
      </c>
      <c r="AH11" s="19">
        <v>1.5361445624717657E-2</v>
      </c>
      <c r="AI11" s="19">
        <v>1.5361445624717657E-2</v>
      </c>
      <c r="AJ11" s="19">
        <v>1.5361445624717657E-2</v>
      </c>
      <c r="AK11" s="19">
        <v>1.5361445624717657E-2</v>
      </c>
      <c r="AL11" s="19">
        <v>1.5361445624717657E-2</v>
      </c>
      <c r="AM11" s="19">
        <v>1.5361445624717657E-2</v>
      </c>
      <c r="AN11" s="19">
        <v>1.5361445624717657E-2</v>
      </c>
      <c r="AO11" s="19">
        <v>1.5361445624717657E-2</v>
      </c>
      <c r="AP11" s="19">
        <v>1.5361445624717701E-2</v>
      </c>
      <c r="AQ11" s="19">
        <v>1.5361445624717701E-2</v>
      </c>
      <c r="AR11" s="19">
        <v>1.5361445624717701E-2</v>
      </c>
      <c r="AS11" s="19">
        <v>1.5361445624717701E-2</v>
      </c>
      <c r="AT11" s="19">
        <v>1.5361445624717701E-2</v>
      </c>
      <c r="AU11" s="19">
        <v>1.5361445624717701E-2</v>
      </c>
      <c r="AV11" s="19">
        <v>1.5361445624717701E-2</v>
      </c>
      <c r="AW11" s="19">
        <v>1.5361445624717701E-2</v>
      </c>
      <c r="AX11" s="19">
        <v>1.5361445624717701E-2</v>
      </c>
      <c r="AY11" s="19">
        <v>1.5361445624717701E-2</v>
      </c>
      <c r="AZ11" s="19">
        <v>1.5361445624717701E-2</v>
      </c>
      <c r="BA11" s="19">
        <v>1.5361445624717701E-2</v>
      </c>
      <c r="BB11" s="19"/>
    </row>
    <row r="12" spans="1:54" x14ac:dyDescent="0.35">
      <c r="A12" s="18" t="str">
        <f>[4]EPBA!B8</f>
        <v>DNK</v>
      </c>
      <c r="B12" s="18" t="s">
        <v>48</v>
      </c>
      <c r="C12" s="19">
        <v>1.7309182817060967E-3</v>
      </c>
      <c r="D12" s="19">
        <v>1.8651676904736481E-3</v>
      </c>
      <c r="E12" s="19">
        <v>1.8552461721227432E-3</v>
      </c>
      <c r="F12" s="19">
        <v>1.8318489854009768E-3</v>
      </c>
      <c r="G12" s="19">
        <v>1.8898653411592952E-3</v>
      </c>
      <c r="H12" s="19">
        <v>2.1022939263079026E-3</v>
      </c>
      <c r="I12" s="19">
        <v>2.2127143528704973E-3</v>
      </c>
      <c r="J12" s="19">
        <v>1.9918722691301765E-3</v>
      </c>
      <c r="K12" s="19">
        <v>1.8067112646151717E-3</v>
      </c>
      <c r="L12" s="19">
        <v>1.8815896712629746E-3</v>
      </c>
      <c r="M12" s="19">
        <v>1.9854259039752652E-3</v>
      </c>
      <c r="N12" s="19">
        <v>2.1899308777946483E-3</v>
      </c>
      <c r="O12" s="19">
        <v>2.3347037574861992E-3</v>
      </c>
      <c r="P12" s="19">
        <v>2.4577771527475359E-3</v>
      </c>
      <c r="Q12" s="19">
        <v>2.1432722447786196E-3</v>
      </c>
      <c r="R12" s="19">
        <v>1.8381425416276276E-3</v>
      </c>
      <c r="S12" s="19">
        <v>2.3449829418217649E-3</v>
      </c>
      <c r="T12" s="19">
        <v>1.965623878174626E-3</v>
      </c>
      <c r="U12" s="19">
        <v>2.0873492261777793E-3</v>
      </c>
      <c r="V12" s="19">
        <v>2.3251500481477941E-3</v>
      </c>
      <c r="W12" s="19">
        <v>2.2446355118084177E-3</v>
      </c>
      <c r="X12" s="19">
        <v>2.2825680526771096E-3</v>
      </c>
      <c r="Y12" s="19">
        <v>2.2825680526771096E-3</v>
      </c>
      <c r="Z12" s="19">
        <v>2.2825680526771096E-3</v>
      </c>
      <c r="AA12" s="19">
        <v>2.2825680526771096E-3</v>
      </c>
      <c r="AB12" s="19">
        <v>2.2825680526771096E-3</v>
      </c>
      <c r="AC12" s="19">
        <v>2.2825680526771096E-3</v>
      </c>
      <c r="AD12" s="19">
        <v>2.2825680526771096E-3</v>
      </c>
      <c r="AE12" s="19">
        <v>2.2825680526771096E-3</v>
      </c>
      <c r="AF12" s="19">
        <v>2.2825680526771096E-3</v>
      </c>
      <c r="AG12" s="19">
        <v>2.2825680526771096E-3</v>
      </c>
      <c r="AH12" s="19">
        <v>2.2825680526771096E-3</v>
      </c>
      <c r="AI12" s="19">
        <v>2.2825680526771096E-3</v>
      </c>
      <c r="AJ12" s="19">
        <v>2.2825680526771096E-3</v>
      </c>
      <c r="AK12" s="19">
        <v>2.2825680526771096E-3</v>
      </c>
      <c r="AL12" s="19">
        <v>2.2825680526771096E-3</v>
      </c>
      <c r="AM12" s="19">
        <v>2.2825680526771096E-3</v>
      </c>
      <c r="AN12" s="19">
        <v>2.2825680526771096E-3</v>
      </c>
      <c r="AO12" s="19">
        <v>2.2825680526771096E-3</v>
      </c>
      <c r="AP12" s="19">
        <v>2.2825680526771101E-3</v>
      </c>
      <c r="AQ12" s="19">
        <v>2.2825680526771101E-3</v>
      </c>
      <c r="AR12" s="19">
        <v>2.2825680526771101E-3</v>
      </c>
      <c r="AS12" s="19">
        <v>2.2825680526771101E-3</v>
      </c>
      <c r="AT12" s="19">
        <v>2.2825680526771101E-3</v>
      </c>
      <c r="AU12" s="19">
        <v>2.2825680526771101E-3</v>
      </c>
      <c r="AV12" s="19">
        <v>2.2825680526771101E-3</v>
      </c>
      <c r="AW12" s="19">
        <v>2.2825680526771101E-3</v>
      </c>
      <c r="AX12" s="19">
        <v>2.2825680526771101E-3</v>
      </c>
      <c r="AY12" s="19">
        <v>2.2825680526771101E-3</v>
      </c>
      <c r="AZ12" s="19">
        <v>2.2825680526771101E-3</v>
      </c>
      <c r="BA12" s="19">
        <v>2.2825680526771101E-3</v>
      </c>
      <c r="BB12" s="19"/>
    </row>
    <row r="13" spans="1:54" x14ac:dyDescent="0.35">
      <c r="A13" s="18" t="str">
        <f>[4]EPBA!B29</f>
        <v>ESP</v>
      </c>
      <c r="B13" s="18" t="s">
        <v>49</v>
      </c>
      <c r="C13" s="19">
        <v>1.1612860698375622E-2</v>
      </c>
      <c r="D13" s="19">
        <v>1.3445099776652022E-2</v>
      </c>
      <c r="E13" s="19">
        <v>1.4531732738080073E-2</v>
      </c>
      <c r="F13" s="19">
        <v>1.1946012290845544E-2</v>
      </c>
      <c r="G13" s="19">
        <v>1.0317618307846027E-2</v>
      </c>
      <c r="H13" s="19">
        <v>9.4190858832612547E-3</v>
      </c>
      <c r="I13" s="19">
        <v>8.4611666804667845E-3</v>
      </c>
      <c r="J13" s="19">
        <v>9.7086180140777065E-3</v>
      </c>
      <c r="K13" s="19">
        <v>1.0970415349478168E-2</v>
      </c>
      <c r="L13" s="19">
        <v>1.102471499711909E-2</v>
      </c>
      <c r="M13" s="19">
        <v>1.1237518255923597E-2</v>
      </c>
      <c r="N13" s="19">
        <v>1.0654153501180232E-2</v>
      </c>
      <c r="O13" s="19">
        <v>9.3338613226722593E-3</v>
      </c>
      <c r="P13" s="19">
        <v>9.9470936695100261E-3</v>
      </c>
      <c r="Q13" s="19">
        <v>1.0426756488540632E-2</v>
      </c>
      <c r="R13" s="19">
        <v>1.0189709550396617E-2</v>
      </c>
      <c r="S13" s="19">
        <v>1.2658993955131315E-2</v>
      </c>
      <c r="T13" s="19">
        <v>1.2676819043211782E-2</v>
      </c>
      <c r="U13" s="19">
        <v>1.2754986209943399E-2</v>
      </c>
      <c r="V13" s="19">
        <v>1.0768345553839433E-2</v>
      </c>
      <c r="W13" s="19">
        <v>1.2176086636075393E-2</v>
      </c>
      <c r="X13" s="19">
        <v>1.2390721704955358E-2</v>
      </c>
      <c r="Y13" s="19">
        <v>1.2390721704955358E-2</v>
      </c>
      <c r="Z13" s="19">
        <v>1.2390721704955358E-2</v>
      </c>
      <c r="AA13" s="19">
        <v>1.2390721704955358E-2</v>
      </c>
      <c r="AB13" s="19">
        <v>1.2390721704955358E-2</v>
      </c>
      <c r="AC13" s="19">
        <v>1.2390721704955358E-2</v>
      </c>
      <c r="AD13" s="19">
        <v>1.2390721704955358E-2</v>
      </c>
      <c r="AE13" s="19">
        <v>1.2390721704955358E-2</v>
      </c>
      <c r="AF13" s="19">
        <v>1.2390721704955358E-2</v>
      </c>
      <c r="AG13" s="19">
        <v>1.2390721704955358E-2</v>
      </c>
      <c r="AH13" s="19">
        <v>1.2390721704955358E-2</v>
      </c>
      <c r="AI13" s="19">
        <v>1.2390721704955358E-2</v>
      </c>
      <c r="AJ13" s="19">
        <v>1.2390721704955358E-2</v>
      </c>
      <c r="AK13" s="19">
        <v>1.2390721704955358E-2</v>
      </c>
      <c r="AL13" s="19">
        <v>1.2390721704955358E-2</v>
      </c>
      <c r="AM13" s="19">
        <v>1.2390721704955358E-2</v>
      </c>
      <c r="AN13" s="19">
        <v>1.2390721704955358E-2</v>
      </c>
      <c r="AO13" s="19">
        <v>1.2390721704955358E-2</v>
      </c>
      <c r="AP13" s="19">
        <v>1.23907217049554E-2</v>
      </c>
      <c r="AQ13" s="19">
        <v>1.23907217049554E-2</v>
      </c>
      <c r="AR13" s="19">
        <v>1.23907217049554E-2</v>
      </c>
      <c r="AS13" s="19">
        <v>1.23907217049554E-2</v>
      </c>
      <c r="AT13" s="19">
        <v>1.23907217049554E-2</v>
      </c>
      <c r="AU13" s="19">
        <v>1.23907217049554E-2</v>
      </c>
      <c r="AV13" s="19">
        <v>1.23907217049554E-2</v>
      </c>
      <c r="AW13" s="19">
        <v>1.23907217049554E-2</v>
      </c>
      <c r="AX13" s="19">
        <v>1.23907217049554E-2</v>
      </c>
      <c r="AY13" s="19">
        <v>1.23907217049554E-2</v>
      </c>
      <c r="AZ13" s="19">
        <v>1.23907217049554E-2</v>
      </c>
      <c r="BA13" s="19">
        <v>1.23907217049554E-2</v>
      </c>
      <c r="BB13" s="19"/>
    </row>
    <row r="14" spans="1:54" s="21" customFormat="1" x14ac:dyDescent="0.35">
      <c r="A14" s="18" t="str">
        <f>[4]EPBA!B9</f>
        <v>EST</v>
      </c>
      <c r="B14" s="18" t="s">
        <v>35</v>
      </c>
      <c r="C14" s="19">
        <v>7.4733310038334305E-2</v>
      </c>
      <c r="D14" s="19">
        <v>7.868606184608086E-2</v>
      </c>
      <c r="E14" s="19">
        <v>7.8761887991921353E-2</v>
      </c>
      <c r="F14" s="19">
        <v>9.9124117852187624E-2</v>
      </c>
      <c r="G14" s="19">
        <v>0.10977029445274003</v>
      </c>
      <c r="H14" s="19">
        <v>0.13240755990921327</v>
      </c>
      <c r="I14" s="19">
        <v>0.13140348149637254</v>
      </c>
      <c r="J14" s="19">
        <v>0.13041737196123368</v>
      </c>
      <c r="K14" s="19">
        <v>0.13045711931036011</v>
      </c>
      <c r="L14" s="19">
        <v>0.13356527700714935</v>
      </c>
      <c r="M14" s="19">
        <v>0.12907463030649205</v>
      </c>
      <c r="N14" s="19">
        <v>0.11933567614977998</v>
      </c>
      <c r="O14" s="19">
        <v>0.11707101630567621</v>
      </c>
      <c r="P14" s="19">
        <v>0.12021586848517016</v>
      </c>
      <c r="Q14" s="19">
        <v>0.12222761691683959</v>
      </c>
      <c r="R14" s="19">
        <v>0.13354387498155537</v>
      </c>
      <c r="S14" s="19">
        <v>0.12710491730856668</v>
      </c>
      <c r="T14" s="19">
        <v>0.12697346796084336</v>
      </c>
      <c r="U14" s="19">
        <v>0.1203869162273358</v>
      </c>
      <c r="V14" s="19">
        <v>0.11860854244290962</v>
      </c>
      <c r="W14" s="19">
        <v>0.11057146973426195</v>
      </c>
      <c r="X14" s="19">
        <v>0.11290923766290904</v>
      </c>
      <c r="Y14" s="19">
        <v>0.11290923766290904</v>
      </c>
      <c r="Z14" s="19">
        <v>0.11290923766290904</v>
      </c>
      <c r="AA14" s="19">
        <v>0.11290923766290904</v>
      </c>
      <c r="AB14" s="19">
        <v>0.11290923766290904</v>
      </c>
      <c r="AC14" s="19">
        <v>0.11290923766290904</v>
      </c>
      <c r="AD14" s="19">
        <v>0.11290923766290904</v>
      </c>
      <c r="AE14" s="19">
        <v>0.11290923766290904</v>
      </c>
      <c r="AF14" s="19">
        <v>0.11290923766290904</v>
      </c>
      <c r="AG14" s="19">
        <v>0.11290923766290904</v>
      </c>
      <c r="AH14" s="19">
        <v>0.11290923766290904</v>
      </c>
      <c r="AI14" s="19">
        <v>0.11290923766290904</v>
      </c>
      <c r="AJ14" s="19">
        <v>0.11290923766290904</v>
      </c>
      <c r="AK14" s="19">
        <v>0.11290923766290904</v>
      </c>
      <c r="AL14" s="19">
        <v>0.11290923766290904</v>
      </c>
      <c r="AM14" s="19">
        <v>0.11290923766290904</v>
      </c>
      <c r="AN14" s="19">
        <v>0.11290923766290904</v>
      </c>
      <c r="AO14" s="19">
        <v>0.11290923766290904</v>
      </c>
      <c r="AP14" s="19">
        <v>0.112909237662909</v>
      </c>
      <c r="AQ14" s="19">
        <v>0.112909237662909</v>
      </c>
      <c r="AR14" s="19">
        <v>0.112909237662909</v>
      </c>
      <c r="AS14" s="19">
        <v>0.112909237662909</v>
      </c>
      <c r="AT14" s="19">
        <v>0.112909237662909</v>
      </c>
      <c r="AU14" s="19">
        <v>0.112909237662909</v>
      </c>
      <c r="AV14" s="19">
        <v>0.112909237662909</v>
      </c>
      <c r="AW14" s="19">
        <v>0.112909237662909</v>
      </c>
      <c r="AX14" s="19">
        <v>0.112909237662909</v>
      </c>
      <c r="AY14" s="19">
        <v>0.112909237662909</v>
      </c>
      <c r="AZ14" s="19">
        <v>0.112909237662909</v>
      </c>
      <c r="BA14" s="19">
        <v>0.112909237662909</v>
      </c>
      <c r="BB14" s="19"/>
    </row>
    <row r="15" spans="1:54" x14ac:dyDescent="0.35">
      <c r="A15" s="18" t="str">
        <f>[4]EPBA!B10</f>
        <v>FIN</v>
      </c>
      <c r="B15" s="18" t="s">
        <v>34</v>
      </c>
      <c r="C15" s="19">
        <v>0.17755823295399001</v>
      </c>
      <c r="D15" s="19">
        <v>0.20650021678756134</v>
      </c>
      <c r="E15" s="19">
        <v>0.19225905818880465</v>
      </c>
      <c r="F15" s="19">
        <v>0.17807907126119965</v>
      </c>
      <c r="G15" s="19">
        <v>0.15480384397482855</v>
      </c>
      <c r="H15" s="19">
        <v>0.14214332034808305</v>
      </c>
      <c r="I15" s="19">
        <v>0.13725179676508792</v>
      </c>
      <c r="J15" s="19">
        <v>0.13060381036236407</v>
      </c>
      <c r="K15" s="19">
        <v>0.12545646497914711</v>
      </c>
      <c r="L15" s="19">
        <v>0.12036301574055874</v>
      </c>
      <c r="M15" s="19">
        <v>0.12240073285730591</v>
      </c>
      <c r="N15" s="19">
        <v>0.13260678917699287</v>
      </c>
      <c r="O15" s="19">
        <v>0.12937725348992754</v>
      </c>
      <c r="P15" s="19">
        <v>0.13310991856623583</v>
      </c>
      <c r="Q15" s="19">
        <v>0.13515830487303429</v>
      </c>
      <c r="R15" s="19">
        <v>0.13570357962672808</v>
      </c>
      <c r="S15" s="19">
        <v>0.11523388972981165</v>
      </c>
      <c r="T15" s="19">
        <v>0.11372264726957726</v>
      </c>
      <c r="U15" s="19">
        <v>0.11971508359944957</v>
      </c>
      <c r="V15" s="19">
        <v>0.11778758086640061</v>
      </c>
      <c r="W15" s="19">
        <v>0.13097034259487753</v>
      </c>
      <c r="X15" s="19">
        <v>0.13305560215460549</v>
      </c>
      <c r="Y15" s="19">
        <v>0.13305560215460549</v>
      </c>
      <c r="Z15" s="19">
        <v>0.13305560215460549</v>
      </c>
      <c r="AA15" s="19">
        <v>0.13305560215460549</v>
      </c>
      <c r="AB15" s="19">
        <v>0.13305560215460549</v>
      </c>
      <c r="AC15" s="19">
        <v>0.13305560215460549</v>
      </c>
      <c r="AD15" s="19">
        <v>0.13305560215460549</v>
      </c>
      <c r="AE15" s="19">
        <v>0.13305560215460549</v>
      </c>
      <c r="AF15" s="19">
        <v>0.13305560215460549</v>
      </c>
      <c r="AG15" s="19">
        <v>0.13305560215460549</v>
      </c>
      <c r="AH15" s="19">
        <v>0.13305560215460549</v>
      </c>
      <c r="AI15" s="19">
        <v>0.13305560215460549</v>
      </c>
      <c r="AJ15" s="19">
        <v>0.13305560215460549</v>
      </c>
      <c r="AK15" s="19">
        <v>0.13305560215460549</v>
      </c>
      <c r="AL15" s="19">
        <v>0.13305560215460549</v>
      </c>
      <c r="AM15" s="19">
        <v>0.13305560215460549</v>
      </c>
      <c r="AN15" s="19">
        <v>0.13305560215460549</v>
      </c>
      <c r="AO15" s="19">
        <v>0.13305560215460549</v>
      </c>
      <c r="AP15" s="19">
        <v>0.13305560215460499</v>
      </c>
      <c r="AQ15" s="19">
        <v>0.13305560215460499</v>
      </c>
      <c r="AR15" s="19">
        <v>0.13305560215460499</v>
      </c>
      <c r="AS15" s="19">
        <v>0.13305560215460499</v>
      </c>
      <c r="AT15" s="19">
        <v>0.13305560215460499</v>
      </c>
      <c r="AU15" s="19">
        <v>0.13305560215460499</v>
      </c>
      <c r="AV15" s="19">
        <v>0.13305560215460499</v>
      </c>
      <c r="AW15" s="19">
        <v>0.13305560215460499</v>
      </c>
      <c r="AX15" s="19">
        <v>0.13305560215460499</v>
      </c>
      <c r="AY15" s="19">
        <v>0.13305560215460499</v>
      </c>
      <c r="AZ15" s="19">
        <v>0.13305560215460499</v>
      </c>
      <c r="BA15" s="19">
        <v>0.13305560215460499</v>
      </c>
      <c r="BB15" s="19"/>
    </row>
    <row r="16" spans="1:54" x14ac:dyDescent="0.35">
      <c r="A16" s="20" t="str">
        <f>[4]EPBA!B11</f>
        <v>FRA</v>
      </c>
      <c r="B16" s="18" t="s">
        <v>50</v>
      </c>
      <c r="C16" s="19">
        <v>2.6869688704170905E-2</v>
      </c>
      <c r="D16" s="19">
        <v>1.9968160482085211E-2</v>
      </c>
      <c r="E16" s="19">
        <v>2.2352206529363237E-2</v>
      </c>
      <c r="F16" s="19">
        <v>2.4246492927796143E-2</v>
      </c>
      <c r="G16" s="19">
        <v>2.0981135548429748E-2</v>
      </c>
      <c r="H16" s="19">
        <v>1.9749956477122542E-2</v>
      </c>
      <c r="I16" s="19">
        <v>2.20555133759943E-2</v>
      </c>
      <c r="J16" s="19">
        <v>2.3983931523427288E-2</v>
      </c>
      <c r="K16" s="19">
        <v>2.5980037672394748E-2</v>
      </c>
      <c r="L16" s="19">
        <v>2.3884934630638448E-2</v>
      </c>
      <c r="M16" s="19">
        <v>1.842771223921523E-2</v>
      </c>
      <c r="N16" s="19">
        <v>1.5707821021683631E-2</v>
      </c>
      <c r="O16" s="19">
        <v>1.2319715150932269E-2</v>
      </c>
      <c r="P16" s="19">
        <v>1.3290606633901945E-2</v>
      </c>
      <c r="Q16" s="19">
        <v>1.4068155824794199E-2</v>
      </c>
      <c r="R16" s="19">
        <v>1.4781265702714336E-2</v>
      </c>
      <c r="S16" s="19">
        <v>1.2658916460191556E-2</v>
      </c>
      <c r="T16" s="19">
        <v>1.5211493454892209E-2</v>
      </c>
      <c r="U16" s="19">
        <v>1.9162929954557338E-2</v>
      </c>
      <c r="V16" s="19">
        <v>1.6098965622727432E-2</v>
      </c>
      <c r="W16" s="19">
        <v>1.4660350638357213E-2</v>
      </c>
      <c r="X16" s="19">
        <v>1.4840363211068306E-2</v>
      </c>
      <c r="Y16" s="19">
        <v>1.4840363211068306E-2</v>
      </c>
      <c r="Z16" s="19">
        <v>1.4840363211068306E-2</v>
      </c>
      <c r="AA16" s="19">
        <v>1.4840363211068306E-2</v>
      </c>
      <c r="AB16" s="19">
        <v>1.4840363211068306E-2</v>
      </c>
      <c r="AC16" s="19">
        <v>1.4840363211068306E-2</v>
      </c>
      <c r="AD16" s="19">
        <v>1.4840363211068306E-2</v>
      </c>
      <c r="AE16" s="19">
        <v>1.4840363211068306E-2</v>
      </c>
      <c r="AF16" s="19">
        <v>1.4840363211068306E-2</v>
      </c>
      <c r="AG16" s="19">
        <v>1.4840363211068306E-2</v>
      </c>
      <c r="AH16" s="19">
        <v>1.4840363211068306E-2</v>
      </c>
      <c r="AI16" s="19">
        <v>1.4840363211068306E-2</v>
      </c>
      <c r="AJ16" s="19">
        <v>1.4840363211068306E-2</v>
      </c>
      <c r="AK16" s="19">
        <v>1.4840363211068306E-2</v>
      </c>
      <c r="AL16" s="19">
        <v>1.4840363211068306E-2</v>
      </c>
      <c r="AM16" s="19">
        <v>1.4840363211068306E-2</v>
      </c>
      <c r="AN16" s="19">
        <v>1.4840363211068306E-2</v>
      </c>
      <c r="AO16" s="19">
        <v>1.4840363211068306E-2</v>
      </c>
      <c r="AP16" s="19">
        <v>1.4840363211068301E-2</v>
      </c>
      <c r="AQ16" s="19">
        <v>1.4840363211068301E-2</v>
      </c>
      <c r="AR16" s="19">
        <v>1.4840363211068301E-2</v>
      </c>
      <c r="AS16" s="19">
        <v>1.4840363211068301E-2</v>
      </c>
      <c r="AT16" s="19">
        <v>1.4840363211068301E-2</v>
      </c>
      <c r="AU16" s="19">
        <v>1.4840363211068301E-2</v>
      </c>
      <c r="AV16" s="19">
        <v>1.4840363211068301E-2</v>
      </c>
      <c r="AW16" s="19">
        <v>1.4840363211068301E-2</v>
      </c>
      <c r="AX16" s="19">
        <v>1.4840363211068301E-2</v>
      </c>
      <c r="AY16" s="19">
        <v>1.4840363211068301E-2</v>
      </c>
      <c r="AZ16" s="19">
        <v>1.4840363211068301E-2</v>
      </c>
      <c r="BA16" s="19">
        <v>1.4840363211068301E-2</v>
      </c>
      <c r="BB16" s="19"/>
    </row>
    <row r="17" spans="1:54" x14ac:dyDescent="0.35">
      <c r="A17" s="18" t="str">
        <f>[4]EPBA!B32</f>
        <v>GBR</v>
      </c>
      <c r="B17" s="18" t="s">
        <v>51</v>
      </c>
      <c r="C17" s="19">
        <v>1.6109237161809994E-2</v>
      </c>
      <c r="D17" s="19">
        <v>1.4931959332556715E-2</v>
      </c>
      <c r="E17" s="19">
        <v>1.3150361382378026E-2</v>
      </c>
      <c r="F17" s="19">
        <v>1.4959693993760591E-2</v>
      </c>
      <c r="G17" s="19">
        <v>1.5232399665403748E-2</v>
      </c>
      <c r="H17" s="19">
        <v>1.580175329821415E-2</v>
      </c>
      <c r="I17" s="19">
        <v>1.5831477431501154E-2</v>
      </c>
      <c r="J17" s="19">
        <v>1.6333492715025079E-2</v>
      </c>
      <c r="K17" s="19">
        <v>1.4971321633747552E-2</v>
      </c>
      <c r="L17" s="19">
        <v>1.6965354375514649E-2</v>
      </c>
      <c r="M17" s="19">
        <v>1.4305886509979391E-2</v>
      </c>
      <c r="N17" s="19">
        <v>1.3940127943514635E-2</v>
      </c>
      <c r="O17" s="19">
        <v>1.2464415085642493E-2</v>
      </c>
      <c r="P17" s="19">
        <v>1.4956292766005394E-2</v>
      </c>
      <c r="Q17" s="19">
        <v>1.7196023429559268E-2</v>
      </c>
      <c r="R17" s="19">
        <v>1.5620415971133512E-2</v>
      </c>
      <c r="S17" s="19">
        <v>1.501867624399243E-2</v>
      </c>
      <c r="T17" s="19">
        <v>1.4014349546470427E-2</v>
      </c>
      <c r="U17" s="19">
        <v>1.7311378591900729E-2</v>
      </c>
      <c r="V17" s="19">
        <v>1.4128837394561389E-2</v>
      </c>
      <c r="W17" s="19">
        <v>1.2905889403094228E-2</v>
      </c>
      <c r="X17" s="19">
        <v>1.3061195830498069E-2</v>
      </c>
      <c r="Y17" s="19">
        <v>1.3061195830498069E-2</v>
      </c>
      <c r="Z17" s="19">
        <v>1.3061195830498069E-2</v>
      </c>
      <c r="AA17" s="19">
        <v>1.3061195830498069E-2</v>
      </c>
      <c r="AB17" s="19">
        <v>1.3061195830498069E-2</v>
      </c>
      <c r="AC17" s="19">
        <v>1.3061195830498069E-2</v>
      </c>
      <c r="AD17" s="19">
        <v>1.3061195830498069E-2</v>
      </c>
      <c r="AE17" s="19">
        <v>1.3061195830498069E-2</v>
      </c>
      <c r="AF17" s="19">
        <v>1.3061195830498069E-2</v>
      </c>
      <c r="AG17" s="19">
        <v>1.3061195830498069E-2</v>
      </c>
      <c r="AH17" s="19">
        <v>1.3061195830498069E-2</v>
      </c>
      <c r="AI17" s="19">
        <v>1.3061195830498069E-2</v>
      </c>
      <c r="AJ17" s="19">
        <v>1.3061195830498069E-2</v>
      </c>
      <c r="AK17" s="19">
        <v>1.3061195830498069E-2</v>
      </c>
      <c r="AL17" s="19">
        <v>1.3061195830498069E-2</v>
      </c>
      <c r="AM17" s="19">
        <v>1.3061195830498069E-2</v>
      </c>
      <c r="AN17" s="19">
        <v>1.3061195830498069E-2</v>
      </c>
      <c r="AO17" s="19">
        <v>1.3061195830498069E-2</v>
      </c>
      <c r="AP17" s="19">
        <v>1.30611958304981E-2</v>
      </c>
      <c r="AQ17" s="19">
        <v>1.30611958304981E-2</v>
      </c>
      <c r="AR17" s="19">
        <v>1.30611958304981E-2</v>
      </c>
      <c r="AS17" s="19">
        <v>1.30611958304981E-2</v>
      </c>
      <c r="AT17" s="19">
        <v>1.30611958304981E-2</v>
      </c>
      <c r="AU17" s="19">
        <v>1.30611958304981E-2</v>
      </c>
      <c r="AV17" s="19">
        <v>1.30611958304981E-2</v>
      </c>
      <c r="AW17" s="19">
        <v>1.30611958304981E-2</v>
      </c>
      <c r="AX17" s="19">
        <v>1.30611958304981E-2</v>
      </c>
      <c r="AY17" s="19">
        <v>1.30611958304981E-2</v>
      </c>
      <c r="AZ17" s="19">
        <v>1.30611958304981E-2</v>
      </c>
      <c r="BA17" s="19">
        <v>1.30611958304981E-2</v>
      </c>
      <c r="BB17" s="19"/>
    </row>
    <row r="18" spans="1:54" x14ac:dyDescent="0.35">
      <c r="A18" s="18" t="str">
        <f>[4]EPBA!B13</f>
        <v>GRC</v>
      </c>
      <c r="B18" s="18" t="s">
        <v>52</v>
      </c>
      <c r="C18" s="19">
        <v>2.0841577336430444E-3</v>
      </c>
      <c r="D18" s="19">
        <v>2.0825051406558577E-3</v>
      </c>
      <c r="E18" s="19">
        <v>1.9767238275829459E-3</v>
      </c>
      <c r="F18" s="19">
        <v>1.8600388675069841E-3</v>
      </c>
      <c r="G18" s="19">
        <v>1.645926271729224E-3</v>
      </c>
      <c r="H18" s="19">
        <v>1.5437539353902565E-3</v>
      </c>
      <c r="I18" s="19">
        <v>1.540210099852647E-3</v>
      </c>
      <c r="J18" s="19">
        <v>1.522074792111568E-3</v>
      </c>
      <c r="K18" s="19">
        <v>1.517361993205625E-3</v>
      </c>
      <c r="L18" s="19">
        <v>1.4392721677176344E-3</v>
      </c>
      <c r="M18" s="19">
        <v>1.5247250653062396E-3</v>
      </c>
      <c r="N18" s="19">
        <v>1.7841368840786436E-3</v>
      </c>
      <c r="O18" s="19">
        <v>1.8236299033024925E-3</v>
      </c>
      <c r="P18" s="19">
        <v>2.0347200372656592E-3</v>
      </c>
      <c r="Q18" s="19">
        <v>2.1014630538329715E-3</v>
      </c>
      <c r="R18" s="19">
        <v>2.3978426404657051E-3</v>
      </c>
      <c r="S18" s="19">
        <v>2.3625478211361916E-3</v>
      </c>
      <c r="T18" s="19">
        <v>2.5459219512988071E-3</v>
      </c>
      <c r="U18" s="19">
        <v>2.4836772760868883E-3</v>
      </c>
      <c r="V18" s="19">
        <v>2.7577865718284023E-3</v>
      </c>
      <c r="W18" s="19">
        <v>2.9356157760353726E-3</v>
      </c>
      <c r="X18" s="19">
        <v>3.0209084873082073E-3</v>
      </c>
      <c r="Y18" s="19">
        <v>3.0209084873082073E-3</v>
      </c>
      <c r="Z18" s="19">
        <v>3.0209084873082073E-3</v>
      </c>
      <c r="AA18" s="19">
        <v>3.0209084873082073E-3</v>
      </c>
      <c r="AB18" s="19">
        <v>3.0209084873082073E-3</v>
      </c>
      <c r="AC18" s="19">
        <v>3.0209084873082073E-3</v>
      </c>
      <c r="AD18" s="19">
        <v>3.0209084873082073E-3</v>
      </c>
      <c r="AE18" s="19">
        <v>3.0209084873082073E-3</v>
      </c>
      <c r="AF18" s="19">
        <v>3.0209084873082073E-3</v>
      </c>
      <c r="AG18" s="19">
        <v>3.0209084873082073E-3</v>
      </c>
      <c r="AH18" s="19">
        <v>3.0209084873082073E-3</v>
      </c>
      <c r="AI18" s="19">
        <v>3.0209084873082073E-3</v>
      </c>
      <c r="AJ18" s="19">
        <v>3.0209084873082073E-3</v>
      </c>
      <c r="AK18" s="19">
        <v>3.0209084873082073E-3</v>
      </c>
      <c r="AL18" s="19">
        <v>3.0209084873082073E-3</v>
      </c>
      <c r="AM18" s="19">
        <v>3.0209084873082073E-3</v>
      </c>
      <c r="AN18" s="19">
        <v>3.0209084873082073E-3</v>
      </c>
      <c r="AO18" s="19">
        <v>3.0209084873082073E-3</v>
      </c>
      <c r="AP18" s="19">
        <v>3.0209084873082099E-3</v>
      </c>
      <c r="AQ18" s="19">
        <v>3.0209084873082099E-3</v>
      </c>
      <c r="AR18" s="19">
        <v>3.0209084873082099E-3</v>
      </c>
      <c r="AS18" s="19">
        <v>3.0209084873082099E-3</v>
      </c>
      <c r="AT18" s="19">
        <v>3.0209084873082099E-3</v>
      </c>
      <c r="AU18" s="19">
        <v>3.0209084873082099E-3</v>
      </c>
      <c r="AV18" s="19">
        <v>3.0209084873082099E-3</v>
      </c>
      <c r="AW18" s="19">
        <v>3.0209084873082099E-3</v>
      </c>
      <c r="AX18" s="19">
        <v>3.0209084873082099E-3</v>
      </c>
      <c r="AY18" s="19">
        <v>3.0209084873082099E-3</v>
      </c>
      <c r="AZ18" s="19">
        <v>3.0209084873082099E-3</v>
      </c>
      <c r="BA18" s="19">
        <v>3.0209084873082099E-3</v>
      </c>
      <c r="BB18" s="19"/>
    </row>
    <row r="19" spans="1:54" x14ac:dyDescent="0.35">
      <c r="A19" s="18" t="str">
        <f>[4]EPBA!B5</f>
        <v>HRV</v>
      </c>
      <c r="B19" s="18" t="s">
        <v>53</v>
      </c>
      <c r="C19" s="19">
        <v>9.1538408737248354E-3</v>
      </c>
      <c r="D19" s="19">
        <v>1.1715772602470566E-2</v>
      </c>
      <c r="E19" s="19">
        <v>1.2951331944203365E-2</v>
      </c>
      <c r="F19" s="19">
        <v>1.3982595387527821E-2</v>
      </c>
      <c r="G19" s="19">
        <v>1.397993133364729E-2</v>
      </c>
      <c r="H19" s="19">
        <v>1.4661881940627865E-2</v>
      </c>
      <c r="I19" s="19">
        <v>1.5109483692101095E-2</v>
      </c>
      <c r="J19" s="19">
        <v>1.3774234292933289E-2</v>
      </c>
      <c r="K19" s="19">
        <v>1.2519463949670786E-2</v>
      </c>
      <c r="L19" s="19">
        <v>1.1130810756705072E-2</v>
      </c>
      <c r="M19" s="19">
        <v>9.713083208245616E-3</v>
      </c>
      <c r="N19" s="19">
        <v>7.7738567288155912E-3</v>
      </c>
      <c r="O19" s="19">
        <v>6.4188716481169061E-3</v>
      </c>
      <c r="P19" s="19">
        <v>6.3292031189490635E-3</v>
      </c>
      <c r="Q19" s="19">
        <v>6.1672485659312829E-3</v>
      </c>
      <c r="R19" s="19">
        <v>9.0200142460735069E-3</v>
      </c>
      <c r="S19" s="19">
        <v>8.5808418330232082E-3</v>
      </c>
      <c r="T19" s="19">
        <v>6.5339952903883548E-3</v>
      </c>
      <c r="U19" s="19">
        <v>7.8194743350572249E-3</v>
      </c>
      <c r="V19" s="19">
        <v>7.2035595058274667E-3</v>
      </c>
      <c r="W19" s="19">
        <v>7.5454717896473221E-3</v>
      </c>
      <c r="X19" s="19">
        <v>7.7313669169207372E-3</v>
      </c>
      <c r="Y19" s="19">
        <v>7.7313669169207372E-3</v>
      </c>
      <c r="Z19" s="19">
        <v>7.7313669169207372E-3</v>
      </c>
      <c r="AA19" s="19">
        <v>7.7313669169207372E-3</v>
      </c>
      <c r="AB19" s="19">
        <v>7.7313669169207372E-3</v>
      </c>
      <c r="AC19" s="19">
        <v>7.7313669169207372E-3</v>
      </c>
      <c r="AD19" s="19">
        <v>7.7313669169207372E-3</v>
      </c>
      <c r="AE19" s="19">
        <v>7.7313669169207372E-3</v>
      </c>
      <c r="AF19" s="19">
        <v>7.7313669169207372E-3</v>
      </c>
      <c r="AG19" s="19">
        <v>7.7313669169207372E-3</v>
      </c>
      <c r="AH19" s="19">
        <v>7.7313669169207372E-3</v>
      </c>
      <c r="AI19" s="19">
        <v>7.7313669169207372E-3</v>
      </c>
      <c r="AJ19" s="19">
        <v>7.7313669169207372E-3</v>
      </c>
      <c r="AK19" s="19">
        <v>7.7313669169207372E-3</v>
      </c>
      <c r="AL19" s="19">
        <v>7.7313669169207372E-3</v>
      </c>
      <c r="AM19" s="19">
        <v>7.7313669169207372E-3</v>
      </c>
      <c r="AN19" s="19">
        <v>7.7313669169207372E-3</v>
      </c>
      <c r="AO19" s="19">
        <v>7.7313669169207372E-3</v>
      </c>
      <c r="AP19" s="19">
        <v>7.7313669169207398E-3</v>
      </c>
      <c r="AQ19" s="19">
        <v>7.7313669169207398E-3</v>
      </c>
      <c r="AR19" s="19">
        <v>7.7313669169207398E-3</v>
      </c>
      <c r="AS19" s="19">
        <v>7.7313669169207398E-3</v>
      </c>
      <c r="AT19" s="19">
        <v>7.7313669169207398E-3</v>
      </c>
      <c r="AU19" s="19">
        <v>7.7313669169207398E-3</v>
      </c>
      <c r="AV19" s="19">
        <v>7.7313669169207398E-3</v>
      </c>
      <c r="AW19" s="19">
        <v>7.7313669169207398E-3</v>
      </c>
      <c r="AX19" s="19">
        <v>7.7313669169207398E-3</v>
      </c>
      <c r="AY19" s="19">
        <v>7.7313669169207398E-3</v>
      </c>
      <c r="AZ19" s="19">
        <v>7.7313669169207398E-3</v>
      </c>
      <c r="BA19" s="19">
        <v>7.7313669169207398E-3</v>
      </c>
      <c r="BB19" s="19"/>
    </row>
    <row r="20" spans="1:54" x14ac:dyDescent="0.35">
      <c r="A20" s="18" t="str">
        <f>[4]EPBA!B14</f>
        <v>HUN</v>
      </c>
      <c r="B20" s="18" t="s">
        <v>320</v>
      </c>
      <c r="C20" s="19">
        <v>0.18856932362914355</v>
      </c>
      <c r="D20" s="19">
        <v>0.17528450475004489</v>
      </c>
      <c r="E20" s="19">
        <v>0.15609412432786415</v>
      </c>
      <c r="F20" s="19">
        <v>0.13410433958150575</v>
      </c>
      <c r="G20" s="19">
        <v>0.15974897306268676</v>
      </c>
      <c r="H20" s="19">
        <v>0.13603852651894432</v>
      </c>
      <c r="I20" s="19">
        <v>0.12596357920239704</v>
      </c>
      <c r="J20" s="19">
        <v>0.10756660080236771</v>
      </c>
      <c r="K20" s="19">
        <v>0.10166907526569405</v>
      </c>
      <c r="L20" s="19">
        <v>9.3400089252026502E-2</v>
      </c>
      <c r="M20" s="19">
        <v>0.10223871390315294</v>
      </c>
      <c r="N20" s="19">
        <v>0.12193188300921738</v>
      </c>
      <c r="O20" s="19">
        <v>0.12469577660825501</v>
      </c>
      <c r="P20" s="19">
        <v>0.1195094697164136</v>
      </c>
      <c r="Q20" s="19">
        <v>0.11429183797671012</v>
      </c>
      <c r="R20" s="19">
        <v>0.1104418612753352</v>
      </c>
      <c r="S20" s="19">
        <v>9.5659181437692684E-2</v>
      </c>
      <c r="T20" s="19">
        <v>0.11026897795144275</v>
      </c>
      <c r="U20" s="19">
        <v>0.10755899288473095</v>
      </c>
      <c r="V20" s="19">
        <v>0.10228264454270247</v>
      </c>
      <c r="W20" s="19">
        <v>9.7711669140825894E-2</v>
      </c>
      <c r="X20" s="19">
        <v>9.8606704845459386E-2</v>
      </c>
      <c r="Y20" s="19">
        <v>9.8606704845459386E-2</v>
      </c>
      <c r="Z20" s="19">
        <v>9.8606704845459386E-2</v>
      </c>
      <c r="AA20" s="19">
        <v>9.8606704845459386E-2</v>
      </c>
      <c r="AB20" s="19">
        <v>9.8606704845459386E-2</v>
      </c>
      <c r="AC20" s="19">
        <v>9.8606704845459386E-2</v>
      </c>
      <c r="AD20" s="19">
        <v>9.8606704845459386E-2</v>
      </c>
      <c r="AE20" s="19">
        <v>9.8606704845459386E-2</v>
      </c>
      <c r="AF20" s="19">
        <v>9.8606704845459386E-2</v>
      </c>
      <c r="AG20" s="19">
        <v>9.8606704845459386E-2</v>
      </c>
      <c r="AH20" s="19">
        <v>9.8606704845459386E-2</v>
      </c>
      <c r="AI20" s="19">
        <v>9.8606704845459386E-2</v>
      </c>
      <c r="AJ20" s="19">
        <v>9.8606704845459386E-2</v>
      </c>
      <c r="AK20" s="19">
        <v>9.8606704845459386E-2</v>
      </c>
      <c r="AL20" s="19">
        <v>9.8606704845459386E-2</v>
      </c>
      <c r="AM20" s="19">
        <v>9.8606704845459386E-2</v>
      </c>
      <c r="AN20" s="19">
        <v>9.8606704845459386E-2</v>
      </c>
      <c r="AO20" s="19">
        <v>9.8606704845459386E-2</v>
      </c>
      <c r="AP20" s="19">
        <v>9.86067048454594E-2</v>
      </c>
      <c r="AQ20" s="19">
        <v>9.86067048454594E-2</v>
      </c>
      <c r="AR20" s="19">
        <v>9.86067048454594E-2</v>
      </c>
      <c r="AS20" s="19">
        <v>9.86067048454594E-2</v>
      </c>
      <c r="AT20" s="19">
        <v>9.86067048454594E-2</v>
      </c>
      <c r="AU20" s="19">
        <v>9.86067048454594E-2</v>
      </c>
      <c r="AV20" s="19">
        <v>9.86067048454594E-2</v>
      </c>
      <c r="AW20" s="19">
        <v>9.86067048454594E-2</v>
      </c>
      <c r="AX20" s="19">
        <v>9.86067048454594E-2</v>
      </c>
      <c r="AY20" s="19">
        <v>9.86067048454594E-2</v>
      </c>
      <c r="AZ20" s="19">
        <v>9.86067048454594E-2</v>
      </c>
      <c r="BA20" s="19">
        <v>9.86067048454594E-2</v>
      </c>
      <c r="BB20" s="19"/>
    </row>
    <row r="21" spans="1:54" x14ac:dyDescent="0.35">
      <c r="A21" s="18" t="str">
        <f>[4]EPBA!B16</f>
        <v>IRL</v>
      </c>
      <c r="B21" s="18" t="s">
        <v>55</v>
      </c>
      <c r="C21" s="19">
        <v>2.3370180447624088E-3</v>
      </c>
      <c r="D21" s="19">
        <v>2.152026564455459E-3</v>
      </c>
      <c r="E21" s="19">
        <v>2.7196315352951491E-3</v>
      </c>
      <c r="F21" s="19">
        <v>3.1908933383742945E-3</v>
      </c>
      <c r="G21" s="19">
        <v>2.9438285093057607E-3</v>
      </c>
      <c r="H21" s="19">
        <v>2.855255069341321E-3</v>
      </c>
      <c r="I21" s="19">
        <v>2.9111840541852329E-3</v>
      </c>
      <c r="J21" s="19">
        <v>2.9232965696445613E-3</v>
      </c>
      <c r="K21" s="19">
        <v>2.7369731437992349E-3</v>
      </c>
      <c r="L21" s="19">
        <v>2.4608580154272864E-3</v>
      </c>
      <c r="M21" s="19">
        <v>2.2271336675599904E-3</v>
      </c>
      <c r="N21" s="19">
        <v>2.1018924050350348E-3</v>
      </c>
      <c r="O21" s="19">
        <v>2.6173712110427218E-3</v>
      </c>
      <c r="P21" s="19">
        <v>2.555105064992748E-3</v>
      </c>
      <c r="Q21" s="19">
        <v>2.3365130802343336E-3</v>
      </c>
      <c r="R21" s="19">
        <v>2.3686079963130173E-3</v>
      </c>
      <c r="S21" s="19">
        <v>2.9243101552204873E-3</v>
      </c>
      <c r="T21" s="19">
        <v>2.5555444662664043E-3</v>
      </c>
      <c r="U21" s="19">
        <v>2.5477299108594142E-3</v>
      </c>
      <c r="V21" s="19">
        <v>2.6735689986202601E-3</v>
      </c>
      <c r="W21" s="19">
        <v>2.2553815599520035E-3</v>
      </c>
      <c r="X21" s="19">
        <v>2.2742521137238429E-3</v>
      </c>
      <c r="Y21" s="19">
        <v>2.2742521137238429E-3</v>
      </c>
      <c r="Z21" s="19">
        <v>2.2742521137238429E-3</v>
      </c>
      <c r="AA21" s="19">
        <v>2.2742521137238429E-3</v>
      </c>
      <c r="AB21" s="19">
        <v>2.2742521137238429E-3</v>
      </c>
      <c r="AC21" s="19">
        <v>2.2742521137238429E-3</v>
      </c>
      <c r="AD21" s="19">
        <v>2.2742521137238429E-3</v>
      </c>
      <c r="AE21" s="19">
        <v>2.2742521137238429E-3</v>
      </c>
      <c r="AF21" s="19">
        <v>2.2742521137238429E-3</v>
      </c>
      <c r="AG21" s="19">
        <v>2.2742521137238429E-3</v>
      </c>
      <c r="AH21" s="19">
        <v>2.2742521137238429E-3</v>
      </c>
      <c r="AI21" s="19">
        <v>2.2742521137238429E-3</v>
      </c>
      <c r="AJ21" s="19">
        <v>2.2742521137238429E-3</v>
      </c>
      <c r="AK21" s="19">
        <v>2.2742521137238429E-3</v>
      </c>
      <c r="AL21" s="19">
        <v>2.2742521137238429E-3</v>
      </c>
      <c r="AM21" s="19">
        <v>2.2742521137238429E-3</v>
      </c>
      <c r="AN21" s="19">
        <v>2.2742521137238429E-3</v>
      </c>
      <c r="AO21" s="19">
        <v>2.2742521137238429E-3</v>
      </c>
      <c r="AP21" s="19">
        <v>2.2742521137238399E-3</v>
      </c>
      <c r="AQ21" s="19">
        <v>2.2742521137238399E-3</v>
      </c>
      <c r="AR21" s="19">
        <v>2.2742521137238399E-3</v>
      </c>
      <c r="AS21" s="19">
        <v>2.2742521137238399E-3</v>
      </c>
      <c r="AT21" s="19">
        <v>2.2742521137238399E-3</v>
      </c>
      <c r="AU21" s="19">
        <v>2.2742521137238399E-3</v>
      </c>
      <c r="AV21" s="19">
        <v>2.2742521137238399E-3</v>
      </c>
      <c r="AW21" s="19">
        <v>2.2742521137238399E-3</v>
      </c>
      <c r="AX21" s="19">
        <v>2.2742521137238399E-3</v>
      </c>
      <c r="AY21" s="19">
        <v>2.2742521137238399E-3</v>
      </c>
      <c r="AZ21" s="19">
        <v>2.2742521137238399E-3</v>
      </c>
      <c r="BA21" s="19">
        <v>2.2742521137238399E-3</v>
      </c>
      <c r="BB21" s="19"/>
    </row>
    <row r="22" spans="1:54" x14ac:dyDescent="0.35">
      <c r="A22" s="18" t="str">
        <f>[4]EPBA!B15</f>
        <v>ISL</v>
      </c>
      <c r="B22" s="18" t="s">
        <v>56</v>
      </c>
      <c r="C22" s="19">
        <v>3.4461639249620058E-3</v>
      </c>
      <c r="D22" s="19">
        <v>2.7492804560828679E-3</v>
      </c>
      <c r="E22" s="19">
        <v>5.5769299683523224E-3</v>
      </c>
      <c r="F22" s="19">
        <v>4.6617556470111626E-3</v>
      </c>
      <c r="G22" s="19">
        <v>4.9432580658273079E-3</v>
      </c>
      <c r="H22" s="19">
        <v>5.2273303752247806E-3</v>
      </c>
      <c r="I22" s="19">
        <v>5.1156542878518429E-3</v>
      </c>
      <c r="J22" s="19">
        <v>5.002144531970446E-3</v>
      </c>
      <c r="K22" s="19">
        <v>3.984867271758276E-3</v>
      </c>
      <c r="L22" s="19">
        <v>4.0343170651902993E-3</v>
      </c>
      <c r="M22" s="19">
        <v>4.1295864230806957E-3</v>
      </c>
      <c r="N22" s="19">
        <v>4.6165197222288101E-3</v>
      </c>
      <c r="O22" s="19">
        <v>4.8087438300171374E-3</v>
      </c>
      <c r="P22" s="19">
        <v>4.2403905376075706E-3</v>
      </c>
      <c r="Q22" s="19">
        <v>3.638957026398138E-3</v>
      </c>
      <c r="R22" s="19">
        <v>3.5628226100202914E-3</v>
      </c>
      <c r="S22" s="19">
        <v>3.9805964334636386E-3</v>
      </c>
      <c r="T22" s="19">
        <v>4.7255143448975386E-3</v>
      </c>
      <c r="U22" s="19">
        <v>4.3944575654879898E-3</v>
      </c>
      <c r="V22" s="19">
        <v>5.3588736479350287E-3</v>
      </c>
      <c r="W22" s="19">
        <v>4.3180670682558455E-3</v>
      </c>
      <c r="X22" s="19">
        <v>4.3899305561091E-3</v>
      </c>
      <c r="Y22" s="19">
        <v>4.3899305561091E-3</v>
      </c>
      <c r="Z22" s="19">
        <v>4.3899305561091E-3</v>
      </c>
      <c r="AA22" s="19">
        <v>4.3899305561091E-3</v>
      </c>
      <c r="AB22" s="19">
        <v>4.3899305561091E-3</v>
      </c>
      <c r="AC22" s="19">
        <v>4.3899305561091E-3</v>
      </c>
      <c r="AD22" s="19">
        <v>4.3899305561091E-3</v>
      </c>
      <c r="AE22" s="19">
        <v>4.3899305561091E-3</v>
      </c>
      <c r="AF22" s="19">
        <v>4.3899305561091E-3</v>
      </c>
      <c r="AG22" s="19">
        <v>4.3899305561091E-3</v>
      </c>
      <c r="AH22" s="19">
        <v>4.3899305561091E-3</v>
      </c>
      <c r="AI22" s="19">
        <v>4.3899305561091E-3</v>
      </c>
      <c r="AJ22" s="19">
        <v>4.3899305561091E-3</v>
      </c>
      <c r="AK22" s="19">
        <v>4.3899305561091E-3</v>
      </c>
      <c r="AL22" s="19">
        <v>4.3899305561091E-3</v>
      </c>
      <c r="AM22" s="19">
        <v>4.3899305561091E-3</v>
      </c>
      <c r="AN22" s="19">
        <v>4.3899305561091E-3</v>
      </c>
      <c r="AO22" s="19">
        <v>4.3899305561091E-3</v>
      </c>
      <c r="AP22" s="19">
        <v>4.3899305561091E-3</v>
      </c>
      <c r="AQ22" s="19">
        <v>4.3899305561091E-3</v>
      </c>
      <c r="AR22" s="19">
        <v>4.3899305561091E-3</v>
      </c>
      <c r="AS22" s="19">
        <v>4.3899305561091E-3</v>
      </c>
      <c r="AT22" s="19">
        <v>4.3899305561091E-3</v>
      </c>
      <c r="AU22" s="19">
        <v>4.3899305561091E-3</v>
      </c>
      <c r="AV22" s="19">
        <v>4.3899305561091E-3</v>
      </c>
      <c r="AW22" s="19">
        <v>4.3899305561091E-3</v>
      </c>
      <c r="AX22" s="19">
        <v>4.3899305561091E-3</v>
      </c>
      <c r="AY22" s="19">
        <v>4.3899305561091E-3</v>
      </c>
      <c r="AZ22" s="19">
        <v>4.3899305561091E-3</v>
      </c>
      <c r="BA22" s="19">
        <v>4.3899305561091E-3</v>
      </c>
      <c r="BB22" s="19"/>
    </row>
    <row r="23" spans="1:54" x14ac:dyDescent="0.35">
      <c r="A23" s="18" t="str">
        <f>[4]EPBA!B17</f>
        <v>ITA</v>
      </c>
      <c r="B23" s="18" t="s">
        <v>57</v>
      </c>
      <c r="C23" s="19">
        <v>1.1967374729976389E-3</v>
      </c>
      <c r="D23" s="19">
        <v>1.4125280526337853E-3</v>
      </c>
      <c r="E23" s="19">
        <v>1.5501555704302873E-3</v>
      </c>
      <c r="F23" s="19">
        <v>1.5121230356608297E-3</v>
      </c>
      <c r="G23" s="19">
        <v>1.3999983294087368E-3</v>
      </c>
      <c r="H23" s="19">
        <v>1.1789974576974656E-3</v>
      </c>
      <c r="I23" s="19">
        <v>1.0335101008775213E-3</v>
      </c>
      <c r="J23" s="19">
        <v>8.7609571926795424E-4</v>
      </c>
      <c r="K23" s="19">
        <v>1.0013191202279282E-3</v>
      </c>
      <c r="L23" s="19">
        <v>1.033241353485827E-3</v>
      </c>
      <c r="M23" s="19">
        <v>1.0606648571509344E-3</v>
      </c>
      <c r="N23" s="19">
        <v>1.0094922766957608E-3</v>
      </c>
      <c r="O23" s="19">
        <v>1.0532538939909415E-3</v>
      </c>
      <c r="P23" s="19">
        <v>1.0791466150466562E-3</v>
      </c>
      <c r="Q23" s="19">
        <v>1.0916145270265709E-3</v>
      </c>
      <c r="R23" s="19">
        <v>1.1019909883702376E-3</v>
      </c>
      <c r="S23" s="19">
        <v>1.0614410348929629E-3</v>
      </c>
      <c r="T23" s="19">
        <v>1.0316476960465662E-3</v>
      </c>
      <c r="U23" s="19">
        <v>1.4918034407006954E-3</v>
      </c>
      <c r="V23" s="19">
        <v>1.4857333779248381E-3</v>
      </c>
      <c r="W23" s="19">
        <v>1.1740521051842394E-3</v>
      </c>
      <c r="X23" s="19">
        <v>1.2093397894509725E-3</v>
      </c>
      <c r="Y23" s="19">
        <v>1.2093397894509725E-3</v>
      </c>
      <c r="Z23" s="19">
        <v>1.2093397894509725E-3</v>
      </c>
      <c r="AA23" s="19">
        <v>1.2093397894509725E-3</v>
      </c>
      <c r="AB23" s="19">
        <v>1.2093397894509725E-3</v>
      </c>
      <c r="AC23" s="19">
        <v>1.2093397894509725E-3</v>
      </c>
      <c r="AD23" s="19">
        <v>1.2093397894509725E-3</v>
      </c>
      <c r="AE23" s="19">
        <v>1.2093397894509725E-3</v>
      </c>
      <c r="AF23" s="19">
        <v>1.2093397894509725E-3</v>
      </c>
      <c r="AG23" s="19">
        <v>1.2093397894509725E-3</v>
      </c>
      <c r="AH23" s="19">
        <v>1.2093397894509725E-3</v>
      </c>
      <c r="AI23" s="19">
        <v>1.2093397894509725E-3</v>
      </c>
      <c r="AJ23" s="19">
        <v>1.2093397894509725E-3</v>
      </c>
      <c r="AK23" s="19">
        <v>1.2093397894509725E-3</v>
      </c>
      <c r="AL23" s="19">
        <v>1.2093397894509725E-3</v>
      </c>
      <c r="AM23" s="19">
        <v>1.2093397894509725E-3</v>
      </c>
      <c r="AN23" s="19">
        <v>1.2093397894509725E-3</v>
      </c>
      <c r="AO23" s="19">
        <v>1.2093397894509725E-3</v>
      </c>
      <c r="AP23" s="19">
        <v>1.2093397894509699E-3</v>
      </c>
      <c r="AQ23" s="19">
        <v>1.2093397894509699E-3</v>
      </c>
      <c r="AR23" s="19">
        <v>1.2093397894509699E-3</v>
      </c>
      <c r="AS23" s="19">
        <v>1.2093397894509699E-3</v>
      </c>
      <c r="AT23" s="19">
        <v>1.2093397894509699E-3</v>
      </c>
      <c r="AU23" s="19">
        <v>1.2093397894509699E-3</v>
      </c>
      <c r="AV23" s="19">
        <v>1.2093397894509699E-3</v>
      </c>
      <c r="AW23" s="19">
        <v>1.2093397894509699E-3</v>
      </c>
      <c r="AX23" s="19">
        <v>1.2093397894509699E-3</v>
      </c>
      <c r="AY23" s="19">
        <v>1.2093397894509699E-3</v>
      </c>
      <c r="AZ23" s="19">
        <v>1.2093397894509699E-3</v>
      </c>
      <c r="BA23" s="19">
        <v>1.2093397894509699E-3</v>
      </c>
      <c r="BB23" s="19"/>
    </row>
    <row r="24" spans="1:54" x14ac:dyDescent="0.35">
      <c r="A24" s="18" t="str">
        <f>[4]EPBA!B19</f>
        <v>LTU</v>
      </c>
      <c r="B24" s="18" t="s">
        <v>58</v>
      </c>
      <c r="C24" s="19">
        <v>4.125384219179646E-4</v>
      </c>
      <c r="D24" s="19">
        <v>6.9499583306519572E-4</v>
      </c>
      <c r="E24" s="19">
        <v>7.1312695142697531E-4</v>
      </c>
      <c r="F24" s="19">
        <v>8.0071907641732362E-4</v>
      </c>
      <c r="G24" s="19">
        <v>7.2277738580615555E-4</v>
      </c>
      <c r="H24" s="19">
        <v>6.8950335251247055E-4</v>
      </c>
      <c r="I24" s="19">
        <v>6.0804480427243746E-4</v>
      </c>
      <c r="J24" s="19">
        <v>4.9828359901358372E-4</v>
      </c>
      <c r="K24" s="19">
        <v>4.0074097345198998E-4</v>
      </c>
      <c r="L24" s="19">
        <v>4.7495486987638922E-4</v>
      </c>
      <c r="M24" s="19">
        <v>5.0573421713606096E-4</v>
      </c>
      <c r="N24" s="19">
        <v>4.376952936767139E-4</v>
      </c>
      <c r="O24" s="19">
        <v>3.5369678858434959E-4</v>
      </c>
      <c r="P24" s="19">
        <v>3.2947980549611196E-4</v>
      </c>
      <c r="Q24" s="19">
        <v>3.0198671211800635E-4</v>
      </c>
      <c r="R24" s="19">
        <v>5.5966828219222416E-4</v>
      </c>
      <c r="S24" s="19">
        <v>7.5514032855371544E-4</v>
      </c>
      <c r="T24" s="19">
        <v>7.9138714124154304E-4</v>
      </c>
      <c r="U24" s="19">
        <v>8.4518069232039845E-4</v>
      </c>
      <c r="V24" s="19">
        <v>6.7244691697001787E-4</v>
      </c>
      <c r="W24" s="19">
        <v>4.539006753991636E-4</v>
      </c>
      <c r="X24" s="19">
        <v>4.6256896073565656E-4</v>
      </c>
      <c r="Y24" s="19">
        <v>4.6256896073565656E-4</v>
      </c>
      <c r="Z24" s="19">
        <v>4.6256896073565656E-4</v>
      </c>
      <c r="AA24" s="19">
        <v>4.6256896073565656E-4</v>
      </c>
      <c r="AB24" s="19">
        <v>4.6256896073565656E-4</v>
      </c>
      <c r="AC24" s="19">
        <v>4.6256896073565656E-4</v>
      </c>
      <c r="AD24" s="19">
        <v>4.6256896073565656E-4</v>
      </c>
      <c r="AE24" s="19">
        <v>4.6256896073565656E-4</v>
      </c>
      <c r="AF24" s="19">
        <v>4.6256896073565656E-4</v>
      </c>
      <c r="AG24" s="19">
        <v>4.6256896073565656E-4</v>
      </c>
      <c r="AH24" s="19">
        <v>4.6256896073565656E-4</v>
      </c>
      <c r="AI24" s="19">
        <v>4.6256896073565656E-4</v>
      </c>
      <c r="AJ24" s="19">
        <v>4.6256896073565656E-4</v>
      </c>
      <c r="AK24" s="19">
        <v>4.6256896073565656E-4</v>
      </c>
      <c r="AL24" s="19">
        <v>4.6256896073565656E-4</v>
      </c>
      <c r="AM24" s="19">
        <v>4.6256896073565656E-4</v>
      </c>
      <c r="AN24" s="19">
        <v>4.6256896073565656E-4</v>
      </c>
      <c r="AO24" s="19">
        <v>4.6256896073565656E-4</v>
      </c>
      <c r="AP24" s="19">
        <v>4.62568960735657E-4</v>
      </c>
      <c r="AQ24" s="19">
        <v>4.62568960735657E-4</v>
      </c>
      <c r="AR24" s="19">
        <v>4.62568960735657E-4</v>
      </c>
      <c r="AS24" s="19">
        <v>4.62568960735657E-4</v>
      </c>
      <c r="AT24" s="19">
        <v>4.62568960735657E-4</v>
      </c>
      <c r="AU24" s="19">
        <v>4.62568960735657E-4</v>
      </c>
      <c r="AV24" s="19">
        <v>4.62568960735657E-4</v>
      </c>
      <c r="AW24" s="19">
        <v>4.62568960735657E-4</v>
      </c>
      <c r="AX24" s="19">
        <v>4.62568960735657E-4</v>
      </c>
      <c r="AY24" s="19">
        <v>4.62568960735657E-4</v>
      </c>
      <c r="AZ24" s="19">
        <v>4.62568960735657E-4</v>
      </c>
      <c r="BA24" s="19">
        <v>4.62568960735657E-4</v>
      </c>
      <c r="BB24" s="19"/>
    </row>
    <row r="25" spans="1:54" x14ac:dyDescent="0.35">
      <c r="A25" s="18" t="str">
        <f>[4]EPBA!B20</f>
        <v>LUX</v>
      </c>
      <c r="B25" s="18" t="s">
        <v>59</v>
      </c>
      <c r="C25" s="19">
        <v>3.2569410577578409E-2</v>
      </c>
      <c r="D25" s="19">
        <v>3.8130131245838764E-2</v>
      </c>
      <c r="E25" s="19">
        <v>3.1534927580424345E-2</v>
      </c>
      <c r="F25" s="19">
        <v>3.0374709935480144E-2</v>
      </c>
      <c r="G25" s="19">
        <v>2.7162085567553843E-2</v>
      </c>
      <c r="H25" s="19">
        <v>2.5479863412932544E-2</v>
      </c>
      <c r="I25" s="19">
        <v>2.4845350111731227E-2</v>
      </c>
      <c r="J25" s="19">
        <v>2.4932874130096649E-2</v>
      </c>
      <c r="K25" s="19">
        <v>2.0426006064326357E-2</v>
      </c>
      <c r="L25" s="19">
        <v>2.058059277501062E-2</v>
      </c>
      <c r="M25" s="19">
        <v>1.9383441980694766E-2</v>
      </c>
      <c r="N25" s="19">
        <v>2.1648699915142462E-2</v>
      </c>
      <c r="O25" s="19">
        <v>2.3461645703852136E-2</v>
      </c>
      <c r="P25" s="19">
        <v>3.3072023037818421E-2</v>
      </c>
      <c r="Q25" s="19">
        <v>3.3395282675215833E-2</v>
      </c>
      <c r="R25" s="19">
        <v>3.3616389478413777E-2</v>
      </c>
      <c r="S25" s="19">
        <v>3.565592077822867E-2</v>
      </c>
      <c r="T25" s="19">
        <v>3.6636154164418649E-2</v>
      </c>
      <c r="U25" s="19">
        <v>3.7896696067590385E-2</v>
      </c>
      <c r="V25" s="19">
        <v>4.1074777430781466E-2</v>
      </c>
      <c r="W25" s="19">
        <v>4.2867614616955776E-2</v>
      </c>
      <c r="X25" s="19">
        <v>4.3725973716843961E-2</v>
      </c>
      <c r="Y25" s="19">
        <v>4.3725973716843961E-2</v>
      </c>
      <c r="Z25" s="19">
        <v>4.3725973716843961E-2</v>
      </c>
      <c r="AA25" s="19">
        <v>4.3725973716843961E-2</v>
      </c>
      <c r="AB25" s="19">
        <v>4.3725973716843961E-2</v>
      </c>
      <c r="AC25" s="19">
        <v>4.3725973716843961E-2</v>
      </c>
      <c r="AD25" s="19">
        <v>4.3725973716843961E-2</v>
      </c>
      <c r="AE25" s="19">
        <v>4.3725973716843961E-2</v>
      </c>
      <c r="AF25" s="19">
        <v>4.3725973716843961E-2</v>
      </c>
      <c r="AG25" s="19">
        <v>4.3725973716843961E-2</v>
      </c>
      <c r="AH25" s="19">
        <v>4.3725973716843961E-2</v>
      </c>
      <c r="AI25" s="19">
        <v>4.3725973716843961E-2</v>
      </c>
      <c r="AJ25" s="19">
        <v>4.3725973716843961E-2</v>
      </c>
      <c r="AK25" s="19">
        <v>4.3725973716843961E-2</v>
      </c>
      <c r="AL25" s="19">
        <v>4.3725973716843961E-2</v>
      </c>
      <c r="AM25" s="19">
        <v>4.3725973716843961E-2</v>
      </c>
      <c r="AN25" s="19">
        <v>4.3725973716843961E-2</v>
      </c>
      <c r="AO25" s="19">
        <v>4.3725973716843961E-2</v>
      </c>
      <c r="AP25" s="19">
        <v>4.3725973716844002E-2</v>
      </c>
      <c r="AQ25" s="19">
        <v>4.3725973716844002E-2</v>
      </c>
      <c r="AR25" s="19">
        <v>4.3725973716844002E-2</v>
      </c>
      <c r="AS25" s="19">
        <v>4.3725973716844002E-2</v>
      </c>
      <c r="AT25" s="19">
        <v>4.3725973716844002E-2</v>
      </c>
      <c r="AU25" s="19">
        <v>4.3725973716844002E-2</v>
      </c>
      <c r="AV25" s="19">
        <v>4.3725973716844002E-2</v>
      </c>
      <c r="AW25" s="19">
        <v>4.3725973716844002E-2</v>
      </c>
      <c r="AX25" s="19">
        <v>4.3725973716844002E-2</v>
      </c>
      <c r="AY25" s="19">
        <v>4.3725973716844002E-2</v>
      </c>
      <c r="AZ25" s="19">
        <v>4.3725973716844002E-2</v>
      </c>
      <c r="BA25" s="19">
        <v>4.3725973716844002E-2</v>
      </c>
      <c r="BB25" s="19"/>
    </row>
    <row r="26" spans="1:54" x14ac:dyDescent="0.35">
      <c r="A26" s="18" t="str">
        <f>[4]EPBA!B18</f>
        <v>LVA</v>
      </c>
      <c r="B26" s="18" t="s">
        <v>60</v>
      </c>
      <c r="C26" s="19">
        <v>3.2194960797086378E-2</v>
      </c>
      <c r="D26" s="19">
        <v>3.18546981564653E-2</v>
      </c>
      <c r="E26" s="19">
        <v>3.003437399600118E-2</v>
      </c>
      <c r="F26" s="19">
        <v>2.8250359303825998E-2</v>
      </c>
      <c r="G26" s="19">
        <v>2.4955215313578635E-2</v>
      </c>
      <c r="H26" s="19">
        <v>2.3312558382701548E-2</v>
      </c>
      <c r="I26" s="19">
        <v>2.2936613031656134E-2</v>
      </c>
      <c r="J26" s="19">
        <v>2.2290088998793044E-2</v>
      </c>
      <c r="K26" s="19">
        <v>2.1931416521850662E-2</v>
      </c>
      <c r="L26" s="19">
        <v>2.3071513884037435E-2</v>
      </c>
      <c r="M26" s="19">
        <v>2.4581939508218693E-2</v>
      </c>
      <c r="N26" s="19">
        <v>2.7429517729927775E-2</v>
      </c>
      <c r="O26" s="19">
        <v>2.9630026652383491E-2</v>
      </c>
      <c r="P26" s="19">
        <v>3.1624677314195257E-2</v>
      </c>
      <c r="Q26" s="19">
        <v>3.3173683891329721E-2</v>
      </c>
      <c r="R26" s="19">
        <v>3.461519021582031E-2</v>
      </c>
      <c r="S26" s="19">
        <v>3.8351123842859609E-2</v>
      </c>
      <c r="T26" s="19">
        <v>4.1484677609263498E-2</v>
      </c>
      <c r="U26" s="19">
        <v>3.2621578145673021E-2</v>
      </c>
      <c r="V26" s="19">
        <v>3.0852420783508871E-2</v>
      </c>
      <c r="W26" s="19">
        <v>2.7472092589693829E-2</v>
      </c>
      <c r="X26" s="19">
        <v>2.2970138534514847E-2</v>
      </c>
      <c r="Y26" s="19">
        <v>2.2970138534514847E-2</v>
      </c>
      <c r="Z26" s="19">
        <v>2.2970138534514847E-2</v>
      </c>
      <c r="AA26" s="19">
        <v>2.2970138534514847E-2</v>
      </c>
      <c r="AB26" s="19">
        <v>2.2970138534514847E-2</v>
      </c>
      <c r="AC26" s="19">
        <v>2.2970138534514847E-2</v>
      </c>
      <c r="AD26" s="19">
        <v>2.2970138534514847E-2</v>
      </c>
      <c r="AE26" s="19">
        <v>2.2970138534514847E-2</v>
      </c>
      <c r="AF26" s="19">
        <v>2.2970138534514847E-2</v>
      </c>
      <c r="AG26" s="19">
        <v>2.2970138534514847E-2</v>
      </c>
      <c r="AH26" s="19">
        <v>2.2970138534514847E-2</v>
      </c>
      <c r="AI26" s="19">
        <v>2.2970138534514847E-2</v>
      </c>
      <c r="AJ26" s="19">
        <v>2.2970138534514847E-2</v>
      </c>
      <c r="AK26" s="19">
        <v>2.2970138534514847E-2</v>
      </c>
      <c r="AL26" s="19">
        <v>2.2970138534514847E-2</v>
      </c>
      <c r="AM26" s="19">
        <v>2.2970138534514847E-2</v>
      </c>
      <c r="AN26" s="19">
        <v>2.2970138534514847E-2</v>
      </c>
      <c r="AO26" s="19">
        <v>2.2970138534514847E-2</v>
      </c>
      <c r="AP26" s="19">
        <v>2.2970138534514802E-2</v>
      </c>
      <c r="AQ26" s="19">
        <v>2.2970138534514802E-2</v>
      </c>
      <c r="AR26" s="19">
        <v>2.2970138534514802E-2</v>
      </c>
      <c r="AS26" s="19">
        <v>2.2970138534514802E-2</v>
      </c>
      <c r="AT26" s="19">
        <v>2.2970138534514802E-2</v>
      </c>
      <c r="AU26" s="19">
        <v>2.2970138534514802E-2</v>
      </c>
      <c r="AV26" s="19">
        <v>2.2970138534514802E-2</v>
      </c>
      <c r="AW26" s="19">
        <v>2.2970138534514802E-2</v>
      </c>
      <c r="AX26" s="19">
        <v>2.2970138534514802E-2</v>
      </c>
      <c r="AY26" s="19">
        <v>2.2970138534514802E-2</v>
      </c>
      <c r="AZ26" s="19">
        <v>2.2970138534514802E-2</v>
      </c>
      <c r="BA26" s="19">
        <v>2.2970138534514802E-2</v>
      </c>
      <c r="BB26" s="19"/>
    </row>
    <row r="27" spans="1:54" x14ac:dyDescent="0.35">
      <c r="A27" s="18" t="str">
        <f>[4]EPBA!B21</f>
        <v>MLT</v>
      </c>
      <c r="B27" s="18" t="s">
        <v>61</v>
      </c>
      <c r="C27" s="19">
        <v>4.1961584109510286E-2</v>
      </c>
      <c r="D27" s="19">
        <v>4.490218509074758E-2</v>
      </c>
      <c r="E27" s="19">
        <v>4.9080578378528736E-2</v>
      </c>
      <c r="F27" s="19">
        <v>4.2616145402435621E-2</v>
      </c>
      <c r="G27" s="19">
        <v>4.354434045483864E-2</v>
      </c>
      <c r="H27" s="19">
        <v>4.9506581975952292E-2</v>
      </c>
      <c r="I27" s="19">
        <v>5.131120109001145E-2</v>
      </c>
      <c r="J27" s="19">
        <v>5.2941951844119838E-2</v>
      </c>
      <c r="K27" s="19">
        <v>4.5684920093417673E-2</v>
      </c>
      <c r="L27" s="19">
        <v>4.4746595707662776E-2</v>
      </c>
      <c r="M27" s="19">
        <v>4.4446289541807647E-2</v>
      </c>
      <c r="N27" s="19">
        <v>4.5637284500002803E-2</v>
      </c>
      <c r="O27" s="19">
        <v>3.7862673396210196E-2</v>
      </c>
      <c r="P27" s="19">
        <v>3.4296733405424974E-2</v>
      </c>
      <c r="Q27" s="19">
        <v>3.6452104384904961E-2</v>
      </c>
      <c r="R27" s="19">
        <v>3.8472295772052301E-2</v>
      </c>
      <c r="S27" s="19">
        <v>4.9409102165995158E-2</v>
      </c>
      <c r="T27" s="19">
        <v>5.464074090917935E-2</v>
      </c>
      <c r="U27" s="19">
        <v>5.8346976787563766E-2</v>
      </c>
      <c r="V27" s="19">
        <v>6.0601386287504826E-2</v>
      </c>
      <c r="W27" s="19">
        <v>6.156770514975083E-2</v>
      </c>
      <c r="X27" s="19">
        <v>6.2362052875455536E-2</v>
      </c>
      <c r="Y27" s="19">
        <v>6.2362052875455536E-2</v>
      </c>
      <c r="Z27" s="19">
        <v>6.2362052875455536E-2</v>
      </c>
      <c r="AA27" s="19">
        <v>6.2362052875455536E-2</v>
      </c>
      <c r="AB27" s="19">
        <v>6.2362052875455536E-2</v>
      </c>
      <c r="AC27" s="19">
        <v>6.2362052875455536E-2</v>
      </c>
      <c r="AD27" s="19">
        <v>6.2362052875455536E-2</v>
      </c>
      <c r="AE27" s="19">
        <v>6.2362052875455536E-2</v>
      </c>
      <c r="AF27" s="19">
        <v>6.2362052875455536E-2</v>
      </c>
      <c r="AG27" s="19">
        <v>6.2362052875455536E-2</v>
      </c>
      <c r="AH27" s="19">
        <v>6.2362052875455536E-2</v>
      </c>
      <c r="AI27" s="19">
        <v>6.2362052875455536E-2</v>
      </c>
      <c r="AJ27" s="19">
        <v>6.2362052875455536E-2</v>
      </c>
      <c r="AK27" s="19">
        <v>6.2362052875455536E-2</v>
      </c>
      <c r="AL27" s="19">
        <v>6.2362052875455536E-2</v>
      </c>
      <c r="AM27" s="19">
        <v>6.2362052875455536E-2</v>
      </c>
      <c r="AN27" s="19">
        <v>6.2362052875455536E-2</v>
      </c>
      <c r="AO27" s="19">
        <v>6.2362052875455536E-2</v>
      </c>
      <c r="AP27" s="19">
        <v>6.2362052875455501E-2</v>
      </c>
      <c r="AQ27" s="19">
        <v>6.2362052875455501E-2</v>
      </c>
      <c r="AR27" s="19">
        <v>6.2362052875455501E-2</v>
      </c>
      <c r="AS27" s="19">
        <v>6.2362052875455501E-2</v>
      </c>
      <c r="AT27" s="19">
        <v>6.2362052875455501E-2</v>
      </c>
      <c r="AU27" s="19">
        <v>6.2362052875455501E-2</v>
      </c>
      <c r="AV27" s="19">
        <v>6.2362052875455501E-2</v>
      </c>
      <c r="AW27" s="19">
        <v>6.2362052875455501E-2</v>
      </c>
      <c r="AX27" s="19">
        <v>6.2362052875455501E-2</v>
      </c>
      <c r="AY27" s="19">
        <v>6.2362052875455501E-2</v>
      </c>
      <c r="AZ27" s="19">
        <v>6.2362052875455501E-2</v>
      </c>
      <c r="BA27" s="19">
        <v>6.2362052875455501E-2</v>
      </c>
      <c r="BB27" s="19"/>
    </row>
    <row r="28" spans="1:54" x14ac:dyDescent="0.35">
      <c r="A28" s="18" t="str">
        <f>[4]EPBA!B22</f>
        <v>NLD</v>
      </c>
      <c r="B28" s="18" t="s">
        <v>62</v>
      </c>
      <c r="C28" s="19">
        <v>2.1559317384630371E-2</v>
      </c>
      <c r="D28" s="19">
        <v>2.3349909321888913E-2</v>
      </c>
      <c r="E28" s="19">
        <v>2.2212028693455146E-2</v>
      </c>
      <c r="F28" s="19">
        <v>2.317377090833931E-2</v>
      </c>
      <c r="G28" s="19">
        <v>2.1497693076721325E-2</v>
      </c>
      <c r="H28" s="19">
        <v>2.1538876802742669E-2</v>
      </c>
      <c r="I28" s="19">
        <v>2.2579264284957767E-2</v>
      </c>
      <c r="J28" s="19">
        <v>2.2089112437902521E-2</v>
      </c>
      <c r="K28" s="19">
        <v>2.3224802229455777E-2</v>
      </c>
      <c r="L28" s="19">
        <v>2.1508329336071969E-2</v>
      </c>
      <c r="M28" s="19">
        <v>2.1247426061093821E-2</v>
      </c>
      <c r="N28" s="19">
        <v>2.202622415910474E-2</v>
      </c>
      <c r="O28" s="19">
        <v>2.0754750843010927E-2</v>
      </c>
      <c r="P28" s="19">
        <v>2.1363787665809437E-2</v>
      </c>
      <c r="Q28" s="19">
        <v>2.1669378217310589E-2</v>
      </c>
      <c r="R28" s="19">
        <v>1.9015651424272053E-2</v>
      </c>
      <c r="S28" s="19">
        <v>1.8590314537570672E-2</v>
      </c>
      <c r="T28" s="19">
        <v>1.8637303594652831E-2</v>
      </c>
      <c r="U28" s="19">
        <v>1.8012694849327555E-2</v>
      </c>
      <c r="V28" s="19">
        <v>1.7707935068595308E-2</v>
      </c>
      <c r="W28" s="19">
        <v>2.0070800882007054E-2</v>
      </c>
      <c r="X28" s="19">
        <v>2.0397865323040245E-2</v>
      </c>
      <c r="Y28" s="19">
        <v>2.0397865323040245E-2</v>
      </c>
      <c r="Z28" s="19">
        <v>2.0397865323040245E-2</v>
      </c>
      <c r="AA28" s="19">
        <v>2.0397865323040245E-2</v>
      </c>
      <c r="AB28" s="19">
        <v>2.0397865323040245E-2</v>
      </c>
      <c r="AC28" s="19">
        <v>2.0397865323040245E-2</v>
      </c>
      <c r="AD28" s="19">
        <v>2.0397865323040245E-2</v>
      </c>
      <c r="AE28" s="19">
        <v>2.0397865323040245E-2</v>
      </c>
      <c r="AF28" s="19">
        <v>2.0397865323040245E-2</v>
      </c>
      <c r="AG28" s="19">
        <v>2.0397865323040245E-2</v>
      </c>
      <c r="AH28" s="19">
        <v>2.0397865323040245E-2</v>
      </c>
      <c r="AI28" s="19">
        <v>2.0397865323040245E-2</v>
      </c>
      <c r="AJ28" s="19">
        <v>2.0397865323040245E-2</v>
      </c>
      <c r="AK28" s="19">
        <v>2.0397865323040245E-2</v>
      </c>
      <c r="AL28" s="19">
        <v>2.0397865323040245E-2</v>
      </c>
      <c r="AM28" s="19">
        <v>2.0397865323040245E-2</v>
      </c>
      <c r="AN28" s="19">
        <v>2.0397865323040245E-2</v>
      </c>
      <c r="AO28" s="19">
        <v>2.0397865323040245E-2</v>
      </c>
      <c r="AP28" s="19">
        <v>2.03978653230402E-2</v>
      </c>
      <c r="AQ28" s="19">
        <v>2.03978653230402E-2</v>
      </c>
      <c r="AR28" s="19">
        <v>2.03978653230402E-2</v>
      </c>
      <c r="AS28" s="19">
        <v>2.03978653230402E-2</v>
      </c>
      <c r="AT28" s="19">
        <v>2.03978653230402E-2</v>
      </c>
      <c r="AU28" s="19">
        <v>2.03978653230402E-2</v>
      </c>
      <c r="AV28" s="19">
        <v>2.03978653230402E-2</v>
      </c>
      <c r="AW28" s="19">
        <v>2.03978653230402E-2</v>
      </c>
      <c r="AX28" s="19">
        <v>2.03978653230402E-2</v>
      </c>
      <c r="AY28" s="19">
        <v>2.03978653230402E-2</v>
      </c>
      <c r="AZ28" s="19">
        <v>2.03978653230402E-2</v>
      </c>
      <c r="BA28" s="19">
        <v>2.03978653230402E-2</v>
      </c>
      <c r="BB28" s="19"/>
    </row>
    <row r="29" spans="1:54" x14ac:dyDescent="0.35">
      <c r="A29" s="18" t="str">
        <f>[4]EPBA!B23</f>
        <v>NOR</v>
      </c>
      <c r="B29" s="18" t="s">
        <v>63</v>
      </c>
      <c r="C29" s="19">
        <v>2.2034069420099219E-2</v>
      </c>
      <c r="D29" s="19">
        <v>1.9038765838164266E-2</v>
      </c>
      <c r="E29" s="19">
        <v>1.5002079041124701E-2</v>
      </c>
      <c r="F29" s="19">
        <v>1.5118890551676522E-2</v>
      </c>
      <c r="G29" s="19">
        <v>1.4289420758687497E-2</v>
      </c>
      <c r="H29" s="19">
        <v>2.1099249108210802E-2</v>
      </c>
      <c r="I29" s="19">
        <v>1.9955008389923996E-2</v>
      </c>
      <c r="J29" s="19">
        <v>2.7306675780995989E-2</v>
      </c>
      <c r="K29" s="19">
        <v>2.7251332170042976E-2</v>
      </c>
      <c r="L29" s="19">
        <v>2.6458528561234596E-2</v>
      </c>
      <c r="M29" s="19">
        <v>2.6203899573427399E-2</v>
      </c>
      <c r="N29" s="19">
        <v>2.4771590305429123E-2</v>
      </c>
      <c r="O29" s="19">
        <v>2.6424555094450995E-2</v>
      </c>
      <c r="P29" s="19">
        <v>2.787659062742007E-2</v>
      </c>
      <c r="Q29" s="19">
        <v>2.800640765344627E-2</v>
      </c>
      <c r="R29" s="19">
        <v>2.804479003725812E-2</v>
      </c>
      <c r="S29" s="19">
        <v>3.1830142352784092E-2</v>
      </c>
      <c r="T29" s="19">
        <v>2.8960974074226504E-2</v>
      </c>
      <c r="U29" s="19">
        <v>2.8197561849021849E-2</v>
      </c>
      <c r="V29" s="19">
        <v>2.9020181089522454E-2</v>
      </c>
      <c r="W29" s="19">
        <v>3.0894340789578145E-2</v>
      </c>
      <c r="X29" s="19">
        <v>3.1184099360478151E-2</v>
      </c>
      <c r="Y29" s="19">
        <v>3.1184099360478151E-2</v>
      </c>
      <c r="Z29" s="19">
        <v>3.1184099360478151E-2</v>
      </c>
      <c r="AA29" s="19">
        <v>3.1184099360478151E-2</v>
      </c>
      <c r="AB29" s="19">
        <v>3.1184099360478151E-2</v>
      </c>
      <c r="AC29" s="19">
        <v>3.1184099360478151E-2</v>
      </c>
      <c r="AD29" s="19">
        <v>3.1184099360478151E-2</v>
      </c>
      <c r="AE29" s="19">
        <v>3.1184099360478151E-2</v>
      </c>
      <c r="AF29" s="19">
        <v>3.1184099360478151E-2</v>
      </c>
      <c r="AG29" s="19">
        <v>3.1184099360478151E-2</v>
      </c>
      <c r="AH29" s="19">
        <v>3.1184099360478151E-2</v>
      </c>
      <c r="AI29" s="19">
        <v>3.1184099360478151E-2</v>
      </c>
      <c r="AJ29" s="19">
        <v>3.1184099360478151E-2</v>
      </c>
      <c r="AK29" s="19">
        <v>3.1184099360478151E-2</v>
      </c>
      <c r="AL29" s="19">
        <v>3.1184099360478151E-2</v>
      </c>
      <c r="AM29" s="19">
        <v>3.1184099360478151E-2</v>
      </c>
      <c r="AN29" s="19">
        <v>3.1184099360478151E-2</v>
      </c>
      <c r="AO29" s="19">
        <v>3.1184099360478151E-2</v>
      </c>
      <c r="AP29" s="19">
        <v>3.1184099360478199E-2</v>
      </c>
      <c r="AQ29" s="19">
        <v>3.1184099360478199E-2</v>
      </c>
      <c r="AR29" s="19">
        <v>3.1184099360478199E-2</v>
      </c>
      <c r="AS29" s="19">
        <v>3.1184099360478199E-2</v>
      </c>
      <c r="AT29" s="19">
        <v>3.1184099360478199E-2</v>
      </c>
      <c r="AU29" s="19">
        <v>3.1184099360478199E-2</v>
      </c>
      <c r="AV29" s="19">
        <v>3.1184099360478199E-2</v>
      </c>
      <c r="AW29" s="19">
        <v>3.1184099360478199E-2</v>
      </c>
      <c r="AX29" s="19">
        <v>3.1184099360478199E-2</v>
      </c>
      <c r="AY29" s="19">
        <v>3.1184099360478199E-2</v>
      </c>
      <c r="AZ29" s="19">
        <v>3.1184099360478199E-2</v>
      </c>
      <c r="BA29" s="19">
        <v>3.1184099360478199E-2</v>
      </c>
      <c r="BB29" s="19"/>
    </row>
    <row r="30" spans="1:54" x14ac:dyDescent="0.35">
      <c r="A30" s="18" t="str">
        <f>[4]EPBA!B24</f>
        <v>POL</v>
      </c>
      <c r="B30" s="18" t="s">
        <v>64</v>
      </c>
      <c r="C30" s="19">
        <v>4.0020113350739761E-3</v>
      </c>
      <c r="D30" s="19">
        <v>7.2634594238330857E-3</v>
      </c>
      <c r="E30" s="19">
        <v>9.9523644712454368E-3</v>
      </c>
      <c r="F30" s="19">
        <v>8.9169976440405876E-3</v>
      </c>
      <c r="G30" s="19">
        <v>8.6030403561950172E-3</v>
      </c>
      <c r="H30" s="19">
        <v>7.6997261769841101E-3</v>
      </c>
      <c r="I30" s="19">
        <v>9.2375565459465823E-3</v>
      </c>
      <c r="J30" s="19">
        <v>8.8189079828868595E-3</v>
      </c>
      <c r="K30" s="19">
        <v>8.6299457486269937E-3</v>
      </c>
      <c r="L30" s="19">
        <v>8.452924716340772E-3</v>
      </c>
      <c r="M30" s="19">
        <v>8.428515697479412E-3</v>
      </c>
      <c r="N30" s="19">
        <v>8.6955595617733746E-3</v>
      </c>
      <c r="O30" s="19">
        <v>8.1374909053064798E-3</v>
      </c>
      <c r="P30" s="19">
        <v>8.4805993390939336E-3</v>
      </c>
      <c r="Q30" s="19">
        <v>8.7074742030827674E-3</v>
      </c>
      <c r="R30" s="19">
        <v>9.0435621928640006E-3</v>
      </c>
      <c r="S30" s="19">
        <v>8.2929301564624528E-3</v>
      </c>
      <c r="T30" s="19">
        <v>8.6273661965053407E-3</v>
      </c>
      <c r="U30" s="19">
        <v>9.4034156961965449E-3</v>
      </c>
      <c r="V30" s="19">
        <v>9.8949846921463601E-3</v>
      </c>
      <c r="W30" s="19">
        <v>9.4851263798355918E-3</v>
      </c>
      <c r="X30" s="19">
        <v>9.6408675635923265E-3</v>
      </c>
      <c r="Y30" s="19">
        <v>9.6408675635923265E-3</v>
      </c>
      <c r="Z30" s="19">
        <v>9.6408675635923265E-3</v>
      </c>
      <c r="AA30" s="19">
        <v>9.6408675635923265E-3</v>
      </c>
      <c r="AB30" s="19">
        <v>9.6408675635923265E-3</v>
      </c>
      <c r="AC30" s="19">
        <v>9.6408675635923265E-3</v>
      </c>
      <c r="AD30" s="19">
        <v>9.6408675635923265E-3</v>
      </c>
      <c r="AE30" s="19">
        <v>9.6408675635923265E-3</v>
      </c>
      <c r="AF30" s="19">
        <v>9.6408675635923265E-3</v>
      </c>
      <c r="AG30" s="19">
        <v>9.6408675635923265E-3</v>
      </c>
      <c r="AH30" s="19">
        <v>9.6408675635923265E-3</v>
      </c>
      <c r="AI30" s="19">
        <v>9.6408675635923265E-3</v>
      </c>
      <c r="AJ30" s="19">
        <v>9.6408675635923265E-3</v>
      </c>
      <c r="AK30" s="19">
        <v>9.6408675635923265E-3</v>
      </c>
      <c r="AL30" s="19">
        <v>9.6408675635923265E-3</v>
      </c>
      <c r="AM30" s="19">
        <v>9.6408675635923265E-3</v>
      </c>
      <c r="AN30" s="19">
        <v>9.6408675635923265E-3</v>
      </c>
      <c r="AO30" s="19">
        <v>9.6408675635923265E-3</v>
      </c>
      <c r="AP30" s="19">
        <v>9.6408675635923299E-3</v>
      </c>
      <c r="AQ30" s="19">
        <v>9.6408675635923299E-3</v>
      </c>
      <c r="AR30" s="19">
        <v>9.6408675635923299E-3</v>
      </c>
      <c r="AS30" s="19">
        <v>9.6408675635923299E-3</v>
      </c>
      <c r="AT30" s="19">
        <v>9.6408675635923299E-3</v>
      </c>
      <c r="AU30" s="19">
        <v>9.6408675635923299E-3</v>
      </c>
      <c r="AV30" s="19">
        <v>9.6408675635923299E-3</v>
      </c>
      <c r="AW30" s="19">
        <v>9.6408675635923299E-3</v>
      </c>
      <c r="AX30" s="19">
        <v>9.6408675635923299E-3</v>
      </c>
      <c r="AY30" s="19">
        <v>9.6408675635923299E-3</v>
      </c>
      <c r="AZ30" s="19">
        <v>9.6408675635923299E-3</v>
      </c>
      <c r="BA30" s="19">
        <v>9.6408675635923299E-3</v>
      </c>
      <c r="BB30" s="19"/>
    </row>
    <row r="31" spans="1:54" x14ac:dyDescent="0.35">
      <c r="A31" s="18" t="str">
        <f>[4]EPBA!B25</f>
        <v>PRT</v>
      </c>
      <c r="B31" s="18" t="s">
        <v>65</v>
      </c>
      <c r="C31" s="19">
        <v>5.6386409078481069E-3</v>
      </c>
      <c r="D31" s="19">
        <v>4.7941452443369201E-3</v>
      </c>
      <c r="E31" s="19">
        <v>4.563281925403089E-3</v>
      </c>
      <c r="F31" s="19">
        <v>3.6353007694041673E-3</v>
      </c>
      <c r="G31" s="19">
        <v>4.1277988666423094E-3</v>
      </c>
      <c r="H31" s="19">
        <v>3.5116741954815795E-3</v>
      </c>
      <c r="I31" s="19">
        <v>3.9025664708999389E-3</v>
      </c>
      <c r="J31" s="19">
        <v>4.3262065252155091E-3</v>
      </c>
      <c r="K31" s="19">
        <v>3.4936282246334632E-3</v>
      </c>
      <c r="L31" s="19">
        <v>3.2331320242776919E-3</v>
      </c>
      <c r="M31" s="19">
        <v>3.4420331418292781E-3</v>
      </c>
      <c r="N31" s="19">
        <v>3.8807903619872582E-3</v>
      </c>
      <c r="O31" s="19">
        <v>4.7782287150835946E-3</v>
      </c>
      <c r="P31" s="19">
        <v>4.3639771793747058E-3</v>
      </c>
      <c r="Q31" s="19">
        <v>3.8947279227426806E-3</v>
      </c>
      <c r="R31" s="19">
        <v>3.9766611833712568E-3</v>
      </c>
      <c r="S31" s="19">
        <v>3.9512922041158097E-3</v>
      </c>
      <c r="T31" s="19">
        <v>3.8319690122999872E-3</v>
      </c>
      <c r="U31" s="19">
        <v>3.6921397525222326E-3</v>
      </c>
      <c r="V31" s="19">
        <v>3.2309243892292279E-3</v>
      </c>
      <c r="W31" s="19">
        <v>3.3606495155108652E-3</v>
      </c>
      <c r="X31" s="19">
        <v>3.4360050006343522E-3</v>
      </c>
      <c r="Y31" s="19">
        <v>3.4360050006343522E-3</v>
      </c>
      <c r="Z31" s="19">
        <v>3.4360050006343522E-3</v>
      </c>
      <c r="AA31" s="19">
        <v>3.4360050006343522E-3</v>
      </c>
      <c r="AB31" s="19">
        <v>3.4360050006343522E-3</v>
      </c>
      <c r="AC31" s="19">
        <v>3.4360050006343522E-3</v>
      </c>
      <c r="AD31" s="19">
        <v>3.4360050006343522E-3</v>
      </c>
      <c r="AE31" s="19">
        <v>3.4360050006343522E-3</v>
      </c>
      <c r="AF31" s="19">
        <v>3.4360050006343522E-3</v>
      </c>
      <c r="AG31" s="19">
        <v>3.4360050006343522E-3</v>
      </c>
      <c r="AH31" s="19">
        <v>3.4360050006343522E-3</v>
      </c>
      <c r="AI31" s="19">
        <v>3.4360050006343522E-3</v>
      </c>
      <c r="AJ31" s="19">
        <v>3.4360050006343522E-3</v>
      </c>
      <c r="AK31" s="19">
        <v>3.4360050006343522E-3</v>
      </c>
      <c r="AL31" s="19">
        <v>3.4360050006343522E-3</v>
      </c>
      <c r="AM31" s="19">
        <v>3.4360050006343522E-3</v>
      </c>
      <c r="AN31" s="19">
        <v>3.4360050006343522E-3</v>
      </c>
      <c r="AO31" s="19">
        <v>3.4360050006343522E-3</v>
      </c>
      <c r="AP31" s="19">
        <v>3.43600500063435E-3</v>
      </c>
      <c r="AQ31" s="19">
        <v>3.43600500063435E-3</v>
      </c>
      <c r="AR31" s="19">
        <v>3.43600500063435E-3</v>
      </c>
      <c r="AS31" s="19">
        <v>3.43600500063435E-3</v>
      </c>
      <c r="AT31" s="19">
        <v>3.43600500063435E-3</v>
      </c>
      <c r="AU31" s="19">
        <v>3.43600500063435E-3</v>
      </c>
      <c r="AV31" s="19">
        <v>3.43600500063435E-3</v>
      </c>
      <c r="AW31" s="19">
        <v>3.43600500063435E-3</v>
      </c>
      <c r="AX31" s="19">
        <v>3.43600500063435E-3</v>
      </c>
      <c r="AY31" s="19">
        <v>3.43600500063435E-3</v>
      </c>
      <c r="AZ31" s="19">
        <v>3.43600500063435E-3</v>
      </c>
      <c r="BA31" s="19">
        <v>3.43600500063435E-3</v>
      </c>
      <c r="BB31" s="19"/>
    </row>
    <row r="32" spans="1:54" x14ac:dyDescent="0.35">
      <c r="A32" s="18" t="str">
        <f>[4]EPBA!B26</f>
        <v>ROU</v>
      </c>
      <c r="B32" s="18" t="s">
        <v>36</v>
      </c>
      <c r="C32" s="19">
        <v>8.8851962756589187E-2</v>
      </c>
      <c r="D32" s="19">
        <v>8.3946408384683674E-2</v>
      </c>
      <c r="E32" s="19">
        <v>9.4620111328786435E-2</v>
      </c>
      <c r="F32" s="19">
        <v>0.10749789724687694</v>
      </c>
      <c r="G32" s="19">
        <v>0.11155507824732336</v>
      </c>
      <c r="H32" s="19">
        <v>0.1118863702166365</v>
      </c>
      <c r="I32" s="19">
        <v>0.10761019267437683</v>
      </c>
      <c r="J32" s="19">
        <v>0.10208701366249259</v>
      </c>
      <c r="K32" s="19">
        <v>9.7843652293432559E-2</v>
      </c>
      <c r="L32" s="19">
        <v>0.11239087857062705</v>
      </c>
      <c r="M32" s="19">
        <v>0.10995964067305238</v>
      </c>
      <c r="N32" s="19">
        <v>0.10714639470470998</v>
      </c>
      <c r="O32" s="19">
        <v>0.10292347185665844</v>
      </c>
      <c r="P32" s="19">
        <v>9.719336490753154E-2</v>
      </c>
      <c r="Q32" s="19">
        <v>0.10195081459329598</v>
      </c>
      <c r="R32" s="19">
        <v>9.391214987797393E-2</v>
      </c>
      <c r="S32" s="19">
        <v>9.8542140773176384E-2</v>
      </c>
      <c r="T32" s="19">
        <v>0.10144290710458394</v>
      </c>
      <c r="U32" s="19">
        <v>0.10522739712921907</v>
      </c>
      <c r="V32" s="19">
        <v>0.1099053252096083</v>
      </c>
      <c r="W32" s="19">
        <v>0.12074996320718034</v>
      </c>
      <c r="X32" s="19">
        <v>0.12286101541902515</v>
      </c>
      <c r="Y32" s="19">
        <v>0.12286101541902515</v>
      </c>
      <c r="Z32" s="19">
        <v>0.12286101541902515</v>
      </c>
      <c r="AA32" s="19">
        <v>0.12286101541902515</v>
      </c>
      <c r="AB32" s="19">
        <v>0.12286101541902515</v>
      </c>
      <c r="AC32" s="19">
        <v>0.12286101541902515</v>
      </c>
      <c r="AD32" s="19">
        <v>0.12286101541902515</v>
      </c>
      <c r="AE32" s="19">
        <v>0.12286101541902515</v>
      </c>
      <c r="AF32" s="19">
        <v>0.12286101541902515</v>
      </c>
      <c r="AG32" s="19">
        <v>0.12286101541902515</v>
      </c>
      <c r="AH32" s="19">
        <v>0.12286101541902515</v>
      </c>
      <c r="AI32" s="19">
        <v>0.12286101541902515</v>
      </c>
      <c r="AJ32" s="19">
        <v>0.12286101541902515</v>
      </c>
      <c r="AK32" s="19">
        <v>0.12286101541902515</v>
      </c>
      <c r="AL32" s="19">
        <v>0.12286101541902515</v>
      </c>
      <c r="AM32" s="19">
        <v>0.12286101541902515</v>
      </c>
      <c r="AN32" s="19">
        <v>0.12286101541902515</v>
      </c>
      <c r="AO32" s="19">
        <v>0.12286101541902515</v>
      </c>
      <c r="AP32" s="19">
        <v>0.122861015419025</v>
      </c>
      <c r="AQ32" s="19">
        <v>0.122861015419025</v>
      </c>
      <c r="AR32" s="19">
        <v>0.122861015419025</v>
      </c>
      <c r="AS32" s="19">
        <v>0.122861015419025</v>
      </c>
      <c r="AT32" s="19">
        <v>0.122861015419025</v>
      </c>
      <c r="AU32" s="19">
        <v>0.122861015419025</v>
      </c>
      <c r="AV32" s="19">
        <v>0.122861015419025</v>
      </c>
      <c r="AW32" s="19">
        <v>0.122861015419025</v>
      </c>
      <c r="AX32" s="19">
        <v>0.122861015419025</v>
      </c>
      <c r="AY32" s="19">
        <v>0.122861015419025</v>
      </c>
      <c r="AZ32" s="19">
        <v>0.122861015419025</v>
      </c>
      <c r="BA32" s="19">
        <v>0.122861015419025</v>
      </c>
      <c r="BB32" s="19"/>
    </row>
    <row r="33" spans="1:54" x14ac:dyDescent="0.35">
      <c r="A33" s="18" t="str">
        <f>[4]EPBA!B27</f>
        <v>SVK</v>
      </c>
      <c r="B33" s="18" t="s">
        <v>37</v>
      </c>
      <c r="C33" s="19">
        <v>2.7662304416467824E-2</v>
      </c>
      <c r="D33" s="19">
        <v>3.2270667925900873E-2</v>
      </c>
      <c r="E33" s="19">
        <v>3.3579369082983229E-2</v>
      </c>
      <c r="F33" s="19">
        <v>2.7131255442659197E-2</v>
      </c>
      <c r="G33" s="19">
        <v>2.0897994163124302E-2</v>
      </c>
      <c r="H33" s="19">
        <v>1.6653678142711393E-2</v>
      </c>
      <c r="I33" s="19">
        <v>1.4566334782369733E-2</v>
      </c>
      <c r="J33" s="19">
        <v>2.3707192184166198E-2</v>
      </c>
      <c r="K33" s="19">
        <v>2.0842110771429848E-2</v>
      </c>
      <c r="L33" s="19">
        <v>2.0761351757086752E-2</v>
      </c>
      <c r="M33" s="19">
        <v>2.3182520502144879E-2</v>
      </c>
      <c r="N33" s="19">
        <v>2.464506583665959E-2</v>
      </c>
      <c r="O33" s="19">
        <v>2.5403366445179518E-2</v>
      </c>
      <c r="P33" s="19">
        <v>1.8685745138920924E-2</v>
      </c>
      <c r="Q33" s="19">
        <v>1.1723986400655752E-2</v>
      </c>
      <c r="R33" s="19">
        <v>1.4017457846484935E-2</v>
      </c>
      <c r="S33" s="19">
        <v>1.7361754131236026E-2</v>
      </c>
      <c r="T33" s="19">
        <v>1.5806401793686656E-2</v>
      </c>
      <c r="U33" s="19">
        <v>1.7269989985981199E-2</v>
      </c>
      <c r="V33" s="19">
        <v>1.4530137970060125E-2</v>
      </c>
      <c r="W33" s="19">
        <v>1.3724262785856641E-2</v>
      </c>
      <c r="X33" s="19">
        <v>1.4014549202356768E-2</v>
      </c>
      <c r="Y33" s="19">
        <v>1.4014549202356768E-2</v>
      </c>
      <c r="Z33" s="19">
        <v>1.4014549202356768E-2</v>
      </c>
      <c r="AA33" s="19">
        <v>1.4014549202356768E-2</v>
      </c>
      <c r="AB33" s="19">
        <v>1.4014549202356768E-2</v>
      </c>
      <c r="AC33" s="19">
        <v>1.4014549202356768E-2</v>
      </c>
      <c r="AD33" s="19">
        <v>1.4014549202356768E-2</v>
      </c>
      <c r="AE33" s="19">
        <v>1.4014549202356768E-2</v>
      </c>
      <c r="AF33" s="19">
        <v>1.4014549202356768E-2</v>
      </c>
      <c r="AG33" s="19">
        <v>1.4014549202356768E-2</v>
      </c>
      <c r="AH33" s="19">
        <v>1.4014549202356768E-2</v>
      </c>
      <c r="AI33" s="19">
        <v>1.4014549202356768E-2</v>
      </c>
      <c r="AJ33" s="19">
        <v>1.4014549202356768E-2</v>
      </c>
      <c r="AK33" s="19">
        <v>1.4014549202356768E-2</v>
      </c>
      <c r="AL33" s="19">
        <v>1.4014549202356768E-2</v>
      </c>
      <c r="AM33" s="19">
        <v>1.4014549202356768E-2</v>
      </c>
      <c r="AN33" s="19">
        <v>1.4014549202356768E-2</v>
      </c>
      <c r="AO33" s="19">
        <v>1.4014549202356768E-2</v>
      </c>
      <c r="AP33" s="19">
        <v>1.4014549202356801E-2</v>
      </c>
      <c r="AQ33" s="19">
        <v>1.4014549202356801E-2</v>
      </c>
      <c r="AR33" s="19">
        <v>1.4014549202356801E-2</v>
      </c>
      <c r="AS33" s="19">
        <v>1.4014549202356801E-2</v>
      </c>
      <c r="AT33" s="19">
        <v>1.4014549202356801E-2</v>
      </c>
      <c r="AU33" s="19">
        <v>1.4014549202356801E-2</v>
      </c>
      <c r="AV33" s="19">
        <v>1.4014549202356801E-2</v>
      </c>
      <c r="AW33" s="19">
        <v>1.4014549202356801E-2</v>
      </c>
      <c r="AX33" s="19">
        <v>1.4014549202356801E-2</v>
      </c>
      <c r="AY33" s="19">
        <v>1.4014549202356801E-2</v>
      </c>
      <c r="AZ33" s="19">
        <v>1.4014549202356801E-2</v>
      </c>
      <c r="BA33" s="19">
        <v>1.4014549202356801E-2</v>
      </c>
      <c r="BB33" s="19"/>
    </row>
    <row r="34" spans="1:54" x14ac:dyDescent="0.35">
      <c r="A34" s="18" t="str">
        <f>[4]EPBA!B28</f>
        <v>SVN</v>
      </c>
      <c r="B34" s="18" t="s">
        <v>66</v>
      </c>
      <c r="C34" s="19">
        <v>5.148742327829163E-2</v>
      </c>
      <c r="D34" s="19">
        <v>5.0936985616744951E-2</v>
      </c>
      <c r="E34" s="19">
        <v>4.8109885906912911E-2</v>
      </c>
      <c r="F34" s="19">
        <v>4.5335181697667468E-2</v>
      </c>
      <c r="G34" s="19">
        <v>4.0098591127465957E-2</v>
      </c>
      <c r="H34" s="19">
        <v>3.7481186363127347E-2</v>
      </c>
      <c r="I34" s="19">
        <v>3.682352289593685E-2</v>
      </c>
      <c r="J34" s="19">
        <v>3.5708237469338211E-2</v>
      </c>
      <c r="K34" s="19">
        <v>3.5108329632917094E-2</v>
      </c>
      <c r="L34" s="19">
        <v>3.4633924175790171E-2</v>
      </c>
      <c r="M34" s="19">
        <v>3.7097082680621819E-2</v>
      </c>
      <c r="N34" s="19">
        <v>4.1601175662205579E-2</v>
      </c>
      <c r="O34" s="19">
        <v>4.5060969612040605E-2</v>
      </c>
      <c r="P34" s="19">
        <v>4.8201801365571076E-2</v>
      </c>
      <c r="Q34" s="19">
        <v>5.082992822508401E-2</v>
      </c>
      <c r="R34" s="19">
        <v>5.3292210977038477E-2</v>
      </c>
      <c r="S34" s="19">
        <v>5.9340177474991422E-2</v>
      </c>
      <c r="T34" s="19">
        <v>6.4560038313615634E-2</v>
      </c>
      <c r="U34" s="19">
        <v>5.2258962043026019E-2</v>
      </c>
      <c r="V34" s="19">
        <v>4.7117574244389879E-2</v>
      </c>
      <c r="W34" s="19">
        <v>3.7156048378017115E-2</v>
      </c>
      <c r="X34" s="19">
        <v>2.5369377250862937E-2</v>
      </c>
      <c r="Y34" s="19">
        <v>2.5369377250862937E-2</v>
      </c>
      <c r="Z34" s="19">
        <v>2.5369377250862937E-2</v>
      </c>
      <c r="AA34" s="19">
        <v>2.5369377250862937E-2</v>
      </c>
      <c r="AB34" s="19">
        <v>2.5369377250862937E-2</v>
      </c>
      <c r="AC34" s="19">
        <v>2.5369377250862937E-2</v>
      </c>
      <c r="AD34" s="19">
        <v>2.5369377250862937E-2</v>
      </c>
      <c r="AE34" s="19">
        <v>2.5369377250862937E-2</v>
      </c>
      <c r="AF34" s="19">
        <v>2.5369377250862937E-2</v>
      </c>
      <c r="AG34" s="19">
        <v>2.5369377250862937E-2</v>
      </c>
      <c r="AH34" s="19">
        <v>2.5369377250862937E-2</v>
      </c>
      <c r="AI34" s="19">
        <v>2.5369377250862937E-2</v>
      </c>
      <c r="AJ34" s="19">
        <v>2.5369377250862937E-2</v>
      </c>
      <c r="AK34" s="19">
        <v>2.5369377250862937E-2</v>
      </c>
      <c r="AL34" s="19">
        <v>2.5369377250862937E-2</v>
      </c>
      <c r="AM34" s="19">
        <v>2.5369377250862937E-2</v>
      </c>
      <c r="AN34" s="19">
        <v>2.5369377250862937E-2</v>
      </c>
      <c r="AO34" s="19">
        <v>2.5369377250862937E-2</v>
      </c>
      <c r="AP34" s="19">
        <v>2.5369377250862898E-2</v>
      </c>
      <c r="AQ34" s="19">
        <v>2.5369377250862898E-2</v>
      </c>
      <c r="AR34" s="19">
        <v>2.5369377250862898E-2</v>
      </c>
      <c r="AS34" s="19">
        <v>2.5369377250862898E-2</v>
      </c>
      <c r="AT34" s="19">
        <v>2.5369377250862898E-2</v>
      </c>
      <c r="AU34" s="19">
        <v>2.5369377250862898E-2</v>
      </c>
      <c r="AV34" s="19">
        <v>2.5369377250862898E-2</v>
      </c>
      <c r="AW34" s="19">
        <v>2.5369377250862898E-2</v>
      </c>
      <c r="AX34" s="19">
        <v>2.5369377250862898E-2</v>
      </c>
      <c r="AY34" s="19">
        <v>2.5369377250862898E-2</v>
      </c>
      <c r="AZ34" s="19">
        <v>2.5369377250862898E-2</v>
      </c>
      <c r="BA34" s="19">
        <v>2.5369377250862898E-2</v>
      </c>
      <c r="BB34" s="19"/>
    </row>
    <row r="35" spans="1:54" x14ac:dyDescent="0.35">
      <c r="A35" s="18" t="str">
        <f>[4]EPBA!B30</f>
        <v>SWE</v>
      </c>
      <c r="B35" s="18" t="s">
        <v>556</v>
      </c>
      <c r="C35" s="19">
        <v>8.528308132395726E-2</v>
      </c>
      <c r="D35" s="19">
        <v>5.4053582680016581E-2</v>
      </c>
      <c r="E35" s="19">
        <v>7.619443438500835E-2</v>
      </c>
      <c r="F35" s="19">
        <v>9.525313933103266E-2</v>
      </c>
      <c r="G35" s="19">
        <v>0.10502333822620832</v>
      </c>
      <c r="H35" s="19">
        <v>0.11768657657128244</v>
      </c>
      <c r="I35" s="19">
        <v>0.13502306646123094</v>
      </c>
      <c r="J35" s="19">
        <v>0.14985760619841676</v>
      </c>
      <c r="K35" s="19">
        <v>0.1797228681303642</v>
      </c>
      <c r="L35" s="19">
        <v>0.18010371514780871</v>
      </c>
      <c r="M35" s="19">
        <v>0.18368176294463581</v>
      </c>
      <c r="N35" s="19">
        <v>0.16028331906793655</v>
      </c>
      <c r="O35" s="19">
        <v>0.16814776278704952</v>
      </c>
      <c r="P35" s="19">
        <v>0.16375228443320247</v>
      </c>
      <c r="Q35" s="19">
        <v>0.15729607209847951</v>
      </c>
      <c r="R35" s="19">
        <v>0.14883388723367122</v>
      </c>
      <c r="S35" s="19">
        <v>0.15560579973205749</v>
      </c>
      <c r="T35" s="19">
        <v>0.12868469038450026</v>
      </c>
      <c r="U35" s="19">
        <v>0.1321410150316106</v>
      </c>
      <c r="V35" s="19">
        <v>0.13466703767421706</v>
      </c>
      <c r="W35" s="19">
        <v>0.1315160917712071</v>
      </c>
      <c r="X35" s="19">
        <v>0.13479802865557494</v>
      </c>
      <c r="Y35" s="19">
        <v>0.13479802865557494</v>
      </c>
      <c r="Z35" s="19">
        <v>0.13479802865557494</v>
      </c>
      <c r="AA35" s="19">
        <v>0.13479802865557494</v>
      </c>
      <c r="AB35" s="19">
        <v>0.13479802865557494</v>
      </c>
      <c r="AC35" s="19">
        <v>0.13479802865557494</v>
      </c>
      <c r="AD35" s="19">
        <v>0.13479802865557494</v>
      </c>
      <c r="AE35" s="19">
        <v>0.13479802865557494</v>
      </c>
      <c r="AF35" s="19">
        <v>0.13479802865557494</v>
      </c>
      <c r="AG35" s="19">
        <v>0.13479802865557494</v>
      </c>
      <c r="AH35" s="19">
        <v>0.13479802865557494</v>
      </c>
      <c r="AI35" s="19">
        <v>0.13479802865557494</v>
      </c>
      <c r="AJ35" s="19">
        <v>0.13479802865557494</v>
      </c>
      <c r="AK35" s="19">
        <v>0.13479802865557494</v>
      </c>
      <c r="AL35" s="19">
        <v>0.13479802865557494</v>
      </c>
      <c r="AM35" s="19">
        <v>0.13479802865557494</v>
      </c>
      <c r="AN35" s="19">
        <v>0.13479802865557494</v>
      </c>
      <c r="AO35" s="19">
        <v>0.13479802865557494</v>
      </c>
      <c r="AP35" s="19">
        <v>0.134798028655575</v>
      </c>
      <c r="AQ35" s="19">
        <v>0.134798028655575</v>
      </c>
      <c r="AR35" s="19">
        <v>0.134798028655575</v>
      </c>
      <c r="AS35" s="19">
        <v>0.134798028655575</v>
      </c>
      <c r="AT35" s="19">
        <v>0.134798028655575</v>
      </c>
      <c r="AU35" s="19">
        <v>0.134798028655575</v>
      </c>
      <c r="AV35" s="19">
        <v>0.134798028655575</v>
      </c>
      <c r="AW35" s="19">
        <v>0.134798028655575</v>
      </c>
      <c r="AX35" s="19">
        <v>0.134798028655575</v>
      </c>
      <c r="AY35" s="19">
        <v>0.134798028655575</v>
      </c>
      <c r="AZ35" s="19">
        <v>0.134798028655575</v>
      </c>
      <c r="BA35" s="19">
        <v>0.134798028655575</v>
      </c>
      <c r="BB35" s="19"/>
    </row>
    <row r="36" spans="1:54" x14ac:dyDescent="0.35">
      <c r="Y36" s="86"/>
      <c r="Z36" s="86"/>
      <c r="AA36" s="86"/>
      <c r="AB36" s="86"/>
      <c r="AC36" s="86"/>
      <c r="AD36" s="86"/>
      <c r="AE36" s="86"/>
      <c r="AF36" s="86"/>
      <c r="AG36" s="86"/>
      <c r="AH36" s="86"/>
      <c r="AI36" s="86"/>
      <c r="AJ36" s="86"/>
      <c r="AK36" s="86"/>
      <c r="AL36" s="86"/>
      <c r="AM36" s="86"/>
      <c r="AN36" s="86"/>
      <c r="AO36" s="86"/>
      <c r="AP36" s="86"/>
      <c r="AQ36" s="86"/>
      <c r="AR36" s="86"/>
      <c r="AS36" s="86"/>
      <c r="AT36" s="86"/>
      <c r="AU36" s="86"/>
      <c r="AV36" s="86"/>
      <c r="AW36" s="86"/>
      <c r="AX36" s="86"/>
      <c r="AY36" s="86"/>
      <c r="AZ36" s="86"/>
      <c r="BA36" s="86"/>
      <c r="BB36" s="86"/>
    </row>
    <row r="37" spans="1:54" x14ac:dyDescent="0.35">
      <c r="A37" t="s">
        <v>89</v>
      </c>
      <c r="C37" s="22">
        <v>1</v>
      </c>
      <c r="D37" s="22">
        <v>1.0000000000000002</v>
      </c>
      <c r="E37" s="22">
        <v>1.0000000000000004</v>
      </c>
      <c r="F37" s="22">
        <v>1</v>
      </c>
      <c r="G37" s="22">
        <v>1</v>
      </c>
      <c r="H37" s="22">
        <v>1.0000000000000002</v>
      </c>
      <c r="I37" s="22">
        <v>0.99999999999999967</v>
      </c>
      <c r="J37" s="22">
        <v>0.99999999999999978</v>
      </c>
      <c r="K37" s="22">
        <v>1.0000000000000002</v>
      </c>
      <c r="L37" s="22">
        <v>1.0000000000000002</v>
      </c>
      <c r="M37" s="22">
        <v>1</v>
      </c>
      <c r="N37" s="22">
        <v>1</v>
      </c>
      <c r="O37" s="22">
        <v>0.99999999999999967</v>
      </c>
      <c r="P37" s="22">
        <v>1.0000000000000004</v>
      </c>
      <c r="Q37" s="22">
        <v>1.0000000000000004</v>
      </c>
      <c r="R37" s="22">
        <v>0.99999999999999978</v>
      </c>
      <c r="S37" s="22">
        <v>1.0000000000000002</v>
      </c>
      <c r="T37" s="22">
        <v>1</v>
      </c>
      <c r="U37" s="22">
        <v>0.99999999999999967</v>
      </c>
      <c r="V37" s="22">
        <v>0.99999999999999978</v>
      </c>
      <c r="W37" s="22">
        <v>1.0000000000000007</v>
      </c>
      <c r="X37" s="22">
        <v>1</v>
      </c>
      <c r="Y37" s="22">
        <v>1</v>
      </c>
      <c r="Z37" s="22">
        <v>1</v>
      </c>
      <c r="AA37" s="22">
        <v>1</v>
      </c>
      <c r="AB37" s="22">
        <v>1</v>
      </c>
      <c r="AC37" s="22">
        <v>1</v>
      </c>
      <c r="AD37" s="22">
        <v>1</v>
      </c>
      <c r="AE37" s="22">
        <v>1</v>
      </c>
      <c r="AF37" s="22">
        <v>1</v>
      </c>
      <c r="AG37" s="22">
        <v>1</v>
      </c>
      <c r="AH37" s="22">
        <v>1</v>
      </c>
      <c r="AI37" s="22">
        <v>1</v>
      </c>
      <c r="AJ37" s="22">
        <v>1</v>
      </c>
      <c r="AK37" s="22">
        <v>1</v>
      </c>
      <c r="AL37" s="22">
        <v>1</v>
      </c>
      <c r="AM37" s="22">
        <v>1</v>
      </c>
      <c r="AN37" s="22">
        <v>1</v>
      </c>
      <c r="AO37" s="22">
        <v>1</v>
      </c>
      <c r="AP37" s="22">
        <v>1</v>
      </c>
      <c r="AQ37" s="22">
        <v>1</v>
      </c>
      <c r="AR37" s="22">
        <v>1</v>
      </c>
      <c r="AS37" s="22">
        <v>1</v>
      </c>
      <c r="AT37" s="22">
        <v>1</v>
      </c>
      <c r="AU37" s="22">
        <v>1</v>
      </c>
      <c r="AV37" s="22">
        <v>1</v>
      </c>
      <c r="AW37" s="22">
        <v>1</v>
      </c>
      <c r="AX37" s="22">
        <v>1</v>
      </c>
      <c r="AY37" s="22">
        <v>1</v>
      </c>
      <c r="AZ37" s="22">
        <v>1</v>
      </c>
      <c r="BA37" s="22">
        <v>1</v>
      </c>
      <c r="BB37" s="22"/>
    </row>
  </sheetData>
  <mergeCells count="5">
    <mergeCell ref="A1:C1"/>
    <mergeCell ref="D1:J1"/>
    <mergeCell ref="A2:C2"/>
    <mergeCell ref="D2:J2"/>
    <mergeCell ref="A3:X3"/>
  </mergeCells>
  <conditionalFormatting sqref="K4:L4">
    <cfRule type="cellIs" dxfId="3" priority="1" operator="equal">
      <formula>0</formula>
    </cfRule>
  </conditionalFormatting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A094E-4111-48B7-81A3-38B92DBF0445}">
  <sheetPr>
    <tabColor rgb="FF92D050"/>
  </sheetPr>
  <dimension ref="A1:BE35"/>
  <sheetViews>
    <sheetView topLeftCell="A16" zoomScale="72" zoomScaleNormal="72" workbookViewId="0">
      <selection activeCell="F35" sqref="F35"/>
    </sheetView>
  </sheetViews>
  <sheetFormatPr baseColWidth="10" defaultColWidth="11.453125" defaultRowHeight="14.5" x14ac:dyDescent="0.35"/>
  <cols>
    <col min="1" max="2" width="11.453125" style="86"/>
    <col min="3" max="3" width="22.54296875" style="86" bestFit="1" customWidth="1"/>
    <col min="4" max="4" width="11.453125" style="86"/>
    <col min="5" max="5" width="21.7265625" style="86" bestFit="1" customWidth="1"/>
    <col min="6" max="6" width="21.1796875" style="86" customWidth="1"/>
    <col min="7" max="16384" width="11.453125" style="86"/>
  </cols>
  <sheetData>
    <row r="1" spans="1:57" x14ac:dyDescent="0.35">
      <c r="F1" s="86" t="s">
        <v>632</v>
      </c>
    </row>
    <row r="2" spans="1:57" x14ac:dyDescent="0.35">
      <c r="F2" s="86" t="s">
        <v>627</v>
      </c>
    </row>
    <row r="3" spans="1:57" x14ac:dyDescent="0.35">
      <c r="A3" s="86" t="s">
        <v>615</v>
      </c>
      <c r="B3" s="86" t="s">
        <v>613</v>
      </c>
      <c r="C3" s="86" t="s">
        <v>618</v>
      </c>
      <c r="D3" s="86" t="s">
        <v>620</v>
      </c>
      <c r="E3" s="86" t="s">
        <v>619</v>
      </c>
      <c r="F3" s="86" t="s">
        <v>614</v>
      </c>
      <c r="G3" s="86">
        <v>2000</v>
      </c>
      <c r="H3" s="86">
        <v>2001</v>
      </c>
      <c r="I3" s="86">
        <v>2002</v>
      </c>
      <c r="J3" s="86">
        <v>2003</v>
      </c>
      <c r="K3" s="86">
        <v>2004</v>
      </c>
      <c r="L3" s="86">
        <v>2005</v>
      </c>
      <c r="M3" s="86">
        <v>2006</v>
      </c>
      <c r="N3" s="86">
        <v>2007</v>
      </c>
      <c r="O3" s="86">
        <v>2008</v>
      </c>
      <c r="P3" s="86">
        <v>2009</v>
      </c>
      <c r="Q3" s="86">
        <v>2010</v>
      </c>
      <c r="R3" s="86">
        <v>2011</v>
      </c>
      <c r="S3" s="86">
        <v>2012</v>
      </c>
      <c r="T3" s="86">
        <v>2013</v>
      </c>
      <c r="U3" s="86">
        <v>2014</v>
      </c>
      <c r="V3" s="86">
        <v>2015</v>
      </c>
      <c r="W3" s="86">
        <v>2016</v>
      </c>
      <c r="X3" s="86">
        <v>2017</v>
      </c>
      <c r="Y3" s="86">
        <v>2018</v>
      </c>
      <c r="Z3" s="86">
        <v>2019</v>
      </c>
      <c r="AA3" s="86">
        <v>2020</v>
      </c>
      <c r="AB3" s="86">
        <v>2021</v>
      </c>
      <c r="AC3" s="86">
        <v>2022</v>
      </c>
      <c r="AD3" s="86">
        <v>2023</v>
      </c>
      <c r="AE3" s="86">
        <v>2024</v>
      </c>
      <c r="AF3" s="86">
        <v>2025</v>
      </c>
      <c r="AG3" s="86">
        <v>2026</v>
      </c>
      <c r="AH3" s="86">
        <v>2027</v>
      </c>
      <c r="AI3" s="86">
        <v>2028</v>
      </c>
      <c r="AJ3" s="86">
        <v>2029</v>
      </c>
      <c r="AK3" s="86">
        <v>2030</v>
      </c>
      <c r="AL3" s="86">
        <v>2031</v>
      </c>
      <c r="AM3" s="86">
        <v>2032</v>
      </c>
      <c r="AN3" s="86">
        <v>2033</v>
      </c>
      <c r="AO3" s="86">
        <v>2034</v>
      </c>
      <c r="AP3" s="86">
        <v>2035</v>
      </c>
      <c r="AQ3" s="86">
        <v>2036</v>
      </c>
      <c r="AR3" s="86">
        <v>2037</v>
      </c>
      <c r="AS3" s="86">
        <v>2038</v>
      </c>
      <c r="AT3" s="86">
        <v>2039</v>
      </c>
      <c r="AU3" s="86">
        <v>2040</v>
      </c>
      <c r="AV3" s="86">
        <v>2041</v>
      </c>
      <c r="AW3" s="86">
        <v>2042</v>
      </c>
      <c r="AX3" s="86">
        <v>2043</v>
      </c>
      <c r="AY3" s="86">
        <v>2044</v>
      </c>
      <c r="AZ3" s="86">
        <v>2045</v>
      </c>
      <c r="BA3" s="86">
        <v>2046</v>
      </c>
      <c r="BB3" s="86">
        <v>2047</v>
      </c>
      <c r="BC3" s="86">
        <v>2048</v>
      </c>
      <c r="BD3" s="86">
        <v>2049</v>
      </c>
      <c r="BE3" s="86">
        <v>2050</v>
      </c>
    </row>
    <row r="4" spans="1:57" x14ac:dyDescent="0.35">
      <c r="A4" s="86" t="s">
        <v>636</v>
      </c>
      <c r="C4" s="86" t="s">
        <v>4</v>
      </c>
      <c r="D4" s="87" t="s">
        <v>621</v>
      </c>
      <c r="E4" s="87"/>
      <c r="F4" s="90" t="s">
        <v>42</v>
      </c>
      <c r="G4" s="91">
        <f>'[2]EU Inhabitants'!B12*([2]Sources!$C$3/1000)*('[2]Waste Bin detailed'!$F$23/100)</f>
        <v>11.609286289721023</v>
      </c>
      <c r="H4" s="91">
        <f>'[2]EU Inhabitants'!C12*([2]Sources!$C$3/1000)*('[2]Waste Bin detailed'!$F$23/100)</f>
        <v>11.636871012979265</v>
      </c>
      <c r="I4" s="91">
        <f>'[2]EU Inhabitants'!D12*([2]Sources!$C$3/1000)*('[2]Waste Bin detailed'!$F$23/100)</f>
        <v>11.689379382366106</v>
      </c>
      <c r="J4" s="91">
        <f>'[2]EU Inhabitants'!E12*([2]Sources!$C$3/1000)*('[2]Waste Bin detailed'!$F$23/100)</f>
        <v>11.741670058182905</v>
      </c>
      <c r="K4" s="91">
        <f>'[2]EU Inhabitants'!F12*([2]Sources!$C$3/1000)*('[2]Waste Bin detailed'!$F$23/100)</f>
        <v>11.787677099806059</v>
      </c>
      <c r="L4" s="91">
        <f>'[2]EU Inhabitants'!G12*([2]Sources!$C$3/1000)*('[2]Waste Bin detailed'!$F$23/100)</f>
        <v>11.843722989706103</v>
      </c>
      <c r="M4" s="91">
        <f>'[2]EU Inhabitants'!H12*([2]Sources!$C$3/1000)*('[2]Waste Bin detailed'!$F$23/100)</f>
        <v>11.91802225869014</v>
      </c>
      <c r="N4" s="91">
        <f>'[2]EU Inhabitants'!I12*([2]Sources!$C$3/1000)*('[2]Waste Bin detailed'!$F$23/100)</f>
        <v>12.000963508876625</v>
      </c>
      <c r="O4" s="91">
        <f>'[2]EU Inhabitants'!J12*([2]Sources!$C$3/1000)*('[2]Waste Bin detailed'!$F$23/100)</f>
        <v>12.094313232880801</v>
      </c>
      <c r="P4" s="91">
        <f>'[2]EU Inhabitants'!K12*([2]Sources!$C$3/1000)*('[2]Waste Bin detailed'!$F$23/100)</f>
        <v>12.192064448754293</v>
      </c>
      <c r="Q4" s="91">
        <f>'[2]EU Inhabitants'!L12*([2]Sources!$C$3/1000)*('[2]Waste Bin detailed'!$F$23/100)</f>
        <v>12.290508429061616</v>
      </c>
      <c r="R4" s="91">
        <f>'[2]EU Inhabitants'!M12*([2]Sources!$C$3/1000)*('[2]Waste Bin detailed'!$F$23/100)</f>
        <v>12.47275082798747</v>
      </c>
      <c r="S4" s="91">
        <f>'[2]EU Inhabitants'!N12*([2]Sources!$C$3/1000)*('[2]Waste Bin detailed'!$F$23/100)</f>
        <v>12.558071967775625</v>
      </c>
      <c r="T4" s="91">
        <f>'[2]EU Inhabitants'!O12*([2]Sources!$C$3/1000)*('[2]Waste Bin detailed'!$F$23/100)</f>
        <v>12.628465224526334</v>
      </c>
      <c r="U4" s="91">
        <f>'[2]EU Inhabitants'!P12*([2]Sources!$C$3/1000)*('[2]Waste Bin detailed'!$F$23/100)</f>
        <v>12.677067581679847</v>
      </c>
      <c r="V4" s="91">
        <f>'[2]EU Inhabitants'!Q12*([2]Sources!$C$3/1000)*('[2]Waste Bin detailed'!$F$23/100)</f>
        <v>12.741053617783084</v>
      </c>
      <c r="W4" s="91">
        <f>'[2]EU Inhabitants'!R12*([2]Sources!$C$3/1000)*('[2]Waste Bin detailed'!$F$23/100)</f>
        <v>12.824778338057589</v>
      </c>
      <c r="X4" s="91">
        <f>'[2]EU Inhabitants'!S12*([2]Sources!$C$3/1000)*('[2]Waste Bin detailed'!$F$23/100)</f>
        <v>12.870822795763093</v>
      </c>
      <c r="Y4" s="91">
        <f>'[2]EU Inhabitants'!T12*([2]Sources!$C$3/1000)*('[2]Waste Bin detailed'!$F$23/100)</f>
        <v>12.923955900343133</v>
      </c>
      <c r="Z4" s="91">
        <f>'[2]EU Inhabitants'!U12*([2]Sources!$C$3/1000)*('[2]Waste Bin detailed'!$F$23/100)</f>
        <v>12.988504311502314</v>
      </c>
      <c r="AA4" s="91">
        <f>'[2]EU Inhabitants'!V12*([2]Sources!$C$3/1000)*('[2]Waste Bin detailed'!$F$23/100)</f>
        <v>13.064380725048487</v>
      </c>
      <c r="AB4" s="91">
        <f>'[2]EU Inhabitants'!W12*([2]Sources!$C$3/1000)*('[2]Waste Bin detailed'!$F$23/100)</f>
        <v>13.101033746083845</v>
      </c>
      <c r="AC4" s="91">
        <f>'[2]EU Inhabitants'!X12*([2]Sources!$C$3/1000)*('[2]Waste Bin detailed'!$F$23/100)</f>
        <v>13.172301178576758</v>
      </c>
      <c r="AD4" s="91">
        <f>'[2]EU Inhabitants'!Y12*([2]Sources!$C$3/1000)*('[2]Waste Bin detailed'!$F$23/100)</f>
        <v>13.314224914217517</v>
      </c>
      <c r="AE4" s="91">
        <f>'[2]EU Inhabitants'!Z12*([2]Sources!$C$3/1000)*('[2]Waste Bin detailed'!$F$23/100)</f>
        <v>13.367420378934806</v>
      </c>
      <c r="AF4" s="91">
        <f>'[2]EU Inhabitants'!AA12*([2]Sources!$C$3/1000)*('[2]Waste Bin detailed'!$F$23/100)</f>
        <v>13.412430792182606</v>
      </c>
      <c r="AG4" s="91">
        <f>'[2]EU Inhabitants'!AB12*([2]Sources!$C$3/1000)*('[2]Waste Bin detailed'!$F$23/100)</f>
        <v>13.455720065642252</v>
      </c>
      <c r="AH4" s="91">
        <f>'[2]EU Inhabitants'!AC12*([2]Sources!$C$3/1000)*('[2]Waste Bin detailed'!$F$23/100)</f>
        <v>13.497220170073104</v>
      </c>
      <c r="AI4" s="91">
        <f>'[2]EU Inhabitants'!AD12*([2]Sources!$C$3/1000)*('[2]Waste Bin detailed'!$F$23/100)</f>
        <v>13.536830195434883</v>
      </c>
      <c r="AJ4" s="91">
        <f>'[2]EU Inhabitants'!AE12*([2]Sources!$C$3/1000)*('[2]Waste Bin detailed'!$F$23/100)</f>
        <v>13.576445889900047</v>
      </c>
      <c r="AK4" s="91">
        <f>'[2]EU Inhabitants'!AF12*([2]Sources!$C$3/1000)*('[2]Waste Bin detailed'!$F$23/100)</f>
        <v>13.616103535730272</v>
      </c>
      <c r="AL4" s="91">
        <f>'[2]EU Inhabitants'!AG12*([2]Sources!$C$3/1000)*('[2]Waste Bin detailed'!$F$23/100)</f>
        <v>13.655305385648219</v>
      </c>
      <c r="AM4" s="91">
        <f>'[2]EU Inhabitants'!AH12*([2]Sources!$C$3/1000)*('[2]Waste Bin detailed'!$F$23/100)</f>
        <v>13.693851887214683</v>
      </c>
      <c r="AN4" s="91">
        <f>'[2]EU Inhabitants'!AI12*([2]Sources!$C$3/1000)*('[2]Waste Bin detailed'!$F$23/100)</f>
        <v>13.731918782634644</v>
      </c>
      <c r="AO4" s="91">
        <f>'[2]EU Inhabitants'!AJ12*([2]Sources!$C$3/1000)*('[2]Waste Bin detailed'!$F$23/100)</f>
        <v>13.769529882142328</v>
      </c>
      <c r="AP4" s="91">
        <f>'[2]EU Inhabitants'!AK12*([2]Sources!$C$3/1000)*('[2]Waste Bin detailed'!$F$23/100)</f>
        <v>13.809743100104434</v>
      </c>
      <c r="AQ4" s="91">
        <f>'[2]EU Inhabitants'!AL12*([2]Sources!$C$3/1000)*('[2]Waste Bin detailed'!$F$23/100)</f>
        <v>13.849541339698645</v>
      </c>
      <c r="AR4" s="91">
        <f>'[2]EU Inhabitants'!AM12*([2]Sources!$C$3/1000)*('[2]Waste Bin detailed'!$F$23/100)</f>
        <v>13.887834999254068</v>
      </c>
      <c r="AS4" s="91">
        <f>'[2]EU Inhabitants'!AN12*([2]Sources!$C$3/1000)*('[2]Waste Bin detailed'!$F$23/100)</f>
        <v>13.925222736088323</v>
      </c>
      <c r="AT4" s="91">
        <f>'[2]EU Inhabitants'!AO12*([2]Sources!$C$3/1000)*('[2]Waste Bin detailed'!$F$23/100)</f>
        <v>13.961153513352231</v>
      </c>
      <c r="AU4" s="91">
        <f>'[2]EU Inhabitants'!AP12*([2]Sources!$C$3/1000)*('[2]Waste Bin detailed'!$F$23/100)</f>
        <v>13.995678352976281</v>
      </c>
      <c r="AV4" s="91">
        <f>'[2]EU Inhabitants'!AQ12*([2]Sources!$C$3/1000)*('[2]Waste Bin detailed'!$F$23/100)</f>
        <v>14.028675936147996</v>
      </c>
      <c r="AW4" s="91">
        <f>'[2]EU Inhabitants'!AR12*([2]Sources!$C$3/1000)*('[2]Waste Bin detailed'!$F$23/100)</f>
        <v>14.059965985379684</v>
      </c>
      <c r="AX4" s="91">
        <f>'[2]EU Inhabitants'!AS12*([2]Sources!$C$3/1000)*('[2]Waste Bin detailed'!$F$23/100)</f>
        <v>14.089387498135167</v>
      </c>
      <c r="AY4" s="91">
        <f>'[2]EU Inhabitants'!AT12*([2]Sources!$C$3/1000)*('[2]Waste Bin detailed'!$F$23/100)</f>
        <v>14.116954080262571</v>
      </c>
      <c r="AZ4" s="91">
        <f>'[2]EU Inhabitants'!AU12*([2]Sources!$C$3/1000)*('[2]Waste Bin detailed'!$F$23/100)</f>
        <v>14.142695211099509</v>
      </c>
      <c r="BA4" s="91">
        <f>'[2]EU Inhabitants'!AV12*([2]Sources!$C$3/1000)*('[2]Waste Bin detailed'!$F$23/100)</f>
        <v>14.166681187527976</v>
      </c>
      <c r="BB4" s="91">
        <f>'[2]EU Inhabitants'!AW12*([2]Sources!$C$3/1000)*('[2]Waste Bin detailed'!$F$23/100)</f>
        <v>14.188350768312699</v>
      </c>
      <c r="BC4" s="91">
        <f>'[2]EU Inhabitants'!AX12*([2]Sources!$C$3/1000)*('[2]Waste Bin detailed'!$F$23/100)</f>
        <v>14.207783320901092</v>
      </c>
      <c r="BD4" s="91">
        <f>'[2]EU Inhabitants'!AY12*([2]Sources!$C$3/1000)*('[2]Waste Bin detailed'!$F$23/100)</f>
        <v>14.224816708936299</v>
      </c>
      <c r="BE4" s="91">
        <f>'[2]EU Inhabitants'!AZ12*([2]Sources!$C$3/1000)*('[2]Waste Bin detailed'!$F$23/100)</f>
        <v>14.23987724899299</v>
      </c>
    </row>
    <row r="5" spans="1:57" x14ac:dyDescent="0.35">
      <c r="A5" s="86" t="s">
        <v>636</v>
      </c>
      <c r="C5" s="86" t="s">
        <v>4</v>
      </c>
      <c r="D5" s="87" t="s">
        <v>621</v>
      </c>
      <c r="E5" s="87"/>
      <c r="F5" s="90" t="s">
        <v>43</v>
      </c>
      <c r="G5" s="91">
        <f>'[2]EU Inhabitants'!B13*('[2]Weighted Average'!B11/1000)*('[2]Waste Bin detailed'!$F$23/100)</f>
        <v>15.527064512158233</v>
      </c>
      <c r="H5" s="91">
        <f>'[2]EU Inhabitants'!C13*('[2]Weighted Average'!C11/1000)*('[2]Waste Bin detailed'!$F$23/100)</f>
        <v>15.448521860648766</v>
      </c>
      <c r="I5" s="91">
        <f>'[2]EU Inhabitants'!D13*('[2]Weighted Average'!D11/1000)*('[2]Waste Bin detailed'!$F$23/100)</f>
        <v>14.916927011997037</v>
      </c>
      <c r="J5" s="91">
        <f>'[2]EU Inhabitants'!E13*('[2]Weighted Average'!E11/1000)*('[2]Waste Bin detailed'!$F$23/100)</f>
        <v>14.796880178920974</v>
      </c>
      <c r="K5" s="91">
        <f>'[2]EU Inhabitants'!F13*('[2]Weighted Average'!F11/1000)*('[2]Waste Bin detailed'!$F$23/100)</f>
        <v>14.683130696959324</v>
      </c>
      <c r="L5" s="91">
        <f>'[2]EU Inhabitants'!G13*('[2]Weighted Average'!G11/1000)*('[2]Waste Bin detailed'!$F$23/100)</f>
        <v>14.577202572548016</v>
      </c>
      <c r="M5" s="91">
        <f>'[2]EU Inhabitants'!H13*('[2]Weighted Average'!H11/1000)*('[2]Waste Bin detailed'!$F$23/100)</f>
        <v>14.464923820608917</v>
      </c>
      <c r="N5" s="91">
        <f>'[2]EU Inhabitants'!I13*('[2]Weighted Average'!I11/1000)*('[2]Waste Bin detailed'!$F$23/100)</f>
        <v>14.355240211890205</v>
      </c>
      <c r="O5" s="91">
        <f>'[2]EU Inhabitants'!J13*('[2]Weighted Average'!J11/1000)*('[2]Waste Bin detailed'!$F$23/100)</f>
        <v>14.248661424688377</v>
      </c>
      <c r="P5" s="91">
        <f>'[2]EU Inhabitants'!K13*('[2]Weighted Average'!K11/1000)*('[2]Waste Bin detailed'!$F$23/100)</f>
        <v>14.149187691724119</v>
      </c>
      <c r="Q5" s="91">
        <f>'[2]EU Inhabitants'!L13*('[2]Weighted Average'!L11/1000)*('[2]Waste Bin detailed'!$F$23/100)</f>
        <v>14.059480052101119</v>
      </c>
      <c r="R5" s="91">
        <f>'[2]EU Inhabitants'!M13*('[2]Weighted Average'!M11/1000)*('[2]Waste Bin detailed'!$F$23/100)</f>
        <v>13.952369828291589</v>
      </c>
      <c r="S5" s="91">
        <f>'[2]EU Inhabitants'!N13*('[2]Weighted Average'!N11/1000)*('[2]Waste Bin detailed'!$F$23/100)</f>
        <v>13.870587863476876</v>
      </c>
      <c r="T5" s="91">
        <f>'[2]EU Inhabitants'!O13*('[2]Weighted Average'!O11/1000)*('[2]Waste Bin detailed'!$F$23/100)</f>
        <v>13.789463033315254</v>
      </c>
      <c r="U5" s="91">
        <f>'[2]EU Inhabitants'!P13*('[2]Weighted Average'!P11/1000)*('[2]Waste Bin detailed'!$F$23/100)</f>
        <v>13.717433249594645</v>
      </c>
      <c r="V5" s="91">
        <f>'[2]EU Inhabitants'!Q13*('[2]Weighted Average'!Q11/1000)*('[2]Waste Bin detailed'!$F$23/100)</f>
        <v>13.637424000457187</v>
      </c>
      <c r="W5" s="91">
        <f>'[2]EU Inhabitants'!R13*('[2]Weighted Average'!R11/1000)*('[2]Waste Bin detailed'!$F$23/100)</f>
        <v>13.549822763013111</v>
      </c>
      <c r="X5" s="91">
        <f>'[2]EU Inhabitants'!S13*('[2]Weighted Average'!S11/1000)*('[2]Waste Bin detailed'!$F$23/100)</f>
        <v>13.454168702998322</v>
      </c>
      <c r="Y5" s="91">
        <f>'[2]EU Inhabitants'!T13*('[2]Weighted Average'!T11/1000)*('[2]Waste Bin detailed'!$F$23/100)</f>
        <v>13.356814350262916</v>
      </c>
      <c r="Z5" s="91">
        <f>'[2]EU Inhabitants'!U13*('[2]Weighted Average'!U11/1000)*('[2]Waste Bin detailed'!$F$23/100)</f>
        <v>13.481523665992574</v>
      </c>
      <c r="AA5" s="91">
        <f>'[2]EU Inhabitants'!V13*('[2]Weighted Average'!V11/1000)*('[2]Waste Bin detailed'!$F$23/100)</f>
        <v>13.388036051876012</v>
      </c>
      <c r="AB5" s="91">
        <f>'[2]EU Inhabitants'!W13*('[2]Weighted Average'!W11/1000)*('[2]Waste Bin detailed'!$F$23/100)</f>
        <v>13.32159544274135</v>
      </c>
      <c r="AC5" s="91">
        <f>'[2]EU Inhabitants'!X13*('[2]Weighted Average'!X11/1000)*('[2]Waste Bin detailed'!$F$23/100)</f>
        <v>13.172629700253172</v>
      </c>
      <c r="AD5" s="91">
        <f>'[2]EU Inhabitants'!Y13*('[2]Weighted Average'!Y11/1000)*('[2]Waste Bin detailed'!$F$23/100)</f>
        <v>12.420326998604509</v>
      </c>
      <c r="AE5" s="91">
        <f>'[2]EU Inhabitants'!Z13*('[2]Weighted Average'!Z11/1000)*('[2]Waste Bin detailed'!$F$23/100)</f>
        <v>13.324553234325492</v>
      </c>
      <c r="AF5" s="91">
        <f>'[2]EU Inhabitants'!AA13*('[2]Weighted Average'!AA11/1000)*('[2]Waste Bin detailed'!$F$23/100)</f>
        <v>13.21124032621541</v>
      </c>
      <c r="AG5" s="91">
        <f>'[2]EU Inhabitants'!AB13*('[2]Weighted Average'!AB11/1000)*('[2]Waste Bin detailed'!$F$23/100)</f>
        <v>13.099153941249073</v>
      </c>
      <c r="AH5" s="91">
        <f>'[2]EU Inhabitants'!AC13*('[2]Weighted Average'!AC11/1000)*('[2]Waste Bin detailed'!$F$23/100)</f>
        <v>12.987141316920715</v>
      </c>
      <c r="AI5" s="91">
        <f>'[2]EU Inhabitants'!AD13*('[2]Weighted Average'!AD11/1000)*('[2]Waste Bin detailed'!$F$23/100)</f>
        <v>12.874603543369268</v>
      </c>
      <c r="AJ5" s="91">
        <f>'[2]EU Inhabitants'!AE13*('[2]Weighted Average'!AE11/1000)*('[2]Waste Bin detailed'!$F$23/100)</f>
        <v>12.765933466567498</v>
      </c>
      <c r="AK5" s="91">
        <f>'[2]EU Inhabitants'!AF13*('[2]Weighted Average'!AF11/1000)*('[2]Waste Bin detailed'!$F$23/100)</f>
        <v>12.660140852047462</v>
      </c>
      <c r="AL5" s="91">
        <f>'[2]EU Inhabitants'!AG13*('[2]Weighted Average'!AG11/1000)*('[2]Waste Bin detailed'!$F$23/100)</f>
        <v>12.557555722720556</v>
      </c>
      <c r="AM5" s="91">
        <f>'[2]EU Inhabitants'!AH13*('[2]Weighted Average'!AH11/1000)*('[2]Waste Bin detailed'!$F$23/100)</f>
        <v>12.45810484759116</v>
      </c>
      <c r="AN5" s="91">
        <f>'[2]EU Inhabitants'!AI13*('[2]Weighted Average'!AI11/1000)*('[2]Waste Bin detailed'!$F$23/100)</f>
        <v>12.362452970273388</v>
      </c>
      <c r="AO5" s="91">
        <f>'[2]EU Inhabitants'!AJ13*('[2]Weighted Average'!AJ11/1000)*('[2]Waste Bin detailed'!$F$23/100)</f>
        <v>12.272490263764677</v>
      </c>
      <c r="AP5" s="91">
        <f>'[2]EU Inhabitants'!AK13*('[2]Weighted Average'!AK11/1000)*('[2]Waste Bin detailed'!$F$23/100)</f>
        <v>12.197652939210718</v>
      </c>
      <c r="AQ5" s="91">
        <f>'[2]EU Inhabitants'!AL13*('[2]Weighted Average'!AL11/1000)*('[2]Waste Bin detailed'!$F$23/100)</f>
        <v>12.124728014820562</v>
      </c>
      <c r="AR5" s="91">
        <f>'[2]EU Inhabitants'!AM13*('[2]Weighted Average'!AM11/1000)*('[2]Waste Bin detailed'!$F$23/100)</f>
        <v>12.053336850370458</v>
      </c>
      <c r="AS5" s="91">
        <f>'[2]EU Inhabitants'!AN13*('[2]Weighted Average'!AN11/1000)*('[2]Waste Bin detailed'!$F$23/100)</f>
        <v>11.983615166942043</v>
      </c>
      <c r="AT5" s="91">
        <f>'[2]EU Inhabitants'!AO13*('[2]Weighted Average'!AO11/1000)*('[2]Waste Bin detailed'!$F$23/100)</f>
        <v>11.917338621645357</v>
      </c>
      <c r="AU5" s="91">
        <f>'[2]EU Inhabitants'!AP13*('[2]Weighted Average'!AP11/1000)*('[2]Waste Bin detailed'!$F$23/100)</f>
        <v>11.854037459366447</v>
      </c>
      <c r="AV5" s="91">
        <f>'[2]EU Inhabitants'!AQ13*('[2]Weighted Average'!AQ11/1000)*('[2]Waste Bin detailed'!$F$23/100)</f>
        <v>11.792072611200858</v>
      </c>
      <c r="AW5" s="91">
        <f>'[2]EU Inhabitants'!AR13*('[2]Weighted Average'!AR11/1000)*('[2]Waste Bin detailed'!$F$23/100)</f>
        <v>11.731853223542592</v>
      </c>
      <c r="AX5" s="91">
        <f>'[2]EU Inhabitants'!AS13*('[2]Weighted Average'!AS11/1000)*('[2]Waste Bin detailed'!$F$23/100)</f>
        <v>11.672876727576979</v>
      </c>
      <c r="AY5" s="91">
        <f>'[2]EU Inhabitants'!AT13*('[2]Weighted Average'!AT11/1000)*('[2]Waste Bin detailed'!$F$23/100)</f>
        <v>11.614742341200046</v>
      </c>
      <c r="AZ5" s="91">
        <f>'[2]EU Inhabitants'!AU13*('[2]Weighted Average'!AU11/1000)*('[2]Waste Bin detailed'!$F$23/100)</f>
        <v>11.557887707107831</v>
      </c>
      <c r="BA5" s="91">
        <f>'[2]EU Inhabitants'!AV13*('[2]Weighted Average'!AV11/1000)*('[2]Waste Bin detailed'!$F$23/100)</f>
        <v>11.501221454469977</v>
      </c>
      <c r="BB5" s="91">
        <f>'[2]EU Inhabitants'!AW13*('[2]Weighted Average'!AW11/1000)*('[2]Waste Bin detailed'!$F$23/100)</f>
        <v>11.445305191595862</v>
      </c>
      <c r="BC5" s="91">
        <f>'[2]EU Inhabitants'!AX13*('[2]Weighted Average'!AX11/1000)*('[2]Waste Bin detailed'!$F$23/100)</f>
        <v>11.38993924496835</v>
      </c>
      <c r="BD5" s="91">
        <f>'[2]EU Inhabitants'!AY13*('[2]Weighted Average'!AY11/1000)*('[2]Waste Bin detailed'!$F$23/100)</f>
        <v>11.335290645744674</v>
      </c>
      <c r="BE5" s="91">
        <f>'[2]EU Inhabitants'!AZ13*('[2]Weighted Average'!AZ11/1000)*('[2]Waste Bin detailed'!$F$23/100)</f>
        <v>11.281196349363059</v>
      </c>
    </row>
    <row r="6" spans="1:57" x14ac:dyDescent="0.35">
      <c r="A6" s="86" t="s">
        <v>636</v>
      </c>
      <c r="C6" s="86" t="s">
        <v>4</v>
      </c>
      <c r="D6" s="87" t="s">
        <v>621</v>
      </c>
      <c r="E6" s="87"/>
      <c r="F6" s="90" t="s">
        <v>46</v>
      </c>
      <c r="G6" s="91">
        <f>'[2]EU Inhabitants'!B14*('[2]Weighted Average'!B11/1000)*('[2]Waste Bin detailed'!$F$23/100)</f>
        <v>19.483714648870826</v>
      </c>
      <c r="H6" s="91">
        <f>'[2]EU Inhabitants'!C14*('[2]Weighted Average'!C11/1000)*('[2]Waste Bin detailed'!$F$23/100)</f>
        <v>19.396320445487781</v>
      </c>
      <c r="I6" s="91">
        <f>'[2]EU Inhabitants'!D14*('[2]Weighted Average'!D11/1000)*('[2]Waste Bin detailed'!$F$23/100)</f>
        <v>19.338399407038793</v>
      </c>
      <c r="J6" s="91">
        <f>'[2]EU Inhabitants'!E14*('[2]Weighted Average'!E11/1000)*('[2]Waste Bin detailed'!$F$23/100)</f>
        <v>19.322181798181781</v>
      </c>
      <c r="K6" s="91">
        <f>'[2]EU Inhabitants'!F14*('[2]Weighted Average'!F11/1000)*('[2]Waste Bin detailed'!$F$23/100)</f>
        <v>19.328182215502451</v>
      </c>
      <c r="L6" s="91">
        <f>'[2]EU Inhabitants'!G14*('[2]Weighted Average'!G11/1000)*('[2]Waste Bin detailed'!$F$23/100)</f>
        <v>19.336588901873494</v>
      </c>
      <c r="M6" s="91">
        <f>'[2]EU Inhabitants'!H14*('[2]Weighted Average'!H11/1000)*('[2]Waste Bin detailed'!$F$23/100)</f>
        <v>19.38341476369801</v>
      </c>
      <c r="N6" s="91">
        <f>'[2]EU Inhabitants'!I14*('[2]Weighted Average'!I11/1000)*('[2]Waste Bin detailed'!$F$23/100)</f>
        <v>19.438575771552731</v>
      </c>
      <c r="O6" s="91">
        <f>'[2]EU Inhabitants'!J14*('[2]Weighted Average'!J11/1000)*('[2]Waste Bin detailed'!$F$23/100)</f>
        <v>19.603601867979432</v>
      </c>
      <c r="P6" s="91">
        <f>'[2]EU Inhabitants'!K14*('[2]Weighted Average'!K11/1000)*('[2]Waste Bin detailed'!$F$23/100)</f>
        <v>19.75545863139272</v>
      </c>
      <c r="Q6" s="91">
        <f>'[2]EU Inhabitants'!L14*('[2]Weighted Average'!L11/1000)*('[2]Waste Bin detailed'!$F$23/100)</f>
        <v>19.818937640896586</v>
      </c>
      <c r="R6" s="91">
        <f>'[2]EU Inhabitants'!M14*('[2]Weighted Average'!M11/1000)*('[2]Waste Bin detailed'!$F$23/100)</f>
        <v>19.854280364631965</v>
      </c>
      <c r="S6" s="91">
        <f>'[2]EU Inhabitants'!N14*('[2]Weighted Average'!N11/1000)*('[2]Waste Bin detailed'!$F$23/100)</f>
        <v>19.887026507914026</v>
      </c>
      <c r="T6" s="91">
        <f>'[2]EU Inhabitants'!O14*('[2]Weighted Average'!O11/1000)*('[2]Waste Bin detailed'!$F$23/100)</f>
        <v>19.906744703205135</v>
      </c>
      <c r="U6" s="91">
        <f>'[2]EU Inhabitants'!P14*('[2]Weighted Average'!P11/1000)*('[2]Waste Bin detailed'!$F$23/100)</f>
        <v>19.901992032527875</v>
      </c>
      <c r="V6" s="91">
        <f>'[2]EU Inhabitants'!Q14*('[2]Weighted Average'!Q11/1000)*('[2]Waste Bin detailed'!$F$23/100)</f>
        <v>19.95431455903017</v>
      </c>
      <c r="W6" s="91">
        <f>'[2]EU Inhabitants'!R14*('[2]Weighted Average'!R11/1000)*('[2]Waste Bin detailed'!$F$23/100)</f>
        <v>19.989798702150722</v>
      </c>
      <c r="X6" s="91">
        <f>'[2]EU Inhabitants'!S14*('[2]Weighted Average'!S11/1000)*('[2]Waste Bin detailed'!$F$23/100)</f>
        <v>20.041122888901725</v>
      </c>
      <c r="Y6" s="91">
        <f>'[2]EU Inhabitants'!T14*('[2]Weighted Average'!T11/1000)*('[2]Waste Bin detailed'!$F$23/100)</f>
        <v>20.101539209751159</v>
      </c>
      <c r="Z6" s="91">
        <f>'[2]EU Inhabitants'!U14*('[2]Weighted Average'!U11/1000)*('[2]Waste Bin detailed'!$F$23/100)</f>
        <v>20.510675831675755</v>
      </c>
      <c r="AA6" s="91">
        <f>'[2]EU Inhabitants'!V14*('[2]Weighted Average'!V11/1000)*('[2]Waste Bin detailed'!$F$23/100)</f>
        <v>20.595729208327505</v>
      </c>
      <c r="AB6" s="91">
        <f>'[2]EU Inhabitants'!W14*('[2]Weighted Average'!W11/1000)*('[2]Waste Bin detailed'!$F$23/100)</f>
        <v>20.213545749977857</v>
      </c>
      <c r="AC6" s="91">
        <f>'[2]EU Inhabitants'!X14*('[2]Weighted Average'!X11/1000)*('[2]Waste Bin detailed'!$F$23/100)</f>
        <v>20.256464853684193</v>
      </c>
      <c r="AD6" s="91">
        <f>'[2]EU Inhabitants'!Y14*('[2]Weighted Average'!Y11/1000)*('[2]Waste Bin detailed'!$F$23/100)</f>
        <v>20.857242457690138</v>
      </c>
      <c r="AE6" s="91">
        <f>'[2]EU Inhabitants'!Z14*('[2]Weighted Average'!Z11/1000)*('[2]Waste Bin detailed'!$F$23/100)</f>
        <v>21.279975590512613</v>
      </c>
      <c r="AF6" s="91">
        <f>'[2]EU Inhabitants'!AA14*('[2]Weighted Average'!AA11/1000)*('[2]Waste Bin detailed'!$F$23/100)</f>
        <v>21.216521157577613</v>
      </c>
      <c r="AG6" s="91">
        <f>'[2]EU Inhabitants'!AB14*('[2]Weighted Average'!AB11/1000)*('[2]Waste Bin detailed'!$F$23/100)</f>
        <v>21.15152422372363</v>
      </c>
      <c r="AH6" s="91">
        <f>'[2]EU Inhabitants'!AC14*('[2]Weighted Average'!AC11/1000)*('[2]Waste Bin detailed'!$F$23/100)</f>
        <v>21.08607130047389</v>
      </c>
      <c r="AI6" s="91">
        <f>'[2]EU Inhabitants'!AD14*('[2]Weighted Average'!AD11/1000)*('[2]Waste Bin detailed'!$F$23/100)</f>
        <v>21.01873237889707</v>
      </c>
      <c r="AJ6" s="91">
        <f>'[2]EU Inhabitants'!AE14*('[2]Weighted Average'!AE11/1000)*('[2]Waste Bin detailed'!$F$23/100)</f>
        <v>20.956501327921693</v>
      </c>
      <c r="AK6" s="91">
        <f>'[2]EU Inhabitants'!AF14*('[2]Weighted Average'!AF11/1000)*('[2]Waste Bin detailed'!$F$23/100)</f>
        <v>20.896836305447025</v>
      </c>
      <c r="AL6" s="91">
        <f>'[2]EU Inhabitants'!AG14*('[2]Weighted Average'!AG11/1000)*('[2]Waste Bin detailed'!$F$23/100)</f>
        <v>20.838397240170437</v>
      </c>
      <c r="AM6" s="91">
        <f>'[2]EU Inhabitants'!AH14*('[2]Weighted Average'!AH11/1000)*('[2]Waste Bin detailed'!$F$23/100)</f>
        <v>20.78120094011631</v>
      </c>
      <c r="AN6" s="91">
        <f>'[2]EU Inhabitants'!AI14*('[2]Weighted Average'!AI11/1000)*('[2]Waste Bin detailed'!$F$23/100)</f>
        <v>20.726595121548577</v>
      </c>
      <c r="AO6" s="91">
        <f>'[2]EU Inhabitants'!AJ14*('[2]Weighted Average'!AJ11/1000)*('[2]Waste Bin detailed'!$F$23/100)</f>
        <v>20.675243460534457</v>
      </c>
      <c r="AP6" s="91">
        <f>'[2]EU Inhabitants'!AK14*('[2]Weighted Average'!AK11/1000)*('[2]Waste Bin detailed'!$F$23/100)</f>
        <v>20.662194010618666</v>
      </c>
      <c r="AQ6" s="91">
        <f>'[2]EU Inhabitants'!AL14*('[2]Weighted Average'!AL11/1000)*('[2]Waste Bin detailed'!$F$23/100)</f>
        <v>20.65125807000328</v>
      </c>
      <c r="AR6" s="91">
        <f>'[2]EU Inhabitants'!AM14*('[2]Weighted Average'!AM11/1000)*('[2]Waste Bin detailed'!$F$23/100)</f>
        <v>20.641389067382484</v>
      </c>
      <c r="AS6" s="91">
        <f>'[2]EU Inhabitants'!AN14*('[2]Weighted Average'!AN11/1000)*('[2]Waste Bin detailed'!$F$23/100)</f>
        <v>20.6368250579266</v>
      </c>
      <c r="AT6" s="91">
        <f>'[2]EU Inhabitants'!AO14*('[2]Weighted Average'!AO11/1000)*('[2]Waste Bin detailed'!$F$23/100)</f>
        <v>20.635740973186053</v>
      </c>
      <c r="AU6" s="91">
        <f>'[2]EU Inhabitants'!AP14*('[2]Weighted Average'!AP11/1000)*('[2]Waste Bin detailed'!$F$23/100)</f>
        <v>20.638408596146931</v>
      </c>
      <c r="AV6" s="91">
        <f>'[2]EU Inhabitants'!AQ14*('[2]Weighted Average'!AQ11/1000)*('[2]Waste Bin detailed'!$F$23/100)</f>
        <v>20.642767452806375</v>
      </c>
      <c r="AW6" s="91">
        <f>'[2]EU Inhabitants'!AR14*('[2]Weighted Average'!AR11/1000)*('[2]Waste Bin detailed'!$F$23/100)</f>
        <v>20.648478585024371</v>
      </c>
      <c r="AX6" s="91">
        <f>'[2]EU Inhabitants'!AS14*('[2]Weighted Average'!AS11/1000)*('[2]Waste Bin detailed'!$F$23/100)</f>
        <v>20.655093469140088</v>
      </c>
      <c r="AY6" s="91">
        <f>'[2]EU Inhabitants'!AT14*('[2]Weighted Average'!AT11/1000)*('[2]Waste Bin detailed'!$F$23/100)</f>
        <v>20.662819221679431</v>
      </c>
      <c r="AZ6" s="91">
        <f>'[2]EU Inhabitants'!AU14*('[2]Weighted Average'!AU11/1000)*('[2]Waste Bin detailed'!$F$23/100)</f>
        <v>20.670813112183836</v>
      </c>
      <c r="BA6" s="91">
        <f>'[2]EU Inhabitants'!AV14*('[2]Weighted Average'!AV11/1000)*('[2]Waste Bin detailed'!$F$23/100)</f>
        <v>20.677174162624329</v>
      </c>
      <c r="BB6" s="91">
        <f>'[2]EU Inhabitants'!AW14*('[2]Weighted Average'!AW11/1000)*('[2]Waste Bin detailed'!$F$23/100)</f>
        <v>20.682750006661042</v>
      </c>
      <c r="BC6" s="91">
        <f>'[2]EU Inhabitants'!AX14*('[2]Weighted Average'!AX11/1000)*('[2]Waste Bin detailed'!$F$23/100)</f>
        <v>20.688504893491679</v>
      </c>
      <c r="BD6" s="91">
        <f>'[2]EU Inhabitants'!AY14*('[2]Weighted Average'!AY11/1000)*('[2]Waste Bin detailed'!$F$23/100)</f>
        <v>20.693676882428566</v>
      </c>
      <c r="BE6" s="91">
        <f>'[2]EU Inhabitants'!AZ14*('[2]Weighted Average'!AZ11/1000)*('[2]Waste Bin detailed'!$F$23/100)</f>
        <v>20.698299299185631</v>
      </c>
    </row>
    <row r="7" spans="1:57" x14ac:dyDescent="0.35">
      <c r="A7" s="86" t="s">
        <v>636</v>
      </c>
      <c r="C7" s="86" t="s">
        <v>4</v>
      </c>
      <c r="D7" s="87" t="s">
        <v>621</v>
      </c>
      <c r="E7" s="87"/>
      <c r="F7" s="90" t="s">
        <v>47</v>
      </c>
      <c r="G7" s="91">
        <f>'[2]EU Inhabitants'!B15*('[2]Weighted Average'!B11/1000)*('[2]Waste Bin detailed'!$F$23/100)</f>
        <v>10.103872209894719</v>
      </c>
      <c r="H7" s="91">
        <f>'[2]EU Inhabitants'!C15*('[2]Weighted Average'!C11/1000)*('[2]Waste Bin detailed'!$F$23/100)</f>
        <v>10.140222468416921</v>
      </c>
      <c r="I7" s="91">
        <f>'[2]EU Inhabitants'!D15*('[2]Weighted Average'!D11/1000)*('[2]Waste Bin detailed'!$F$23/100)</f>
        <v>10.176798513189384</v>
      </c>
      <c r="J7" s="91">
        <f>'[2]EU Inhabitants'!E15*('[2]Weighted Average'!E11/1000)*('[2]Waste Bin detailed'!$F$23/100)</f>
        <v>10.205502118809761</v>
      </c>
      <c r="K7" s="91">
        <f>'[2]EU Inhabitants'!F15*('[2]Weighted Average'!F11/1000)*('[2]Waste Bin detailed'!$F$23/100)</f>
        <v>10.232762990184117</v>
      </c>
      <c r="L7" s="91">
        <f>'[2]EU Inhabitants'!G15*('[2]Weighted Average'!G11/1000)*('[2]Waste Bin detailed'!$F$23/100)</f>
        <v>10.259790326124133</v>
      </c>
      <c r="M7" s="91">
        <f>'[2]EU Inhabitants'!H15*('[2]Weighted Average'!H11/1000)*('[2]Waste Bin detailed'!$F$23/100)</f>
        <v>10.290203605838313</v>
      </c>
      <c r="N7" s="91">
        <f>'[2]EU Inhabitants'!I15*('[2]Weighted Average'!I11/1000)*('[2]Waste Bin detailed'!$F$23/100)</f>
        <v>10.325838613966791</v>
      </c>
      <c r="O7" s="91">
        <f>'[2]EU Inhabitants'!J15*('[2]Weighted Average'!J11/1000)*('[2]Waste Bin detailed'!$F$23/100)</f>
        <v>10.378115354499213</v>
      </c>
      <c r="P7" s="91">
        <f>'[2]EU Inhabitants'!K15*('[2]Weighted Average'!K11/1000)*('[2]Waste Bin detailed'!$F$23/100)</f>
        <v>10.443459472487392</v>
      </c>
      <c r="Q7" s="91">
        <f>'[2]EU Inhabitants'!L15*('[2]Weighted Average'!L11/1000)*('[2]Waste Bin detailed'!$F$23/100)</f>
        <v>10.484773907531718</v>
      </c>
      <c r="R7" s="91">
        <f>'[2]EU Inhabitants'!M15*('[2]Weighted Average'!M11/1000)*('[2]Waste Bin detailed'!$F$23/100)</f>
        <v>10.527805787658966</v>
      </c>
      <c r="S7" s="91">
        <f>'[2]EU Inhabitants'!N15*('[2]Weighted Average'!N11/1000)*('[2]Waste Bin detailed'!$F$23/100)</f>
        <v>10.564033186584513</v>
      </c>
      <c r="T7" s="91">
        <f>'[2]EU Inhabitants'!O15*('[2]Weighted Average'!O11/1000)*('[2]Waste Bin detailed'!$F$23/100)</f>
        <v>10.605625671340801</v>
      </c>
      <c r="U7" s="91">
        <f>'[2]EU Inhabitants'!P15*('[2]Weighted Average'!P11/1000)*('[2]Waste Bin detailed'!$F$23/100)</f>
        <v>10.65341727105455</v>
      </c>
      <c r="V7" s="91">
        <f>'[2]EU Inhabitants'!Q15*('[2]Weighted Average'!Q11/1000)*('[2]Waste Bin detailed'!$F$23/100)</f>
        <v>10.716719142787737</v>
      </c>
      <c r="W7" s="91">
        <f>'[2]EU Inhabitants'!R15*('[2]Weighted Average'!R11/1000)*('[2]Waste Bin detailed'!$F$23/100)</f>
        <v>10.809976861760063</v>
      </c>
      <c r="X7" s="91">
        <f>'[2]EU Inhabitants'!S15*('[2]Weighted Average'!S11/1000)*('[2]Waste Bin detailed'!$F$23/100)</f>
        <v>10.890797460294124</v>
      </c>
      <c r="Y7" s="91">
        <f>'[2]EU Inhabitants'!T15*('[2]Weighted Average'!T11/1000)*('[2]Waste Bin detailed'!$F$23/100)</f>
        <v>10.952894915626857</v>
      </c>
      <c r="Z7" s="91">
        <f>'[2]EU Inhabitants'!U15*('[2]Weighted Average'!U11/1000)*('[2]Waste Bin detailed'!$F$23/100)</f>
        <v>11.182054615434261</v>
      </c>
      <c r="AA7" s="91">
        <f>'[2]EU Inhabitants'!V15*('[2]Weighted Average'!V11/1000)*('[2]Waste Bin detailed'!$F$23/100)</f>
        <v>11.214207411531774</v>
      </c>
      <c r="AB7" s="91">
        <f>'[2]EU Inhabitants'!W15*('[2]Weighted Average'!W11/1000)*('[2]Waste Bin detailed'!$F$23/100)</f>
        <v>11.248200237662545</v>
      </c>
      <c r="AC7" s="91">
        <f>'[2]EU Inhabitants'!X15*('[2]Weighted Average'!X11/1000)*('[2]Waste Bin detailed'!$F$23/100)</f>
        <v>11.312925785697541</v>
      </c>
      <c r="AD7" s="91">
        <f>'[2]EU Inhabitants'!Y15*('[2]Weighted Average'!Y11/1000)*('[2]Waste Bin detailed'!$F$23/100)</f>
        <v>11.428166379936291</v>
      </c>
      <c r="AE7" s="91">
        <f>'[2]EU Inhabitants'!Z15*('[2]Weighted Average'!Z11/1000)*('[2]Waste Bin detailed'!$F$23/100)</f>
        <v>11.476961168067156</v>
      </c>
      <c r="AF7" s="91">
        <f>'[2]EU Inhabitants'!AA15*('[2]Weighted Average'!AA11/1000)*('[2]Waste Bin detailed'!$F$23/100)</f>
        <v>11.515771733552238</v>
      </c>
      <c r="AG7" s="91">
        <f>'[2]EU Inhabitants'!AB15*('[2]Weighted Average'!AB11/1000)*('[2]Waste Bin detailed'!$F$23/100)</f>
        <v>11.55148514748406</v>
      </c>
      <c r="AH7" s="91">
        <f>'[2]EU Inhabitants'!AC15*('[2]Weighted Average'!AC11/1000)*('[2]Waste Bin detailed'!$F$23/100)</f>
        <v>11.584198098171321</v>
      </c>
      <c r="AI7" s="91">
        <f>'[2]EU Inhabitants'!AD15*('[2]Weighted Average'!AD11/1000)*('[2]Waste Bin detailed'!$F$23/100)</f>
        <v>11.613373418782869</v>
      </c>
      <c r="AJ7" s="91">
        <f>'[2]EU Inhabitants'!AE15*('[2]Weighted Average'!AE11/1000)*('[2]Waste Bin detailed'!$F$23/100)</f>
        <v>11.642224932574335</v>
      </c>
      <c r="AK7" s="91">
        <f>'[2]EU Inhabitants'!AF15*('[2]Weighted Average'!AF11/1000)*('[2]Waste Bin detailed'!$F$23/100)</f>
        <v>11.669433744698541</v>
      </c>
      <c r="AL7" s="91">
        <f>'[2]EU Inhabitants'!AG15*('[2]Weighted Average'!AG11/1000)*('[2]Waste Bin detailed'!$F$23/100)</f>
        <v>11.694787884845553</v>
      </c>
      <c r="AM7" s="91">
        <f>'[2]EU Inhabitants'!AH15*('[2]Weighted Average'!AH11/1000)*('[2]Waste Bin detailed'!$F$23/100)</f>
        <v>11.717858712631253</v>
      </c>
      <c r="AN7" s="91">
        <f>'[2]EU Inhabitants'!AI15*('[2]Weighted Average'!AI11/1000)*('[2]Waste Bin detailed'!$F$23/100)</f>
        <v>11.737758610506635</v>
      </c>
      <c r="AO7" s="91">
        <f>'[2]EU Inhabitants'!AJ15*('[2]Weighted Average'!AJ11/1000)*('[2]Waste Bin detailed'!$F$23/100)</f>
        <v>11.75454314008325</v>
      </c>
      <c r="AP7" s="91">
        <f>'[2]EU Inhabitants'!AK15*('[2]Weighted Average'!AK11/1000)*('[2]Waste Bin detailed'!$F$23/100)</f>
        <v>11.771257209650146</v>
      </c>
      <c r="AQ7" s="91">
        <f>'[2]EU Inhabitants'!AL15*('[2]Weighted Average'!AL11/1000)*('[2]Waste Bin detailed'!$F$23/100)</f>
        <v>11.785875296519134</v>
      </c>
      <c r="AR7" s="91">
        <f>'[2]EU Inhabitants'!AM15*('[2]Weighted Average'!AM11/1000)*('[2]Waste Bin detailed'!$F$23/100)</f>
        <v>11.798607907911238</v>
      </c>
      <c r="AS7" s="91">
        <f>'[2]EU Inhabitants'!AN15*('[2]Weighted Average'!AN11/1000)*('[2]Waste Bin detailed'!$F$23/100)</f>
        <v>11.810634512885132</v>
      </c>
      <c r="AT7" s="91">
        <f>'[2]EU Inhabitants'!AO15*('[2]Weighted Average'!AO11/1000)*('[2]Waste Bin detailed'!$F$23/100)</f>
        <v>11.81933154729948</v>
      </c>
      <c r="AU7" s="91">
        <f>'[2]EU Inhabitants'!AP15*('[2]Weighted Average'!AP11/1000)*('[2]Waste Bin detailed'!$F$23/100)</f>
        <v>11.826426356613345</v>
      </c>
      <c r="AV7" s="91">
        <f>'[2]EU Inhabitants'!AQ15*('[2]Weighted Average'!AQ11/1000)*('[2]Waste Bin detailed'!$F$23/100)</f>
        <v>11.832259640300634</v>
      </c>
      <c r="AW7" s="91">
        <f>'[2]EU Inhabitants'!AR15*('[2]Weighted Average'!AR11/1000)*('[2]Waste Bin detailed'!$F$23/100)</f>
        <v>11.836273707549914</v>
      </c>
      <c r="AX7" s="91">
        <f>'[2]EU Inhabitants'!AS15*('[2]Weighted Average'!AS11/1000)*('[2]Waste Bin detailed'!$F$23/100)</f>
        <v>11.839148523780223</v>
      </c>
      <c r="AY7" s="91">
        <f>'[2]EU Inhabitants'!AT15*('[2]Weighted Average'!AT11/1000)*('[2]Waste Bin detailed'!$F$23/100)</f>
        <v>11.84118620070012</v>
      </c>
      <c r="AZ7" s="91">
        <f>'[2]EU Inhabitants'!AU15*('[2]Weighted Average'!AU11/1000)*('[2]Waste Bin detailed'!$F$23/100)</f>
        <v>11.842554744871995</v>
      </c>
      <c r="BA7" s="91">
        <f>'[2]EU Inhabitants'!AV15*('[2]Weighted Average'!AV11/1000)*('[2]Waste Bin detailed'!$F$23/100)</f>
        <v>11.843442023556893</v>
      </c>
      <c r="BB7" s="91">
        <f>'[2]EU Inhabitants'!AW15*('[2]Weighted Average'!AW11/1000)*('[2]Waste Bin detailed'!$F$23/100)</f>
        <v>11.843997844885712</v>
      </c>
      <c r="BC7" s="91">
        <f>'[2]EU Inhabitants'!AX15*('[2]Weighted Average'!AX11/1000)*('[2]Waste Bin detailed'!$F$23/100)</f>
        <v>11.844276280341276</v>
      </c>
      <c r="BD7" s="91">
        <f>'[2]EU Inhabitants'!AY15*('[2]Weighted Average'!AY11/1000)*('[2]Waste Bin detailed'!$F$23/100)</f>
        <v>11.844391895166899</v>
      </c>
      <c r="BE7" s="91">
        <f>'[2]EU Inhabitants'!AZ15*('[2]Weighted Average'!AZ11/1000)*('[2]Waste Bin detailed'!$F$23/100)</f>
        <v>11.844385755715349</v>
      </c>
    </row>
    <row r="8" spans="1:57" x14ac:dyDescent="0.35">
      <c r="A8" s="86" t="s">
        <v>636</v>
      </c>
      <c r="C8" s="86" t="s">
        <v>4</v>
      </c>
      <c r="D8" s="87" t="s">
        <v>621</v>
      </c>
      <c r="E8" s="87"/>
      <c r="F8" s="90" t="s">
        <v>629</v>
      </c>
      <c r="G8" s="91">
        <f>'[2]EU Inhabitants'!B16*([2]Sources!$C$8/1000)*('[2]Waste Bin detailed'!$F$23/100)</f>
        <v>156.04073351484413</v>
      </c>
      <c r="H8" s="91">
        <f>'[2]EU Inhabitants'!C16*([2]Sources!$C$8/1000)*('[2]Waste Bin detailed'!$F$23/100)</f>
        <v>156.22317532448159</v>
      </c>
      <c r="I8" s="91">
        <f>'[2]EU Inhabitants'!D16*([2]Sources!$C$8/1000)*('[2]Waste Bin detailed'!$F$23/100)</f>
        <v>156.5664827047591</v>
      </c>
      <c r="J8" s="91">
        <f>'[2]EU Inhabitants'!E16*([2]Sources!$C$8/1000)*('[2]Waste Bin detailed'!$F$23/100)</f>
        <v>156.7495056541847</v>
      </c>
      <c r="K8" s="91">
        <f>'[2]EU Inhabitants'!F16*([2]Sources!$C$8/1000)*('[2]Waste Bin detailed'!$F$23/100)</f>
        <v>156.73999281366554</v>
      </c>
      <c r="L8" s="91">
        <f>'[2]EU Inhabitants'!G16*([2]Sources!$C$8/1000)*('[2]Waste Bin detailed'!$F$23/100)</f>
        <v>156.68145722363124</v>
      </c>
      <c r="M8" s="91">
        <f>'[2]EU Inhabitants'!H16*([2]Sources!$C$8/1000)*('[2]Waste Bin detailed'!$F$23/100)</f>
        <v>156.56208807250485</v>
      </c>
      <c r="N8" s="91">
        <f>'[2]EU Inhabitants'!I16*([2]Sources!$C$8/1000)*('[2]Waste Bin detailed'!$F$23/100)</f>
        <v>156.32832364314487</v>
      </c>
      <c r="O8" s="91">
        <f>'[2]EU Inhabitants'!J16*([2]Sources!$C$8/1000)*('[2]Waste Bin detailed'!$F$23/100)</f>
        <v>156.14397508727438</v>
      </c>
      <c r="P8" s="91">
        <f>'[2]EU Inhabitants'!K16*([2]Sources!$C$8/1000)*('[2]Waste Bin detailed'!$F$23/100)</f>
        <v>155.73474442488441</v>
      </c>
      <c r="Q8" s="91">
        <f>'[2]EU Inhabitants'!L16*([2]Sources!$C$8/1000)*('[2]Waste Bin detailed'!$F$23/100)</f>
        <v>155.35472648217217</v>
      </c>
      <c r="R8" s="91">
        <f>'[2]EU Inhabitants'!M16*([2]Sources!$C$8/1000)*('[2]Waste Bin detailed'!$F$23/100)</f>
        <v>152.35370542294496</v>
      </c>
      <c r="S8" s="91">
        <f>'[2]EU Inhabitants'!N16*([2]Sources!$C$8/1000)*('[2]Waste Bin detailed'!$F$23/100)</f>
        <v>152.55470192451142</v>
      </c>
      <c r="T8" s="91">
        <f>'[2]EU Inhabitants'!O16*([2]Sources!$C$8/1000)*('[2]Waste Bin detailed'!$F$23/100)</f>
        <v>152.92664278382816</v>
      </c>
      <c r="U8" s="91">
        <f>'[2]EU Inhabitants'!P16*([2]Sources!$C$8/1000)*('[2]Waste Bin detailed'!$F$23/100)</f>
        <v>153.38949783529765</v>
      </c>
      <c r="V8" s="91">
        <f>'[2]EU Inhabitants'!Q16*([2]Sources!$C$8/1000)*('[2]Waste Bin detailed'!$F$23/100)</f>
        <v>154.20627271520215</v>
      </c>
      <c r="W8" s="91">
        <f>'[2]EU Inhabitants'!R16*([2]Sources!$C$8/1000)*('[2]Waste Bin detailed'!$F$23/100)</f>
        <v>156.06392023273165</v>
      </c>
      <c r="X8" s="91">
        <f>'[2]EU Inhabitants'!S16*([2]Sources!$C$8/1000)*('[2]Waste Bin detailed'!$F$23/100)</f>
        <v>156.72096713262721</v>
      </c>
      <c r="Y8" s="91">
        <f>'[2]EU Inhabitants'!T16*([2]Sources!$C$8/1000)*('[2]Waste Bin detailed'!$F$23/100)</f>
        <v>157.23506314038491</v>
      </c>
      <c r="Z8" s="91">
        <f>'[2]EU Inhabitants'!U16*([2]Sources!$C$8/1000)*('[2]Waste Bin detailed'!$F$23/100)</f>
        <v>157.66590802476506</v>
      </c>
      <c r="AA8" s="91">
        <f>'[2]EU Inhabitants'!V16*([2]Sources!$C$8/1000)*('[2]Waste Bin detailed'!$F$23/100)</f>
        <v>157.94602879755334</v>
      </c>
      <c r="AB8" s="91">
        <f>'[2]EU Inhabitants'!W16*([2]Sources!$C$8/1000)*('[2]Waste Bin detailed'!$F$23/100)</f>
        <v>157.92384672982249</v>
      </c>
      <c r="AC8" s="91">
        <f>'[2]EU Inhabitants'!X16*([2]Sources!$C$8/1000)*('[2]Waste Bin detailed'!$F$23/100)</f>
        <v>158.07975362076684</v>
      </c>
      <c r="AD8" s="91">
        <f>'[2]EU Inhabitants'!Y16*([2]Sources!$C$8/1000)*('[2]Waste Bin detailed'!$F$23/100)</f>
        <v>160.21006964791886</v>
      </c>
      <c r="AE8" s="91">
        <f>'[2]EU Inhabitants'!Z16*([2]Sources!$C$8/1000)*('[2]Waste Bin detailed'!$F$23/100)</f>
        <v>161.5073711666418</v>
      </c>
      <c r="AF8" s="91">
        <f>'[2]EU Inhabitants'!AA16*([2]Sources!$C$8/1000)*('[2]Waste Bin detailed'!$F$23/100)</f>
        <v>161.82181906907357</v>
      </c>
      <c r="AG8" s="91">
        <f>'[2]EU Inhabitants'!AB16*([2]Sources!$C$8/1000)*('[2]Waste Bin detailed'!$F$23/100)</f>
        <v>162.01597483365657</v>
      </c>
      <c r="AH8" s="91">
        <f>'[2]EU Inhabitants'!AC16*([2]Sources!$C$8/1000)*('[2]Waste Bin detailed'!$F$23/100)</f>
        <v>162.09439262121441</v>
      </c>
      <c r="AI8" s="91">
        <f>'[2]EU Inhabitants'!AD16*([2]Sources!$C$8/1000)*('[2]Waste Bin detailed'!$F$23/100)</f>
        <v>162.04478683276147</v>
      </c>
      <c r="AJ8" s="91">
        <f>'[2]EU Inhabitants'!AE16*([2]Sources!$C$8/1000)*('[2]Waste Bin detailed'!$F$23/100)</f>
        <v>162.00555799791141</v>
      </c>
      <c r="AK8" s="91">
        <f>'[2]EU Inhabitants'!AF16*([2]Sources!$C$8/1000)*('[2]Waste Bin detailed'!$F$23/100)</f>
        <v>161.96756361032377</v>
      </c>
      <c r="AL8" s="91">
        <f>'[2]EU Inhabitants'!AG16*([2]Sources!$C$8/1000)*('[2]Waste Bin detailed'!$F$23/100)</f>
        <v>161.92791316425482</v>
      </c>
      <c r="AM8" s="91">
        <f>'[2]EU Inhabitants'!AH16*([2]Sources!$C$8/1000)*('[2]Waste Bin detailed'!$F$23/100)</f>
        <v>161.88761510816056</v>
      </c>
      <c r="AN8" s="91">
        <f>'[2]EU Inhabitants'!AI16*([2]Sources!$C$8/1000)*('[2]Waste Bin detailed'!$F$23/100)</f>
        <v>161.84769688199316</v>
      </c>
      <c r="AO8" s="91">
        <f>'[2]EU Inhabitants'!AJ16*([2]Sources!$C$8/1000)*('[2]Waste Bin detailed'!$F$23/100)</f>
        <v>161.80813569595705</v>
      </c>
      <c r="AP8" s="91">
        <f>'[2]EU Inhabitants'!AK16*([2]Sources!$C$8/1000)*('[2]Waste Bin detailed'!$F$23/100)</f>
        <v>161.83837015813816</v>
      </c>
      <c r="AQ8" s="91">
        <f>'[2]EU Inhabitants'!AL16*([2]Sources!$C$8/1000)*('[2]Waste Bin detailed'!$F$23/100)</f>
        <v>161.85114573772941</v>
      </c>
      <c r="AR8" s="91">
        <f>'[2]EU Inhabitants'!AM16*([2]Sources!$C$8/1000)*('[2]Waste Bin detailed'!$F$23/100)</f>
        <v>161.84958463672984</v>
      </c>
      <c r="AS8" s="91">
        <f>'[2]EU Inhabitants'!AN16*([2]Sources!$C$8/1000)*('[2]Waste Bin detailed'!$F$23/100)</f>
        <v>161.83564867671194</v>
      </c>
      <c r="AT8" s="91">
        <f>'[2]EU Inhabitants'!AO16*([2]Sources!$C$8/1000)*('[2]Waste Bin detailed'!$F$23/100)</f>
        <v>161.8102475503506</v>
      </c>
      <c r="AU8" s="91">
        <f>'[2]EU Inhabitants'!AP16*([2]Sources!$C$8/1000)*('[2]Waste Bin detailed'!$F$23/100)</f>
        <v>161.77705801133823</v>
      </c>
      <c r="AV8" s="91">
        <f>'[2]EU Inhabitants'!AQ16*([2]Sources!$C$8/1000)*('[2]Waste Bin detailed'!$F$23/100)</f>
        <v>161.73531470237211</v>
      </c>
      <c r="AW8" s="91">
        <f>'[2]EU Inhabitants'!AR16*([2]Sources!$C$8/1000)*('[2]Waste Bin detailed'!$F$23/100)</f>
        <v>161.68452004624797</v>
      </c>
      <c r="AX8" s="91">
        <f>'[2]EU Inhabitants'!AS16*([2]Sources!$C$8/1000)*('[2]Waste Bin detailed'!$F$23/100)</f>
        <v>161.62559702968821</v>
      </c>
      <c r="AY8" s="91">
        <f>'[2]EU Inhabitants'!AT16*([2]Sources!$C$8/1000)*('[2]Waste Bin detailed'!$F$23/100)</f>
        <v>161.55949712665972</v>
      </c>
      <c r="AZ8" s="91">
        <f>'[2]EU Inhabitants'!AU16*([2]Sources!$C$8/1000)*('[2]Waste Bin detailed'!$F$23/100)</f>
        <v>161.48691162762944</v>
      </c>
      <c r="BA8" s="91">
        <f>'[2]EU Inhabitants'!AV16*([2]Sources!$C$8/1000)*('[2]Waste Bin detailed'!$F$23/100)</f>
        <v>161.41643418469346</v>
      </c>
      <c r="BB8" s="91">
        <f>'[2]EU Inhabitants'!AW16*([2]Sources!$C$8/1000)*('[2]Waste Bin detailed'!$F$23/100)</f>
        <v>161.33930212143818</v>
      </c>
      <c r="BC8" s="91">
        <f>'[2]EU Inhabitants'!AX16*([2]Sources!$C$8/1000)*('[2]Waste Bin detailed'!$F$23/100)</f>
        <v>161.25834517081907</v>
      </c>
      <c r="BD8" s="91">
        <f>'[2]EU Inhabitants'!AY16*([2]Sources!$C$8/1000)*('[2]Waste Bin detailed'!$F$23/100)</f>
        <v>161.16867871997616</v>
      </c>
      <c r="BE8" s="91">
        <f>'[2]EU Inhabitants'!AZ16*([2]Sources!$C$8/1000)*('[2]Waste Bin detailed'!$F$23/100)</f>
        <v>161.07422261375507</v>
      </c>
    </row>
    <row r="9" spans="1:57" x14ac:dyDescent="0.35">
      <c r="A9" s="86" t="s">
        <v>636</v>
      </c>
      <c r="C9" s="86" t="s">
        <v>4</v>
      </c>
      <c r="D9" s="87" t="s">
        <v>621</v>
      </c>
      <c r="E9" s="87"/>
      <c r="F9" s="90" t="s">
        <v>48</v>
      </c>
      <c r="G9" s="91">
        <f>'[2]EU Inhabitants'!B17*('[2]Weighted Average'!B11/1000)*('[2]Waste Bin detailed'!$F$23/100)</f>
        <v>2.6562847670580925</v>
      </c>
      <c r="H9" s="91">
        <f>'[2]EU Inhabitants'!C17*('[2]Weighted Average'!C11/1000)*('[2]Waste Bin detailed'!$F$23/100)</f>
        <v>2.6401067365087822</v>
      </c>
      <c r="I9" s="91">
        <f>'[2]EU Inhabitants'!D17*('[2]Weighted Average'!D11/1000)*('[2]Waste Bin detailed'!$F$23/100)</f>
        <v>2.6227224417358928</v>
      </c>
      <c r="J9" s="91">
        <f>'[2]EU Inhabitants'!E17*('[2]Weighted Average'!E11/1000)*('[2]Waste Bin detailed'!$F$23/100)</f>
        <v>2.6069445918368817</v>
      </c>
      <c r="K9" s="91">
        <f>'[2]EU Inhabitants'!F17*('[2]Weighted Average'!F11/1000)*('[2]Waste Bin detailed'!$F$23/100)</f>
        <v>2.5901157608397463</v>
      </c>
      <c r="L9" s="91">
        <f>'[2]EU Inhabitants'!G17*('[2]Weighted Average'!G11/1000)*('[2]Waste Bin detailed'!$F$23/100)</f>
        <v>2.5763209526276034</v>
      </c>
      <c r="M9" s="91">
        <f>'[2]EU Inhabitants'!H17*('[2]Weighted Average'!H11/1000)*('[2]Waste Bin detailed'!$F$23/100)</f>
        <v>2.5608628292550546</v>
      </c>
      <c r="N9" s="91">
        <f>'[2]EU Inhabitants'!I17*('[2]Weighted Average'!I11/1000)*('[2]Waste Bin detailed'!$F$23/100)</f>
        <v>2.5457244998366622</v>
      </c>
      <c r="O9" s="91">
        <f>'[2]EU Inhabitants'!J17*('[2]Weighted Average'!J11/1000)*('[2]Waste Bin detailed'!$F$23/100)</f>
        <v>2.5367083431555235</v>
      </c>
      <c r="P9" s="91">
        <f>'[2]EU Inhabitants'!K17*('[2]Weighted Average'!K11/1000)*('[2]Waste Bin detailed'!$F$23/100)</f>
        <v>2.5310479138398057</v>
      </c>
      <c r="Q9" s="91">
        <f>'[2]EU Inhabitants'!L17*('[2]Weighted Average'!L11/1000)*('[2]Waste Bin detailed'!$F$23/100)</f>
        <v>2.5257282644947172</v>
      </c>
      <c r="R9" s="91">
        <f>'[2]EU Inhabitants'!M17*('[2]Weighted Average'!M11/1000)*('[2]Waste Bin detailed'!$F$23/100)</f>
        <v>2.5174139042602062</v>
      </c>
      <c r="S9" s="91">
        <f>'[2]EU Inhabitants'!N17*('[2]Weighted Average'!N11/1000)*('[2]Waste Bin detailed'!$F$23/100)</f>
        <v>2.5086634224193549</v>
      </c>
      <c r="T9" s="91">
        <f>'[2]EU Inhabitants'!O17*('[2]Weighted Average'!O11/1000)*('[2]Waste Bin detailed'!$F$23/100)</f>
        <v>2.4990542411590906</v>
      </c>
      <c r="U9" s="91">
        <f>'[2]EU Inhabitants'!P17*('[2]Weighted Average'!P11/1000)*('[2]Waste Bin detailed'!$F$23/100)</f>
        <v>2.4910935584139859</v>
      </c>
      <c r="V9" s="91">
        <f>'[2]EU Inhabitants'!Q17*('[2]Weighted Average'!Q11/1000)*('[2]Waste Bin detailed'!$F$23/100)</f>
        <v>2.4897176800028467</v>
      </c>
      <c r="W9" s="91">
        <f>'[2]EU Inhabitants'!R17*('[2]Weighted Average'!R11/1000)*('[2]Waste Bin detailed'!$F$23/100)</f>
        <v>2.492500188159235</v>
      </c>
      <c r="X9" s="91">
        <f>'[2]EU Inhabitants'!S17*('[2]Weighted Average'!S11/1000)*('[2]Waste Bin detailed'!$F$23/100)</f>
        <v>2.4924143441272482</v>
      </c>
      <c r="Y9" s="91">
        <f>'[2]EU Inhabitants'!T17*('[2]Weighted Average'!T11/1000)*('[2]Waste Bin detailed'!$F$23/100)</f>
        <v>2.4991956895960179</v>
      </c>
      <c r="Z9" s="91">
        <f>'[2]EU Inhabitants'!U17*('[2]Weighted Average'!U11/1000)*('[2]Waste Bin detailed'!$F$23/100)</f>
        <v>2.5514989535315848</v>
      </c>
      <c r="AA9" s="91">
        <f>'[2]EU Inhabitants'!V17*('[2]Weighted Average'!V11/1000)*('[2]Waste Bin detailed'!$F$23/100)</f>
        <v>2.5595086918268617</v>
      </c>
      <c r="AB9" s="91">
        <f>'[2]EU Inhabitants'!W17*('[2]Weighted Average'!W11/1000)*('[2]Waste Bin detailed'!$F$23/100)</f>
        <v>2.5617732729298055</v>
      </c>
      <c r="AC9" s="91">
        <f>'[2]EU Inhabitants'!X17*('[2]Weighted Average'!X11/1000)*('[2]Waste Bin detailed'!$F$23/100)</f>
        <v>2.565202098553967</v>
      </c>
      <c r="AD9" s="91">
        <f>'[2]EU Inhabitants'!Y17*('[2]Weighted Average'!Y11/1000)*('[2]Waste Bin detailed'!$F$23/100)</f>
        <v>2.6311242165298871</v>
      </c>
      <c r="AE9" s="91">
        <f>'[2]EU Inhabitants'!Z17*('[2]Weighted Average'!Z11/1000)*('[2]Waste Bin detailed'!$F$23/100)</f>
        <v>2.6580229186728612</v>
      </c>
      <c r="AF9" s="91">
        <f>'[2]EU Inhabitants'!AA17*('[2]Weighted Average'!AA11/1000)*('[2]Waste Bin detailed'!$F$23/100)</f>
        <v>2.6527418011719122</v>
      </c>
      <c r="AG9" s="91">
        <f>'[2]EU Inhabitants'!AB17*('[2]Weighted Average'!AB11/1000)*('[2]Waste Bin detailed'!$F$23/100)</f>
        <v>2.6465327013302331</v>
      </c>
      <c r="AH9" s="91">
        <f>'[2]EU Inhabitants'!AC17*('[2]Weighted Average'!AC11/1000)*('[2]Waste Bin detailed'!$F$23/100)</f>
        <v>2.6394421726317119</v>
      </c>
      <c r="AI9" s="91">
        <f>'[2]EU Inhabitants'!AD17*('[2]Weighted Average'!AD11/1000)*('[2]Waste Bin detailed'!$F$23/100)</f>
        <v>2.6314131515429962</v>
      </c>
      <c r="AJ9" s="91">
        <f>'[2]EU Inhabitants'!AE17*('[2]Weighted Average'!AE11/1000)*('[2]Waste Bin detailed'!$F$23/100)</f>
        <v>2.623670937904683</v>
      </c>
      <c r="AK9" s="91">
        <f>'[2]EU Inhabitants'!AF17*('[2]Weighted Average'!AF11/1000)*('[2]Waste Bin detailed'!$F$23/100)</f>
        <v>2.6163380473714337</v>
      </c>
      <c r="AL9" s="91">
        <f>'[2]EU Inhabitants'!AG17*('[2]Weighted Average'!AG11/1000)*('[2]Waste Bin detailed'!$F$23/100)</f>
        <v>2.6092616629147458</v>
      </c>
      <c r="AM9" s="91">
        <f>'[2]EU Inhabitants'!AH17*('[2]Weighted Average'!AH11/1000)*('[2]Waste Bin detailed'!$F$23/100)</f>
        <v>2.6026338174060784</v>
      </c>
      <c r="AN9" s="91">
        <f>'[2]EU Inhabitants'!AI17*('[2]Weighted Average'!AI11/1000)*('[2]Waste Bin detailed'!$F$23/100)</f>
        <v>2.5965370482452244</v>
      </c>
      <c r="AO9" s="91">
        <f>'[2]EU Inhabitants'!AJ17*('[2]Weighted Average'!AJ11/1000)*('[2]Waste Bin detailed'!$F$23/100)</f>
        <v>2.5910162881149499</v>
      </c>
      <c r="AP9" s="91">
        <f>'[2]EU Inhabitants'!AK17*('[2]Weighted Average'!AK11/1000)*('[2]Waste Bin detailed'!$F$23/100)</f>
        <v>2.5891723634666084</v>
      </c>
      <c r="AQ9" s="91">
        <f>'[2]EU Inhabitants'!AL17*('[2]Weighted Average'!AL11/1000)*('[2]Waste Bin detailed'!$F$23/100)</f>
        <v>2.5878410309508393</v>
      </c>
      <c r="AR9" s="91">
        <f>'[2]EU Inhabitants'!AM17*('[2]Weighted Average'!AM11/1000)*('[2]Waste Bin detailed'!$F$23/100)</f>
        <v>2.5867983326769153</v>
      </c>
      <c r="AS9" s="91">
        <f>'[2]EU Inhabitants'!AN17*('[2]Weighted Average'!AN11/1000)*('[2]Waste Bin detailed'!$F$23/100)</f>
        <v>2.5862687709212162</v>
      </c>
      <c r="AT9" s="91">
        <f>'[2]EU Inhabitants'!AO17*('[2]Weighted Average'!AO11/1000)*('[2]Waste Bin detailed'!$F$23/100)</f>
        <v>2.5856534876887158</v>
      </c>
      <c r="AU9" s="91">
        <f>'[2]EU Inhabitants'!AP17*('[2]Weighted Average'!AP11/1000)*('[2]Waste Bin detailed'!$F$23/100)</f>
        <v>2.5852115468484911</v>
      </c>
      <c r="AV9" s="91">
        <f>'[2]EU Inhabitants'!AQ17*('[2]Weighted Average'!AQ11/1000)*('[2]Waste Bin detailed'!$F$23/100)</f>
        <v>2.5848827885424654</v>
      </c>
      <c r="AW9" s="91">
        <f>'[2]EU Inhabitants'!AR17*('[2]Weighted Average'!AR11/1000)*('[2]Waste Bin detailed'!$F$23/100)</f>
        <v>2.5846573418319503</v>
      </c>
      <c r="AX9" s="91">
        <f>'[2]EU Inhabitants'!AS17*('[2]Weighted Average'!AS11/1000)*('[2]Waste Bin detailed'!$F$23/100)</f>
        <v>2.5844829953231132</v>
      </c>
      <c r="AY9" s="91">
        <f>'[2]EU Inhabitants'!AT17*('[2]Weighted Average'!AT11/1000)*('[2]Waste Bin detailed'!$F$23/100)</f>
        <v>2.5842274742840319</v>
      </c>
      <c r="AZ9" s="91">
        <f>'[2]EU Inhabitants'!AU17*('[2]Weighted Average'!AU11/1000)*('[2]Waste Bin detailed'!$F$23/100)</f>
        <v>2.5839390254790091</v>
      </c>
      <c r="BA9" s="91">
        <f>'[2]EU Inhabitants'!AV17*('[2]Weighted Average'!AV11/1000)*('[2]Waste Bin detailed'!$F$23/100)</f>
        <v>2.5836019822701801</v>
      </c>
      <c r="BB9" s="91">
        <f>'[2]EU Inhabitants'!AW17*('[2]Weighted Average'!AW11/1000)*('[2]Waste Bin detailed'!$F$23/100)</f>
        <v>2.5831747239810143</v>
      </c>
      <c r="BC9" s="91">
        <f>'[2]EU Inhabitants'!AX17*('[2]Weighted Average'!AX11/1000)*('[2]Waste Bin detailed'!$F$23/100)</f>
        <v>2.5826222660002949</v>
      </c>
      <c r="BD9" s="91">
        <f>'[2]EU Inhabitants'!AY17*('[2]Weighted Average'!AY11/1000)*('[2]Waste Bin detailed'!$F$23/100)</f>
        <v>2.5820462913914688</v>
      </c>
      <c r="BE9" s="91">
        <f>'[2]EU Inhabitants'!AZ17*('[2]Weighted Average'!AZ11/1000)*('[2]Waste Bin detailed'!$F$23/100)</f>
        <v>2.5812701743627424</v>
      </c>
    </row>
    <row r="10" spans="1:57" x14ac:dyDescent="0.35">
      <c r="A10" s="86" t="s">
        <v>636</v>
      </c>
      <c r="C10" s="86" t="s">
        <v>4</v>
      </c>
      <c r="D10" s="87" t="s">
        <v>621</v>
      </c>
      <c r="E10" s="87"/>
      <c r="F10" s="90" t="s">
        <v>53</v>
      </c>
      <c r="G10" s="91">
        <f>'[2]EU Inhabitants'!B18*('[2]Weighted Average'!B11/1000)*('[2]Waste Bin detailed'!$F$23/100)</f>
        <v>7.1609551229772022</v>
      </c>
      <c r="H10" s="91">
        <f>'[2]EU Inhabitants'!C18*('[2]Weighted Average'!C11/1000)*('[2]Waste Bin detailed'!$F$23/100)</f>
        <v>7.2656070264492065</v>
      </c>
      <c r="I10" s="91">
        <f>'[2]EU Inhabitants'!D18*('[2]Weighted Average'!D11/1000)*('[2]Waste Bin detailed'!$F$23/100)</f>
        <v>7.3926722260643896</v>
      </c>
      <c r="J10" s="91">
        <f>'[2]EU Inhabitants'!E18*('[2]Weighted Average'!E11/1000)*('[2]Waste Bin detailed'!$F$23/100)</f>
        <v>7.5149079679596564</v>
      </c>
      <c r="K10" s="91">
        <f>'[2]EU Inhabitants'!F18*('[2]Weighted Average'!F11/1000)*('[2]Waste Bin detailed'!$F$23/100)</f>
        <v>7.6378338321500259</v>
      </c>
      <c r="L10" s="91">
        <f>'[2]EU Inhabitants'!G18*('[2]Weighted Average'!G11/1000)*('[2]Waste Bin detailed'!$F$23/100)</f>
        <v>7.7955526540326341</v>
      </c>
      <c r="M10" s="91">
        <f>'[2]EU Inhabitants'!H18*('[2]Weighted Average'!H11/1000)*('[2]Waste Bin detailed'!$F$23/100)</f>
        <v>7.9784632265541076</v>
      </c>
      <c r="N10" s="91">
        <f>'[2]EU Inhabitants'!I18*('[2]Weighted Average'!I11/1000)*('[2]Waste Bin detailed'!$F$23/100)</f>
        <v>8.227403512332895</v>
      </c>
      <c r="O10" s="91">
        <f>'[2]EU Inhabitants'!J18*('[2]Weighted Average'!J11/1000)*('[2]Waste Bin detailed'!$F$23/100)</f>
        <v>8.44867881065022</v>
      </c>
      <c r="P10" s="91">
        <f>'[2]EU Inhabitants'!K18*('[2]Weighted Average'!K11/1000)*('[2]Waste Bin detailed'!$F$23/100)</f>
        <v>8.5672979890532712</v>
      </c>
      <c r="Q10" s="91">
        <f>'[2]EU Inhabitants'!L18*('[2]Weighted Average'!L11/1000)*('[2]Waste Bin detailed'!$F$23/100)</f>
        <v>8.6182442581011429</v>
      </c>
      <c r="R10" s="91">
        <f>'[2]EU Inhabitants'!M18*('[2]Weighted Average'!M11/1000)*('[2]Waste Bin detailed'!$F$23/100)</f>
        <v>8.6539411459461792</v>
      </c>
      <c r="S10" s="91">
        <f>'[2]EU Inhabitants'!N18*('[2]Weighted Average'!N11/1000)*('[2]Waste Bin detailed'!$F$23/100)</f>
        <v>8.6876160144977419</v>
      </c>
      <c r="T10" s="91">
        <f>'[2]EU Inhabitants'!O18*('[2]Weighted Average'!O11/1000)*('[2]Waste Bin detailed'!$F$23/100)</f>
        <v>8.726188942333442</v>
      </c>
      <c r="U10" s="91">
        <f>'[2]EU Inhabitants'!P18*('[2]Weighted Average'!P11/1000)*('[2]Waste Bin detailed'!$F$23/100)</f>
        <v>8.7803286334043076</v>
      </c>
      <c r="V10" s="91">
        <f>'[2]EU Inhabitants'!Q18*('[2]Weighted Average'!Q11/1000)*('[2]Waste Bin detailed'!$F$23/100)</f>
        <v>8.8571270485741369</v>
      </c>
      <c r="W10" s="91">
        <f>'[2]EU Inhabitants'!R18*('[2]Weighted Average'!R11/1000)*('[2]Waste Bin detailed'!$F$23/100)</f>
        <v>8.95195292831181</v>
      </c>
      <c r="X10" s="91">
        <f>'[2]EU Inhabitants'!S18*('[2]Weighted Average'!S11/1000)*('[2]Waste Bin detailed'!$F$23/100)</f>
        <v>9.063809352136845</v>
      </c>
      <c r="Y10" s="91">
        <f>'[2]EU Inhabitants'!T18*('[2]Weighted Average'!T11/1000)*('[2]Waste Bin detailed'!$F$23/100)</f>
        <v>9.1515373093229311</v>
      </c>
      <c r="Z10" s="91">
        <f>'[2]EU Inhabitants'!U18*('[2]Weighted Average'!U11/1000)*('[2]Waste Bin detailed'!$F$23/100)</f>
        <v>9.445179894527362</v>
      </c>
      <c r="AA10" s="91">
        <f>'[2]EU Inhabitants'!V18*('[2]Weighted Average'!V11/1000)*('[2]Waste Bin detailed'!$F$23/100)</f>
        <v>9.5611413073320701</v>
      </c>
      <c r="AB10" s="91">
        <f>'[2]EU Inhabitants'!W18*('[2]Weighted Average'!W11/1000)*('[2]Waste Bin detailed'!$F$23/100)</f>
        <v>9.6424145373221783</v>
      </c>
      <c r="AC10" s="91">
        <f>'[2]EU Inhabitants'!X18*('[2]Weighted Average'!X11/1000)*('[2]Waste Bin detailed'!$F$23/100)</f>
        <v>9.7461870132448709</v>
      </c>
      <c r="AD10" s="91">
        <f>'[2]EU Inhabitants'!Y18*('[2]Weighted Average'!Y11/1000)*('[2]Waste Bin detailed'!$F$23/100)</f>
        <v>10.154372581708671</v>
      </c>
      <c r="AE10" s="91">
        <f>'[2]EU Inhabitants'!Z18*('[2]Weighted Average'!Z11/1000)*('[2]Waste Bin detailed'!$F$23/100)</f>
        <v>10.06441838256981</v>
      </c>
      <c r="AF10" s="91">
        <f>'[2]EU Inhabitants'!AA18*('[2]Weighted Average'!AA11/1000)*('[2]Waste Bin detailed'!$F$23/100)</f>
        <v>10.124346487322926</v>
      </c>
      <c r="AG10" s="91">
        <f>'[2]EU Inhabitants'!AB18*('[2]Weighted Average'!AB11/1000)*('[2]Waste Bin detailed'!$F$23/100)</f>
        <v>10.184845326399559</v>
      </c>
      <c r="AH10" s="91">
        <f>'[2]EU Inhabitants'!AC18*('[2]Weighted Average'!AC11/1000)*('[2]Waste Bin detailed'!$F$23/100)</f>
        <v>10.24608141207904</v>
      </c>
      <c r="AI10" s="91">
        <f>'[2]EU Inhabitants'!AD18*('[2]Weighted Average'!AD11/1000)*('[2]Waste Bin detailed'!$F$23/100)</f>
        <v>10.308153119365796</v>
      </c>
      <c r="AJ10" s="91">
        <f>'[2]EU Inhabitants'!AE18*('[2]Weighted Average'!AE11/1000)*('[2]Waste Bin detailed'!$F$23/100)</f>
        <v>10.369949423750422</v>
      </c>
      <c r="AK10" s="91">
        <f>'[2]EU Inhabitants'!AF18*('[2]Weighted Average'!AF11/1000)*('[2]Waste Bin detailed'!$F$23/100)</f>
        <v>10.4316189180962</v>
      </c>
      <c r="AL10" s="91">
        <f>'[2]EU Inhabitants'!AG18*('[2]Weighted Average'!AG11/1000)*('[2]Waste Bin detailed'!$F$23/100)</f>
        <v>10.493207867108456</v>
      </c>
      <c r="AM10" s="91">
        <f>'[2]EU Inhabitants'!AH18*('[2]Weighted Average'!AH11/1000)*('[2]Waste Bin detailed'!$F$23/100)</f>
        <v>10.554769124457625</v>
      </c>
      <c r="AN10" s="91">
        <f>'[2]EU Inhabitants'!AI18*('[2]Weighted Average'!AI11/1000)*('[2]Waste Bin detailed'!$F$23/100)</f>
        <v>10.616283745576416</v>
      </c>
      <c r="AO10" s="91">
        <f>'[2]EU Inhabitants'!AJ18*('[2]Weighted Average'!AJ11/1000)*('[2]Waste Bin detailed'!$F$23/100)</f>
        <v>10.677723310824373</v>
      </c>
      <c r="AP10" s="91">
        <f>'[2]EU Inhabitants'!AK18*('[2]Weighted Average'!AK11/1000)*('[2]Waste Bin detailed'!$F$23/100)</f>
        <v>10.744822652918128</v>
      </c>
      <c r="AQ10" s="91">
        <f>'[2]EU Inhabitants'!AL18*('[2]Weighted Average'!AL11/1000)*('[2]Waste Bin detailed'!$F$23/100)</f>
        <v>10.811009795769476</v>
      </c>
      <c r="AR10" s="91">
        <f>'[2]EU Inhabitants'!AM18*('[2]Weighted Average'!AM11/1000)*('[2]Waste Bin detailed'!$F$23/100)</f>
        <v>10.876189011020667</v>
      </c>
      <c r="AS10" s="91">
        <f>'[2]EU Inhabitants'!AN18*('[2]Weighted Average'!AN11/1000)*('[2]Waste Bin detailed'!$F$23/100)</f>
        <v>10.940219434184741</v>
      </c>
      <c r="AT10" s="91">
        <f>'[2]EU Inhabitants'!AO18*('[2]Weighted Average'!AO11/1000)*('[2]Waste Bin detailed'!$F$23/100)</f>
        <v>11.003829491539733</v>
      </c>
      <c r="AU10" s="91">
        <f>'[2]EU Inhabitants'!AP18*('[2]Weighted Average'!AP11/1000)*('[2]Waste Bin detailed'!$F$23/100)</f>
        <v>11.066467200298003</v>
      </c>
      <c r="AV10" s="91">
        <f>'[2]EU Inhabitants'!AQ18*('[2]Weighted Average'!AQ11/1000)*('[2]Waste Bin detailed'!$F$23/100)</f>
        <v>11.12784363005917</v>
      </c>
      <c r="AW10" s="91">
        <f>'[2]EU Inhabitants'!AR18*('[2]Weighted Average'!AR11/1000)*('[2]Waste Bin detailed'!$F$23/100)</f>
        <v>11.187586005452852</v>
      </c>
      <c r="AX10" s="91">
        <f>'[2]EU Inhabitants'!AS18*('[2]Weighted Average'!AS11/1000)*('[2]Waste Bin detailed'!$F$23/100)</f>
        <v>11.245559212786345</v>
      </c>
      <c r="AY10" s="91">
        <f>'[2]EU Inhabitants'!AT18*('[2]Weighted Average'!AT11/1000)*('[2]Waste Bin detailed'!$F$23/100)</f>
        <v>11.301509125275656</v>
      </c>
      <c r="AZ10" s="91">
        <f>'[2]EU Inhabitants'!AU18*('[2]Weighted Average'!AU11/1000)*('[2]Waste Bin detailed'!$F$23/100)</f>
        <v>11.355667262899562</v>
      </c>
      <c r="BA10" s="91">
        <f>'[2]EU Inhabitants'!AV18*('[2]Weighted Average'!AV11/1000)*('[2]Waste Bin detailed'!$F$23/100)</f>
        <v>11.40696327582318</v>
      </c>
      <c r="BB10" s="91">
        <f>'[2]EU Inhabitants'!AW18*('[2]Weighted Average'!AW11/1000)*('[2]Waste Bin detailed'!$F$23/100)</f>
        <v>11.454485880609536</v>
      </c>
      <c r="BC10" s="91">
        <f>'[2]EU Inhabitants'!AX18*('[2]Weighted Average'!AX11/1000)*('[2]Waste Bin detailed'!$F$23/100)</f>
        <v>11.498118489654598</v>
      </c>
      <c r="BD10" s="91">
        <f>'[2]EU Inhabitants'!AY18*('[2]Weighted Average'!AY11/1000)*('[2]Waste Bin detailed'!$F$23/100)</f>
        <v>11.537627313226746</v>
      </c>
      <c r="BE10" s="91">
        <f>'[2]EU Inhabitants'!AZ18*('[2]Weighted Average'!AZ11/1000)*('[2]Waste Bin detailed'!$F$23/100)</f>
        <v>11.572824035630457</v>
      </c>
    </row>
    <row r="11" spans="1:57" x14ac:dyDescent="0.35">
      <c r="A11" s="86" t="s">
        <v>636</v>
      </c>
      <c r="C11" s="86" t="s">
        <v>4</v>
      </c>
      <c r="D11" s="87" t="s">
        <v>621</v>
      </c>
      <c r="E11" s="87"/>
      <c r="F11" s="90" t="s">
        <v>50</v>
      </c>
      <c r="G11" s="91">
        <f>'[2]EU Inhabitants'!B19*('[2]Weighted Average'!B11/1000)*('[2]Waste Bin detailed'!$F$23/100)</f>
        <v>20.426857345655588</v>
      </c>
      <c r="H11" s="91">
        <f>'[2]EU Inhabitants'!C19*('[2]Weighted Average'!C11/1000)*('[2]Waste Bin detailed'!$F$23/100)</f>
        <v>20.54121973952773</v>
      </c>
      <c r="I11" s="91">
        <f>'[2]EU Inhabitants'!D19*('[2]Weighted Average'!D11/1000)*('[2]Waste Bin detailed'!$F$23/100)</f>
        <v>20.640920970263632</v>
      </c>
      <c r="J11" s="91">
        <f>'[2]EU Inhabitants'!E19*('[2]Weighted Average'!E11/1000)*('[2]Waste Bin detailed'!$F$23/100)</f>
        <v>20.693000652444592</v>
      </c>
      <c r="K11" s="91">
        <f>'[2]EU Inhabitants'!F19*('[2]Weighted Average'!F11/1000)*('[2]Waste Bin detailed'!$F$23/100)</f>
        <v>20.740583477623108</v>
      </c>
      <c r="L11" s="91">
        <f>'[2]EU Inhabitants'!G19*('[2]Weighted Average'!G11/1000)*('[2]Waste Bin detailed'!$F$23/100)</f>
        <v>20.798479695390206</v>
      </c>
      <c r="M11" s="91">
        <f>'[2]EU Inhabitants'!H19*('[2]Weighted Average'!H11/1000)*('[2]Waste Bin detailed'!$F$23/100)</f>
        <v>20.864417080705092</v>
      </c>
      <c r="N11" s="91">
        <f>'[2]EU Inhabitants'!I19*('[2]Weighted Average'!I11/1000)*('[2]Waste Bin detailed'!$F$23/100)</f>
        <v>20.920558146422273</v>
      </c>
      <c r="O11" s="91">
        <f>'[2]EU Inhabitants'!J19*('[2]Weighted Average'!J11/1000)*('[2]Waste Bin detailed'!$F$23/100)</f>
        <v>20.9634882183868</v>
      </c>
      <c r="P11" s="91">
        <f>'[2]EU Inhabitants'!K19*('[2]Weighted Average'!K11/1000)*('[2]Waste Bin detailed'!$F$23/100)</f>
        <v>21.023051781660065</v>
      </c>
      <c r="Q11" s="91">
        <f>'[2]EU Inhabitants'!L19*('[2]Weighted Average'!L11/1000)*('[2]Waste Bin detailed'!$F$23/100)</f>
        <v>21.063911458411301</v>
      </c>
      <c r="R11" s="91">
        <f>'[2]EU Inhabitants'!M19*('[2]Weighted Average'!M11/1000)*('[2]Waste Bin detailed'!$F$23/100)</f>
        <v>21.059655613718348</v>
      </c>
      <c r="S11" s="91">
        <f>'[2]EU Inhabitants'!N19*('[2]Weighted Average'!N11/1000)*('[2]Waste Bin detailed'!$F$23/100)</f>
        <v>20.986797798617484</v>
      </c>
      <c r="T11" s="91">
        <f>'[2]EU Inhabitants'!O19*('[2]Weighted Average'!O11/1000)*('[2]Waste Bin detailed'!$F$23/100)</f>
        <v>20.829550297030377</v>
      </c>
      <c r="U11" s="91">
        <f>'[2]EU Inhabitants'!P19*('[2]Weighted Average'!P11/1000)*('[2]Waste Bin detailed'!$F$23/100)</f>
        <v>20.686506678907094</v>
      </c>
      <c r="V11" s="91">
        <f>'[2]EU Inhabitants'!Q19*('[2]Weighted Average'!Q11/1000)*('[2]Waste Bin detailed'!$F$23/100)</f>
        <v>20.55975068591507</v>
      </c>
      <c r="W11" s="91">
        <f>'[2]EU Inhabitants'!R19*('[2]Weighted Average'!R11/1000)*('[2]Waste Bin detailed'!$F$23/100)</f>
        <v>20.425256636347576</v>
      </c>
      <c r="X11" s="91">
        <f>'[2]EU Inhabitants'!S19*('[2]Weighted Average'!S11/1000)*('[2]Waste Bin detailed'!$F$23/100)</f>
        <v>20.399881953224586</v>
      </c>
      <c r="Y11" s="91">
        <f>'[2]EU Inhabitants'!T19*('[2]Weighted Average'!T11/1000)*('[2]Waste Bin detailed'!$F$23/100)</f>
        <v>20.349936867047983</v>
      </c>
      <c r="Z11" s="91">
        <f>'[2]EU Inhabitants'!U19*('[2]Weighted Average'!U11/1000)*('[2]Waste Bin detailed'!$F$23/100)</f>
        <v>20.65473281317151</v>
      </c>
      <c r="AA11" s="91">
        <f>'[2]EU Inhabitants'!V19*('[2]Weighted Average'!V11/1000)*('[2]Waste Bin detailed'!$F$23/100)</f>
        <v>20.643157048292206</v>
      </c>
      <c r="AB11" s="91">
        <f>'[2]EU Inhabitants'!W19*('[2]Weighted Average'!W11/1000)*('[2]Waste Bin detailed'!$F$23/100)</f>
        <v>20.567545455610507</v>
      </c>
      <c r="AC11" s="91">
        <f>'[2]EU Inhabitants'!X19*('[2]Weighted Average'!X11/1000)*('[2]Waste Bin detailed'!$F$23/100)</f>
        <v>20.146820336460696</v>
      </c>
      <c r="AD11" s="91">
        <f>'[2]EU Inhabitants'!Y19*('[2]Weighted Average'!Y11/1000)*('[2]Waste Bin detailed'!$F$23/100)</f>
        <v>20.060620250845862</v>
      </c>
      <c r="AE11" s="91">
        <f>'[2]EU Inhabitants'!Z19*('[2]Weighted Average'!Z11/1000)*('[2]Waste Bin detailed'!$F$23/100)</f>
        <v>19.974434868084469</v>
      </c>
      <c r="AF11" s="91">
        <f>'[2]EU Inhabitants'!AA19*('[2]Weighted Average'!AA11/1000)*('[2]Waste Bin detailed'!$F$23/100)</f>
        <v>19.874325498312373</v>
      </c>
      <c r="AG11" s="91">
        <f>'[2]EU Inhabitants'!AB19*('[2]Weighted Average'!AB11/1000)*('[2]Waste Bin detailed'!$F$23/100)</f>
        <v>19.769300070544293</v>
      </c>
      <c r="AH11" s="91">
        <f>'[2]EU Inhabitants'!AC19*('[2]Weighted Average'!AC11/1000)*('[2]Waste Bin detailed'!$F$23/100)</f>
        <v>19.658930540973888</v>
      </c>
      <c r="AI11" s="91">
        <f>'[2]EU Inhabitants'!AD19*('[2]Weighted Average'!AD11/1000)*('[2]Waste Bin detailed'!$F$23/100)</f>
        <v>19.54424118349128</v>
      </c>
      <c r="AJ11" s="91">
        <f>'[2]EU Inhabitants'!AE19*('[2]Weighted Average'!AE11/1000)*('[2]Waste Bin detailed'!$F$23/100)</f>
        <v>19.431342870935143</v>
      </c>
      <c r="AK11" s="91">
        <f>'[2]EU Inhabitants'!AF19*('[2]Weighted Average'!AF11/1000)*('[2]Waste Bin detailed'!$F$23/100)</f>
        <v>19.32012120869479</v>
      </c>
      <c r="AL11" s="91">
        <f>'[2]EU Inhabitants'!AG19*('[2]Weighted Average'!AG11/1000)*('[2]Waste Bin detailed'!$F$23/100)</f>
        <v>19.210578959555949</v>
      </c>
      <c r="AM11" s="91">
        <f>'[2]EU Inhabitants'!AH19*('[2]Weighted Average'!AH11/1000)*('[2]Waste Bin detailed'!$F$23/100)</f>
        <v>19.103186322024523</v>
      </c>
      <c r="AN11" s="91">
        <f>'[2]EU Inhabitants'!AI19*('[2]Weighted Average'!AI11/1000)*('[2]Waste Bin detailed'!$F$23/100)</f>
        <v>18.998474535766132</v>
      </c>
      <c r="AO11" s="91">
        <f>'[2]EU Inhabitants'!AJ19*('[2]Weighted Average'!AJ11/1000)*('[2]Waste Bin detailed'!$F$23/100)</f>
        <v>18.89522041253651</v>
      </c>
      <c r="AP11" s="91">
        <f>'[2]EU Inhabitants'!AK19*('[2]Weighted Average'!AK11/1000)*('[2]Waste Bin detailed'!$F$23/100)</f>
        <v>18.794037706128751</v>
      </c>
      <c r="AQ11" s="91">
        <f>'[2]EU Inhabitants'!AL19*('[2]Weighted Average'!AL11/1000)*('[2]Waste Bin detailed'!$F$23/100)</f>
        <v>18.692870387806241</v>
      </c>
      <c r="AR11" s="91">
        <f>'[2]EU Inhabitants'!AM19*('[2]Weighted Average'!AM11/1000)*('[2]Waste Bin detailed'!$F$23/100)</f>
        <v>18.592096766703996</v>
      </c>
      <c r="AS11" s="91">
        <f>'[2]EU Inhabitants'!AN19*('[2]Weighted Average'!AN11/1000)*('[2]Waste Bin detailed'!$F$23/100)</f>
        <v>18.493299712564937</v>
      </c>
      <c r="AT11" s="91">
        <f>'[2]EU Inhabitants'!AO19*('[2]Weighted Average'!AO11/1000)*('[2]Waste Bin detailed'!$F$23/100)</f>
        <v>18.394444941629455</v>
      </c>
      <c r="AU11" s="91">
        <f>'[2]EU Inhabitants'!AP19*('[2]Weighted Average'!AP11/1000)*('[2]Waste Bin detailed'!$F$23/100)</f>
        <v>18.296762912190779</v>
      </c>
      <c r="AV11" s="91">
        <f>'[2]EU Inhabitants'!AQ19*('[2]Weighted Average'!AQ11/1000)*('[2]Waste Bin detailed'!$F$23/100)</f>
        <v>18.199098729953327</v>
      </c>
      <c r="AW11" s="91">
        <f>'[2]EU Inhabitants'!AR19*('[2]Weighted Average'!AR11/1000)*('[2]Waste Bin detailed'!$F$23/100)</f>
        <v>18.101350604532346</v>
      </c>
      <c r="AX11" s="91">
        <f>'[2]EU Inhabitants'!AS19*('[2]Weighted Average'!AS11/1000)*('[2]Waste Bin detailed'!$F$23/100)</f>
        <v>18.002584941182953</v>
      </c>
      <c r="AY11" s="91">
        <f>'[2]EU Inhabitants'!AT19*('[2]Weighted Average'!AT11/1000)*('[2]Waste Bin detailed'!$F$23/100)</f>
        <v>17.902940797832859</v>
      </c>
      <c r="AZ11" s="91">
        <f>'[2]EU Inhabitants'!AU19*('[2]Weighted Average'!AU11/1000)*('[2]Waste Bin detailed'!$F$23/100)</f>
        <v>17.802012535837438</v>
      </c>
      <c r="BA11" s="91">
        <f>'[2]EU Inhabitants'!AV19*('[2]Weighted Average'!AV11/1000)*('[2]Waste Bin detailed'!$F$23/100)</f>
        <v>17.699655305576613</v>
      </c>
      <c r="BB11" s="91">
        <f>'[2]EU Inhabitants'!AW19*('[2]Weighted Average'!AW11/1000)*('[2]Waste Bin detailed'!$F$23/100)</f>
        <v>17.594425539688299</v>
      </c>
      <c r="BC11" s="91">
        <f>'[2]EU Inhabitants'!AX19*('[2]Weighted Average'!AX11/1000)*('[2]Waste Bin detailed'!$F$23/100)</f>
        <v>17.487182318213719</v>
      </c>
      <c r="BD11" s="91">
        <f>'[2]EU Inhabitants'!AY19*('[2]Weighted Average'!AY11/1000)*('[2]Waste Bin detailed'!$F$23/100)</f>
        <v>17.377806047098872</v>
      </c>
      <c r="BE11" s="91">
        <f>'[2]EU Inhabitants'!AZ19*('[2]Weighted Average'!AZ11/1000)*('[2]Waste Bin detailed'!$F$23/100)</f>
        <v>17.26569983955098</v>
      </c>
    </row>
    <row r="12" spans="1:57" x14ac:dyDescent="0.35">
      <c r="A12" s="86" t="s">
        <v>636</v>
      </c>
      <c r="C12" s="86" t="s">
        <v>4</v>
      </c>
      <c r="D12" s="87" t="s">
        <v>621</v>
      </c>
      <c r="E12" s="87"/>
      <c r="F12" s="90" t="s">
        <v>36</v>
      </c>
      <c r="G12" s="91">
        <f>'[2]EU Inhabitants'!B20*('[2]Weighted Average'!B11/1000)*('[2]Waste Bin detailed'!$F$23/100)</f>
        <v>76.717450823670745</v>
      </c>
      <c r="H12" s="91">
        <f>'[2]EU Inhabitants'!C20*('[2]Weighted Average'!C11/1000)*('[2]Waste Bin detailed'!$F$23/100)</f>
        <v>77.087554783661489</v>
      </c>
      <c r="I12" s="91">
        <f>'[2]EU Inhabitants'!D20*('[2]Weighted Average'!D11/1000)*('[2]Waste Bin detailed'!$F$23/100)</f>
        <v>77.790651685547019</v>
      </c>
      <c r="J12" s="91">
        <f>'[2]EU Inhabitants'!E20*('[2]Weighted Average'!E11/1000)*('[2]Waste Bin detailed'!$F$23/100)</f>
        <v>79.292938475650061</v>
      </c>
      <c r="K12" s="91">
        <f>'[2]EU Inhabitants'!F20*('[2]Weighted Average'!F11/1000)*('[2]Waste Bin detailed'!$F$23/100)</f>
        <v>80.660803966080024</v>
      </c>
      <c r="L12" s="91">
        <f>'[2]EU Inhabitants'!G20*('[2]Weighted Average'!G11/1000)*('[2]Waste Bin detailed'!$F$23/100)</f>
        <v>82.087988196965611</v>
      </c>
      <c r="M12" s="91">
        <f>'[2]EU Inhabitants'!H20*('[2]Weighted Average'!H11/1000)*('[2]Waste Bin detailed'!$F$23/100)</f>
        <v>83.440807618636924</v>
      </c>
      <c r="N12" s="91">
        <f>'[2]EU Inhabitants'!I20*('[2]Weighted Average'!I11/1000)*('[2]Waste Bin detailed'!$F$23/100)</f>
        <v>84.896659110894149</v>
      </c>
      <c r="O12" s="91">
        <f>'[2]EU Inhabitants'!J20*('[2]Weighted Average'!J11/1000)*('[2]Waste Bin detailed'!$F$23/100)</f>
        <v>86.555077989570435</v>
      </c>
      <c r="P12" s="91">
        <f>'[2]EU Inhabitants'!K20*('[2]Weighted Average'!K11/1000)*('[2]Waste Bin detailed'!$F$23/100)</f>
        <v>87.617212529473733</v>
      </c>
      <c r="Q12" s="91">
        <f>'[2]EU Inhabitants'!L20*('[2]Weighted Average'!L11/1000)*('[2]Waste Bin detailed'!$F$23/100)</f>
        <v>88.062287671172186</v>
      </c>
      <c r="R12" s="91">
        <f>'[2]EU Inhabitants'!M20*('[2]Weighted Average'!M11/1000)*('[2]Waste Bin detailed'!$F$23/100)</f>
        <v>88.35385940776618</v>
      </c>
      <c r="S12" s="91">
        <f>'[2]EU Inhabitants'!N20*('[2]Weighted Average'!N11/1000)*('[2]Waste Bin detailed'!$F$23/100)</f>
        <v>88.627865102936994</v>
      </c>
      <c r="T12" s="91">
        <f>'[2]EU Inhabitants'!O20*('[2]Weighted Average'!O11/1000)*('[2]Waste Bin detailed'!$F$23/100)</f>
        <v>88.454651951118137</v>
      </c>
      <c r="U12" s="91">
        <f>'[2]EU Inhabitants'!P20*('[2]Weighted Average'!P11/1000)*('[2]Waste Bin detailed'!$F$23/100)</f>
        <v>88.056365895742076</v>
      </c>
      <c r="V12" s="91">
        <f>'[2]EU Inhabitants'!Q20*('[2]Weighted Average'!Q11/1000)*('[2]Waste Bin detailed'!$F$23/100)</f>
        <v>87.952651751839667</v>
      </c>
      <c r="W12" s="91">
        <f>'[2]EU Inhabitants'!R20*('[2]Weighted Average'!R11/1000)*('[2]Waste Bin detailed'!$F$23/100)</f>
        <v>87.961156018518651</v>
      </c>
      <c r="X12" s="91">
        <f>'[2]EU Inhabitants'!S20*('[2]Weighted Average'!S11/1000)*('[2]Waste Bin detailed'!$F$23/100)</f>
        <v>88.145355225041044</v>
      </c>
      <c r="Y12" s="91">
        <f>'[2]EU Inhabitants'!T20*('[2]Weighted Average'!T11/1000)*('[2]Waste Bin detailed'!$F$23/100)</f>
        <v>88.397901974739639</v>
      </c>
      <c r="Z12" s="91">
        <f>'[2]EU Inhabitants'!U20*('[2]Weighted Average'!U11/1000)*('[2]Waste Bin detailed'!$F$23/100)</f>
        <v>90.397079959427856</v>
      </c>
      <c r="AA12" s="91">
        <f>'[2]EU Inhabitants'!V20*('[2]Weighted Average'!V11/1000)*('[2]Waste Bin detailed'!$F$23/100)</f>
        <v>91.159085596644175</v>
      </c>
      <c r="AB12" s="91">
        <f>'[2]EU Inhabitants'!W20*('[2]Weighted Average'!W11/1000)*('[2]Waste Bin detailed'!$F$23/100)</f>
        <v>91.292106886829558</v>
      </c>
      <c r="AC12" s="91">
        <f>'[2]EU Inhabitants'!X20*('[2]Weighted Average'!X11/1000)*('[2]Waste Bin detailed'!$F$23/100)</f>
        <v>91.361557373716238</v>
      </c>
      <c r="AD12" s="91">
        <f>'[2]EU Inhabitants'!Y20*('[2]Weighted Average'!Y11/1000)*('[2]Waste Bin detailed'!$F$23/100)</f>
        <v>92.627600724279517</v>
      </c>
      <c r="AE12" s="91">
        <f>'[2]EU Inhabitants'!Z20*('[2]Weighted Average'!Z11/1000)*('[2]Waste Bin detailed'!$F$23/100)</f>
        <v>93.109356997872126</v>
      </c>
      <c r="AF12" s="91">
        <f>'[2]EU Inhabitants'!AA20*('[2]Weighted Average'!AA11/1000)*('[2]Waste Bin detailed'!$F$23/100)</f>
        <v>93.617982101647542</v>
      </c>
      <c r="AG12" s="91">
        <f>'[2]EU Inhabitants'!AB20*('[2]Weighted Average'!AB11/1000)*('[2]Waste Bin detailed'!$F$23/100)</f>
        <v>94.016247056285238</v>
      </c>
      <c r="AH12" s="91">
        <f>'[2]EU Inhabitants'!AC20*('[2]Weighted Average'!AC11/1000)*('[2]Waste Bin detailed'!$F$23/100)</f>
        <v>94.304704304748853</v>
      </c>
      <c r="AI12" s="91">
        <f>'[2]EU Inhabitants'!AD20*('[2]Weighted Average'!AD11/1000)*('[2]Waste Bin detailed'!$F$23/100)</f>
        <v>94.492310909194401</v>
      </c>
      <c r="AJ12" s="91">
        <f>'[2]EU Inhabitants'!AE20*('[2]Weighted Average'!AE11/1000)*('[2]Waste Bin detailed'!$F$23/100)</f>
        <v>94.68341093498492</v>
      </c>
      <c r="AK12" s="91">
        <f>'[2]EU Inhabitants'!AF20*('[2]Weighted Average'!AF11/1000)*('[2]Waste Bin detailed'!$F$23/100)</f>
        <v>94.875533494271068</v>
      </c>
      <c r="AL12" s="91">
        <f>'[2]EU Inhabitants'!AG20*('[2]Weighted Average'!AG11/1000)*('[2]Waste Bin detailed'!$F$23/100)</f>
        <v>95.063367035187454</v>
      </c>
      <c r="AM12" s="91">
        <f>'[2]EU Inhabitants'!AH20*('[2]Weighted Average'!AH11/1000)*('[2]Waste Bin detailed'!$F$23/100)</f>
        <v>95.250271013556713</v>
      </c>
      <c r="AN12" s="91">
        <f>'[2]EU Inhabitants'!AI20*('[2]Weighted Average'!AI11/1000)*('[2]Waste Bin detailed'!$F$23/100)</f>
        <v>95.440555509750837</v>
      </c>
      <c r="AO12" s="91">
        <f>'[2]EU Inhabitants'!AJ20*('[2]Weighted Average'!AJ11/1000)*('[2]Waste Bin detailed'!$F$23/100)</f>
        <v>95.630218493539502</v>
      </c>
      <c r="AP12" s="91">
        <f>'[2]EU Inhabitants'!AK20*('[2]Weighted Average'!AK11/1000)*('[2]Waste Bin detailed'!$F$23/100)</f>
        <v>95.831423376776073</v>
      </c>
      <c r="AQ12" s="91">
        <f>'[2]EU Inhabitants'!AL20*('[2]Weighted Average'!AL11/1000)*('[2]Waste Bin detailed'!$F$23/100)</f>
        <v>96.029756856494046</v>
      </c>
      <c r="AR12" s="91">
        <f>'[2]EU Inhabitants'!AM20*('[2]Weighted Average'!AM11/1000)*('[2]Waste Bin detailed'!$F$23/100)</f>
        <v>96.222163261880425</v>
      </c>
      <c r="AS12" s="91">
        <f>'[2]EU Inhabitants'!AN20*('[2]Weighted Average'!AN11/1000)*('[2]Waste Bin detailed'!$F$23/100)</f>
        <v>96.408337104579473</v>
      </c>
      <c r="AT12" s="91">
        <f>'[2]EU Inhabitants'!AO20*('[2]Weighted Average'!AO11/1000)*('[2]Waste Bin detailed'!$F$23/100)</f>
        <v>96.583993908453436</v>
      </c>
      <c r="AU12" s="91">
        <f>'[2]EU Inhabitants'!AP20*('[2]Weighted Average'!AP11/1000)*('[2]Waste Bin detailed'!$F$23/100)</f>
        <v>96.749968469720358</v>
      </c>
      <c r="AV12" s="91">
        <f>'[2]EU Inhabitants'!AQ20*('[2]Weighted Average'!AQ11/1000)*('[2]Waste Bin detailed'!$F$23/100)</f>
        <v>96.90185066696651</v>
      </c>
      <c r="AW12" s="91">
        <f>'[2]EU Inhabitants'!AR20*('[2]Weighted Average'!AR11/1000)*('[2]Waste Bin detailed'!$F$23/100)</f>
        <v>97.038036674400331</v>
      </c>
      <c r="AX12" s="91">
        <f>'[2]EU Inhabitants'!AS20*('[2]Weighted Average'!AS11/1000)*('[2]Waste Bin detailed'!$F$23/100)</f>
        <v>97.15286897312825</v>
      </c>
      <c r="AY12" s="91">
        <f>'[2]EU Inhabitants'!AT20*('[2]Weighted Average'!AT11/1000)*('[2]Waste Bin detailed'!$F$23/100)</f>
        <v>97.24523119718657</v>
      </c>
      <c r="AZ12" s="91">
        <f>'[2]EU Inhabitants'!AU20*('[2]Weighted Average'!AU11/1000)*('[2]Waste Bin detailed'!$F$23/100)</f>
        <v>97.309368661549541</v>
      </c>
      <c r="BA12" s="91">
        <f>'[2]EU Inhabitants'!AV20*('[2]Weighted Average'!AV11/1000)*('[2]Waste Bin detailed'!$F$23/100)</f>
        <v>97.346171563498899</v>
      </c>
      <c r="BB12" s="91">
        <f>'[2]EU Inhabitants'!AW20*('[2]Weighted Average'!AW11/1000)*('[2]Waste Bin detailed'!$F$23/100)</f>
        <v>97.352332516551897</v>
      </c>
      <c r="BC12" s="91">
        <f>'[2]EU Inhabitants'!AX20*('[2]Weighted Average'!AX11/1000)*('[2]Waste Bin detailed'!$F$23/100)</f>
        <v>97.327428381123681</v>
      </c>
      <c r="BD12" s="91">
        <f>'[2]EU Inhabitants'!AY20*('[2]Weighted Average'!AY11/1000)*('[2]Waste Bin detailed'!$F$23/100)</f>
        <v>97.269497727633706</v>
      </c>
      <c r="BE12" s="91">
        <f>'[2]EU Inhabitants'!AZ20*('[2]Weighted Average'!AZ11/1000)*('[2]Waste Bin detailed'!$F$23/100)</f>
        <v>97.181292272760004</v>
      </c>
    </row>
    <row r="13" spans="1:57" x14ac:dyDescent="0.35">
      <c r="A13" s="86" t="s">
        <v>636</v>
      </c>
      <c r="C13" s="86" t="s">
        <v>4</v>
      </c>
      <c r="D13" s="87" t="s">
        <v>621</v>
      </c>
      <c r="E13" s="87"/>
      <c r="F13" s="90" t="s">
        <v>35</v>
      </c>
      <c r="G13" s="91">
        <f>'[2]EU Inhabitants'!B21*('[2]Weighted Average'!B11/1000)*('[2]Waste Bin detailed'!$F$23/100)</f>
        <v>114.77239583214779</v>
      </c>
      <c r="H13" s="91">
        <f>'[2]EU Inhabitants'!C21*('[2]Weighted Average'!C11/1000)*('[2]Waste Bin detailed'!$F$23/100)</f>
        <v>115.59531012636498</v>
      </c>
      <c r="I13" s="91">
        <f>'[2]EU Inhabitants'!D21*('[2]Weighted Average'!D11/1000)*('[2]Waste Bin detailed'!$F$23/100)</f>
        <v>116.44165758049698</v>
      </c>
      <c r="J13" s="91">
        <f>'[2]EU Inhabitants'!E21*('[2]Weighted Average'!E11/1000)*('[2]Waste Bin detailed'!$F$23/100)</f>
        <v>117.27561256300652</v>
      </c>
      <c r="K13" s="91">
        <f>'[2]EU Inhabitants'!F21*('[2]Weighted Average'!F11/1000)*('[2]Waste Bin detailed'!$F$23/100)</f>
        <v>118.09267351665349</v>
      </c>
      <c r="L13" s="91">
        <f>'[2]EU Inhabitants'!G21*('[2]Weighted Average'!G11/1000)*('[2]Waste Bin detailed'!$F$23/100)</f>
        <v>119.01465227035266</v>
      </c>
      <c r="M13" s="91">
        <f>'[2]EU Inhabitants'!H21*('[2]Weighted Average'!H11/1000)*('[2]Waste Bin detailed'!$F$23/100)</f>
        <v>119.88037460491924</v>
      </c>
      <c r="N13" s="91">
        <f>'[2]EU Inhabitants'!I21*('[2]Weighted Average'!I11/1000)*('[2]Waste Bin detailed'!$F$23/100)</f>
        <v>120.64963010767346</v>
      </c>
      <c r="O13" s="91">
        <f>'[2]EU Inhabitants'!J21*('[2]Weighted Average'!J11/1000)*('[2]Waste Bin detailed'!$F$23/100)</f>
        <v>121.31106400366532</v>
      </c>
      <c r="P13" s="91">
        <f>'[2]EU Inhabitants'!K21*('[2]Weighted Average'!K11/1000)*('[2]Waste Bin detailed'!$F$23/100)</f>
        <v>121.93503621394883</v>
      </c>
      <c r="Q13" s="91">
        <f>'[2]EU Inhabitants'!L21*('[2]Weighted Average'!L11/1000)*('[2]Waste Bin detailed'!$F$23/100)</f>
        <v>122.48700593951342</v>
      </c>
      <c r="R13" s="91">
        <f>'[2]EU Inhabitants'!M21*('[2]Weighted Average'!M11/1000)*('[2]Waste Bin detailed'!$F$23/100)</f>
        <v>123.02267927623951</v>
      </c>
      <c r="S13" s="91">
        <f>'[2]EU Inhabitants'!N21*('[2]Weighted Average'!N11/1000)*('[2]Waste Bin detailed'!$F$23/100)</f>
        <v>123.57069036843779</v>
      </c>
      <c r="T13" s="91">
        <f>'[2]EU Inhabitants'!O21*('[2]Weighted Average'!O11/1000)*('[2]Waste Bin detailed'!$F$23/100)</f>
        <v>124.1797163775538</v>
      </c>
      <c r="U13" s="91">
        <f>'[2]EU Inhabitants'!P21*('[2]Weighted Average'!P11/1000)*('[2]Waste Bin detailed'!$F$23/100)</f>
        <v>125.26468044932368</v>
      </c>
      <c r="V13" s="91">
        <f>'[2]EU Inhabitants'!Q21*('[2]Weighted Average'!Q11/1000)*('[2]Waste Bin detailed'!$F$23/100)</f>
        <v>125.83908561639875</v>
      </c>
      <c r="W13" s="91">
        <f>'[2]EU Inhabitants'!R21*('[2]Weighted Average'!R11/1000)*('[2]Waste Bin detailed'!$F$23/100)</f>
        <v>126.2182905246186</v>
      </c>
      <c r="X13" s="91">
        <f>'[2]EU Inhabitants'!S21*('[2]Weighted Average'!S11/1000)*('[2]Waste Bin detailed'!$F$23/100)</f>
        <v>126.56834435607303</v>
      </c>
      <c r="Y13" s="91">
        <f>'[2]EU Inhabitants'!T21*('[2]Weighted Average'!T11/1000)*('[2]Waste Bin detailed'!$F$23/100)</f>
        <v>126.98617206202644</v>
      </c>
      <c r="Z13" s="91">
        <f>'[2]EU Inhabitants'!U21*('[2]Weighted Average'!U11/1000)*('[2]Waste Bin detailed'!$F$23/100)</f>
        <v>129.59614614751246</v>
      </c>
      <c r="AA13" s="91">
        <f>'[2]EU Inhabitants'!V21*('[2]Weighted Average'!V11/1000)*('[2]Waste Bin detailed'!$F$23/100)</f>
        <v>129.97210120201652</v>
      </c>
      <c r="AB13" s="91">
        <f>'[2]EU Inhabitants'!W21*('[2]Weighted Average'!W11/1000)*('[2]Waste Bin detailed'!$F$23/100)</f>
        <v>130.30993880215979</v>
      </c>
      <c r="AC13" s="91">
        <f>'[2]EU Inhabitants'!X21*('[2]Weighted Average'!X11/1000)*('[2]Waste Bin detailed'!$F$23/100)</f>
        <v>130.72963460086791</v>
      </c>
      <c r="AD13" s="91">
        <f>'[2]EU Inhabitants'!Y21*('[2]Weighted Average'!Y11/1000)*('[2]Waste Bin detailed'!$F$23/100)</f>
        <v>131.32269702085611</v>
      </c>
      <c r="AE13" s="91">
        <f>'[2]EU Inhabitants'!Z21*('[2]Weighted Average'!Z11/1000)*('[2]Waste Bin detailed'!$F$23/100)</f>
        <v>131.86097456456929</v>
      </c>
      <c r="AF13" s="91">
        <f>'[2]EU Inhabitants'!AA21*('[2]Weighted Average'!AA11/1000)*('[2]Waste Bin detailed'!$F$23/100)</f>
        <v>132.21780472449586</v>
      </c>
      <c r="AG13" s="91">
        <f>'[2]EU Inhabitants'!AB21*('[2]Weighted Average'!AB11/1000)*('[2]Waste Bin detailed'!$F$23/100)</f>
        <v>132.54014985192416</v>
      </c>
      <c r="AH13" s="91">
        <f>'[2]EU Inhabitants'!AC21*('[2]Weighted Average'!AC11/1000)*('[2]Waste Bin detailed'!$F$23/100)</f>
        <v>132.83255785261551</v>
      </c>
      <c r="AI13" s="91">
        <f>'[2]EU Inhabitants'!AD21*('[2]Weighted Average'!AD11/1000)*('[2]Waste Bin detailed'!$F$23/100)</f>
        <v>133.09503152027114</v>
      </c>
      <c r="AJ13" s="91">
        <f>'[2]EU Inhabitants'!AE21*('[2]Weighted Average'!AE11/1000)*('[2]Waste Bin detailed'!$F$23/100)</f>
        <v>133.35914250223863</v>
      </c>
      <c r="AK13" s="91">
        <f>'[2]EU Inhabitants'!AF21*('[2]Weighted Average'!AF11/1000)*('[2]Waste Bin detailed'!$F$23/100)</f>
        <v>133.62013394727578</v>
      </c>
      <c r="AL13" s="91">
        <f>'[2]EU Inhabitants'!AG21*('[2]Weighted Average'!AG11/1000)*('[2]Waste Bin detailed'!$F$23/100)</f>
        <v>133.87784218785504</v>
      </c>
      <c r="AM13" s="91">
        <f>'[2]EU Inhabitants'!AH21*('[2]Weighted Average'!AH11/1000)*('[2]Waste Bin detailed'!$F$23/100)</f>
        <v>134.13171725844811</v>
      </c>
      <c r="AN13" s="91">
        <f>'[2]EU Inhabitants'!AI21*('[2]Weighted Average'!AI11/1000)*('[2]Waste Bin detailed'!$F$23/100)</f>
        <v>134.37753208066829</v>
      </c>
      <c r="AO13" s="91">
        <f>'[2]EU Inhabitants'!AJ21*('[2]Weighted Average'!AJ11/1000)*('[2]Waste Bin detailed'!$F$23/100)</f>
        <v>134.61759055991192</v>
      </c>
      <c r="AP13" s="91">
        <f>'[2]EU Inhabitants'!AK21*('[2]Weighted Average'!AK11/1000)*('[2]Waste Bin detailed'!$F$23/100)</f>
        <v>134.85925456759387</v>
      </c>
      <c r="AQ13" s="91">
        <f>'[2]EU Inhabitants'!AL21*('[2]Weighted Average'!AL11/1000)*('[2]Waste Bin detailed'!$F$23/100)</f>
        <v>135.09189129253599</v>
      </c>
      <c r="AR13" s="91">
        <f>'[2]EU Inhabitants'!AM21*('[2]Weighted Average'!AM11/1000)*('[2]Waste Bin detailed'!$F$23/100)</f>
        <v>135.31184167776058</v>
      </c>
      <c r="AS13" s="91">
        <f>'[2]EU Inhabitants'!AN21*('[2]Weighted Average'!AN11/1000)*('[2]Waste Bin detailed'!$F$23/100)</f>
        <v>135.50568760685968</v>
      </c>
      <c r="AT13" s="91">
        <f>'[2]EU Inhabitants'!AO21*('[2]Weighted Average'!AO11/1000)*('[2]Waste Bin detailed'!$F$23/100)</f>
        <v>135.67954162512046</v>
      </c>
      <c r="AU13" s="91">
        <f>'[2]EU Inhabitants'!AP21*('[2]Weighted Average'!AP11/1000)*('[2]Waste Bin detailed'!$F$23/100)</f>
        <v>135.82547956574876</v>
      </c>
      <c r="AV13" s="91">
        <f>'[2]EU Inhabitants'!AQ21*('[2]Weighted Average'!AQ11/1000)*('[2]Waste Bin detailed'!$F$23/100)</f>
        <v>135.94214066700607</v>
      </c>
      <c r="AW13" s="91">
        <f>'[2]EU Inhabitants'!AR21*('[2]Weighted Average'!AR11/1000)*('[2]Waste Bin detailed'!$F$23/100)</f>
        <v>136.0316613097425</v>
      </c>
      <c r="AX13" s="91">
        <f>'[2]EU Inhabitants'!AS21*('[2]Weighted Average'!AS11/1000)*('[2]Waste Bin detailed'!$F$23/100)</f>
        <v>136.10223174647203</v>
      </c>
      <c r="AY13" s="91">
        <f>'[2]EU Inhabitants'!AT21*('[2]Weighted Average'!AT11/1000)*('[2]Waste Bin detailed'!$F$23/100)</f>
        <v>136.14973643982515</v>
      </c>
      <c r="AZ13" s="91">
        <f>'[2]EU Inhabitants'!AU21*('[2]Weighted Average'!AU11/1000)*('[2]Waste Bin detailed'!$F$23/100)</f>
        <v>136.17796492085145</v>
      </c>
      <c r="BA13" s="91">
        <f>'[2]EU Inhabitants'!AV21*('[2]Weighted Average'!AV11/1000)*('[2]Waste Bin detailed'!$F$23/100)</f>
        <v>136.19402422808582</v>
      </c>
      <c r="BB13" s="91">
        <f>'[2]EU Inhabitants'!AW21*('[2]Weighted Average'!AW11/1000)*('[2]Waste Bin detailed'!$F$23/100)</f>
        <v>136.18760806050634</v>
      </c>
      <c r="BC13" s="91">
        <f>'[2]EU Inhabitants'!AX21*('[2]Weighted Average'!AX11/1000)*('[2]Waste Bin detailed'!$F$23/100)</f>
        <v>136.16225962107936</v>
      </c>
      <c r="BD13" s="91">
        <f>'[2]EU Inhabitants'!AY21*('[2]Weighted Average'!AY11/1000)*('[2]Waste Bin detailed'!$F$23/100)</f>
        <v>136.11155131636156</v>
      </c>
      <c r="BE13" s="91">
        <f>'[2]EU Inhabitants'!AZ21*('[2]Weighted Average'!AZ11/1000)*('[2]Waste Bin detailed'!$F$23/100)</f>
        <v>136.04906491647444</v>
      </c>
    </row>
    <row r="14" spans="1:57" x14ac:dyDescent="0.35">
      <c r="A14" s="86" t="s">
        <v>636</v>
      </c>
      <c r="C14" s="86" t="s">
        <v>4</v>
      </c>
      <c r="D14" s="87" t="s">
        <v>621</v>
      </c>
      <c r="E14" s="87"/>
      <c r="F14" s="90" t="s">
        <v>44</v>
      </c>
      <c r="G14" s="91">
        <f>'[2]EU Inhabitants'!B22*('[2]Weighted Average'!B11/1000)*('[2]Waste Bin detailed'!$F$23/100)</f>
        <v>8.5261480583507794</v>
      </c>
      <c r="H14" s="91">
        <f>'[2]EU Inhabitants'!C22*('[2]Weighted Average'!C11/1000)*('[2]Waste Bin detailed'!$F$23/100)</f>
        <v>8.1425773426390382</v>
      </c>
      <c r="I14" s="91">
        <f>'[2]EU Inhabitants'!D22*('[2]Weighted Average'!D11/1000)*('[2]Waste Bin detailed'!$F$23/100)</f>
        <v>8.1619328639180306</v>
      </c>
      <c r="J14" s="91">
        <f>'[2]EU Inhabitants'!E22*('[2]Weighted Average'!E11/1000)*('[2]Waste Bin detailed'!$F$23/100)</f>
        <v>8.1617067711232938</v>
      </c>
      <c r="K14" s="91">
        <f>'[2]EU Inhabitants'!F22*('[2]Weighted Average'!F11/1000)*('[2]Waste Bin detailed'!$F$23/100)</f>
        <v>8.1627273078438911</v>
      </c>
      <c r="L14" s="91">
        <f>'[2]EU Inhabitants'!G22*('[2]Weighted Average'!G11/1000)*('[2]Waste Bin detailed'!$F$23/100)</f>
        <v>8.1732064011224068</v>
      </c>
      <c r="M14" s="91">
        <f>'[2]EU Inhabitants'!H22*('[2]Weighted Average'!H11/1000)*('[2]Waste Bin detailed'!$F$23/100)</f>
        <v>8.1762698304180361</v>
      </c>
      <c r="N14" s="91">
        <f>'[2]EU Inhabitants'!I22*('[2]Weighted Average'!I11/1000)*('[2]Waste Bin detailed'!$F$23/100)</f>
        <v>8.1770016097611453</v>
      </c>
      <c r="O14" s="91">
        <f>'[2]EU Inhabitants'!J22*('[2]Weighted Average'!J11/1000)*('[2]Waste Bin detailed'!$F$23/100)</f>
        <v>8.172351890492882</v>
      </c>
      <c r="P14" s="91">
        <f>'[2]EU Inhabitants'!K22*('[2]Weighted Average'!K11/1000)*('[2]Waste Bin detailed'!$F$23/100)</f>
        <v>8.1664846264056923</v>
      </c>
      <c r="Q14" s="91">
        <f>'[2]EU Inhabitants'!L22*('[2]Weighted Average'!L11/1000)*('[2]Waste Bin detailed'!$F$23/100)</f>
        <v>8.1511316260500735</v>
      </c>
      <c r="R14" s="91">
        <f>'[2]EU Inhabitants'!M22*('[2]Weighted Average'!M11/1000)*('[2]Waste Bin detailed'!$F$23/100)</f>
        <v>8.1218850375945539</v>
      </c>
      <c r="S14" s="91">
        <f>'[2]EU Inhabitants'!N22*('[2]Weighted Average'!N11/1000)*('[2]Waste Bin detailed'!$F$23/100)</f>
        <v>8.0945269006135607</v>
      </c>
      <c r="T14" s="91">
        <f>'[2]EU Inhabitants'!O22*('[2]Weighted Average'!O11/1000)*('[2]Waste Bin detailed'!$F$23/100)</f>
        <v>8.0681175689066773</v>
      </c>
      <c r="U14" s="91">
        <f>'[2]EU Inhabitants'!P22*('[2]Weighted Average'!P11/1000)*('[2]Waste Bin detailed'!$F$23/100)</f>
        <v>8.0400104753879837</v>
      </c>
      <c r="V14" s="91">
        <f>'[2]EU Inhabitants'!Q22*('[2]Weighted Average'!Q11/1000)*('[2]Waste Bin detailed'!$F$23/100)</f>
        <v>8.0006722708700533</v>
      </c>
      <c r="W14" s="91">
        <f>'[2]EU Inhabitants'!R22*('[2]Weighted Average'!R11/1000)*('[2]Waste Bin detailed'!$F$23/100)</f>
        <v>7.9374527115234947</v>
      </c>
      <c r="X14" s="91">
        <f>'[2]EU Inhabitants'!S22*('[2]Weighted Average'!S11/1000)*('[2]Waste Bin detailed'!$F$23/100)</f>
        <v>7.8699791885742538</v>
      </c>
      <c r="Y14" s="91">
        <f>'[2]EU Inhabitants'!T22*('[2]Weighted Average'!T11/1000)*('[2]Waste Bin detailed'!$F$23/100)</f>
        <v>7.7781621786935986</v>
      </c>
      <c r="Z14" s="91">
        <f>'[2]EU Inhabitants'!U22*('[2]Weighted Average'!U11/1000)*('[2]Waste Bin detailed'!$F$23/100)</f>
        <v>7.850528678112731</v>
      </c>
      <c r="AA14" s="91">
        <f>'[2]EU Inhabitants'!V22*('[2]Weighted Average'!V11/1000)*('[2]Waste Bin detailed'!$F$23/100)</f>
        <v>7.8157232262791467</v>
      </c>
      <c r="AB14" s="91">
        <f>'[2]EU Inhabitants'!W22*('[2]Weighted Average'!W11/1000)*('[2]Waste Bin detailed'!$F$23/100)</f>
        <v>7.7742088066599493</v>
      </c>
      <c r="AC14" s="91">
        <f>'[2]EU Inhabitants'!X22*('[2]Weighted Average'!X11/1000)*('[2]Waste Bin detailed'!$F$23/100)</f>
        <v>7.4392721492296721</v>
      </c>
      <c r="AD14" s="91">
        <f>'[2]EU Inhabitants'!Y22*('[2]Weighted Average'!Y11/1000)*('[2]Waste Bin detailed'!$F$23/100)</f>
        <v>7.4180387636795242</v>
      </c>
      <c r="AE14" s="91">
        <f>'[2]EU Inhabitants'!Z22*('[2]Weighted Average'!Z11/1000)*('[2]Waste Bin detailed'!$F$23/100)</f>
        <v>7.3838510767427339</v>
      </c>
      <c r="AF14" s="91">
        <f>'[2]EU Inhabitants'!AA22*('[2]Weighted Average'!AA11/1000)*('[2]Waste Bin detailed'!$F$23/100)</f>
        <v>7.3382742338335243</v>
      </c>
      <c r="AG14" s="91">
        <f>'[2]EU Inhabitants'!AB22*('[2]Weighted Average'!AB11/1000)*('[2]Waste Bin detailed'!$F$23/100)</f>
        <v>7.2946016316277866</v>
      </c>
      <c r="AH14" s="91">
        <f>'[2]EU Inhabitants'!AC22*('[2]Weighted Average'!AC11/1000)*('[2]Waste Bin detailed'!$F$23/100)</f>
        <v>7.2529673214176658</v>
      </c>
      <c r="AI14" s="91">
        <f>'[2]EU Inhabitants'!AD22*('[2]Weighted Average'!AD11/1000)*('[2]Waste Bin detailed'!$F$23/100)</f>
        <v>7.1915443610765051</v>
      </c>
      <c r="AJ14" s="91">
        <f>'[2]EU Inhabitants'!AE22*('[2]Weighted Average'!AE11/1000)*('[2]Waste Bin detailed'!$F$23/100)</f>
        <v>7.151669734994587</v>
      </c>
      <c r="AK14" s="91">
        <f>'[2]EU Inhabitants'!AF22*('[2]Weighted Average'!AF11/1000)*('[2]Waste Bin detailed'!$F$23/100)</f>
        <v>7.1121721924674999</v>
      </c>
      <c r="AL14" s="91">
        <f>'[2]EU Inhabitants'!AG22*('[2]Weighted Average'!AG11/1000)*('[2]Waste Bin detailed'!$F$23/100)</f>
        <v>7.0735785539667582</v>
      </c>
      <c r="AM14" s="91">
        <f>'[2]EU Inhabitants'!AH22*('[2]Weighted Average'!AH11/1000)*('[2]Waste Bin detailed'!$F$23/100)</f>
        <v>7.0351094917578632</v>
      </c>
      <c r="AN14" s="91">
        <f>'[2]EU Inhabitants'!AI22*('[2]Weighted Average'!AI11/1000)*('[2]Waste Bin detailed'!$F$23/100)</f>
        <v>6.9964974862459952</v>
      </c>
      <c r="AO14" s="91">
        <f>'[2]EU Inhabitants'!AJ22*('[2]Weighted Average'!AJ11/1000)*('[2]Waste Bin detailed'!$F$23/100)</f>
        <v>6.9575549849689411</v>
      </c>
      <c r="AP14" s="91">
        <f>'[2]EU Inhabitants'!AK22*('[2]Weighted Average'!AK11/1000)*('[2]Waste Bin detailed'!$F$23/100)</f>
        <v>6.9200948649740077</v>
      </c>
      <c r="AQ14" s="91">
        <f>'[2]EU Inhabitants'!AL22*('[2]Weighted Average'!AL11/1000)*('[2]Waste Bin detailed'!$F$23/100)</f>
        <v>6.882165150411514</v>
      </c>
      <c r="AR14" s="91">
        <f>'[2]EU Inhabitants'!AM22*('[2]Weighted Average'!AM11/1000)*('[2]Waste Bin detailed'!$F$23/100)</f>
        <v>6.8443737902777553</v>
      </c>
      <c r="AS14" s="91">
        <f>'[2]EU Inhabitants'!AN22*('[2]Weighted Average'!AN11/1000)*('[2]Waste Bin detailed'!$F$23/100)</f>
        <v>6.806368899880626</v>
      </c>
      <c r="AT14" s="91">
        <f>'[2]EU Inhabitants'!AO22*('[2]Weighted Average'!AO11/1000)*('[2]Waste Bin detailed'!$F$23/100)</f>
        <v>6.7691689422237404</v>
      </c>
      <c r="AU14" s="91">
        <f>'[2]EU Inhabitants'!AP22*('[2]Weighted Average'!AP11/1000)*('[2]Waste Bin detailed'!$F$23/100)</f>
        <v>6.7320036080335877</v>
      </c>
      <c r="AV14" s="91">
        <f>'[2]EU Inhabitants'!AQ22*('[2]Weighted Average'!AQ11/1000)*('[2]Waste Bin detailed'!$F$23/100)</f>
        <v>6.6949776315209677</v>
      </c>
      <c r="AW14" s="91">
        <f>'[2]EU Inhabitants'!AR22*('[2]Weighted Average'!AR11/1000)*('[2]Waste Bin detailed'!$F$23/100)</f>
        <v>6.6581558879140932</v>
      </c>
      <c r="AX14" s="91">
        <f>'[2]EU Inhabitants'!AS22*('[2]Weighted Average'!AS11/1000)*('[2]Waste Bin detailed'!$F$23/100)</f>
        <v>6.6215582013310446</v>
      </c>
      <c r="AY14" s="91">
        <f>'[2]EU Inhabitants'!AT22*('[2]Weighted Average'!AT11/1000)*('[2]Waste Bin detailed'!$F$23/100)</f>
        <v>6.5851927320630281</v>
      </c>
      <c r="AZ14" s="91">
        <f>'[2]EU Inhabitants'!AU22*('[2]Weighted Average'!AU11/1000)*('[2]Waste Bin detailed'!$F$23/100)</f>
        <v>6.5492773702464948</v>
      </c>
      <c r="BA14" s="91">
        <f>'[2]EU Inhabitants'!AV22*('[2]Weighted Average'!AV11/1000)*('[2]Waste Bin detailed'!$F$23/100)</f>
        <v>6.5136035574088273</v>
      </c>
      <c r="BB14" s="91">
        <f>'[2]EU Inhabitants'!AW22*('[2]Weighted Average'!AW11/1000)*('[2]Waste Bin detailed'!$F$23/100)</f>
        <v>6.4781653325149708</v>
      </c>
      <c r="BC14" s="91">
        <f>'[2]EU Inhabitants'!AX22*('[2]Weighted Average'!AX11/1000)*('[2]Waste Bin detailed'!$F$23/100)</f>
        <v>6.4431755346406279</v>
      </c>
      <c r="BD14" s="91">
        <f>'[2]EU Inhabitants'!AY22*('[2]Weighted Average'!AY11/1000)*('[2]Waste Bin detailed'!$F$23/100)</f>
        <v>6.4086322778514422</v>
      </c>
      <c r="BE14" s="91">
        <f>'[2]EU Inhabitants'!AZ22*('[2]Weighted Average'!AZ11/1000)*('[2]Waste Bin detailed'!$F$23/100)</f>
        <v>6.3747392515595109</v>
      </c>
    </row>
    <row r="15" spans="1:57" x14ac:dyDescent="0.35">
      <c r="A15" s="86" t="s">
        <v>636</v>
      </c>
      <c r="C15" s="86" t="s">
        <v>4</v>
      </c>
      <c r="D15" s="87" t="s">
        <v>621</v>
      </c>
      <c r="E15" s="87"/>
      <c r="F15" s="90" t="s">
        <v>320</v>
      </c>
      <c r="G15" s="91">
        <f>'[2]EU Inhabitants'!B23*('[2]Weighted Average'!B11/1000)*('[2]Waste Bin detailed'!$F$23/100)</f>
        <v>107.90728969738859</v>
      </c>
      <c r="H15" s="91">
        <f>'[2]EU Inhabitants'!C23*('[2]Weighted Average'!C11/1000)*('[2]Waste Bin detailed'!$F$23/100)</f>
        <v>107.97741589508435</v>
      </c>
      <c r="I15" s="91">
        <f>'[2]EU Inhabitants'!D23*('[2]Weighted Average'!D11/1000)*('[2]Waste Bin detailed'!$F$23/100)</f>
        <v>108.03132142700903</v>
      </c>
      <c r="J15" s="91">
        <f>'[2]EU Inhabitants'!E23*('[2]Weighted Average'!E11/1000)*('[2]Waste Bin detailed'!$F$23/100)</f>
        <v>108.30217180579012</v>
      </c>
      <c r="K15" s="91">
        <f>'[2]EU Inhabitants'!F23*('[2]Weighted Average'!F11/1000)*('[2]Waste Bin detailed'!$F$23/100)</f>
        <v>108.99984393314983</v>
      </c>
      <c r="L15" s="91">
        <f>'[2]EU Inhabitants'!G23*('[2]Weighted Average'!G11/1000)*('[2]Waste Bin detailed'!$F$23/100)</f>
        <v>109.72803383894268</v>
      </c>
      <c r="M15" s="91">
        <f>'[2]EU Inhabitants'!H23*('[2]Weighted Average'!H11/1000)*('[2]Waste Bin detailed'!$F$23/100)</f>
        <v>110.08698255905156</v>
      </c>
      <c r="N15" s="91">
        <f>'[2]EU Inhabitants'!I23*('[2]Weighted Average'!I11/1000)*('[2]Waste Bin detailed'!$F$23/100)</f>
        <v>110.37262947384643</v>
      </c>
      <c r="O15" s="91">
        <f>'[2]EU Inhabitants'!J23*('[2]Weighted Average'!J11/1000)*('[2]Waste Bin detailed'!$F$23/100)</f>
        <v>111.163173069064</v>
      </c>
      <c r="P15" s="91">
        <f>'[2]EU Inhabitants'!K23*('[2]Weighted Average'!K11/1000)*('[2]Waste Bin detailed'!$F$23/100)</f>
        <v>111.79818685569501</v>
      </c>
      <c r="Q15" s="91">
        <f>'[2]EU Inhabitants'!L23*('[2]Weighted Average'!L11/1000)*('[2]Waste Bin detailed'!$F$23/100)</f>
        <v>112.12730700341572</v>
      </c>
      <c r="R15" s="91">
        <f>'[2]EU Inhabitants'!M23*('[2]Weighted Average'!M11/1000)*('[2]Waste Bin detailed'!$F$23/100)</f>
        <v>112.39376684874088</v>
      </c>
      <c r="S15" s="91">
        <f>'[2]EU Inhabitants'!N23*('[2]Weighted Average'!N11/1000)*('[2]Waste Bin detailed'!$F$23/100)</f>
        <v>112.43447269730436</v>
      </c>
      <c r="T15" s="91">
        <f>'[2]EU Inhabitants'!O23*('[2]Weighted Average'!O11/1000)*('[2]Waste Bin detailed'!$F$23/100)</f>
        <v>112.98254598931129</v>
      </c>
      <c r="U15" s="91">
        <f>'[2]EU Inhabitants'!P23*('[2]Weighted Average'!P11/1000)*('[2]Waste Bin detailed'!$F$23/100)</f>
        <v>115.07305542632832</v>
      </c>
      <c r="V15" s="91">
        <f>'[2]EU Inhabitants'!Q23*('[2]Weighted Average'!Q11/1000)*('[2]Waste Bin detailed'!$F$23/100)</f>
        <v>115.11701541824912</v>
      </c>
      <c r="W15" s="91">
        <f>'[2]EU Inhabitants'!R23*('[2]Weighted Average'!R11/1000)*('[2]Waste Bin detailed'!$F$23/100)</f>
        <v>114.90526745992508</v>
      </c>
      <c r="X15" s="91">
        <f>'[2]EU Inhabitants'!S23*('[2]Weighted Average'!S11/1000)*('[2]Waste Bin detailed'!$F$23/100)</f>
        <v>114.78411703907922</v>
      </c>
      <c r="Y15" s="91">
        <f>'[2]EU Inhabitants'!T23*('[2]Weighted Average'!T11/1000)*('[2]Waste Bin detailed'!$F$23/100)</f>
        <v>114.59139041419016</v>
      </c>
      <c r="Z15" s="91">
        <f>'[2]EU Inhabitants'!U23*('[2]Weighted Average'!U11/1000)*('[2]Waste Bin detailed'!$F$23/100)</f>
        <v>115.20219996923431</v>
      </c>
      <c r="AA15" s="91">
        <f>'[2]EU Inhabitants'!V23*('[2]Weighted Average'!V11/1000)*('[2]Waste Bin detailed'!$F$23/100)</f>
        <v>114.8650592106159</v>
      </c>
      <c r="AB15" s="91">
        <f>'[2]EU Inhabitants'!W23*('[2]Weighted Average'!W11/1000)*('[2]Waste Bin detailed'!$F$23/100)</f>
        <v>114.09172106462009</v>
      </c>
      <c r="AC15" s="91">
        <f>'[2]EU Inhabitants'!X23*('[2]Weighted Average'!X11/1000)*('[2]Waste Bin detailed'!$F$23/100)</f>
        <v>113.69926103511332</v>
      </c>
      <c r="AD15" s="91">
        <f>'[2]EU Inhabitants'!Y23*('[2]Weighted Average'!Y11/1000)*('[2]Waste Bin detailed'!$F$23/100)</f>
        <v>113.64725281105957</v>
      </c>
      <c r="AE15" s="91">
        <f>'[2]EU Inhabitants'!Z23*('[2]Weighted Average'!Z11/1000)*('[2]Waste Bin detailed'!$F$23/100)</f>
        <v>113.64980312099348</v>
      </c>
      <c r="AF15" s="91">
        <f>'[2]EU Inhabitants'!AA23*('[2]Weighted Average'!AA11/1000)*('[2]Waste Bin detailed'!$F$23/100)</f>
        <v>113.52436344820759</v>
      </c>
      <c r="AG15" s="91">
        <f>'[2]EU Inhabitants'!AB23*('[2]Weighted Average'!AB11/1000)*('[2]Waste Bin detailed'!$F$23/100)</f>
        <v>113.41893693124335</v>
      </c>
      <c r="AH15" s="91">
        <f>'[2]EU Inhabitants'!AC23*('[2]Weighted Average'!AC11/1000)*('[2]Waste Bin detailed'!$F$23/100)</f>
        <v>113.33793797192874</v>
      </c>
      <c r="AI15" s="91">
        <f>'[2]EU Inhabitants'!AD23*('[2]Weighted Average'!AD11/1000)*('[2]Waste Bin detailed'!$F$23/100)</f>
        <v>113.27978590304359</v>
      </c>
      <c r="AJ15" s="91">
        <f>'[2]EU Inhabitants'!AE23*('[2]Weighted Average'!AE11/1000)*('[2]Waste Bin detailed'!$F$23/100)</f>
        <v>113.22716679805004</v>
      </c>
      <c r="AK15" s="91">
        <f>'[2]EU Inhabitants'!AF23*('[2]Weighted Average'!AF11/1000)*('[2]Waste Bin detailed'!$F$23/100)</f>
        <v>113.18330607572908</v>
      </c>
      <c r="AL15" s="91">
        <f>'[2]EU Inhabitants'!AG23*('[2]Weighted Average'!AG11/1000)*('[2]Waste Bin detailed'!$F$23/100)</f>
        <v>113.1368715516281</v>
      </c>
      <c r="AM15" s="91">
        <f>'[2]EU Inhabitants'!AH23*('[2]Weighted Average'!AH11/1000)*('[2]Waste Bin detailed'!$F$23/100)</f>
        <v>113.09042895365927</v>
      </c>
      <c r="AN15" s="91">
        <f>'[2]EU Inhabitants'!AI23*('[2]Weighted Average'!AI11/1000)*('[2]Waste Bin detailed'!$F$23/100)</f>
        <v>113.04255994010444</v>
      </c>
      <c r="AO15" s="91">
        <f>'[2]EU Inhabitants'!AJ23*('[2]Weighted Average'!AJ11/1000)*('[2]Waste Bin detailed'!$F$23/100)</f>
        <v>112.99522155804799</v>
      </c>
      <c r="AP15" s="91">
        <f>'[2]EU Inhabitants'!AK23*('[2]Weighted Average'!AK11/1000)*('[2]Waste Bin detailed'!$F$23/100)</f>
        <v>112.96143772820095</v>
      </c>
      <c r="AQ15" s="91">
        <f>'[2]EU Inhabitants'!AL23*('[2]Weighted Average'!AL11/1000)*('[2]Waste Bin detailed'!$F$23/100)</f>
        <v>112.92115369556026</v>
      </c>
      <c r="AR15" s="91">
        <f>'[2]EU Inhabitants'!AM23*('[2]Weighted Average'!AM11/1000)*('[2]Waste Bin detailed'!$F$23/100)</f>
        <v>112.87798073030555</v>
      </c>
      <c r="AS15" s="91">
        <f>'[2]EU Inhabitants'!AN23*('[2]Weighted Average'!AN11/1000)*('[2]Waste Bin detailed'!$F$23/100)</f>
        <v>112.82772934824125</v>
      </c>
      <c r="AT15" s="91">
        <f>'[2]EU Inhabitants'!AO23*('[2]Weighted Average'!AO11/1000)*('[2]Waste Bin detailed'!$F$23/100)</f>
        <v>112.76858827951901</v>
      </c>
      <c r="AU15" s="91">
        <f>'[2]EU Inhabitants'!AP23*('[2]Weighted Average'!AP11/1000)*('[2]Waste Bin detailed'!$F$23/100)</f>
        <v>112.7007467278425</v>
      </c>
      <c r="AV15" s="91">
        <f>'[2]EU Inhabitants'!AQ23*('[2]Weighted Average'!AQ11/1000)*('[2]Waste Bin detailed'!$F$23/100)</f>
        <v>112.61475949634627</v>
      </c>
      <c r="AW15" s="91">
        <f>'[2]EU Inhabitants'!AR23*('[2]Weighted Average'!AR11/1000)*('[2]Waste Bin detailed'!$F$23/100)</f>
        <v>112.50773108996472</v>
      </c>
      <c r="AX15" s="91">
        <f>'[2]EU Inhabitants'!AS23*('[2]Weighted Average'!AS11/1000)*('[2]Waste Bin detailed'!$F$23/100)</f>
        <v>112.37851886428797</v>
      </c>
      <c r="AY15" s="91">
        <f>'[2]EU Inhabitants'!AT23*('[2]Weighted Average'!AT11/1000)*('[2]Waste Bin detailed'!$F$23/100)</f>
        <v>112.22684206518994</v>
      </c>
      <c r="AZ15" s="91">
        <f>'[2]EU Inhabitants'!AU23*('[2]Weighted Average'!AU11/1000)*('[2]Waste Bin detailed'!$F$23/100)</f>
        <v>112.04833328819231</v>
      </c>
      <c r="BA15" s="91">
        <f>'[2]EU Inhabitants'!AV23*('[2]Weighted Average'!AV11/1000)*('[2]Waste Bin detailed'!$F$23/100)</f>
        <v>111.84481966147578</v>
      </c>
      <c r="BB15" s="91">
        <f>'[2]EU Inhabitants'!AW23*('[2]Weighted Average'!AW11/1000)*('[2]Waste Bin detailed'!$F$23/100)</f>
        <v>111.61571250324222</v>
      </c>
      <c r="BC15" s="91">
        <f>'[2]EU Inhabitants'!AX23*('[2]Weighted Average'!AX11/1000)*('[2]Waste Bin detailed'!$F$23/100)</f>
        <v>111.36281439478785</v>
      </c>
      <c r="BD15" s="91">
        <f>'[2]EU Inhabitants'!AY23*('[2]Weighted Average'!AY11/1000)*('[2]Waste Bin detailed'!$F$23/100)</f>
        <v>111.08187712862954</v>
      </c>
      <c r="BE15" s="91">
        <f>'[2]EU Inhabitants'!AZ23*('[2]Weighted Average'!AZ11/1000)*('[2]Waste Bin detailed'!$F$23/100)</f>
        <v>110.77495689303778</v>
      </c>
    </row>
    <row r="16" spans="1:57" x14ac:dyDescent="0.35">
      <c r="A16" s="86" t="s">
        <v>636</v>
      </c>
      <c r="C16" s="86" t="s">
        <v>4</v>
      </c>
      <c r="D16" s="87" t="s">
        <v>621</v>
      </c>
      <c r="E16" s="87"/>
      <c r="F16" s="90" t="s">
        <v>45</v>
      </c>
      <c r="G16" s="91">
        <f>'[2]EU Inhabitants'!B24*('[2]Weighted Average'!B11/1000)*('[2]Waste Bin detailed'!$F$23/100)</f>
        <v>1.3089432027113732</v>
      </c>
      <c r="H16" s="91">
        <f>'[2]EU Inhabitants'!C24*('[2]Weighted Average'!C11/1000)*('[2]Waste Bin detailed'!$F$23/100)</f>
        <v>1.3223072936017035</v>
      </c>
      <c r="I16" s="91">
        <f>'[2]EU Inhabitants'!D24*('[2]Weighted Average'!D11/1000)*('[2]Waste Bin detailed'!$F$23/100)</f>
        <v>1.3374915749216849</v>
      </c>
      <c r="J16" s="91">
        <f>'[2]EU Inhabitants'!E24*('[2]Weighted Average'!E11/1000)*('[2]Waste Bin detailed'!$F$23/100)</f>
        <v>1.3529973996944564</v>
      </c>
      <c r="K16" s="91">
        <f>'[2]EU Inhabitants'!F24*('[2]Weighted Average'!F11/1000)*('[2]Waste Bin detailed'!$F$23/100)</f>
        <v>1.3704494438797634</v>
      </c>
      <c r="L16" s="91">
        <f>'[2]EU Inhabitants'!G24*('[2]Weighted Average'!G11/1000)*('[2]Waste Bin detailed'!$F$23/100)</f>
        <v>1.3898633931485149</v>
      </c>
      <c r="M16" s="91">
        <f>'[2]EU Inhabitants'!H24*('[2]Weighted Average'!H11/1000)*('[2]Waste Bin detailed'!$F$23/100)</f>
        <v>1.4106131903328205</v>
      </c>
      <c r="N16" s="91">
        <f>'[2]EU Inhabitants'!I24*('[2]Weighted Average'!I11/1000)*('[2]Waste Bin detailed'!$F$23/100)</f>
        <v>1.4367537381364515</v>
      </c>
      <c r="O16" s="91">
        <f>'[2]EU Inhabitants'!J24*('[2]Weighted Average'!J11/1000)*('[2]Waste Bin detailed'!$F$23/100)</f>
        <v>1.4713624803255709</v>
      </c>
      <c r="P16" s="91">
        <f>'[2]EU Inhabitants'!K24*('[2]Weighted Average'!K11/1000)*('[2]Waste Bin detailed'!$F$23/100)</f>
        <v>1.5100753245215059</v>
      </c>
      <c r="Q16" s="91">
        <f>'[2]EU Inhabitants'!L24*('[2]Weighted Average'!L11/1000)*('[2]Waste Bin detailed'!$F$23/100)</f>
        <v>1.5517442196207898</v>
      </c>
      <c r="R16" s="91">
        <f>'[2]EU Inhabitants'!M24*('[2]Weighted Average'!M11/1000)*('[2]Waste Bin detailed'!$F$23/100)</f>
        <v>1.5898807541148958</v>
      </c>
      <c r="S16" s="91">
        <f>'[2]EU Inhabitants'!N24*('[2]Weighted Average'!N11/1000)*('[2]Waste Bin detailed'!$F$23/100)</f>
        <v>1.6318048028535179</v>
      </c>
      <c r="T16" s="91">
        <f>'[2]EU Inhabitants'!O24*('[2]Weighted Average'!O11/1000)*('[2]Waste Bin detailed'!$F$23/100)</f>
        <v>1.6390840057646572</v>
      </c>
      <c r="U16" s="91">
        <f>'[2]EU Inhabitants'!P24*('[2]Weighted Average'!P11/1000)*('[2]Waste Bin detailed'!$F$23/100)</f>
        <v>1.6243558370256093</v>
      </c>
      <c r="V16" s="91">
        <f>'[2]EU Inhabitants'!Q24*('[2]Weighted Average'!Q11/1000)*('[2]Waste Bin detailed'!$F$23/100)</f>
        <v>1.6038169497394048</v>
      </c>
      <c r="W16" s="91">
        <f>'[2]EU Inhabitants'!R24*('[2]Weighted Average'!R11/1000)*('[2]Waste Bin detailed'!$F$23/100)</f>
        <v>1.606782102520361</v>
      </c>
      <c r="X16" s="91">
        <f>'[2]EU Inhabitants'!S24*('[2]Weighted Average'!S11/1000)*('[2]Waste Bin detailed'!$F$23/100)</f>
        <v>1.6193858982078313</v>
      </c>
      <c r="Y16" s="91">
        <f>'[2]EU Inhabitants'!T24*('[2]Weighted Average'!T11/1000)*('[2]Waste Bin detailed'!$F$23/100)</f>
        <v>1.6373594519989294</v>
      </c>
      <c r="Z16" s="91">
        <f>'[2]EU Inhabitants'!U24*('[2]Weighted Average'!U11/1000)*('[2]Waste Bin detailed'!$F$23/100)</f>
        <v>1.6869124725618285</v>
      </c>
      <c r="AA16" s="91">
        <f>'[2]EU Inhabitants'!V24*('[2]Weighted Average'!V11/1000)*('[2]Waste Bin detailed'!$F$23/100)</f>
        <v>1.7102314232053193</v>
      </c>
      <c r="AB16" s="91">
        <f>'[2]EU Inhabitants'!W24*('[2]Weighted Average'!W11/1000)*('[2]Waste Bin detailed'!$F$23/100)</f>
        <v>1.7257514540294303</v>
      </c>
      <c r="AC16" s="91">
        <f>'[2]EU Inhabitants'!X24*('[2]Weighted Average'!X11/1000)*('[2]Waste Bin detailed'!$F$23/100)</f>
        <v>1.7425725595904078</v>
      </c>
      <c r="AD16" s="91">
        <f>'[2]EU Inhabitants'!Y24*('[2]Weighted Average'!Y11/1000)*('[2]Waste Bin detailed'!$F$23/100)</f>
        <v>1.7735610764042069</v>
      </c>
      <c r="AE16" s="91">
        <f>'[2]EU Inhabitants'!Z24*('[2]Weighted Average'!Z11/1000)*('[2]Waste Bin detailed'!$F$23/100)</f>
        <v>1.8027863967604056</v>
      </c>
      <c r="AF16" s="91">
        <f>'[2]EU Inhabitants'!AA24*('[2]Weighted Average'!AA11/1000)*('[2]Waste Bin detailed'!$F$23/100)</f>
        <v>1.8135934113291112</v>
      </c>
      <c r="AG16" s="91">
        <f>'[2]EU Inhabitants'!AB24*('[2]Weighted Average'!AB11/1000)*('[2]Waste Bin detailed'!$F$23/100)</f>
        <v>1.8225195665597709</v>
      </c>
      <c r="AH16" s="91">
        <f>'[2]EU Inhabitants'!AC24*('[2]Weighted Average'!AC11/1000)*('[2]Waste Bin detailed'!$F$23/100)</f>
        <v>1.8296468040166505</v>
      </c>
      <c r="AI16" s="91">
        <f>'[2]EU Inhabitants'!AD24*('[2]Weighted Average'!AD11/1000)*('[2]Waste Bin detailed'!$F$23/100)</f>
        <v>1.8348297300249854</v>
      </c>
      <c r="AJ16" s="91">
        <f>'[2]EU Inhabitants'!AE24*('[2]Weighted Average'!AE11/1000)*('[2]Waste Bin detailed'!$F$23/100)</f>
        <v>1.8397856003299229</v>
      </c>
      <c r="AK16" s="91">
        <f>'[2]EU Inhabitants'!AF24*('[2]Weighted Average'!AF11/1000)*('[2]Waste Bin detailed'!$F$23/100)</f>
        <v>1.8443705128559287</v>
      </c>
      <c r="AL16" s="91">
        <f>'[2]EU Inhabitants'!AG24*('[2]Weighted Average'!AG11/1000)*('[2]Waste Bin detailed'!$F$23/100)</f>
        <v>1.8485807911334902</v>
      </c>
      <c r="AM16" s="91">
        <f>'[2]EU Inhabitants'!AH24*('[2]Weighted Average'!AH11/1000)*('[2]Waste Bin detailed'!$F$23/100)</f>
        <v>1.8524082464850244</v>
      </c>
      <c r="AN16" s="91">
        <f>'[2]EU Inhabitants'!AI24*('[2]Weighted Average'!AI11/1000)*('[2]Waste Bin detailed'!$F$23/100)</f>
        <v>1.855895782468328</v>
      </c>
      <c r="AO16" s="91">
        <f>'[2]EU Inhabitants'!AJ24*('[2]Weighted Average'!AJ11/1000)*('[2]Waste Bin detailed'!$F$23/100)</f>
        <v>1.8590028154977305</v>
      </c>
      <c r="AP16" s="91">
        <f>'[2]EU Inhabitants'!AK24*('[2]Weighted Average'!AK11/1000)*('[2]Waste Bin detailed'!$F$23/100)</f>
        <v>1.8626830755938886</v>
      </c>
      <c r="AQ16" s="91">
        <f>'[2]EU Inhabitants'!AL24*('[2]Weighted Average'!AL11/1000)*('[2]Waste Bin detailed'!$F$23/100)</f>
        <v>1.865947042933223</v>
      </c>
      <c r="AR16" s="91">
        <f>'[2]EU Inhabitants'!AM24*('[2]Weighted Average'!AM11/1000)*('[2]Waste Bin detailed'!$F$23/100)</f>
        <v>1.8687761670442764</v>
      </c>
      <c r="AS16" s="91">
        <f>'[2]EU Inhabitants'!AN24*('[2]Weighted Average'!AN11/1000)*('[2]Waste Bin detailed'!$F$23/100)</f>
        <v>1.8712839933449728</v>
      </c>
      <c r="AT16" s="91">
        <f>'[2]EU Inhabitants'!AO24*('[2]Weighted Average'!AO11/1000)*('[2]Waste Bin detailed'!$F$23/100)</f>
        <v>1.8735470657957713</v>
      </c>
      <c r="AU16" s="91">
        <f>'[2]EU Inhabitants'!AP24*('[2]Weighted Average'!AP11/1000)*('[2]Waste Bin detailed'!$F$23/100)</f>
        <v>1.8755520893338404</v>
      </c>
      <c r="AV16" s="91">
        <f>'[2]EU Inhabitants'!AQ24*('[2]Weighted Average'!AQ11/1000)*('[2]Waste Bin detailed'!$F$23/100)</f>
        <v>1.8773680611964068</v>
      </c>
      <c r="AW16" s="91">
        <f>'[2]EU Inhabitants'!AR24*('[2]Weighted Average'!AR11/1000)*('[2]Waste Bin detailed'!$F$23/100)</f>
        <v>1.879177761223418</v>
      </c>
      <c r="AX16" s="91">
        <f>'[2]EU Inhabitants'!AS24*('[2]Weighted Average'!AS11/1000)*('[2]Waste Bin detailed'!$F$23/100)</f>
        <v>1.880805254400054</v>
      </c>
      <c r="AY16" s="91">
        <f>'[2]EU Inhabitants'!AT24*('[2]Weighted Average'!AT11/1000)*('[2]Waste Bin detailed'!$F$23/100)</f>
        <v>1.8824344675362354</v>
      </c>
      <c r="AZ16" s="91">
        <f>'[2]EU Inhabitants'!AU24*('[2]Weighted Average'!AU11/1000)*('[2]Waste Bin detailed'!$F$23/100)</f>
        <v>1.8840173262822733</v>
      </c>
      <c r="BA16" s="91">
        <f>'[2]EU Inhabitants'!AV24*('[2]Weighted Average'!AV11/1000)*('[2]Waste Bin detailed'!$F$23/100)</f>
        <v>1.8856257833209593</v>
      </c>
      <c r="BB16" s="91">
        <f>'[2]EU Inhabitants'!AW24*('[2]Weighted Average'!AW11/1000)*('[2]Waste Bin detailed'!$F$23/100)</f>
        <v>1.8871775804231024</v>
      </c>
      <c r="BC16" s="91">
        <f>'[2]EU Inhabitants'!AX24*('[2]Weighted Average'!AX11/1000)*('[2]Waste Bin detailed'!$F$23/100)</f>
        <v>1.8887236019128661</v>
      </c>
      <c r="BD16" s="91">
        <f>'[2]EU Inhabitants'!AY24*('[2]Weighted Average'!AY11/1000)*('[2]Waste Bin detailed'!$F$23/100)</f>
        <v>1.8903680779772019</v>
      </c>
      <c r="BE16" s="91">
        <f>'[2]EU Inhabitants'!AZ24*('[2]Weighted Average'!AZ11/1000)*('[2]Waste Bin detailed'!$F$23/100)</f>
        <v>1.8920440058565189</v>
      </c>
    </row>
    <row r="17" spans="1:57" x14ac:dyDescent="0.35">
      <c r="A17" s="86" t="s">
        <v>636</v>
      </c>
      <c r="C17" s="86" t="s">
        <v>4</v>
      </c>
      <c r="D17" s="87" t="s">
        <v>621</v>
      </c>
      <c r="E17" s="87"/>
      <c r="F17" s="90" t="s">
        <v>55</v>
      </c>
      <c r="G17" s="91">
        <f>'[2]EU Inhabitants'!B25*('[2]Weighted Average'!B11/1000)*('[2]Waste Bin detailed'!$F$23/100)</f>
        <v>4.5149068859759245</v>
      </c>
      <c r="H17" s="91">
        <f>'[2]EU Inhabitants'!C25*('[2]Weighted Average'!C11/1000)*('[2]Waste Bin detailed'!$F$23/100)</f>
        <v>4.4611874260382445</v>
      </c>
      <c r="I17" s="91">
        <f>'[2]EU Inhabitants'!D25*('[2]Weighted Average'!D11/1000)*('[2]Waste Bin detailed'!$F$23/100)</f>
        <v>4.3998405414356032</v>
      </c>
      <c r="J17" s="91">
        <f>'[2]EU Inhabitants'!E25*('[2]Weighted Average'!E11/1000)*('[2]Waste Bin detailed'!$F$23/100)</f>
        <v>4.3589484544127055</v>
      </c>
      <c r="K17" s="91">
        <f>'[2]EU Inhabitants'!F25*('[2]Weighted Average'!F11/1000)*('[2]Waste Bin detailed'!$F$23/100)</f>
        <v>4.3157916427205114</v>
      </c>
      <c r="L17" s="91">
        <f>'[2]EU Inhabitants'!G25*('[2]Weighted Average'!G11/1000)*('[2]Waste Bin detailed'!$F$23/100)</f>
        <v>4.2653796068949354</v>
      </c>
      <c r="M17" s="91">
        <f>'[2]EU Inhabitants'!H25*('[2]Weighted Average'!H11/1000)*('[2]Waste Bin detailed'!$F$23/100)</f>
        <v>4.2239429294912085</v>
      </c>
      <c r="N17" s="91">
        <f>'[2]EU Inhabitants'!I25*('[2]Weighted Average'!I11/1000)*('[2]Waste Bin detailed'!$F$23/100)</f>
        <v>4.1872174844512058</v>
      </c>
      <c r="O17" s="91">
        <f>'[2]EU Inhabitants'!J25*('[2]Weighted Average'!J11/1000)*('[2]Waste Bin detailed'!$F$23/100)</f>
        <v>4.154076920602872</v>
      </c>
      <c r="P17" s="91">
        <f>'[2]EU Inhabitants'!K25*('[2]Weighted Average'!K11/1000)*('[2]Waste Bin detailed'!$F$23/100)</f>
        <v>4.098279967420158</v>
      </c>
      <c r="Q17" s="91">
        <f>'[2]EU Inhabitants'!L25*('[2]Weighted Average'!L11/1000)*('[2]Waste Bin detailed'!$F$23/100)</f>
        <v>4.0169932181101684</v>
      </c>
      <c r="R17" s="91">
        <f>'[2]EU Inhabitants'!M25*('[2]Weighted Average'!M11/1000)*('[2]Waste Bin detailed'!$F$23/100)</f>
        <v>3.9278006955520541</v>
      </c>
      <c r="S17" s="91">
        <f>'[2]EU Inhabitants'!N25*('[2]Weighted Average'!N11/1000)*('[2]Waste Bin detailed'!$F$23/100)</f>
        <v>3.8708736597761639</v>
      </c>
      <c r="T17" s="91">
        <f>'[2]EU Inhabitants'!O25*('[2]Weighted Average'!O11/1000)*('[2]Waste Bin detailed'!$F$23/100)</f>
        <v>3.831046854137254</v>
      </c>
      <c r="U17" s="91">
        <f>'[2]EU Inhabitants'!P25*('[2]Weighted Average'!P11/1000)*('[2]Waste Bin detailed'!$F$23/100)</f>
        <v>3.789156443379921</v>
      </c>
      <c r="V17" s="91">
        <f>'[2]EU Inhabitants'!Q25*('[2]Weighted Average'!Q11/1000)*('[2]Waste Bin detailed'!$F$23/100)</f>
        <v>3.7606898973913268</v>
      </c>
      <c r="W17" s="91">
        <f>'[2]EU Inhabitants'!R25*('[2]Weighted Average'!R11/1000)*('[2]Waste Bin detailed'!$F$23/100)</f>
        <v>3.7293575509120775</v>
      </c>
      <c r="X17" s="91">
        <f>'[2]EU Inhabitants'!S25*('[2]Weighted Average'!S11/1000)*('[2]Waste Bin detailed'!$F$23/100)</f>
        <v>3.6944115131568052</v>
      </c>
      <c r="Y17" s="91">
        <f>'[2]EU Inhabitants'!T25*('[2]Weighted Average'!T11/1000)*('[2]Waste Bin detailed'!$F$23/100)</f>
        <v>3.6648250470915782</v>
      </c>
      <c r="Z17" s="91">
        <f>'[2]EU Inhabitants'!U25*('[2]Weighted Average'!U11/1000)*('[2]Waste Bin detailed'!$F$23/100)</f>
        <v>3.6977071170529809</v>
      </c>
      <c r="AA17" s="91">
        <f>'[2]EU Inhabitants'!V25*('[2]Weighted Average'!V11/1000)*('[2]Waste Bin detailed'!$F$23/100)</f>
        <v>3.6740398198920134</v>
      </c>
      <c r="AB17" s="91">
        <f>'[2]EU Inhabitants'!W25*('[2]Weighted Average'!W11/1000)*('[2]Waste Bin detailed'!$F$23/100)</f>
        <v>3.6464361830342398</v>
      </c>
      <c r="AC17" s="91">
        <f>'[2]EU Inhabitants'!X25*('[2]Weighted Average'!X11/1000)*('[2]Waste Bin detailed'!$F$23/100)</f>
        <v>3.6129375615914854</v>
      </c>
      <c r="AD17" s="91">
        <f>'[2]EU Inhabitants'!Y25*('[2]Weighted Average'!Y11/1000)*('[2]Waste Bin detailed'!$F$23/100)</f>
        <v>3.6272684567060676</v>
      </c>
      <c r="AE17" s="91">
        <f>'[2]EU Inhabitants'!Z25*('[2]Weighted Average'!Z11/1000)*('[2]Waste Bin detailed'!$F$23/100)</f>
        <v>3.6272177932838563</v>
      </c>
      <c r="AF17" s="91">
        <f>'[2]EU Inhabitants'!AA25*('[2]Weighted Average'!AA11/1000)*('[2]Waste Bin detailed'!$F$23/100)</f>
        <v>3.5878227956228383</v>
      </c>
      <c r="AG17" s="91">
        <f>'[2]EU Inhabitants'!AB25*('[2]Weighted Average'!AB11/1000)*('[2]Waste Bin detailed'!$F$23/100)</f>
        <v>3.5478455097632295</v>
      </c>
      <c r="AH17" s="91">
        <f>'[2]EU Inhabitants'!AC25*('[2]Weighted Average'!AC11/1000)*('[2]Waste Bin detailed'!$F$23/100)</f>
        <v>3.5069507748801114</v>
      </c>
      <c r="AI17" s="91">
        <f>'[2]EU Inhabitants'!AD25*('[2]Weighted Average'!AD11/1000)*('[2]Waste Bin detailed'!$F$23/100)</f>
        <v>3.4647192413336834</v>
      </c>
      <c r="AJ17" s="91">
        <f>'[2]EU Inhabitants'!AE25*('[2]Weighted Average'!AE11/1000)*('[2]Waste Bin detailed'!$F$23/100)</f>
        <v>3.4231487886060497</v>
      </c>
      <c r="AK17" s="91">
        <f>'[2]EU Inhabitants'!AF25*('[2]Weighted Average'!AF11/1000)*('[2]Waste Bin detailed'!$F$23/100)</f>
        <v>3.3822510402845696</v>
      </c>
      <c r="AL17" s="91">
        <f>'[2]EU Inhabitants'!AG25*('[2]Weighted Average'!AG11/1000)*('[2]Waste Bin detailed'!$F$23/100)</f>
        <v>3.3421613841259621</v>
      </c>
      <c r="AM17" s="91">
        <f>'[2]EU Inhabitants'!AH25*('[2]Weighted Average'!AH11/1000)*('[2]Waste Bin detailed'!$F$23/100)</f>
        <v>3.3033261825462144</v>
      </c>
      <c r="AN17" s="91">
        <f>'[2]EU Inhabitants'!AI25*('[2]Weighted Average'!AI11/1000)*('[2]Waste Bin detailed'!$F$23/100)</f>
        <v>3.2659177735020251</v>
      </c>
      <c r="AO17" s="91">
        <f>'[2]EU Inhabitants'!AJ25*('[2]Weighted Average'!AJ11/1000)*('[2]Waste Bin detailed'!$F$23/100)</f>
        <v>3.2300512141254174</v>
      </c>
      <c r="AP17" s="91">
        <f>'[2]EU Inhabitants'!AK25*('[2]Weighted Average'!AK11/1000)*('[2]Waste Bin detailed'!$F$23/100)</f>
        <v>3.1983550649513313</v>
      </c>
      <c r="AQ17" s="91">
        <f>'[2]EU Inhabitants'!AL25*('[2]Weighted Average'!AL11/1000)*('[2]Waste Bin detailed'!$F$23/100)</f>
        <v>3.1679233749511542</v>
      </c>
      <c r="AR17" s="91">
        <f>'[2]EU Inhabitants'!AM25*('[2]Weighted Average'!AM11/1000)*('[2]Waste Bin detailed'!$F$23/100)</f>
        <v>3.1385383563718681</v>
      </c>
      <c r="AS17" s="91">
        <f>'[2]EU Inhabitants'!AN25*('[2]Weighted Average'!AN11/1000)*('[2]Waste Bin detailed'!$F$23/100)</f>
        <v>3.110296926672043</v>
      </c>
      <c r="AT17" s="91">
        <f>'[2]EU Inhabitants'!AO25*('[2]Weighted Average'!AO11/1000)*('[2]Waste Bin detailed'!$F$23/100)</f>
        <v>3.0828106939814997</v>
      </c>
      <c r="AU17" s="91">
        <f>'[2]EU Inhabitants'!AP25*('[2]Weighted Average'!AP11/1000)*('[2]Waste Bin detailed'!$F$23/100)</f>
        <v>3.0562218705862838</v>
      </c>
      <c r="AV17" s="91">
        <f>'[2]EU Inhabitants'!AQ25*('[2]Weighted Average'!AQ11/1000)*('[2]Waste Bin detailed'!$F$23/100)</f>
        <v>3.0304971816618673</v>
      </c>
      <c r="AW17" s="91">
        <f>'[2]EU Inhabitants'!AR25*('[2]Weighted Average'!AR11/1000)*('[2]Waste Bin detailed'!$F$23/100)</f>
        <v>3.0054688109949934</v>
      </c>
      <c r="AX17" s="91">
        <f>'[2]EU Inhabitants'!AS25*('[2]Weighted Average'!AS11/1000)*('[2]Waste Bin detailed'!$F$23/100)</f>
        <v>2.9810559429043719</v>
      </c>
      <c r="AY17" s="91">
        <f>'[2]EU Inhabitants'!AT25*('[2]Weighted Average'!AT11/1000)*('[2]Waste Bin detailed'!$F$23/100)</f>
        <v>2.9571665290604487</v>
      </c>
      <c r="AZ17" s="91">
        <f>'[2]EU Inhabitants'!AU25*('[2]Weighted Average'!AU11/1000)*('[2]Waste Bin detailed'!$F$23/100)</f>
        <v>2.9338218772488549</v>
      </c>
      <c r="BA17" s="91">
        <f>'[2]EU Inhabitants'!AV25*('[2]Weighted Average'!AV11/1000)*('[2]Waste Bin detailed'!$F$23/100)</f>
        <v>2.9109528580948969</v>
      </c>
      <c r="BB17" s="91">
        <f>'[2]EU Inhabitants'!AW25*('[2]Weighted Average'!AW11/1000)*('[2]Waste Bin detailed'!$F$23/100)</f>
        <v>2.8884966693285667</v>
      </c>
      <c r="BC17" s="91">
        <f>'[2]EU Inhabitants'!AX25*('[2]Weighted Average'!AX11/1000)*('[2]Waste Bin detailed'!$F$23/100)</f>
        <v>2.8664447304018839</v>
      </c>
      <c r="BD17" s="91">
        <f>'[2]EU Inhabitants'!AY25*('[2]Weighted Average'!AY11/1000)*('[2]Waste Bin detailed'!$F$23/100)</f>
        <v>2.8448830880583169</v>
      </c>
      <c r="BE17" s="91">
        <f>'[2]EU Inhabitants'!AZ25*('[2]Weighted Average'!AZ11/1000)*('[2]Waste Bin detailed'!$F$23/100)</f>
        <v>2.8234079735976136</v>
      </c>
    </row>
    <row r="18" spans="1:57" x14ac:dyDescent="0.35">
      <c r="A18" s="86" t="s">
        <v>636</v>
      </c>
      <c r="C18" s="86" t="s">
        <v>4</v>
      </c>
      <c r="D18" s="87" t="s">
        <v>621</v>
      </c>
      <c r="E18" s="87"/>
      <c r="F18" s="90" t="s">
        <v>56</v>
      </c>
      <c r="G18" s="91">
        <f>'[2]EU Inhabitants'!B26*('[2]Weighted Average'!B11/1000)*('[2]Waste Bin detailed'!$F$23/100)</f>
        <v>6.6576761227338332</v>
      </c>
      <c r="H18" s="91">
        <f>'[2]EU Inhabitants'!C26*('[2]Weighted Average'!C11/1000)*('[2]Waste Bin detailed'!$F$23/100)</f>
        <v>6.6101204190308538</v>
      </c>
      <c r="I18" s="91">
        <f>'[2]EU Inhabitants'!D26*('[2]Weighted Average'!D11/1000)*('[2]Waste Bin detailed'!$F$23/100)</f>
        <v>6.5489616901584808</v>
      </c>
      <c r="J18" s="91">
        <f>'[2]EU Inhabitants'!E26*('[2]Weighted Average'!E11/1000)*('[2]Waste Bin detailed'!$F$23/100)</f>
        <v>6.5050811495535052</v>
      </c>
      <c r="K18" s="91">
        <f>'[2]EU Inhabitants'!F26*('[2]Weighted Average'!F11/1000)*('[2]Waste Bin detailed'!$F$23/100)</f>
        <v>6.4436373817934331</v>
      </c>
      <c r="L18" s="91">
        <f>'[2]EU Inhabitants'!G26*('[2]Weighted Average'!G11/1000)*('[2]Waste Bin detailed'!$F$23/100)</f>
        <v>6.3613523101705027</v>
      </c>
      <c r="M18" s="91">
        <f>'[2]EU Inhabitants'!H26*('[2]Weighted Average'!H11/1000)*('[2]Waste Bin detailed'!$F$23/100)</f>
        <v>6.2373703752737857</v>
      </c>
      <c r="N18" s="91">
        <f>'[2]EU Inhabitants'!I26*('[2]Weighted Average'!I11/1000)*('[2]Waste Bin detailed'!$F$23/100)</f>
        <v>6.1608743239751096</v>
      </c>
      <c r="O18" s="91">
        <f>'[2]EU Inhabitants'!J26*('[2]Weighted Average'!J11/1000)*('[2]Waste Bin detailed'!$F$23/100)</f>
        <v>6.0887614736283657</v>
      </c>
      <c r="P18" s="91">
        <f>'[2]EU Inhabitants'!K26*('[2]Weighted Average'!K11/1000)*('[2]Waste Bin detailed'!$F$23/100)</f>
        <v>6.0329795370104575</v>
      </c>
      <c r="Q18" s="91">
        <f>'[2]EU Inhabitants'!L26*('[2]Weighted Average'!L11/1000)*('[2]Waste Bin detailed'!$F$23/100)</f>
        <v>5.9520266330386153</v>
      </c>
      <c r="R18" s="91">
        <f>'[2]EU Inhabitants'!M26*('[2]Weighted Average'!M11/1000)*('[2]Waste Bin detailed'!$F$23/100)</f>
        <v>5.7793928336400686</v>
      </c>
      <c r="S18" s="91">
        <f>'[2]EU Inhabitants'!N26*('[2]Weighted Average'!N11/1000)*('[2]Waste Bin detailed'!$F$23/100)</f>
        <v>5.6859550630418214</v>
      </c>
      <c r="T18" s="91">
        <f>'[2]EU Inhabitants'!O26*('[2]Weighted Average'!O11/1000)*('[2]Waste Bin detailed'!$F$23/100)</f>
        <v>5.6257370578210946</v>
      </c>
      <c r="U18" s="91">
        <f>'[2]EU Inhabitants'!P26*('[2]Weighted Average'!P11/1000)*('[2]Waste Bin detailed'!$F$23/100)</f>
        <v>5.5725476973443406</v>
      </c>
      <c r="V18" s="91">
        <f>'[2]EU Inhabitants'!Q26*('[2]Weighted Average'!Q11/1000)*('[2]Waste Bin detailed'!$F$23/100)</f>
        <v>5.5314347801079009</v>
      </c>
      <c r="W18" s="91">
        <f>'[2]EU Inhabitants'!R26*('[2]Weighted Average'!R11/1000)*('[2]Waste Bin detailed'!$F$23/100)</f>
        <v>5.4711533002231585</v>
      </c>
      <c r="X18" s="91">
        <f>'[2]EU Inhabitants'!S26*('[2]Weighted Average'!S11/1000)*('[2]Waste Bin detailed'!$F$23/100)</f>
        <v>5.3952325533277596</v>
      </c>
      <c r="Y18" s="91">
        <f>'[2]EU Inhabitants'!T26*('[2]Weighted Average'!T11/1000)*('[2]Waste Bin detailed'!$F$23/100)</f>
        <v>5.3216720919740039</v>
      </c>
      <c r="Z18" s="91">
        <f>'[2]EU Inhabitants'!U26*('[2]Weighted Average'!U11/1000)*('[2]Waste Bin detailed'!$F$23/100)</f>
        <v>5.3813782641979273</v>
      </c>
      <c r="AA18" s="91">
        <f>'[2]EU Inhabitants'!V26*('[2]Weighted Average'!V11/1000)*('[2]Waste Bin detailed'!$F$23/100)</f>
        <v>5.3812090216426149</v>
      </c>
      <c r="AB18" s="91">
        <f>'[2]EU Inhabitants'!W26*('[2]Weighted Average'!W11/1000)*('[2]Waste Bin detailed'!$F$23/100)</f>
        <v>5.3846106392037099</v>
      </c>
      <c r="AC18" s="91">
        <f>'[2]EU Inhabitants'!X26*('[2]Weighted Average'!X11/1000)*('[2]Waste Bin detailed'!$F$23/100)</f>
        <v>5.404695582610425</v>
      </c>
      <c r="AD18" s="91">
        <f>'[2]EU Inhabitants'!Y26*('[2]Weighted Average'!Y11/1000)*('[2]Waste Bin detailed'!$F$23/100)</f>
        <v>5.5040222817474254</v>
      </c>
      <c r="AE18" s="91">
        <f>'[2]EU Inhabitants'!Z26*('[2]Weighted Average'!Z11/1000)*('[2]Waste Bin detailed'!$F$23/100)</f>
        <v>5.5373336532344464</v>
      </c>
      <c r="AF18" s="91">
        <f>'[2]EU Inhabitants'!AA26*('[2]Weighted Average'!AA11/1000)*('[2]Waste Bin detailed'!$F$23/100)</f>
        <v>5.5085219481414214</v>
      </c>
      <c r="AG18" s="91">
        <f>'[2]EU Inhabitants'!AB26*('[2]Weighted Average'!AB11/1000)*('[2]Waste Bin detailed'!$F$23/100)</f>
        <v>5.4728696582753278</v>
      </c>
      <c r="AH18" s="91">
        <f>'[2]EU Inhabitants'!AC26*('[2]Weighted Average'!AC11/1000)*('[2]Waste Bin detailed'!$F$23/100)</f>
        <v>5.4302374015627377</v>
      </c>
      <c r="AI18" s="91">
        <f>'[2]EU Inhabitants'!AD26*('[2]Weighted Average'!AD11/1000)*('[2]Waste Bin detailed'!$F$23/100)</f>
        <v>5.3796378949800951</v>
      </c>
      <c r="AJ18" s="91">
        <f>'[2]EU Inhabitants'!AE26*('[2]Weighted Average'!AE11/1000)*('[2]Waste Bin detailed'!$F$23/100)</f>
        <v>5.3296854427222602</v>
      </c>
      <c r="AK18" s="91">
        <f>'[2]EU Inhabitants'!AF26*('[2]Weighted Average'!AF11/1000)*('[2]Waste Bin detailed'!$F$23/100)</f>
        <v>5.2802516196431597</v>
      </c>
      <c r="AL18" s="91">
        <f>'[2]EU Inhabitants'!AG26*('[2]Weighted Average'!AG11/1000)*('[2]Waste Bin detailed'!$F$23/100)</f>
        <v>5.2311948890314097</v>
      </c>
      <c r="AM18" s="91">
        <f>'[2]EU Inhabitants'!AH26*('[2]Weighted Average'!AH11/1000)*('[2]Waste Bin detailed'!$F$23/100)</f>
        <v>5.1829438946227233</v>
      </c>
      <c r="AN18" s="91">
        <f>'[2]EU Inhabitants'!AI26*('[2]Weighted Average'!AI11/1000)*('[2]Waste Bin detailed'!$F$23/100)</f>
        <v>5.1357390476467257</v>
      </c>
      <c r="AO18" s="91">
        <f>'[2]EU Inhabitants'!AJ26*('[2]Weighted Average'!AJ11/1000)*('[2]Waste Bin detailed'!$F$23/100)</f>
        <v>5.0896279237177797</v>
      </c>
      <c r="AP18" s="91">
        <f>'[2]EU Inhabitants'!AK26*('[2]Weighted Average'!AK11/1000)*('[2]Waste Bin detailed'!$F$23/100)</f>
        <v>5.0497354028989241</v>
      </c>
      <c r="AQ18" s="91">
        <f>'[2]EU Inhabitants'!AL26*('[2]Weighted Average'!AL11/1000)*('[2]Waste Bin detailed'!$F$23/100)</f>
        <v>5.0107217411353959</v>
      </c>
      <c r="AR18" s="91">
        <f>'[2]EU Inhabitants'!AM26*('[2]Weighted Average'!AM11/1000)*('[2]Waste Bin detailed'!$F$23/100)</f>
        <v>4.9722177483278625</v>
      </c>
      <c r="AS18" s="91">
        <f>'[2]EU Inhabitants'!AN26*('[2]Weighted Average'!AN11/1000)*('[2]Waste Bin detailed'!$F$23/100)</f>
        <v>4.9342336768641637</v>
      </c>
      <c r="AT18" s="91">
        <f>'[2]EU Inhabitants'!AO26*('[2]Weighted Average'!AO11/1000)*('[2]Waste Bin detailed'!$F$23/100)</f>
        <v>4.8959223107686638</v>
      </c>
      <c r="AU18" s="91">
        <f>'[2]EU Inhabitants'!AP26*('[2]Weighted Average'!AP11/1000)*('[2]Waste Bin detailed'!$F$23/100)</f>
        <v>4.8580576887280715</v>
      </c>
      <c r="AV18" s="91">
        <f>'[2]EU Inhabitants'!AQ26*('[2]Weighted Average'!AQ11/1000)*('[2]Waste Bin detailed'!$F$23/100)</f>
        <v>4.8206928805075639</v>
      </c>
      <c r="AW18" s="91">
        <f>'[2]EU Inhabitants'!AR26*('[2]Weighted Average'!AR11/1000)*('[2]Waste Bin detailed'!$F$23/100)</f>
        <v>4.7838775311782191</v>
      </c>
      <c r="AX18" s="91">
        <f>'[2]EU Inhabitants'!AS26*('[2]Weighted Average'!AS11/1000)*('[2]Waste Bin detailed'!$F$23/100)</f>
        <v>4.7474761544058044</v>
      </c>
      <c r="AY18" s="91">
        <f>'[2]EU Inhabitants'!AT26*('[2]Weighted Average'!AT11/1000)*('[2]Waste Bin detailed'!$F$23/100)</f>
        <v>4.7115074944443709</v>
      </c>
      <c r="AZ18" s="91">
        <f>'[2]EU Inhabitants'!AU26*('[2]Weighted Average'!AU11/1000)*('[2]Waste Bin detailed'!$F$23/100)</f>
        <v>4.6758253794523696</v>
      </c>
      <c r="BA18" s="91">
        <f>'[2]EU Inhabitants'!AV26*('[2]Weighted Average'!AV11/1000)*('[2]Waste Bin detailed'!$F$23/100)</f>
        <v>4.6403881229263115</v>
      </c>
      <c r="BB18" s="91">
        <f>'[2]EU Inhabitants'!AW26*('[2]Weighted Average'!AW11/1000)*('[2]Waste Bin detailed'!$F$23/100)</f>
        <v>4.6052200348296584</v>
      </c>
      <c r="BC18" s="91">
        <f>'[2]EU Inhabitants'!AX26*('[2]Weighted Average'!AX11/1000)*('[2]Waste Bin detailed'!$F$23/100)</f>
        <v>4.5702326866926031</v>
      </c>
      <c r="BD18" s="91">
        <f>'[2]EU Inhabitants'!AY26*('[2]Weighted Average'!AY11/1000)*('[2]Waste Bin detailed'!$F$23/100)</f>
        <v>4.535768677946451</v>
      </c>
      <c r="BE18" s="91">
        <f>'[2]EU Inhabitants'!AZ26*('[2]Weighted Average'!AZ11/1000)*('[2]Waste Bin detailed'!$F$23/100)</f>
        <v>4.5014862651907288</v>
      </c>
    </row>
    <row r="19" spans="1:57" x14ac:dyDescent="0.35">
      <c r="A19" s="86" t="s">
        <v>636</v>
      </c>
      <c r="C19" s="86" t="s">
        <v>4</v>
      </c>
      <c r="D19" s="87" t="s">
        <v>621</v>
      </c>
      <c r="E19" s="87"/>
      <c r="F19" s="90" t="s">
        <v>57</v>
      </c>
      <c r="G19" s="91">
        <f>'[2]EU Inhabitants'!B27*('[2]Weighted Average'!B11/1000)*('[2]Waste Bin detailed'!$F$23/100)</f>
        <v>0.8219554504880564</v>
      </c>
      <c r="H19" s="91">
        <f>'[2]EU Inhabitants'!C27*('[2]Weighted Average'!C11/1000)*('[2]Waste Bin detailed'!$F$23/100)</f>
        <v>0.83218942596311918</v>
      </c>
      <c r="I19" s="91">
        <f>'[2]EU Inhabitants'!D27*('[2]Weighted Average'!D11/1000)*('[2]Waste Bin detailed'!$F$23/100)</f>
        <v>0.84178639854632287</v>
      </c>
      <c r="J19" s="91">
        <f>'[2]EU Inhabitants'!E27*('[2]Weighted Average'!E11/1000)*('[2]Waste Bin detailed'!$F$23/100)</f>
        <v>0.84984130230766231</v>
      </c>
      <c r="K19" s="91">
        <f>'[2]EU Inhabitants'!F27*('[2]Weighted Average'!F11/1000)*('[2]Waste Bin detailed'!$F$23/100)</f>
        <v>0.86250617862883872</v>
      </c>
      <c r="L19" s="91">
        <f>'[2]EU Inhabitants'!G27*('[2]Weighted Average'!G11/1000)*('[2]Waste Bin detailed'!$F$23/100)</f>
        <v>0.87447217351468498</v>
      </c>
      <c r="M19" s="91">
        <f>'[2]EU Inhabitants'!H27*('[2]Weighted Average'!H11/1000)*('[2]Waste Bin detailed'!$F$23/100)</f>
        <v>0.88936470061741058</v>
      </c>
      <c r="N19" s="91">
        <f>'[2]EU Inhabitants'!I27*('[2]Weighted Average'!I11/1000)*('[2]Waste Bin detailed'!$F$23/100)</f>
        <v>0.90269034075277799</v>
      </c>
      <c r="O19" s="91">
        <f>'[2]EU Inhabitants'!J27*('[2]Weighted Average'!J11/1000)*('[2]Waste Bin detailed'!$F$23/100)</f>
        <v>0.91693087453326205</v>
      </c>
      <c r="P19" s="91">
        <f>'[2]EU Inhabitants'!K27*('[2]Weighted Average'!K11/1000)*('[2]Waste Bin detailed'!$F$23/100)</f>
        <v>0.93511622432505126</v>
      </c>
      <c r="Q19" s="91">
        <f>'[2]EU Inhabitants'!L27*('[2]Weighted Average'!L11/1000)*('[2]Waste Bin detailed'!$F$23/100)</f>
        <v>0.95109262564168695</v>
      </c>
      <c r="R19" s="91">
        <f>'[2]EU Inhabitants'!M27*('[2]Weighted Average'!M11/1000)*('[2]Waste Bin detailed'!$F$23/100)</f>
        <v>0.96905459497656843</v>
      </c>
      <c r="S19" s="91">
        <f>'[2]EU Inhabitants'!N27*('[2]Weighted Average'!N11/1000)*('[2]Waste Bin detailed'!$F$23/100)</f>
        <v>0.99355767640097092</v>
      </c>
      <c r="T19" s="91">
        <f>'[2]EU Inhabitants'!O27*('[2]Weighted Average'!O11/1000)*('[2]Waste Bin detailed'!$F$23/100)</f>
        <v>1.0166005319130937</v>
      </c>
      <c r="U19" s="91">
        <f>'[2]EU Inhabitants'!P27*('[2]Weighted Average'!P11/1000)*('[2]Waste Bin detailed'!$F$23/100)</f>
        <v>1.0406479213242854</v>
      </c>
      <c r="V19" s="91">
        <f>'[2]EU Inhabitants'!Q27*('[2]Weighted Average'!Q11/1000)*('[2]Waste Bin detailed'!$F$23/100)</f>
        <v>1.0659658260505163</v>
      </c>
      <c r="W19" s="91">
        <f>'[2]EU Inhabitants'!R27*('[2]Weighted Average'!R11/1000)*('[2]Waste Bin detailed'!$F$23/100)</f>
        <v>1.0914603819969322</v>
      </c>
      <c r="X19" s="91">
        <f>'[2]EU Inhabitants'!S27*('[2]Weighted Average'!S11/1000)*('[2]Waste Bin detailed'!$F$23/100)</f>
        <v>1.1189934164130699</v>
      </c>
      <c r="Y19" s="91">
        <f>'[2]EU Inhabitants'!T27*('[2]Weighted Average'!T11/1000)*('[2]Waste Bin detailed'!$F$23/100)</f>
        <v>1.1405432970862306</v>
      </c>
      <c r="Z19" s="91">
        <f>'[2]EU Inhabitants'!U27*('[2]Weighted Average'!U11/1000)*('[2]Waste Bin detailed'!$F$23/100)</f>
        <v>1.1823114827518597</v>
      </c>
      <c r="AA19" s="91">
        <f>'[2]EU Inhabitants'!V27*('[2]Weighted Average'!V11/1000)*('[2]Waste Bin detailed'!$F$23/100)</f>
        <v>1.2058373274027017</v>
      </c>
      <c r="AB19" s="91">
        <f>'[2]EU Inhabitants'!W27*('[2]Weighted Average'!W11/1000)*('[2]Waste Bin detailed'!$F$23/100)</f>
        <v>1.2225197129219978</v>
      </c>
      <c r="AC19" s="91">
        <f>'[2]EU Inhabitants'!X27*('[2]Weighted Average'!X11/1000)*('[2]Waste Bin detailed'!$F$23/100)</f>
        <v>1.2431136140973804</v>
      </c>
      <c r="AD19" s="91">
        <f>'[2]EU Inhabitants'!Y27*('[2]Weighted Average'!Y11/1000)*('[2]Waste Bin detailed'!$F$23/100)</f>
        <v>1.2729269560232774</v>
      </c>
      <c r="AE19" s="91">
        <f>'[2]EU Inhabitants'!Z27*('[2]Weighted Average'!Z11/1000)*('[2]Waste Bin detailed'!$F$23/100)</f>
        <v>1.3011477831577909</v>
      </c>
      <c r="AF19" s="91">
        <f>'[2]EU Inhabitants'!AA27*('[2]Weighted Average'!AA11/1000)*('[2]Waste Bin detailed'!$F$23/100)</f>
        <v>1.3231385479917146</v>
      </c>
      <c r="AG19" s="91">
        <f>'[2]EU Inhabitants'!AB27*('[2]Weighted Average'!AB11/1000)*('[2]Waste Bin detailed'!$F$23/100)</f>
        <v>1.3446430552968687</v>
      </c>
      <c r="AH19" s="91">
        <f>'[2]EU Inhabitants'!AC27*('[2]Weighted Average'!AC11/1000)*('[2]Waste Bin detailed'!$F$23/100)</f>
        <v>1.3656417256823838</v>
      </c>
      <c r="AI19" s="91">
        <f>'[2]EU Inhabitants'!AD27*('[2]Weighted Average'!AD11/1000)*('[2]Waste Bin detailed'!$F$23/100)</f>
        <v>1.3860583115522964</v>
      </c>
      <c r="AJ19" s="91">
        <f>'[2]EU Inhabitants'!AE27*('[2]Weighted Average'!AE11/1000)*('[2]Waste Bin detailed'!$F$23/100)</f>
        <v>1.4061377250731193</v>
      </c>
      <c r="AK19" s="91">
        <f>'[2]EU Inhabitants'!AF27*('[2]Weighted Average'!AF11/1000)*('[2]Waste Bin detailed'!$F$23/100)</f>
        <v>1.4258599533161125</v>
      </c>
      <c r="AL19" s="91">
        <f>'[2]EU Inhabitants'!AG27*('[2]Weighted Average'!AG11/1000)*('[2]Waste Bin detailed'!$F$23/100)</f>
        <v>1.4451628966364518</v>
      </c>
      <c r="AM19" s="91">
        <f>'[2]EU Inhabitants'!AH27*('[2]Weighted Average'!AH11/1000)*('[2]Waste Bin detailed'!$F$23/100)</f>
        <v>1.4640575909363196</v>
      </c>
      <c r="AN19" s="91">
        <f>'[2]EU Inhabitants'!AI27*('[2]Weighted Average'!AI11/1000)*('[2]Waste Bin detailed'!$F$23/100)</f>
        <v>1.4824996399398345</v>
      </c>
      <c r="AO19" s="91">
        <f>'[2]EU Inhabitants'!AJ27*('[2]Weighted Average'!AJ11/1000)*('[2]Waste Bin detailed'!$F$23/100)</f>
        <v>1.500465368605324</v>
      </c>
      <c r="AP19" s="91">
        <f>'[2]EU Inhabitants'!AK27*('[2]Weighted Average'!AK11/1000)*('[2]Waste Bin detailed'!$F$23/100)</f>
        <v>1.5183453368956454</v>
      </c>
      <c r="AQ19" s="91">
        <f>'[2]EU Inhabitants'!AL27*('[2]Weighted Average'!AL11/1000)*('[2]Waste Bin detailed'!$F$23/100)</f>
        <v>1.5357067108565388</v>
      </c>
      <c r="AR19" s="91">
        <f>'[2]EU Inhabitants'!AM27*('[2]Weighted Average'!AM11/1000)*('[2]Waste Bin detailed'!$F$23/100)</f>
        <v>1.5525238720296233</v>
      </c>
      <c r="AS19" s="91">
        <f>'[2]EU Inhabitants'!AN27*('[2]Weighted Average'!AN11/1000)*('[2]Waste Bin detailed'!$F$23/100)</f>
        <v>1.568812432836509</v>
      </c>
      <c r="AT19" s="91">
        <f>'[2]EU Inhabitants'!AO27*('[2]Weighted Average'!AO11/1000)*('[2]Waste Bin detailed'!$F$23/100)</f>
        <v>1.5846043386325734</v>
      </c>
      <c r="AU19" s="91">
        <f>'[2]EU Inhabitants'!AP27*('[2]Weighted Average'!AP11/1000)*('[2]Waste Bin detailed'!$F$23/100)</f>
        <v>1.5998859362351332</v>
      </c>
      <c r="AV19" s="91">
        <f>'[2]EU Inhabitants'!AQ27*('[2]Weighted Average'!AQ11/1000)*('[2]Waste Bin detailed'!$F$23/100)</f>
        <v>1.61472434300308</v>
      </c>
      <c r="AW19" s="91">
        <f>'[2]EU Inhabitants'!AR27*('[2]Weighted Average'!AR11/1000)*('[2]Waste Bin detailed'!$F$23/100)</f>
        <v>1.6290635473076105</v>
      </c>
      <c r="AX19" s="91">
        <f>'[2]EU Inhabitants'!AS27*('[2]Weighted Average'!AS11/1000)*('[2]Waste Bin detailed'!$F$23/100)</f>
        <v>1.6429200322584128</v>
      </c>
      <c r="AY19" s="91">
        <f>'[2]EU Inhabitants'!AT27*('[2]Weighted Average'!AT11/1000)*('[2]Waste Bin detailed'!$F$23/100)</f>
        <v>1.656335338864962</v>
      </c>
      <c r="AZ19" s="91">
        <f>'[2]EU Inhabitants'!AU27*('[2]Weighted Average'!AU11/1000)*('[2]Waste Bin detailed'!$F$23/100)</f>
        <v>1.6693114518936052</v>
      </c>
      <c r="BA19" s="91">
        <f>'[2]EU Inhabitants'!AV27*('[2]Weighted Average'!AV11/1000)*('[2]Waste Bin detailed'!$F$23/100)</f>
        <v>1.6818275951718353</v>
      </c>
      <c r="BB19" s="91">
        <f>'[2]EU Inhabitants'!AW27*('[2]Weighted Average'!AW11/1000)*('[2]Waste Bin detailed'!$F$23/100)</f>
        <v>1.6939305283966599</v>
      </c>
      <c r="BC19" s="91">
        <f>'[2]EU Inhabitants'!AX27*('[2]Weighted Average'!AX11/1000)*('[2]Waste Bin detailed'!$F$23/100)</f>
        <v>1.7055848129479316</v>
      </c>
      <c r="BD19" s="91">
        <f>'[2]EU Inhabitants'!AY27*('[2]Weighted Average'!AY11/1000)*('[2]Waste Bin detailed'!$F$23/100)</f>
        <v>1.7168312746267</v>
      </c>
      <c r="BE19" s="91">
        <f>'[2]EU Inhabitants'!AZ27*('[2]Weighted Average'!AZ11/1000)*('[2]Waste Bin detailed'!$F$23/100)</f>
        <v>1.727672177298629</v>
      </c>
    </row>
    <row r="20" spans="1:57" x14ac:dyDescent="0.35">
      <c r="A20" s="86" t="s">
        <v>636</v>
      </c>
      <c r="C20" s="86" t="s">
        <v>4</v>
      </c>
      <c r="D20" s="87" t="s">
        <v>621</v>
      </c>
      <c r="E20" s="87"/>
      <c r="F20" s="90" t="s">
        <v>51</v>
      </c>
      <c r="G20" s="91">
        <f>'[2]EU Inhabitants'!B28*('[2]Weighted Average'!B11/1000)*('[2]Waste Bin detailed'!$F$23/100)</f>
        <v>19.376697414087957</v>
      </c>
      <c r="H20" s="91">
        <f>'[2]EU Inhabitants'!C28*('[2]Weighted Average'!C11/1000)*('[2]Waste Bin detailed'!$F$23/100)</f>
        <v>19.336173433423127</v>
      </c>
      <c r="I20" s="91">
        <f>'[2]EU Inhabitants'!D28*('[2]Weighted Average'!D11/1000)*('[2]Waste Bin detailed'!$F$23/100)</f>
        <v>19.288487473501291</v>
      </c>
      <c r="J20" s="91">
        <f>'[2]EU Inhabitants'!E28*('[2]Weighted Average'!E11/1000)*('[2]Waste Bin detailed'!$F$23/100)</f>
        <v>19.226852845317303</v>
      </c>
      <c r="K20" s="91">
        <f>'[2]EU Inhabitants'!F28*('[2]Weighted Average'!F11/1000)*('[2]Waste Bin detailed'!$F$23/100)</f>
        <v>19.179164064080087</v>
      </c>
      <c r="L20" s="91">
        <f>'[2]EU Inhabitants'!G28*('[2]Weighted Average'!G11/1000)*('[2]Waste Bin detailed'!$F$23/100)</f>
        <v>19.1445170981962</v>
      </c>
      <c r="M20" s="91">
        <f>'[2]EU Inhabitants'!H28*('[2]Weighted Average'!H11/1000)*('[2]Waste Bin detailed'!$F$23/100)</f>
        <v>19.104717353133726</v>
      </c>
      <c r="N20" s="91">
        <f>'[2]EU Inhabitants'!I28*('[2]Weighted Average'!I11/1000)*('[2]Waste Bin detailed'!$F$23/100)</f>
        <v>19.082048848648327</v>
      </c>
      <c r="O20" s="91">
        <f>'[2]EU Inhabitants'!J28*('[2]Weighted Average'!J11/1000)*('[2]Waste Bin detailed'!$F$23/100)</f>
        <v>19.038770902724693</v>
      </c>
      <c r="P20" s="91">
        <f>'[2]EU Inhabitants'!K28*('[2]Weighted Average'!K11/1000)*('[2]Waste Bin detailed'!$F$23/100)</f>
        <v>19.007350493007056</v>
      </c>
      <c r="Q20" s="91">
        <f>'[2]EU Inhabitants'!L28*('[2]Weighted Average'!L11/1000)*('[2]Waste Bin detailed'!$F$23/100)</f>
        <v>18.970712430609844</v>
      </c>
      <c r="R20" s="91">
        <f>'[2]EU Inhabitants'!M28*('[2]Weighted Average'!M11/1000)*('[2]Waste Bin detailed'!$F$23/100)</f>
        <v>18.905731846394591</v>
      </c>
      <c r="S20" s="91">
        <f>'[2]EU Inhabitants'!N28*('[2]Weighted Average'!N11/1000)*('[2]Waste Bin detailed'!$F$23/100)</f>
        <v>18.801341185415183</v>
      </c>
      <c r="T20" s="91">
        <f>'[2]EU Inhabitants'!O28*('[2]Weighted Average'!O11/1000)*('[2]Waste Bin detailed'!$F$23/100)</f>
        <v>18.757090858241952</v>
      </c>
      <c r="U20" s="91">
        <f>'[2]EU Inhabitants'!P28*('[2]Weighted Average'!P11/1000)*('[2]Waste Bin detailed'!$F$23/100)</f>
        <v>18.699715025853678</v>
      </c>
      <c r="V20" s="91">
        <f>'[2]EU Inhabitants'!Q28*('[2]Weighted Average'!Q11/1000)*('[2]Waste Bin detailed'!$F$23/100)</f>
        <v>18.661608649694141</v>
      </c>
      <c r="W20" s="91">
        <f>'[2]EU Inhabitants'!R28*('[2]Weighted Average'!R11/1000)*('[2]Waste Bin detailed'!$F$23/100)</f>
        <v>18.619702443414415</v>
      </c>
      <c r="X20" s="91">
        <f>'[2]EU Inhabitants'!S28*('[2]Weighted Average'!S11/1000)*('[2]Waste Bin detailed'!$F$23/100)</f>
        <v>18.561061064703892</v>
      </c>
      <c r="Y20" s="91">
        <f>'[2]EU Inhabitants'!T28*('[2]Weighted Average'!T11/1000)*('[2]Waste Bin detailed'!$F$23/100)</f>
        <v>18.525851945535969</v>
      </c>
      <c r="Z20" s="91">
        <f>'[2]EU Inhabitants'!U28*('[2]Weighted Average'!U11/1000)*('[2]Waste Bin detailed'!$F$23/100)</f>
        <v>18.821558179314561</v>
      </c>
      <c r="AA20" s="91">
        <f>'[2]EU Inhabitants'!V28*('[2]Weighted Average'!V11/1000)*('[2]Waste Bin detailed'!$F$23/100)</f>
        <v>18.815378691585487</v>
      </c>
      <c r="AB20" s="91">
        <f>'[2]EU Inhabitants'!W28*('[2]Weighted Average'!W11/1000)*('[2]Waste Bin detailed'!$F$23/100)</f>
        <v>18.741922694609379</v>
      </c>
      <c r="AC20" s="91">
        <f>'[2]EU Inhabitants'!X28*('[2]Weighted Average'!X11/1000)*('[2]Waste Bin detailed'!$F$23/100)</f>
        <v>18.662219127336598</v>
      </c>
      <c r="AD20" s="91">
        <f>'[2]EU Inhabitants'!Y28*('[2]Weighted Average'!Y11/1000)*('[2]Waste Bin detailed'!$F$23/100)</f>
        <v>18.492140555777421</v>
      </c>
      <c r="AE20" s="91">
        <f>'[2]EU Inhabitants'!Z28*('[2]Weighted Average'!Z11/1000)*('[2]Waste Bin detailed'!$F$23/100)</f>
        <v>18.623503007706756</v>
      </c>
      <c r="AF20" s="91">
        <f>'[2]EU Inhabitants'!AA28*('[2]Weighted Average'!AA11/1000)*('[2]Waste Bin detailed'!$F$23/100)</f>
        <v>18.573456193930912</v>
      </c>
      <c r="AG20" s="91">
        <f>'[2]EU Inhabitants'!AB28*('[2]Weighted Average'!AB11/1000)*('[2]Waste Bin detailed'!$F$23/100)</f>
        <v>18.526720622029888</v>
      </c>
      <c r="AH20" s="91">
        <f>'[2]EU Inhabitants'!AC28*('[2]Weighted Average'!AC11/1000)*('[2]Waste Bin detailed'!$F$23/100)</f>
        <v>18.481194292291761</v>
      </c>
      <c r="AI20" s="91">
        <f>'[2]EU Inhabitants'!AD28*('[2]Weighted Average'!AD11/1000)*('[2]Waste Bin detailed'!$F$23/100)</f>
        <v>18.435172311075942</v>
      </c>
      <c r="AJ20" s="91">
        <f>'[2]EU Inhabitants'!AE28*('[2]Weighted Average'!AE11/1000)*('[2]Waste Bin detailed'!$F$23/100)</f>
        <v>18.390623018329052</v>
      </c>
      <c r="AK20" s="91">
        <f>'[2]EU Inhabitants'!AF28*('[2]Weighted Average'!AF11/1000)*('[2]Waste Bin detailed'!$F$23/100)</f>
        <v>18.346104531392861</v>
      </c>
      <c r="AL20" s="91">
        <f>'[2]EU Inhabitants'!AG28*('[2]Weighted Average'!AG11/1000)*('[2]Waste Bin detailed'!$F$23/100)</f>
        <v>18.30248235957658</v>
      </c>
      <c r="AM20" s="91">
        <f>'[2]EU Inhabitants'!AH28*('[2]Weighted Average'!AH11/1000)*('[2]Waste Bin detailed'!$F$23/100)</f>
        <v>18.259427129876713</v>
      </c>
      <c r="AN20" s="91">
        <f>'[2]EU Inhabitants'!AI28*('[2]Weighted Average'!AI11/1000)*('[2]Waste Bin detailed'!$F$23/100)</f>
        <v>18.219122675578124</v>
      </c>
      <c r="AO20" s="91">
        <f>'[2]EU Inhabitants'!AJ28*('[2]Weighted Average'!AJ11/1000)*('[2]Waste Bin detailed'!$F$23/100)</f>
        <v>18.180816629856576</v>
      </c>
      <c r="AP20" s="91">
        <f>'[2]EU Inhabitants'!AK28*('[2]Weighted Average'!AK11/1000)*('[2]Waste Bin detailed'!$F$23/100)</f>
        <v>18.145689256558711</v>
      </c>
      <c r="AQ20" s="91">
        <f>'[2]EU Inhabitants'!AL28*('[2]Weighted Average'!AL11/1000)*('[2]Waste Bin detailed'!$F$23/100)</f>
        <v>18.1110162648867</v>
      </c>
      <c r="AR20" s="91">
        <f>'[2]EU Inhabitants'!AM28*('[2]Weighted Average'!AM11/1000)*('[2]Waste Bin detailed'!$F$23/100)</f>
        <v>18.076872872972221</v>
      </c>
      <c r="AS20" s="91">
        <f>'[2]EU Inhabitants'!AN28*('[2]Weighted Average'!AN11/1000)*('[2]Waste Bin detailed'!$F$23/100)</f>
        <v>18.045077218192294</v>
      </c>
      <c r="AT20" s="91">
        <f>'[2]EU Inhabitants'!AO28*('[2]Weighted Average'!AO11/1000)*('[2]Waste Bin detailed'!$F$23/100)</f>
        <v>18.013740707856748</v>
      </c>
      <c r="AU20" s="91">
        <f>'[2]EU Inhabitants'!AP28*('[2]Weighted Average'!AP11/1000)*('[2]Waste Bin detailed'!$F$23/100)</f>
        <v>17.988016204443959</v>
      </c>
      <c r="AV20" s="91">
        <f>'[2]EU Inhabitants'!AQ28*('[2]Weighted Average'!AQ11/1000)*('[2]Waste Bin detailed'!$F$23/100)</f>
        <v>17.964975149486484</v>
      </c>
      <c r="AW20" s="91">
        <f>'[2]EU Inhabitants'!AR28*('[2]Weighted Average'!AR11/1000)*('[2]Waste Bin detailed'!$F$23/100)</f>
        <v>17.942218177880903</v>
      </c>
      <c r="AX20" s="91">
        <f>'[2]EU Inhabitants'!AS28*('[2]Weighted Average'!AS11/1000)*('[2]Waste Bin detailed'!$F$23/100)</f>
        <v>17.919890067003337</v>
      </c>
      <c r="AY20" s="91">
        <f>'[2]EU Inhabitants'!AT28*('[2]Weighted Average'!AT11/1000)*('[2]Waste Bin detailed'!$F$23/100)</f>
        <v>17.89794701549161</v>
      </c>
      <c r="AZ20" s="91">
        <f>'[2]EU Inhabitants'!AU28*('[2]Weighted Average'!AU11/1000)*('[2]Waste Bin detailed'!$F$23/100)</f>
        <v>17.876659346541164</v>
      </c>
      <c r="BA20" s="91">
        <f>'[2]EU Inhabitants'!AV28*('[2]Weighted Average'!AV11/1000)*('[2]Waste Bin detailed'!$F$23/100)</f>
        <v>17.855633977639677</v>
      </c>
      <c r="BB20" s="91">
        <f>'[2]EU Inhabitants'!AW28*('[2]Weighted Average'!AW11/1000)*('[2]Waste Bin detailed'!$F$23/100)</f>
        <v>17.835382515972292</v>
      </c>
      <c r="BC20" s="91">
        <f>'[2]EU Inhabitants'!AX28*('[2]Weighted Average'!AX11/1000)*('[2]Waste Bin detailed'!$F$23/100)</f>
        <v>17.81544280030932</v>
      </c>
      <c r="BD20" s="91">
        <f>'[2]EU Inhabitants'!AY28*('[2]Weighted Average'!AY11/1000)*('[2]Waste Bin detailed'!$F$23/100)</f>
        <v>17.795927920997801</v>
      </c>
      <c r="BE20" s="91">
        <f>'[2]EU Inhabitants'!AZ28*('[2]Weighted Average'!AZ11/1000)*('[2]Waste Bin detailed'!$F$23/100)</f>
        <v>17.777486938828584</v>
      </c>
    </row>
    <row r="21" spans="1:57" x14ac:dyDescent="0.35">
      <c r="A21" s="86" t="s">
        <v>636</v>
      </c>
      <c r="C21" s="86" t="s">
        <v>4</v>
      </c>
      <c r="D21" s="87" t="s">
        <v>621</v>
      </c>
      <c r="E21" s="87"/>
      <c r="F21" s="90" t="s">
        <v>58</v>
      </c>
      <c r="G21" s="91">
        <f>'[2]EU Inhabitants'!B29*('[2]Weighted Average'!B11/1000)*('[2]Waste Bin detailed'!$F$23/100)</f>
        <v>0.73695244228848311</v>
      </c>
      <c r="H21" s="91">
        <f>'[2]EU Inhabitants'!C29*('[2]Weighted Average'!C11/1000)*('[2]Waste Bin detailed'!$F$23/100)</f>
        <v>0.74198502087324436</v>
      </c>
      <c r="I21" s="91">
        <f>'[2]EU Inhabitants'!D29*('[2]Weighted Average'!D11/1000)*('[2]Waste Bin detailed'!$F$23/100)</f>
        <v>0.74812166672383607</v>
      </c>
      <c r="J21" s="91">
        <f>'[2]EU Inhabitants'!E29*('[2]Weighted Average'!E11/1000)*('[2]Waste Bin detailed'!$F$23/100)</f>
        <v>0.75315313415486274</v>
      </c>
      <c r="K21" s="91">
        <f>'[2]EU Inhabitants'!F29*('[2]Weighted Average'!F11/1000)*('[2]Waste Bin detailed'!$F$23/100)</f>
        <v>0.75806171560088331</v>
      </c>
      <c r="L21" s="91">
        <f>'[2]EU Inhabitants'!G29*('[2]Weighted Average'!G11/1000)*('[2]Waste Bin detailed'!$F$23/100)</f>
        <v>0.76344114902502247</v>
      </c>
      <c r="M21" s="91">
        <f>'[2]EU Inhabitants'!H29*('[2]Weighted Average'!H11/1000)*('[2]Waste Bin detailed'!$F$23/100)</f>
        <v>0.76785880283221131</v>
      </c>
      <c r="N21" s="91">
        <f>'[2]EU Inhabitants'!I29*('[2]Weighted Average'!I11/1000)*('[2]Waste Bin detailed'!$F$23/100)</f>
        <v>0.76891146808875244</v>
      </c>
      <c r="O21" s="91">
        <f>'[2]EU Inhabitants'!J29*('[2]Weighted Average'!J11/1000)*('[2]Waste Bin detailed'!$F$23/100)</f>
        <v>0.77295271884119077</v>
      </c>
      <c r="P21" s="91">
        <f>'[2]EU Inhabitants'!K29*('[2]Weighted Average'!K11/1000)*('[2]Waste Bin detailed'!$F$23/100)</f>
        <v>0.77864958378317339</v>
      </c>
      <c r="Q21" s="91">
        <f>'[2]EU Inhabitants'!L29*('[2]Weighted Average'!L11/1000)*('[2]Waste Bin detailed'!$F$23/100)</f>
        <v>0.78431526236899274</v>
      </c>
      <c r="R21" s="91">
        <f>'[2]EU Inhabitants'!M29*('[2]Weighted Average'!M11/1000)*('[2]Waste Bin detailed'!$F$23/100)</f>
        <v>0.78568888190592978</v>
      </c>
      <c r="S21" s="91">
        <f>'[2]EU Inhabitants'!N29*('[2]Weighted Average'!N11/1000)*('[2]Waste Bin detailed'!$F$23/100)</f>
        <v>0.79042328718806953</v>
      </c>
      <c r="T21" s="91">
        <f>'[2]EU Inhabitants'!O29*('[2]Weighted Average'!O11/1000)*('[2]Waste Bin detailed'!$F$23/100)</f>
        <v>0.79979829051161899</v>
      </c>
      <c r="U21" s="91">
        <f>'[2]EU Inhabitants'!P29*('[2]Weighted Average'!P11/1000)*('[2]Waste Bin detailed'!$F$23/100)</f>
        <v>0.81298063048821123</v>
      </c>
      <c r="V21" s="91">
        <f>'[2]EU Inhabitants'!Q29*('[2]Weighted Average'!Q11/1000)*('[2]Waste Bin detailed'!$F$23/100)</f>
        <v>0.83255869891177958</v>
      </c>
      <c r="W21" s="91">
        <f>'[2]EU Inhabitants'!R29*('[2]Weighted Average'!R11/1000)*('[2]Waste Bin detailed'!$F$23/100)</f>
        <v>0.85312100837857985</v>
      </c>
      <c r="X21" s="91">
        <f>'[2]EU Inhabitants'!S29*('[2]Weighted Average'!S11/1000)*('[2]Waste Bin detailed'!$F$23/100)</f>
        <v>0.87201301680081489</v>
      </c>
      <c r="Y21" s="91">
        <f>'[2]EU Inhabitants'!T29*('[2]Weighted Average'!T11/1000)*('[2]Waste Bin detailed'!$F$23/100)</f>
        <v>0.90125096463852783</v>
      </c>
      <c r="Z21" s="91">
        <f>'[2]EU Inhabitants'!U29*('[2]Weighted Average'!U11/1000)*('[2]Waste Bin detailed'!$F$23/100)</f>
        <v>0.950555752484183</v>
      </c>
      <c r="AA21" s="91">
        <f>'[2]EU Inhabitants'!V29*('[2]Weighted Average'!V11/1000)*('[2]Waste Bin detailed'!$F$23/100)</f>
        <v>0.9910118997643278</v>
      </c>
      <c r="AB21" s="91">
        <f>'[2]EU Inhabitants'!W29*('[2]Weighted Average'!W11/1000)*('[2]Waste Bin detailed'!$F$23/100)</f>
        <v>0.99403277588745298</v>
      </c>
      <c r="AC21" s="91">
        <f>'[2]EU Inhabitants'!X29*('[2]Weighted Average'!X11/1000)*('[2]Waste Bin detailed'!$F$23/100)</f>
        <v>1.0034539092216517</v>
      </c>
      <c r="AD21" s="91">
        <f>'[2]EU Inhabitants'!Y29*('[2]Weighted Average'!Y11/1000)*('[2]Waste Bin detailed'!$F$23/100)</f>
        <v>1.0441615193488187</v>
      </c>
      <c r="AE21" s="91">
        <f>'[2]EU Inhabitants'!Z29*('[2]Weighted Average'!Z11/1000)*('[2]Waste Bin detailed'!$F$23/100)</f>
        <v>1.0463322689974375</v>
      </c>
      <c r="AF21" s="91">
        <f>'[2]EU Inhabitants'!AA29*('[2]Weighted Average'!AA11/1000)*('[2]Waste Bin detailed'!$F$23/100)</f>
        <v>1.06613329775502</v>
      </c>
      <c r="AG21" s="91">
        <f>'[2]EU Inhabitants'!AB29*('[2]Weighted Average'!AB11/1000)*('[2]Waste Bin detailed'!$F$23/100)</f>
        <v>1.086050594114208</v>
      </c>
      <c r="AH21" s="91">
        <f>'[2]EU Inhabitants'!AC29*('[2]Weighted Average'!AC11/1000)*('[2]Waste Bin detailed'!$F$23/100)</f>
        <v>1.1060602291198796</v>
      </c>
      <c r="AI21" s="91">
        <f>'[2]EU Inhabitants'!AD29*('[2]Weighted Average'!AD11/1000)*('[2]Waste Bin detailed'!$F$23/100)</f>
        <v>1.126140002684729</v>
      </c>
      <c r="AJ21" s="91">
        <f>'[2]EU Inhabitants'!AE29*('[2]Weighted Average'!AE11/1000)*('[2]Waste Bin detailed'!$F$23/100)</f>
        <v>1.145634723255796</v>
      </c>
      <c r="AK21" s="91">
        <f>'[2]EU Inhabitants'!AF29*('[2]Weighted Average'!AF11/1000)*('[2]Waste Bin detailed'!$F$23/100)</f>
        <v>1.1645498662772382</v>
      </c>
      <c r="AL21" s="91">
        <f>'[2]EU Inhabitants'!AG29*('[2]Weighted Average'!AG11/1000)*('[2]Waste Bin detailed'!$F$23/100)</f>
        <v>1.1828230229670853</v>
      </c>
      <c r="AM21" s="91">
        <f>'[2]EU Inhabitants'!AH29*('[2]Weighted Average'!AH11/1000)*('[2]Waste Bin detailed'!$F$23/100)</f>
        <v>1.2005038069797296</v>
      </c>
      <c r="AN21" s="91">
        <f>'[2]EU Inhabitants'!AI29*('[2]Weighted Average'!AI11/1000)*('[2]Waste Bin detailed'!$F$23/100)</f>
        <v>1.217532063011507</v>
      </c>
      <c r="AO21" s="91">
        <f>'[2]EU Inhabitants'!AJ29*('[2]Weighted Average'!AJ11/1000)*('[2]Waste Bin detailed'!$F$23/100)</f>
        <v>1.2339358554884801</v>
      </c>
      <c r="AP21" s="91">
        <f>'[2]EU Inhabitants'!AK29*('[2]Weighted Average'!AK11/1000)*('[2]Waste Bin detailed'!$F$23/100)</f>
        <v>1.2498913554775151</v>
      </c>
      <c r="AQ21" s="91">
        <f>'[2]EU Inhabitants'!AL29*('[2]Weighted Average'!AL11/1000)*('[2]Waste Bin detailed'!$F$23/100)</f>
        <v>1.2652311779105634</v>
      </c>
      <c r="AR21" s="91">
        <f>'[2]EU Inhabitants'!AM29*('[2]Weighted Average'!AM11/1000)*('[2]Waste Bin detailed'!$F$23/100)</f>
        <v>1.2799961809221443</v>
      </c>
      <c r="AS21" s="91">
        <f>'[2]EU Inhabitants'!AN29*('[2]Weighted Average'!AN11/1000)*('[2]Waste Bin detailed'!$F$23/100)</f>
        <v>1.2941926449730135</v>
      </c>
      <c r="AT21" s="91">
        <f>'[2]EU Inhabitants'!AO29*('[2]Weighted Average'!AO11/1000)*('[2]Waste Bin detailed'!$F$23/100)</f>
        <v>1.3079274211865868</v>
      </c>
      <c r="AU21" s="91">
        <f>'[2]EU Inhabitants'!AP29*('[2]Weighted Average'!AP11/1000)*('[2]Waste Bin detailed'!$F$23/100)</f>
        <v>1.3211634380105857</v>
      </c>
      <c r="AV21" s="91">
        <f>'[2]EU Inhabitants'!AQ29*('[2]Weighted Average'!AQ11/1000)*('[2]Waste Bin detailed'!$F$23/100)</f>
        <v>1.333975566077449</v>
      </c>
      <c r="AW21" s="91">
        <f>'[2]EU Inhabitants'!AR29*('[2]Weighted Average'!AR11/1000)*('[2]Waste Bin detailed'!$F$23/100)</f>
        <v>1.3463925594680886</v>
      </c>
      <c r="AX21" s="91">
        <f>'[2]EU Inhabitants'!AS29*('[2]Weighted Average'!AS11/1000)*('[2]Waste Bin detailed'!$F$23/100)</f>
        <v>1.3584345662702895</v>
      </c>
      <c r="AY21" s="91">
        <f>'[2]EU Inhabitants'!AT29*('[2]Weighted Average'!AT11/1000)*('[2]Waste Bin detailed'!$F$23/100)</f>
        <v>1.3701201609140929</v>
      </c>
      <c r="AZ21" s="91">
        <f>'[2]EU Inhabitants'!AU29*('[2]Weighted Average'!AU11/1000)*('[2]Waste Bin detailed'!$F$23/100)</f>
        <v>1.3814898352870082</v>
      </c>
      <c r="BA21" s="91">
        <f>'[2]EU Inhabitants'!AV29*('[2]Weighted Average'!AV11/1000)*('[2]Waste Bin detailed'!$F$23/100)</f>
        <v>1.3925281892959041</v>
      </c>
      <c r="BB21" s="91">
        <f>'[2]EU Inhabitants'!AW29*('[2]Weighted Average'!AW11/1000)*('[2]Waste Bin detailed'!$F$23/100)</f>
        <v>1.4032453014262676</v>
      </c>
      <c r="BC21" s="91">
        <f>'[2]EU Inhabitants'!AX29*('[2]Weighted Average'!AX11/1000)*('[2]Waste Bin detailed'!$F$23/100)</f>
        <v>1.4136485681638824</v>
      </c>
      <c r="BD21" s="91">
        <f>'[2]EU Inhabitants'!AY29*('[2]Weighted Average'!AY11/1000)*('[2]Waste Bin detailed'!$F$23/100)</f>
        <v>1.4237694500288054</v>
      </c>
      <c r="BE21" s="91">
        <f>'[2]EU Inhabitants'!AZ29*('[2]Weighted Average'!AZ11/1000)*('[2]Waste Bin detailed'!$F$23/100)</f>
        <v>1.4335504487808852</v>
      </c>
    </row>
    <row r="22" spans="1:57" x14ac:dyDescent="0.35">
      <c r="A22" s="86" t="s">
        <v>636</v>
      </c>
      <c r="C22" s="86" t="s">
        <v>4</v>
      </c>
      <c r="D22" s="87" t="s">
        <v>621</v>
      </c>
      <c r="E22" s="87"/>
      <c r="F22" s="90" t="s">
        <v>59</v>
      </c>
      <c r="G22" s="91">
        <f>'[2]EU Inhabitants'!B30*('[2]Weighted Average'!B11/1000)*('[2]Waste Bin detailed'!$F$23/100)</f>
        <v>30.072555739783216</v>
      </c>
      <c r="H22" s="91">
        <f>'[2]EU Inhabitants'!C30*('[2]Weighted Average'!C11/1000)*('[2]Waste Bin detailed'!$F$23/100)</f>
        <v>30.305865073073655</v>
      </c>
      <c r="I22" s="91">
        <f>'[2]EU Inhabitants'!D30*('[2]Weighted Average'!D11/1000)*('[2]Waste Bin detailed'!$F$23/100)</f>
        <v>30.530818281076719</v>
      </c>
      <c r="J22" s="91">
        <f>'[2]EU Inhabitants'!E30*('[2]Weighted Average'!E11/1000)*('[2]Waste Bin detailed'!$F$23/100)</f>
        <v>30.696222342606713</v>
      </c>
      <c r="K22" s="91">
        <f>'[2]EU Inhabitants'!F30*('[2]Weighted Average'!F11/1000)*('[2]Waste Bin detailed'!$F$23/100)</f>
        <v>30.821727299862353</v>
      </c>
      <c r="L22" s="91">
        <f>'[2]EU Inhabitants'!G30*('[2]Weighted Average'!G11/1000)*('[2]Waste Bin detailed'!$F$23/100)</f>
        <v>30.914573556620791</v>
      </c>
      <c r="M22" s="91">
        <f>'[2]EU Inhabitants'!H30*('[2]Weighted Average'!H11/1000)*('[2]Waste Bin detailed'!$F$23/100)</f>
        <v>30.968883715292961</v>
      </c>
      <c r="N22" s="91">
        <f>'[2]EU Inhabitants'!I30*('[2]Weighted Average'!I11/1000)*('[2]Waste Bin detailed'!$F$23/100)</f>
        <v>31.009249249793079</v>
      </c>
      <c r="O22" s="91">
        <f>'[2]EU Inhabitants'!J30*('[2]Weighted Average'!J11/1000)*('[2]Waste Bin detailed'!$F$23/100)</f>
        <v>31.092699348566448</v>
      </c>
      <c r="P22" s="91">
        <f>'[2]EU Inhabitants'!K30*('[2]Weighted Average'!K11/1000)*('[2]Waste Bin detailed'!$F$23/100)</f>
        <v>31.238352369740657</v>
      </c>
      <c r="Q22" s="91">
        <f>'[2]EU Inhabitants'!L30*('[2]Weighted Average'!L11/1000)*('[2]Waste Bin detailed'!$F$23/100)</f>
        <v>31.398959116913076</v>
      </c>
      <c r="R22" s="91">
        <f>'[2]EU Inhabitants'!M30*('[2]Weighted Average'!M11/1000)*('[2]Waste Bin detailed'!$F$23/100)</f>
        <v>31.534031247960559</v>
      </c>
      <c r="S22" s="91">
        <f>'[2]EU Inhabitants'!N30*('[2]Weighted Average'!N11/1000)*('[2]Waste Bin detailed'!$F$23/100)</f>
        <v>31.670897726143572</v>
      </c>
      <c r="T22" s="91">
        <f>'[2]EU Inhabitants'!O30*('[2]Weighted Average'!O11/1000)*('[2]Waste Bin detailed'!$F$23/100)</f>
        <v>31.763288830561006</v>
      </c>
      <c r="U22" s="91">
        <f>'[2]EU Inhabitants'!P30*('[2]Weighted Average'!P11/1000)*('[2]Waste Bin detailed'!$F$23/100)</f>
        <v>31.861018438392634</v>
      </c>
      <c r="V22" s="91">
        <f>'[2]EU Inhabitants'!Q30*('[2]Weighted Average'!Q11/1000)*('[2]Waste Bin detailed'!$F$23/100)</f>
        <v>32.001670375842323</v>
      </c>
      <c r="W22" s="91">
        <f>'[2]EU Inhabitants'!R30*('[2]Weighted Average'!R11/1000)*('[2]Waste Bin detailed'!$F$23/100)</f>
        <v>32.15977260033727</v>
      </c>
      <c r="X22" s="91">
        <f>'[2]EU Inhabitants'!S30*('[2]Weighted Average'!S11/1000)*('[2]Waste Bin detailed'!$F$23/100)</f>
        <v>32.360185816058411</v>
      </c>
      <c r="Y22" s="91">
        <f>'[2]EU Inhabitants'!T30*('[2]Weighted Average'!T11/1000)*('[2]Waste Bin detailed'!$F$23/100)</f>
        <v>32.550842921363582</v>
      </c>
      <c r="Z22" s="91">
        <f>'[2]EU Inhabitants'!U30*('[2]Weighted Average'!U11/1000)*('[2]Waste Bin detailed'!$F$23/100)</f>
        <v>33.284084486392324</v>
      </c>
      <c r="AA22" s="91">
        <f>'[2]EU Inhabitants'!V30*('[2]Weighted Average'!V11/1000)*('[2]Waste Bin detailed'!$F$23/100)</f>
        <v>33.525710856490186</v>
      </c>
      <c r="AB22" s="91">
        <f>'[2]EU Inhabitants'!W30*('[2]Weighted Average'!W11/1000)*('[2]Waste Bin detailed'!$F$23/100)</f>
        <v>33.658467898150029</v>
      </c>
      <c r="AC22" s="91">
        <f>'[2]EU Inhabitants'!X30*('[2]Weighted Average'!X11/1000)*('[2]Waste Bin detailed'!$F$23/100)</f>
        <v>33.881787247727509</v>
      </c>
      <c r="AD22" s="91">
        <f>'[2]EU Inhabitants'!Y30*('[2]Weighted Average'!Y11/1000)*('[2]Waste Bin detailed'!$F$23/100)</f>
        <v>34.310175005901549</v>
      </c>
      <c r="AE22" s="91">
        <f>'[2]EU Inhabitants'!Z30*('[2]Weighted Average'!Z11/1000)*('[2]Waste Bin detailed'!$F$23/100)</f>
        <v>34.584270460881569</v>
      </c>
      <c r="AF22" s="91">
        <f>'[2]EU Inhabitants'!AA30*('[2]Weighted Average'!AA11/1000)*('[2]Waste Bin detailed'!$F$23/100)</f>
        <v>34.756866395113072</v>
      </c>
      <c r="AG22" s="91">
        <f>'[2]EU Inhabitants'!AB30*('[2]Weighted Average'!AB11/1000)*('[2]Waste Bin detailed'!$F$23/100)</f>
        <v>34.903758540231223</v>
      </c>
      <c r="AH22" s="91">
        <f>'[2]EU Inhabitants'!AC30*('[2]Weighted Average'!AC11/1000)*('[2]Waste Bin detailed'!$F$23/100)</f>
        <v>35.027307437998189</v>
      </c>
      <c r="AI22" s="91">
        <f>'[2]EU Inhabitants'!AD30*('[2]Weighted Average'!AD11/1000)*('[2]Waste Bin detailed'!$F$23/100)</f>
        <v>35.126254737521592</v>
      </c>
      <c r="AJ22" s="91">
        <f>'[2]EU Inhabitants'!AE30*('[2]Weighted Average'!AE11/1000)*('[2]Waste Bin detailed'!$F$23/100)</f>
        <v>35.225027724883475</v>
      </c>
      <c r="AK22" s="91">
        <f>'[2]EU Inhabitants'!AF30*('[2]Weighted Average'!AF11/1000)*('[2]Waste Bin detailed'!$F$23/100)</f>
        <v>35.321435039029325</v>
      </c>
      <c r="AL22" s="91">
        <f>'[2]EU Inhabitants'!AG30*('[2]Weighted Average'!AG11/1000)*('[2]Waste Bin detailed'!$F$23/100)</f>
        <v>35.4147871825283</v>
      </c>
      <c r="AM22" s="91">
        <f>'[2]EU Inhabitants'!AH30*('[2]Weighted Average'!AH11/1000)*('[2]Waste Bin detailed'!$F$23/100)</f>
        <v>35.503480352005113</v>
      </c>
      <c r="AN22" s="91">
        <f>'[2]EU Inhabitants'!AI30*('[2]Weighted Average'!AI11/1000)*('[2]Waste Bin detailed'!$F$23/100)</f>
        <v>35.5879487823711</v>
      </c>
      <c r="AO22" s="91">
        <f>'[2]EU Inhabitants'!AJ30*('[2]Weighted Average'!AJ11/1000)*('[2]Waste Bin detailed'!$F$23/100)</f>
        <v>35.667903145173717</v>
      </c>
      <c r="AP22" s="91">
        <f>'[2]EU Inhabitants'!AK30*('[2]Weighted Average'!AK11/1000)*('[2]Waste Bin detailed'!$F$23/100)</f>
        <v>35.752309761111093</v>
      </c>
      <c r="AQ22" s="91">
        <f>'[2]EU Inhabitants'!AL30*('[2]Weighted Average'!AL11/1000)*('[2]Waste Bin detailed'!$F$23/100)</f>
        <v>35.828657166926178</v>
      </c>
      <c r="AR22" s="91">
        <f>'[2]EU Inhabitants'!AM30*('[2]Weighted Average'!AM11/1000)*('[2]Waste Bin detailed'!$F$23/100)</f>
        <v>35.893454935264465</v>
      </c>
      <c r="AS22" s="91">
        <f>'[2]EU Inhabitants'!AN30*('[2]Weighted Average'!AN11/1000)*('[2]Waste Bin detailed'!$F$23/100)</f>
        <v>35.950766540607731</v>
      </c>
      <c r="AT22" s="91">
        <f>'[2]EU Inhabitants'!AO30*('[2]Weighted Average'!AO11/1000)*('[2]Waste Bin detailed'!$F$23/100)</f>
        <v>35.99612069261174</v>
      </c>
      <c r="AU22" s="91">
        <f>'[2]EU Inhabitants'!AP30*('[2]Weighted Average'!AP11/1000)*('[2]Waste Bin detailed'!$F$23/100)</f>
        <v>36.03347898655565</v>
      </c>
      <c r="AV22" s="91">
        <f>'[2]EU Inhabitants'!AQ30*('[2]Weighted Average'!AQ11/1000)*('[2]Waste Bin detailed'!$F$23/100)</f>
        <v>36.063884594211572</v>
      </c>
      <c r="AW22" s="91">
        <f>'[2]EU Inhabitants'!AR30*('[2]Weighted Average'!AR11/1000)*('[2]Waste Bin detailed'!$F$23/100)</f>
        <v>36.087761641994881</v>
      </c>
      <c r="AX22" s="91">
        <f>'[2]EU Inhabitants'!AS30*('[2]Weighted Average'!AS11/1000)*('[2]Waste Bin detailed'!$F$23/100)</f>
        <v>36.105534601455687</v>
      </c>
      <c r="AY22" s="91">
        <f>'[2]EU Inhabitants'!AT30*('[2]Weighted Average'!AT11/1000)*('[2]Waste Bin detailed'!$F$23/100)</f>
        <v>36.117683889769992</v>
      </c>
      <c r="AZ22" s="91">
        <f>'[2]EU Inhabitants'!AU30*('[2]Weighted Average'!AU11/1000)*('[2]Waste Bin detailed'!$F$23/100)</f>
        <v>36.124640355397936</v>
      </c>
      <c r="BA22" s="91">
        <f>'[2]EU Inhabitants'!AV30*('[2]Weighted Average'!AV11/1000)*('[2]Waste Bin detailed'!$F$23/100)</f>
        <v>36.126970346205326</v>
      </c>
      <c r="BB22" s="91">
        <f>'[2]EU Inhabitants'!AW30*('[2]Weighted Average'!AW11/1000)*('[2]Waste Bin detailed'!$F$23/100)</f>
        <v>36.125100325675604</v>
      </c>
      <c r="BC22" s="91">
        <f>'[2]EU Inhabitants'!AX30*('[2]Weighted Average'!AX11/1000)*('[2]Waste Bin detailed'!$F$23/100)</f>
        <v>36.119490021309659</v>
      </c>
      <c r="BD22" s="91">
        <f>'[2]EU Inhabitants'!AY30*('[2]Weighted Average'!AY11/1000)*('[2]Waste Bin detailed'!$F$23/100)</f>
        <v>36.110590428343471</v>
      </c>
      <c r="BE22" s="91">
        <f>'[2]EU Inhabitants'!AZ30*('[2]Weighted Average'!AZ11/1000)*('[2]Waste Bin detailed'!$F$23/100)</f>
        <v>36.098894640986522</v>
      </c>
    </row>
    <row r="23" spans="1:57" x14ac:dyDescent="0.35">
      <c r="A23" s="86" t="s">
        <v>636</v>
      </c>
      <c r="C23" s="86" t="s">
        <v>4</v>
      </c>
      <c r="D23" s="87" t="s">
        <v>621</v>
      </c>
      <c r="E23" s="87"/>
      <c r="F23" s="90" t="s">
        <v>41</v>
      </c>
      <c r="G23" s="91">
        <f>'[2]EU Inhabitants'!B31*([2]Sources!$C$7/1000)*('[2]Waste Bin detailed'!$F$23/100)</f>
        <v>22.682609876174851</v>
      </c>
      <c r="H23" s="91">
        <f>'[2]EU Inhabitants'!C31*([2]Sources!$C$7/1000)*('[2]Waste Bin detailed'!$F$23/100)</f>
        <v>22.735786065940626</v>
      </c>
      <c r="I23" s="91">
        <f>'[2]EU Inhabitants'!D31*([2]Sources!$C$7/1000)*('[2]Waste Bin detailed'!$F$23/100)</f>
        <v>22.856804415933166</v>
      </c>
      <c r="J23" s="91">
        <f>'[2]EU Inhabitants'!E31*([2]Sources!$C$7/1000)*('[2]Waste Bin detailed'!$F$23/100)</f>
        <v>22.960642548112791</v>
      </c>
      <c r="K23" s="91">
        <f>'[2]EU Inhabitants'!F31*([2]Sources!$C$7/1000)*('[2]Waste Bin detailed'!$F$23/100)</f>
        <v>23.080544084738179</v>
      </c>
      <c r="L23" s="91">
        <f>'[2]EU Inhabitants'!G31*([2]Sources!$C$7/1000)*('[2]Waste Bin detailed'!$F$23/100)</f>
        <v>23.247176040578847</v>
      </c>
      <c r="M23" s="91">
        <f>'[2]EU Inhabitants'!H31*([2]Sources!$C$7/1000)*('[2]Waste Bin detailed'!$F$23/100)</f>
        <v>23.397234372668958</v>
      </c>
      <c r="N23" s="91">
        <f>'[2]EU Inhabitants'!I31*([2]Sources!$C$7/1000)*('[2]Waste Bin detailed'!$F$23/100)</f>
        <v>23.478546322542147</v>
      </c>
      <c r="O23" s="91">
        <f>'[2]EU Inhabitants'!J31*([2]Sources!$C$7/1000)*('[2]Waste Bin detailed'!$F$23/100)</f>
        <v>23.549424287632405</v>
      </c>
      <c r="P23" s="91">
        <f>'[2]EU Inhabitants'!K31*([2]Sources!$C$7/1000)*('[2]Waste Bin detailed'!$F$23/100)</f>
        <v>23.625996867074448</v>
      </c>
      <c r="Q23" s="91">
        <f>'[2]EU Inhabitants'!L31*([2]Sources!$C$7/1000)*('[2]Waste Bin detailed'!$F$23/100)</f>
        <v>23.673163807250489</v>
      </c>
      <c r="R23" s="91">
        <f>'[2]EU Inhabitants'!M31*([2]Sources!$C$7/1000)*('[2]Waste Bin detailed'!$F$23/100)</f>
        <v>23.739835297627934</v>
      </c>
      <c r="S23" s="91">
        <f>'[2]EU Inhabitants'!N31*([2]Sources!$C$7/1000)*('[2]Waste Bin detailed'!$F$23/100)</f>
        <v>23.833253617783082</v>
      </c>
      <c r="T23" s="91">
        <f>'[2]EU Inhabitants'!O31*([2]Sources!$C$7/1000)*('[2]Waste Bin detailed'!$F$23/100)</f>
        <v>23.957234074295094</v>
      </c>
      <c r="U23" s="91">
        <f>'[2]EU Inhabitants'!P31*([2]Sources!$C$7/1000)*('[2]Waste Bin detailed'!$F$23/100)</f>
        <v>24.115759212293007</v>
      </c>
      <c r="V23" s="91">
        <f>'[2]EU Inhabitants'!Q31*([2]Sources!$C$7/1000)*('[2]Waste Bin detailed'!$F$23/100)</f>
        <v>24.334416529911984</v>
      </c>
      <c r="W23" s="91">
        <f>'[2]EU Inhabitants'!R31*([2]Sources!$C$7/1000)*('[2]Waste Bin detailed'!$F$23/100)</f>
        <v>24.661934805311056</v>
      </c>
      <c r="X23" s="91">
        <f>'[2]EU Inhabitants'!S31*([2]Sources!$C$7/1000)*('[2]Waste Bin detailed'!$F$23/100)</f>
        <v>24.867139340593766</v>
      </c>
      <c r="Y23" s="91">
        <f>'[2]EU Inhabitants'!T31*([2]Sources!$C$7/1000)*('[2]Waste Bin detailed'!$F$23/100)</f>
        <v>25.007171863344773</v>
      </c>
      <c r="Z23" s="91">
        <f>'[2]EU Inhabitants'!U31*([2]Sources!$C$7/1000)*('[2]Waste Bin detailed'!$F$23/100)</f>
        <v>25.110655676562736</v>
      </c>
      <c r="AA23" s="91">
        <f>'[2]EU Inhabitants'!V31*([2]Sources!$C$7/1000)*('[2]Waste Bin detailed'!$F$23/100)</f>
        <v>25.230526033119503</v>
      </c>
      <c r="AB23" s="91">
        <f>'[2]EU Inhabitants'!W31*([2]Sources!$C$7/1000)*('[2]Waste Bin detailed'!$F$23/100)</f>
        <v>25.320097866626888</v>
      </c>
      <c r="AC23" s="91">
        <f>'[2]EU Inhabitants'!X31*([2]Sources!$C$7/1000)*('[2]Waste Bin detailed'!$F$23/100)</f>
        <v>25.4512384007161</v>
      </c>
      <c r="AD23" s="91">
        <f>'[2]EU Inhabitants'!Y31*([2]Sources!$C$7/1000)*('[2]Waste Bin detailed'!$F$23/100)</f>
        <v>25.807946889452488</v>
      </c>
      <c r="AE23" s="91">
        <f>'[2]EU Inhabitants'!Z31*([2]Sources!$C$7/1000)*('[2]Waste Bin detailed'!$F$23/100)</f>
        <v>25.797263464120547</v>
      </c>
      <c r="AF23" s="91">
        <f>'[2]EU Inhabitants'!AA31*([2]Sources!$C$7/1000)*('[2]Waste Bin detailed'!$F$23/100)</f>
        <v>25.826289273459651</v>
      </c>
      <c r="AG23" s="91">
        <f>'[2]EU Inhabitants'!AB31*([2]Sources!$C$7/1000)*('[2]Waste Bin detailed'!$F$23/100)</f>
        <v>25.867781441145759</v>
      </c>
      <c r="AH23" s="91">
        <f>'[2]EU Inhabitants'!AC31*([2]Sources!$C$7/1000)*('[2]Waste Bin detailed'!$F$23/100)</f>
        <v>25.922635685513953</v>
      </c>
      <c r="AI23" s="91">
        <f>'[2]EU Inhabitants'!AD31*([2]Sources!$C$7/1000)*('[2]Waste Bin detailed'!$F$23/100)</f>
        <v>25.9896416529912</v>
      </c>
      <c r="AJ23" s="91">
        <f>'[2]EU Inhabitants'!AE31*([2]Sources!$C$7/1000)*('[2]Waste Bin detailed'!$F$23/100)</f>
        <v>26.055763240340148</v>
      </c>
      <c r="AK23" s="91">
        <f>'[2]EU Inhabitants'!AF31*([2]Sources!$C$7/1000)*('[2]Waste Bin detailed'!$F$23/100)</f>
        <v>26.119515142473524</v>
      </c>
      <c r="AL23" s="91">
        <f>'[2]EU Inhabitants'!AG31*([2]Sources!$C$7/1000)*('[2]Waste Bin detailed'!$F$23/100)</f>
        <v>26.180823661047299</v>
      </c>
      <c r="AM23" s="91">
        <f>'[2]EU Inhabitants'!AH31*([2]Sources!$C$7/1000)*('[2]Waste Bin detailed'!$F$23/100)</f>
        <v>26.239300462479491</v>
      </c>
      <c r="AN23" s="91">
        <f>'[2]EU Inhabitants'!AI31*([2]Sources!$C$7/1000)*('[2]Waste Bin detailed'!$F$23/100)</f>
        <v>26.296099209309268</v>
      </c>
      <c r="AO23" s="91">
        <f>'[2]EU Inhabitants'!AJ31*([2]Sources!$C$7/1000)*('[2]Waste Bin detailed'!$F$23/100)</f>
        <v>26.351874682977776</v>
      </c>
      <c r="AP23" s="91">
        <f>'[2]EU Inhabitants'!AK31*([2]Sources!$C$7/1000)*('[2]Waste Bin detailed'!$F$23/100)</f>
        <v>26.415431001044315</v>
      </c>
      <c r="AQ23" s="91">
        <f>'[2]EU Inhabitants'!AL31*([2]Sources!$C$7/1000)*('[2]Waste Bin detailed'!$F$23/100)</f>
        <v>26.474871550052221</v>
      </c>
      <c r="AR23" s="91">
        <f>'[2]EU Inhabitants'!AM31*([2]Sources!$C$7/1000)*('[2]Waste Bin detailed'!$F$23/100)</f>
        <v>26.531046695509477</v>
      </c>
      <c r="AS23" s="91">
        <f>'[2]EU Inhabitants'!AN31*([2]Sources!$C$7/1000)*('[2]Waste Bin detailed'!$F$23/100)</f>
        <v>26.584194539758322</v>
      </c>
      <c r="AT23" s="91">
        <f>'[2]EU Inhabitants'!AO31*([2]Sources!$C$7/1000)*('[2]Waste Bin detailed'!$F$23/100)</f>
        <v>26.634079815008207</v>
      </c>
      <c r="AU23" s="91">
        <f>'[2]EU Inhabitants'!AP31*([2]Sources!$C$7/1000)*('[2]Waste Bin detailed'!$F$23/100)</f>
        <v>26.681660599731469</v>
      </c>
      <c r="AV23" s="91">
        <f>'[2]EU Inhabitants'!AQ31*([2]Sources!$C$7/1000)*('[2]Waste Bin detailed'!$F$23/100)</f>
        <v>26.726619424138448</v>
      </c>
      <c r="AW23" s="91">
        <f>'[2]EU Inhabitants'!AR31*([2]Sources!$C$7/1000)*('[2]Waste Bin detailed'!$F$23/100)</f>
        <v>26.76862181112935</v>
      </c>
      <c r="AX23" s="91">
        <f>'[2]EU Inhabitants'!AS31*([2]Sources!$C$7/1000)*('[2]Waste Bin detailed'!$F$23/100)</f>
        <v>26.807908697598094</v>
      </c>
      <c r="AY23" s="91">
        <f>'[2]EU Inhabitants'!AT31*([2]Sources!$C$7/1000)*('[2]Waste Bin detailed'!$F$23/100)</f>
        <v>26.844213635685517</v>
      </c>
      <c r="AZ23" s="91">
        <f>'[2]EU Inhabitants'!AU31*([2]Sources!$C$7/1000)*('[2]Waste Bin detailed'!$F$23/100)</f>
        <v>26.877633000149189</v>
      </c>
      <c r="BA23" s="91">
        <f>'[2]EU Inhabitants'!AV31*([2]Sources!$C$7/1000)*('[2]Waste Bin detailed'!$F$23/100)</f>
        <v>26.909535879456961</v>
      </c>
      <c r="BB23" s="91">
        <f>'[2]EU Inhabitants'!AW31*([2]Sources!$C$7/1000)*('[2]Waste Bin detailed'!$F$23/100)</f>
        <v>26.938938684171273</v>
      </c>
      <c r="BC23" s="91">
        <f>'[2]EU Inhabitants'!AX31*([2]Sources!$C$7/1000)*('[2]Waste Bin detailed'!$F$23/100)</f>
        <v>26.965039236162916</v>
      </c>
      <c r="BD23" s="91">
        <f>'[2]EU Inhabitants'!AY31*([2]Sources!$C$7/1000)*('[2]Waste Bin detailed'!$F$23/100)</f>
        <v>26.986819931374015</v>
      </c>
      <c r="BE23" s="91">
        <f>'[2]EU Inhabitants'!AZ31*([2]Sources!$C$7/1000)*('[2]Waste Bin detailed'!$F$23/100)</f>
        <v>27.005187826346415</v>
      </c>
    </row>
    <row r="24" spans="1:57" x14ac:dyDescent="0.35">
      <c r="A24" s="86" t="s">
        <v>636</v>
      </c>
      <c r="C24" s="86" t="s">
        <v>4</v>
      </c>
      <c r="D24" s="87" t="s">
        <v>621</v>
      </c>
      <c r="E24" s="87"/>
      <c r="F24" s="90" t="s">
        <v>61</v>
      </c>
      <c r="G24" s="91">
        <f>'[2]EU Inhabitants'!B32*('[2]Weighted Average'!B11/1000)*('[2]Waste Bin detailed'!$F$23/100)</f>
        <v>72.53397245047509</v>
      </c>
      <c r="H24" s="91">
        <f>'[2]EU Inhabitants'!C32*('[2]Weighted Average'!C11/1000)*('[2]Waste Bin detailed'!$F$23/100)</f>
        <v>72.516029276239166</v>
      </c>
      <c r="I24" s="91">
        <f>'[2]EU Inhabitants'!D32*('[2]Weighted Average'!D11/1000)*('[2]Waste Bin detailed'!$F$23/100)</f>
        <v>72.495802916628747</v>
      </c>
      <c r="J24" s="91">
        <f>'[2]EU Inhabitants'!E32*('[2]Weighted Average'!E11/1000)*('[2]Waste Bin detailed'!$F$23/100)</f>
        <v>72.450783308779307</v>
      </c>
      <c r="K24" s="91">
        <f>'[2]EU Inhabitants'!F32*('[2]Weighted Average'!F11/1000)*('[2]Waste Bin detailed'!$F$23/100)</f>
        <v>72.4011679391418</v>
      </c>
      <c r="L24" s="91">
        <f>'[2]EU Inhabitants'!G32*('[2]Weighted Average'!G11/1000)*('[2]Waste Bin detailed'!$F$23/100)</f>
        <v>72.375943593957359</v>
      </c>
      <c r="M24" s="91">
        <f>'[2]EU Inhabitants'!H32*('[2]Weighted Average'!H11/1000)*('[2]Waste Bin detailed'!$F$23/100)</f>
        <v>72.343957816939891</v>
      </c>
      <c r="N24" s="91">
        <f>'[2]EU Inhabitants'!I32*('[2]Weighted Average'!I11/1000)*('[2]Waste Bin detailed'!$F$23/100)</f>
        <v>72.273081016224467</v>
      </c>
      <c r="O24" s="91">
        <f>'[2]EU Inhabitants'!J32*('[2]Weighted Average'!J11/1000)*('[2]Waste Bin detailed'!$F$23/100)</f>
        <v>72.239521031514855</v>
      </c>
      <c r="P24" s="91">
        <f>'[2]EU Inhabitants'!K32*('[2]Weighted Average'!K11/1000)*('[2]Waste Bin detailed'!$F$23/100)</f>
        <v>72.26236347811215</v>
      </c>
      <c r="Q24" s="91">
        <f>'[2]EU Inhabitants'!L32*('[2]Weighted Average'!L11/1000)*('[2]Waste Bin detailed'!$F$23/100)</f>
        <v>72.02891713766698</v>
      </c>
      <c r="R24" s="91">
        <f>'[2]EU Inhabitants'!M32*('[2]Weighted Average'!M11/1000)*('[2]Waste Bin detailed'!$F$23/100)</f>
        <v>72.063245887772226</v>
      </c>
      <c r="S24" s="91">
        <f>'[2]EU Inhabitants'!N32*('[2]Weighted Average'!N11/1000)*('[2]Waste Bin detailed'!$F$23/100)</f>
        <v>72.055552191813462</v>
      </c>
      <c r="T24" s="91">
        <f>'[2]EU Inhabitants'!O32*('[2]Weighted Average'!O11/1000)*('[2]Waste Bin detailed'!$F$23/100)</f>
        <v>72.051365593487162</v>
      </c>
      <c r="U24" s="91">
        <f>'[2]EU Inhabitants'!P32*('[2]Weighted Average'!P11/1000)*('[2]Waste Bin detailed'!$F$23/100)</f>
        <v>71.974972383215714</v>
      </c>
      <c r="V24" s="91">
        <f>'[2]EU Inhabitants'!Q32*('[2]Weighted Average'!Q11/1000)*('[2]Waste Bin detailed'!$F$23/100)</f>
        <v>71.963957741193965</v>
      </c>
      <c r="W24" s="91">
        <f>'[2]EU Inhabitants'!R32*('[2]Weighted Average'!R11/1000)*('[2]Waste Bin detailed'!$F$23/100)</f>
        <v>71.912843993650952</v>
      </c>
      <c r="X24" s="91">
        <f>'[2]EU Inhabitants'!S32*('[2]Weighted Average'!S11/1000)*('[2]Waste Bin detailed'!$F$23/100)</f>
        <v>71.938159263494512</v>
      </c>
      <c r="Y24" s="91">
        <f>'[2]EU Inhabitants'!T32*('[2]Weighted Average'!T11/1000)*('[2]Waste Bin detailed'!$F$23/100)</f>
        <v>71.94966122107256</v>
      </c>
      <c r="Z24" s="91">
        <f>'[2]EU Inhabitants'!U32*('[2]Weighted Average'!U11/1000)*('[2]Waste Bin detailed'!$F$23/100)</f>
        <v>73.13264449559307</v>
      </c>
      <c r="AA24" s="91">
        <f>'[2]EU Inhabitants'!V32*('[2]Weighted Average'!V11/1000)*('[2]Waste Bin detailed'!$F$23/100)</f>
        <v>73.10454375140219</v>
      </c>
      <c r="AB24" s="91">
        <f>'[2]EU Inhabitants'!W32*('[2]Weighted Average'!W11/1000)*('[2]Waste Bin detailed'!$F$23/100)</f>
        <v>72.881614480941664</v>
      </c>
      <c r="AC24" s="91">
        <f>'[2]EU Inhabitants'!X32*('[2]Weighted Average'!X11/1000)*('[2]Waste Bin detailed'!$F$23/100)</f>
        <v>72.52668833955758</v>
      </c>
      <c r="AD24" s="91">
        <f>'[2]EU Inhabitants'!Y32*('[2]Weighted Average'!Y11/1000)*('[2]Waste Bin detailed'!$F$23/100)</f>
        <v>70.799310071386969</v>
      </c>
      <c r="AE24" s="91">
        <f>'[2]EU Inhabitants'!Z32*('[2]Weighted Average'!Z11/1000)*('[2]Waste Bin detailed'!$F$23/100)</f>
        <v>74.257026342078746</v>
      </c>
      <c r="AF24" s="91">
        <f>'[2]EU Inhabitants'!AA32*('[2]Weighted Average'!AA11/1000)*('[2]Waste Bin detailed'!$F$23/100)</f>
        <v>73.912420649774816</v>
      </c>
      <c r="AG24" s="91">
        <f>'[2]EU Inhabitants'!AB32*('[2]Weighted Average'!AB11/1000)*('[2]Waste Bin detailed'!$F$23/100)</f>
        <v>73.555590350869309</v>
      </c>
      <c r="AH24" s="91">
        <f>'[2]EU Inhabitants'!AC32*('[2]Weighted Average'!AC11/1000)*('[2]Waste Bin detailed'!$F$23/100)</f>
        <v>73.188612340555252</v>
      </c>
      <c r="AI24" s="91">
        <f>'[2]EU Inhabitants'!AD32*('[2]Weighted Average'!AD11/1000)*('[2]Waste Bin detailed'!$F$23/100)</f>
        <v>72.80806826759671</v>
      </c>
      <c r="AJ24" s="91">
        <f>'[2]EU Inhabitants'!AE32*('[2]Weighted Average'!AE11/1000)*('[2]Waste Bin detailed'!$F$23/100)</f>
        <v>72.434627846680428</v>
      </c>
      <c r="AK24" s="91">
        <f>'[2]EU Inhabitants'!AF32*('[2]Weighted Average'!AF11/1000)*('[2]Waste Bin detailed'!$F$23/100)</f>
        <v>72.062378925075592</v>
      </c>
      <c r="AL24" s="91">
        <f>'[2]EU Inhabitants'!AG32*('[2]Weighted Average'!AG11/1000)*('[2]Waste Bin detailed'!$F$23/100)</f>
        <v>71.693391747300169</v>
      </c>
      <c r="AM24" s="91">
        <f>'[2]EU Inhabitants'!AH32*('[2]Weighted Average'!AH11/1000)*('[2]Waste Bin detailed'!$F$23/100)</f>
        <v>71.32532820579047</v>
      </c>
      <c r="AN24" s="91">
        <f>'[2]EU Inhabitants'!AI32*('[2]Weighted Average'!AI11/1000)*('[2]Waste Bin detailed'!$F$23/100)</f>
        <v>70.958595572723553</v>
      </c>
      <c r="AO24" s="91">
        <f>'[2]EU Inhabitants'!AJ32*('[2]Weighted Average'!AJ11/1000)*('[2]Waste Bin detailed'!$F$23/100)</f>
        <v>70.600769281728304</v>
      </c>
      <c r="AP24" s="91">
        <f>'[2]EU Inhabitants'!AK32*('[2]Weighted Average'!AK11/1000)*('[2]Waste Bin detailed'!$F$23/100)</f>
        <v>70.326481003552587</v>
      </c>
      <c r="AQ24" s="91">
        <f>'[2]EU Inhabitants'!AL32*('[2]Weighted Average'!AL11/1000)*('[2]Waste Bin detailed'!$F$23/100)</f>
        <v>70.057301677461268</v>
      </c>
      <c r="AR24" s="91">
        <f>'[2]EU Inhabitants'!AM32*('[2]Weighted Average'!AM11/1000)*('[2]Waste Bin detailed'!$F$23/100)</f>
        <v>69.795073517391259</v>
      </c>
      <c r="AS24" s="91">
        <f>'[2]EU Inhabitants'!AN32*('[2]Weighted Average'!AN11/1000)*('[2]Waste Bin detailed'!$F$23/100)</f>
        <v>69.540085236516646</v>
      </c>
      <c r="AT24" s="91">
        <f>'[2]EU Inhabitants'!AO32*('[2]Weighted Average'!AO11/1000)*('[2]Waste Bin detailed'!$F$23/100)</f>
        <v>69.284172458868582</v>
      </c>
      <c r="AU24" s="91">
        <f>'[2]EU Inhabitants'!AP32*('[2]Weighted Average'!AP11/1000)*('[2]Waste Bin detailed'!$F$23/100)</f>
        <v>69.031442985192328</v>
      </c>
      <c r="AV24" s="91">
        <f>'[2]EU Inhabitants'!AQ32*('[2]Weighted Average'!AQ11/1000)*('[2]Waste Bin detailed'!$F$23/100)</f>
        <v>68.783282796507322</v>
      </c>
      <c r="AW24" s="91">
        <f>'[2]EU Inhabitants'!AR32*('[2]Weighted Average'!AR11/1000)*('[2]Waste Bin detailed'!$F$23/100)</f>
        <v>68.539747241192174</v>
      </c>
      <c r="AX24" s="91">
        <f>'[2]EU Inhabitants'!AS32*('[2]Weighted Average'!AS11/1000)*('[2]Waste Bin detailed'!$F$23/100)</f>
        <v>68.297239961483996</v>
      </c>
      <c r="AY24" s="91">
        <f>'[2]EU Inhabitants'!AT32*('[2]Weighted Average'!AT11/1000)*('[2]Waste Bin detailed'!$F$23/100)</f>
        <v>68.057137692675894</v>
      </c>
      <c r="AZ24" s="91">
        <f>'[2]EU Inhabitants'!AU32*('[2]Weighted Average'!AU11/1000)*('[2]Waste Bin detailed'!$F$23/100)</f>
        <v>67.821550053956386</v>
      </c>
      <c r="BA24" s="91">
        <f>'[2]EU Inhabitants'!AV32*('[2]Weighted Average'!AV11/1000)*('[2]Waste Bin detailed'!$F$23/100)</f>
        <v>67.58858550518552</v>
      </c>
      <c r="BB24" s="91">
        <f>'[2]EU Inhabitants'!AW32*('[2]Weighted Average'!AW11/1000)*('[2]Waste Bin detailed'!$F$23/100)</f>
        <v>67.355393143429438</v>
      </c>
      <c r="BC24" s="91">
        <f>'[2]EU Inhabitants'!AX32*('[2]Weighted Average'!AX11/1000)*('[2]Waste Bin detailed'!$F$23/100)</f>
        <v>67.128288309838652</v>
      </c>
      <c r="BD24" s="91">
        <f>'[2]EU Inhabitants'!AY32*('[2]Weighted Average'!AY11/1000)*('[2]Waste Bin detailed'!$F$23/100)</f>
        <v>66.905851432221255</v>
      </c>
      <c r="BE24" s="91">
        <f>'[2]EU Inhabitants'!AZ32*('[2]Weighted Average'!AZ11/1000)*('[2]Waste Bin detailed'!$F$23/100)</f>
        <v>66.681530187404007</v>
      </c>
    </row>
    <row r="25" spans="1:57" x14ac:dyDescent="0.35">
      <c r="A25" s="86" t="s">
        <v>636</v>
      </c>
      <c r="C25" s="86" t="s">
        <v>4</v>
      </c>
      <c r="D25" s="87" t="s">
        <v>621</v>
      </c>
      <c r="E25" s="87"/>
      <c r="F25" s="90" t="s">
        <v>62</v>
      </c>
      <c r="G25" s="91">
        <f>'[2]EU Inhabitants'!B33*('[2]Weighted Average'!B11/1000)*('[2]Waste Bin detailed'!$F$23/100)</f>
        <v>19.428596621476018</v>
      </c>
      <c r="H25" s="91">
        <f>'[2]EU Inhabitants'!C33*('[2]Weighted Average'!C11/1000)*('[2]Waste Bin detailed'!$F$23/100)</f>
        <v>19.583509988188418</v>
      </c>
      <c r="I25" s="91">
        <f>'[2]EU Inhabitants'!D33*('[2]Weighted Average'!D11/1000)*('[2]Waste Bin detailed'!$F$23/100)</f>
        <v>19.705193067427334</v>
      </c>
      <c r="J25" s="91">
        <f>'[2]EU Inhabitants'!E33*('[2]Weighted Average'!E11/1000)*('[2]Waste Bin detailed'!$F$23/100)</f>
        <v>19.799789576962279</v>
      </c>
      <c r="K25" s="91">
        <f>'[2]EU Inhabitants'!F33*('[2]Weighted Average'!F11/1000)*('[2]Waste Bin detailed'!$F$23/100)</f>
        <v>19.854647296660715</v>
      </c>
      <c r="L25" s="91">
        <f>'[2]EU Inhabitants'!G33*('[2]Weighted Average'!G11/1000)*('[2]Waste Bin detailed'!$F$23/100)</f>
        <v>19.897445166540997</v>
      </c>
      <c r="M25" s="91">
        <f>'[2]EU Inhabitants'!H33*('[2]Weighted Average'!H11/1000)*('[2]Waste Bin detailed'!$F$23/100)</f>
        <v>19.930228274802086</v>
      </c>
      <c r="N25" s="91">
        <f>'[2]EU Inhabitants'!I33*('[2]Weighted Average'!I11/1000)*('[2]Waste Bin detailed'!$F$23/100)</f>
        <v>19.966243200105463</v>
      </c>
      <c r="O25" s="91">
        <f>'[2]EU Inhabitants'!J33*('[2]Weighted Average'!J11/1000)*('[2]Waste Bin detailed'!$F$23/100)</f>
        <v>20.001451756857662</v>
      </c>
      <c r="P25" s="91">
        <f>'[2]EU Inhabitants'!K33*('[2]Weighted Average'!K11/1000)*('[2]Waste Bin detailed'!$F$23/100)</f>
        <v>20.01549294665179</v>
      </c>
      <c r="Q25" s="91">
        <f>'[2]EU Inhabitants'!L33*('[2]Weighted Average'!L11/1000)*('[2]Waste Bin detailed'!$F$23/100)</f>
        <v>20.029952046697524</v>
      </c>
      <c r="R25" s="91">
        <f>'[2]EU Inhabitants'!M33*('[2]Weighted Average'!M11/1000)*('[2]Waste Bin detailed'!$F$23/100)</f>
        <v>20.017083202671262</v>
      </c>
      <c r="S25" s="91">
        <f>'[2]EU Inhabitants'!N33*('[2]Weighted Average'!N11/1000)*('[2]Waste Bin detailed'!$F$23/100)</f>
        <v>19.9569793076809</v>
      </c>
      <c r="T25" s="91">
        <f>'[2]EU Inhabitants'!O33*('[2]Weighted Average'!O11/1000)*('[2]Waste Bin detailed'!$F$23/100)</f>
        <v>19.852158922771601</v>
      </c>
      <c r="U25" s="91">
        <f>'[2]EU Inhabitants'!P33*('[2]Weighted Average'!P11/1000)*('[2]Waste Bin detailed'!$F$23/100)</f>
        <v>19.740847603465003</v>
      </c>
      <c r="V25" s="91">
        <f>'[2]EU Inhabitants'!Q33*('[2]Weighted Average'!Q11/1000)*('[2]Waste Bin detailed'!$F$23/100)</f>
        <v>19.644814894462943</v>
      </c>
      <c r="W25" s="91">
        <f>'[2]EU Inhabitants'!R33*('[2]Weighted Average'!R11/1000)*('[2]Waste Bin detailed'!$F$23/100)</f>
        <v>19.587282567356016</v>
      </c>
      <c r="X25" s="91">
        <f>'[2]EU Inhabitants'!S33*('[2]Weighted Average'!S11/1000)*('[2]Waste Bin detailed'!$F$23/100)</f>
        <v>19.531045941334025</v>
      </c>
      <c r="Y25" s="91">
        <f>'[2]EU Inhabitants'!T33*('[2]Weighted Average'!T11/1000)*('[2]Waste Bin detailed'!$F$23/100)</f>
        <v>19.497116909300455</v>
      </c>
      <c r="Z25" s="91">
        <f>'[2]EU Inhabitants'!U33*('[2]Weighted Average'!U11/1000)*('[2]Waste Bin detailed'!$F$23/100)</f>
        <v>19.791954772229353</v>
      </c>
      <c r="AA25" s="91">
        <f>'[2]EU Inhabitants'!V33*('[2]Weighted Average'!V11/1000)*('[2]Waste Bin detailed'!$F$23/100)</f>
        <v>19.829153104163211</v>
      </c>
      <c r="AB25" s="91">
        <f>'[2]EU Inhabitants'!W33*('[2]Weighted Average'!W11/1000)*('[2]Waste Bin detailed'!$F$23/100)</f>
        <v>19.834915757311595</v>
      </c>
      <c r="AC25" s="91">
        <f>'[2]EU Inhabitants'!X33*('[2]Weighted Average'!X11/1000)*('[2]Waste Bin detailed'!$F$23/100)</f>
        <v>19.939299909835142</v>
      </c>
      <c r="AD25" s="91">
        <f>'[2]EU Inhabitants'!Y33*('[2]Weighted Average'!Y11/1000)*('[2]Waste Bin detailed'!$F$23/100)</f>
        <v>20.163454704705217</v>
      </c>
      <c r="AE25" s="91">
        <f>'[2]EU Inhabitants'!Z33*('[2]Weighted Average'!Z11/1000)*('[2]Waste Bin detailed'!$F$23/100)</f>
        <v>20.011544708856256</v>
      </c>
      <c r="AF25" s="91">
        <f>'[2]EU Inhabitants'!AA33*('[2]Weighted Average'!AA11/1000)*('[2]Waste Bin detailed'!$F$23/100)</f>
        <v>19.974034476728843</v>
      </c>
      <c r="AG25" s="91">
        <f>'[2]EU Inhabitants'!AB33*('[2]Weighted Average'!AB11/1000)*('[2]Waste Bin detailed'!$F$23/100)</f>
        <v>19.931499981168301</v>
      </c>
      <c r="AH25" s="91">
        <f>'[2]EU Inhabitants'!AC33*('[2]Weighted Average'!AC11/1000)*('[2]Waste Bin detailed'!$F$23/100)</f>
        <v>19.884794152883902</v>
      </c>
      <c r="AI25" s="91">
        <f>'[2]EU Inhabitants'!AD33*('[2]Weighted Average'!AD11/1000)*('[2]Waste Bin detailed'!$F$23/100)</f>
        <v>19.834779688908604</v>
      </c>
      <c r="AJ25" s="91">
        <f>'[2]EU Inhabitants'!AE33*('[2]Weighted Average'!AE11/1000)*('[2]Waste Bin detailed'!$F$23/100)</f>
        <v>19.785589671567241</v>
      </c>
      <c r="AK25" s="91">
        <f>'[2]EU Inhabitants'!AF33*('[2]Weighted Average'!AF11/1000)*('[2]Waste Bin detailed'!$F$23/100)</f>
        <v>19.73722404879716</v>
      </c>
      <c r="AL25" s="91">
        <f>'[2]EU Inhabitants'!AG33*('[2]Weighted Average'!AG11/1000)*('[2]Waste Bin detailed'!$F$23/100)</f>
        <v>19.687886703368243</v>
      </c>
      <c r="AM25" s="91">
        <f>'[2]EU Inhabitants'!AH33*('[2]Weighted Average'!AH11/1000)*('[2]Waste Bin detailed'!$F$23/100)</f>
        <v>19.638151106981603</v>
      </c>
      <c r="AN25" s="91">
        <f>'[2]EU Inhabitants'!AI33*('[2]Weighted Average'!AI11/1000)*('[2]Waste Bin detailed'!$F$23/100)</f>
        <v>19.588229026153211</v>
      </c>
      <c r="AO25" s="91">
        <f>'[2]EU Inhabitants'!AJ33*('[2]Weighted Average'!AJ11/1000)*('[2]Waste Bin detailed'!$F$23/100)</f>
        <v>19.537696777295658</v>
      </c>
      <c r="AP25" s="91">
        <f>'[2]EU Inhabitants'!AK33*('[2]Weighted Average'!AK11/1000)*('[2]Waste Bin detailed'!$F$23/100)</f>
        <v>19.491007763699471</v>
      </c>
      <c r="AQ25" s="91">
        <f>'[2]EU Inhabitants'!AL33*('[2]Weighted Average'!AL11/1000)*('[2]Waste Bin detailed'!$F$23/100)</f>
        <v>19.443526895561462</v>
      </c>
      <c r="AR25" s="91">
        <f>'[2]EU Inhabitants'!AM33*('[2]Weighted Average'!AM11/1000)*('[2]Waste Bin detailed'!$F$23/100)</f>
        <v>19.394904683174079</v>
      </c>
      <c r="AS25" s="91">
        <f>'[2]EU Inhabitants'!AN33*('[2]Weighted Average'!AN11/1000)*('[2]Waste Bin detailed'!$F$23/100)</f>
        <v>19.343824519665468</v>
      </c>
      <c r="AT25" s="91">
        <f>'[2]EU Inhabitants'!AO33*('[2]Weighted Average'!AO11/1000)*('[2]Waste Bin detailed'!$F$23/100)</f>
        <v>19.29114322968428</v>
      </c>
      <c r="AU25" s="91">
        <f>'[2]EU Inhabitants'!AP33*('[2]Weighted Average'!AP11/1000)*('[2]Waste Bin detailed'!$F$23/100)</f>
        <v>19.237325681115475</v>
      </c>
      <c r="AV25" s="91">
        <f>'[2]EU Inhabitants'!AQ33*('[2]Weighted Average'!AQ11/1000)*('[2]Waste Bin detailed'!$F$23/100)</f>
        <v>19.18197558926445</v>
      </c>
      <c r="AW25" s="91">
        <f>'[2]EU Inhabitants'!AR33*('[2]Weighted Average'!AR11/1000)*('[2]Waste Bin detailed'!$F$23/100)</f>
        <v>19.125014152048916</v>
      </c>
      <c r="AX25" s="91">
        <f>'[2]EU Inhabitants'!AS33*('[2]Weighted Average'!AS11/1000)*('[2]Waste Bin detailed'!$F$23/100)</f>
        <v>19.065337041104598</v>
      </c>
      <c r="AY25" s="91">
        <f>'[2]EU Inhabitants'!AT33*('[2]Weighted Average'!AT11/1000)*('[2]Waste Bin detailed'!$F$23/100)</f>
        <v>19.002083268603229</v>
      </c>
      <c r="AZ25" s="91">
        <f>'[2]EU Inhabitants'!AU33*('[2]Weighted Average'!AU11/1000)*('[2]Waste Bin detailed'!$F$23/100)</f>
        <v>18.936567023641693</v>
      </c>
      <c r="BA25" s="91">
        <f>'[2]EU Inhabitants'!AV33*('[2]Weighted Average'!AV11/1000)*('[2]Waste Bin detailed'!$F$23/100)</f>
        <v>18.869359571748998</v>
      </c>
      <c r="BB25" s="91">
        <f>'[2]EU Inhabitants'!AW33*('[2]Weighted Average'!AW11/1000)*('[2]Waste Bin detailed'!$F$23/100)</f>
        <v>18.800238843162653</v>
      </c>
      <c r="BC25" s="91">
        <f>'[2]EU Inhabitants'!AX33*('[2]Weighted Average'!AX11/1000)*('[2]Waste Bin detailed'!$F$23/100)</f>
        <v>18.730015876351036</v>
      </c>
      <c r="BD25" s="91">
        <f>'[2]EU Inhabitants'!AY33*('[2]Weighted Average'!AY11/1000)*('[2]Waste Bin detailed'!$F$23/100)</f>
        <v>18.658046095344247</v>
      </c>
      <c r="BE25" s="91">
        <f>'[2]EU Inhabitants'!AZ33*('[2]Weighted Average'!AZ11/1000)*('[2]Waste Bin detailed'!$F$23/100)</f>
        <v>18.585061671293083</v>
      </c>
    </row>
    <row r="26" spans="1:57" x14ac:dyDescent="0.35">
      <c r="A26" s="86" t="s">
        <v>636</v>
      </c>
      <c r="C26" s="86" t="s">
        <v>4</v>
      </c>
      <c r="D26" s="87" t="s">
        <v>621</v>
      </c>
      <c r="E26" s="87"/>
      <c r="F26" s="90" t="s">
        <v>63</v>
      </c>
      <c r="G26" s="91">
        <f>'[2]EU Inhabitants'!B34*('[2]Weighted Average'!B11/1000)*('[2]Waste Bin detailed'!$F$23/100)</f>
        <v>42.567823544978765</v>
      </c>
      <c r="H26" s="91">
        <f>'[2]EU Inhabitants'!C34*('[2]Weighted Average'!C11/1000)*('[2]Waste Bin detailed'!$F$23/100)</f>
        <v>42.520248598907585</v>
      </c>
      <c r="I26" s="91">
        <f>'[2]EU Inhabitants'!D34*('[2]Weighted Average'!D11/1000)*('[2]Waste Bin detailed'!$F$23/100)</f>
        <v>41.38977372433817</v>
      </c>
      <c r="J26" s="91">
        <f>'[2]EU Inhabitants'!E34*('[2]Weighted Average'!E11/1000)*('[2]Waste Bin detailed'!$F$23/100)</f>
        <v>40.999220196811706</v>
      </c>
      <c r="K26" s="91">
        <f>'[2]EU Inhabitants'!F34*('[2]Weighted Average'!F11/1000)*('[2]Waste Bin detailed'!$F$23/100)</f>
        <v>40.799450382777835</v>
      </c>
      <c r="L26" s="91">
        <f>'[2]EU Inhabitants'!G34*('[2]Weighted Average'!G11/1000)*('[2]Waste Bin detailed'!$F$23/100)</f>
        <v>40.540020330942085</v>
      </c>
      <c r="M26" s="91">
        <f>'[2]EU Inhabitants'!H34*('[2]Weighted Average'!H11/1000)*('[2]Waste Bin detailed'!$F$23/100)</f>
        <v>40.302289283541832</v>
      </c>
      <c r="N26" s="91">
        <f>'[2]EU Inhabitants'!I34*('[2]Weighted Average'!I11/1000)*('[2]Waste Bin detailed'!$F$23/100)</f>
        <v>40.056324413198169</v>
      </c>
      <c r="O26" s="91">
        <f>'[2]EU Inhabitants'!J34*('[2]Weighted Average'!J11/1000)*('[2]Waste Bin detailed'!$F$23/100)</f>
        <v>39.10981706079621</v>
      </c>
      <c r="P26" s="91">
        <f>'[2]EU Inhabitants'!K34*('[2]Weighted Average'!K11/1000)*('[2]Waste Bin detailed'!$F$23/100)</f>
        <v>38.731604476006289</v>
      </c>
      <c r="Q26" s="91">
        <f>'[2]EU Inhabitants'!L34*('[2]Weighted Average'!L11/1000)*('[2]Waste Bin detailed'!$F$23/100)</f>
        <v>38.445390329231032</v>
      </c>
      <c r="R26" s="91">
        <f>'[2]EU Inhabitants'!M34*('[2]Weighted Average'!M11/1000)*('[2]Waste Bin detailed'!$F$23/100)</f>
        <v>38.242401801642714</v>
      </c>
      <c r="S26" s="91">
        <f>'[2]EU Inhabitants'!N34*('[2]Weighted Average'!N11/1000)*('[2]Waste Bin detailed'!$F$23/100)</f>
        <v>38.042139590939193</v>
      </c>
      <c r="T26" s="91">
        <f>'[2]EU Inhabitants'!O34*('[2]Weighted Average'!O11/1000)*('[2]Waste Bin detailed'!$F$23/100)</f>
        <v>37.897467180855578</v>
      </c>
      <c r="U26" s="91">
        <f>'[2]EU Inhabitants'!P34*('[2]Weighted Average'!P11/1000)*('[2]Waste Bin detailed'!$F$23/100)</f>
        <v>37.764022209574755</v>
      </c>
      <c r="V26" s="91">
        <f>'[2]EU Inhabitants'!Q34*('[2]Weighted Average'!Q11/1000)*('[2]Waste Bin detailed'!$F$23/100)</f>
        <v>37.625241391921271</v>
      </c>
      <c r="W26" s="91">
        <f>'[2]EU Inhabitants'!R34*('[2]Weighted Average'!R11/1000)*('[2]Waste Bin detailed'!$F$23/100)</f>
        <v>37.428083437164922</v>
      </c>
      <c r="X26" s="91">
        <f>'[2]EU Inhabitants'!S34*('[2]Weighted Average'!S11/1000)*('[2]Waste Bin detailed'!$F$23/100)</f>
        <v>37.214622796523436</v>
      </c>
      <c r="Y26" s="91">
        <f>'[2]EU Inhabitants'!T34*('[2]Weighted Average'!T11/1000)*('[2]Waste Bin detailed'!$F$23/100)</f>
        <v>37.007634194585165</v>
      </c>
      <c r="Z26" s="91">
        <f>'[2]EU Inhabitants'!U34*('[2]Weighted Average'!U11/1000)*('[2]Waste Bin detailed'!$F$23/100)</f>
        <v>37.390716678781196</v>
      </c>
      <c r="AA26" s="91">
        <f>'[2]EU Inhabitants'!V34*('[2]Weighted Average'!V11/1000)*('[2]Waste Bin detailed'!$F$23/100)</f>
        <v>37.22590089205022</v>
      </c>
      <c r="AB26" s="91">
        <f>'[2]EU Inhabitants'!W34*('[2]Weighted Average'!W11/1000)*('[2]Waste Bin detailed'!$F$23/100)</f>
        <v>36.983300483457903</v>
      </c>
      <c r="AC26" s="91">
        <f>'[2]EU Inhabitants'!X34*('[2]Weighted Average'!X11/1000)*('[2]Waste Bin detailed'!$F$23/100)</f>
        <v>36.678098993854526</v>
      </c>
      <c r="AD26" s="91">
        <f>'[2]EU Inhabitants'!Y34*('[2]Weighted Average'!Y11/1000)*('[2]Waste Bin detailed'!$F$23/100)</f>
        <v>36.705080869115626</v>
      </c>
      <c r="AE26" s="91">
        <f>'[2]EU Inhabitants'!Z34*('[2]Weighted Average'!Z11/1000)*('[2]Waste Bin detailed'!$F$23/100)</f>
        <v>36.483697669823634</v>
      </c>
      <c r="AF26" s="91">
        <f>'[2]EU Inhabitants'!AA34*('[2]Weighted Average'!AA11/1000)*('[2]Waste Bin detailed'!$F$23/100)</f>
        <v>36.264931715385053</v>
      </c>
      <c r="AG26" s="91">
        <f>'[2]EU Inhabitants'!AB34*('[2]Weighted Average'!AB11/1000)*('[2]Waste Bin detailed'!$F$23/100)</f>
        <v>36.037898535729873</v>
      </c>
      <c r="AH26" s="91">
        <f>'[2]EU Inhabitants'!AC34*('[2]Weighted Average'!AC11/1000)*('[2]Waste Bin detailed'!$F$23/100)</f>
        <v>35.80392987692116</v>
      </c>
      <c r="AI26" s="91">
        <f>'[2]EU Inhabitants'!AD34*('[2]Weighted Average'!AD11/1000)*('[2]Waste Bin detailed'!$F$23/100)</f>
        <v>35.560664453845483</v>
      </c>
      <c r="AJ26" s="91">
        <f>'[2]EU Inhabitants'!AE34*('[2]Weighted Average'!AE11/1000)*('[2]Waste Bin detailed'!$F$23/100)</f>
        <v>35.32091677003924</v>
      </c>
      <c r="AK26" s="91">
        <f>'[2]EU Inhabitants'!AF34*('[2]Weighted Average'!AF11/1000)*('[2]Waste Bin detailed'!$F$23/100)</f>
        <v>35.084283420311614</v>
      </c>
      <c r="AL26" s="91">
        <f>'[2]EU Inhabitants'!AG34*('[2]Weighted Average'!AG11/1000)*('[2]Waste Bin detailed'!$F$23/100)</f>
        <v>34.851308957404001</v>
      </c>
      <c r="AM26" s="91">
        <f>'[2]EU Inhabitants'!AH34*('[2]Weighted Average'!AH11/1000)*('[2]Waste Bin detailed'!$F$23/100)</f>
        <v>34.621517367769833</v>
      </c>
      <c r="AN26" s="91">
        <f>'[2]EU Inhabitants'!AI34*('[2]Weighted Average'!AI11/1000)*('[2]Waste Bin detailed'!$F$23/100)</f>
        <v>34.424085036609924</v>
      </c>
      <c r="AO26" s="91">
        <f>'[2]EU Inhabitants'!AJ34*('[2]Weighted Average'!AJ11/1000)*('[2]Waste Bin detailed'!$F$23/100)</f>
        <v>34.236534240398214</v>
      </c>
      <c r="AP26" s="91">
        <f>'[2]EU Inhabitants'!AK34*('[2]Weighted Average'!AK11/1000)*('[2]Waste Bin detailed'!$F$23/100)</f>
        <v>34.055913085597183</v>
      </c>
      <c r="AQ26" s="91">
        <f>'[2]EU Inhabitants'!AL34*('[2]Weighted Average'!AL11/1000)*('[2]Waste Bin detailed'!$F$23/100)</f>
        <v>33.876166427175512</v>
      </c>
      <c r="AR26" s="91">
        <f>'[2]EU Inhabitants'!AM34*('[2]Weighted Average'!AM11/1000)*('[2]Waste Bin detailed'!$F$23/100)</f>
        <v>33.700386030054005</v>
      </c>
      <c r="AS26" s="91">
        <f>'[2]EU Inhabitants'!AN34*('[2]Weighted Average'!AN11/1000)*('[2]Waste Bin detailed'!$F$23/100)</f>
        <v>33.525803866574719</v>
      </c>
      <c r="AT26" s="91">
        <f>'[2]EU Inhabitants'!AO34*('[2]Weighted Average'!AO11/1000)*('[2]Waste Bin detailed'!$F$23/100)</f>
        <v>33.352061613575259</v>
      </c>
      <c r="AU26" s="91">
        <f>'[2]EU Inhabitants'!AP34*('[2]Weighted Average'!AP11/1000)*('[2]Waste Bin detailed'!$F$23/100)</f>
        <v>33.187590281009463</v>
      </c>
      <c r="AV26" s="91">
        <f>'[2]EU Inhabitants'!AQ34*('[2]Weighted Average'!AQ11/1000)*('[2]Waste Bin detailed'!$F$23/100)</f>
        <v>33.025714765598373</v>
      </c>
      <c r="AW26" s="91">
        <f>'[2]EU Inhabitants'!AR34*('[2]Weighted Average'!AR11/1000)*('[2]Waste Bin detailed'!$F$23/100)</f>
        <v>32.867235165781707</v>
      </c>
      <c r="AX26" s="91">
        <f>'[2]EU Inhabitants'!AS34*('[2]Weighted Average'!AS11/1000)*('[2]Waste Bin detailed'!$F$23/100)</f>
        <v>32.712812678320354</v>
      </c>
      <c r="AY26" s="91">
        <f>'[2]EU Inhabitants'!AT34*('[2]Weighted Average'!AT11/1000)*('[2]Waste Bin detailed'!$F$23/100)</f>
        <v>32.560229287273629</v>
      </c>
      <c r="AZ26" s="91">
        <f>'[2]EU Inhabitants'!AU34*('[2]Weighted Average'!AU11/1000)*('[2]Waste Bin detailed'!$F$23/100)</f>
        <v>32.409867627416013</v>
      </c>
      <c r="BA26" s="91">
        <f>'[2]EU Inhabitants'!AV34*('[2]Weighted Average'!AV11/1000)*('[2]Waste Bin detailed'!$F$23/100)</f>
        <v>32.261034982187049</v>
      </c>
      <c r="BB26" s="91">
        <f>'[2]EU Inhabitants'!AW34*('[2]Weighted Average'!AW11/1000)*('[2]Waste Bin detailed'!$F$23/100)</f>
        <v>32.112157025861713</v>
      </c>
      <c r="BC26" s="91">
        <f>'[2]EU Inhabitants'!AX34*('[2]Weighted Average'!AX11/1000)*('[2]Waste Bin detailed'!$F$23/100)</f>
        <v>31.961172760570459</v>
      </c>
      <c r="BD26" s="91">
        <f>'[2]EU Inhabitants'!AY34*('[2]Weighted Average'!AY11/1000)*('[2]Waste Bin detailed'!$F$23/100)</f>
        <v>31.808307876382774</v>
      </c>
      <c r="BE26" s="91">
        <f>'[2]EU Inhabitants'!AZ34*('[2]Weighted Average'!AZ11/1000)*('[2]Waste Bin detailed'!$F$23/100)</f>
        <v>31.659930837274722</v>
      </c>
    </row>
    <row r="27" spans="1:57" x14ac:dyDescent="0.35">
      <c r="A27" s="86" t="s">
        <v>636</v>
      </c>
      <c r="C27" s="86" t="s">
        <v>4</v>
      </c>
      <c r="D27" s="87" t="s">
        <v>621</v>
      </c>
      <c r="E27" s="87"/>
      <c r="F27" s="90" t="s">
        <v>65</v>
      </c>
      <c r="G27" s="91">
        <f>'[2]EU Inhabitants'!B35*('[2]Weighted Average'!B11/1000)*('[2]Waste Bin detailed'!$F$23/100)</f>
        <v>3.7680951487197567</v>
      </c>
      <c r="H27" s="91">
        <f>'[2]EU Inhabitants'!C35*('[2]Weighted Average'!C11/1000)*('[2]Waste Bin detailed'!$F$23/100)</f>
        <v>3.7725175022155981</v>
      </c>
      <c r="I27" s="91">
        <f>'[2]EU Inhabitants'!D35*('[2]Weighted Average'!D11/1000)*('[2]Waste Bin detailed'!$F$23/100)</f>
        <v>3.7800787414654433</v>
      </c>
      <c r="J27" s="91">
        <f>'[2]EU Inhabitants'!E35*('[2]Weighted Average'!E11/1000)*('[2]Waste Bin detailed'!$F$23/100)</f>
        <v>3.7819795736488118</v>
      </c>
      <c r="K27" s="91">
        <f>'[2]EU Inhabitants'!F35*('[2]Weighted Average'!F11/1000)*('[2]Waste Bin detailed'!$F$23/100)</f>
        <v>3.7848070109866985</v>
      </c>
      <c r="L27" s="91">
        <f>'[2]EU Inhabitants'!G35*('[2]Weighted Average'!G11/1000)*('[2]Waste Bin detailed'!$F$23/100)</f>
        <v>3.7873444248882326</v>
      </c>
      <c r="M27" s="91">
        <f>'[2]EU Inhabitants'!H35*('[2]Weighted Average'!H11/1000)*('[2]Waste Bin detailed'!$F$23/100)</f>
        <v>3.7982712933225344</v>
      </c>
      <c r="N27" s="91">
        <f>'[2]EU Inhabitants'!I35*('[2]Weighted Average'!I11/1000)*('[2]Waste Bin detailed'!$F$23/100)</f>
        <v>3.8109984085486319</v>
      </c>
      <c r="O27" s="91">
        <f>'[2]EU Inhabitants'!J35*('[2]Weighted Average'!J11/1000)*('[2]Waste Bin detailed'!$F$23/100)</f>
        <v>3.8100072803315137</v>
      </c>
      <c r="P27" s="91">
        <f>'[2]EU Inhabitants'!K35*('[2]Weighted Average'!K11/1000)*('[2]Waste Bin detailed'!$F$23/100)</f>
        <v>3.8510530494462207</v>
      </c>
      <c r="Q27" s="91">
        <f>'[2]EU Inhabitants'!L35*('[2]Weighted Average'!L11/1000)*('[2]Waste Bin detailed'!$F$23/100)</f>
        <v>3.877704880365366</v>
      </c>
      <c r="R27" s="91">
        <f>'[2]EU Inhabitants'!M35*('[2]Weighted Average'!M11/1000)*('[2]Waste Bin detailed'!$F$23/100)</f>
        <v>3.8815744588551415</v>
      </c>
      <c r="S27" s="91">
        <f>'[2]EU Inhabitants'!N35*('[2]Weighted Average'!N11/1000)*('[2]Waste Bin detailed'!$F$23/100)</f>
        <v>3.8910968016025254</v>
      </c>
      <c r="T27" s="91">
        <f>'[2]EU Inhabitants'!O35*('[2]Weighted Average'!O11/1000)*('[2]Waste Bin detailed'!$F$23/100)</f>
        <v>3.8972933506018141</v>
      </c>
      <c r="U27" s="91">
        <f>'[2]EU Inhabitants'!P35*('[2]Weighted Average'!P11/1000)*('[2]Waste Bin detailed'!$F$23/100)</f>
        <v>3.9020226694125033</v>
      </c>
      <c r="V27" s="91">
        <f>'[2]EU Inhabitants'!Q35*('[2]Weighted Average'!Q11/1000)*('[2]Waste Bin detailed'!$F$23/100)</f>
        <v>3.9060697022657695</v>
      </c>
      <c r="W27" s="91">
        <f>'[2]EU Inhabitants'!R35*('[2]Weighted Average'!R11/1000)*('[2]Waste Bin detailed'!$F$23/100)</f>
        <v>3.9097324646003435</v>
      </c>
      <c r="X27" s="91">
        <f>'[2]EU Inhabitants'!S35*('[2]Weighted Average'!S11/1000)*('[2]Waste Bin detailed'!$F$23/100)</f>
        <v>3.9137498861468125</v>
      </c>
      <c r="Y27" s="91">
        <f>'[2]EU Inhabitants'!T35*('[2]Weighted Average'!T11/1000)*('[2]Waste Bin detailed'!$F$23/100)</f>
        <v>3.9158580574606328</v>
      </c>
      <c r="Z27" s="91">
        <f>'[2]EU Inhabitants'!U35*('[2]Weighted Average'!U11/1000)*('[2]Waste Bin detailed'!$F$23/100)</f>
        <v>4.0076648785461444</v>
      </c>
      <c r="AA27" s="91">
        <f>'[2]EU Inhabitants'!V35*('[2]Weighted Average'!V11/1000)*('[2]Waste Bin detailed'!$F$23/100)</f>
        <v>4.0364720253495463</v>
      </c>
      <c r="AB27" s="91">
        <f>'[2]EU Inhabitants'!W35*('[2]Weighted Average'!W11/1000)*('[2]Waste Bin detailed'!$F$23/100)</f>
        <v>4.0619884936888058</v>
      </c>
      <c r="AC27" s="91">
        <f>'[2]EU Inhabitants'!X35*('[2]Weighted Average'!X11/1000)*('[2]Waste Bin detailed'!$F$23/100)</f>
        <v>4.0586865841547413</v>
      </c>
      <c r="AD27" s="91">
        <f>'[2]EU Inhabitants'!Y35*('[2]Weighted Average'!Y11/1000)*('[2]Waste Bin detailed'!$F$23/100)</f>
        <v>4.0779570555886941</v>
      </c>
      <c r="AE27" s="91">
        <f>'[2]EU Inhabitants'!Z35*('[2]Weighted Average'!Z11/1000)*('[2]Waste Bin detailed'!$F$23/100)</f>
        <v>4.0826255839207359</v>
      </c>
      <c r="AF27" s="91">
        <f>'[2]EU Inhabitants'!AA35*('[2]Weighted Average'!AA11/1000)*('[2]Waste Bin detailed'!$F$23/100)</f>
        <v>4.084049098176763</v>
      </c>
      <c r="AG27" s="91">
        <f>'[2]EU Inhabitants'!AB35*('[2]Weighted Average'!AB11/1000)*('[2]Waste Bin detailed'!$F$23/100)</f>
        <v>4.0844564474717737</v>
      </c>
      <c r="AH27" s="91">
        <f>'[2]EU Inhabitants'!AC35*('[2]Weighted Average'!AC11/1000)*('[2]Waste Bin detailed'!$F$23/100)</f>
        <v>4.084244864629297</v>
      </c>
      <c r="AI27" s="91">
        <f>'[2]EU Inhabitants'!AD35*('[2]Weighted Average'!AD11/1000)*('[2]Waste Bin detailed'!$F$23/100)</f>
        <v>4.0832891914063474</v>
      </c>
      <c r="AJ27" s="91">
        <f>'[2]EU Inhabitants'!AE35*('[2]Weighted Average'!AE11/1000)*('[2]Waste Bin detailed'!$F$23/100)</f>
        <v>4.0819897582219253</v>
      </c>
      <c r="AK27" s="91">
        <f>'[2]EU Inhabitants'!AF35*('[2]Weighted Average'!AF11/1000)*('[2]Waste Bin detailed'!$F$23/100)</f>
        <v>4.0802796038004097</v>
      </c>
      <c r="AL27" s="91">
        <f>'[2]EU Inhabitants'!AG35*('[2]Weighted Average'!AG11/1000)*('[2]Waste Bin detailed'!$F$23/100)</f>
        <v>4.0785968181090198</v>
      </c>
      <c r="AM27" s="91">
        <f>'[2]EU Inhabitants'!AH35*('[2]Weighted Average'!AH11/1000)*('[2]Waste Bin detailed'!$F$23/100)</f>
        <v>4.076722840592808</v>
      </c>
      <c r="AN27" s="91">
        <f>'[2]EU Inhabitants'!AI35*('[2]Weighted Average'!AI11/1000)*('[2]Waste Bin detailed'!$F$23/100)</f>
        <v>4.0745534155225513</v>
      </c>
      <c r="AO27" s="91">
        <f>'[2]EU Inhabitants'!AJ35*('[2]Weighted Average'!AJ11/1000)*('[2]Waste Bin detailed'!$F$23/100)</f>
        <v>4.0722985725705261</v>
      </c>
      <c r="AP27" s="91">
        <f>'[2]EU Inhabitants'!AK35*('[2]Weighted Average'!AK11/1000)*('[2]Waste Bin detailed'!$F$23/100)</f>
        <v>4.0705878490919583</v>
      </c>
      <c r="AQ27" s="91">
        <f>'[2]EU Inhabitants'!AL35*('[2]Weighted Average'!AL11/1000)*('[2]Waste Bin detailed'!$F$23/100)</f>
        <v>4.0688305867498036</v>
      </c>
      <c r="AR27" s="91">
        <f>'[2]EU Inhabitants'!AM35*('[2]Weighted Average'!AM11/1000)*('[2]Waste Bin detailed'!$F$23/100)</f>
        <v>4.0672201325747253</v>
      </c>
      <c r="AS27" s="91">
        <f>'[2]EU Inhabitants'!AN35*('[2]Weighted Average'!AN11/1000)*('[2]Waste Bin detailed'!$F$23/100)</f>
        <v>4.0659774860862594</v>
      </c>
      <c r="AT27" s="91">
        <f>'[2]EU Inhabitants'!AO35*('[2]Weighted Average'!AO11/1000)*('[2]Waste Bin detailed'!$F$23/100)</f>
        <v>4.0646609331505514</v>
      </c>
      <c r="AU27" s="91">
        <f>'[2]EU Inhabitants'!AP35*('[2]Weighted Average'!AP11/1000)*('[2]Waste Bin detailed'!$F$23/100)</f>
        <v>4.0632981817990359</v>
      </c>
      <c r="AV27" s="91">
        <f>'[2]EU Inhabitants'!AQ35*('[2]Weighted Average'!AQ11/1000)*('[2]Waste Bin detailed'!$F$23/100)</f>
        <v>4.0619405095520014</v>
      </c>
      <c r="AW27" s="91">
        <f>'[2]EU Inhabitants'!AR35*('[2]Weighted Average'!AR11/1000)*('[2]Waste Bin detailed'!$F$23/100)</f>
        <v>4.0605336125089728</v>
      </c>
      <c r="AX27" s="91">
        <f>'[2]EU Inhabitants'!AS35*('[2]Weighted Average'!AS11/1000)*('[2]Waste Bin detailed'!$F$23/100)</f>
        <v>4.0587701164071799</v>
      </c>
      <c r="AY27" s="91">
        <f>'[2]EU Inhabitants'!AT35*('[2]Weighted Average'!AT11/1000)*('[2]Waste Bin detailed'!$F$23/100)</f>
        <v>4.0566787669767992</v>
      </c>
      <c r="AZ27" s="91">
        <f>'[2]EU Inhabitants'!AU35*('[2]Weighted Average'!AU11/1000)*('[2]Waste Bin detailed'!$F$23/100)</f>
        <v>4.0542654986437627</v>
      </c>
      <c r="BA27" s="91">
        <f>'[2]EU Inhabitants'!AV35*('[2]Weighted Average'!AV11/1000)*('[2]Waste Bin detailed'!$F$23/100)</f>
        <v>4.051362615238487</v>
      </c>
      <c r="BB27" s="91">
        <f>'[2]EU Inhabitants'!AW35*('[2]Weighted Average'!AW11/1000)*('[2]Waste Bin detailed'!$F$23/100)</f>
        <v>4.0478095036954853</v>
      </c>
      <c r="BC27" s="91">
        <f>'[2]EU Inhabitants'!AX35*('[2]Weighted Average'!AX11/1000)*('[2]Waste Bin detailed'!$F$23/100)</f>
        <v>4.0435302827293764</v>
      </c>
      <c r="BD27" s="91">
        <f>'[2]EU Inhabitants'!AY35*('[2]Weighted Average'!AY11/1000)*('[2]Waste Bin detailed'!$F$23/100)</f>
        <v>4.0385174729271665</v>
      </c>
      <c r="BE27" s="91">
        <f>'[2]EU Inhabitants'!AZ35*('[2]Weighted Average'!AZ11/1000)*('[2]Waste Bin detailed'!$F$23/100)</f>
        <v>4.0328817260191006</v>
      </c>
    </row>
    <row r="28" spans="1:57" x14ac:dyDescent="0.35">
      <c r="A28" s="86" t="s">
        <v>636</v>
      </c>
      <c r="C28" s="86" t="s">
        <v>4</v>
      </c>
      <c r="D28" s="87" t="s">
        <v>621</v>
      </c>
      <c r="E28" s="87"/>
      <c r="F28" s="90" t="s">
        <v>64</v>
      </c>
      <c r="G28" s="91">
        <f>'[2]EU Inhabitants'!B36*('[2]Weighted Average'!B11/1000)*('[2]Waste Bin detailed'!$F$23/100)</f>
        <v>10.233984193877996</v>
      </c>
      <c r="H28" s="91">
        <f>'[2]EU Inhabitants'!C36*('[2]Weighted Average'!C11/1000)*('[2]Waste Bin detailed'!$F$23/100)</f>
        <v>10.196278672323881</v>
      </c>
      <c r="I28" s="91">
        <f>'[2]EU Inhabitants'!D36*('[2]Weighted Average'!D11/1000)*('[2]Waste Bin detailed'!$F$23/100)</f>
        <v>10.196887265504206</v>
      </c>
      <c r="J28" s="91">
        <f>'[2]EU Inhabitants'!E36*('[2]Weighted Average'!E11/1000)*('[2]Waste Bin detailed'!$F$23/100)</f>
        <v>10.189134664417336</v>
      </c>
      <c r="K28" s="91">
        <f>'[2]EU Inhabitants'!F36*('[2]Weighted Average'!F11/1000)*('[2]Waste Bin detailed'!$F$23/100)</f>
        <v>10.183918099001655</v>
      </c>
      <c r="L28" s="91">
        <f>'[2]EU Inhabitants'!G36*('[2]Weighted Average'!G11/1000)*('[2]Waste Bin detailed'!$F$23/100)</f>
        <v>10.186378877262419</v>
      </c>
      <c r="M28" s="91">
        <f>'[2]EU Inhabitants'!H36*('[2]Weighted Average'!H11/1000)*('[2]Waste Bin detailed'!$F$23/100)</f>
        <v>10.186815428639743</v>
      </c>
      <c r="N28" s="91">
        <f>'[2]EU Inhabitants'!I36*('[2]Weighted Average'!I11/1000)*('[2]Waste Bin detailed'!$F$23/100)</f>
        <v>10.185741494677535</v>
      </c>
      <c r="O28" s="91">
        <f>'[2]EU Inhabitants'!J36*('[2]Weighted Average'!J11/1000)*('[2]Waste Bin detailed'!$F$23/100)</f>
        <v>10.189105527433473</v>
      </c>
      <c r="P28" s="91">
        <f>'[2]EU Inhabitants'!K36*('[2]Weighted Average'!K11/1000)*('[2]Waste Bin detailed'!$F$23/100)</f>
        <v>10.198927053542818</v>
      </c>
      <c r="Q28" s="91">
        <f>'[2]EU Inhabitants'!L36*('[2]Weighted Average'!L11/1000)*('[2]Waste Bin detailed'!$F$23/100)</f>
        <v>10.211365040025029</v>
      </c>
      <c r="R28" s="91">
        <f>'[2]EU Inhabitants'!M36*('[2]Weighted Average'!M11/1000)*('[2]Waste Bin detailed'!$F$23/100)</f>
        <v>10.209390775365382</v>
      </c>
      <c r="S28" s="91">
        <f>'[2]EU Inhabitants'!N36*('[2]Weighted Average'!N11/1000)*('[2]Waste Bin detailed'!$F$23/100)</f>
        <v>10.230494269524321</v>
      </c>
      <c r="T28" s="91">
        <f>'[2]EU Inhabitants'!O36*('[2]Weighted Average'!O11/1000)*('[2]Waste Bin detailed'!$F$23/100)</f>
        <v>10.242568520525541</v>
      </c>
      <c r="U28" s="91">
        <f>'[2]EU Inhabitants'!P36*('[2]Weighted Average'!P11/1000)*('[2]Waste Bin detailed'!$F$23/100)</f>
        <v>10.253413020026819</v>
      </c>
      <c r="V28" s="91">
        <f>'[2]EU Inhabitants'!Q36*('[2]Weighted Average'!Q11/1000)*('[2]Waste Bin detailed'!$F$23/100)</f>
        <v>10.265371066923537</v>
      </c>
      <c r="W28" s="91">
        <f>'[2]EU Inhabitants'!R36*('[2]Weighted Average'!R11/1000)*('[2]Waste Bin detailed'!$F$23/100)</f>
        <v>10.277742921430869</v>
      </c>
      <c r="X28" s="91">
        <f>'[2]EU Inhabitants'!S36*('[2]Weighted Average'!S11/1000)*('[2]Waste Bin detailed'!$F$23/100)</f>
        <v>10.297025283191486</v>
      </c>
      <c r="Y28" s="91">
        <f>'[2]EU Inhabitants'!T36*('[2]Weighted Average'!T11/1000)*('[2]Waste Bin detailed'!$F$23/100)</f>
        <v>10.312396128331166</v>
      </c>
      <c r="Z28" s="91">
        <f>'[2]EU Inhabitants'!U36*('[2]Weighted Average'!U11/1000)*('[2]Waste Bin detailed'!$F$23/100)</f>
        <v>10.497081473563634</v>
      </c>
      <c r="AA28" s="91">
        <f>'[2]EU Inhabitants'!V36*('[2]Weighted Average'!V11/1000)*('[2]Waste Bin detailed'!$F$23/100)</f>
        <v>10.511456476555747</v>
      </c>
      <c r="AB28" s="91">
        <f>'[2]EU Inhabitants'!W36*('[2]Weighted Average'!W11/1000)*('[2]Waste Bin detailed'!$F$23/100)</f>
        <v>10.515793960797469</v>
      </c>
      <c r="AC28" s="91">
        <f>'[2]EU Inhabitants'!X36*('[2]Weighted Average'!X11/1000)*('[2]Waste Bin detailed'!$F$23/100)</f>
        <v>10.467920482894097</v>
      </c>
      <c r="AD28" s="91">
        <f>'[2]EU Inhabitants'!Y36*('[2]Weighted Average'!Y11/1000)*('[2]Waste Bin detailed'!$F$23/100)</f>
        <v>10.45756894268014</v>
      </c>
      <c r="AE28" s="91">
        <f>'[2]EU Inhabitants'!Z36*('[2]Weighted Average'!Z11/1000)*('[2]Waste Bin detailed'!$F$23/100)</f>
        <v>10.659427658910383</v>
      </c>
      <c r="AF28" s="91">
        <f>'[2]EU Inhabitants'!AA36*('[2]Weighted Average'!AA11/1000)*('[2]Waste Bin detailed'!$F$23/100)</f>
        <v>10.632712647341313</v>
      </c>
      <c r="AG28" s="91">
        <f>'[2]EU Inhabitants'!AB36*('[2]Weighted Average'!AB11/1000)*('[2]Waste Bin detailed'!$F$23/100)</f>
        <v>10.606130666081709</v>
      </c>
      <c r="AH28" s="91">
        <f>'[2]EU Inhabitants'!AC36*('[2]Weighted Average'!AC11/1000)*('[2]Waste Bin detailed'!$F$23/100)</f>
        <v>10.579588070937891</v>
      </c>
      <c r="AI28" s="91">
        <f>'[2]EU Inhabitants'!AD36*('[2]Weighted Average'!AD11/1000)*('[2]Waste Bin detailed'!$F$23/100)</f>
        <v>10.552413745185376</v>
      </c>
      <c r="AJ28" s="91">
        <f>'[2]EU Inhabitants'!AE36*('[2]Weighted Average'!AE11/1000)*('[2]Waste Bin detailed'!$F$23/100)</f>
        <v>10.524636320369041</v>
      </c>
      <c r="AK28" s="91">
        <f>'[2]EU Inhabitants'!AF36*('[2]Weighted Average'!AF11/1000)*('[2]Waste Bin detailed'!$F$23/100)</f>
        <v>10.495661486648483</v>
      </c>
      <c r="AL28" s="91">
        <f>'[2]EU Inhabitants'!AG36*('[2]Weighted Average'!AG11/1000)*('[2]Waste Bin detailed'!$F$23/100)</f>
        <v>10.465024230716349</v>
      </c>
      <c r="AM28" s="91">
        <f>'[2]EU Inhabitants'!AH36*('[2]Weighted Average'!AH11/1000)*('[2]Waste Bin detailed'!$F$23/100)</f>
        <v>10.432783904062591</v>
      </c>
      <c r="AN28" s="91">
        <f>'[2]EU Inhabitants'!AI36*('[2]Weighted Average'!AI11/1000)*('[2]Waste Bin detailed'!$F$23/100)</f>
        <v>10.399286030654279</v>
      </c>
      <c r="AO28" s="91">
        <f>'[2]EU Inhabitants'!AJ36*('[2]Weighted Average'!AJ11/1000)*('[2]Waste Bin detailed'!$F$23/100)</f>
        <v>10.365263011945908</v>
      </c>
      <c r="AP28" s="91">
        <f>'[2]EU Inhabitants'!AK36*('[2]Weighted Average'!AK11/1000)*('[2]Waste Bin detailed'!$F$23/100)</f>
        <v>10.338998714725374</v>
      </c>
      <c r="AQ28" s="91">
        <f>'[2]EU Inhabitants'!AL36*('[2]Weighted Average'!AL11/1000)*('[2]Waste Bin detailed'!$F$23/100)</f>
        <v>10.31236187742063</v>
      </c>
      <c r="AR28" s="91">
        <f>'[2]EU Inhabitants'!AM36*('[2]Weighted Average'!AM11/1000)*('[2]Waste Bin detailed'!$F$23/100)</f>
        <v>10.285521687344403</v>
      </c>
      <c r="AS28" s="91">
        <f>'[2]EU Inhabitants'!AN36*('[2]Weighted Average'!AN11/1000)*('[2]Waste Bin detailed'!$F$23/100)</f>
        <v>10.259728716893658</v>
      </c>
      <c r="AT28" s="91">
        <f>'[2]EU Inhabitants'!AO36*('[2]Weighted Average'!AO11/1000)*('[2]Waste Bin detailed'!$F$23/100)</f>
        <v>10.234511512217177</v>
      </c>
      <c r="AU28" s="91">
        <f>'[2]EU Inhabitants'!AP36*('[2]Weighted Average'!AP11/1000)*('[2]Waste Bin detailed'!$F$23/100)</f>
        <v>10.210022290482604</v>
      </c>
      <c r="AV28" s="91">
        <f>'[2]EU Inhabitants'!AQ36*('[2]Weighted Average'!AQ11/1000)*('[2]Waste Bin detailed'!$F$23/100)</f>
        <v>10.185693042103436</v>
      </c>
      <c r="AW28" s="91">
        <f>'[2]EU Inhabitants'!AR36*('[2]Weighted Average'!AR11/1000)*('[2]Waste Bin detailed'!$F$23/100)</f>
        <v>10.161934963663031</v>
      </c>
      <c r="AX28" s="91">
        <f>'[2]EU Inhabitants'!AS36*('[2]Weighted Average'!AS11/1000)*('[2]Waste Bin detailed'!$F$23/100)</f>
        <v>10.138492875111771</v>
      </c>
      <c r="AY28" s="91">
        <f>'[2]EU Inhabitants'!AT36*('[2]Weighted Average'!AT11/1000)*('[2]Waste Bin detailed'!$F$23/100)</f>
        <v>10.115419376695709</v>
      </c>
      <c r="AZ28" s="91">
        <f>'[2]EU Inhabitants'!AU36*('[2]Weighted Average'!AU11/1000)*('[2]Waste Bin detailed'!$F$23/100)</f>
        <v>10.092685980157798</v>
      </c>
      <c r="BA28" s="91">
        <f>'[2]EU Inhabitants'!AV36*('[2]Weighted Average'!AV11/1000)*('[2]Waste Bin detailed'!$F$23/100)</f>
        <v>10.069420789458128</v>
      </c>
      <c r="BB28" s="91">
        <f>'[2]EU Inhabitants'!AW36*('[2]Weighted Average'!AW11/1000)*('[2]Waste Bin detailed'!$F$23/100)</f>
        <v>10.046063802999345</v>
      </c>
      <c r="BC28" s="91">
        <f>'[2]EU Inhabitants'!AX36*('[2]Weighted Average'!AX11/1000)*('[2]Waste Bin detailed'!$F$23/100)</f>
        <v>10.022754732229872</v>
      </c>
      <c r="BD28" s="91">
        <f>'[2]EU Inhabitants'!AY36*('[2]Weighted Average'!AY11/1000)*('[2]Waste Bin detailed'!$F$23/100)</f>
        <v>9.9992650642349492</v>
      </c>
      <c r="BE28" s="91">
        <f>'[2]EU Inhabitants'!AZ36*('[2]Weighted Average'!AZ11/1000)*('[2]Waste Bin detailed'!$F$23/100)</f>
        <v>9.9755103431187937</v>
      </c>
    </row>
    <row r="29" spans="1:57" x14ac:dyDescent="0.35">
      <c r="A29" s="86" t="s">
        <v>636</v>
      </c>
      <c r="C29" s="86" t="s">
        <v>4</v>
      </c>
      <c r="D29" s="87" t="s">
        <v>621</v>
      </c>
      <c r="E29" s="87"/>
      <c r="F29" s="90" t="s">
        <v>49</v>
      </c>
      <c r="G29" s="91">
        <f>'[2]EU Inhabitants'!B37*('[2]Weighted Average'!B11/1000)*('[2]Waste Bin detailed'!$F$23/100)</f>
        <v>9.8029978436803198</v>
      </c>
      <c r="H29" s="91">
        <f>'[2]EU Inhabitants'!C37*('[2]Weighted Average'!C11/1000)*('[2]Waste Bin detailed'!$F$23/100)</f>
        <v>9.821569744188853</v>
      </c>
      <c r="I29" s="91">
        <f>'[2]EU Inhabitants'!D37*('[2]Weighted Average'!D11/1000)*('[2]Waste Bin detailed'!$F$23/100)</f>
        <v>9.8479833433052395</v>
      </c>
      <c r="J29" s="91">
        <f>'[2]EU Inhabitants'!E37*('[2]Weighted Average'!E11/1000)*('[2]Waste Bin detailed'!$F$23/100)</f>
        <v>9.8695617287483177</v>
      </c>
      <c r="K29" s="91">
        <f>'[2]EU Inhabitants'!F37*('[2]Weighted Average'!F11/1000)*('[2]Waste Bin detailed'!$F$23/100)</f>
        <v>9.8954877369145997</v>
      </c>
      <c r="L29" s="91">
        <f>'[2]EU Inhabitants'!G37*('[2]Weighted Average'!G11/1000)*('[2]Waste Bin detailed'!$F$23/100)</f>
        <v>9.9283884461568146</v>
      </c>
      <c r="M29" s="91">
        <f>'[2]EU Inhabitants'!H37*('[2]Weighted Average'!H11/1000)*('[2]Waste Bin detailed'!$F$23/100)</f>
        <v>9.964329213131176</v>
      </c>
      <c r="N29" s="91">
        <f>'[2]EU Inhabitants'!I37*('[2]Weighted Average'!I11/1000)*('[2]Waste Bin detailed'!$F$23/100)</f>
        <v>10.003331269201125</v>
      </c>
      <c r="O29" s="91">
        <f>'[2]EU Inhabitants'!J37*('[2]Weighted Average'!J11/1000)*('[2]Waste Bin detailed'!$F$23/100)</f>
        <v>10.045860842146352</v>
      </c>
      <c r="P29" s="91">
        <f>'[2]EU Inhabitants'!K37*('[2]Weighted Average'!K11/1000)*('[2]Waste Bin detailed'!$F$23/100)</f>
        <v>10.092649720870641</v>
      </c>
      <c r="Q29" s="91">
        <f>'[2]EU Inhabitants'!L37*('[2]Weighted Average'!L11/1000)*('[2]Waste Bin detailed'!$F$23/100)</f>
        <v>10.137517291272095</v>
      </c>
      <c r="R29" s="91">
        <f>'[2]EU Inhabitants'!M37*('[2]Weighted Average'!M11/1000)*('[2]Waste Bin detailed'!$F$23/100)</f>
        <v>10.176883219496853</v>
      </c>
      <c r="S29" s="91">
        <f>'[2]EU Inhabitants'!N37*('[2]Weighted Average'!N11/1000)*('[2]Waste Bin detailed'!$F$23/100)</f>
        <v>10.224711090803032</v>
      </c>
      <c r="T29" s="91">
        <f>'[2]EU Inhabitants'!O37*('[2]Weighted Average'!O11/1000)*('[2]Waste Bin detailed'!$F$23/100)</f>
        <v>10.272549432944267</v>
      </c>
      <c r="U29" s="91">
        <f>'[2]EU Inhabitants'!P37*('[2]Weighted Average'!P11/1000)*('[2]Waste Bin detailed'!$F$23/100)</f>
        <v>10.320282335317708</v>
      </c>
      <c r="V29" s="91">
        <f>'[2]EU Inhabitants'!Q37*('[2]Weighted Average'!Q11/1000)*('[2]Waste Bin detailed'!$F$23/100)</f>
        <v>10.360811475437584</v>
      </c>
      <c r="W29" s="91">
        <f>'[2]EU Inhabitants'!R37*('[2]Weighted Average'!R11/1000)*('[2]Waste Bin detailed'!$F$23/100)</f>
        <v>10.393387729635666</v>
      </c>
      <c r="X29" s="91">
        <f>'[2]EU Inhabitants'!S37*('[2]Weighted Average'!S11/1000)*('[2]Waste Bin detailed'!$F$23/100)</f>
        <v>10.425761235291288</v>
      </c>
      <c r="Y29" s="91">
        <f>'[2]EU Inhabitants'!T37*('[2]Weighted Average'!T11/1000)*('[2]Waste Bin detailed'!$F$23/100)</f>
        <v>10.445035286193654</v>
      </c>
      <c r="Z29" s="91">
        <f>'[2]EU Inhabitants'!U37*('[2]Weighted Average'!U11/1000)*('[2]Waste Bin detailed'!$F$23/100)</f>
        <v>10.627077304216458</v>
      </c>
      <c r="AA29" s="91">
        <f>'[2]EU Inhabitants'!V37*('[2]Weighted Average'!V11/1000)*('[2]Waste Bin detailed'!$F$23/100)</f>
        <v>10.641300444012099</v>
      </c>
      <c r="AB29" s="91">
        <f>'[2]EU Inhabitants'!W37*('[2]Weighted Average'!W11/1000)*('[2]Waste Bin detailed'!$F$23/100)</f>
        <v>10.658344539772438</v>
      </c>
      <c r="AC29" s="91">
        <f>'[2]EU Inhabitants'!X37*('[2]Weighted Average'!X11/1000)*('[2]Waste Bin detailed'!$F$23/100)</f>
        <v>10.686591232052928</v>
      </c>
      <c r="AD29" s="91">
        <f>'[2]EU Inhabitants'!Y37*('[2]Weighted Average'!Y11/1000)*('[2]Waste Bin detailed'!$F$23/100)</f>
        <v>10.717964488233113</v>
      </c>
      <c r="AE29" s="91">
        <f>'[2]EU Inhabitants'!Z37*('[2]Weighted Average'!Z11/1000)*('[2]Waste Bin detailed'!$F$23/100)</f>
        <v>10.847649988462981</v>
      </c>
      <c r="AF29" s="91">
        <f>'[2]EU Inhabitants'!AA37*('[2]Weighted Average'!AA11/1000)*('[2]Waste Bin detailed'!$F$23/100)</f>
        <v>10.861981481483364</v>
      </c>
      <c r="AG29" s="91">
        <f>'[2]EU Inhabitants'!AB37*('[2]Weighted Average'!AB11/1000)*('[2]Waste Bin detailed'!$F$23/100)</f>
        <v>10.869258046587655</v>
      </c>
      <c r="AH29" s="91">
        <f>'[2]EU Inhabitants'!AC37*('[2]Weighted Average'!AC11/1000)*('[2]Waste Bin detailed'!$F$23/100)</f>
        <v>10.869257628476703</v>
      </c>
      <c r="AI29" s="91">
        <f>'[2]EU Inhabitants'!AD37*('[2]Weighted Average'!AD11/1000)*('[2]Waste Bin detailed'!$F$23/100)</f>
        <v>10.862022234027151</v>
      </c>
      <c r="AJ29" s="91">
        <f>'[2]EU Inhabitants'!AE37*('[2]Weighted Average'!AE11/1000)*('[2]Waste Bin detailed'!$F$23/100)</f>
        <v>10.854024068024557</v>
      </c>
      <c r="AK29" s="91">
        <f>'[2]EU Inhabitants'!AF37*('[2]Weighted Average'!AF11/1000)*('[2]Waste Bin detailed'!$F$23/100)</f>
        <v>10.844806719051746</v>
      </c>
      <c r="AL29" s="91">
        <f>'[2]EU Inhabitants'!AG37*('[2]Weighted Average'!AG11/1000)*('[2]Waste Bin detailed'!$F$23/100)</f>
        <v>10.834504289604359</v>
      </c>
      <c r="AM29" s="91">
        <f>'[2]EU Inhabitants'!AH37*('[2]Weighted Average'!AH11/1000)*('[2]Waste Bin detailed'!$F$23/100)</f>
        <v>10.82329914587535</v>
      </c>
      <c r="AN29" s="91">
        <f>'[2]EU Inhabitants'!AI37*('[2]Weighted Average'!AI11/1000)*('[2]Waste Bin detailed'!$F$23/100)</f>
        <v>10.811321512830778</v>
      </c>
      <c r="AO29" s="91">
        <f>'[2]EU Inhabitants'!AJ37*('[2]Weighted Average'!AJ11/1000)*('[2]Waste Bin detailed'!$F$23/100)</f>
        <v>10.798460614075486</v>
      </c>
      <c r="AP29" s="91">
        <f>'[2]EU Inhabitants'!AK37*('[2]Weighted Average'!AK11/1000)*('[2]Waste Bin detailed'!$F$23/100)</f>
        <v>10.787489572760293</v>
      </c>
      <c r="AQ29" s="91">
        <f>'[2]EU Inhabitants'!AL37*('[2]Weighted Average'!AL11/1000)*('[2]Waste Bin detailed'!$F$23/100)</f>
        <v>10.774826988884296</v>
      </c>
      <c r="AR29" s="91">
        <f>'[2]EU Inhabitants'!AM37*('[2]Weighted Average'!AM11/1000)*('[2]Waste Bin detailed'!$F$23/100)</f>
        <v>10.759921314267499</v>
      </c>
      <c r="AS29" s="91">
        <f>'[2]EU Inhabitants'!AN37*('[2]Weighted Average'!AN11/1000)*('[2]Waste Bin detailed'!$F$23/100)</f>
        <v>10.74440772185746</v>
      </c>
      <c r="AT29" s="91">
        <f>'[2]EU Inhabitants'!AO37*('[2]Weighted Average'!AO11/1000)*('[2]Waste Bin detailed'!$F$23/100)</f>
        <v>10.727033170701933</v>
      </c>
      <c r="AU29" s="91">
        <f>'[2]EU Inhabitants'!AP37*('[2]Weighted Average'!AP11/1000)*('[2]Waste Bin detailed'!$F$23/100)</f>
        <v>10.709781902209397</v>
      </c>
      <c r="AV29" s="91">
        <f>'[2]EU Inhabitants'!AQ37*('[2]Weighted Average'!AQ11/1000)*('[2]Waste Bin detailed'!$F$23/100)</f>
        <v>10.692320770580579</v>
      </c>
      <c r="AW29" s="91">
        <f>'[2]EU Inhabitants'!AR37*('[2]Weighted Average'!AR11/1000)*('[2]Waste Bin detailed'!$F$23/100)</f>
        <v>10.674446568311295</v>
      </c>
      <c r="AX29" s="91">
        <f>'[2]EU Inhabitants'!AS37*('[2]Weighted Average'!AS11/1000)*('[2]Waste Bin detailed'!$F$23/100)</f>
        <v>10.655933339484582</v>
      </c>
      <c r="AY29" s="91">
        <f>'[2]EU Inhabitants'!AT37*('[2]Weighted Average'!AT11/1000)*('[2]Waste Bin detailed'!$F$23/100)</f>
        <v>10.636717869442769</v>
      </c>
      <c r="AZ29" s="91">
        <f>'[2]EU Inhabitants'!AU37*('[2]Weighted Average'!AU11/1000)*('[2]Waste Bin detailed'!$F$23/100)</f>
        <v>10.616948866034443</v>
      </c>
      <c r="BA29" s="91">
        <f>'[2]EU Inhabitants'!AV37*('[2]Weighted Average'!AV11/1000)*('[2]Waste Bin detailed'!$F$23/100)</f>
        <v>10.596793209410833</v>
      </c>
      <c r="BB29" s="91">
        <f>'[2]EU Inhabitants'!AW37*('[2]Weighted Average'!AW11/1000)*('[2]Waste Bin detailed'!$F$23/100)</f>
        <v>10.576267370907974</v>
      </c>
      <c r="BC29" s="91">
        <f>'[2]EU Inhabitants'!AX37*('[2]Weighted Average'!AX11/1000)*('[2]Waste Bin detailed'!$F$23/100)</f>
        <v>10.55580872596318</v>
      </c>
      <c r="BD29" s="91">
        <f>'[2]EU Inhabitants'!AY37*('[2]Weighted Average'!AY11/1000)*('[2]Waste Bin detailed'!$F$23/100)</f>
        <v>10.535038061574664</v>
      </c>
      <c r="BE29" s="91">
        <f>'[2]EU Inhabitants'!AZ37*('[2]Weighted Average'!AZ11/1000)*('[2]Waste Bin detailed'!$F$23/100)</f>
        <v>10.513614884366259</v>
      </c>
    </row>
    <row r="30" spans="1:57" x14ac:dyDescent="0.35">
      <c r="A30" s="86" t="s">
        <v>636</v>
      </c>
      <c r="C30" s="86" t="s">
        <v>4</v>
      </c>
      <c r="D30" s="87" t="s">
        <v>621</v>
      </c>
      <c r="E30" s="87"/>
      <c r="F30" s="90" t="s">
        <v>37</v>
      </c>
      <c r="G30" s="91">
        <f>'[2]EU Inhabitants'!B38*('[2]Weighted Average'!B11/1000)*('[2]Waste Bin detailed'!$F$23/100)</f>
        <v>16.798195110231955</v>
      </c>
      <c r="H30" s="91">
        <f>'[2]EU Inhabitants'!C38*('[2]Weighted Average'!C11/1000)*('[2]Waste Bin detailed'!$F$23/100)</f>
        <v>16.838645957698834</v>
      </c>
      <c r="I30" s="91">
        <f>'[2]EU Inhabitants'!D38*('[2]Weighted Average'!D11/1000)*('[2]Waste Bin detailed'!$F$23/100)</f>
        <v>16.889050272059915</v>
      </c>
      <c r="J30" s="91">
        <f>'[2]EU Inhabitants'!E38*('[2]Weighted Average'!E11/1000)*('[2]Waste Bin detailed'!$F$23/100)</f>
        <v>16.949031714424979</v>
      </c>
      <c r="K30" s="91">
        <f>'[2]EU Inhabitants'!F38*('[2]Weighted Average'!F11/1000)*('[2]Waste Bin detailed'!$F$23/100)</f>
        <v>17.015937296319475</v>
      </c>
      <c r="L30" s="91">
        <f>'[2]EU Inhabitants'!G38*('[2]Weighted Average'!G11/1000)*('[2]Waste Bin detailed'!$F$23/100)</f>
        <v>17.085210304257842</v>
      </c>
      <c r="M30" s="91">
        <f>'[2]EU Inhabitants'!H38*('[2]Weighted Average'!H11/1000)*('[2]Waste Bin detailed'!$F$23/100)</f>
        <v>17.154106600368756</v>
      </c>
      <c r="N30" s="91">
        <f>'[2]EU Inhabitants'!I38*('[2]Weighted Average'!I11/1000)*('[2]Waste Bin detailed'!$F$23/100)</f>
        <v>17.275669152449854</v>
      </c>
      <c r="O30" s="91">
        <f>'[2]EU Inhabitants'!J38*('[2]Weighted Average'!J11/1000)*('[2]Waste Bin detailed'!$F$23/100)</f>
        <v>17.40414776567356</v>
      </c>
      <c r="P30" s="91">
        <f>'[2]EU Inhabitants'!K38*('[2]Weighted Average'!K11/1000)*('[2]Waste Bin detailed'!$F$23/100)</f>
        <v>17.539534463389089</v>
      </c>
      <c r="Q30" s="91">
        <f>'[2]EU Inhabitants'!L38*('[2]Weighted Average'!L11/1000)*('[2]Waste Bin detailed'!$F$23/100)</f>
        <v>17.69459347708079</v>
      </c>
      <c r="R30" s="91">
        <f>'[2]EU Inhabitants'!M38*('[2]Weighted Average'!M11/1000)*('[2]Waste Bin detailed'!$F$23/100)</f>
        <v>17.826276517707736</v>
      </c>
      <c r="S30" s="91">
        <f>'[2]EU Inhabitants'!N38*('[2]Weighted Average'!N11/1000)*('[2]Waste Bin detailed'!$F$23/100)</f>
        <v>17.951242308698493</v>
      </c>
      <c r="T30" s="91">
        <f>'[2]EU Inhabitants'!O38*('[2]Weighted Average'!O11/1000)*('[2]Waste Bin detailed'!$F$23/100)</f>
        <v>18.089051086987368</v>
      </c>
      <c r="U30" s="91">
        <f>'[2]EU Inhabitants'!P38*('[2]Weighted Average'!P11/1000)*('[2]Waste Bin detailed'!$F$23/100)</f>
        <v>18.259546778226301</v>
      </c>
      <c r="V30" s="91">
        <f>'[2]EU Inhabitants'!Q38*('[2]Weighted Average'!Q11/1000)*('[2]Waste Bin detailed'!$F$23/100)</f>
        <v>18.456700720804449</v>
      </c>
      <c r="W30" s="91">
        <f>'[2]EU Inhabitants'!R38*('[2]Weighted Average'!R11/1000)*('[2]Waste Bin detailed'!$F$23/100)</f>
        <v>18.658591646802464</v>
      </c>
      <c r="X30" s="91">
        <f>'[2]EU Inhabitants'!S38*('[2]Weighted Average'!S11/1000)*('[2]Waste Bin detailed'!$F$23/100)</f>
        <v>18.935390673664426</v>
      </c>
      <c r="Y30" s="91">
        <f>'[2]EU Inhabitants'!T38*('[2]Weighted Average'!T11/1000)*('[2]Waste Bin detailed'!$F$23/100)</f>
        <v>19.173552010349663</v>
      </c>
      <c r="Z30" s="91">
        <f>'[2]EU Inhabitants'!U38*('[2]Weighted Average'!U11/1000)*('[2]Waste Bin detailed'!$F$23/100)</f>
        <v>19.702530398042388</v>
      </c>
      <c r="AA30" s="91">
        <f>'[2]EU Inhabitants'!V38*('[2]Weighted Average'!V11/1000)*('[2]Waste Bin detailed'!$F$23/100)</f>
        <v>19.890166422204377</v>
      </c>
      <c r="AB30" s="91">
        <f>'[2]EU Inhabitants'!W38*('[2]Weighted Average'!W11/1000)*('[2]Waste Bin detailed'!$F$23/100)</f>
        <v>19.991008371642629</v>
      </c>
      <c r="AC30" s="91">
        <f>'[2]EU Inhabitants'!X38*('[2]Weighted Average'!X11/1000)*('[2]Waste Bin detailed'!$F$23/100)</f>
        <v>20.132459167898233</v>
      </c>
      <c r="AD30" s="91">
        <f>'[2]EU Inhabitants'!Y38*('[2]Weighted Average'!Y11/1000)*('[2]Waste Bin detailed'!$F$23/100)</f>
        <v>20.267841769268351</v>
      </c>
      <c r="AE30" s="91">
        <f>'[2]EU Inhabitants'!Z38*('[2]Weighted Average'!Z11/1000)*('[2]Waste Bin detailed'!$F$23/100)</f>
        <v>20.492112235849078</v>
      </c>
      <c r="AF30" s="91">
        <f>'[2]EU Inhabitants'!AA38*('[2]Weighted Average'!AA11/1000)*('[2]Waste Bin detailed'!$F$23/100)</f>
        <v>20.616601523007287</v>
      </c>
      <c r="AG30" s="91">
        <f>'[2]EU Inhabitants'!AB38*('[2]Weighted Average'!AB11/1000)*('[2]Waste Bin detailed'!$F$23/100)</f>
        <v>20.740980191890856</v>
      </c>
      <c r="AH30" s="91">
        <f>'[2]EU Inhabitants'!AC38*('[2]Weighted Average'!AC11/1000)*('[2]Waste Bin detailed'!$F$23/100)</f>
        <v>20.864754114929639</v>
      </c>
      <c r="AI30" s="91">
        <f>'[2]EU Inhabitants'!AD38*('[2]Weighted Average'!AD11/1000)*('[2]Waste Bin detailed'!$F$23/100)</f>
        <v>20.987590323768295</v>
      </c>
      <c r="AJ30" s="91">
        <f>'[2]EU Inhabitants'!AE38*('[2]Weighted Average'!AE11/1000)*('[2]Waste Bin detailed'!$F$23/100)</f>
        <v>21.106838034698022</v>
      </c>
      <c r="AK30" s="91">
        <f>'[2]EU Inhabitants'!AF38*('[2]Weighted Average'!AF11/1000)*('[2]Waste Bin detailed'!$F$23/100)</f>
        <v>21.222558704036796</v>
      </c>
      <c r="AL30" s="91">
        <f>'[2]EU Inhabitants'!AG38*('[2]Weighted Average'!AG11/1000)*('[2]Waste Bin detailed'!$F$23/100)</f>
        <v>21.335080150756973</v>
      </c>
      <c r="AM30" s="91">
        <f>'[2]EU Inhabitants'!AH38*('[2]Weighted Average'!AH11/1000)*('[2]Waste Bin detailed'!$F$23/100)</f>
        <v>21.444812247859314</v>
      </c>
      <c r="AN30" s="91">
        <f>'[2]EU Inhabitants'!AI38*('[2]Weighted Average'!AI11/1000)*('[2]Waste Bin detailed'!$F$23/100)</f>
        <v>21.55232998091034</v>
      </c>
      <c r="AO30" s="91">
        <f>'[2]EU Inhabitants'!AJ38*('[2]Weighted Average'!AJ11/1000)*('[2]Waste Bin detailed'!$F$23/100)</f>
        <v>21.658196940577103</v>
      </c>
      <c r="AP30" s="91">
        <f>'[2]EU Inhabitants'!AK38*('[2]Weighted Average'!AK11/1000)*('[2]Waste Bin detailed'!$F$23/100)</f>
        <v>21.766863771668813</v>
      </c>
      <c r="AQ30" s="91">
        <f>'[2]EU Inhabitants'!AL38*('[2]Weighted Average'!AL11/1000)*('[2]Waste Bin detailed'!$F$23/100)</f>
        <v>21.874546233694538</v>
      </c>
      <c r="AR30" s="91">
        <f>'[2]EU Inhabitants'!AM38*('[2]Weighted Average'!AM11/1000)*('[2]Waste Bin detailed'!$F$23/100)</f>
        <v>21.981814715420526</v>
      </c>
      <c r="AS30" s="91">
        <f>'[2]EU Inhabitants'!AN38*('[2]Weighted Average'!AN11/1000)*('[2]Waste Bin detailed'!$F$23/100)</f>
        <v>22.089017099910112</v>
      </c>
      <c r="AT30" s="91">
        <f>'[2]EU Inhabitants'!AO38*('[2]Weighted Average'!AO11/1000)*('[2]Waste Bin detailed'!$F$23/100)</f>
        <v>22.196393376592852</v>
      </c>
      <c r="AU30" s="91">
        <f>'[2]EU Inhabitants'!AP38*('[2]Weighted Average'!AP11/1000)*('[2]Waste Bin detailed'!$F$23/100)</f>
        <v>22.304174465630169</v>
      </c>
      <c r="AV30" s="91">
        <f>'[2]EU Inhabitants'!AQ38*('[2]Weighted Average'!AQ11/1000)*('[2]Waste Bin detailed'!$F$23/100)</f>
        <v>22.412273581823207</v>
      </c>
      <c r="AW30" s="91">
        <f>'[2]EU Inhabitants'!AR38*('[2]Weighted Average'!AR11/1000)*('[2]Waste Bin detailed'!$F$23/100)</f>
        <v>22.520642340295105</v>
      </c>
      <c r="AX30" s="91">
        <f>'[2]EU Inhabitants'!AS38*('[2]Weighted Average'!AS11/1000)*('[2]Waste Bin detailed'!$F$23/100)</f>
        <v>22.629022176486902</v>
      </c>
      <c r="AY30" s="91">
        <f>'[2]EU Inhabitants'!AT38*('[2]Weighted Average'!AT11/1000)*('[2]Waste Bin detailed'!$F$23/100)</f>
        <v>22.737180170812866</v>
      </c>
      <c r="AZ30" s="91">
        <f>'[2]EU Inhabitants'!AU38*('[2]Weighted Average'!AU11/1000)*('[2]Waste Bin detailed'!$F$23/100)</f>
        <v>22.844822513165152</v>
      </c>
      <c r="BA30" s="91">
        <f>'[2]EU Inhabitants'!AV38*('[2]Weighted Average'!AV11/1000)*('[2]Waste Bin detailed'!$F$23/100)</f>
        <v>22.95158243369562</v>
      </c>
      <c r="BB30" s="91">
        <f>'[2]EU Inhabitants'!AW38*('[2]Weighted Average'!AW11/1000)*('[2]Waste Bin detailed'!$F$23/100)</f>
        <v>23.057056833515986</v>
      </c>
      <c r="BC30" s="91">
        <f>'[2]EU Inhabitants'!AX38*('[2]Weighted Average'!AX11/1000)*('[2]Waste Bin detailed'!$F$23/100)</f>
        <v>23.160817878939834</v>
      </c>
      <c r="BD30" s="91">
        <f>'[2]EU Inhabitants'!AY38*('[2]Weighted Average'!AY11/1000)*('[2]Waste Bin detailed'!$F$23/100)</f>
        <v>23.26247492817599</v>
      </c>
      <c r="BE30" s="91">
        <f>'[2]EU Inhabitants'!AZ38*('[2]Weighted Average'!AZ11/1000)*('[2]Waste Bin detailed'!$F$23/100)</f>
        <v>23.361645611450275</v>
      </c>
    </row>
    <row r="31" spans="1:57" x14ac:dyDescent="0.35">
      <c r="A31" s="86" t="s">
        <v>636</v>
      </c>
      <c r="C31" s="86" t="s">
        <v>4</v>
      </c>
      <c r="D31" s="87" t="s">
        <v>621</v>
      </c>
      <c r="E31" s="87"/>
      <c r="F31" s="90" t="s">
        <v>52</v>
      </c>
      <c r="G31" s="91">
        <f>'[2]EU Inhabitants'!B39*('[2]Weighted Average'!B11/1000)*('[2]Waste Bin detailed'!$F$23/100)</f>
        <v>0.52898027330083397</v>
      </c>
      <c r="H31" s="91">
        <f>'[2]EU Inhabitants'!C39*('[2]Weighted Average'!C11/1000)*('[2]Waste Bin detailed'!$F$23/100)</f>
        <v>0.53715268321260912</v>
      </c>
      <c r="I31" s="91">
        <f>'[2]EU Inhabitants'!D39*('[2]Weighted Average'!D11/1000)*('[2]Waste Bin detailed'!$F$23/100)</f>
        <v>0.54326075253555339</v>
      </c>
      <c r="J31" s="91">
        <f>'[2]EU Inhabitants'!E39*('[2]Weighted Average'!E11/1000)*('[2]Waste Bin detailed'!$F$23/100)</f>
        <v>0.54685382627257118</v>
      </c>
      <c r="K31" s="91">
        <f>'[2]EU Inhabitants'!F39*('[2]Weighted Average'!F11/1000)*('[2]Waste Bin detailed'!$F$23/100)</f>
        <v>0.55085814208761574</v>
      </c>
      <c r="L31" s="91">
        <f>'[2]EU Inhabitants'!G39*('[2]Weighted Average'!G11/1000)*('[2]Waste Bin detailed'!$F$23/100)</f>
        <v>0.55660932134492702</v>
      </c>
      <c r="M31" s="91">
        <f>'[2]EU Inhabitants'!H39*('[2]Weighted Average'!H11/1000)*('[2]Waste Bin detailed'!$F$23/100)</f>
        <v>0.5685790439980215</v>
      </c>
      <c r="N31" s="91">
        <f>'[2]EU Inhabitants'!I39*('[2]Weighted Average'!I11/1000)*('[2]Waste Bin detailed'!$F$23/100)</f>
        <v>0.58324259696314407</v>
      </c>
      <c r="O31" s="91">
        <f>'[2]EU Inhabitants'!J39*('[2]Weighted Average'!J11/1000)*('[2]Waste Bin detailed'!$F$23/100)</f>
        <v>0.59788072474186238</v>
      </c>
      <c r="P31" s="91">
        <f>'[2]EU Inhabitants'!K39*('[2]Weighted Average'!K11/1000)*('[2]Waste Bin detailed'!$F$23/100)</f>
        <v>0.60515946976746293</v>
      </c>
      <c r="Q31" s="91">
        <f>'[2]EU Inhabitants'!L39*('[2]Weighted Average'!L11/1000)*('[2]Waste Bin detailed'!$F$23/100)</f>
        <v>0.60170485689644204</v>
      </c>
      <c r="R31" s="91">
        <f>'[2]EU Inhabitants'!M39*('[2]Weighted Average'!M11/1000)*('[2]Waste Bin detailed'!$F$23/100)</f>
        <v>0.60291765762636396</v>
      </c>
      <c r="S31" s="91">
        <f>'[2]EU Inhabitants'!N39*('[2]Weighted Average'!N11/1000)*('[2]Waste Bin detailed'!$F$23/100)</f>
        <v>0.60496214070576015</v>
      </c>
      <c r="T31" s="91">
        <f>'[2]EU Inhabitants'!O39*('[2]Weighted Average'!O11/1000)*('[2]Waste Bin detailed'!$F$23/100)</f>
        <v>0.60926673370081619</v>
      </c>
      <c r="U31" s="91">
        <f>'[2]EU Inhabitants'!P39*('[2]Weighted Average'!P11/1000)*('[2]Waste Bin detailed'!$F$23/100)</f>
        <v>0.61655663146849327</v>
      </c>
      <c r="V31" s="91">
        <f>'[2]EU Inhabitants'!Q39*('[2]Weighted Average'!Q11/1000)*('[2]Waste Bin detailed'!$F$23/100)</f>
        <v>0.62315368704810115</v>
      </c>
      <c r="W31" s="91">
        <f>'[2]EU Inhabitants'!R39*('[2]Weighted Average'!R11/1000)*('[2]Waste Bin detailed'!$F$23/100)</f>
        <v>0.62983576433982158</v>
      </c>
      <c r="X31" s="91">
        <f>'[2]EU Inhabitants'!S39*('[2]Weighted Average'!S11/1000)*('[2]Waste Bin detailed'!$F$23/100)</f>
        <v>0.64098773666032771</v>
      </c>
      <c r="Y31" s="91">
        <f>'[2]EU Inhabitants'!T39*('[2]Weighted Average'!T11/1000)*('[2]Waste Bin detailed'!$F$23/100)</f>
        <v>0.66016447017831581</v>
      </c>
      <c r="Z31" s="91">
        <f>'[2]EU Inhabitants'!U39*('[2]Weighted Average'!U11/1000)*('[2]Waste Bin detailed'!$F$23/100)</f>
        <v>0.68753654301731104</v>
      </c>
      <c r="AA31" s="91">
        <f>'[2]EU Inhabitants'!V39*('[2]Weighted Average'!V11/1000)*('[2]Waste Bin detailed'!$F$23/100)</f>
        <v>0.7012949353409561</v>
      </c>
      <c r="AB31" s="91">
        <f>'[2]EU Inhabitants'!W39*('[2]Weighted Average'!W11/1000)*('[2]Waste Bin detailed'!$F$23/100)</f>
        <v>0.7103106674773989</v>
      </c>
      <c r="AC31" s="91">
        <f>'[2]EU Inhabitants'!X39*('[2]Weighted Average'!X11/1000)*('[2]Waste Bin detailed'!$F$23/100)</f>
        <v>0.72469969813449886</v>
      </c>
      <c r="AD31" s="91">
        <f>'[2]EU Inhabitants'!Y39*('[2]Weighted Average'!Y11/1000)*('[2]Waste Bin detailed'!$F$23/100)</f>
        <v>0.74694444327131448</v>
      </c>
      <c r="AE31" s="91">
        <f>'[2]EU Inhabitants'!Z39*('[2]Weighted Average'!Z11/1000)*('[2]Waste Bin detailed'!$F$23/100)</f>
        <v>0.75995923494054085</v>
      </c>
      <c r="AF31" s="91">
        <f>'[2]EU Inhabitants'!AA39*('[2]Weighted Average'!AA11/1000)*('[2]Waste Bin detailed'!$F$23/100)</f>
        <v>0.77416048218842493</v>
      </c>
      <c r="AG31" s="91">
        <f>'[2]EU Inhabitants'!AB39*('[2]Weighted Average'!AB11/1000)*('[2]Waste Bin detailed'!$F$23/100)</f>
        <v>0.78781080641473422</v>
      </c>
      <c r="AH31" s="91">
        <f>'[2]EU Inhabitants'!AC39*('[2]Weighted Average'!AC11/1000)*('[2]Waste Bin detailed'!$F$23/100)</f>
        <v>0.80090663328919709</v>
      </c>
      <c r="AI31" s="91">
        <f>'[2]EU Inhabitants'!AD39*('[2]Weighted Average'!AD11/1000)*('[2]Waste Bin detailed'!$F$23/100)</f>
        <v>0.81336184882057128</v>
      </c>
      <c r="AJ31" s="91">
        <f>'[2]EU Inhabitants'!AE39*('[2]Weighted Average'!AE11/1000)*('[2]Waste Bin detailed'!$F$23/100)</f>
        <v>0.8257099383647778</v>
      </c>
      <c r="AK31" s="91">
        <f>'[2]EU Inhabitants'!AF39*('[2]Weighted Average'!AF11/1000)*('[2]Waste Bin detailed'!$F$23/100)</f>
        <v>0.83788192699829012</v>
      </c>
      <c r="AL31" s="91">
        <f>'[2]EU Inhabitants'!AG39*('[2]Weighted Average'!AG11/1000)*('[2]Waste Bin detailed'!$F$23/100)</f>
        <v>0.84992873272801439</v>
      </c>
      <c r="AM31" s="91">
        <f>'[2]EU Inhabitants'!AH39*('[2]Weighted Average'!AH11/1000)*('[2]Waste Bin detailed'!$F$23/100)</f>
        <v>0.86175953717460585</v>
      </c>
      <c r="AN31" s="91">
        <f>'[2]EU Inhabitants'!AI39*('[2]Weighted Average'!AI11/1000)*('[2]Waste Bin detailed'!$F$23/100)</f>
        <v>0.87337926042295499</v>
      </c>
      <c r="AO31" s="91">
        <f>'[2]EU Inhabitants'!AJ39*('[2]Weighted Average'!AJ11/1000)*('[2]Waste Bin detailed'!$F$23/100)</f>
        <v>0.88480796076509993</v>
      </c>
      <c r="AP31" s="91">
        <f>'[2]EU Inhabitants'!AK39*('[2]Weighted Average'!AK11/1000)*('[2]Waste Bin detailed'!$F$23/100)</f>
        <v>0.89615553197540021</v>
      </c>
      <c r="AQ31" s="91">
        <f>'[2]EU Inhabitants'!AL39*('[2]Weighted Average'!AL11/1000)*('[2]Waste Bin detailed'!$F$23/100)</f>
        <v>0.90725865405473394</v>
      </c>
      <c r="AR31" s="91">
        <f>'[2]EU Inhabitants'!AM39*('[2]Weighted Average'!AM11/1000)*('[2]Waste Bin detailed'!$F$23/100)</f>
        <v>0.91811076004506653</v>
      </c>
      <c r="AS31" s="91">
        <f>'[2]EU Inhabitants'!AN39*('[2]Weighted Average'!AN11/1000)*('[2]Waste Bin detailed'!$F$23/100)</f>
        <v>0.92869349745363372</v>
      </c>
      <c r="AT31" s="91">
        <f>'[2]EU Inhabitants'!AO39*('[2]Weighted Average'!AO11/1000)*('[2]Waste Bin detailed'!$F$23/100)</f>
        <v>0.93901716114730494</v>
      </c>
      <c r="AU31" s="91">
        <f>'[2]EU Inhabitants'!AP39*('[2]Weighted Average'!AP11/1000)*('[2]Waste Bin detailed'!$F$23/100)</f>
        <v>0.94906160385874383</v>
      </c>
      <c r="AV31" s="91">
        <f>'[2]EU Inhabitants'!AQ39*('[2]Weighted Average'!AQ11/1000)*('[2]Waste Bin detailed'!$F$23/100)</f>
        <v>0.95885169095823852</v>
      </c>
      <c r="AW31" s="91">
        <f>'[2]EU Inhabitants'!AR39*('[2]Weighted Average'!AR11/1000)*('[2]Waste Bin detailed'!$F$23/100)</f>
        <v>0.96835458624386284</v>
      </c>
      <c r="AX31" s="91">
        <f>'[2]EU Inhabitants'!AS39*('[2]Weighted Average'!AS11/1000)*('[2]Waste Bin detailed'!$F$23/100)</f>
        <v>0.97759018799490427</v>
      </c>
      <c r="AY31" s="91">
        <f>'[2]EU Inhabitants'!AT39*('[2]Weighted Average'!AT11/1000)*('[2]Waste Bin detailed'!$F$23/100)</f>
        <v>0.98655993004358788</v>
      </c>
      <c r="AZ31" s="91">
        <f>'[2]EU Inhabitants'!AU39*('[2]Weighted Average'!AU11/1000)*('[2]Waste Bin detailed'!$F$23/100)</f>
        <v>0.99527347653221687</v>
      </c>
      <c r="BA31" s="91">
        <f>'[2]EU Inhabitants'!AV39*('[2]Weighted Average'!AV11/1000)*('[2]Waste Bin detailed'!$F$23/100)</f>
        <v>1.0037399239157569</v>
      </c>
      <c r="BB31" s="91">
        <f>'[2]EU Inhabitants'!AW39*('[2]Weighted Average'!AW11/1000)*('[2]Waste Bin detailed'!$F$23/100)</f>
        <v>1.0120058192047878</v>
      </c>
      <c r="BC31" s="91">
        <f>'[2]EU Inhabitants'!AX39*('[2]Weighted Average'!AX11/1000)*('[2]Waste Bin detailed'!$F$23/100)</f>
        <v>1.0200348879912797</v>
      </c>
      <c r="BD31" s="91">
        <f>'[2]EU Inhabitants'!AY39*('[2]Weighted Average'!AY11/1000)*('[2]Waste Bin detailed'!$F$23/100)</f>
        <v>1.0278570206373852</v>
      </c>
      <c r="BE31" s="91">
        <f>'[2]EU Inhabitants'!AZ39*('[2]Weighted Average'!AZ11/1000)*('[2]Waste Bin detailed'!$F$23/100)</f>
        <v>1.0354897502176719</v>
      </c>
    </row>
    <row r="32" spans="1:57" x14ac:dyDescent="0.35">
      <c r="A32" s="86" t="s">
        <v>636</v>
      </c>
      <c r="C32" s="86" t="s">
        <v>4</v>
      </c>
      <c r="D32" s="87" t="s">
        <v>621</v>
      </c>
      <c r="E32" s="87"/>
      <c r="F32" s="90" t="s">
        <v>60</v>
      </c>
      <c r="G32" s="91">
        <f>'[2]EU Inhabitants'!B40*('[2]Weighted Average'!B11/1000)*('[2]Waste Bin detailed'!$F$23/100)</f>
        <v>8.4896794721965154</v>
      </c>
      <c r="H32" s="91">
        <f>'[2]EU Inhabitants'!C40*('[2]Weighted Average'!C11/1000)*('[2]Waste Bin detailed'!$F$23/100)</f>
        <v>8.5369289742634304</v>
      </c>
      <c r="I32" s="91">
        <f>'[2]EU Inhabitants'!D40*('[2]Weighted Average'!D11/1000)*('[2]Waste Bin detailed'!$F$23/100)</f>
        <v>8.5762802047649345</v>
      </c>
      <c r="J32" s="91">
        <f>'[2]EU Inhabitants'!E40*('[2]Weighted Average'!E11/1000)*('[2]Waste Bin detailed'!$F$23/100)</f>
        <v>8.6296938838114219</v>
      </c>
      <c r="K32" s="91">
        <f>'[2]EU Inhabitants'!F40*('[2]Weighted Average'!F11/1000)*('[2]Waste Bin detailed'!$F$23/100)</f>
        <v>8.6778726589322766</v>
      </c>
      <c r="L32" s="91">
        <f>'[2]EU Inhabitants'!G40*('[2]Weighted Average'!G11/1000)*('[2]Waste Bin detailed'!$F$23/100)</f>
        <v>8.7334654393851761</v>
      </c>
      <c r="M32" s="91">
        <f>'[2]EU Inhabitants'!H40*('[2]Weighted Average'!H11/1000)*('[2]Waste Bin detailed'!$F$23/100)</f>
        <v>8.7976340835885534</v>
      </c>
      <c r="N32" s="91">
        <f>'[2]EU Inhabitants'!I40*('[2]Weighted Average'!I11/1000)*('[2]Waste Bin detailed'!$F$23/100)</f>
        <v>8.8738551148381077</v>
      </c>
      <c r="O32" s="91">
        <f>'[2]EU Inhabitants'!J40*('[2]Weighted Average'!J11/1000)*('[2]Waste Bin detailed'!$F$23/100)</f>
        <v>8.9782292808451594</v>
      </c>
      <c r="P32" s="91">
        <f>'[2]EU Inhabitants'!K40*('[2]Weighted Average'!K11/1000)*('[2]Waste Bin detailed'!$F$23/100)</f>
        <v>9.0939380138286747</v>
      </c>
      <c r="Q32" s="91">
        <f>'[2]EU Inhabitants'!L40*('[2]Weighted Average'!L11/1000)*('[2]Waste Bin detailed'!$F$23/100)</f>
        <v>9.2031669995574656</v>
      </c>
      <c r="R32" s="91">
        <f>'[2]EU Inhabitants'!M40*('[2]Weighted Average'!M11/1000)*('[2]Waste Bin detailed'!$F$23/100)</f>
        <v>9.315497360378604</v>
      </c>
      <c r="S32" s="91">
        <f>'[2]EU Inhabitants'!N40*('[2]Weighted Average'!N11/1000)*('[2]Waste Bin detailed'!$F$23/100)</f>
        <v>9.4383559054388737</v>
      </c>
      <c r="T32" s="91">
        <f>'[2]EU Inhabitants'!O40*('[2]Weighted Average'!O11/1000)*('[2]Waste Bin detailed'!$F$23/100)</f>
        <v>9.5619291184426327</v>
      </c>
      <c r="U32" s="91">
        <f>'[2]EU Inhabitants'!P40*('[2]Weighted Average'!P11/1000)*('[2]Waste Bin detailed'!$F$23/100)</f>
        <v>9.6703506816453402</v>
      </c>
      <c r="V32" s="91">
        <f>'[2]EU Inhabitants'!Q40*('[2]Weighted Average'!Q11/1000)*('[2]Waste Bin detailed'!$F$23/100)</f>
        <v>9.7827990339052135</v>
      </c>
      <c r="W32" s="91">
        <f>'[2]EU Inhabitants'!R40*('[2]Weighted Average'!R11/1000)*('[2]Waste Bin detailed'!$F$23/100)</f>
        <v>9.8695104601299732</v>
      </c>
      <c r="X32" s="91">
        <f>'[2]EU Inhabitants'!S40*('[2]Weighted Average'!S11/1000)*('[2]Waste Bin detailed'!$F$23/100)</f>
        <v>9.961657083285381</v>
      </c>
      <c r="Y32" s="91">
        <f>'[2]EU Inhabitants'!T40*('[2]Weighted Average'!T11/1000)*('[2]Waste Bin detailed'!$F$23/100)</f>
        <v>10.032944501079704</v>
      </c>
      <c r="Z32" s="91">
        <f>'[2]EU Inhabitants'!U40*('[2]Weighted Average'!U11/1000)*('[2]Waste Bin detailed'!$F$23/100)</f>
        <v>10.261716566925646</v>
      </c>
      <c r="AA32" s="91">
        <f>'[2]EU Inhabitants'!V40*('[2]Weighted Average'!V11/1000)*('[2]Waste Bin detailed'!$F$23/100)</f>
        <v>10.337558890511211</v>
      </c>
      <c r="AB32" s="91">
        <f>'[2]EU Inhabitants'!W40*('[2]Weighted Average'!W11/1000)*('[2]Waste Bin detailed'!$F$23/100)</f>
        <v>10.384029244145632</v>
      </c>
      <c r="AC32" s="91">
        <f>'[2]EU Inhabitants'!X40*('[2]Weighted Average'!X11/1000)*('[2]Waste Bin detailed'!$F$23/100)</f>
        <v>10.449734035259064</v>
      </c>
      <c r="AD32" s="91">
        <f>'[2]EU Inhabitants'!Y40*('[2]Weighted Average'!Y11/1000)*('[2]Waste Bin detailed'!$F$23/100)</f>
        <v>10.573517755933217</v>
      </c>
      <c r="AE32" s="91">
        <f>'[2]EU Inhabitants'!Z40*('[2]Weighted Average'!Z11/1000)*('[2]Waste Bin detailed'!$F$23/100)</f>
        <v>10.573313723559838</v>
      </c>
      <c r="AF32" s="91">
        <f>'[2]EU Inhabitants'!AA40*('[2]Weighted Average'!AA11/1000)*('[2]Waste Bin detailed'!$F$23/100)</f>
        <v>10.608192215061017</v>
      </c>
      <c r="AG32" s="91">
        <f>'[2]EU Inhabitants'!AB40*('[2]Weighted Average'!AB11/1000)*('[2]Waste Bin detailed'!$F$23/100)</f>
        <v>10.653576898441113</v>
      </c>
      <c r="AH32" s="91">
        <f>'[2]EU Inhabitants'!AC40*('[2]Weighted Average'!AC11/1000)*('[2]Waste Bin detailed'!$F$23/100)</f>
        <v>10.709499171463047</v>
      </c>
      <c r="AI32" s="91">
        <f>'[2]EU Inhabitants'!AD40*('[2]Weighted Average'!AD11/1000)*('[2]Waste Bin detailed'!$F$23/100)</f>
        <v>10.775984892875872</v>
      </c>
      <c r="AJ32" s="91">
        <f>'[2]EU Inhabitants'!AE40*('[2]Weighted Average'!AE11/1000)*('[2]Waste Bin detailed'!$F$23/100)</f>
        <v>10.841543510092787</v>
      </c>
      <c r="AK32" s="91">
        <f>'[2]EU Inhabitants'!AF40*('[2]Weighted Average'!AF11/1000)*('[2]Waste Bin detailed'!$F$23/100)</f>
        <v>10.906074289369609</v>
      </c>
      <c r="AL32" s="91">
        <f>'[2]EU Inhabitants'!AG40*('[2]Weighted Average'!AG11/1000)*('[2]Waste Bin detailed'!$F$23/100)</f>
        <v>10.969491101555487</v>
      </c>
      <c r="AM32" s="91">
        <f>'[2]EU Inhabitants'!AH40*('[2]Weighted Average'!AH11/1000)*('[2]Waste Bin detailed'!$F$23/100)</f>
        <v>11.03176382425405</v>
      </c>
      <c r="AN32" s="91">
        <f>'[2]EU Inhabitants'!AI40*('[2]Weighted Average'!AI11/1000)*('[2]Waste Bin detailed'!$F$23/100)</f>
        <v>11.092893375367415</v>
      </c>
      <c r="AO32" s="91">
        <f>'[2]EU Inhabitants'!AJ40*('[2]Weighted Average'!AJ11/1000)*('[2]Waste Bin detailed'!$F$23/100)</f>
        <v>11.152913398636638</v>
      </c>
      <c r="AP32" s="91">
        <f>'[2]EU Inhabitants'!AK40*('[2]Weighted Average'!AK11/1000)*('[2]Waste Bin detailed'!$F$23/100)</f>
        <v>11.214632527096255</v>
      </c>
      <c r="AQ32" s="91">
        <f>'[2]EU Inhabitants'!AL40*('[2]Weighted Average'!AL11/1000)*('[2]Waste Bin detailed'!$F$23/100)</f>
        <v>11.27500595532095</v>
      </c>
      <c r="AR32" s="91">
        <f>'[2]EU Inhabitants'!AM40*('[2]Weighted Average'!AM11/1000)*('[2]Waste Bin detailed'!$F$23/100)</f>
        <v>11.334066730926514</v>
      </c>
      <c r="AS32" s="91">
        <f>'[2]EU Inhabitants'!AN40*('[2]Weighted Average'!AN11/1000)*('[2]Waste Bin detailed'!$F$23/100)</f>
        <v>11.391810255922623</v>
      </c>
      <c r="AT32" s="91">
        <f>'[2]EU Inhabitants'!AO40*('[2]Weighted Average'!AO11/1000)*('[2]Waste Bin detailed'!$F$23/100)</f>
        <v>11.44827780379101</v>
      </c>
      <c r="AU32" s="91">
        <f>'[2]EU Inhabitants'!AP40*('[2]Weighted Average'!AP11/1000)*('[2]Waste Bin detailed'!$F$23/100)</f>
        <v>11.503457148076144</v>
      </c>
      <c r="AV32" s="91">
        <f>'[2]EU Inhabitants'!AQ40*('[2]Weighted Average'!AQ11/1000)*('[2]Waste Bin detailed'!$F$23/100)</f>
        <v>11.557263422723306</v>
      </c>
      <c r="AW32" s="91">
        <f>'[2]EU Inhabitants'!AR40*('[2]Weighted Average'!AR11/1000)*('[2]Waste Bin detailed'!$F$23/100)</f>
        <v>11.609656991335569</v>
      </c>
      <c r="AX32" s="91">
        <f>'[2]EU Inhabitants'!AS40*('[2]Weighted Average'!AS11/1000)*('[2]Waste Bin detailed'!$F$23/100)</f>
        <v>11.660566575133837</v>
      </c>
      <c r="AY32" s="91">
        <f>'[2]EU Inhabitants'!AT40*('[2]Weighted Average'!AT11/1000)*('[2]Waste Bin detailed'!$F$23/100)</f>
        <v>11.709903456913754</v>
      </c>
      <c r="AZ32" s="91">
        <f>'[2]EU Inhabitants'!AU40*('[2]Weighted Average'!AU11/1000)*('[2]Waste Bin detailed'!$F$23/100)</f>
        <v>11.757608369058788</v>
      </c>
      <c r="BA32" s="91">
        <f>'[2]EU Inhabitants'!AV40*('[2]Weighted Average'!AV11/1000)*('[2]Waste Bin detailed'!$F$23/100)</f>
        <v>11.803605265995873</v>
      </c>
      <c r="BB32" s="91">
        <f>'[2]EU Inhabitants'!AW40*('[2]Weighted Average'!AW11/1000)*('[2]Waste Bin detailed'!$F$23/100)</f>
        <v>11.847895834095628</v>
      </c>
      <c r="BC32" s="91">
        <f>'[2]EU Inhabitants'!AX40*('[2]Weighted Average'!AX11/1000)*('[2]Waste Bin detailed'!$F$23/100)</f>
        <v>11.890407156558002</v>
      </c>
      <c r="BD32" s="91">
        <f>'[2]EU Inhabitants'!AY40*('[2]Weighted Average'!AY11/1000)*('[2]Waste Bin detailed'!$F$23/100)</f>
        <v>11.931118890056084</v>
      </c>
      <c r="BE32" s="91">
        <f>'[2]EU Inhabitants'!AZ40*('[2]Weighted Average'!AZ11/1000)*('[2]Waste Bin detailed'!$F$23/100)</f>
        <v>11.970045041204365</v>
      </c>
    </row>
    <row r="33" spans="1:57" x14ac:dyDescent="0.35">
      <c r="A33" s="86" t="s">
        <v>636</v>
      </c>
      <c r="C33" s="86" t="s">
        <v>4</v>
      </c>
      <c r="D33" s="87" t="s">
        <v>621</v>
      </c>
      <c r="E33" s="87"/>
      <c r="F33" s="90" t="s">
        <v>66</v>
      </c>
      <c r="G33" s="91">
        <f>'[2]EU Inhabitants'!B41*('[2]Weighted Average'!B11/1000)*('[2]Waste Bin detailed'!$F$23/100)</f>
        <v>13.581304878958608</v>
      </c>
      <c r="H33" s="91">
        <f>'[2]EU Inhabitants'!C41*('[2]Weighted Average'!C11/1000)*('[2]Waste Bin detailed'!$F$23/100)</f>
        <v>13.656351697167969</v>
      </c>
      <c r="I33" s="91">
        <f>'[2]EU Inhabitants'!D41*('[2]Weighted Average'!D11/1000)*('[2]Waste Bin detailed'!$F$23/100)</f>
        <v>13.754554685219736</v>
      </c>
      <c r="J33" s="91">
        <f>'[2]EU Inhabitants'!E41*('[2]Weighted Average'!E11/1000)*('[2]Waste Bin detailed'!$F$23/100)</f>
        <v>13.864854691962531</v>
      </c>
      <c r="K33" s="91">
        <f>'[2]EU Inhabitants'!F41*('[2]Weighted Average'!F11/1000)*('[2]Waste Bin detailed'!$F$23/100)</f>
        <v>13.960838645896795</v>
      </c>
      <c r="L33" s="91">
        <f>'[2]EU Inhabitants'!G41*('[2]Weighted Average'!G11/1000)*('[2]Waste Bin detailed'!$F$23/100)</f>
        <v>14.058713359436913</v>
      </c>
      <c r="M33" s="91">
        <f>'[2]EU Inhabitants'!H41*('[2]Weighted Average'!H11/1000)*('[2]Waste Bin detailed'!$F$23/100)</f>
        <v>14.1421512059344</v>
      </c>
      <c r="N33" s="91">
        <f>'[2]EU Inhabitants'!I41*('[2]Weighted Average'!I11/1000)*('[2]Waste Bin detailed'!$F$23/100)</f>
        <v>14.234042858233579</v>
      </c>
      <c r="O33" s="91">
        <f>'[2]EU Inhabitants'!J41*('[2]Weighted Average'!J11/1000)*('[2]Waste Bin detailed'!$F$23/100)</f>
        <v>14.391739326007448</v>
      </c>
      <c r="P33" s="91">
        <f>'[2]EU Inhabitants'!K41*('[2]Weighted Average'!K11/1000)*('[2]Waste Bin detailed'!$F$23/100)</f>
        <v>14.593982782199074</v>
      </c>
      <c r="Q33" s="91">
        <f>'[2]EU Inhabitants'!L41*('[2]Weighted Average'!L11/1000)*('[2]Waste Bin detailed'!$F$23/100)</f>
        <v>14.749102052871137</v>
      </c>
      <c r="R33" s="91">
        <f>'[2]EU Inhabitants'!M41*('[2]Weighted Average'!M11/1000)*('[2]Waste Bin detailed'!$F$23/100)</f>
        <v>14.900339003949124</v>
      </c>
      <c r="S33" s="91">
        <f>'[2]EU Inhabitants'!N41*('[2]Weighted Average'!N11/1000)*('[2]Waste Bin detailed'!$F$23/100)</f>
        <v>15.058341084599117</v>
      </c>
      <c r="T33" s="91">
        <f>'[2]EU Inhabitants'!O41*('[2]Weighted Average'!O11/1000)*('[2]Waste Bin detailed'!$F$23/100)</f>
        <v>15.21772659356448</v>
      </c>
      <c r="U33" s="91">
        <f>'[2]EU Inhabitants'!P41*('[2]Weighted Average'!P11/1000)*('[2]Waste Bin detailed'!$F$23/100)</f>
        <v>15.409856790308387</v>
      </c>
      <c r="V33" s="91">
        <f>'[2]EU Inhabitants'!Q41*('[2]Weighted Average'!Q11/1000)*('[2]Waste Bin detailed'!$F$23/100)</f>
        <v>15.598091584839816</v>
      </c>
      <c r="W33" s="91">
        <f>'[2]EU Inhabitants'!R41*('[2]Weighted Average'!R11/1000)*('[2]Waste Bin detailed'!$F$23/100)</f>
        <v>15.772223682638213</v>
      </c>
      <c r="X33" s="91">
        <f>'[2]EU Inhabitants'!S41*('[2]Weighted Average'!S11/1000)*('[2]Waste Bin detailed'!$F$23/100)</f>
        <v>15.950478051356624</v>
      </c>
      <c r="Y33" s="91">
        <f>'[2]EU Inhabitants'!T41*('[2]Weighted Average'!T11/1000)*('[2]Waste Bin detailed'!$F$23/100)</f>
        <v>16.073816003369078</v>
      </c>
      <c r="Z33" s="91">
        <f>'[2]EU Inhabitants'!U41*('[2]Weighted Average'!U11/1000)*('[2]Waste Bin detailed'!$F$23/100)</f>
        <v>16.456085882551871</v>
      </c>
      <c r="AA33" s="91">
        <f>'[2]EU Inhabitants'!V41*('[2]Weighted Average'!V11/1000)*('[2]Waste Bin detailed'!$F$23/100)</f>
        <v>16.574577919878767</v>
      </c>
      <c r="AB33" s="91">
        <f>'[2]EU Inhabitants'!W41*('[2]Weighted Average'!W11/1000)*('[2]Waste Bin detailed'!$F$23/100)</f>
        <v>16.699403946477396</v>
      </c>
      <c r="AC33" s="91">
        <f>'[2]EU Inhabitants'!X41*('[2]Weighted Average'!X11/1000)*('[2]Waste Bin detailed'!$F$23/100)</f>
        <v>16.83198103314961</v>
      </c>
      <c r="AD33" s="91">
        <f>'[2]EU Inhabitants'!Y41*('[2]Weighted Average'!Y11/1000)*('[2]Waste Bin detailed'!$F$23/100)</f>
        <v>16.981217256761422</v>
      </c>
      <c r="AE33" s="91">
        <f>'[2]EU Inhabitants'!Z41*('[2]Weighted Average'!Z11/1000)*('[2]Waste Bin detailed'!$F$23/100)</f>
        <v>17.111582730192957</v>
      </c>
      <c r="AF33" s="91">
        <f>'[2]EU Inhabitants'!AA41*('[2]Weighted Average'!AA11/1000)*('[2]Waste Bin detailed'!$F$23/100)</f>
        <v>17.184403457916734</v>
      </c>
      <c r="AG33" s="91">
        <f>'[2]EU Inhabitants'!AB41*('[2]Weighted Average'!AB11/1000)*('[2]Waste Bin detailed'!$F$23/100)</f>
        <v>17.261766979198185</v>
      </c>
      <c r="AH33" s="91">
        <f>'[2]EU Inhabitants'!AC41*('[2]Weighted Average'!AC11/1000)*('[2]Waste Bin detailed'!$F$23/100)</f>
        <v>17.343807818310278</v>
      </c>
      <c r="AI33" s="91">
        <f>'[2]EU Inhabitants'!AD41*('[2]Weighted Average'!AD11/1000)*('[2]Waste Bin detailed'!$F$23/100)</f>
        <v>17.43024214749742</v>
      </c>
      <c r="AJ33" s="91">
        <f>'[2]EU Inhabitants'!AE41*('[2]Weighted Average'!AE11/1000)*('[2]Waste Bin detailed'!$F$23/100)</f>
        <v>17.514436242360887</v>
      </c>
      <c r="AK33" s="91">
        <f>'[2]EU Inhabitants'!AF41*('[2]Weighted Average'!AF11/1000)*('[2]Waste Bin detailed'!$F$23/100)</f>
        <v>17.59570148697383</v>
      </c>
      <c r="AL33" s="91">
        <f>'[2]EU Inhabitants'!AG41*('[2]Weighted Average'!AG11/1000)*('[2]Waste Bin detailed'!$F$23/100)</f>
        <v>17.673283399286344</v>
      </c>
      <c r="AM33" s="91">
        <f>'[2]EU Inhabitants'!AH41*('[2]Weighted Average'!AH11/1000)*('[2]Waste Bin detailed'!$F$23/100)</f>
        <v>17.747388856906799</v>
      </c>
      <c r="AN33" s="91">
        <f>'[2]EU Inhabitants'!AI41*('[2]Weighted Average'!AI11/1000)*('[2]Waste Bin detailed'!$F$23/100)</f>
        <v>17.818235675121233</v>
      </c>
      <c r="AO33" s="91">
        <f>'[2]EU Inhabitants'!AJ41*('[2]Weighted Average'!AJ11/1000)*('[2]Waste Bin detailed'!$F$23/100)</f>
        <v>17.885991056563817</v>
      </c>
      <c r="AP33" s="91">
        <f>'[2]EU Inhabitants'!AK41*('[2]Weighted Average'!AK11/1000)*('[2]Waste Bin detailed'!$F$23/100)</f>
        <v>17.955899941120858</v>
      </c>
      <c r="AQ33" s="91">
        <f>'[2]EU Inhabitants'!AL41*('[2]Weighted Average'!AL11/1000)*('[2]Waste Bin detailed'!$F$23/100)</f>
        <v>18.022824043335714</v>
      </c>
      <c r="AR33" s="91">
        <f>'[2]EU Inhabitants'!AM41*('[2]Weighted Average'!AM11/1000)*('[2]Waste Bin detailed'!$F$23/100)</f>
        <v>18.087106864566771</v>
      </c>
      <c r="AS33" s="91">
        <f>'[2]EU Inhabitants'!AN41*('[2]Weighted Average'!AN11/1000)*('[2]Waste Bin detailed'!$F$23/100)</f>
        <v>18.149834317696026</v>
      </c>
      <c r="AT33" s="91">
        <f>'[2]EU Inhabitants'!AO41*('[2]Weighted Average'!AO11/1000)*('[2]Waste Bin detailed'!$F$23/100)</f>
        <v>18.209714413464177</v>
      </c>
      <c r="AU33" s="91">
        <f>'[2]EU Inhabitants'!AP41*('[2]Weighted Average'!AP11/1000)*('[2]Waste Bin detailed'!$F$23/100)</f>
        <v>18.267732448153655</v>
      </c>
      <c r="AV33" s="91">
        <f>'[2]EU Inhabitants'!AQ41*('[2]Weighted Average'!AQ11/1000)*('[2]Waste Bin detailed'!$F$23/100)</f>
        <v>18.324048864040325</v>
      </c>
      <c r="AW33" s="91">
        <f>'[2]EU Inhabitants'!AR41*('[2]Weighted Average'!AR11/1000)*('[2]Waste Bin detailed'!$F$23/100)</f>
        <v>18.378721607643204</v>
      </c>
      <c r="AX33" s="91">
        <f>'[2]EU Inhabitants'!AS41*('[2]Weighted Average'!AS11/1000)*('[2]Waste Bin detailed'!$F$23/100)</f>
        <v>18.431753215751097</v>
      </c>
      <c r="AY33" s="91">
        <f>'[2]EU Inhabitants'!AT41*('[2]Weighted Average'!AT11/1000)*('[2]Waste Bin detailed'!$F$23/100)</f>
        <v>18.483120856835701</v>
      </c>
      <c r="AZ33" s="91">
        <f>'[2]EU Inhabitants'!AU41*('[2]Weighted Average'!AU11/1000)*('[2]Waste Bin detailed'!$F$23/100)</f>
        <v>18.532796338788746</v>
      </c>
      <c r="BA33" s="91">
        <f>'[2]EU Inhabitants'!AV41*('[2]Weighted Average'!AV11/1000)*('[2]Waste Bin detailed'!$F$23/100)</f>
        <v>18.581512276832751</v>
      </c>
      <c r="BB33" s="91">
        <f>'[2]EU Inhabitants'!AW41*('[2]Weighted Average'!AW11/1000)*('[2]Waste Bin detailed'!$F$23/100)</f>
        <v>18.628475027122686</v>
      </c>
      <c r="BC33" s="91">
        <f>'[2]EU Inhabitants'!AX41*('[2]Weighted Average'!AX11/1000)*('[2]Waste Bin detailed'!$F$23/100)</f>
        <v>18.673627702646304</v>
      </c>
      <c r="BD33" s="91">
        <f>'[2]EU Inhabitants'!AY41*('[2]Weighted Average'!AY11/1000)*('[2]Waste Bin detailed'!$F$23/100)</f>
        <v>18.716133075555049</v>
      </c>
      <c r="BE33" s="91">
        <f>'[2]EU Inhabitants'!AZ41*('[2]Weighted Average'!AZ11/1000)*('[2]Waste Bin detailed'!$F$23/100)</f>
        <v>18.756422595855998</v>
      </c>
    </row>
    <row r="34" spans="1:57" x14ac:dyDescent="0.35">
      <c r="A34" s="86" t="s">
        <v>636</v>
      </c>
      <c r="C34" s="86" t="s">
        <v>4</v>
      </c>
      <c r="D34" s="87" t="s">
        <v>621</v>
      </c>
      <c r="E34" s="87"/>
      <c r="F34" s="90" t="s">
        <v>67</v>
      </c>
      <c r="G34" s="91">
        <f>'[2]EU Inhabitants'!B42*('[2]Weighted Average'!B11/1000)*('[2]Waste Bin detailed'!$F$23/100)</f>
        <v>111.43646992154338</v>
      </c>
      <c r="H34" s="91">
        <f>'[2]EU Inhabitants'!C42*('[2]Weighted Average'!C11/1000)*('[2]Waste Bin detailed'!$F$23/100)</f>
        <v>111.84281066592197</v>
      </c>
      <c r="I34" s="91">
        <f>'[2]EU Inhabitants'!D42*('[2]Weighted Average'!D11/1000)*('[2]Waste Bin detailed'!$F$23/100)</f>
        <v>112.30055000791442</v>
      </c>
      <c r="J34" s="91">
        <f>'[2]EU Inhabitants'!E42*('[2]Weighted Average'!E11/1000)*('[2]Waste Bin detailed'!$F$23/100)</f>
        <v>112.79665885808906</v>
      </c>
      <c r="K34" s="91">
        <f>'[2]EU Inhabitants'!F42*('[2]Weighted Average'!F11/1000)*('[2]Waste Bin detailed'!$F$23/100)</f>
        <v>113.35608972424771</v>
      </c>
      <c r="L34" s="91">
        <f>'[2]EU Inhabitants'!G42*('[2]Weighted Average'!G11/1000)*('[2]Waste Bin detailed'!$F$23/100)</f>
        <v>114.10256936901209</v>
      </c>
      <c r="M34" s="91">
        <f>'[2]EU Inhabitants'!H42*('[2]Weighted Average'!H11/1000)*('[2]Waste Bin detailed'!$F$23/100)</f>
        <v>114.93331545193067</v>
      </c>
      <c r="N34" s="91">
        <f>'[2]EU Inhabitants'!I42*('[2]Weighted Average'!I11/1000)*('[2]Waste Bin detailed'!$F$23/100)</f>
        <v>115.77438911897947</v>
      </c>
      <c r="O34" s="91">
        <f>'[2]EU Inhabitants'!J42*('[2]Weighted Average'!J11/1000)*('[2]Waste Bin detailed'!$F$23/100)</f>
        <v>116.69504097809896</v>
      </c>
      <c r="P34" s="91">
        <f>'[2]EU Inhabitants'!K42*('[2]Weighted Average'!K11/1000)*('[2]Waste Bin detailed'!$F$23/100)</f>
        <v>117.56190787120524</v>
      </c>
      <c r="Q34" s="91">
        <f>'[2]EU Inhabitants'!L42*('[2]Weighted Average'!L11/1000)*('[2]Waste Bin detailed'!$F$23/100)</f>
        <v>118.41667707852972</v>
      </c>
      <c r="R34" s="91">
        <f>'[2]EU Inhabitants'!M42*('[2]Weighted Average'!M11/1000)*('[2]Waste Bin detailed'!$F$23/100)</f>
        <v>119.31907279942526</v>
      </c>
      <c r="S34" s="91">
        <f>'[2]EU Inhabitants'!N42*('[2]Weighted Average'!N11/1000)*('[2]Waste Bin detailed'!$F$23/100)</f>
        <v>120.19752596661384</v>
      </c>
      <c r="T34" s="91">
        <f>'[2]EU Inhabitants'!O42*('[2]Weighted Average'!O11/1000)*('[2]Waste Bin detailed'!$F$23/100)</f>
        <v>120.97111135185372</v>
      </c>
      <c r="U34" s="91">
        <f>'[2]EU Inhabitants'!P42*('[2]Weighted Average'!P11/1000)*('[2]Waste Bin detailed'!$F$23/100)</f>
        <v>121.82896528283206</v>
      </c>
      <c r="V34" s="91">
        <f>'[2]EU Inhabitants'!Q42*('[2]Weighted Average'!Q11/1000)*('[2]Waste Bin detailed'!$F$23/100)</f>
        <v>122.80045872236255</v>
      </c>
      <c r="W34" s="91">
        <f>'[2]EU Inhabitants'!R42*('[2]Weighted Average'!R11/1000)*('[2]Waste Bin detailed'!$F$23/100)</f>
        <v>123.83298945218861</v>
      </c>
      <c r="X34" s="91">
        <f>'[2]EU Inhabitants'!S42*('[2]Weighted Average'!S11/1000)*('[2]Waste Bin detailed'!$F$23/100)</f>
        <v>124.73891618689942</v>
      </c>
      <c r="Y34" s="91">
        <f>'[2]EU Inhabitants'!T42*('[2]Weighted Average'!T11/1000)*('[2]Waste Bin detailed'!$F$23/100)</f>
        <v>125.56022438473913</v>
      </c>
      <c r="Z34" s="91">
        <f>'[2]EU Inhabitants'!U42*('[2]Weighted Average'!U11/1000)*('[2]Waste Bin detailed'!$F$23/100)</f>
        <v>128.35708739594989</v>
      </c>
      <c r="AA34" s="91">
        <f>'[2]EU Inhabitants'!V42*('[2]Weighted Average'!V11/1000)*('[2]Waste Bin detailed'!$F$23/100)</f>
        <v>129.08619668331588</v>
      </c>
      <c r="AB34" s="91">
        <f>'[2]EU Inhabitants'!W42*('[2]Weighted Average'!W11/1000)*('[2]Waste Bin detailed'!$F$23/100)</f>
        <v>129.09433359740567</v>
      </c>
      <c r="AC34" s="91">
        <f>'[2]EU Inhabitants'!X42*('[2]Weighted Average'!X11/1000)*('[2]Waste Bin detailed'!$F$23/100)</f>
        <v>129.09939735148404</v>
      </c>
      <c r="AD34" s="91">
        <f>'[2]EU Inhabitants'!Y42*('[2]Weighted Average'!Y11/1000)*('[2]Waste Bin detailed'!$F$23/100)</f>
        <v>129.11237461031908</v>
      </c>
      <c r="AE34" s="91">
        <f>'[2]EU Inhabitants'!Z42*('[2]Weighted Average'!Z11/1000)*('[2]Waste Bin detailed'!$F$23/100)</f>
        <v>129.08335623346778</v>
      </c>
      <c r="AF34" s="91">
        <f>'[2]EU Inhabitants'!AA42*('[2]Weighted Average'!AA11/1000)*('[2]Waste Bin detailed'!$F$23/100)</f>
        <v>129.0736875568349</v>
      </c>
      <c r="AG34" s="91">
        <f>'[2]EU Inhabitants'!AB42*('[2]Weighted Average'!AB11/1000)*('[2]Waste Bin detailed'!$F$23/100)</f>
        <v>129.06812126088548</v>
      </c>
      <c r="AH34" s="91">
        <f>'[2]EU Inhabitants'!AC42*('[2]Weighted Average'!AC11/1000)*('[2]Waste Bin detailed'!$F$23/100)</f>
        <v>129.06679005862617</v>
      </c>
      <c r="AI34" s="91">
        <f>'[2]EU Inhabitants'!AD42*('[2]Weighted Average'!AD11/1000)*('[2]Waste Bin detailed'!$F$23/100)</f>
        <v>129.06957234726522</v>
      </c>
      <c r="AJ34" s="91">
        <f>'[2]EU Inhabitants'!AE42*('[2]Weighted Average'!AE11/1000)*('[2]Waste Bin detailed'!$F$23/100)</f>
        <v>129.07208144410743</v>
      </c>
      <c r="AK34" s="91">
        <f>'[2]EU Inhabitants'!AF42*('[2]Weighted Average'!AF11/1000)*('[2]Waste Bin detailed'!$F$23/100)</f>
        <v>129.07408793266947</v>
      </c>
      <c r="AL34" s="91">
        <f>'[2]EU Inhabitants'!AG42*('[2]Weighted Average'!AG11/1000)*('[2]Waste Bin detailed'!$F$23/100)</f>
        <v>129.07574340361464</v>
      </c>
      <c r="AM34" s="91">
        <f>'[2]EU Inhabitants'!AH42*('[2]Weighted Average'!AH11/1000)*('[2]Waste Bin detailed'!$F$23/100)</f>
        <v>129.07701739681664</v>
      </c>
      <c r="AN34" s="91">
        <f>'[2]EU Inhabitants'!AI42*('[2]Weighted Average'!AI11/1000)*('[2]Waste Bin detailed'!$F$23/100)</f>
        <v>129.07808425188134</v>
      </c>
      <c r="AO34" s="91">
        <f>'[2]EU Inhabitants'!AJ42*('[2]Weighted Average'!AJ11/1000)*('[2]Waste Bin detailed'!$F$23/100)</f>
        <v>129.07906960832213</v>
      </c>
      <c r="AP34" s="91">
        <f>'[2]EU Inhabitants'!AK42*('[2]Weighted Average'!AK11/1000)*('[2]Waste Bin detailed'!$F$23/100)</f>
        <v>129.08027207816667</v>
      </c>
      <c r="AQ34" s="91">
        <f>'[2]EU Inhabitants'!AL42*('[2]Weighted Average'!AL11/1000)*('[2]Waste Bin detailed'!$F$23/100)</f>
        <v>129.08091561424646</v>
      </c>
      <c r="AR34" s="91">
        <f>'[2]EU Inhabitants'!AM42*('[2]Weighted Average'!AM11/1000)*('[2]Waste Bin detailed'!$F$23/100)</f>
        <v>129.08145153337122</v>
      </c>
      <c r="AS34" s="91">
        <f>'[2]EU Inhabitants'!AN42*('[2]Weighted Average'!AN11/1000)*('[2]Waste Bin detailed'!$F$23/100)</f>
        <v>129.081742303261</v>
      </c>
      <c r="AT34" s="91">
        <f>'[2]EU Inhabitants'!AO42*('[2]Weighted Average'!AO11/1000)*('[2]Waste Bin detailed'!$F$23/100)</f>
        <v>129.08188795179376</v>
      </c>
      <c r="AU34" s="91">
        <f>'[2]EU Inhabitants'!AP42*('[2]Weighted Average'!AP11/1000)*('[2]Waste Bin detailed'!$F$23/100)</f>
        <v>129.08203440359253</v>
      </c>
      <c r="AV34" s="91">
        <f>'[2]EU Inhabitants'!AQ42*('[2]Weighted Average'!AQ11/1000)*('[2]Waste Bin detailed'!$F$23/100)</f>
        <v>129.08215875699705</v>
      </c>
      <c r="AW34" s="91">
        <f>'[2]EU Inhabitants'!AR42*('[2]Weighted Average'!AR11/1000)*('[2]Waste Bin detailed'!$F$23/100)</f>
        <v>129.08224892093645</v>
      </c>
      <c r="AX34" s="91">
        <f>'[2]EU Inhabitants'!AS42*('[2]Weighted Average'!AS11/1000)*('[2]Waste Bin detailed'!$F$23/100)</f>
        <v>129.08239042619402</v>
      </c>
      <c r="AY34" s="91">
        <f>'[2]EU Inhabitants'!AT42*('[2]Weighted Average'!AT11/1000)*('[2]Waste Bin detailed'!$F$23/100)</f>
        <v>129.0825175673107</v>
      </c>
      <c r="AZ34" s="91">
        <f>'[2]EU Inhabitants'!AU42*('[2]Weighted Average'!AU11/1000)*('[2]Waste Bin detailed'!$F$23/100)</f>
        <v>129.08263534542226</v>
      </c>
      <c r="BA34" s="91">
        <f>'[2]EU Inhabitants'!AV42*('[2]Weighted Average'!AV11/1000)*('[2]Waste Bin detailed'!$F$23/100)</f>
        <v>129.08292323180663</v>
      </c>
      <c r="BB34" s="91">
        <f>'[2]EU Inhabitants'!AW42*('[2]Weighted Average'!AW11/1000)*('[2]Waste Bin detailed'!$F$23/100)</f>
        <v>129.08341872769628</v>
      </c>
      <c r="BC34" s="91">
        <f>'[2]EU Inhabitants'!AX42*('[2]Weighted Average'!AX11/1000)*('[2]Waste Bin detailed'!$F$23/100)</f>
        <v>129.0839135540823</v>
      </c>
      <c r="BD34" s="91">
        <f>'[2]EU Inhabitants'!AY42*('[2]Weighted Average'!AY11/1000)*('[2]Waste Bin detailed'!$F$23/100)</f>
        <v>129.08429202520114</v>
      </c>
      <c r="BE34" s="91">
        <f>'[2]EU Inhabitants'!AZ42*('[2]Weighted Average'!AZ11/1000)*('[2]Waste Bin detailed'!$F$23/100)</f>
        <v>129.08458193072653</v>
      </c>
    </row>
    <row r="35" spans="1:57" x14ac:dyDescent="0.35">
      <c r="A35" s="86" t="s">
        <v>636</v>
      </c>
      <c r="C35" s="86" t="s">
        <v>4</v>
      </c>
      <c r="D35" s="87" t="s">
        <v>621</v>
      </c>
      <c r="F35" s="92" t="s">
        <v>630</v>
      </c>
      <c r="G35" s="91">
        <f>SUM(G4:G34)</f>
        <v>946.27444941642057</v>
      </c>
      <c r="H35" s="91">
        <f t="shared" ref="H35:BE35" si="0">SUM(H4:H34)</f>
        <v>948.26256068052282</v>
      </c>
      <c r="I35" s="91">
        <f t="shared" si="0"/>
        <v>949.8015932378463</v>
      </c>
      <c r="J35" s="91">
        <f t="shared" si="0"/>
        <v>953.24432383617977</v>
      </c>
      <c r="K35" s="91">
        <f t="shared" si="0"/>
        <v>956.96928435472887</v>
      </c>
      <c r="L35" s="91">
        <f t="shared" si="0"/>
        <v>961.08585998465105</v>
      </c>
      <c r="M35" s="91">
        <f t="shared" si="0"/>
        <v>964.72849340672099</v>
      </c>
      <c r="N35" s="91">
        <f t="shared" si="0"/>
        <v>968.30175863000568</v>
      </c>
      <c r="O35" s="91">
        <f t="shared" si="0"/>
        <v>972.16698987360951</v>
      </c>
      <c r="P35" s="91">
        <f t="shared" si="0"/>
        <v>975.68664627122121</v>
      </c>
      <c r="Q35" s="91">
        <f t="shared" si="0"/>
        <v>977.73914123666884</v>
      </c>
      <c r="R35" s="91">
        <f t="shared" si="0"/>
        <v>977.07021230284408</v>
      </c>
      <c r="S35" s="91">
        <f t="shared" si="0"/>
        <v>979.27456143211168</v>
      </c>
      <c r="T35" s="91">
        <f t="shared" si="0"/>
        <v>981.64913517260925</v>
      </c>
      <c r="U35" s="91">
        <f t="shared" si="0"/>
        <v>985.98846667925704</v>
      </c>
      <c r="V35" s="91">
        <f t="shared" si="0"/>
        <v>988.89143623592452</v>
      </c>
      <c r="W35" s="91">
        <f t="shared" si="0"/>
        <v>992.5956816781495</v>
      </c>
      <c r="X35" s="91">
        <f t="shared" si="0"/>
        <v>995.33799719595072</v>
      </c>
      <c r="Y35" s="91">
        <f t="shared" si="0"/>
        <v>997.70248476167876</v>
      </c>
      <c r="Z35" s="91">
        <f t="shared" si="0"/>
        <v>1012.5532926856233</v>
      </c>
      <c r="AA35" s="91">
        <f t="shared" si="0"/>
        <v>1015.2567250952302</v>
      </c>
      <c r="AB35" s="91">
        <f t="shared" si="0"/>
        <v>1014.5568135000018</v>
      </c>
      <c r="AC35" s="91">
        <f t="shared" si="0"/>
        <v>1014.2795845773314</v>
      </c>
      <c r="AD35" s="91">
        <f t="shared" si="0"/>
        <v>1018.5271714759509</v>
      </c>
      <c r="AE35" s="91">
        <f t="shared" si="0"/>
        <v>1026.3392944061925</v>
      </c>
      <c r="AF35" s="91">
        <f t="shared" si="0"/>
        <v>1026.9706185408354</v>
      </c>
      <c r="AG35" s="91">
        <f t="shared" si="0"/>
        <v>1027.3137509332655</v>
      </c>
      <c r="AH35" s="91">
        <f t="shared" si="0"/>
        <v>1027.3875041653371</v>
      </c>
      <c r="AI35" s="91">
        <f t="shared" si="0"/>
        <v>1027.1512495405927</v>
      </c>
      <c r="AJ35" s="91">
        <f t="shared" si="0"/>
        <v>1026.9712166857996</v>
      </c>
      <c r="AK35" s="91">
        <f t="shared" si="0"/>
        <v>1026.7945781811586</v>
      </c>
      <c r="AL35" s="91">
        <f t="shared" si="0"/>
        <v>1026.6009229373465</v>
      </c>
      <c r="AM35" s="91">
        <f t="shared" si="0"/>
        <v>1026.3927395770395</v>
      </c>
      <c r="AN35" s="91">
        <f t="shared" si="0"/>
        <v>1026.2066108253384</v>
      </c>
      <c r="AO35" s="91">
        <f t="shared" si="0"/>
        <v>1026.0301671487478</v>
      </c>
      <c r="AP35" s="91">
        <f t="shared" si="0"/>
        <v>1026.1562027717664</v>
      </c>
      <c r="AQ35" s="91">
        <f t="shared" si="0"/>
        <v>1026.2328766518567</v>
      </c>
      <c r="AR35" s="91">
        <f t="shared" si="0"/>
        <v>1026.2612018298519</v>
      </c>
      <c r="AS35" s="91">
        <f t="shared" si="0"/>
        <v>1026.2396400228727</v>
      </c>
      <c r="AT35" s="91">
        <f t="shared" si="0"/>
        <v>1026.146659552837</v>
      </c>
      <c r="AU35" s="91">
        <f t="shared" si="0"/>
        <v>1026.0082070118683</v>
      </c>
      <c r="AV35" s="91">
        <f t="shared" si="0"/>
        <v>1025.7949049436538</v>
      </c>
      <c r="AW35" s="91">
        <f t="shared" si="0"/>
        <v>1025.5013884527214</v>
      </c>
      <c r="AX35" s="91">
        <f t="shared" si="0"/>
        <v>1025.123842092602</v>
      </c>
      <c r="AY35" s="91">
        <f t="shared" si="0"/>
        <v>1024.655835577511</v>
      </c>
      <c r="AZ35" s="91">
        <f t="shared" si="0"/>
        <v>1024.095845133018</v>
      </c>
      <c r="BA35" s="91">
        <f t="shared" si="0"/>
        <v>1023.4571751445995</v>
      </c>
      <c r="BB35" s="91">
        <f t="shared" si="0"/>
        <v>1022.7098840619033</v>
      </c>
      <c r="BC35" s="91">
        <f t="shared" si="0"/>
        <v>1021.8674282418229</v>
      </c>
      <c r="BD35" s="91">
        <f t="shared" si="0"/>
        <v>1020.9077537461092</v>
      </c>
      <c r="BE35" s="91">
        <f t="shared" si="0"/>
        <v>1019.8542735062044</v>
      </c>
    </row>
  </sheetData>
  <pageMargins left="0.7" right="0.7" top="0.78740157499999996" bottom="0.78740157499999996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54373-7170-4484-8BC8-C7F1443D211A}">
  <sheetPr>
    <tabColor rgb="FFFF0000"/>
  </sheetPr>
  <dimension ref="A1:BA38"/>
  <sheetViews>
    <sheetView workbookViewId="0">
      <selection sqref="A1:C1"/>
    </sheetView>
  </sheetViews>
  <sheetFormatPr baseColWidth="10" defaultColWidth="10.81640625" defaultRowHeight="14.5" x14ac:dyDescent="0.35"/>
  <sheetData>
    <row r="1" spans="1:53" ht="15" thickBot="1" x14ac:dyDescent="0.4">
      <c r="A1" s="100" t="s">
        <v>84</v>
      </c>
      <c r="B1" s="101"/>
      <c r="C1" s="102"/>
      <c r="D1" s="100" t="s">
        <v>113</v>
      </c>
      <c r="E1" s="101"/>
      <c r="F1" s="101"/>
      <c r="G1" s="101"/>
      <c r="H1" s="101"/>
      <c r="I1" s="101"/>
      <c r="J1" s="102"/>
    </row>
    <row r="2" spans="1:53" ht="15" thickBot="1" x14ac:dyDescent="0.4">
      <c r="A2" s="100" t="s">
        <v>86</v>
      </c>
      <c r="B2" s="101"/>
      <c r="C2" s="102"/>
      <c r="D2" s="103" t="s">
        <v>112</v>
      </c>
      <c r="E2" s="104"/>
      <c r="F2" s="104"/>
      <c r="G2" s="104"/>
      <c r="H2" s="104"/>
      <c r="I2" s="104"/>
      <c r="J2" s="105"/>
    </row>
    <row r="4" spans="1:53" x14ac:dyDescent="0.35">
      <c r="A4" t="s">
        <v>88</v>
      </c>
      <c r="C4">
        <f t="shared" ref="C4:I4" si="0">D4-1</f>
        <v>2000</v>
      </c>
      <c r="D4">
        <f t="shared" si="0"/>
        <v>2001</v>
      </c>
      <c r="E4">
        <f t="shared" si="0"/>
        <v>2002</v>
      </c>
      <c r="F4">
        <f t="shared" si="0"/>
        <v>2003</v>
      </c>
      <c r="G4">
        <f t="shared" si="0"/>
        <v>2004</v>
      </c>
      <c r="H4">
        <f t="shared" si="0"/>
        <v>2005</v>
      </c>
      <c r="I4">
        <f t="shared" si="0"/>
        <v>2006</v>
      </c>
      <c r="J4">
        <f>K4-1</f>
        <v>2007</v>
      </c>
      <c r="K4">
        <f>[4]EPBA!C$1</f>
        <v>2008</v>
      </c>
      <c r="L4">
        <f>[4]EPBA!D$1</f>
        <v>2009</v>
      </c>
      <c r="M4">
        <f>[4]EPBA!E$1</f>
        <v>2010</v>
      </c>
      <c r="N4">
        <f>[4]EPBA!F$1</f>
        <v>2011</v>
      </c>
      <c r="O4">
        <f>[4]EPBA!G$1</f>
        <v>2012</v>
      </c>
      <c r="P4">
        <f>[4]EPBA!H$1</f>
        <v>2013</v>
      </c>
      <c r="Q4">
        <f>[4]EPBA!I$1</f>
        <v>2014</v>
      </c>
      <c r="R4">
        <f>[4]EPBA!J$1</f>
        <v>2015</v>
      </c>
      <c r="S4">
        <f>R4+1</f>
        <v>2016</v>
      </c>
      <c r="T4">
        <f t="shared" ref="T4:X4" si="1">S4+1</f>
        <v>2017</v>
      </c>
      <c r="U4">
        <f t="shared" si="1"/>
        <v>2018</v>
      </c>
      <c r="V4">
        <f t="shared" si="1"/>
        <v>2019</v>
      </c>
      <c r="W4">
        <f t="shared" si="1"/>
        <v>2020</v>
      </c>
      <c r="X4">
        <f t="shared" si="1"/>
        <v>2021</v>
      </c>
      <c r="Y4" s="86">
        <f t="shared" ref="Y4" si="2">X4+1</f>
        <v>2022</v>
      </c>
      <c r="Z4" s="86">
        <f t="shared" ref="Z4" si="3">Y4+1</f>
        <v>2023</v>
      </c>
      <c r="AA4" s="86">
        <f t="shared" ref="AA4" si="4">Z4+1</f>
        <v>2024</v>
      </c>
      <c r="AB4" s="86">
        <f t="shared" ref="AB4" si="5">AA4+1</f>
        <v>2025</v>
      </c>
      <c r="AC4" s="86">
        <f t="shared" ref="AC4" si="6">AB4+1</f>
        <v>2026</v>
      </c>
      <c r="AD4" s="86">
        <f t="shared" ref="AD4" si="7">AC4+1</f>
        <v>2027</v>
      </c>
      <c r="AE4" s="86">
        <f t="shared" ref="AE4" si="8">AD4+1</f>
        <v>2028</v>
      </c>
      <c r="AF4" s="86">
        <f t="shared" ref="AF4" si="9">AE4+1</f>
        <v>2029</v>
      </c>
      <c r="AG4" s="86">
        <f t="shared" ref="AG4" si="10">AF4+1</f>
        <v>2030</v>
      </c>
      <c r="AH4" s="86">
        <f t="shared" ref="AH4" si="11">AG4+1</f>
        <v>2031</v>
      </c>
      <c r="AI4" s="86">
        <f t="shared" ref="AI4" si="12">AH4+1</f>
        <v>2032</v>
      </c>
      <c r="AJ4" s="86">
        <f t="shared" ref="AJ4" si="13">AI4+1</f>
        <v>2033</v>
      </c>
      <c r="AK4" s="86">
        <f t="shared" ref="AK4" si="14">AJ4+1</f>
        <v>2034</v>
      </c>
      <c r="AL4" s="86">
        <f t="shared" ref="AL4" si="15">AK4+1</f>
        <v>2035</v>
      </c>
      <c r="AM4" s="86">
        <f t="shared" ref="AM4" si="16">AL4+1</f>
        <v>2036</v>
      </c>
      <c r="AN4" s="86">
        <f t="shared" ref="AN4" si="17">AM4+1</f>
        <v>2037</v>
      </c>
      <c r="AO4" s="86">
        <f t="shared" ref="AO4" si="18">AN4+1</f>
        <v>2038</v>
      </c>
      <c r="AP4" s="86">
        <f t="shared" ref="AP4" si="19">AO4+1</f>
        <v>2039</v>
      </c>
      <c r="AQ4" s="86">
        <f t="shared" ref="AQ4" si="20">AP4+1</f>
        <v>2040</v>
      </c>
      <c r="AR4" s="86">
        <f t="shared" ref="AR4" si="21">AQ4+1</f>
        <v>2041</v>
      </c>
      <c r="AS4" s="86">
        <f t="shared" ref="AS4" si="22">AR4+1</f>
        <v>2042</v>
      </c>
      <c r="AT4" s="86">
        <f t="shared" ref="AT4" si="23">AS4+1</f>
        <v>2043</v>
      </c>
      <c r="AU4" s="86">
        <f t="shared" ref="AU4" si="24">AT4+1</f>
        <v>2044</v>
      </c>
      <c r="AV4" s="86">
        <f t="shared" ref="AV4" si="25">AU4+1</f>
        <v>2045</v>
      </c>
      <c r="AW4" s="86">
        <f t="shared" ref="AW4" si="26">AV4+1</f>
        <v>2046</v>
      </c>
      <c r="AX4" s="86">
        <f t="shared" ref="AX4" si="27">AW4+1</f>
        <v>2047</v>
      </c>
      <c r="AY4" s="86">
        <f t="shared" ref="AY4" si="28">AX4+1</f>
        <v>2048</v>
      </c>
      <c r="AZ4" s="86">
        <f t="shared" ref="AZ4" si="29">AY4+1</f>
        <v>2049</v>
      </c>
      <c r="BA4" s="86">
        <f t="shared" ref="BA4" si="30">AZ4+1</f>
        <v>2050</v>
      </c>
    </row>
    <row r="5" spans="1:53" x14ac:dyDescent="0.35">
      <c r="A5" s="18" t="str">
        <f>[4]EPBA!B2</f>
        <v>AUT</v>
      </c>
      <c r="B5" s="18" t="s">
        <v>41</v>
      </c>
      <c r="C5" s="19">
        <v>1.4327057965146356E-2</v>
      </c>
      <c r="D5" s="19">
        <v>1.4570908307928425E-2</v>
      </c>
      <c r="E5" s="19">
        <v>1.2951794242504679E-2</v>
      </c>
      <c r="F5" s="19">
        <v>1.2299575482515087E-2</v>
      </c>
      <c r="G5" s="19">
        <v>1.6041045977092383E-2</v>
      </c>
      <c r="H5" s="19">
        <v>2.0844854308628362E-2</v>
      </c>
      <c r="I5" s="19">
        <v>2.1896282045327793E-2</v>
      </c>
      <c r="J5" s="19">
        <v>1.5696232637482425E-2</v>
      </c>
      <c r="K5" s="19">
        <v>8.9879703244430866E-3</v>
      </c>
      <c r="L5" s="19">
        <v>1.1961618776780788E-2</v>
      </c>
      <c r="M5" s="19">
        <v>1.3904612234278127E-2</v>
      </c>
      <c r="N5" s="19">
        <v>1.4055267918316808E-2</v>
      </c>
      <c r="O5" s="19">
        <v>1.4322270573262966E-2</v>
      </c>
      <c r="P5" s="19">
        <v>1.3591615015611942E-2</v>
      </c>
      <c r="Q5" s="19">
        <v>1.2843980231882358E-2</v>
      </c>
      <c r="R5" s="19">
        <v>1.2920899355955313E-2</v>
      </c>
      <c r="S5" s="19">
        <v>8.8692561007478049E-3</v>
      </c>
      <c r="T5" s="19">
        <v>3.9012321228178545E-3</v>
      </c>
      <c r="U5" s="19">
        <v>7.0981474825548329E-3</v>
      </c>
      <c r="V5" s="19">
        <v>1.0560127142967314E-2</v>
      </c>
      <c r="W5" s="19">
        <v>1.2120743252206096E-2</v>
      </c>
      <c r="X5" s="19">
        <v>1.2005675830161358E-2</v>
      </c>
      <c r="Y5" s="19">
        <v>1.2005675830161358E-2</v>
      </c>
      <c r="Z5" s="19">
        <v>1.2005675830161358E-2</v>
      </c>
      <c r="AA5" s="19">
        <v>1.2005675830161358E-2</v>
      </c>
      <c r="AB5" s="19">
        <v>1.2005675830161358E-2</v>
      </c>
      <c r="AC5" s="19">
        <v>1.2005675830161358E-2</v>
      </c>
      <c r="AD5" s="19">
        <v>1.2005675830161358E-2</v>
      </c>
      <c r="AE5" s="19">
        <v>1.2005675830161358E-2</v>
      </c>
      <c r="AF5" s="19">
        <v>1.2005675830161358E-2</v>
      </c>
      <c r="AG5" s="19">
        <v>1.2005675830161358E-2</v>
      </c>
      <c r="AH5" s="19">
        <v>1.2005675830161358E-2</v>
      </c>
      <c r="AI5" s="19">
        <v>1.2005675830161358E-2</v>
      </c>
      <c r="AJ5" s="19">
        <v>1.2005675830161358E-2</v>
      </c>
      <c r="AK5" s="19">
        <v>1.2005675830161358E-2</v>
      </c>
      <c r="AL5" s="19">
        <v>1.2005675830161358E-2</v>
      </c>
      <c r="AM5" s="19">
        <v>1.2005675830161358E-2</v>
      </c>
      <c r="AN5" s="19">
        <v>1.2005675830161358E-2</v>
      </c>
      <c r="AO5" s="19">
        <v>1.2005675830161358E-2</v>
      </c>
      <c r="AP5" s="19">
        <v>1.2005675830161358E-2</v>
      </c>
      <c r="AQ5" s="19">
        <v>1.2005675830161358E-2</v>
      </c>
      <c r="AR5" s="19">
        <v>1.2005675830161358E-2</v>
      </c>
      <c r="AS5" s="19">
        <v>1.20056758301614E-2</v>
      </c>
      <c r="AT5" s="19">
        <v>1.20056758301614E-2</v>
      </c>
      <c r="AU5" s="19">
        <v>1.20056758301614E-2</v>
      </c>
      <c r="AV5" s="19">
        <v>1.20056758301614E-2</v>
      </c>
      <c r="AW5" s="19">
        <v>1.20056758301614E-2</v>
      </c>
      <c r="AX5" s="19">
        <v>1.20056758301614E-2</v>
      </c>
      <c r="AY5" s="19">
        <v>1.20056758301614E-2</v>
      </c>
      <c r="AZ5" s="19">
        <v>1.20056758301614E-2</v>
      </c>
      <c r="BA5" s="19">
        <v>1.20056758301614E-2</v>
      </c>
    </row>
    <row r="6" spans="1:53" s="21" customFormat="1" x14ac:dyDescent="0.35">
      <c r="A6" s="20" t="str">
        <f>[4]EPBA!B3</f>
        <v>BEL</v>
      </c>
      <c r="B6" s="18" t="s">
        <v>42</v>
      </c>
      <c r="C6" s="19">
        <v>4.4534886756090575E-2</v>
      </c>
      <c r="D6" s="19">
        <v>4.2147450346898721E-2</v>
      </c>
      <c r="E6" s="19">
        <v>4.7568968827066703E-2</v>
      </c>
      <c r="F6" s="19">
        <v>4.2285990031867289E-2</v>
      </c>
      <c r="G6" s="19">
        <v>3.5595731358711524E-2</v>
      </c>
      <c r="H6" s="19">
        <v>3.3665209775948987E-2</v>
      </c>
      <c r="I6" s="19">
        <v>3.1617629339276511E-2</v>
      </c>
      <c r="J6" s="19">
        <v>2.8083805669754186E-2</v>
      </c>
      <c r="K6" s="19">
        <v>2.9137441982451044E-2</v>
      </c>
      <c r="L6" s="19">
        <v>2.6502558696081965E-2</v>
      </c>
      <c r="M6" s="19">
        <v>1.9203360937754262E-2</v>
      </c>
      <c r="N6" s="19">
        <v>1.9677883843014384E-2</v>
      </c>
      <c r="O6" s="19">
        <v>1.9595932038881363E-2</v>
      </c>
      <c r="P6" s="19">
        <v>1.8141072229162843E-2</v>
      </c>
      <c r="Q6" s="19">
        <v>1.6681974221478685E-2</v>
      </c>
      <c r="R6" s="19">
        <v>1.6320486765994364E-2</v>
      </c>
      <c r="S6" s="19">
        <v>1.7733143336932811E-2</v>
      </c>
      <c r="T6" s="19">
        <v>2.1468041885050654E-2</v>
      </c>
      <c r="U6" s="19">
        <v>2.5625565746754522E-2</v>
      </c>
      <c r="V6" s="19">
        <v>2.6344356755352804E-2</v>
      </c>
      <c r="W6" s="19">
        <v>2.7478311500286047E-2</v>
      </c>
      <c r="X6" s="19">
        <v>2.7223790917644555E-2</v>
      </c>
      <c r="Y6" s="19">
        <v>2.7223790917644555E-2</v>
      </c>
      <c r="Z6" s="19">
        <v>2.7223790917644555E-2</v>
      </c>
      <c r="AA6" s="19">
        <v>2.7223790917644555E-2</v>
      </c>
      <c r="AB6" s="19">
        <v>2.7223790917644555E-2</v>
      </c>
      <c r="AC6" s="19">
        <v>2.7223790917644555E-2</v>
      </c>
      <c r="AD6" s="19">
        <v>2.7223790917644555E-2</v>
      </c>
      <c r="AE6" s="19">
        <v>2.7223790917644555E-2</v>
      </c>
      <c r="AF6" s="19">
        <v>2.7223790917644555E-2</v>
      </c>
      <c r="AG6" s="19">
        <v>2.7223790917644555E-2</v>
      </c>
      <c r="AH6" s="19">
        <v>2.7223790917644555E-2</v>
      </c>
      <c r="AI6" s="19">
        <v>2.7223790917644555E-2</v>
      </c>
      <c r="AJ6" s="19">
        <v>2.7223790917644555E-2</v>
      </c>
      <c r="AK6" s="19">
        <v>2.7223790917644555E-2</v>
      </c>
      <c r="AL6" s="19">
        <v>2.7223790917644555E-2</v>
      </c>
      <c r="AM6" s="19">
        <v>2.7223790917644555E-2</v>
      </c>
      <c r="AN6" s="19">
        <v>2.7223790917644555E-2</v>
      </c>
      <c r="AO6" s="19">
        <v>2.7223790917644555E-2</v>
      </c>
      <c r="AP6" s="19">
        <v>2.7223790917644555E-2</v>
      </c>
      <c r="AQ6" s="19">
        <v>2.7223790917644555E-2</v>
      </c>
      <c r="AR6" s="19">
        <v>2.7223790917644555E-2</v>
      </c>
      <c r="AS6" s="19">
        <v>2.72237909176446E-2</v>
      </c>
      <c r="AT6" s="19">
        <v>2.72237909176446E-2</v>
      </c>
      <c r="AU6" s="19">
        <v>2.72237909176446E-2</v>
      </c>
      <c r="AV6" s="19">
        <v>2.72237909176446E-2</v>
      </c>
      <c r="AW6" s="19">
        <v>2.72237909176446E-2</v>
      </c>
      <c r="AX6" s="19">
        <v>2.72237909176446E-2</v>
      </c>
      <c r="AY6" s="19">
        <v>2.72237909176446E-2</v>
      </c>
      <c r="AZ6" s="19">
        <v>2.72237909176446E-2</v>
      </c>
      <c r="BA6" s="19">
        <v>2.72237909176446E-2</v>
      </c>
    </row>
    <row r="7" spans="1:53" x14ac:dyDescent="0.35">
      <c r="A7" s="18" t="str">
        <f>[4]EPBA!B4</f>
        <v>BGR</v>
      </c>
      <c r="B7" s="18" t="s">
        <v>43</v>
      </c>
      <c r="C7" s="19">
        <v>4.0989035482243375E-3</v>
      </c>
      <c r="D7" s="19">
        <v>4.1860004670107188E-3</v>
      </c>
      <c r="E7" s="19">
        <v>3.6617387395860741E-3</v>
      </c>
      <c r="F7" s="19">
        <v>4.5184659306871239E-3</v>
      </c>
      <c r="G7" s="19">
        <v>4.9711903615249206E-3</v>
      </c>
      <c r="H7" s="19">
        <v>5.5169228075278636E-3</v>
      </c>
      <c r="I7" s="19">
        <v>5.2280796356541917E-3</v>
      </c>
      <c r="J7" s="19">
        <v>5.1682099581848518E-3</v>
      </c>
      <c r="K7" s="19">
        <v>5.8723471686477928E-3</v>
      </c>
      <c r="L7" s="19">
        <v>6.9673064280605925E-3</v>
      </c>
      <c r="M7" s="19">
        <v>6.7737579675520793E-3</v>
      </c>
      <c r="N7" s="19">
        <v>7.1276661464684541E-3</v>
      </c>
      <c r="O7" s="19">
        <v>8.1673221184386992E-3</v>
      </c>
      <c r="P7" s="19">
        <v>7.4266377963047329E-3</v>
      </c>
      <c r="Q7" s="19">
        <v>6.72281688881391E-3</v>
      </c>
      <c r="R7" s="19">
        <v>7.1631061393588888E-3</v>
      </c>
      <c r="S7" s="19">
        <v>8.3848170857839417E-3</v>
      </c>
      <c r="T7" s="19">
        <v>9.4558857593567153E-3</v>
      </c>
      <c r="U7" s="19">
        <v>9.9137773650359463E-3</v>
      </c>
      <c r="V7" s="19">
        <v>1.0623079576796764E-2</v>
      </c>
      <c r="W7" s="19">
        <v>1.1509854875916742E-2</v>
      </c>
      <c r="X7" s="19">
        <v>1.1863213382585575E-2</v>
      </c>
      <c r="Y7" s="19">
        <v>1.1863213382585575E-2</v>
      </c>
      <c r="Z7" s="19">
        <v>1.1863213382585575E-2</v>
      </c>
      <c r="AA7" s="19">
        <v>1.1863213382585575E-2</v>
      </c>
      <c r="AB7" s="19">
        <v>1.1863213382585575E-2</v>
      </c>
      <c r="AC7" s="19">
        <v>1.1863213382585575E-2</v>
      </c>
      <c r="AD7" s="19">
        <v>1.1863213382585575E-2</v>
      </c>
      <c r="AE7" s="19">
        <v>1.1863213382585575E-2</v>
      </c>
      <c r="AF7" s="19">
        <v>1.1863213382585575E-2</v>
      </c>
      <c r="AG7" s="19">
        <v>1.1863213382585575E-2</v>
      </c>
      <c r="AH7" s="19">
        <v>1.1863213382585575E-2</v>
      </c>
      <c r="AI7" s="19">
        <v>1.1863213382585575E-2</v>
      </c>
      <c r="AJ7" s="19">
        <v>1.1863213382585575E-2</v>
      </c>
      <c r="AK7" s="19">
        <v>1.1863213382585575E-2</v>
      </c>
      <c r="AL7" s="19">
        <v>1.1863213382585575E-2</v>
      </c>
      <c r="AM7" s="19">
        <v>1.1863213382585575E-2</v>
      </c>
      <c r="AN7" s="19">
        <v>1.1863213382585575E-2</v>
      </c>
      <c r="AO7" s="19">
        <v>1.1863213382585575E-2</v>
      </c>
      <c r="AP7" s="19">
        <v>1.1863213382585575E-2</v>
      </c>
      <c r="AQ7" s="19">
        <v>1.1863213382585575E-2</v>
      </c>
      <c r="AR7" s="19">
        <v>1.1863213382585575E-2</v>
      </c>
      <c r="AS7" s="19">
        <v>1.18632133825856E-2</v>
      </c>
      <c r="AT7" s="19">
        <v>1.18632133825856E-2</v>
      </c>
      <c r="AU7" s="19">
        <v>1.18632133825856E-2</v>
      </c>
      <c r="AV7" s="19">
        <v>1.18632133825856E-2</v>
      </c>
      <c r="AW7" s="19">
        <v>1.18632133825856E-2</v>
      </c>
      <c r="AX7" s="19">
        <v>1.18632133825856E-2</v>
      </c>
      <c r="AY7" s="19">
        <v>1.18632133825856E-2</v>
      </c>
      <c r="AZ7" s="19">
        <v>1.18632133825856E-2</v>
      </c>
      <c r="BA7" s="19">
        <v>1.18632133825856E-2</v>
      </c>
    </row>
    <row r="8" spans="1:53" x14ac:dyDescent="0.35">
      <c r="A8" s="18" t="str">
        <f>[4]EPBA!B31</f>
        <v>CHE</v>
      </c>
      <c r="B8" s="18" t="s">
        <v>44</v>
      </c>
      <c r="C8" s="19">
        <v>3.9003465795763364E-3</v>
      </c>
      <c r="D8" s="19">
        <v>5.3722318211979377E-3</v>
      </c>
      <c r="E8" s="19">
        <v>6.1380205111653107E-3</v>
      </c>
      <c r="F8" s="19">
        <v>6.072665159150596E-3</v>
      </c>
      <c r="G8" s="19">
        <v>7.5816205049907713E-3</v>
      </c>
      <c r="H8" s="19">
        <v>7.4366800755191207E-3</v>
      </c>
      <c r="I8" s="19">
        <v>7.2700019917192483E-3</v>
      </c>
      <c r="J8" s="19">
        <v>5.7454043522968592E-3</v>
      </c>
      <c r="K8" s="19">
        <v>5.7202298000198874E-3</v>
      </c>
      <c r="L8" s="19">
        <v>5.0182377890916358E-3</v>
      </c>
      <c r="M8" s="19">
        <v>3.4525970112303577E-3</v>
      </c>
      <c r="N8" s="19">
        <v>2.8853027668955481E-3</v>
      </c>
      <c r="O8" s="19">
        <v>3.3714997060179468E-3</v>
      </c>
      <c r="P8" s="19">
        <v>3.5252742398209883E-3</v>
      </c>
      <c r="Q8" s="19">
        <v>3.6108321818333743E-3</v>
      </c>
      <c r="R8" s="19">
        <v>4.2253654846492097E-3</v>
      </c>
      <c r="S8" s="19">
        <v>4.9197667796199327E-3</v>
      </c>
      <c r="T8" s="19">
        <v>6.2851653225898868E-3</v>
      </c>
      <c r="U8" s="19">
        <v>7.252171982006143E-3</v>
      </c>
      <c r="V8" s="19">
        <v>7.1886767659937022E-3</v>
      </c>
      <c r="W8" s="19">
        <v>7.9879054203063089E-3</v>
      </c>
      <c r="X8" s="19">
        <v>7.8417113999955431E-3</v>
      </c>
      <c r="Y8" s="19">
        <v>7.8417113999955431E-3</v>
      </c>
      <c r="Z8" s="19">
        <v>7.8417113999955431E-3</v>
      </c>
      <c r="AA8" s="19">
        <v>7.8417113999955431E-3</v>
      </c>
      <c r="AB8" s="19">
        <v>7.8417113999955431E-3</v>
      </c>
      <c r="AC8" s="19">
        <v>7.8417113999955431E-3</v>
      </c>
      <c r="AD8" s="19">
        <v>7.8417113999955431E-3</v>
      </c>
      <c r="AE8" s="19">
        <v>7.8417113999955431E-3</v>
      </c>
      <c r="AF8" s="19">
        <v>7.8417113999955431E-3</v>
      </c>
      <c r="AG8" s="19">
        <v>7.8417113999955431E-3</v>
      </c>
      <c r="AH8" s="19">
        <v>7.8417113999955431E-3</v>
      </c>
      <c r="AI8" s="19">
        <v>7.8417113999955431E-3</v>
      </c>
      <c r="AJ8" s="19">
        <v>7.8417113999955431E-3</v>
      </c>
      <c r="AK8" s="19">
        <v>7.8417113999955431E-3</v>
      </c>
      <c r="AL8" s="19">
        <v>7.8417113999955431E-3</v>
      </c>
      <c r="AM8" s="19">
        <v>7.8417113999955431E-3</v>
      </c>
      <c r="AN8" s="19">
        <v>7.8417113999955431E-3</v>
      </c>
      <c r="AO8" s="19">
        <v>7.8417113999955431E-3</v>
      </c>
      <c r="AP8" s="19">
        <v>7.8417113999955431E-3</v>
      </c>
      <c r="AQ8" s="19">
        <v>7.8417113999955431E-3</v>
      </c>
      <c r="AR8" s="19">
        <v>7.8417113999955431E-3</v>
      </c>
      <c r="AS8" s="19">
        <v>7.8417113999955396E-3</v>
      </c>
      <c r="AT8" s="19">
        <v>7.8417113999955396E-3</v>
      </c>
      <c r="AU8" s="19">
        <v>7.8417113999955396E-3</v>
      </c>
      <c r="AV8" s="19">
        <v>7.8417113999955396E-3</v>
      </c>
      <c r="AW8" s="19">
        <v>7.8417113999955396E-3</v>
      </c>
      <c r="AX8" s="19">
        <v>7.8417113999955396E-3</v>
      </c>
      <c r="AY8" s="19">
        <v>7.8417113999955396E-3</v>
      </c>
      <c r="AZ8" s="19">
        <v>7.8417113999955396E-3</v>
      </c>
      <c r="BA8" s="19">
        <v>7.8417113999955396E-3</v>
      </c>
    </row>
    <row r="9" spans="1:53" x14ac:dyDescent="0.35">
      <c r="A9" s="18" t="str">
        <f>[4]EPBA!B6</f>
        <v>CYP</v>
      </c>
      <c r="B9" s="18" t="s">
        <v>45</v>
      </c>
      <c r="C9" s="19">
        <v>1.2635524948565499E-3</v>
      </c>
      <c r="D9" s="19">
        <v>1.3756001716352044E-3</v>
      </c>
      <c r="E9" s="19">
        <v>1.1699388571090224E-3</v>
      </c>
      <c r="F9" s="19">
        <v>1.062595103751972E-3</v>
      </c>
      <c r="G9" s="19">
        <v>1.1972295258792763E-3</v>
      </c>
      <c r="H9" s="19">
        <v>1.3390643560987226E-3</v>
      </c>
      <c r="I9" s="19">
        <v>1.5409508735388334E-3</v>
      </c>
      <c r="J9" s="19">
        <v>1.4879092749881162E-3</v>
      </c>
      <c r="K9" s="19">
        <v>1.4826513098297378E-3</v>
      </c>
      <c r="L9" s="19">
        <v>1.2375994389864726E-3</v>
      </c>
      <c r="M9" s="19">
        <v>1.4451690416097723E-3</v>
      </c>
      <c r="N9" s="19">
        <v>1.5645889036388571E-3</v>
      </c>
      <c r="O9" s="19">
        <v>1.1652979149550358E-3</v>
      </c>
      <c r="P9" s="19">
        <v>1.1007058514568996E-3</v>
      </c>
      <c r="Q9" s="19">
        <v>1.0200715873737855E-3</v>
      </c>
      <c r="R9" s="19">
        <v>1.100765953683707E-3</v>
      </c>
      <c r="S9" s="19">
        <v>1.1212862031028945E-3</v>
      </c>
      <c r="T9" s="19">
        <v>1.8900023341831705E-3</v>
      </c>
      <c r="U9" s="19">
        <v>1.8229962484613872E-3</v>
      </c>
      <c r="V9" s="19">
        <v>1.8931376052815918E-3</v>
      </c>
      <c r="W9" s="19">
        <v>1.8712094286714674E-3</v>
      </c>
      <c r="X9" s="19">
        <v>1.8635312271359508E-3</v>
      </c>
      <c r="Y9" s="19">
        <v>1.8635312271359508E-3</v>
      </c>
      <c r="Z9" s="19">
        <v>1.8635312271359508E-3</v>
      </c>
      <c r="AA9" s="19">
        <v>1.8635312271359508E-3</v>
      </c>
      <c r="AB9" s="19">
        <v>1.8635312271359508E-3</v>
      </c>
      <c r="AC9" s="19">
        <v>1.8635312271359508E-3</v>
      </c>
      <c r="AD9" s="19">
        <v>1.8635312271359508E-3</v>
      </c>
      <c r="AE9" s="19">
        <v>1.8635312271359508E-3</v>
      </c>
      <c r="AF9" s="19">
        <v>1.8635312271359508E-3</v>
      </c>
      <c r="AG9" s="19">
        <v>1.8635312271359508E-3</v>
      </c>
      <c r="AH9" s="19">
        <v>1.8635312271359508E-3</v>
      </c>
      <c r="AI9" s="19">
        <v>1.8635312271359508E-3</v>
      </c>
      <c r="AJ9" s="19">
        <v>1.8635312271359508E-3</v>
      </c>
      <c r="AK9" s="19">
        <v>1.8635312271359508E-3</v>
      </c>
      <c r="AL9" s="19">
        <v>1.8635312271359508E-3</v>
      </c>
      <c r="AM9" s="19">
        <v>1.8635312271359508E-3</v>
      </c>
      <c r="AN9" s="19">
        <v>1.8635312271359508E-3</v>
      </c>
      <c r="AO9" s="19">
        <v>1.8635312271359508E-3</v>
      </c>
      <c r="AP9" s="19">
        <v>1.8635312271359508E-3</v>
      </c>
      <c r="AQ9" s="19">
        <v>1.8635312271359508E-3</v>
      </c>
      <c r="AR9" s="19">
        <v>1.8635312271359508E-3</v>
      </c>
      <c r="AS9" s="19">
        <v>1.8635312271359501E-3</v>
      </c>
      <c r="AT9" s="19">
        <v>1.8635312271359501E-3</v>
      </c>
      <c r="AU9" s="19">
        <v>1.8635312271359501E-3</v>
      </c>
      <c r="AV9" s="19">
        <v>1.8635312271359501E-3</v>
      </c>
      <c r="AW9" s="19">
        <v>1.8635312271359501E-3</v>
      </c>
      <c r="AX9" s="19">
        <v>1.8635312271359501E-3</v>
      </c>
      <c r="AY9" s="19">
        <v>1.8635312271359501E-3</v>
      </c>
      <c r="AZ9" s="19">
        <v>1.8635312271359501E-3</v>
      </c>
      <c r="BA9" s="19">
        <v>1.8635312271359501E-3</v>
      </c>
    </row>
    <row r="10" spans="1:53" x14ac:dyDescent="0.35">
      <c r="A10" s="18" t="str">
        <f>[4]EPBA!B7</f>
        <v>CZE</v>
      </c>
      <c r="B10" s="18" t="s">
        <v>46</v>
      </c>
      <c r="C10" s="19">
        <v>1.610819402879073E-2</v>
      </c>
      <c r="D10" s="19">
        <v>1.829515221665489E-2</v>
      </c>
      <c r="E10" s="19">
        <v>1.7867911746451363E-2</v>
      </c>
      <c r="F10" s="19">
        <v>1.8481362304137685E-2</v>
      </c>
      <c r="G10" s="19">
        <v>1.8012975523607932E-2</v>
      </c>
      <c r="H10" s="19">
        <v>1.800606914526871E-2</v>
      </c>
      <c r="I10" s="19">
        <v>1.5812907509928621E-2</v>
      </c>
      <c r="J10" s="19">
        <v>1.4874651494368967E-2</v>
      </c>
      <c r="K10" s="19">
        <v>1.6344131863637146E-2</v>
      </c>
      <c r="L10" s="19">
        <v>1.8881083074281383E-2</v>
      </c>
      <c r="M10" s="19">
        <v>1.8598285024190964E-2</v>
      </c>
      <c r="N10" s="19">
        <v>1.9021369401624803E-2</v>
      </c>
      <c r="O10" s="19">
        <v>1.9418055032691943E-2</v>
      </c>
      <c r="P10" s="19">
        <v>1.8826196569312718E-2</v>
      </c>
      <c r="Q10" s="19">
        <v>1.8075422683433099E-2</v>
      </c>
      <c r="R10" s="19">
        <v>1.8452341781404098E-2</v>
      </c>
      <c r="S10" s="19">
        <v>2.0826542340599635E-2</v>
      </c>
      <c r="T10" s="19">
        <v>2.3296542386666105E-2</v>
      </c>
      <c r="U10" s="19">
        <v>2.4282709092101035E-2</v>
      </c>
      <c r="V10" s="19">
        <v>2.5921639402236085E-2</v>
      </c>
      <c r="W10" s="19">
        <v>2.8021417355313185E-2</v>
      </c>
      <c r="X10" s="19">
        <v>2.7677482140969684E-2</v>
      </c>
      <c r="Y10" s="19">
        <v>2.7677482140969684E-2</v>
      </c>
      <c r="Z10" s="19">
        <v>2.7677482140969684E-2</v>
      </c>
      <c r="AA10" s="19">
        <v>2.7677482140969684E-2</v>
      </c>
      <c r="AB10" s="19">
        <v>2.7677482140969684E-2</v>
      </c>
      <c r="AC10" s="19">
        <v>2.7677482140969684E-2</v>
      </c>
      <c r="AD10" s="19">
        <v>2.7677482140969684E-2</v>
      </c>
      <c r="AE10" s="19">
        <v>2.7677482140969684E-2</v>
      </c>
      <c r="AF10" s="19">
        <v>2.7677482140969684E-2</v>
      </c>
      <c r="AG10" s="19">
        <v>2.7677482140969684E-2</v>
      </c>
      <c r="AH10" s="19">
        <v>2.7677482140969684E-2</v>
      </c>
      <c r="AI10" s="19">
        <v>2.7677482140969684E-2</v>
      </c>
      <c r="AJ10" s="19">
        <v>2.7677482140969684E-2</v>
      </c>
      <c r="AK10" s="19">
        <v>2.7677482140969684E-2</v>
      </c>
      <c r="AL10" s="19">
        <v>2.7677482140969684E-2</v>
      </c>
      <c r="AM10" s="19">
        <v>2.7677482140969684E-2</v>
      </c>
      <c r="AN10" s="19">
        <v>2.7677482140969684E-2</v>
      </c>
      <c r="AO10" s="19">
        <v>2.7677482140969684E-2</v>
      </c>
      <c r="AP10" s="19">
        <v>2.7677482140969684E-2</v>
      </c>
      <c r="AQ10" s="19">
        <v>2.7677482140969684E-2</v>
      </c>
      <c r="AR10" s="19">
        <v>2.7677482140969684E-2</v>
      </c>
      <c r="AS10" s="19">
        <v>2.7677482140969701E-2</v>
      </c>
      <c r="AT10" s="19">
        <v>2.7677482140969701E-2</v>
      </c>
      <c r="AU10" s="19">
        <v>2.7677482140969701E-2</v>
      </c>
      <c r="AV10" s="19">
        <v>2.7677482140969701E-2</v>
      </c>
      <c r="AW10" s="19">
        <v>2.7677482140969701E-2</v>
      </c>
      <c r="AX10" s="19">
        <v>2.7677482140969701E-2</v>
      </c>
      <c r="AY10" s="19">
        <v>2.7677482140969701E-2</v>
      </c>
      <c r="AZ10" s="19">
        <v>2.7677482140969701E-2</v>
      </c>
      <c r="BA10" s="19">
        <v>2.7677482140969701E-2</v>
      </c>
    </row>
    <row r="11" spans="1:53" x14ac:dyDescent="0.35">
      <c r="A11" s="18" t="str">
        <f>[4]EPBA!B12</f>
        <v>DEU</v>
      </c>
      <c r="B11" s="18" t="s">
        <v>47</v>
      </c>
      <c r="C11" s="19">
        <v>1.4531547569803759E-2</v>
      </c>
      <c r="D11" s="19">
        <v>1.4125358311503418E-2</v>
      </c>
      <c r="E11" s="19">
        <v>1.2673112093659912E-2</v>
      </c>
      <c r="F11" s="19">
        <v>1.6055562437235986E-2</v>
      </c>
      <c r="G11" s="19">
        <v>1.2954226663831997E-2</v>
      </c>
      <c r="H11" s="19">
        <v>1.1381925495904254E-2</v>
      </c>
      <c r="I11" s="19">
        <v>1.1820862646456813E-2</v>
      </c>
      <c r="J11" s="19">
        <v>1.2633254819032972E-2</v>
      </c>
      <c r="K11" s="19">
        <v>1.2303780851422469E-2</v>
      </c>
      <c r="L11" s="19">
        <v>1.0670980283612103E-2</v>
      </c>
      <c r="M11" s="19">
        <v>1.420748396914423E-2</v>
      </c>
      <c r="N11" s="19">
        <v>1.2810259870132802E-2</v>
      </c>
      <c r="O11" s="19">
        <v>1.0633073317993428E-2</v>
      </c>
      <c r="P11" s="19">
        <v>7.9064462138720912E-3</v>
      </c>
      <c r="Q11" s="19">
        <v>6.4582064619865898E-3</v>
      </c>
      <c r="R11" s="19">
        <v>5.525168446489561E-3</v>
      </c>
      <c r="S11" s="19">
        <v>6.0834807962295324E-3</v>
      </c>
      <c r="T11" s="19">
        <v>4.8073817841062126E-3</v>
      </c>
      <c r="U11" s="19">
        <v>4.6351666259322154E-3</v>
      </c>
      <c r="V11" s="19">
        <v>4.5668421390591719E-3</v>
      </c>
      <c r="W11" s="19">
        <v>6.2185958019955736E-3</v>
      </c>
      <c r="X11" s="19">
        <v>6.1559870170856575E-3</v>
      </c>
      <c r="Y11" s="19">
        <v>6.1559870170856575E-3</v>
      </c>
      <c r="Z11" s="19">
        <v>6.1559870170856575E-3</v>
      </c>
      <c r="AA11" s="19">
        <v>6.1559870170856575E-3</v>
      </c>
      <c r="AB11" s="19">
        <v>6.1559870170856575E-3</v>
      </c>
      <c r="AC11" s="19">
        <v>6.1559870170856575E-3</v>
      </c>
      <c r="AD11" s="19">
        <v>6.1559870170856575E-3</v>
      </c>
      <c r="AE11" s="19">
        <v>6.1559870170856575E-3</v>
      </c>
      <c r="AF11" s="19">
        <v>6.1559870170856575E-3</v>
      </c>
      <c r="AG11" s="19">
        <v>6.1559870170856575E-3</v>
      </c>
      <c r="AH11" s="19">
        <v>6.1559870170856575E-3</v>
      </c>
      <c r="AI11" s="19">
        <v>6.1559870170856575E-3</v>
      </c>
      <c r="AJ11" s="19">
        <v>6.1559870170856575E-3</v>
      </c>
      <c r="AK11" s="19">
        <v>6.1559870170856575E-3</v>
      </c>
      <c r="AL11" s="19">
        <v>6.1559870170856575E-3</v>
      </c>
      <c r="AM11" s="19">
        <v>6.1559870170856575E-3</v>
      </c>
      <c r="AN11" s="19">
        <v>6.1559870170856575E-3</v>
      </c>
      <c r="AO11" s="19">
        <v>6.1559870170856575E-3</v>
      </c>
      <c r="AP11" s="19">
        <v>6.1559870170856575E-3</v>
      </c>
      <c r="AQ11" s="19">
        <v>6.1559870170856575E-3</v>
      </c>
      <c r="AR11" s="19">
        <v>6.1559870170856575E-3</v>
      </c>
      <c r="AS11" s="19">
        <v>6.1559870170856601E-3</v>
      </c>
      <c r="AT11" s="19">
        <v>6.1559870170856601E-3</v>
      </c>
      <c r="AU11" s="19">
        <v>6.1559870170856601E-3</v>
      </c>
      <c r="AV11" s="19">
        <v>6.1559870170856601E-3</v>
      </c>
      <c r="AW11" s="19">
        <v>6.1559870170856601E-3</v>
      </c>
      <c r="AX11" s="19">
        <v>6.1559870170856601E-3</v>
      </c>
      <c r="AY11" s="19">
        <v>6.1559870170856601E-3</v>
      </c>
      <c r="AZ11" s="19">
        <v>6.1559870170856601E-3</v>
      </c>
      <c r="BA11" s="19">
        <v>6.1559870170856601E-3</v>
      </c>
    </row>
    <row r="12" spans="1:53" x14ac:dyDescent="0.35">
      <c r="A12" s="18" t="str">
        <f>[4]EPBA!B8</f>
        <v>DNK</v>
      </c>
      <c r="B12" s="18" t="s">
        <v>48</v>
      </c>
      <c r="C12" s="19">
        <v>1.9667133693256175E-3</v>
      </c>
      <c r="D12" s="19">
        <v>2.4233061437423228E-3</v>
      </c>
      <c r="E12" s="19">
        <v>2.3887339918126581E-3</v>
      </c>
      <c r="F12" s="19">
        <v>2.4832320580875089E-3</v>
      </c>
      <c r="G12" s="19">
        <v>2.591041397066425E-3</v>
      </c>
      <c r="H12" s="19">
        <v>3.5016484287537365E-3</v>
      </c>
      <c r="I12" s="19">
        <v>2.576539026158097E-3</v>
      </c>
      <c r="J12" s="19">
        <v>2.0236872889466202E-3</v>
      </c>
      <c r="K12" s="19">
        <v>1.8398767508155027E-3</v>
      </c>
      <c r="L12" s="19">
        <v>1.7462492058540491E-3</v>
      </c>
      <c r="M12" s="19">
        <v>1.3475957308295421E-3</v>
      </c>
      <c r="N12" s="19">
        <v>1.3675275798479031E-3</v>
      </c>
      <c r="O12" s="19">
        <v>1.3471195315826368E-3</v>
      </c>
      <c r="P12" s="19">
        <v>1.2345734237549325E-3</v>
      </c>
      <c r="Q12" s="19">
        <v>1.1264079566215145E-3</v>
      </c>
      <c r="R12" s="19">
        <v>1.4018413485045252E-3</v>
      </c>
      <c r="S12" s="19">
        <v>1.8446209210623019E-3</v>
      </c>
      <c r="T12" s="19">
        <v>2.3276913541025804E-3</v>
      </c>
      <c r="U12" s="19">
        <v>2.2092795665738223E-3</v>
      </c>
      <c r="V12" s="19">
        <v>2.1463814816406143E-3</v>
      </c>
      <c r="W12" s="19">
        <v>2.3343962580633362E-3</v>
      </c>
      <c r="X12" s="19">
        <v>2.3059483276166833E-3</v>
      </c>
      <c r="Y12" s="19">
        <v>2.3059483276166833E-3</v>
      </c>
      <c r="Z12" s="19">
        <v>2.3059483276166833E-3</v>
      </c>
      <c r="AA12" s="19">
        <v>2.3059483276166833E-3</v>
      </c>
      <c r="AB12" s="19">
        <v>2.3059483276166833E-3</v>
      </c>
      <c r="AC12" s="19">
        <v>2.3059483276166833E-3</v>
      </c>
      <c r="AD12" s="19">
        <v>2.3059483276166833E-3</v>
      </c>
      <c r="AE12" s="19">
        <v>2.3059483276166833E-3</v>
      </c>
      <c r="AF12" s="19">
        <v>2.3059483276166833E-3</v>
      </c>
      <c r="AG12" s="19">
        <v>2.3059483276166833E-3</v>
      </c>
      <c r="AH12" s="19">
        <v>2.3059483276166833E-3</v>
      </c>
      <c r="AI12" s="19">
        <v>2.3059483276166833E-3</v>
      </c>
      <c r="AJ12" s="19">
        <v>2.3059483276166833E-3</v>
      </c>
      <c r="AK12" s="19">
        <v>2.3059483276166833E-3</v>
      </c>
      <c r="AL12" s="19">
        <v>2.3059483276166833E-3</v>
      </c>
      <c r="AM12" s="19">
        <v>2.3059483276166833E-3</v>
      </c>
      <c r="AN12" s="19">
        <v>2.3059483276166833E-3</v>
      </c>
      <c r="AO12" s="19">
        <v>2.3059483276166833E-3</v>
      </c>
      <c r="AP12" s="19">
        <v>2.3059483276166833E-3</v>
      </c>
      <c r="AQ12" s="19">
        <v>2.3059483276166833E-3</v>
      </c>
      <c r="AR12" s="19">
        <v>2.3059483276166833E-3</v>
      </c>
      <c r="AS12" s="19">
        <v>2.3059483276166798E-3</v>
      </c>
      <c r="AT12" s="19">
        <v>2.3059483276166798E-3</v>
      </c>
      <c r="AU12" s="19">
        <v>2.3059483276166798E-3</v>
      </c>
      <c r="AV12" s="19">
        <v>2.3059483276166798E-3</v>
      </c>
      <c r="AW12" s="19">
        <v>2.3059483276166798E-3</v>
      </c>
      <c r="AX12" s="19">
        <v>2.3059483276166798E-3</v>
      </c>
      <c r="AY12" s="19">
        <v>2.3059483276166798E-3</v>
      </c>
      <c r="AZ12" s="19">
        <v>2.3059483276166798E-3</v>
      </c>
      <c r="BA12" s="19">
        <v>2.3059483276166798E-3</v>
      </c>
    </row>
    <row r="13" spans="1:53" x14ac:dyDescent="0.35">
      <c r="A13" s="18" t="str">
        <f>[4]EPBA!B29</f>
        <v>ESP</v>
      </c>
      <c r="B13" s="18" t="s">
        <v>49</v>
      </c>
      <c r="C13" s="19">
        <v>1.162759651577315E-2</v>
      </c>
      <c r="D13" s="19">
        <v>9.4888372093418598E-3</v>
      </c>
      <c r="E13" s="19">
        <v>9.6168960295049087E-3</v>
      </c>
      <c r="F13" s="19">
        <v>8.5328958547379197E-3</v>
      </c>
      <c r="G13" s="19">
        <v>7.1765393567992594E-3</v>
      </c>
      <c r="H13" s="19">
        <v>6.2727297029999338E-3</v>
      </c>
      <c r="I13" s="19">
        <v>1.2783809567154771E-2</v>
      </c>
      <c r="J13" s="19">
        <v>1.1674669873090808E-2</v>
      </c>
      <c r="K13" s="19">
        <v>1.277751006711801E-2</v>
      </c>
      <c r="L13" s="19">
        <v>1.0866057512291546E-2</v>
      </c>
      <c r="M13" s="19">
        <v>1.0689328695430699E-2</v>
      </c>
      <c r="N13" s="19">
        <v>1.4682736488195576E-2</v>
      </c>
      <c r="O13" s="19">
        <v>1.498973099326035E-2</v>
      </c>
      <c r="P13" s="19">
        <v>1.2411337152478746E-2</v>
      </c>
      <c r="Q13" s="19">
        <v>1.0086253533431946E-2</v>
      </c>
      <c r="R13" s="19">
        <v>8.5534559672969922E-3</v>
      </c>
      <c r="S13" s="19">
        <v>8.1086099402261375E-3</v>
      </c>
      <c r="T13" s="19">
        <v>8.6457891375948358E-3</v>
      </c>
      <c r="U13" s="19">
        <v>8.5896613574678905E-3</v>
      </c>
      <c r="V13" s="19">
        <v>9.7630857785562051E-3</v>
      </c>
      <c r="W13" s="19">
        <v>1.221842460846736E-2</v>
      </c>
      <c r="X13" s="19">
        <v>1.2078171018216337E-2</v>
      </c>
      <c r="Y13" s="19">
        <v>1.2078171018216337E-2</v>
      </c>
      <c r="Z13" s="19">
        <v>1.2078171018216337E-2</v>
      </c>
      <c r="AA13" s="19">
        <v>1.2078171018216337E-2</v>
      </c>
      <c r="AB13" s="19">
        <v>1.2078171018216337E-2</v>
      </c>
      <c r="AC13" s="19">
        <v>1.2078171018216337E-2</v>
      </c>
      <c r="AD13" s="19">
        <v>1.2078171018216337E-2</v>
      </c>
      <c r="AE13" s="19">
        <v>1.2078171018216337E-2</v>
      </c>
      <c r="AF13" s="19">
        <v>1.2078171018216337E-2</v>
      </c>
      <c r="AG13" s="19">
        <v>1.2078171018216337E-2</v>
      </c>
      <c r="AH13" s="19">
        <v>1.2078171018216337E-2</v>
      </c>
      <c r="AI13" s="19">
        <v>1.2078171018216337E-2</v>
      </c>
      <c r="AJ13" s="19">
        <v>1.2078171018216337E-2</v>
      </c>
      <c r="AK13" s="19">
        <v>1.2078171018216337E-2</v>
      </c>
      <c r="AL13" s="19">
        <v>1.2078171018216337E-2</v>
      </c>
      <c r="AM13" s="19">
        <v>1.2078171018216337E-2</v>
      </c>
      <c r="AN13" s="19">
        <v>1.2078171018216337E-2</v>
      </c>
      <c r="AO13" s="19">
        <v>1.2078171018216337E-2</v>
      </c>
      <c r="AP13" s="19">
        <v>1.2078171018216337E-2</v>
      </c>
      <c r="AQ13" s="19">
        <v>1.2078171018216337E-2</v>
      </c>
      <c r="AR13" s="19">
        <v>1.2078171018216337E-2</v>
      </c>
      <c r="AS13" s="19">
        <v>1.20781710182163E-2</v>
      </c>
      <c r="AT13" s="19">
        <v>1.20781710182163E-2</v>
      </c>
      <c r="AU13" s="19">
        <v>1.20781710182163E-2</v>
      </c>
      <c r="AV13" s="19">
        <v>1.20781710182163E-2</v>
      </c>
      <c r="AW13" s="19">
        <v>1.20781710182163E-2</v>
      </c>
      <c r="AX13" s="19">
        <v>1.20781710182163E-2</v>
      </c>
      <c r="AY13" s="19">
        <v>1.20781710182163E-2</v>
      </c>
      <c r="AZ13" s="19">
        <v>1.20781710182163E-2</v>
      </c>
      <c r="BA13" s="19">
        <v>1.20781710182163E-2</v>
      </c>
    </row>
    <row r="14" spans="1:53" s="21" customFormat="1" x14ac:dyDescent="0.35">
      <c r="A14" s="18" t="str">
        <f>[4]EPBA!B9</f>
        <v>EST</v>
      </c>
      <c r="B14" s="18" t="s">
        <v>35</v>
      </c>
      <c r="C14" s="19">
        <v>7.6640093394021641E-2</v>
      </c>
      <c r="D14" s="19">
        <v>7.5449960512153844E-2</v>
      </c>
      <c r="E14" s="19">
        <v>6.8629584105307978E-2</v>
      </c>
      <c r="F14" s="19">
        <v>6.6674073187514671E-2</v>
      </c>
      <c r="G14" s="19">
        <v>7.5862103283868859E-2</v>
      </c>
      <c r="H14" s="19">
        <v>0.10635174219098827</v>
      </c>
      <c r="I14" s="19">
        <v>0.1028911758489876</v>
      </c>
      <c r="J14" s="19">
        <v>0.1044648678500521</v>
      </c>
      <c r="K14" s="19">
        <v>9.6879087327246094E-2</v>
      </c>
      <c r="L14" s="19">
        <v>9.8718319076973204E-2</v>
      </c>
      <c r="M14" s="19">
        <v>0.10632842630306237</v>
      </c>
      <c r="N14" s="19">
        <v>0.12265733175707311</v>
      </c>
      <c r="O14" s="19">
        <v>0.10672600490482441</v>
      </c>
      <c r="P14" s="19">
        <v>8.4750792546070791E-2</v>
      </c>
      <c r="Q14" s="19">
        <v>9.9793780473561383E-2</v>
      </c>
      <c r="R14" s="19">
        <v>9.0057680929000405E-2</v>
      </c>
      <c r="S14" s="19">
        <v>8.0405575602342808E-2</v>
      </c>
      <c r="T14" s="19">
        <v>6.8347103600872566E-2</v>
      </c>
      <c r="U14" s="19">
        <v>7.6055753068049736E-2</v>
      </c>
      <c r="V14" s="19">
        <v>7.8667011064274608E-2</v>
      </c>
      <c r="W14" s="19">
        <v>0.10949071096734757</v>
      </c>
      <c r="X14" s="19">
        <v>0.10860773497051106</v>
      </c>
      <c r="Y14" s="19">
        <v>0.10860773497051106</v>
      </c>
      <c r="Z14" s="19">
        <v>0.10860773497051106</v>
      </c>
      <c r="AA14" s="19">
        <v>0.10860773497051106</v>
      </c>
      <c r="AB14" s="19">
        <v>0.10860773497051106</v>
      </c>
      <c r="AC14" s="19">
        <v>0.10860773497051106</v>
      </c>
      <c r="AD14" s="19">
        <v>0.10860773497051106</v>
      </c>
      <c r="AE14" s="19">
        <v>0.10860773497051106</v>
      </c>
      <c r="AF14" s="19">
        <v>0.10860773497051106</v>
      </c>
      <c r="AG14" s="19">
        <v>0.10860773497051106</v>
      </c>
      <c r="AH14" s="19">
        <v>0.10860773497051106</v>
      </c>
      <c r="AI14" s="19">
        <v>0.10860773497051106</v>
      </c>
      <c r="AJ14" s="19">
        <v>0.10860773497051106</v>
      </c>
      <c r="AK14" s="19">
        <v>0.10860773497051106</v>
      </c>
      <c r="AL14" s="19">
        <v>0.10860773497051106</v>
      </c>
      <c r="AM14" s="19">
        <v>0.10860773497051106</v>
      </c>
      <c r="AN14" s="19">
        <v>0.10860773497051106</v>
      </c>
      <c r="AO14" s="19">
        <v>0.10860773497051106</v>
      </c>
      <c r="AP14" s="19">
        <v>0.10860773497051106</v>
      </c>
      <c r="AQ14" s="19">
        <v>0.10860773497051106</v>
      </c>
      <c r="AR14" s="19">
        <v>0.10860773497051106</v>
      </c>
      <c r="AS14" s="19">
        <v>0.108607734970511</v>
      </c>
      <c r="AT14" s="19">
        <v>0.108607734970511</v>
      </c>
      <c r="AU14" s="19">
        <v>0.108607734970511</v>
      </c>
      <c r="AV14" s="19">
        <v>0.108607734970511</v>
      </c>
      <c r="AW14" s="19">
        <v>0.108607734970511</v>
      </c>
      <c r="AX14" s="19">
        <v>0.108607734970511</v>
      </c>
      <c r="AY14" s="19">
        <v>0.108607734970511</v>
      </c>
      <c r="AZ14" s="19">
        <v>0.108607734970511</v>
      </c>
      <c r="BA14" s="19">
        <v>0.108607734970511</v>
      </c>
    </row>
    <row r="15" spans="1:53" x14ac:dyDescent="0.35">
      <c r="A15" s="18" t="str">
        <f>[4]EPBA!B10</f>
        <v>FIN</v>
      </c>
      <c r="B15" s="18" t="s">
        <v>34</v>
      </c>
      <c r="C15" s="19">
        <v>0.35479677621921157</v>
      </c>
      <c r="D15" s="19">
        <v>0.33104018948869185</v>
      </c>
      <c r="E15" s="19">
        <v>0.25586436332724322</v>
      </c>
      <c r="F15" s="19">
        <v>0.24575605426197428</v>
      </c>
      <c r="G15" s="19">
        <v>0.22389934126454969</v>
      </c>
      <c r="H15" s="19">
        <v>0.23029933468442357</v>
      </c>
      <c r="I15" s="19">
        <v>0.20654352773255361</v>
      </c>
      <c r="J15" s="19">
        <v>0.19837077278871568</v>
      </c>
      <c r="K15" s="19">
        <v>0.2120813969988411</v>
      </c>
      <c r="L15" s="19">
        <v>0.20660668200420368</v>
      </c>
      <c r="M15" s="19">
        <v>0.23049185725069132</v>
      </c>
      <c r="N15" s="19">
        <v>0.20893491623437541</v>
      </c>
      <c r="O15" s="19">
        <v>0.21563812019830053</v>
      </c>
      <c r="P15" s="19">
        <v>0.22751504641368589</v>
      </c>
      <c r="Q15" s="19">
        <v>0.23519581400065903</v>
      </c>
      <c r="R15" s="19">
        <v>0.2269448905443231</v>
      </c>
      <c r="S15" s="19">
        <v>0.21141961778744131</v>
      </c>
      <c r="T15" s="19">
        <v>0.17876300889726007</v>
      </c>
      <c r="U15" s="19">
        <v>0.13055394823399491</v>
      </c>
      <c r="V15" s="19">
        <v>8.4222710507303025E-2</v>
      </c>
      <c r="W15" s="19">
        <v>0.1061272279456109</v>
      </c>
      <c r="X15" s="19">
        <v>0.10473313646459381</v>
      </c>
      <c r="Y15" s="19">
        <v>0.10473313646459381</v>
      </c>
      <c r="Z15" s="19">
        <v>0.10473313646459381</v>
      </c>
      <c r="AA15" s="19">
        <v>0.10473313646459381</v>
      </c>
      <c r="AB15" s="19">
        <v>0.10473313646459381</v>
      </c>
      <c r="AC15" s="19">
        <v>0.10473313646459381</v>
      </c>
      <c r="AD15" s="19">
        <v>0.10473313646459381</v>
      </c>
      <c r="AE15" s="19">
        <v>0.10473313646459381</v>
      </c>
      <c r="AF15" s="19">
        <v>0.10473313646459381</v>
      </c>
      <c r="AG15" s="19">
        <v>0.10473313646459381</v>
      </c>
      <c r="AH15" s="19">
        <v>0.10473313646459381</v>
      </c>
      <c r="AI15" s="19">
        <v>0.10473313646459381</v>
      </c>
      <c r="AJ15" s="19">
        <v>0.10473313646459381</v>
      </c>
      <c r="AK15" s="19">
        <v>0.10473313646459381</v>
      </c>
      <c r="AL15" s="19">
        <v>0.10473313646459381</v>
      </c>
      <c r="AM15" s="19">
        <v>0.10473313646459381</v>
      </c>
      <c r="AN15" s="19">
        <v>0.10473313646459381</v>
      </c>
      <c r="AO15" s="19">
        <v>0.10473313646459381</v>
      </c>
      <c r="AP15" s="19">
        <v>0.10473313646459381</v>
      </c>
      <c r="AQ15" s="19">
        <v>0.10473313646459381</v>
      </c>
      <c r="AR15" s="19">
        <v>0.10473313646459381</v>
      </c>
      <c r="AS15" s="19">
        <v>0.10473313646459401</v>
      </c>
      <c r="AT15" s="19">
        <v>0.10473313646459401</v>
      </c>
      <c r="AU15" s="19">
        <v>0.10473313646459401</v>
      </c>
      <c r="AV15" s="19">
        <v>0.10473313646459401</v>
      </c>
      <c r="AW15" s="19">
        <v>0.10473313646459401</v>
      </c>
      <c r="AX15" s="19">
        <v>0.10473313646459401</v>
      </c>
      <c r="AY15" s="19">
        <v>0.10473313646459401</v>
      </c>
      <c r="AZ15" s="19">
        <v>0.10473313646459401</v>
      </c>
      <c r="BA15" s="19">
        <v>0.10473313646459401</v>
      </c>
    </row>
    <row r="16" spans="1:53" x14ac:dyDescent="0.35">
      <c r="A16" s="20" t="str">
        <f>[4]EPBA!B11</f>
        <v>FRA</v>
      </c>
      <c r="B16" s="18" t="s">
        <v>50</v>
      </c>
      <c r="C16" s="19">
        <v>1.8709942241610961E-2</v>
      </c>
      <c r="D16" s="19">
        <v>2.0813968981683938E-2</v>
      </c>
      <c r="E16" s="19">
        <v>2.2497032759503103E-2</v>
      </c>
      <c r="F16" s="19">
        <v>2.5024676690029668E-2</v>
      </c>
      <c r="G16" s="19">
        <v>2.3081054937440483E-2</v>
      </c>
      <c r="H16" s="19">
        <v>2.1988751942983685E-2</v>
      </c>
      <c r="I16" s="19">
        <v>1.7699981033585784E-2</v>
      </c>
      <c r="J16" s="19">
        <v>1.5333925475195975E-2</v>
      </c>
      <c r="K16" s="19">
        <v>1.5495915424848246E-2</v>
      </c>
      <c r="L16" s="19">
        <v>1.5227134258430345E-2</v>
      </c>
      <c r="M16" s="19">
        <v>1.4621712898747332E-2</v>
      </c>
      <c r="N16" s="19">
        <v>1.5375983887637871E-2</v>
      </c>
      <c r="O16" s="19">
        <v>1.7625439838100429E-2</v>
      </c>
      <c r="P16" s="19">
        <v>1.5991174305435077E-2</v>
      </c>
      <c r="Q16" s="19">
        <v>1.4443244918797117E-2</v>
      </c>
      <c r="R16" s="19">
        <v>1.3817879730850739E-2</v>
      </c>
      <c r="S16" s="19">
        <v>1.5497005199842815E-2</v>
      </c>
      <c r="T16" s="19">
        <v>1.7300491464888299E-2</v>
      </c>
      <c r="U16" s="19">
        <v>1.7964626972886678E-2</v>
      </c>
      <c r="V16" s="19">
        <v>1.7440460506164008E-2</v>
      </c>
      <c r="W16" s="19">
        <v>1.9584173339404008E-2</v>
      </c>
      <c r="X16" s="19">
        <v>1.9257615216312477E-2</v>
      </c>
      <c r="Y16" s="19">
        <v>1.9257615216312477E-2</v>
      </c>
      <c r="Z16" s="19">
        <v>1.9257615216312477E-2</v>
      </c>
      <c r="AA16" s="19">
        <v>1.9257615216312477E-2</v>
      </c>
      <c r="AB16" s="19">
        <v>1.9257615216312477E-2</v>
      </c>
      <c r="AC16" s="19">
        <v>1.9257615216312477E-2</v>
      </c>
      <c r="AD16" s="19">
        <v>1.9257615216312477E-2</v>
      </c>
      <c r="AE16" s="19">
        <v>1.9257615216312477E-2</v>
      </c>
      <c r="AF16" s="19">
        <v>1.9257615216312477E-2</v>
      </c>
      <c r="AG16" s="19">
        <v>1.9257615216312477E-2</v>
      </c>
      <c r="AH16" s="19">
        <v>1.9257615216312477E-2</v>
      </c>
      <c r="AI16" s="19">
        <v>1.9257615216312477E-2</v>
      </c>
      <c r="AJ16" s="19">
        <v>1.9257615216312477E-2</v>
      </c>
      <c r="AK16" s="19">
        <v>1.9257615216312477E-2</v>
      </c>
      <c r="AL16" s="19">
        <v>1.9257615216312477E-2</v>
      </c>
      <c r="AM16" s="19">
        <v>1.9257615216312477E-2</v>
      </c>
      <c r="AN16" s="19">
        <v>1.9257615216312477E-2</v>
      </c>
      <c r="AO16" s="19">
        <v>1.9257615216312477E-2</v>
      </c>
      <c r="AP16" s="19">
        <v>1.9257615216312477E-2</v>
      </c>
      <c r="AQ16" s="19">
        <v>1.9257615216312477E-2</v>
      </c>
      <c r="AR16" s="19">
        <v>1.9257615216312477E-2</v>
      </c>
      <c r="AS16" s="19">
        <v>1.9257615216312501E-2</v>
      </c>
      <c r="AT16" s="19">
        <v>1.9257615216312501E-2</v>
      </c>
      <c r="AU16" s="19">
        <v>1.9257615216312501E-2</v>
      </c>
      <c r="AV16" s="19">
        <v>1.9257615216312501E-2</v>
      </c>
      <c r="AW16" s="19">
        <v>1.9257615216312501E-2</v>
      </c>
      <c r="AX16" s="19">
        <v>1.9257615216312501E-2</v>
      </c>
      <c r="AY16" s="19">
        <v>1.9257615216312501E-2</v>
      </c>
      <c r="AZ16" s="19">
        <v>1.9257615216312501E-2</v>
      </c>
      <c r="BA16" s="19">
        <v>1.9257615216312501E-2</v>
      </c>
    </row>
    <row r="17" spans="1:53" x14ac:dyDescent="0.35">
      <c r="A17" s="18" t="str">
        <f>[4]EPBA!B32</f>
        <v>GBR</v>
      </c>
      <c r="B17" s="18" t="s">
        <v>51</v>
      </c>
      <c r="C17" s="19">
        <v>1.3551357192353217E-2</v>
      </c>
      <c r="D17" s="19">
        <v>1.6221927241009518E-2</v>
      </c>
      <c r="E17" s="19">
        <v>1.6515613403310928E-2</v>
      </c>
      <c r="F17" s="19">
        <v>1.7593570230034966E-2</v>
      </c>
      <c r="G17" s="19">
        <v>1.5865354591255661E-2</v>
      </c>
      <c r="H17" s="19">
        <v>1.4794091082130416E-2</v>
      </c>
      <c r="I17" s="19">
        <v>1.2169883789076059E-2</v>
      </c>
      <c r="J17" s="19">
        <v>1.0786736153739934E-2</v>
      </c>
      <c r="K17" s="19">
        <v>1.1145252778381128E-2</v>
      </c>
      <c r="L17" s="19">
        <v>1.2172580262048252E-2</v>
      </c>
      <c r="M17" s="19">
        <v>1.0990188545342401E-2</v>
      </c>
      <c r="N17" s="19">
        <v>1.092670721476708E-2</v>
      </c>
      <c r="O17" s="19">
        <v>1.0913141130767587E-2</v>
      </c>
      <c r="P17" s="19">
        <v>1.1500716807180846E-2</v>
      </c>
      <c r="Q17" s="19">
        <v>1.1848383686599446E-2</v>
      </c>
      <c r="R17" s="19">
        <v>1.3624667466226677E-2</v>
      </c>
      <c r="S17" s="19">
        <v>1.5434134396722721E-2</v>
      </c>
      <c r="T17" s="19">
        <v>1.7286754892754906E-2</v>
      </c>
      <c r="U17" s="19">
        <v>1.8045456597564836E-2</v>
      </c>
      <c r="V17" s="19">
        <v>1.9442531303817505E-2</v>
      </c>
      <c r="W17" s="19">
        <v>2.1013942372931093E-2</v>
      </c>
      <c r="X17" s="19">
        <v>2.0658540063704236E-2</v>
      </c>
      <c r="Y17" s="19">
        <v>2.0658540063704236E-2</v>
      </c>
      <c r="Z17" s="19">
        <v>2.0658540063704236E-2</v>
      </c>
      <c r="AA17" s="19">
        <v>2.0658540063704236E-2</v>
      </c>
      <c r="AB17" s="19">
        <v>2.0658540063704236E-2</v>
      </c>
      <c r="AC17" s="19">
        <v>2.0658540063704236E-2</v>
      </c>
      <c r="AD17" s="19">
        <v>2.0658540063704236E-2</v>
      </c>
      <c r="AE17" s="19">
        <v>2.0658540063704236E-2</v>
      </c>
      <c r="AF17" s="19">
        <v>2.0658540063704236E-2</v>
      </c>
      <c r="AG17" s="19">
        <v>2.0658540063704236E-2</v>
      </c>
      <c r="AH17" s="19">
        <v>2.0658540063704236E-2</v>
      </c>
      <c r="AI17" s="19">
        <v>2.0658540063704236E-2</v>
      </c>
      <c r="AJ17" s="19">
        <v>2.0658540063704236E-2</v>
      </c>
      <c r="AK17" s="19">
        <v>2.0658540063704236E-2</v>
      </c>
      <c r="AL17" s="19">
        <v>2.0658540063704236E-2</v>
      </c>
      <c r="AM17" s="19">
        <v>2.0658540063704236E-2</v>
      </c>
      <c r="AN17" s="19">
        <v>2.0658540063704236E-2</v>
      </c>
      <c r="AO17" s="19">
        <v>2.0658540063704236E-2</v>
      </c>
      <c r="AP17" s="19">
        <v>2.0658540063704236E-2</v>
      </c>
      <c r="AQ17" s="19">
        <v>2.0658540063704236E-2</v>
      </c>
      <c r="AR17" s="19">
        <v>2.0658540063704236E-2</v>
      </c>
      <c r="AS17" s="19">
        <v>2.0658540063704201E-2</v>
      </c>
      <c r="AT17" s="19">
        <v>2.0658540063704201E-2</v>
      </c>
      <c r="AU17" s="19">
        <v>2.0658540063704201E-2</v>
      </c>
      <c r="AV17" s="19">
        <v>2.0658540063704201E-2</v>
      </c>
      <c r="AW17" s="19">
        <v>2.0658540063704201E-2</v>
      </c>
      <c r="AX17" s="19">
        <v>2.0658540063704201E-2</v>
      </c>
      <c r="AY17" s="19">
        <v>2.0658540063704201E-2</v>
      </c>
      <c r="AZ17" s="19">
        <v>2.0658540063704201E-2</v>
      </c>
      <c r="BA17" s="19">
        <v>2.0658540063704201E-2</v>
      </c>
    </row>
    <row r="18" spans="1:53" x14ac:dyDescent="0.35">
      <c r="A18" s="18" t="str">
        <f>[4]EPBA!B13</f>
        <v>GRC</v>
      </c>
      <c r="B18" s="18" t="s">
        <v>52</v>
      </c>
      <c r="C18" s="19">
        <v>4.6659383948197976E-4</v>
      </c>
      <c r="D18" s="19">
        <v>7.1488389065947069E-4</v>
      </c>
      <c r="E18" s="19">
        <v>1.0989311166828728E-3</v>
      </c>
      <c r="F18" s="19">
        <v>1.3836175998649511E-3</v>
      </c>
      <c r="G18" s="19">
        <v>1.23327380617739E-3</v>
      </c>
      <c r="H18" s="19">
        <v>6.1448676436024938E-4</v>
      </c>
      <c r="I18" s="19">
        <v>5.6034397079638592E-4</v>
      </c>
      <c r="J18" s="19">
        <v>4.6559192606958854E-4</v>
      </c>
      <c r="K18" s="19">
        <v>6.7320718506813399E-4</v>
      </c>
      <c r="L18" s="19">
        <v>5.2402641013282432E-4</v>
      </c>
      <c r="M18" s="19">
        <v>4.2413567985158135E-4</v>
      </c>
      <c r="N18" s="19">
        <v>3.7834115019907846E-4</v>
      </c>
      <c r="O18" s="19">
        <v>4.6823087421191811E-4</v>
      </c>
      <c r="P18" s="19">
        <v>4.5384300032080696E-4</v>
      </c>
      <c r="Q18" s="19">
        <v>3.9991561182031889E-4</v>
      </c>
      <c r="R18" s="19">
        <v>4.1416454371109184E-4</v>
      </c>
      <c r="S18" s="19">
        <v>6.1127328666680841E-4</v>
      </c>
      <c r="T18" s="19">
        <v>1.1468399322823654E-3</v>
      </c>
      <c r="U18" s="19">
        <v>1.4401952543132465E-3</v>
      </c>
      <c r="V18" s="19">
        <v>1.7832407472650681E-3</v>
      </c>
      <c r="W18" s="19">
        <v>2.1758989269587614E-3</v>
      </c>
      <c r="X18" s="19">
        <v>1.9475855457840861E-3</v>
      </c>
      <c r="Y18" s="19">
        <v>1.9475855457840861E-3</v>
      </c>
      <c r="Z18" s="19">
        <v>1.9475855457840861E-3</v>
      </c>
      <c r="AA18" s="19">
        <v>1.9475855457840861E-3</v>
      </c>
      <c r="AB18" s="19">
        <v>1.9475855457840861E-3</v>
      </c>
      <c r="AC18" s="19">
        <v>1.9475855457840861E-3</v>
      </c>
      <c r="AD18" s="19">
        <v>1.9475855457840861E-3</v>
      </c>
      <c r="AE18" s="19">
        <v>1.9475855457840861E-3</v>
      </c>
      <c r="AF18" s="19">
        <v>1.9475855457840861E-3</v>
      </c>
      <c r="AG18" s="19">
        <v>1.9475855457840861E-3</v>
      </c>
      <c r="AH18" s="19">
        <v>1.9475855457840861E-3</v>
      </c>
      <c r="AI18" s="19">
        <v>1.9475855457840861E-3</v>
      </c>
      <c r="AJ18" s="19">
        <v>1.9475855457840861E-3</v>
      </c>
      <c r="AK18" s="19">
        <v>1.9475855457840861E-3</v>
      </c>
      <c r="AL18" s="19">
        <v>1.9475855457840861E-3</v>
      </c>
      <c r="AM18" s="19">
        <v>1.9475855457840861E-3</v>
      </c>
      <c r="AN18" s="19">
        <v>1.9475855457840861E-3</v>
      </c>
      <c r="AO18" s="19">
        <v>1.9475855457840861E-3</v>
      </c>
      <c r="AP18" s="19">
        <v>1.9475855457840861E-3</v>
      </c>
      <c r="AQ18" s="19">
        <v>1.9475855457840861E-3</v>
      </c>
      <c r="AR18" s="19">
        <v>1.9475855457840861E-3</v>
      </c>
      <c r="AS18" s="19">
        <v>1.94758554578409E-3</v>
      </c>
      <c r="AT18" s="19">
        <v>1.94758554578409E-3</v>
      </c>
      <c r="AU18" s="19">
        <v>1.94758554578409E-3</v>
      </c>
      <c r="AV18" s="19">
        <v>1.94758554578409E-3</v>
      </c>
      <c r="AW18" s="19">
        <v>1.94758554578409E-3</v>
      </c>
      <c r="AX18" s="19">
        <v>1.94758554578409E-3</v>
      </c>
      <c r="AY18" s="19">
        <v>1.94758554578409E-3</v>
      </c>
      <c r="AZ18" s="19">
        <v>1.94758554578409E-3</v>
      </c>
      <c r="BA18" s="19">
        <v>1.94758554578409E-3</v>
      </c>
    </row>
    <row r="19" spans="1:53" x14ac:dyDescent="0.35">
      <c r="A19" s="18" t="str">
        <f>[4]EPBA!B5</f>
        <v>HRV</v>
      </c>
      <c r="B19" s="18" t="s">
        <v>53</v>
      </c>
      <c r="C19" s="19">
        <v>1.029899803293906E-2</v>
      </c>
      <c r="D19" s="19">
        <v>1.0121010946142917E-2</v>
      </c>
      <c r="E19" s="19">
        <v>9.2060547009138495E-3</v>
      </c>
      <c r="F19" s="19">
        <v>4.929806647901303E-3</v>
      </c>
      <c r="G19" s="19">
        <v>3.8864099035954029E-3</v>
      </c>
      <c r="H19" s="19">
        <v>6.9281820261490462E-3</v>
      </c>
      <c r="I19" s="19">
        <v>8.4680181400777974E-3</v>
      </c>
      <c r="J19" s="19">
        <v>1.0065902534029539E-2</v>
      </c>
      <c r="K19" s="19">
        <v>1.0016336205516495E-2</v>
      </c>
      <c r="L19" s="19">
        <v>8.753944817410441E-3</v>
      </c>
      <c r="M19" s="19">
        <v>1.1694650009692392E-2</v>
      </c>
      <c r="N19" s="19">
        <v>1.0530136784092106E-2</v>
      </c>
      <c r="O19" s="19">
        <v>1.148226858193142E-2</v>
      </c>
      <c r="P19" s="19">
        <v>7.2735725475205765E-3</v>
      </c>
      <c r="Q19" s="19">
        <v>6.6649317933791018E-3</v>
      </c>
      <c r="R19" s="19">
        <v>6.5056189667784111E-3</v>
      </c>
      <c r="S19" s="19">
        <v>6.1061246803163173E-3</v>
      </c>
      <c r="T19" s="19">
        <v>7.1441435641054468E-3</v>
      </c>
      <c r="U19" s="19">
        <v>7.7338815078036253E-3</v>
      </c>
      <c r="V19" s="19">
        <v>9.8121487493165859E-3</v>
      </c>
      <c r="W19" s="19">
        <v>1.0299957495555951E-2</v>
      </c>
      <c r="X19" s="19">
        <v>1.0251853826150016E-2</v>
      </c>
      <c r="Y19" s="19">
        <v>1.0251853826150016E-2</v>
      </c>
      <c r="Z19" s="19">
        <v>1.0251853826150016E-2</v>
      </c>
      <c r="AA19" s="19">
        <v>1.0251853826150016E-2</v>
      </c>
      <c r="AB19" s="19">
        <v>1.0251853826150016E-2</v>
      </c>
      <c r="AC19" s="19">
        <v>1.0251853826150016E-2</v>
      </c>
      <c r="AD19" s="19">
        <v>1.0251853826150016E-2</v>
      </c>
      <c r="AE19" s="19">
        <v>1.0251853826150016E-2</v>
      </c>
      <c r="AF19" s="19">
        <v>1.0251853826150016E-2</v>
      </c>
      <c r="AG19" s="19">
        <v>1.0251853826150016E-2</v>
      </c>
      <c r="AH19" s="19">
        <v>1.0251853826150016E-2</v>
      </c>
      <c r="AI19" s="19">
        <v>1.0251853826150016E-2</v>
      </c>
      <c r="AJ19" s="19">
        <v>1.0251853826150016E-2</v>
      </c>
      <c r="AK19" s="19">
        <v>1.0251853826150016E-2</v>
      </c>
      <c r="AL19" s="19">
        <v>1.0251853826150016E-2</v>
      </c>
      <c r="AM19" s="19">
        <v>1.0251853826150016E-2</v>
      </c>
      <c r="AN19" s="19">
        <v>1.0251853826150016E-2</v>
      </c>
      <c r="AO19" s="19">
        <v>1.0251853826150016E-2</v>
      </c>
      <c r="AP19" s="19">
        <v>1.0251853826150016E-2</v>
      </c>
      <c r="AQ19" s="19">
        <v>1.0251853826150016E-2</v>
      </c>
      <c r="AR19" s="19">
        <v>1.0251853826150016E-2</v>
      </c>
      <c r="AS19" s="19">
        <v>1.0251853826150001E-2</v>
      </c>
      <c r="AT19" s="19">
        <v>1.0251853826150001E-2</v>
      </c>
      <c r="AU19" s="19">
        <v>1.0251853826150001E-2</v>
      </c>
      <c r="AV19" s="19">
        <v>1.0251853826150001E-2</v>
      </c>
      <c r="AW19" s="19">
        <v>1.0251853826150001E-2</v>
      </c>
      <c r="AX19" s="19">
        <v>1.0251853826150001E-2</v>
      </c>
      <c r="AY19" s="19">
        <v>1.0251853826150001E-2</v>
      </c>
      <c r="AZ19" s="19">
        <v>1.0251853826150001E-2</v>
      </c>
      <c r="BA19" s="19">
        <v>1.0251853826150001E-2</v>
      </c>
    </row>
    <row r="20" spans="1:53" x14ac:dyDescent="0.35">
      <c r="A20" s="18" t="str">
        <f>[4]EPBA!B14</f>
        <v>HUN</v>
      </c>
      <c r="B20" s="18" t="s">
        <v>320</v>
      </c>
      <c r="C20" s="19">
        <v>6.6416747794777048E-2</v>
      </c>
      <c r="D20" s="19">
        <v>9.6865714879835169E-2</v>
      </c>
      <c r="E20" s="19">
        <v>8.9920988307097591E-2</v>
      </c>
      <c r="F20" s="19">
        <v>0.12805737594259592</v>
      </c>
      <c r="G20" s="19">
        <v>0.11478768249803366</v>
      </c>
      <c r="H20" s="19">
        <v>0.10499718529915208</v>
      </c>
      <c r="I20" s="19">
        <v>0.11188902652809862</v>
      </c>
      <c r="J20" s="19">
        <v>0.1210647647693419</v>
      </c>
      <c r="K20" s="19">
        <v>0.1249531324074187</v>
      </c>
      <c r="L20" s="19">
        <v>0.11666313488796941</v>
      </c>
      <c r="M20" s="19">
        <v>0.12309030121339212</v>
      </c>
      <c r="N20" s="19">
        <v>0.11376430891366335</v>
      </c>
      <c r="O20" s="19">
        <v>0.12265003770203148</v>
      </c>
      <c r="P20" s="19">
        <v>0.15091263158513135</v>
      </c>
      <c r="Q20" s="19">
        <v>0.13573953235656999</v>
      </c>
      <c r="R20" s="19">
        <v>0.12725667677306002</v>
      </c>
      <c r="S20" s="19">
        <v>0.13180402031489846</v>
      </c>
      <c r="T20" s="19">
        <v>0.1353410784404627</v>
      </c>
      <c r="U20" s="19">
        <v>0.12936636301485446</v>
      </c>
      <c r="V20" s="19">
        <v>0.15122319290961692</v>
      </c>
      <c r="W20" s="19">
        <v>0.15320619486128173</v>
      </c>
      <c r="X20" s="19">
        <v>0.15018737552358843</v>
      </c>
      <c r="Y20" s="19">
        <v>0.15018737552358843</v>
      </c>
      <c r="Z20" s="19">
        <v>0.15018737552358843</v>
      </c>
      <c r="AA20" s="19">
        <v>0.15018737552358843</v>
      </c>
      <c r="AB20" s="19">
        <v>0.15018737552358843</v>
      </c>
      <c r="AC20" s="19">
        <v>0.15018737552358843</v>
      </c>
      <c r="AD20" s="19">
        <v>0.15018737552358843</v>
      </c>
      <c r="AE20" s="19">
        <v>0.15018737552358843</v>
      </c>
      <c r="AF20" s="19">
        <v>0.15018737552358843</v>
      </c>
      <c r="AG20" s="19">
        <v>0.15018737552358843</v>
      </c>
      <c r="AH20" s="19">
        <v>0.15018737552358843</v>
      </c>
      <c r="AI20" s="19">
        <v>0.15018737552358843</v>
      </c>
      <c r="AJ20" s="19">
        <v>0.15018737552358843</v>
      </c>
      <c r="AK20" s="19">
        <v>0.15018737552358843</v>
      </c>
      <c r="AL20" s="19">
        <v>0.15018737552358843</v>
      </c>
      <c r="AM20" s="19">
        <v>0.15018737552358843</v>
      </c>
      <c r="AN20" s="19">
        <v>0.15018737552358843</v>
      </c>
      <c r="AO20" s="19">
        <v>0.15018737552358843</v>
      </c>
      <c r="AP20" s="19">
        <v>0.15018737552358843</v>
      </c>
      <c r="AQ20" s="19">
        <v>0.15018737552358843</v>
      </c>
      <c r="AR20" s="19">
        <v>0.15018737552358843</v>
      </c>
      <c r="AS20" s="19">
        <v>0.15018737552358799</v>
      </c>
      <c r="AT20" s="19">
        <v>0.15018737552358799</v>
      </c>
      <c r="AU20" s="19">
        <v>0.15018737552358799</v>
      </c>
      <c r="AV20" s="19">
        <v>0.15018737552358799</v>
      </c>
      <c r="AW20" s="19">
        <v>0.15018737552358799</v>
      </c>
      <c r="AX20" s="19">
        <v>0.15018737552358799</v>
      </c>
      <c r="AY20" s="19">
        <v>0.15018737552358799</v>
      </c>
      <c r="AZ20" s="19">
        <v>0.15018737552358799</v>
      </c>
      <c r="BA20" s="19">
        <v>0.15018737552358799</v>
      </c>
    </row>
    <row r="21" spans="1:53" x14ac:dyDescent="0.35">
      <c r="A21" s="18" t="str">
        <f>[4]EPBA!B16</f>
        <v>IRL</v>
      </c>
      <c r="B21" s="18" t="s">
        <v>55</v>
      </c>
      <c r="C21" s="19">
        <v>8.5802536271098115E-4</v>
      </c>
      <c r="D21" s="19">
        <v>1.1015199229060756E-3</v>
      </c>
      <c r="E21" s="19">
        <v>1.4401128568499199E-3</v>
      </c>
      <c r="F21" s="19">
        <v>1.7870099876464134E-3</v>
      </c>
      <c r="G21" s="19">
        <v>1.9419135574494689E-3</v>
      </c>
      <c r="H21" s="19">
        <v>2.1433027719988712E-3</v>
      </c>
      <c r="I21" s="19">
        <v>2.0191054166146701E-3</v>
      </c>
      <c r="J21" s="19">
        <v>2.0050063953843617E-3</v>
      </c>
      <c r="K21" s="19">
        <v>1.9045429041302893E-3</v>
      </c>
      <c r="L21" s="19">
        <v>1.8934729511493648E-3</v>
      </c>
      <c r="M21" s="19">
        <v>1.9984419680738308E-3</v>
      </c>
      <c r="N21" s="19">
        <v>2.2510792378961737E-3</v>
      </c>
      <c r="O21" s="19">
        <v>2.5170000087002269E-3</v>
      </c>
      <c r="P21" s="19">
        <v>2.6934866626159406E-3</v>
      </c>
      <c r="Q21" s="19">
        <v>2.8019020681091891E-3</v>
      </c>
      <c r="R21" s="19">
        <v>2.8470728419983699E-3</v>
      </c>
      <c r="S21" s="19">
        <v>3.1969727379114591E-3</v>
      </c>
      <c r="T21" s="19">
        <v>3.5497764770547695E-3</v>
      </c>
      <c r="U21" s="19">
        <v>3.6747827460759958E-3</v>
      </c>
      <c r="V21" s="19">
        <v>3.7407954047112856E-3</v>
      </c>
      <c r="W21" s="19">
        <v>3.8643244884599935E-3</v>
      </c>
      <c r="X21" s="19">
        <v>3.7852037066446707E-3</v>
      </c>
      <c r="Y21" s="19">
        <v>3.7852037066446707E-3</v>
      </c>
      <c r="Z21" s="19">
        <v>3.7852037066446707E-3</v>
      </c>
      <c r="AA21" s="19">
        <v>3.7852037066446707E-3</v>
      </c>
      <c r="AB21" s="19">
        <v>3.7852037066446707E-3</v>
      </c>
      <c r="AC21" s="19">
        <v>3.7852037066446707E-3</v>
      </c>
      <c r="AD21" s="19">
        <v>3.7852037066446707E-3</v>
      </c>
      <c r="AE21" s="19">
        <v>3.7852037066446707E-3</v>
      </c>
      <c r="AF21" s="19">
        <v>3.7852037066446707E-3</v>
      </c>
      <c r="AG21" s="19">
        <v>3.7852037066446707E-3</v>
      </c>
      <c r="AH21" s="19">
        <v>3.7852037066446707E-3</v>
      </c>
      <c r="AI21" s="19">
        <v>3.7852037066446707E-3</v>
      </c>
      <c r="AJ21" s="19">
        <v>3.7852037066446707E-3</v>
      </c>
      <c r="AK21" s="19">
        <v>3.7852037066446707E-3</v>
      </c>
      <c r="AL21" s="19">
        <v>3.7852037066446707E-3</v>
      </c>
      <c r="AM21" s="19">
        <v>3.7852037066446707E-3</v>
      </c>
      <c r="AN21" s="19">
        <v>3.7852037066446707E-3</v>
      </c>
      <c r="AO21" s="19">
        <v>3.7852037066446707E-3</v>
      </c>
      <c r="AP21" s="19">
        <v>3.7852037066446707E-3</v>
      </c>
      <c r="AQ21" s="19">
        <v>3.7852037066446707E-3</v>
      </c>
      <c r="AR21" s="19">
        <v>3.7852037066446707E-3</v>
      </c>
      <c r="AS21" s="19">
        <v>3.7852037066446699E-3</v>
      </c>
      <c r="AT21" s="19">
        <v>3.7852037066446699E-3</v>
      </c>
      <c r="AU21" s="19">
        <v>3.7852037066446699E-3</v>
      </c>
      <c r="AV21" s="19">
        <v>3.7852037066446699E-3</v>
      </c>
      <c r="AW21" s="19">
        <v>3.7852037066446699E-3</v>
      </c>
      <c r="AX21" s="19">
        <v>3.7852037066446699E-3</v>
      </c>
      <c r="AY21" s="19">
        <v>3.7852037066446699E-3</v>
      </c>
      <c r="AZ21" s="19">
        <v>3.7852037066446699E-3</v>
      </c>
      <c r="BA21" s="19">
        <v>3.7852037066446699E-3</v>
      </c>
    </row>
    <row r="22" spans="1:53" x14ac:dyDescent="0.35">
      <c r="A22" s="18" t="str">
        <f>[4]EPBA!B15</f>
        <v>ISL</v>
      </c>
      <c r="B22" s="18" t="s">
        <v>56</v>
      </c>
      <c r="C22" s="19">
        <v>2.5592286683720879E-3</v>
      </c>
      <c r="D22" s="19">
        <v>3.9510227250032903E-3</v>
      </c>
      <c r="E22" s="19">
        <v>4.633956171543145E-3</v>
      </c>
      <c r="F22" s="19">
        <v>5.9337869415336635E-3</v>
      </c>
      <c r="G22" s="19">
        <v>6.6539324780412251E-3</v>
      </c>
      <c r="H22" s="19">
        <v>6.1509452850531578E-3</v>
      </c>
      <c r="I22" s="19">
        <v>4.8830103294717998E-3</v>
      </c>
      <c r="J22" s="19">
        <v>4.205084780863181E-3</v>
      </c>
      <c r="K22" s="19">
        <v>4.2296559318476621E-3</v>
      </c>
      <c r="L22" s="19">
        <v>3.6494102506497094E-3</v>
      </c>
      <c r="M22" s="19">
        <v>3.2823242178436152E-3</v>
      </c>
      <c r="N22" s="19">
        <v>3.2033520677975753E-3</v>
      </c>
      <c r="O22" s="19">
        <v>3.1878410110529748E-3</v>
      </c>
      <c r="P22" s="19">
        <v>3.5153971513290868E-3</v>
      </c>
      <c r="Q22" s="19">
        <v>3.7433825594272471E-3</v>
      </c>
      <c r="R22" s="19">
        <v>3.4852130317200203E-3</v>
      </c>
      <c r="S22" s="19">
        <v>4.1748116746151507E-3</v>
      </c>
      <c r="T22" s="19">
        <v>4.8870141640885191E-3</v>
      </c>
      <c r="U22" s="19">
        <v>5.0216432178205022E-3</v>
      </c>
      <c r="V22" s="19">
        <v>5.3246148729355174E-3</v>
      </c>
      <c r="W22" s="19">
        <v>6.0483841067710091E-3</v>
      </c>
      <c r="X22" s="19">
        <v>5.9731678396890229E-3</v>
      </c>
      <c r="Y22" s="19">
        <v>5.9731678396890229E-3</v>
      </c>
      <c r="Z22" s="19">
        <v>5.9731678396890229E-3</v>
      </c>
      <c r="AA22" s="19">
        <v>5.9731678396890229E-3</v>
      </c>
      <c r="AB22" s="19">
        <v>5.9731678396890229E-3</v>
      </c>
      <c r="AC22" s="19">
        <v>5.9731678396890229E-3</v>
      </c>
      <c r="AD22" s="19">
        <v>5.9731678396890229E-3</v>
      </c>
      <c r="AE22" s="19">
        <v>5.9731678396890229E-3</v>
      </c>
      <c r="AF22" s="19">
        <v>5.9731678396890229E-3</v>
      </c>
      <c r="AG22" s="19">
        <v>5.9731678396890229E-3</v>
      </c>
      <c r="AH22" s="19">
        <v>5.9731678396890229E-3</v>
      </c>
      <c r="AI22" s="19">
        <v>5.9731678396890229E-3</v>
      </c>
      <c r="AJ22" s="19">
        <v>5.9731678396890229E-3</v>
      </c>
      <c r="AK22" s="19">
        <v>5.9731678396890229E-3</v>
      </c>
      <c r="AL22" s="19">
        <v>5.9731678396890229E-3</v>
      </c>
      <c r="AM22" s="19">
        <v>5.9731678396890229E-3</v>
      </c>
      <c r="AN22" s="19">
        <v>5.9731678396890229E-3</v>
      </c>
      <c r="AO22" s="19">
        <v>5.9731678396890229E-3</v>
      </c>
      <c r="AP22" s="19">
        <v>5.9731678396890229E-3</v>
      </c>
      <c r="AQ22" s="19">
        <v>5.9731678396890229E-3</v>
      </c>
      <c r="AR22" s="19">
        <v>5.9731678396890229E-3</v>
      </c>
      <c r="AS22" s="19">
        <v>5.9731678396890203E-3</v>
      </c>
      <c r="AT22" s="19">
        <v>5.9731678396890203E-3</v>
      </c>
      <c r="AU22" s="19">
        <v>5.9731678396890203E-3</v>
      </c>
      <c r="AV22" s="19">
        <v>5.9731678396890203E-3</v>
      </c>
      <c r="AW22" s="19">
        <v>5.9731678396890203E-3</v>
      </c>
      <c r="AX22" s="19">
        <v>5.9731678396890203E-3</v>
      </c>
      <c r="AY22" s="19">
        <v>5.9731678396890203E-3</v>
      </c>
      <c r="AZ22" s="19">
        <v>5.9731678396890203E-3</v>
      </c>
      <c r="BA22" s="19">
        <v>5.9731678396890203E-3</v>
      </c>
    </row>
    <row r="23" spans="1:53" x14ac:dyDescent="0.35">
      <c r="A23" s="18" t="str">
        <f>[4]EPBA!B17</f>
        <v>ITA</v>
      </c>
      <c r="B23" s="18" t="s">
        <v>57</v>
      </c>
      <c r="C23" s="19">
        <v>5.6723794777458912E-4</v>
      </c>
      <c r="D23" s="19">
        <v>4.6845773074585931E-4</v>
      </c>
      <c r="E23" s="19">
        <v>3.1929615219833331E-4</v>
      </c>
      <c r="F23" s="19">
        <v>3.2765777217533477E-4</v>
      </c>
      <c r="G23" s="19">
        <v>3.5313793493079706E-4</v>
      </c>
      <c r="H23" s="19">
        <v>3.824187549495575E-4</v>
      </c>
      <c r="I23" s="19">
        <v>3.5939152525513412E-4</v>
      </c>
      <c r="J23" s="19">
        <v>4.3300119731187677E-4</v>
      </c>
      <c r="K23" s="19">
        <v>5.6653727857640369E-4</v>
      </c>
      <c r="L23" s="19">
        <v>7.1180848625765835E-4</v>
      </c>
      <c r="M23" s="19">
        <v>7.2585115841144142E-4</v>
      </c>
      <c r="N23" s="19">
        <v>8.075872076852759E-4</v>
      </c>
      <c r="O23" s="19">
        <v>1.0163255821206293E-3</v>
      </c>
      <c r="P23" s="19">
        <v>1.1428123852797673E-3</v>
      </c>
      <c r="Q23" s="19">
        <v>1.2450733833765961E-3</v>
      </c>
      <c r="R23" s="19">
        <v>1.2806600805714268E-3</v>
      </c>
      <c r="S23" s="19">
        <v>1.4585262253355108E-3</v>
      </c>
      <c r="T23" s="19">
        <v>1.6485913244566127E-3</v>
      </c>
      <c r="U23" s="19">
        <v>1.578533714671251E-3</v>
      </c>
      <c r="V23" s="19">
        <v>1.5439702701414305E-3</v>
      </c>
      <c r="W23" s="19">
        <v>1.5243488529497642E-3</v>
      </c>
      <c r="X23" s="19">
        <v>1.5252548925394026E-3</v>
      </c>
      <c r="Y23" s="19">
        <v>1.5252548925394026E-3</v>
      </c>
      <c r="Z23" s="19">
        <v>1.5252548925394026E-3</v>
      </c>
      <c r="AA23" s="19">
        <v>1.5252548925394026E-3</v>
      </c>
      <c r="AB23" s="19">
        <v>1.5252548925394026E-3</v>
      </c>
      <c r="AC23" s="19">
        <v>1.5252548925394026E-3</v>
      </c>
      <c r="AD23" s="19">
        <v>1.5252548925394026E-3</v>
      </c>
      <c r="AE23" s="19">
        <v>1.5252548925394026E-3</v>
      </c>
      <c r="AF23" s="19">
        <v>1.5252548925394026E-3</v>
      </c>
      <c r="AG23" s="19">
        <v>1.5252548925394026E-3</v>
      </c>
      <c r="AH23" s="19">
        <v>1.5252548925394026E-3</v>
      </c>
      <c r="AI23" s="19">
        <v>1.5252548925394026E-3</v>
      </c>
      <c r="AJ23" s="19">
        <v>1.5252548925394026E-3</v>
      </c>
      <c r="AK23" s="19">
        <v>1.5252548925394026E-3</v>
      </c>
      <c r="AL23" s="19">
        <v>1.5252548925394026E-3</v>
      </c>
      <c r="AM23" s="19">
        <v>1.5252548925394026E-3</v>
      </c>
      <c r="AN23" s="19">
        <v>1.5252548925394026E-3</v>
      </c>
      <c r="AO23" s="19">
        <v>1.5252548925394026E-3</v>
      </c>
      <c r="AP23" s="19">
        <v>1.5252548925394026E-3</v>
      </c>
      <c r="AQ23" s="19">
        <v>1.5252548925394026E-3</v>
      </c>
      <c r="AR23" s="19">
        <v>1.5252548925394026E-3</v>
      </c>
      <c r="AS23" s="19">
        <v>1.5252548925394E-3</v>
      </c>
      <c r="AT23" s="19">
        <v>1.5252548925394E-3</v>
      </c>
      <c r="AU23" s="19">
        <v>1.5252548925394E-3</v>
      </c>
      <c r="AV23" s="19">
        <v>1.5252548925394E-3</v>
      </c>
      <c r="AW23" s="19">
        <v>1.5252548925394E-3</v>
      </c>
      <c r="AX23" s="19">
        <v>1.5252548925394E-3</v>
      </c>
      <c r="AY23" s="19">
        <v>1.5252548925394E-3</v>
      </c>
      <c r="AZ23" s="19">
        <v>1.5252548925394E-3</v>
      </c>
      <c r="BA23" s="19">
        <v>1.5252548925394E-3</v>
      </c>
    </row>
    <row r="24" spans="1:53" x14ac:dyDescent="0.35">
      <c r="A24" s="18" t="str">
        <f>[4]EPBA!B19</f>
        <v>LTU</v>
      </c>
      <c r="B24" s="18" t="s">
        <v>58</v>
      </c>
      <c r="C24" s="19">
        <v>5.9463488007293079E-4</v>
      </c>
      <c r="D24" s="19">
        <v>6.6468347481227728E-4</v>
      </c>
      <c r="E24" s="19">
        <v>6.4229364837075362E-4</v>
      </c>
      <c r="F24" s="19">
        <v>6.5747587792059487E-4</v>
      </c>
      <c r="G24" s="19">
        <v>7.2587864854284877E-4</v>
      </c>
      <c r="H24" s="19">
        <v>7.9866925567793489E-4</v>
      </c>
      <c r="I24" s="19">
        <v>6.5212808194716723E-4</v>
      </c>
      <c r="J24" s="19">
        <v>6.1568539716969409E-4</v>
      </c>
      <c r="K24" s="19">
        <v>7.0179284008803659E-4</v>
      </c>
      <c r="L24" s="19">
        <v>8.3821492345246412E-4</v>
      </c>
      <c r="M24" s="19">
        <v>7.4605699891899411E-4</v>
      </c>
      <c r="N24" s="19">
        <v>7.2846954422129111E-4</v>
      </c>
      <c r="O24" s="19">
        <v>7.1925728795031653E-4</v>
      </c>
      <c r="P24" s="19">
        <v>6.6472646056532528E-4</v>
      </c>
      <c r="Q24" s="19">
        <v>6.0529619135809665E-4</v>
      </c>
      <c r="R24" s="19">
        <v>6.0704654797369602E-4</v>
      </c>
      <c r="S24" s="19">
        <v>6.6586952125248142E-4</v>
      </c>
      <c r="T24" s="19">
        <v>7.2802477498716534E-4</v>
      </c>
      <c r="U24" s="19">
        <v>7.5091826270315171E-4</v>
      </c>
      <c r="V24" s="19">
        <v>7.969813142935674E-4</v>
      </c>
      <c r="W24" s="19">
        <v>8.6163081108402281E-4</v>
      </c>
      <c r="X24" s="19">
        <v>8.5297041260652088E-4</v>
      </c>
      <c r="Y24" s="19">
        <v>8.5297041260652088E-4</v>
      </c>
      <c r="Z24" s="19">
        <v>8.5297041260652088E-4</v>
      </c>
      <c r="AA24" s="19">
        <v>8.5297041260652088E-4</v>
      </c>
      <c r="AB24" s="19">
        <v>8.5297041260652088E-4</v>
      </c>
      <c r="AC24" s="19">
        <v>8.5297041260652088E-4</v>
      </c>
      <c r="AD24" s="19">
        <v>8.5297041260652088E-4</v>
      </c>
      <c r="AE24" s="19">
        <v>8.5297041260652088E-4</v>
      </c>
      <c r="AF24" s="19">
        <v>8.5297041260652088E-4</v>
      </c>
      <c r="AG24" s="19">
        <v>8.5297041260652088E-4</v>
      </c>
      <c r="AH24" s="19">
        <v>8.5297041260652088E-4</v>
      </c>
      <c r="AI24" s="19">
        <v>8.5297041260652088E-4</v>
      </c>
      <c r="AJ24" s="19">
        <v>8.5297041260652088E-4</v>
      </c>
      <c r="AK24" s="19">
        <v>8.5297041260652088E-4</v>
      </c>
      <c r="AL24" s="19">
        <v>8.5297041260652088E-4</v>
      </c>
      <c r="AM24" s="19">
        <v>8.5297041260652088E-4</v>
      </c>
      <c r="AN24" s="19">
        <v>8.5297041260652088E-4</v>
      </c>
      <c r="AO24" s="19">
        <v>8.5297041260652088E-4</v>
      </c>
      <c r="AP24" s="19">
        <v>8.5297041260652088E-4</v>
      </c>
      <c r="AQ24" s="19">
        <v>8.5297041260652088E-4</v>
      </c>
      <c r="AR24" s="19">
        <v>8.5297041260652088E-4</v>
      </c>
      <c r="AS24" s="19">
        <v>8.5297041260652099E-4</v>
      </c>
      <c r="AT24" s="19">
        <v>8.5297041260652099E-4</v>
      </c>
      <c r="AU24" s="19">
        <v>8.5297041260652099E-4</v>
      </c>
      <c r="AV24" s="19">
        <v>8.5297041260652099E-4</v>
      </c>
      <c r="AW24" s="19">
        <v>8.5297041260652099E-4</v>
      </c>
      <c r="AX24" s="19">
        <v>8.5297041260652099E-4</v>
      </c>
      <c r="AY24" s="19">
        <v>8.5297041260652099E-4</v>
      </c>
      <c r="AZ24" s="19">
        <v>8.5297041260652099E-4</v>
      </c>
      <c r="BA24" s="19">
        <v>8.5297041260652099E-4</v>
      </c>
    </row>
    <row r="25" spans="1:53" x14ac:dyDescent="0.35">
      <c r="A25" s="18" t="str">
        <f>[4]EPBA!B20</f>
        <v>LUX</v>
      </c>
      <c r="B25" s="18" t="s">
        <v>59</v>
      </c>
      <c r="C25" s="19">
        <v>4.527099366141555E-2</v>
      </c>
      <c r="D25" s="19">
        <v>2.5799674399212071E-2</v>
      </c>
      <c r="E25" s="19">
        <v>2.9647423420778168E-2</v>
      </c>
      <c r="F25" s="19">
        <v>3.4362071666283557E-2</v>
      </c>
      <c r="G25" s="19">
        <v>3.6435057866571474E-2</v>
      </c>
      <c r="H25" s="19">
        <v>3.887613703609448E-2</v>
      </c>
      <c r="I25" s="19">
        <v>3.4472924614504206E-2</v>
      </c>
      <c r="J25" s="19">
        <v>3.2663788649682196E-2</v>
      </c>
      <c r="K25" s="19">
        <v>3.2701709569578671E-2</v>
      </c>
      <c r="L25" s="19">
        <v>3.1918909927136828E-2</v>
      </c>
      <c r="M25" s="19">
        <v>4.2794727557732469E-2</v>
      </c>
      <c r="N25" s="19">
        <v>3.8370686464675959E-2</v>
      </c>
      <c r="O25" s="19">
        <v>4.18588659208236E-2</v>
      </c>
      <c r="P25" s="19">
        <v>3.9483635464780002E-2</v>
      </c>
      <c r="Q25" s="19">
        <v>3.7041733241259971E-2</v>
      </c>
      <c r="R25" s="19">
        <v>3.8088727022364259E-2</v>
      </c>
      <c r="S25" s="19">
        <v>4.2977652319006333E-2</v>
      </c>
      <c r="T25" s="19">
        <v>4.8098511544987045E-2</v>
      </c>
      <c r="U25" s="19">
        <v>5.257022522977256E-2</v>
      </c>
      <c r="V25" s="19">
        <v>5.850256201402524E-2</v>
      </c>
      <c r="W25" s="19">
        <v>6.4299548257770206E-2</v>
      </c>
      <c r="X25" s="19">
        <v>6.3711111425691538E-2</v>
      </c>
      <c r="Y25" s="19">
        <v>6.3711111425691538E-2</v>
      </c>
      <c r="Z25" s="19">
        <v>6.3711111425691538E-2</v>
      </c>
      <c r="AA25" s="19">
        <v>6.3711111425691538E-2</v>
      </c>
      <c r="AB25" s="19">
        <v>6.3711111425691538E-2</v>
      </c>
      <c r="AC25" s="19">
        <v>6.3711111425691538E-2</v>
      </c>
      <c r="AD25" s="19">
        <v>6.3711111425691538E-2</v>
      </c>
      <c r="AE25" s="19">
        <v>6.3711111425691538E-2</v>
      </c>
      <c r="AF25" s="19">
        <v>6.3711111425691538E-2</v>
      </c>
      <c r="AG25" s="19">
        <v>6.3711111425691538E-2</v>
      </c>
      <c r="AH25" s="19">
        <v>6.3711111425691538E-2</v>
      </c>
      <c r="AI25" s="19">
        <v>6.3711111425691538E-2</v>
      </c>
      <c r="AJ25" s="19">
        <v>6.3711111425691538E-2</v>
      </c>
      <c r="AK25" s="19">
        <v>6.3711111425691538E-2</v>
      </c>
      <c r="AL25" s="19">
        <v>6.3711111425691538E-2</v>
      </c>
      <c r="AM25" s="19">
        <v>6.3711111425691538E-2</v>
      </c>
      <c r="AN25" s="19">
        <v>6.3711111425691538E-2</v>
      </c>
      <c r="AO25" s="19">
        <v>6.3711111425691538E-2</v>
      </c>
      <c r="AP25" s="19">
        <v>6.3711111425691538E-2</v>
      </c>
      <c r="AQ25" s="19">
        <v>6.3711111425691538E-2</v>
      </c>
      <c r="AR25" s="19">
        <v>6.3711111425691538E-2</v>
      </c>
      <c r="AS25" s="19">
        <v>6.3711111425691497E-2</v>
      </c>
      <c r="AT25" s="19">
        <v>6.3711111425691497E-2</v>
      </c>
      <c r="AU25" s="19">
        <v>6.3711111425691497E-2</v>
      </c>
      <c r="AV25" s="19">
        <v>6.3711111425691497E-2</v>
      </c>
      <c r="AW25" s="19">
        <v>6.3711111425691497E-2</v>
      </c>
      <c r="AX25" s="19">
        <v>6.3711111425691497E-2</v>
      </c>
      <c r="AY25" s="19">
        <v>6.3711111425691497E-2</v>
      </c>
      <c r="AZ25" s="19">
        <v>6.3711111425691497E-2</v>
      </c>
      <c r="BA25" s="19">
        <v>6.3711111425691497E-2</v>
      </c>
    </row>
    <row r="26" spans="1:53" x14ac:dyDescent="0.35">
      <c r="A26" s="18" t="str">
        <f>[4]EPBA!B18</f>
        <v>LVA</v>
      </c>
      <c r="B26" s="18" t="s">
        <v>60</v>
      </c>
      <c r="C26" s="19">
        <v>2.3287825559857346E-3</v>
      </c>
      <c r="D26" s="19">
        <v>2.5943527246437485E-3</v>
      </c>
      <c r="E26" s="19">
        <v>9.2357827676678422E-3</v>
      </c>
      <c r="F26" s="19">
        <v>9.7907424827132494E-3</v>
      </c>
      <c r="G26" s="19">
        <v>9.7301864635140293E-3</v>
      </c>
      <c r="H26" s="19">
        <v>9.6328762459531418E-3</v>
      </c>
      <c r="I26" s="19">
        <v>2.0999685541567125E-2</v>
      </c>
      <c r="J26" s="19">
        <v>1.6470741507328839E-2</v>
      </c>
      <c r="K26" s="19">
        <v>1.4903767523818959E-2</v>
      </c>
      <c r="L26" s="19">
        <v>1.3059692513592755E-2</v>
      </c>
      <c r="M26" s="19">
        <v>1.4299328170182257E-2</v>
      </c>
      <c r="N26" s="19">
        <v>1.3250771202747555E-2</v>
      </c>
      <c r="O26" s="19">
        <v>1.5627781912644478E-2</v>
      </c>
      <c r="P26" s="19">
        <v>1.0255845941540102E-2</v>
      </c>
      <c r="Q26" s="19">
        <v>1.1278703092589853E-2</v>
      </c>
      <c r="R26" s="19">
        <v>1.0709049393488322E-2</v>
      </c>
      <c r="S26" s="19">
        <v>1.1213390807572585E-2</v>
      </c>
      <c r="T26" s="19">
        <v>2.4030064260555439E-2</v>
      </c>
      <c r="U26" s="19">
        <v>2.3582972169073721E-2</v>
      </c>
      <c r="V26" s="19">
        <v>2.5450274463468425E-2</v>
      </c>
      <c r="W26" s="19">
        <v>3.171778579857689E-2</v>
      </c>
      <c r="X26" s="19">
        <v>3.6531188312862457E-2</v>
      </c>
      <c r="Y26" s="19">
        <v>3.6531188312862457E-2</v>
      </c>
      <c r="Z26" s="19">
        <v>3.6531188312862457E-2</v>
      </c>
      <c r="AA26" s="19">
        <v>3.6531188312862457E-2</v>
      </c>
      <c r="AB26" s="19">
        <v>3.6531188312862457E-2</v>
      </c>
      <c r="AC26" s="19">
        <v>3.6531188312862457E-2</v>
      </c>
      <c r="AD26" s="19">
        <v>3.6531188312862457E-2</v>
      </c>
      <c r="AE26" s="19">
        <v>3.6531188312862457E-2</v>
      </c>
      <c r="AF26" s="19">
        <v>3.6531188312862457E-2</v>
      </c>
      <c r="AG26" s="19">
        <v>3.6531188312862457E-2</v>
      </c>
      <c r="AH26" s="19">
        <v>3.6531188312862457E-2</v>
      </c>
      <c r="AI26" s="19">
        <v>3.6531188312862457E-2</v>
      </c>
      <c r="AJ26" s="19">
        <v>3.6531188312862457E-2</v>
      </c>
      <c r="AK26" s="19">
        <v>3.6531188312862457E-2</v>
      </c>
      <c r="AL26" s="19">
        <v>3.6531188312862457E-2</v>
      </c>
      <c r="AM26" s="19">
        <v>3.6531188312862457E-2</v>
      </c>
      <c r="AN26" s="19">
        <v>3.6531188312862457E-2</v>
      </c>
      <c r="AO26" s="19">
        <v>3.6531188312862457E-2</v>
      </c>
      <c r="AP26" s="19">
        <v>3.6531188312862457E-2</v>
      </c>
      <c r="AQ26" s="19">
        <v>3.6531188312862457E-2</v>
      </c>
      <c r="AR26" s="19">
        <v>3.6531188312862457E-2</v>
      </c>
      <c r="AS26" s="19">
        <v>3.6531188312862499E-2</v>
      </c>
      <c r="AT26" s="19">
        <v>3.6531188312862499E-2</v>
      </c>
      <c r="AU26" s="19">
        <v>3.6531188312862499E-2</v>
      </c>
      <c r="AV26" s="19">
        <v>3.6531188312862499E-2</v>
      </c>
      <c r="AW26" s="19">
        <v>3.6531188312862499E-2</v>
      </c>
      <c r="AX26" s="19">
        <v>3.6531188312862499E-2</v>
      </c>
      <c r="AY26" s="19">
        <v>3.6531188312862499E-2</v>
      </c>
      <c r="AZ26" s="19">
        <v>3.6531188312862499E-2</v>
      </c>
      <c r="BA26" s="19">
        <v>3.6531188312862499E-2</v>
      </c>
    </row>
    <row r="27" spans="1:53" x14ac:dyDescent="0.35">
      <c r="A27" s="18" t="str">
        <f>[4]EPBA!B21</f>
        <v>MLT</v>
      </c>
      <c r="B27" s="18" t="s">
        <v>61</v>
      </c>
      <c r="C27" s="19">
        <v>4.0535168647611017E-2</v>
      </c>
      <c r="D27" s="19">
        <v>4.6381751852324273E-2</v>
      </c>
      <c r="E27" s="19">
        <v>5.9174396297490141E-2</v>
      </c>
      <c r="F27" s="19">
        <v>4.6243200176880044E-2</v>
      </c>
      <c r="G27" s="19">
        <v>4.218575650369278E-2</v>
      </c>
      <c r="H27" s="19">
        <v>4.5067990061410136E-2</v>
      </c>
      <c r="I27" s="19">
        <v>3.9497445072757591E-2</v>
      </c>
      <c r="J27" s="19">
        <v>3.7037792442259583E-2</v>
      </c>
      <c r="K27" s="19">
        <v>4.0359721382850364E-2</v>
      </c>
      <c r="L27" s="19">
        <v>4.630502007144862E-2</v>
      </c>
      <c r="M27" s="19">
        <v>4.3617040804586144E-2</v>
      </c>
      <c r="N27" s="19">
        <v>4.5335479921939918E-2</v>
      </c>
      <c r="O27" s="19">
        <v>4.7276166919480833E-2</v>
      </c>
      <c r="P27" s="19">
        <v>4.5758188365567783E-2</v>
      </c>
      <c r="Q27" s="19">
        <v>4.8205275739110306E-2</v>
      </c>
      <c r="R27" s="19">
        <v>5.075983242121937E-2</v>
      </c>
      <c r="S27" s="19">
        <v>5.8357368287413995E-2</v>
      </c>
      <c r="T27" s="19">
        <v>6.6371916528751421E-2</v>
      </c>
      <c r="U27" s="19">
        <v>7.0168987652050679E-2</v>
      </c>
      <c r="V27" s="19">
        <v>7.5716551386356828E-2</v>
      </c>
      <c r="W27" s="19">
        <v>8.2155934061953304E-2</v>
      </c>
      <c r="X27" s="19">
        <v>8.0835748220057055E-2</v>
      </c>
      <c r="Y27" s="19">
        <v>8.0835748220057055E-2</v>
      </c>
      <c r="Z27" s="19">
        <v>8.0835748220057055E-2</v>
      </c>
      <c r="AA27" s="19">
        <v>8.0835748220057055E-2</v>
      </c>
      <c r="AB27" s="19">
        <v>8.0835748220057055E-2</v>
      </c>
      <c r="AC27" s="19">
        <v>8.0835748220057055E-2</v>
      </c>
      <c r="AD27" s="19">
        <v>8.0835748220057055E-2</v>
      </c>
      <c r="AE27" s="19">
        <v>8.0835748220057055E-2</v>
      </c>
      <c r="AF27" s="19">
        <v>8.0835748220057055E-2</v>
      </c>
      <c r="AG27" s="19">
        <v>8.0835748220057055E-2</v>
      </c>
      <c r="AH27" s="19">
        <v>8.0835748220057055E-2</v>
      </c>
      <c r="AI27" s="19">
        <v>8.0835748220057055E-2</v>
      </c>
      <c r="AJ27" s="19">
        <v>8.0835748220057055E-2</v>
      </c>
      <c r="AK27" s="19">
        <v>8.0835748220057055E-2</v>
      </c>
      <c r="AL27" s="19">
        <v>8.0835748220057055E-2</v>
      </c>
      <c r="AM27" s="19">
        <v>8.0835748220057055E-2</v>
      </c>
      <c r="AN27" s="19">
        <v>8.0835748220057055E-2</v>
      </c>
      <c r="AO27" s="19">
        <v>8.0835748220057055E-2</v>
      </c>
      <c r="AP27" s="19">
        <v>8.0835748220057055E-2</v>
      </c>
      <c r="AQ27" s="19">
        <v>8.0835748220057055E-2</v>
      </c>
      <c r="AR27" s="19">
        <v>8.0835748220057055E-2</v>
      </c>
      <c r="AS27" s="19">
        <v>8.0835748220057096E-2</v>
      </c>
      <c r="AT27" s="19">
        <v>8.0835748220057096E-2</v>
      </c>
      <c r="AU27" s="19">
        <v>8.0835748220057096E-2</v>
      </c>
      <c r="AV27" s="19">
        <v>8.0835748220057096E-2</v>
      </c>
      <c r="AW27" s="19">
        <v>8.0835748220057096E-2</v>
      </c>
      <c r="AX27" s="19">
        <v>8.0835748220057096E-2</v>
      </c>
      <c r="AY27" s="19">
        <v>8.0835748220057096E-2</v>
      </c>
      <c r="AZ27" s="19">
        <v>8.0835748220057096E-2</v>
      </c>
      <c r="BA27" s="19">
        <v>8.0835748220057096E-2</v>
      </c>
    </row>
    <row r="28" spans="1:53" x14ac:dyDescent="0.35">
      <c r="A28" s="18" t="str">
        <f>[4]EPBA!B22</f>
        <v>NLD</v>
      </c>
      <c r="B28" s="18" t="s">
        <v>62</v>
      </c>
      <c r="C28" s="19">
        <v>1.4718769616997942E-2</v>
      </c>
      <c r="D28" s="19">
        <v>1.1441336407925969E-2</v>
      </c>
      <c r="E28" s="19">
        <v>9.7795377969971987E-3</v>
      </c>
      <c r="F28" s="19">
        <v>1.0546233447559736E-2</v>
      </c>
      <c r="G28" s="19">
        <v>1.126966919875445E-2</v>
      </c>
      <c r="H28" s="19">
        <v>1.1954106140558545E-2</v>
      </c>
      <c r="I28" s="19">
        <v>1.7830983325999816E-2</v>
      </c>
      <c r="J28" s="19">
        <v>1.8874244101101303E-2</v>
      </c>
      <c r="K28" s="19">
        <v>2.0708234808437333E-2</v>
      </c>
      <c r="L28" s="19">
        <v>2.1057820304092426E-2</v>
      </c>
      <c r="M28" s="19">
        <v>1.8884649669931374E-2</v>
      </c>
      <c r="N28" s="19">
        <v>1.7027616191705362E-2</v>
      </c>
      <c r="O28" s="19">
        <v>1.9067387356388198E-2</v>
      </c>
      <c r="P28" s="19">
        <v>1.9540383416554188E-2</v>
      </c>
      <c r="Q28" s="19">
        <v>1.968726331018901E-2</v>
      </c>
      <c r="R28" s="19">
        <v>2.0550055740453228E-2</v>
      </c>
      <c r="S28" s="19">
        <v>2.0689964605438333E-2</v>
      </c>
      <c r="T28" s="19">
        <v>2.0573558603785715E-2</v>
      </c>
      <c r="U28" s="19">
        <v>2.2141720445354274E-2</v>
      </c>
      <c r="V28" s="19">
        <v>2.5133295458965078E-2</v>
      </c>
      <c r="W28" s="19">
        <v>2.5325324671003107E-2</v>
      </c>
      <c r="X28" s="19">
        <v>2.500184896048176E-2</v>
      </c>
      <c r="Y28" s="19">
        <v>2.500184896048176E-2</v>
      </c>
      <c r="Z28" s="19">
        <v>2.500184896048176E-2</v>
      </c>
      <c r="AA28" s="19">
        <v>2.500184896048176E-2</v>
      </c>
      <c r="AB28" s="19">
        <v>2.500184896048176E-2</v>
      </c>
      <c r="AC28" s="19">
        <v>2.500184896048176E-2</v>
      </c>
      <c r="AD28" s="19">
        <v>2.500184896048176E-2</v>
      </c>
      <c r="AE28" s="19">
        <v>2.500184896048176E-2</v>
      </c>
      <c r="AF28" s="19">
        <v>2.500184896048176E-2</v>
      </c>
      <c r="AG28" s="19">
        <v>2.500184896048176E-2</v>
      </c>
      <c r="AH28" s="19">
        <v>2.500184896048176E-2</v>
      </c>
      <c r="AI28" s="19">
        <v>2.500184896048176E-2</v>
      </c>
      <c r="AJ28" s="19">
        <v>2.500184896048176E-2</v>
      </c>
      <c r="AK28" s="19">
        <v>2.500184896048176E-2</v>
      </c>
      <c r="AL28" s="19">
        <v>2.500184896048176E-2</v>
      </c>
      <c r="AM28" s="19">
        <v>2.500184896048176E-2</v>
      </c>
      <c r="AN28" s="19">
        <v>2.500184896048176E-2</v>
      </c>
      <c r="AO28" s="19">
        <v>2.500184896048176E-2</v>
      </c>
      <c r="AP28" s="19">
        <v>2.500184896048176E-2</v>
      </c>
      <c r="AQ28" s="19">
        <v>2.500184896048176E-2</v>
      </c>
      <c r="AR28" s="19">
        <v>2.500184896048176E-2</v>
      </c>
      <c r="AS28" s="19">
        <v>2.5001848960481798E-2</v>
      </c>
      <c r="AT28" s="19">
        <v>2.5001848960481798E-2</v>
      </c>
      <c r="AU28" s="19">
        <v>2.5001848960481798E-2</v>
      </c>
      <c r="AV28" s="19">
        <v>2.5001848960481798E-2</v>
      </c>
      <c r="AW28" s="19">
        <v>2.5001848960481798E-2</v>
      </c>
      <c r="AX28" s="19">
        <v>2.5001848960481798E-2</v>
      </c>
      <c r="AY28" s="19">
        <v>2.5001848960481798E-2</v>
      </c>
      <c r="AZ28" s="19">
        <v>2.5001848960481798E-2</v>
      </c>
      <c r="BA28" s="19">
        <v>2.5001848960481798E-2</v>
      </c>
    </row>
    <row r="29" spans="1:53" x14ac:dyDescent="0.35">
      <c r="A29" s="18" t="str">
        <f>[4]EPBA!B23</f>
        <v>NOR</v>
      </c>
      <c r="B29" s="18" t="s">
        <v>63</v>
      </c>
      <c r="C29" s="19">
        <v>2.3222744414134614E-3</v>
      </c>
      <c r="D29" s="19">
        <v>1.8874218471309995E-3</v>
      </c>
      <c r="E29" s="19">
        <v>3.6504723607013317E-3</v>
      </c>
      <c r="F29" s="19">
        <v>5.2695576392025999E-3</v>
      </c>
      <c r="G29" s="19">
        <v>6.3253390718130027E-3</v>
      </c>
      <c r="H29" s="19">
        <v>9.0896570968123126E-3</v>
      </c>
      <c r="I29" s="19">
        <v>9.9932534771888619E-3</v>
      </c>
      <c r="J29" s="19">
        <v>1.0980078357836039E-2</v>
      </c>
      <c r="K29" s="19">
        <v>1.048573255483997E-2</v>
      </c>
      <c r="L29" s="19">
        <v>1.2726803868918611E-2</v>
      </c>
      <c r="M29" s="19">
        <v>1.1723932249286624E-2</v>
      </c>
      <c r="N29" s="19">
        <v>1.1918964272677576E-2</v>
      </c>
      <c r="O29" s="19">
        <v>1.2182678636327837E-2</v>
      </c>
      <c r="P29" s="19">
        <v>1.3581202688967151E-2</v>
      </c>
      <c r="Q29" s="19">
        <v>1.4589679432488097E-2</v>
      </c>
      <c r="R29" s="19">
        <v>1.6270677125973923E-2</v>
      </c>
      <c r="S29" s="19">
        <v>1.974151241373966E-2</v>
      </c>
      <c r="T29" s="19">
        <v>2.5371609527994249E-2</v>
      </c>
      <c r="U29" s="19">
        <v>2.7768974186275896E-2</v>
      </c>
      <c r="V29" s="19">
        <v>3.0865527820887698E-2</v>
      </c>
      <c r="W29" s="19">
        <v>3.4583883819619667E-2</v>
      </c>
      <c r="X29" s="19">
        <v>3.6574743931986405E-2</v>
      </c>
      <c r="Y29" s="19">
        <v>3.6574743931986405E-2</v>
      </c>
      <c r="Z29" s="19">
        <v>3.6574743931986405E-2</v>
      </c>
      <c r="AA29" s="19">
        <v>3.6574743931986405E-2</v>
      </c>
      <c r="AB29" s="19">
        <v>3.6574743931986405E-2</v>
      </c>
      <c r="AC29" s="19">
        <v>3.6574743931986405E-2</v>
      </c>
      <c r="AD29" s="19">
        <v>3.6574743931986405E-2</v>
      </c>
      <c r="AE29" s="19">
        <v>3.6574743931986405E-2</v>
      </c>
      <c r="AF29" s="19">
        <v>3.6574743931986405E-2</v>
      </c>
      <c r="AG29" s="19">
        <v>3.6574743931986405E-2</v>
      </c>
      <c r="AH29" s="19">
        <v>3.6574743931986405E-2</v>
      </c>
      <c r="AI29" s="19">
        <v>3.6574743931986405E-2</v>
      </c>
      <c r="AJ29" s="19">
        <v>3.6574743931986405E-2</v>
      </c>
      <c r="AK29" s="19">
        <v>3.6574743931986405E-2</v>
      </c>
      <c r="AL29" s="19">
        <v>3.6574743931986405E-2</v>
      </c>
      <c r="AM29" s="19">
        <v>3.6574743931986405E-2</v>
      </c>
      <c r="AN29" s="19">
        <v>3.6574743931986405E-2</v>
      </c>
      <c r="AO29" s="19">
        <v>3.6574743931986405E-2</v>
      </c>
      <c r="AP29" s="19">
        <v>3.6574743931986405E-2</v>
      </c>
      <c r="AQ29" s="19">
        <v>3.6574743931986405E-2</v>
      </c>
      <c r="AR29" s="19">
        <v>3.6574743931986405E-2</v>
      </c>
      <c r="AS29" s="19">
        <v>3.6574743931986398E-2</v>
      </c>
      <c r="AT29" s="19">
        <v>3.6574743931986398E-2</v>
      </c>
      <c r="AU29" s="19">
        <v>3.6574743931986398E-2</v>
      </c>
      <c r="AV29" s="19">
        <v>3.6574743931986398E-2</v>
      </c>
      <c r="AW29" s="19">
        <v>3.6574743931986398E-2</v>
      </c>
      <c r="AX29" s="19">
        <v>3.6574743931986398E-2</v>
      </c>
      <c r="AY29" s="19">
        <v>3.6574743931986398E-2</v>
      </c>
      <c r="AZ29" s="19">
        <v>3.6574743931986398E-2</v>
      </c>
      <c r="BA29" s="19">
        <v>3.6574743931986398E-2</v>
      </c>
    </row>
    <row r="30" spans="1:53" x14ac:dyDescent="0.35">
      <c r="A30" s="18" t="str">
        <f>[4]EPBA!B24</f>
        <v>POL</v>
      </c>
      <c r="B30" s="18" t="s">
        <v>64</v>
      </c>
      <c r="C30" s="19">
        <v>5.7555684947029001E-3</v>
      </c>
      <c r="D30" s="19">
        <v>9.6305444122901269E-3</v>
      </c>
      <c r="E30" s="19">
        <v>7.6492570341871223E-3</v>
      </c>
      <c r="F30" s="19">
        <v>8.0985449757165692E-3</v>
      </c>
      <c r="G30" s="19">
        <v>8.0723714762677215E-3</v>
      </c>
      <c r="H30" s="19">
        <v>7.5430700485242747E-3</v>
      </c>
      <c r="I30" s="19">
        <v>1.0320361237066384E-2</v>
      </c>
      <c r="J30" s="19">
        <v>9.2274988508852449E-3</v>
      </c>
      <c r="K30" s="19">
        <v>9.629242251303221E-3</v>
      </c>
      <c r="L30" s="19">
        <v>1.0618686674303966E-2</v>
      </c>
      <c r="M30" s="19">
        <v>9.5933608232869425E-3</v>
      </c>
      <c r="N30" s="19">
        <v>9.5456185138669981E-3</v>
      </c>
      <c r="O30" s="19">
        <v>9.5838550184006929E-3</v>
      </c>
      <c r="P30" s="19">
        <v>8.9455367603493204E-3</v>
      </c>
      <c r="Q30" s="19">
        <v>1.0913910026416338E-2</v>
      </c>
      <c r="R30" s="19">
        <v>1.1058395100614968E-2</v>
      </c>
      <c r="S30" s="19">
        <v>1.2405196718903101E-2</v>
      </c>
      <c r="T30" s="19">
        <v>1.379620493572843E-2</v>
      </c>
      <c r="U30" s="19">
        <v>1.3187644515942279E-2</v>
      </c>
      <c r="V30" s="19">
        <v>1.2892348832906634E-2</v>
      </c>
      <c r="W30" s="19">
        <v>1.3607370224989148E-2</v>
      </c>
      <c r="X30" s="19">
        <v>1.3435204588844644E-2</v>
      </c>
      <c r="Y30" s="19">
        <v>1.3435204588844644E-2</v>
      </c>
      <c r="Z30" s="19">
        <v>1.3435204588844644E-2</v>
      </c>
      <c r="AA30" s="19">
        <v>1.3435204588844644E-2</v>
      </c>
      <c r="AB30" s="19">
        <v>1.3435204588844644E-2</v>
      </c>
      <c r="AC30" s="19">
        <v>1.3435204588844644E-2</v>
      </c>
      <c r="AD30" s="19">
        <v>1.3435204588844644E-2</v>
      </c>
      <c r="AE30" s="19">
        <v>1.3435204588844644E-2</v>
      </c>
      <c r="AF30" s="19">
        <v>1.3435204588844644E-2</v>
      </c>
      <c r="AG30" s="19">
        <v>1.3435204588844644E-2</v>
      </c>
      <c r="AH30" s="19">
        <v>1.3435204588844644E-2</v>
      </c>
      <c r="AI30" s="19">
        <v>1.3435204588844644E-2</v>
      </c>
      <c r="AJ30" s="19">
        <v>1.3435204588844644E-2</v>
      </c>
      <c r="AK30" s="19">
        <v>1.3435204588844644E-2</v>
      </c>
      <c r="AL30" s="19">
        <v>1.3435204588844644E-2</v>
      </c>
      <c r="AM30" s="19">
        <v>1.3435204588844644E-2</v>
      </c>
      <c r="AN30" s="19">
        <v>1.3435204588844644E-2</v>
      </c>
      <c r="AO30" s="19">
        <v>1.3435204588844644E-2</v>
      </c>
      <c r="AP30" s="19">
        <v>1.3435204588844644E-2</v>
      </c>
      <c r="AQ30" s="19">
        <v>1.3435204588844644E-2</v>
      </c>
      <c r="AR30" s="19">
        <v>1.3435204588844644E-2</v>
      </c>
      <c r="AS30" s="19">
        <v>1.3435204588844601E-2</v>
      </c>
      <c r="AT30" s="19">
        <v>1.3435204588844601E-2</v>
      </c>
      <c r="AU30" s="19">
        <v>1.3435204588844601E-2</v>
      </c>
      <c r="AV30" s="19">
        <v>1.3435204588844601E-2</v>
      </c>
      <c r="AW30" s="19">
        <v>1.3435204588844601E-2</v>
      </c>
      <c r="AX30" s="19">
        <v>1.3435204588844601E-2</v>
      </c>
      <c r="AY30" s="19">
        <v>1.3435204588844601E-2</v>
      </c>
      <c r="AZ30" s="19">
        <v>1.3435204588844601E-2</v>
      </c>
      <c r="BA30" s="19">
        <v>1.3435204588844601E-2</v>
      </c>
    </row>
    <row r="31" spans="1:53" x14ac:dyDescent="0.35">
      <c r="A31" s="18" t="str">
        <f>[4]EPBA!B25</f>
        <v>PRT</v>
      </c>
      <c r="B31" s="18" t="s">
        <v>65</v>
      </c>
      <c r="C31" s="19">
        <v>2.1640649616689058E-3</v>
      </c>
      <c r="D31" s="19">
        <v>2.5352742793183117E-3</v>
      </c>
      <c r="E31" s="19">
        <v>2.4632964656486128E-3</v>
      </c>
      <c r="F31" s="19">
        <v>3.0482704466211234E-3</v>
      </c>
      <c r="G31" s="19">
        <v>3.9304026484974454E-3</v>
      </c>
      <c r="H31" s="19">
        <v>4.7309164443623715E-3</v>
      </c>
      <c r="I31" s="19">
        <v>4.476322749148021E-3</v>
      </c>
      <c r="J31" s="19">
        <v>4.0876531757454079E-3</v>
      </c>
      <c r="K31" s="19">
        <v>4.3340708587015679E-3</v>
      </c>
      <c r="L31" s="19">
        <v>5.0863029210582913E-3</v>
      </c>
      <c r="M31" s="19">
        <v>4.891768020925895E-3</v>
      </c>
      <c r="N31" s="19">
        <v>5.1351765570565909E-3</v>
      </c>
      <c r="O31" s="19">
        <v>5.4136633527539831E-3</v>
      </c>
      <c r="P31" s="19">
        <v>5.2877294465466058E-3</v>
      </c>
      <c r="Q31" s="19">
        <v>5.1199354562491625E-3</v>
      </c>
      <c r="R31" s="19">
        <v>5.2515134878580103E-3</v>
      </c>
      <c r="S31" s="19">
        <v>5.9563592270726745E-3</v>
      </c>
      <c r="T31" s="19">
        <v>6.6875063413913537E-3</v>
      </c>
      <c r="U31" s="19">
        <v>6.9616607266781601E-3</v>
      </c>
      <c r="V31" s="19">
        <v>7.5141307684711131E-3</v>
      </c>
      <c r="W31" s="19">
        <v>8.1806698056732137E-3</v>
      </c>
      <c r="X31" s="19">
        <v>8.1248717950702203E-3</v>
      </c>
      <c r="Y31" s="19">
        <v>8.1248717950702203E-3</v>
      </c>
      <c r="Z31" s="19">
        <v>8.1248717950702203E-3</v>
      </c>
      <c r="AA31" s="19">
        <v>8.1248717950702203E-3</v>
      </c>
      <c r="AB31" s="19">
        <v>8.1248717950702203E-3</v>
      </c>
      <c r="AC31" s="19">
        <v>8.1248717950702203E-3</v>
      </c>
      <c r="AD31" s="19">
        <v>8.1248717950702203E-3</v>
      </c>
      <c r="AE31" s="19">
        <v>8.1248717950702203E-3</v>
      </c>
      <c r="AF31" s="19">
        <v>8.1248717950702203E-3</v>
      </c>
      <c r="AG31" s="19">
        <v>8.1248717950702203E-3</v>
      </c>
      <c r="AH31" s="19">
        <v>8.1248717950702203E-3</v>
      </c>
      <c r="AI31" s="19">
        <v>8.1248717950702203E-3</v>
      </c>
      <c r="AJ31" s="19">
        <v>8.1248717950702203E-3</v>
      </c>
      <c r="AK31" s="19">
        <v>8.1248717950702203E-3</v>
      </c>
      <c r="AL31" s="19">
        <v>8.1248717950702203E-3</v>
      </c>
      <c r="AM31" s="19">
        <v>8.1248717950702203E-3</v>
      </c>
      <c r="AN31" s="19">
        <v>8.1248717950702203E-3</v>
      </c>
      <c r="AO31" s="19">
        <v>8.1248717950702203E-3</v>
      </c>
      <c r="AP31" s="19">
        <v>8.1248717950702203E-3</v>
      </c>
      <c r="AQ31" s="19">
        <v>8.1248717950702203E-3</v>
      </c>
      <c r="AR31" s="19">
        <v>8.1248717950702203E-3</v>
      </c>
      <c r="AS31" s="19">
        <v>8.1248717950702203E-3</v>
      </c>
      <c r="AT31" s="19">
        <v>8.1248717950702203E-3</v>
      </c>
      <c r="AU31" s="19">
        <v>8.1248717950702203E-3</v>
      </c>
      <c r="AV31" s="19">
        <v>8.1248717950702203E-3</v>
      </c>
      <c r="AW31" s="19">
        <v>8.1248717950702203E-3</v>
      </c>
      <c r="AX31" s="19">
        <v>8.1248717950702203E-3</v>
      </c>
      <c r="AY31" s="19">
        <v>8.1248717950702203E-3</v>
      </c>
      <c r="AZ31" s="19">
        <v>8.1248717950702203E-3</v>
      </c>
      <c r="BA31" s="19">
        <v>8.1248717950702203E-3</v>
      </c>
    </row>
    <row r="32" spans="1:53" x14ac:dyDescent="0.35">
      <c r="A32" s="18" t="str">
        <f>[4]EPBA!B26</f>
        <v>ROU</v>
      </c>
      <c r="B32" s="18" t="s">
        <v>36</v>
      </c>
      <c r="C32" s="19">
        <v>6.5672910880444468E-2</v>
      </c>
      <c r="D32" s="19">
        <v>5.9878304832200829E-2</v>
      </c>
      <c r="E32" s="19">
        <v>6.5799223682477467E-2</v>
      </c>
      <c r="F32" s="19">
        <v>8.0551174727730879E-2</v>
      </c>
      <c r="G32" s="19">
        <v>7.2280821678259916E-2</v>
      </c>
      <c r="H32" s="19">
        <v>7.4903976154052462E-2</v>
      </c>
      <c r="I32" s="19">
        <v>7.7829620566270824E-2</v>
      </c>
      <c r="J32" s="19">
        <v>8.172714482439844E-2</v>
      </c>
      <c r="K32" s="19">
        <v>9.343458281260078E-2</v>
      </c>
      <c r="L32" s="19">
        <v>9.2333846060153629E-2</v>
      </c>
      <c r="M32" s="19">
        <v>8.4525969284765051E-2</v>
      </c>
      <c r="N32" s="19">
        <v>8.6976120628182663E-2</v>
      </c>
      <c r="O32" s="19">
        <v>8.9137361808610829E-2</v>
      </c>
      <c r="P32" s="19">
        <v>8.5960655592901503E-2</v>
      </c>
      <c r="Q32" s="19">
        <v>8.1409387930499455E-2</v>
      </c>
      <c r="R32" s="19">
        <v>8.2077734591667673E-2</v>
      </c>
      <c r="S32" s="19">
        <v>9.1747997331095718E-2</v>
      </c>
      <c r="T32" s="19">
        <v>9.836959938578009E-2</v>
      </c>
      <c r="U32" s="19">
        <v>0.10539825351381812</v>
      </c>
      <c r="V32" s="19">
        <v>0.1115496229870203</v>
      </c>
      <c r="W32" s="19">
        <v>0.11988112215175013</v>
      </c>
      <c r="X32" s="19">
        <v>0.11848816689576572</v>
      </c>
      <c r="Y32" s="19">
        <v>0.11848816689576572</v>
      </c>
      <c r="Z32" s="19">
        <v>0.11848816689576572</v>
      </c>
      <c r="AA32" s="19">
        <v>0.11848816689576572</v>
      </c>
      <c r="AB32" s="19">
        <v>0.11848816689576572</v>
      </c>
      <c r="AC32" s="19">
        <v>0.11848816689576572</v>
      </c>
      <c r="AD32" s="19">
        <v>0.11848816689576572</v>
      </c>
      <c r="AE32" s="19">
        <v>0.11848816689576572</v>
      </c>
      <c r="AF32" s="19">
        <v>0.11848816689576572</v>
      </c>
      <c r="AG32" s="19">
        <v>0.11848816689576572</v>
      </c>
      <c r="AH32" s="19">
        <v>0.11848816689576572</v>
      </c>
      <c r="AI32" s="19">
        <v>0.11848816689576572</v>
      </c>
      <c r="AJ32" s="19">
        <v>0.11848816689576572</v>
      </c>
      <c r="AK32" s="19">
        <v>0.11848816689576572</v>
      </c>
      <c r="AL32" s="19">
        <v>0.11848816689576572</v>
      </c>
      <c r="AM32" s="19">
        <v>0.11848816689576572</v>
      </c>
      <c r="AN32" s="19">
        <v>0.11848816689576572</v>
      </c>
      <c r="AO32" s="19">
        <v>0.11848816689576572</v>
      </c>
      <c r="AP32" s="19">
        <v>0.11848816689576572</v>
      </c>
      <c r="AQ32" s="19">
        <v>0.11848816689576572</v>
      </c>
      <c r="AR32" s="19">
        <v>0.11848816689576572</v>
      </c>
      <c r="AS32" s="19">
        <v>0.118488166895766</v>
      </c>
      <c r="AT32" s="19">
        <v>0.118488166895766</v>
      </c>
      <c r="AU32" s="19">
        <v>0.118488166895766</v>
      </c>
      <c r="AV32" s="19">
        <v>0.118488166895766</v>
      </c>
      <c r="AW32" s="19">
        <v>0.118488166895766</v>
      </c>
      <c r="AX32" s="19">
        <v>0.118488166895766</v>
      </c>
      <c r="AY32" s="19">
        <v>0.118488166895766</v>
      </c>
      <c r="AZ32" s="19">
        <v>0.118488166895766</v>
      </c>
      <c r="BA32" s="19">
        <v>0.118488166895766</v>
      </c>
    </row>
    <row r="33" spans="1:53" x14ac:dyDescent="0.35">
      <c r="A33" s="18" t="str">
        <f>[4]EPBA!B27</f>
        <v>SVK</v>
      </c>
      <c r="B33" s="18" t="s">
        <v>37</v>
      </c>
      <c r="C33" s="19">
        <v>2.4159427817399548E-2</v>
      </c>
      <c r="D33" s="19">
        <v>2.3456281001118687E-2</v>
      </c>
      <c r="E33" s="19">
        <v>2.1031842870415023E-2</v>
      </c>
      <c r="F33" s="19">
        <v>2.6664659295899586E-2</v>
      </c>
      <c r="G33" s="19">
        <v>2.1541426186214158E-2</v>
      </c>
      <c r="H33" s="19">
        <v>1.8953856227428463E-2</v>
      </c>
      <c r="I33" s="19">
        <v>1.3063629376565352E-2</v>
      </c>
      <c r="J33" s="19">
        <v>9.4114312573565385E-3</v>
      </c>
      <c r="K33" s="19">
        <v>7.5379851775494036E-3</v>
      </c>
      <c r="L33" s="19">
        <v>8.2925122070137015E-3</v>
      </c>
      <c r="M33" s="19">
        <v>6.903237687826194E-3</v>
      </c>
      <c r="N33" s="19">
        <v>6.2919530542883103E-3</v>
      </c>
      <c r="O33" s="19">
        <v>1.0807774269483362E-2</v>
      </c>
      <c r="P33" s="19">
        <v>9.5835010984000411E-3</v>
      </c>
      <c r="Q33" s="19">
        <v>8.4520713557647113E-3</v>
      </c>
      <c r="R33" s="19">
        <v>9.6949567004542755E-3</v>
      </c>
      <c r="S33" s="19">
        <v>1.1949569758630242E-2</v>
      </c>
      <c r="T33" s="19">
        <v>1.4472631832391359E-2</v>
      </c>
      <c r="U33" s="19">
        <v>1.5088173833611699E-2</v>
      </c>
      <c r="V33" s="19">
        <v>1.5600834882372324E-2</v>
      </c>
      <c r="W33" s="19">
        <v>1.5081450426498676E-2</v>
      </c>
      <c r="X33" s="19">
        <v>1.4959955658187977E-2</v>
      </c>
      <c r="Y33" s="19">
        <v>1.4959955658187977E-2</v>
      </c>
      <c r="Z33" s="19">
        <v>1.4959955658187977E-2</v>
      </c>
      <c r="AA33" s="19">
        <v>1.4959955658187977E-2</v>
      </c>
      <c r="AB33" s="19">
        <v>1.4959955658187977E-2</v>
      </c>
      <c r="AC33" s="19">
        <v>1.4959955658187977E-2</v>
      </c>
      <c r="AD33" s="19">
        <v>1.4959955658187977E-2</v>
      </c>
      <c r="AE33" s="19">
        <v>1.4959955658187977E-2</v>
      </c>
      <c r="AF33" s="19">
        <v>1.4959955658187977E-2</v>
      </c>
      <c r="AG33" s="19">
        <v>1.4959955658187977E-2</v>
      </c>
      <c r="AH33" s="19">
        <v>1.4959955658187977E-2</v>
      </c>
      <c r="AI33" s="19">
        <v>1.4959955658187977E-2</v>
      </c>
      <c r="AJ33" s="19">
        <v>1.4959955658187977E-2</v>
      </c>
      <c r="AK33" s="19">
        <v>1.4959955658187977E-2</v>
      </c>
      <c r="AL33" s="19">
        <v>1.4959955658187977E-2</v>
      </c>
      <c r="AM33" s="19">
        <v>1.4959955658187977E-2</v>
      </c>
      <c r="AN33" s="19">
        <v>1.4959955658187977E-2</v>
      </c>
      <c r="AO33" s="19">
        <v>1.4959955658187977E-2</v>
      </c>
      <c r="AP33" s="19">
        <v>1.4959955658187977E-2</v>
      </c>
      <c r="AQ33" s="19">
        <v>1.4959955658187977E-2</v>
      </c>
      <c r="AR33" s="19">
        <v>1.4959955658187977E-2</v>
      </c>
      <c r="AS33" s="19">
        <v>1.4959955658187999E-2</v>
      </c>
      <c r="AT33" s="19">
        <v>1.4959955658187999E-2</v>
      </c>
      <c r="AU33" s="19">
        <v>1.4959955658187999E-2</v>
      </c>
      <c r="AV33" s="19">
        <v>1.4959955658187999E-2</v>
      </c>
      <c r="AW33" s="19">
        <v>1.4959955658187999E-2</v>
      </c>
      <c r="AX33" s="19">
        <v>1.4959955658187999E-2</v>
      </c>
      <c r="AY33" s="19">
        <v>1.4959955658187999E-2</v>
      </c>
      <c r="AZ33" s="19">
        <v>1.4959955658187999E-2</v>
      </c>
      <c r="BA33" s="19">
        <v>1.4959955658187999E-2</v>
      </c>
    </row>
    <row r="34" spans="1:53" x14ac:dyDescent="0.35">
      <c r="A34" s="18" t="str">
        <f>[4]EPBA!B28</f>
        <v>SVN</v>
      </c>
      <c r="B34" s="18" t="s">
        <v>66</v>
      </c>
      <c r="C34" s="19">
        <v>1.0381476243693335E-2</v>
      </c>
      <c r="D34" s="19">
        <v>9.4266328762012529E-3</v>
      </c>
      <c r="E34" s="19">
        <v>1.9848490243210677E-2</v>
      </c>
      <c r="F34" s="19">
        <v>1.8090911667637762E-2</v>
      </c>
      <c r="G34" s="19">
        <v>1.5634678510754219E-2</v>
      </c>
      <c r="H34" s="19">
        <v>1.5487430588288437E-2</v>
      </c>
      <c r="I34" s="19">
        <v>1.390694254367101E-2</v>
      </c>
      <c r="J34" s="19">
        <v>1.487163922405624E-2</v>
      </c>
      <c r="K34" s="19">
        <v>1.3947597842891572E-2</v>
      </c>
      <c r="L34" s="19">
        <v>1.3732792142514624E-2</v>
      </c>
      <c r="M34" s="19">
        <v>1.0386757208040538E-2</v>
      </c>
      <c r="N34" s="19">
        <v>1.0921048426809351E-2</v>
      </c>
      <c r="O34" s="19">
        <v>1.0070510012484782E-2</v>
      </c>
      <c r="P34" s="19">
        <v>1.0893044109692586E-2</v>
      </c>
      <c r="Q34" s="19">
        <v>9.5861236006583913E-3</v>
      </c>
      <c r="R34" s="19">
        <v>1.3600631901445689E-2</v>
      </c>
      <c r="S34" s="19">
        <v>1.9368458837739331E-2</v>
      </c>
      <c r="T34" s="19">
        <v>2.5865074442939059E-2</v>
      </c>
      <c r="U34" s="19">
        <v>3.09542048391722E-2</v>
      </c>
      <c r="V34" s="19">
        <v>3.5296284964109803E-2</v>
      </c>
      <c r="W34" s="19">
        <v>4.0423138565782959E-2</v>
      </c>
      <c r="X34" s="19">
        <v>4.4845747104229665E-2</v>
      </c>
      <c r="Y34" s="19">
        <v>4.4845747104229665E-2</v>
      </c>
      <c r="Z34" s="19">
        <v>4.4845747104229665E-2</v>
      </c>
      <c r="AA34" s="19">
        <v>4.4845747104229665E-2</v>
      </c>
      <c r="AB34" s="19">
        <v>4.4845747104229665E-2</v>
      </c>
      <c r="AC34" s="19">
        <v>4.4845747104229665E-2</v>
      </c>
      <c r="AD34" s="19">
        <v>4.4845747104229665E-2</v>
      </c>
      <c r="AE34" s="19">
        <v>4.4845747104229665E-2</v>
      </c>
      <c r="AF34" s="19">
        <v>4.4845747104229665E-2</v>
      </c>
      <c r="AG34" s="19">
        <v>4.4845747104229665E-2</v>
      </c>
      <c r="AH34" s="19">
        <v>4.4845747104229665E-2</v>
      </c>
      <c r="AI34" s="19">
        <v>4.4845747104229665E-2</v>
      </c>
      <c r="AJ34" s="19">
        <v>4.4845747104229665E-2</v>
      </c>
      <c r="AK34" s="19">
        <v>4.4845747104229665E-2</v>
      </c>
      <c r="AL34" s="19">
        <v>4.4845747104229665E-2</v>
      </c>
      <c r="AM34" s="19">
        <v>4.4845747104229665E-2</v>
      </c>
      <c r="AN34" s="19">
        <v>4.4845747104229665E-2</v>
      </c>
      <c r="AO34" s="19">
        <v>4.4845747104229665E-2</v>
      </c>
      <c r="AP34" s="19">
        <v>4.4845747104229665E-2</v>
      </c>
      <c r="AQ34" s="19">
        <v>4.4845747104229665E-2</v>
      </c>
      <c r="AR34" s="19">
        <v>4.4845747104229665E-2</v>
      </c>
      <c r="AS34" s="19">
        <v>4.48457471042297E-2</v>
      </c>
      <c r="AT34" s="19">
        <v>4.48457471042297E-2</v>
      </c>
      <c r="AU34" s="19">
        <v>4.48457471042297E-2</v>
      </c>
      <c r="AV34" s="19">
        <v>4.48457471042297E-2</v>
      </c>
      <c r="AW34" s="19">
        <v>4.48457471042297E-2</v>
      </c>
      <c r="AX34" s="19">
        <v>4.48457471042297E-2</v>
      </c>
      <c r="AY34" s="19">
        <v>4.48457471042297E-2</v>
      </c>
      <c r="AZ34" s="19">
        <v>4.48457471042297E-2</v>
      </c>
      <c r="BA34" s="19">
        <v>4.48457471042297E-2</v>
      </c>
    </row>
    <row r="35" spans="1:53" x14ac:dyDescent="0.35">
      <c r="A35" s="18" t="str">
        <f>[4]EPBA!B30</f>
        <v>SWE</v>
      </c>
      <c r="B35" s="18" t="s">
        <v>556</v>
      </c>
      <c r="C35" s="19">
        <v>0.1288721282777533</v>
      </c>
      <c r="D35" s="19">
        <v>0.13757024057807618</v>
      </c>
      <c r="E35" s="19">
        <v>0.18691493547254423</v>
      </c>
      <c r="F35" s="19">
        <v>0.14741718397239192</v>
      </c>
      <c r="G35" s="19">
        <v>0.19818260682227085</v>
      </c>
      <c r="H35" s="19">
        <v>0.16034576980199894</v>
      </c>
      <c r="I35" s="19">
        <v>0.17892617646358122</v>
      </c>
      <c r="J35" s="19">
        <v>0.19944882297333086</v>
      </c>
      <c r="K35" s="19">
        <v>0.17884455781708122</v>
      </c>
      <c r="L35" s="19">
        <v>0.18525719377604832</v>
      </c>
      <c r="M35" s="19">
        <v>0.15836309166738954</v>
      </c>
      <c r="N35" s="19">
        <v>0.17247574784850614</v>
      </c>
      <c r="O35" s="19">
        <v>0.1530199864455252</v>
      </c>
      <c r="P35" s="19">
        <v>0.16013221875778952</v>
      </c>
      <c r="Q35" s="19">
        <v>0.16460869402426204</v>
      </c>
      <c r="R35" s="19">
        <v>0.1794334238149097</v>
      </c>
      <c r="S35" s="19">
        <v>0.15692707476173726</v>
      </c>
      <c r="T35" s="19">
        <v>0.13814276297601463</v>
      </c>
      <c r="U35" s="19">
        <v>0.14856160483062431</v>
      </c>
      <c r="V35" s="19">
        <v>0.12847358212369306</v>
      </c>
      <c r="W35" s="19">
        <v>2.0786119546801908E-2</v>
      </c>
      <c r="X35" s="19">
        <v>2.0695463383287472E-2</v>
      </c>
      <c r="Y35" s="19">
        <v>2.0695463383287472E-2</v>
      </c>
      <c r="Z35" s="19">
        <v>2.0695463383287472E-2</v>
      </c>
      <c r="AA35" s="19">
        <v>2.0695463383287472E-2</v>
      </c>
      <c r="AB35" s="19">
        <v>2.0695463383287472E-2</v>
      </c>
      <c r="AC35" s="19">
        <v>2.0695463383287472E-2</v>
      </c>
      <c r="AD35" s="19">
        <v>2.0695463383287472E-2</v>
      </c>
      <c r="AE35" s="19">
        <v>2.0695463383287472E-2</v>
      </c>
      <c r="AF35" s="19">
        <v>2.0695463383287472E-2</v>
      </c>
      <c r="AG35" s="19">
        <v>2.0695463383287472E-2</v>
      </c>
      <c r="AH35" s="19">
        <v>2.0695463383287472E-2</v>
      </c>
      <c r="AI35" s="19">
        <v>2.0695463383287472E-2</v>
      </c>
      <c r="AJ35" s="19">
        <v>2.0695463383287472E-2</v>
      </c>
      <c r="AK35" s="19">
        <v>2.0695463383287472E-2</v>
      </c>
      <c r="AL35" s="19">
        <v>2.0695463383287472E-2</v>
      </c>
      <c r="AM35" s="19">
        <v>2.0695463383287472E-2</v>
      </c>
      <c r="AN35" s="19">
        <v>2.0695463383287472E-2</v>
      </c>
      <c r="AO35" s="19">
        <v>2.0695463383287472E-2</v>
      </c>
      <c r="AP35" s="19">
        <v>2.0695463383287472E-2</v>
      </c>
      <c r="AQ35" s="19">
        <v>2.0695463383287472E-2</v>
      </c>
      <c r="AR35" s="19">
        <v>2.0695463383287472E-2</v>
      </c>
      <c r="AS35" s="19">
        <v>2.06954633832875E-2</v>
      </c>
      <c r="AT35" s="19">
        <v>2.06954633832875E-2</v>
      </c>
      <c r="AU35" s="19">
        <v>2.06954633832875E-2</v>
      </c>
      <c r="AV35" s="19">
        <v>2.06954633832875E-2</v>
      </c>
      <c r="AW35" s="19">
        <v>2.06954633832875E-2</v>
      </c>
      <c r="AX35" s="19">
        <v>2.06954633832875E-2</v>
      </c>
      <c r="AY35" s="19">
        <v>2.06954633832875E-2</v>
      </c>
      <c r="AZ35" s="19">
        <v>2.06954633832875E-2</v>
      </c>
      <c r="BA35" s="19">
        <v>2.06954633832875E-2</v>
      </c>
    </row>
    <row r="36" spans="1:53" x14ac:dyDescent="0.35">
      <c r="Y36" s="86"/>
      <c r="Z36" s="86"/>
      <c r="AA36" s="86"/>
      <c r="AB36" s="86"/>
      <c r="AC36" s="86"/>
      <c r="AD36" s="86"/>
      <c r="AE36" s="86"/>
      <c r="AF36" s="86"/>
      <c r="AG36" s="86"/>
      <c r="AH36" s="86"/>
      <c r="AI36" s="86"/>
      <c r="AJ36" s="86"/>
      <c r="AK36" s="86"/>
      <c r="AL36" s="86"/>
      <c r="AM36" s="86"/>
      <c r="AN36" s="86"/>
      <c r="AO36" s="86"/>
      <c r="AP36" s="86"/>
      <c r="AQ36" s="86"/>
      <c r="AR36" s="86"/>
      <c r="AS36" s="86"/>
      <c r="AT36" s="86"/>
      <c r="AU36" s="86"/>
      <c r="AV36" s="86"/>
      <c r="AW36" s="86"/>
      <c r="AX36" s="86"/>
      <c r="AY36" s="86"/>
      <c r="AZ36" s="86"/>
      <c r="BA36" s="86"/>
    </row>
    <row r="37" spans="1:53" x14ac:dyDescent="0.35">
      <c r="A37" t="s">
        <v>89</v>
      </c>
      <c r="C37" s="22">
        <v>0.99999999999999956</v>
      </c>
      <c r="D37" s="22">
        <v>1.0000000000000002</v>
      </c>
      <c r="E37" s="22">
        <v>1.0000000000000002</v>
      </c>
      <c r="F37" s="22">
        <v>1</v>
      </c>
      <c r="G37" s="22">
        <v>1.0000000000000002</v>
      </c>
      <c r="H37" s="22">
        <v>1.0000000000000002</v>
      </c>
      <c r="I37" s="22">
        <v>0.99999999999999989</v>
      </c>
      <c r="J37" s="22">
        <v>1.0000000000000002</v>
      </c>
      <c r="K37" s="22">
        <v>0.99999999999999989</v>
      </c>
      <c r="L37" s="22">
        <v>0.99999999999999956</v>
      </c>
      <c r="M37" s="22">
        <v>1.0000000000000007</v>
      </c>
      <c r="N37" s="22">
        <v>0.99999999999999978</v>
      </c>
      <c r="O37" s="22">
        <v>0.99999999999999978</v>
      </c>
      <c r="P37" s="22">
        <v>1.0000000000000002</v>
      </c>
      <c r="Q37" s="22">
        <v>1</v>
      </c>
      <c r="R37" s="22">
        <v>0.99999999999999989</v>
      </c>
      <c r="S37" s="22">
        <v>1</v>
      </c>
      <c r="T37" s="22">
        <v>1.0000000000000004</v>
      </c>
      <c r="U37" s="22">
        <v>1</v>
      </c>
      <c r="V37" s="22">
        <v>1.0000000000000002</v>
      </c>
      <c r="W37" s="22">
        <v>1</v>
      </c>
      <c r="X37" s="22">
        <v>1.0000000000000002</v>
      </c>
      <c r="Y37" s="22">
        <v>1.0000000000000002</v>
      </c>
      <c r="Z37" s="22">
        <v>1.0000000000000002</v>
      </c>
      <c r="AA37" s="22">
        <v>1.0000000000000002</v>
      </c>
      <c r="AB37" s="22">
        <v>1.0000000000000002</v>
      </c>
      <c r="AC37" s="22">
        <v>1.0000000000000002</v>
      </c>
      <c r="AD37" s="22">
        <v>1.0000000000000002</v>
      </c>
      <c r="AE37" s="22">
        <v>1.0000000000000002</v>
      </c>
      <c r="AF37" s="22">
        <v>1.0000000000000002</v>
      </c>
      <c r="AG37" s="22">
        <v>1.0000000000000002</v>
      </c>
      <c r="AH37" s="22">
        <v>1.0000000000000002</v>
      </c>
      <c r="AI37" s="22">
        <v>1.0000000000000002</v>
      </c>
      <c r="AJ37" s="22">
        <v>1.0000000000000002</v>
      </c>
      <c r="AK37" s="22">
        <v>1.0000000000000002</v>
      </c>
      <c r="AL37" s="22">
        <v>1.0000000000000002</v>
      </c>
      <c r="AM37" s="22">
        <v>1.0000000000000002</v>
      </c>
      <c r="AN37" s="22">
        <v>1.0000000000000002</v>
      </c>
      <c r="AO37" s="22">
        <v>1.0000000000000002</v>
      </c>
      <c r="AP37" s="22">
        <v>1.0000000000000002</v>
      </c>
      <c r="AQ37" s="22">
        <v>1.0000000000000002</v>
      </c>
      <c r="AR37" s="22">
        <v>1.0000000000000002</v>
      </c>
      <c r="AS37" s="22">
        <v>1</v>
      </c>
      <c r="AT37" s="22">
        <v>1</v>
      </c>
      <c r="AU37" s="22">
        <v>1</v>
      </c>
      <c r="AV37" s="22">
        <v>1</v>
      </c>
      <c r="AW37" s="22">
        <v>1</v>
      </c>
      <c r="AX37" s="22">
        <v>1</v>
      </c>
      <c r="AY37" s="22">
        <v>1</v>
      </c>
      <c r="AZ37" s="22">
        <v>1</v>
      </c>
      <c r="BA37" s="22">
        <v>1</v>
      </c>
    </row>
    <row r="38" spans="1:53" x14ac:dyDescent="0.35">
      <c r="C38" s="19"/>
    </row>
  </sheetData>
  <mergeCells count="4">
    <mergeCell ref="A1:C1"/>
    <mergeCell ref="D1:J1"/>
    <mergeCell ref="A2:C2"/>
    <mergeCell ref="D2:J2"/>
  </mergeCells>
  <conditionalFormatting sqref="K4:L4">
    <cfRule type="cellIs" dxfId="2" priority="1" operator="equal">
      <formula>0</formula>
    </cfRule>
  </conditionalFormatting>
  <pageMargins left="0.7" right="0.7" top="0.78740157499999996" bottom="0.78740157499999996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11A3E-7DFA-4AC2-BD04-B18468C88E46}">
  <sheetPr>
    <tabColor rgb="FFFF0000"/>
  </sheetPr>
  <dimension ref="A1:Z37"/>
  <sheetViews>
    <sheetView workbookViewId="0">
      <selection sqref="A1:C1"/>
    </sheetView>
  </sheetViews>
  <sheetFormatPr baseColWidth="10" defaultColWidth="10.81640625" defaultRowHeight="14.5" x14ac:dyDescent="0.35"/>
  <cols>
    <col min="10" max="10" width="13.453125" customWidth="1"/>
  </cols>
  <sheetData>
    <row r="1" spans="1:26" ht="15" thickBot="1" x14ac:dyDescent="0.4">
      <c r="A1" s="100" t="s">
        <v>84</v>
      </c>
      <c r="B1" s="101"/>
      <c r="C1" s="102"/>
      <c r="D1" s="100" t="s">
        <v>97</v>
      </c>
      <c r="E1" s="101"/>
      <c r="F1" s="101"/>
      <c r="G1" s="101"/>
      <c r="H1" s="101"/>
      <c r="I1" s="101"/>
      <c r="J1" s="102"/>
    </row>
    <row r="2" spans="1:26" ht="33.75" customHeight="1" thickBot="1" x14ac:dyDescent="0.4">
      <c r="A2" s="100" t="s">
        <v>86</v>
      </c>
      <c r="B2" s="101"/>
      <c r="C2" s="102"/>
      <c r="D2" s="106" t="s">
        <v>98</v>
      </c>
      <c r="E2" s="107"/>
      <c r="F2" s="107"/>
      <c r="G2" s="107"/>
      <c r="H2" s="107"/>
      <c r="I2" s="107"/>
      <c r="J2" s="108"/>
      <c r="K2" s="23" t="s">
        <v>87</v>
      </c>
      <c r="L2" s="23" t="s">
        <v>99</v>
      </c>
      <c r="M2" s="23" t="s">
        <v>100</v>
      </c>
      <c r="N2" t="s">
        <v>101</v>
      </c>
      <c r="O2" t="s">
        <v>102</v>
      </c>
      <c r="P2" t="s">
        <v>103</v>
      </c>
      <c r="Q2" t="s">
        <v>104</v>
      </c>
      <c r="R2" t="s">
        <v>105</v>
      </c>
      <c r="S2" t="s">
        <v>106</v>
      </c>
      <c r="T2" t="s">
        <v>107</v>
      </c>
      <c r="U2" t="s">
        <v>94</v>
      </c>
      <c r="V2" t="s">
        <v>108</v>
      </c>
      <c r="W2" t="s">
        <v>109</v>
      </c>
      <c r="X2" t="s">
        <v>110</v>
      </c>
      <c r="Y2" t="s">
        <v>111</v>
      </c>
      <c r="Z2" t="s">
        <v>112</v>
      </c>
    </row>
    <row r="3" spans="1:26" x14ac:dyDescent="0.35">
      <c r="A3" s="94"/>
      <c r="B3" s="94"/>
      <c r="C3" s="94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  <c r="U3" s="94"/>
      <c r="V3" s="94"/>
      <c r="W3" s="94"/>
      <c r="X3" s="94"/>
    </row>
    <row r="4" spans="1:26" x14ac:dyDescent="0.35">
      <c r="A4" t="s">
        <v>88</v>
      </c>
      <c r="B4" t="s">
        <v>88</v>
      </c>
      <c r="C4">
        <f t="shared" ref="C4:I4" si="0">D4-1</f>
        <v>2000</v>
      </c>
      <c r="D4">
        <f t="shared" si="0"/>
        <v>2001</v>
      </c>
      <c r="E4">
        <f t="shared" si="0"/>
        <v>2002</v>
      </c>
      <c r="F4">
        <f t="shared" si="0"/>
        <v>2003</v>
      </c>
      <c r="G4">
        <f t="shared" si="0"/>
        <v>2004</v>
      </c>
      <c r="H4">
        <f t="shared" si="0"/>
        <v>2005</v>
      </c>
      <c r="I4">
        <f t="shared" si="0"/>
        <v>2006</v>
      </c>
      <c r="J4">
        <f>K4-1</f>
        <v>2007</v>
      </c>
      <c r="K4">
        <f>[4]EPBA!C$1</f>
        <v>2008</v>
      </c>
      <c r="L4">
        <f>[4]EPBA!D$1</f>
        <v>2009</v>
      </c>
      <c r="M4">
        <f>[4]EPBA!E$1</f>
        <v>2010</v>
      </c>
      <c r="N4">
        <f>[4]EPBA!F$1</f>
        <v>2011</v>
      </c>
      <c r="O4">
        <f>[4]EPBA!G$1</f>
        <v>2012</v>
      </c>
      <c r="P4">
        <f>[4]EPBA!H$1</f>
        <v>2013</v>
      </c>
      <c r="Q4">
        <f>[4]EPBA!I$1</f>
        <v>2014</v>
      </c>
      <c r="R4">
        <f>[4]EPBA!J$1</f>
        <v>2015</v>
      </c>
      <c r="S4">
        <f>R4+1</f>
        <v>2016</v>
      </c>
      <c r="T4">
        <f t="shared" ref="T4:X4" si="1">S4+1</f>
        <v>2017</v>
      </c>
      <c r="U4">
        <f t="shared" si="1"/>
        <v>2018</v>
      </c>
      <c r="V4">
        <f t="shared" si="1"/>
        <v>2019</v>
      </c>
      <c r="W4">
        <f t="shared" si="1"/>
        <v>2020</v>
      </c>
      <c r="X4">
        <f t="shared" si="1"/>
        <v>2021</v>
      </c>
    </row>
    <row r="5" spans="1:26" x14ac:dyDescent="0.35">
      <c r="A5" s="18" t="str">
        <f>[4]EPBA!B2</f>
        <v>AUT</v>
      </c>
      <c r="B5" s="18" t="s">
        <v>41</v>
      </c>
      <c r="C5" s="19">
        <v>2.147380348216886E-2</v>
      </c>
      <c r="D5" s="19">
        <v>2.2232901828385297E-2</v>
      </c>
      <c r="E5" s="19">
        <v>2.1204074907659368E-2</v>
      </c>
      <c r="F5" s="19">
        <v>1.6589290796011524E-2</v>
      </c>
      <c r="G5" s="19">
        <v>1.5900544489405619E-2</v>
      </c>
      <c r="H5" s="19">
        <v>1.7717140589644988E-2</v>
      </c>
      <c r="I5" s="19">
        <v>1.8818105686758544E-2</v>
      </c>
      <c r="J5" s="19">
        <v>1.7530426463294127E-2</v>
      </c>
      <c r="K5" s="19">
        <v>1.7192275351763688E-2</v>
      </c>
      <c r="L5" s="19">
        <v>1.5858254486656356E-2</v>
      </c>
      <c r="M5" s="19">
        <v>1.5218017488460404E-2</v>
      </c>
      <c r="N5" s="19">
        <v>1.6596638460098848E-2</v>
      </c>
      <c r="O5" s="19">
        <v>1.5890280831628963E-2</v>
      </c>
      <c r="P5" s="19">
        <v>1.5472725973110195E-2</v>
      </c>
      <c r="Q5" s="19">
        <v>1.4970399438688444E-2</v>
      </c>
      <c r="R5" s="19">
        <v>1.5289363465314926E-2</v>
      </c>
      <c r="S5" s="19">
        <v>1.4344949443984885E-2</v>
      </c>
      <c r="T5" s="19">
        <v>1.3657963225283435E-2</v>
      </c>
      <c r="U5" s="19">
        <v>1.4756654625515708E-2</v>
      </c>
      <c r="V5" s="19">
        <v>1.7915076534088244E-2</v>
      </c>
      <c r="W5" s="19">
        <v>1.7646096900296827E-2</v>
      </c>
      <c r="X5" s="19">
        <v>1.7867747342221563E-2</v>
      </c>
    </row>
    <row r="6" spans="1:26" s="21" customFormat="1" x14ac:dyDescent="0.35">
      <c r="A6" s="20" t="str">
        <f>[4]EPBA!B3</f>
        <v>BEL</v>
      </c>
      <c r="B6" s="18" t="s">
        <v>42</v>
      </c>
      <c r="C6" s="19">
        <v>2.9858612070715874E-2</v>
      </c>
      <c r="D6" s="19">
        <v>2.8550031628832875E-2</v>
      </c>
      <c r="E6" s="19">
        <v>2.7523596723074136E-2</v>
      </c>
      <c r="F6" s="19">
        <v>2.4570698273148544E-2</v>
      </c>
      <c r="G6" s="19">
        <v>2.4269848114840311E-2</v>
      </c>
      <c r="H6" s="19">
        <v>2.4109878059764965E-2</v>
      </c>
      <c r="I6" s="19">
        <v>2.3497832620007767E-2</v>
      </c>
      <c r="J6" s="19">
        <v>2.2927557805452258E-2</v>
      </c>
      <c r="K6" s="19">
        <v>2.386452564426177E-2</v>
      </c>
      <c r="L6" s="19">
        <v>2.290030901109133E-2</v>
      </c>
      <c r="M6" s="19">
        <v>2.0868405595708808E-2</v>
      </c>
      <c r="N6" s="19">
        <v>2.0517879589355612E-2</v>
      </c>
      <c r="O6" s="19">
        <v>2.0959976282530237E-2</v>
      </c>
      <c r="P6" s="19">
        <v>2.0879218397353117E-2</v>
      </c>
      <c r="Q6" s="19">
        <v>2.0822595264209143E-2</v>
      </c>
      <c r="R6" s="19">
        <v>2.0100339506278344E-2</v>
      </c>
      <c r="S6" s="19">
        <v>1.9924162446628979E-2</v>
      </c>
      <c r="T6" s="19">
        <v>2.0561947634368104E-2</v>
      </c>
      <c r="U6" s="19">
        <v>2.1591825275491146E-2</v>
      </c>
      <c r="V6" s="19">
        <v>2.1592067486491933E-2</v>
      </c>
      <c r="W6" s="19">
        <v>2.2063935213906365E-2</v>
      </c>
      <c r="X6" s="19">
        <v>2.1673688555753603E-2</v>
      </c>
    </row>
    <row r="7" spans="1:26" x14ac:dyDescent="0.35">
      <c r="A7" s="18" t="str">
        <f>[4]EPBA!B4</f>
        <v>BGR</v>
      </c>
      <c r="B7" s="18" t="s">
        <v>43</v>
      </c>
      <c r="C7" s="19">
        <v>3.4045833262523651E-3</v>
      </c>
      <c r="D7" s="19">
        <v>3.6023464286043328E-3</v>
      </c>
      <c r="E7" s="19">
        <v>3.3708084414511637E-3</v>
      </c>
      <c r="F7" s="19">
        <v>3.2879480148089502E-3</v>
      </c>
      <c r="G7" s="19">
        <v>3.3102696729707063E-3</v>
      </c>
      <c r="H7" s="19">
        <v>3.8726789107156384E-3</v>
      </c>
      <c r="I7" s="19">
        <v>4.1684834523668781E-3</v>
      </c>
      <c r="J7" s="19">
        <v>4.5256558088899689E-3</v>
      </c>
      <c r="K7" s="19">
        <v>5.0192906294869201E-3</v>
      </c>
      <c r="L7" s="19">
        <v>5.5690510907836083E-3</v>
      </c>
      <c r="M7" s="19">
        <v>5.268495374777111E-3</v>
      </c>
      <c r="N7" s="19">
        <v>5.4115821693139794E-3</v>
      </c>
      <c r="O7" s="19">
        <v>5.8700632712769679E-3</v>
      </c>
      <c r="P7" s="19">
        <v>5.9592440921270307E-3</v>
      </c>
      <c r="Q7" s="19">
        <v>5.9873211155139399E-3</v>
      </c>
      <c r="R7" s="19">
        <v>6.2686601310440486E-3</v>
      </c>
      <c r="S7" s="19">
        <v>6.8793377709954534E-3</v>
      </c>
      <c r="T7" s="19">
        <v>7.2658338422399256E-3</v>
      </c>
      <c r="U7" s="19">
        <v>7.7959455477096627E-3</v>
      </c>
      <c r="V7" s="19">
        <v>8.0970693362312877E-3</v>
      </c>
      <c r="W7" s="19">
        <v>8.8099766060515498E-3</v>
      </c>
      <c r="X7" s="19">
        <v>9.0859961001455002E-3</v>
      </c>
    </row>
    <row r="8" spans="1:26" x14ac:dyDescent="0.35">
      <c r="A8" s="18" t="str">
        <f>[4]EPBA!B31</f>
        <v>CHE</v>
      </c>
      <c r="B8" s="18" t="s">
        <v>44</v>
      </c>
      <c r="C8" s="19">
        <v>3.0861874512339211E-3</v>
      </c>
      <c r="D8" s="19">
        <v>3.0022209934787805E-3</v>
      </c>
      <c r="E8" s="19">
        <v>3.3349805189011885E-3</v>
      </c>
      <c r="F8" s="19">
        <v>3.4037457111964972E-3</v>
      </c>
      <c r="G8" s="19">
        <v>3.8147450187030274E-3</v>
      </c>
      <c r="H8" s="19">
        <v>3.9988806330350573E-3</v>
      </c>
      <c r="I8" s="19">
        <v>4.361259148214734E-3</v>
      </c>
      <c r="J8" s="19">
        <v>4.1252030819481809E-3</v>
      </c>
      <c r="K8" s="19">
        <v>4.4698920643839847E-3</v>
      </c>
      <c r="L8" s="19">
        <v>4.3753647987203924E-3</v>
      </c>
      <c r="M8" s="19">
        <v>3.6950577171682049E-3</v>
      </c>
      <c r="N8" s="19">
        <v>3.6955190265316744E-3</v>
      </c>
      <c r="O8" s="19">
        <v>4.4107803605117329E-3</v>
      </c>
      <c r="P8" s="19">
        <v>4.3558235582201151E-3</v>
      </c>
      <c r="Q8" s="19">
        <v>4.2586869829331579E-3</v>
      </c>
      <c r="R8" s="19">
        <v>4.1208080874325145E-3</v>
      </c>
      <c r="S8" s="19">
        <v>4.5409591113261295E-3</v>
      </c>
      <c r="T8" s="19">
        <v>5.1376348862273201E-3</v>
      </c>
      <c r="U8" s="19">
        <v>5.7993549401303204E-3</v>
      </c>
      <c r="V8" s="19">
        <v>5.467205236219453E-3</v>
      </c>
      <c r="W8" s="19">
        <v>5.902914747732137E-3</v>
      </c>
      <c r="X8" s="19">
        <v>6.1484165320449518E-3</v>
      </c>
    </row>
    <row r="9" spans="1:26" x14ac:dyDescent="0.35">
      <c r="A9" s="18" t="str">
        <f>[4]EPBA!B6</f>
        <v>CYP</v>
      </c>
      <c r="B9" s="18" t="s">
        <v>45</v>
      </c>
      <c r="C9" s="19">
        <v>1.347833412112242E-3</v>
      </c>
      <c r="D9" s="19">
        <v>1.3460058502967602E-3</v>
      </c>
      <c r="E9" s="19">
        <v>1.2929560506002846E-3</v>
      </c>
      <c r="F9" s="19">
        <v>1.2485556324683149E-3</v>
      </c>
      <c r="G9" s="19">
        <v>1.2864459401457E-3</v>
      </c>
      <c r="H9" s="19">
        <v>1.3318757242574942E-3</v>
      </c>
      <c r="I9" s="19">
        <v>1.3634275139580133E-3</v>
      </c>
      <c r="J9" s="19">
        <v>1.5594442052578753E-3</v>
      </c>
      <c r="K9" s="19">
        <v>1.5262665106350985E-3</v>
      </c>
      <c r="L9" s="19">
        <v>1.4530998295290006E-3</v>
      </c>
      <c r="M9" s="19">
        <v>1.4493333288737055E-3</v>
      </c>
      <c r="N9" s="19">
        <v>1.4880578526080429E-3</v>
      </c>
      <c r="O9" s="19">
        <v>1.2824431645417202E-3</v>
      </c>
      <c r="P9" s="19">
        <v>1.249901043340957E-3</v>
      </c>
      <c r="Q9" s="19">
        <v>1.1983688401254688E-3</v>
      </c>
      <c r="R9" s="19">
        <v>1.1946476785530233E-3</v>
      </c>
      <c r="S9" s="19">
        <v>1.2741934088603734E-3</v>
      </c>
      <c r="T9" s="19">
        <v>1.4565520558022158E-3</v>
      </c>
      <c r="U9" s="19">
        <v>1.5384580603361041E-3</v>
      </c>
      <c r="V9" s="19">
        <v>1.5284730945422475E-3</v>
      </c>
      <c r="W9" s="19">
        <v>1.5339696473859118E-3</v>
      </c>
      <c r="X9" s="19">
        <v>1.5384192410135783E-3</v>
      </c>
    </row>
    <row r="10" spans="1:26" x14ac:dyDescent="0.35">
      <c r="A10" s="18" t="str">
        <f>[4]EPBA!B7</f>
        <v>CZE</v>
      </c>
      <c r="B10" s="18" t="s">
        <v>46</v>
      </c>
      <c r="C10" s="19">
        <v>1.1372292849660461E-2</v>
      </c>
      <c r="D10" s="19">
        <v>1.2801028338270267E-2</v>
      </c>
      <c r="E10" s="19">
        <v>1.4072731519433782E-2</v>
      </c>
      <c r="F10" s="19">
        <v>1.4525233129465456E-2</v>
      </c>
      <c r="G10" s="19">
        <v>1.3960211543505803E-2</v>
      </c>
      <c r="H10" s="19">
        <v>1.3951211426165473E-2</v>
      </c>
      <c r="I10" s="19">
        <v>1.4585917938530861E-2</v>
      </c>
      <c r="J10" s="19">
        <v>1.4466963138856571E-2</v>
      </c>
      <c r="K10" s="19">
        <v>1.5308945592780728E-2</v>
      </c>
      <c r="L10" s="19">
        <v>1.6199777362150568E-2</v>
      </c>
      <c r="M10" s="19">
        <v>1.5530954020107828E-2</v>
      </c>
      <c r="N10" s="19">
        <v>1.5421409993125234E-2</v>
      </c>
      <c r="O10" s="19">
        <v>1.5978393757485658E-2</v>
      </c>
      <c r="P10" s="19">
        <v>1.613423770178686E-2</v>
      </c>
      <c r="Q10" s="19">
        <v>1.6310517705288224E-2</v>
      </c>
      <c r="R10" s="19">
        <v>1.5891426707236631E-2</v>
      </c>
      <c r="S10" s="19">
        <v>1.6655364316539856E-2</v>
      </c>
      <c r="T10" s="19">
        <v>1.7122447428490062E-2</v>
      </c>
      <c r="U10" s="19">
        <v>1.6975221822204817E-2</v>
      </c>
      <c r="V10" s="19">
        <v>1.7468705899937903E-2</v>
      </c>
      <c r="W10" s="19">
        <v>1.8130628598909737E-2</v>
      </c>
      <c r="X10" s="19">
        <v>1.8236535981881383E-2</v>
      </c>
    </row>
    <row r="11" spans="1:26" x14ac:dyDescent="0.35">
      <c r="A11" s="18" t="str">
        <f>[4]EPBA!B12</f>
        <v>DEU</v>
      </c>
      <c r="B11" s="18" t="s">
        <v>47</v>
      </c>
      <c r="C11" s="19">
        <v>1.0880313961351844E-2</v>
      </c>
      <c r="D11" s="19">
        <v>1.2953324865826706E-2</v>
      </c>
      <c r="E11" s="19">
        <v>1.3463017199444652E-2</v>
      </c>
      <c r="F11" s="19">
        <v>1.4003776545176193E-2</v>
      </c>
      <c r="G11" s="19">
        <v>1.4143193022511871E-2</v>
      </c>
      <c r="H11" s="19">
        <v>1.4538270410867552E-2</v>
      </c>
      <c r="I11" s="19">
        <v>1.5053554107616137E-2</v>
      </c>
      <c r="J11" s="19">
        <v>1.5384788242480274E-2</v>
      </c>
      <c r="K11" s="19">
        <v>1.5009751147422602E-2</v>
      </c>
      <c r="L11" s="19">
        <v>1.3482705432666555E-2</v>
      </c>
      <c r="M11" s="19">
        <v>1.2702763761290077E-2</v>
      </c>
      <c r="N11" s="19">
        <v>1.224654420353022E-2</v>
      </c>
      <c r="O11" s="19">
        <v>1.2375197608565397E-2</v>
      </c>
      <c r="P11" s="19">
        <v>1.1340898371671222E-2</v>
      </c>
      <c r="Q11" s="19">
        <v>1.0483006943052334E-2</v>
      </c>
      <c r="R11" s="19">
        <v>1.0158473506396832E-2</v>
      </c>
      <c r="S11" s="19">
        <v>1.0621383446264192E-2</v>
      </c>
      <c r="T11" s="19">
        <v>1.0056221329369317E-2</v>
      </c>
      <c r="U11" s="19">
        <v>1.0628032602820603E-2</v>
      </c>
      <c r="V11" s="19">
        <v>1.0834705741704757E-2</v>
      </c>
      <c r="W11" s="19">
        <v>1.0978628633133177E-2</v>
      </c>
      <c r="X11" s="19">
        <v>1.0474420737596401E-2</v>
      </c>
    </row>
    <row r="12" spans="1:26" x14ac:dyDescent="0.35">
      <c r="A12" s="18" t="str">
        <f>[4]EPBA!B8</f>
        <v>DNK</v>
      </c>
      <c r="B12" s="18" t="s">
        <v>48</v>
      </c>
      <c r="C12" s="19">
        <v>1.1105775135185371E-3</v>
      </c>
      <c r="D12" s="19">
        <v>1.3046983773196284E-3</v>
      </c>
      <c r="E12" s="19">
        <v>1.3544194879250488E-3</v>
      </c>
      <c r="F12" s="19">
        <v>1.4111346504739491E-3</v>
      </c>
      <c r="G12" s="19">
        <v>1.317403358324273E-3</v>
      </c>
      <c r="H12" s="19">
        <v>1.4684821461489637E-3</v>
      </c>
      <c r="I12" s="19">
        <v>1.5206860990059658E-3</v>
      </c>
      <c r="J12" s="19">
        <v>1.4559063601238557E-3</v>
      </c>
      <c r="K12" s="19">
        <v>1.4216902572391798E-3</v>
      </c>
      <c r="L12" s="19">
        <v>1.368367349572619E-3</v>
      </c>
      <c r="M12" s="19">
        <v>1.222957205891871E-3</v>
      </c>
      <c r="N12" s="19">
        <v>1.264280376260518E-3</v>
      </c>
      <c r="O12" s="19">
        <v>1.3653495566141132E-3</v>
      </c>
      <c r="P12" s="19">
        <v>1.42406145577335E-3</v>
      </c>
      <c r="Q12" s="19">
        <v>1.4336090562953928E-3</v>
      </c>
      <c r="R12" s="19">
        <v>1.4931671515493348E-3</v>
      </c>
      <c r="S12" s="19">
        <v>1.5828012922906565E-3</v>
      </c>
      <c r="T12" s="19">
        <v>1.7132931686194152E-3</v>
      </c>
      <c r="U12" s="19">
        <v>1.7374858676583796E-3</v>
      </c>
      <c r="V12" s="19">
        <v>1.7156722527940265E-3</v>
      </c>
      <c r="W12" s="19">
        <v>1.7806235517444412E-3</v>
      </c>
      <c r="X12" s="19">
        <v>1.8767748323005491E-3</v>
      </c>
    </row>
    <row r="13" spans="1:26" x14ac:dyDescent="0.35">
      <c r="A13" s="18" t="str">
        <f>[4]EPBA!B29</f>
        <v>ESP</v>
      </c>
      <c r="B13" s="18" t="s">
        <v>49</v>
      </c>
      <c r="C13" s="19">
        <v>7.7988507639156169E-3</v>
      </c>
      <c r="D13" s="19">
        <v>8.2403056657618049E-3</v>
      </c>
      <c r="E13" s="19">
        <v>8.4484031707810128E-3</v>
      </c>
      <c r="F13" s="19">
        <v>8.1714795331330574E-3</v>
      </c>
      <c r="G13" s="19">
        <v>8.4073276436037545E-3</v>
      </c>
      <c r="H13" s="19">
        <v>8.5553599864371908E-3</v>
      </c>
      <c r="I13" s="19">
        <v>9.932510234262143E-3</v>
      </c>
      <c r="J13" s="19">
        <v>9.9753874831389165E-3</v>
      </c>
      <c r="K13" s="19">
        <v>1.1154928154183376E-2</v>
      </c>
      <c r="L13" s="19">
        <v>1.1291522946062596E-2</v>
      </c>
      <c r="M13" s="19">
        <v>1.0621003561442351E-2</v>
      </c>
      <c r="N13" s="19">
        <v>1.0632956726288664E-2</v>
      </c>
      <c r="O13" s="19">
        <v>1.0971969936013933E-2</v>
      </c>
      <c r="P13" s="19">
        <v>1.0163861541868548E-2</v>
      </c>
      <c r="Q13" s="19">
        <v>9.2422999572912366E-3</v>
      </c>
      <c r="R13" s="19">
        <v>8.9969579298173515E-3</v>
      </c>
      <c r="S13" s="19">
        <v>8.4792168932124982E-3</v>
      </c>
      <c r="T13" s="19">
        <v>8.7018178315842049E-3</v>
      </c>
      <c r="U13" s="19">
        <v>9.0392105474304298E-3</v>
      </c>
      <c r="V13" s="19">
        <v>9.673215274117913E-3</v>
      </c>
      <c r="W13" s="19">
        <v>1.0176641042112572E-2</v>
      </c>
      <c r="X13" s="19">
        <v>1.0324788280253797E-2</v>
      </c>
    </row>
    <row r="14" spans="1:26" s="21" customFormat="1" x14ac:dyDescent="0.35">
      <c r="A14" s="18" t="str">
        <f>[4]EPBA!B9</f>
        <v>EST</v>
      </c>
      <c r="B14" s="18" t="s">
        <v>35</v>
      </c>
      <c r="C14" s="19">
        <v>0.13434565679159821</v>
      </c>
      <c r="D14" s="19">
        <v>0.13213980598260677</v>
      </c>
      <c r="E14" s="19">
        <v>0.13913853029973955</v>
      </c>
      <c r="F14" s="19">
        <v>0.14819707098049947</v>
      </c>
      <c r="G14" s="19">
        <v>0.15035861507758844</v>
      </c>
      <c r="H14" s="19">
        <v>0.15858346462895417</v>
      </c>
      <c r="I14" s="19">
        <v>0.14953360549885517</v>
      </c>
      <c r="J14" s="19">
        <v>0.14935350940022274</v>
      </c>
      <c r="K14" s="19">
        <v>0.13264653625438891</v>
      </c>
      <c r="L14" s="19">
        <v>0.1242717947433213</v>
      </c>
      <c r="M14" s="19">
        <v>0.13360665343987951</v>
      </c>
      <c r="N14" s="19">
        <v>0.14820357586588742</v>
      </c>
      <c r="O14" s="19">
        <v>0.14081205149406648</v>
      </c>
      <c r="P14" s="19">
        <v>0.12593254635952744</v>
      </c>
      <c r="Q14" s="19">
        <v>0.12453572542615758</v>
      </c>
      <c r="R14" s="19">
        <v>0.11956837615535282</v>
      </c>
      <c r="S14" s="19">
        <v>0.11850039824067958</v>
      </c>
      <c r="T14" s="19">
        <v>0.11899652117083974</v>
      </c>
      <c r="U14" s="19">
        <v>0.12693450669416964</v>
      </c>
      <c r="V14" s="19">
        <v>0.13506731078186415</v>
      </c>
      <c r="W14" s="19">
        <v>0.13944257498969781</v>
      </c>
      <c r="X14" s="19">
        <v>0.13774559920730911</v>
      </c>
    </row>
    <row r="15" spans="1:26" x14ac:dyDescent="0.35">
      <c r="A15" s="18" t="str">
        <f>[4]EPBA!B10</f>
        <v>FIN</v>
      </c>
      <c r="B15" s="18" t="s">
        <v>34</v>
      </c>
      <c r="C15" s="19">
        <v>0.24577938539872959</v>
      </c>
      <c r="D15" s="19">
        <v>0.23339333032782147</v>
      </c>
      <c r="E15" s="19">
        <v>0.22315462265036609</v>
      </c>
      <c r="F15" s="19">
        <v>0.21907840799286132</v>
      </c>
      <c r="G15" s="19">
        <v>0.21045763669444864</v>
      </c>
      <c r="H15" s="19">
        <v>0.20694477978309794</v>
      </c>
      <c r="I15" s="19">
        <v>0.20087976808224947</v>
      </c>
      <c r="J15" s="19">
        <v>0.19219874196022538</v>
      </c>
      <c r="K15" s="19">
        <v>0.19330837330164827</v>
      </c>
      <c r="L15" s="19">
        <v>0.20004481040131111</v>
      </c>
      <c r="M15" s="19">
        <v>0.20639123156255676</v>
      </c>
      <c r="N15" s="19">
        <v>0.20697750392640799</v>
      </c>
      <c r="O15" s="19">
        <v>0.20977597722896707</v>
      </c>
      <c r="P15" s="19">
        <v>0.21140626399832715</v>
      </c>
      <c r="Q15" s="19">
        <v>0.20825094789591478</v>
      </c>
      <c r="R15" s="19">
        <v>0.20246791389550645</v>
      </c>
      <c r="S15" s="19">
        <v>0.19126097922670918</v>
      </c>
      <c r="T15" s="19">
        <v>0.18252528236599233</v>
      </c>
      <c r="U15" s="19">
        <v>0.1679976601349954</v>
      </c>
      <c r="V15" s="19">
        <v>0.15661016992547414</v>
      </c>
      <c r="W15" s="19">
        <v>0.15768934107022822</v>
      </c>
      <c r="X15" s="19">
        <v>0.14748313526581841</v>
      </c>
    </row>
    <row r="16" spans="1:26" x14ac:dyDescent="0.35">
      <c r="A16" s="20" t="str">
        <f>[4]EPBA!B11</f>
        <v>FRA</v>
      </c>
      <c r="B16" s="18" t="s">
        <v>50</v>
      </c>
      <c r="C16" s="19">
        <v>1.7837605497145591E-2</v>
      </c>
      <c r="D16" s="19">
        <v>1.8684387633289116E-2</v>
      </c>
      <c r="E16" s="19">
        <v>1.89964900571175E-2</v>
      </c>
      <c r="F16" s="19">
        <v>1.8664087311722755E-2</v>
      </c>
      <c r="G16" s="19">
        <v>1.9382006057054174E-2</v>
      </c>
      <c r="H16" s="19">
        <v>1.8538027810604062E-2</v>
      </c>
      <c r="I16" s="19">
        <v>1.8641810280034463E-2</v>
      </c>
      <c r="J16" s="19">
        <v>2.0548622884634091E-2</v>
      </c>
      <c r="K16" s="19">
        <v>1.9860627227503268E-2</v>
      </c>
      <c r="L16" s="19">
        <v>1.8964177155349593E-2</v>
      </c>
      <c r="M16" s="19">
        <v>1.6657807198282894E-2</v>
      </c>
      <c r="N16" s="19">
        <v>1.464038471859524E-2</v>
      </c>
      <c r="O16" s="19">
        <v>1.4552075229888181E-2</v>
      </c>
      <c r="P16" s="19">
        <v>1.4993619984251347E-2</v>
      </c>
      <c r="Q16" s="19">
        <v>1.4992850811625127E-2</v>
      </c>
      <c r="R16" s="19">
        <v>1.5254033202387881E-2</v>
      </c>
      <c r="S16" s="19">
        <v>1.6362020462195138E-2</v>
      </c>
      <c r="T16" s="19">
        <v>1.613162210475096E-2</v>
      </c>
      <c r="U16" s="19">
        <v>1.645826394062069E-2</v>
      </c>
      <c r="V16" s="19">
        <v>1.6422673225321271E-2</v>
      </c>
      <c r="W16" s="19">
        <v>1.6665912169342961E-2</v>
      </c>
      <c r="X16" s="19">
        <v>1.6683244262179497E-2</v>
      </c>
    </row>
    <row r="17" spans="1:24" x14ac:dyDescent="0.35">
      <c r="A17" s="18" t="str">
        <f>[4]EPBA!B32</f>
        <v>GBR</v>
      </c>
      <c r="B17" s="18" t="s">
        <v>51</v>
      </c>
      <c r="C17" s="19">
        <v>8.8775175169395672E-3</v>
      </c>
      <c r="D17" s="19">
        <v>1.0256640193003265E-2</v>
      </c>
      <c r="E17" s="19">
        <v>1.1077706713448982E-2</v>
      </c>
      <c r="F17" s="19">
        <v>1.1225295190223987E-2</v>
      </c>
      <c r="G17" s="19">
        <v>1.1193829749120228E-2</v>
      </c>
      <c r="H17" s="19">
        <v>1.0791243508515663E-2</v>
      </c>
      <c r="I17" s="19">
        <v>1.116656087830797E-2</v>
      </c>
      <c r="J17" s="19">
        <v>1.091083559372686E-2</v>
      </c>
      <c r="K17" s="19">
        <v>1.1198951672584305E-2</v>
      </c>
      <c r="L17" s="19">
        <v>1.1352088735589306E-2</v>
      </c>
      <c r="M17" s="19">
        <v>9.9288213598446324E-3</v>
      </c>
      <c r="N17" s="19">
        <v>9.8703709659358641E-3</v>
      </c>
      <c r="O17" s="19">
        <v>9.7719236506592696E-3</v>
      </c>
      <c r="P17" s="19">
        <v>1.0644660136754497E-2</v>
      </c>
      <c r="Q17" s="19">
        <v>1.1897695330777763E-2</v>
      </c>
      <c r="R17" s="19">
        <v>1.2949259523701656E-2</v>
      </c>
      <c r="S17" s="19">
        <v>1.2637598768290613E-2</v>
      </c>
      <c r="T17" s="19">
        <v>1.3847539712917719E-2</v>
      </c>
      <c r="U17" s="19">
        <v>1.5551812311332444E-2</v>
      </c>
      <c r="V17" s="19">
        <v>1.671864623607144E-2</v>
      </c>
      <c r="W17" s="19">
        <v>1.8698936260245165E-2</v>
      </c>
      <c r="X17" s="19">
        <v>1.8115892139309621E-2</v>
      </c>
    </row>
    <row r="18" spans="1:24" x14ac:dyDescent="0.35">
      <c r="A18" s="18" t="str">
        <f>[4]EPBA!B13</f>
        <v>GRC</v>
      </c>
      <c r="B18" s="18" t="s">
        <v>52</v>
      </c>
      <c r="C18" s="19">
        <v>5.9978610227491623E-4</v>
      </c>
      <c r="D18" s="19">
        <v>6.1986964372549109E-4</v>
      </c>
      <c r="E18" s="19">
        <v>6.8899875434827007E-4</v>
      </c>
      <c r="F18" s="19">
        <v>7.5379258022203707E-4</v>
      </c>
      <c r="G18" s="19">
        <v>7.5786961779574391E-4</v>
      </c>
      <c r="H18" s="19">
        <v>7.4618093000262248E-4</v>
      </c>
      <c r="I18" s="19">
        <v>7.3108170316683754E-4</v>
      </c>
      <c r="J18" s="19">
        <v>6.9762608426763293E-4</v>
      </c>
      <c r="K18" s="19">
        <v>7.882008857997148E-4</v>
      </c>
      <c r="L18" s="19">
        <v>8.1397916525853184E-4</v>
      </c>
      <c r="M18" s="19">
        <v>7.5461753831985382E-4</v>
      </c>
      <c r="N18" s="19">
        <v>7.462475775081431E-4</v>
      </c>
      <c r="O18" s="19">
        <v>7.6382633615886778E-4</v>
      </c>
      <c r="P18" s="19">
        <v>8.0783633050712843E-4</v>
      </c>
      <c r="Q18" s="19">
        <v>7.3770550973655533E-4</v>
      </c>
      <c r="R18" s="19">
        <v>7.6417599397090956E-4</v>
      </c>
      <c r="S18" s="19">
        <v>8.4910112785865715E-4</v>
      </c>
      <c r="T18" s="19">
        <v>9.3549154916269025E-4</v>
      </c>
      <c r="U18" s="19">
        <v>1.0205301951307316E-3</v>
      </c>
      <c r="V18" s="19">
        <v>1.096507768493675E-3</v>
      </c>
      <c r="W18" s="19">
        <v>1.198905584361834E-3</v>
      </c>
      <c r="X18" s="19">
        <v>1.1413518980635498E-3</v>
      </c>
    </row>
    <row r="19" spans="1:24" x14ac:dyDescent="0.35">
      <c r="A19" s="18" t="str">
        <f>[4]EPBA!B5</f>
        <v>HRV</v>
      </c>
      <c r="B19" s="18" t="s">
        <v>53</v>
      </c>
      <c r="C19" s="19">
        <v>8.5681301146832631E-3</v>
      </c>
      <c r="D19" s="19">
        <v>8.4092181147744863E-3</v>
      </c>
      <c r="E19" s="19">
        <v>8.0248132830752269E-3</v>
      </c>
      <c r="F19" s="19">
        <v>7.4664089882561582E-3</v>
      </c>
      <c r="G19" s="19">
        <v>6.942303105599049E-3</v>
      </c>
      <c r="H19" s="19">
        <v>7.3441596776194556E-3</v>
      </c>
      <c r="I19" s="19">
        <v>8.2250006455380255E-3</v>
      </c>
      <c r="J19" s="19">
        <v>8.8747724623743258E-3</v>
      </c>
      <c r="K19" s="19">
        <v>9.3486652513520129E-3</v>
      </c>
      <c r="L19" s="19">
        <v>8.6755789179463975E-3</v>
      </c>
      <c r="M19" s="19">
        <v>9.0251897612985341E-3</v>
      </c>
      <c r="N19" s="19">
        <v>9.2110423534262752E-3</v>
      </c>
      <c r="O19" s="19">
        <v>9.5521060274148823E-3</v>
      </c>
      <c r="P19" s="19">
        <v>8.9353728800351685E-3</v>
      </c>
      <c r="Q19" s="19">
        <v>8.7897850735294113E-3</v>
      </c>
      <c r="R19" s="19">
        <v>8.7108009866639219E-3</v>
      </c>
      <c r="S19" s="19">
        <v>8.1626406344066614E-3</v>
      </c>
      <c r="T19" s="19">
        <v>9.4670701332969873E-3</v>
      </c>
      <c r="U19" s="19">
        <v>9.3662866317843069E-3</v>
      </c>
      <c r="V19" s="19">
        <v>9.3008618018694117E-3</v>
      </c>
      <c r="W19" s="19">
        <v>9.1669166589612803E-3</v>
      </c>
      <c r="X19" s="19">
        <v>9.7834181955139543E-3</v>
      </c>
    </row>
    <row r="20" spans="1:24" x14ac:dyDescent="0.35">
      <c r="A20" s="18" t="str">
        <f>[4]EPBA!B14</f>
        <v>HUN</v>
      </c>
      <c r="B20" s="18" t="s">
        <v>320</v>
      </c>
      <c r="C20" s="19">
        <v>8.9698230785730151E-2</v>
      </c>
      <c r="D20" s="19">
        <v>9.397058775085923E-2</v>
      </c>
      <c r="E20" s="19">
        <v>9.2318178692334454E-2</v>
      </c>
      <c r="F20" s="19">
        <v>9.8533854179044505E-2</v>
      </c>
      <c r="G20" s="19">
        <v>9.6713876605021051E-2</v>
      </c>
      <c r="H20" s="19">
        <v>0.10110153534102577</v>
      </c>
      <c r="I20" s="19">
        <v>9.5114239883795901E-2</v>
      </c>
      <c r="J20" s="19">
        <v>0.10023596038643759</v>
      </c>
      <c r="K20" s="19">
        <v>0.10665649333928573</v>
      </c>
      <c r="L20" s="19">
        <v>0.10505272951306982</v>
      </c>
      <c r="M20" s="19">
        <v>0.10881575261807401</v>
      </c>
      <c r="N20" s="19">
        <v>0.10289831673488625</v>
      </c>
      <c r="O20" s="19">
        <v>9.8551511589423935E-2</v>
      </c>
      <c r="P20" s="19">
        <v>0.10699892760152094</v>
      </c>
      <c r="Q20" s="19">
        <v>0.10460548263219629</v>
      </c>
      <c r="R20" s="19">
        <v>9.6016260964249908E-2</v>
      </c>
      <c r="S20" s="19">
        <v>9.9812336877603547E-2</v>
      </c>
      <c r="T20" s="19">
        <v>0.10892934732179173</v>
      </c>
      <c r="U20" s="19">
        <v>0.10442471767475567</v>
      </c>
      <c r="V20" s="19">
        <v>0.10560368107895385</v>
      </c>
      <c r="W20" s="19">
        <v>0.10225294120772253</v>
      </c>
      <c r="X20" s="19">
        <v>0.11168326422635061</v>
      </c>
    </row>
    <row r="21" spans="1:24" x14ac:dyDescent="0.35">
      <c r="A21" s="18" t="str">
        <f>[4]EPBA!B16</f>
        <v>IRL</v>
      </c>
      <c r="B21" s="18" t="s">
        <v>55</v>
      </c>
      <c r="C21" s="19">
        <v>9.6488014985332137E-4</v>
      </c>
      <c r="D21" s="19">
        <v>1.1051434238145803E-3</v>
      </c>
      <c r="E21" s="19">
        <v>1.2282556352577135E-3</v>
      </c>
      <c r="F21" s="19">
        <v>1.4866174976097292E-3</v>
      </c>
      <c r="G21" s="19">
        <v>1.4759604180914817E-3</v>
      </c>
      <c r="H21" s="19">
        <v>1.7463636285790882E-3</v>
      </c>
      <c r="I21" s="19">
        <v>1.9176735756051193E-3</v>
      </c>
      <c r="J21" s="19">
        <v>1.820236781438687E-3</v>
      </c>
      <c r="K21" s="19">
        <v>1.6729248590822781E-3</v>
      </c>
      <c r="L21" s="19">
        <v>1.5058489687290108E-3</v>
      </c>
      <c r="M21" s="19">
        <v>1.4303371117718178E-3</v>
      </c>
      <c r="N21" s="19">
        <v>1.5473009765997608E-3</v>
      </c>
      <c r="O21" s="19">
        <v>1.7178393931150773E-3</v>
      </c>
      <c r="P21" s="19">
        <v>1.8182707021498626E-3</v>
      </c>
      <c r="Q21" s="19">
        <v>1.8500759240861293E-3</v>
      </c>
      <c r="R21" s="19">
        <v>1.9071314471748096E-3</v>
      </c>
      <c r="S21" s="19">
        <v>1.9348586766807637E-3</v>
      </c>
      <c r="T21" s="19">
        <v>2.0977894136805664E-3</v>
      </c>
      <c r="U21" s="19">
        <v>2.2061236117345245E-3</v>
      </c>
      <c r="V21" s="19">
        <v>2.2121583838139954E-3</v>
      </c>
      <c r="W21" s="19">
        <v>2.2287167894144257E-3</v>
      </c>
      <c r="X21" s="19">
        <v>2.2689450258409896E-3</v>
      </c>
    </row>
    <row r="22" spans="1:24" x14ac:dyDescent="0.35">
      <c r="A22" s="18" t="str">
        <f>[4]EPBA!B15</f>
        <v>ISL</v>
      </c>
      <c r="B22" s="18" t="s">
        <v>56</v>
      </c>
      <c r="C22" s="19">
        <v>1.6648182320421463E-3</v>
      </c>
      <c r="D22" s="19">
        <v>1.9700039298056441E-3</v>
      </c>
      <c r="E22" s="19">
        <v>2.2469071041166335E-3</v>
      </c>
      <c r="F22" s="19">
        <v>2.2608628892208838E-3</v>
      </c>
      <c r="G22" s="19">
        <v>2.4843776916519279E-3</v>
      </c>
      <c r="H22" s="19">
        <v>2.7310419271784894E-3</v>
      </c>
      <c r="I22" s="19">
        <v>2.6122984852860378E-3</v>
      </c>
      <c r="J22" s="19">
        <v>2.5079510466400382E-3</v>
      </c>
      <c r="K22" s="19">
        <v>2.8167783697960751E-3</v>
      </c>
      <c r="L22" s="19">
        <v>2.6725408279108659E-3</v>
      </c>
      <c r="M22" s="19">
        <v>2.4911317976268835E-3</v>
      </c>
      <c r="N22" s="19">
        <v>2.4403163481150044E-3</v>
      </c>
      <c r="O22" s="19">
        <v>2.5245792903520136E-3</v>
      </c>
      <c r="P22" s="19">
        <v>2.8264610857242625E-3</v>
      </c>
      <c r="Q22" s="19">
        <v>3.000036751321078E-3</v>
      </c>
      <c r="R22" s="19">
        <v>2.9921713266653138E-3</v>
      </c>
      <c r="S22" s="19">
        <v>3.2158086195308673E-3</v>
      </c>
      <c r="T22" s="19">
        <v>3.3660626097732653E-3</v>
      </c>
      <c r="U22" s="19">
        <v>3.5222153443406267E-3</v>
      </c>
      <c r="V22" s="19">
        <v>3.5322758539616116E-3</v>
      </c>
      <c r="W22" s="19">
        <v>3.881042237040392E-3</v>
      </c>
      <c r="X22" s="19">
        <v>4.1256410076643147E-3</v>
      </c>
    </row>
    <row r="23" spans="1:24" x14ac:dyDescent="0.35">
      <c r="A23" s="18" t="str">
        <f>[4]EPBA!B17</f>
        <v>ITA</v>
      </c>
      <c r="B23" s="18" t="s">
        <v>57</v>
      </c>
      <c r="C23" s="19">
        <v>9.9609495734870215E-4</v>
      </c>
      <c r="D23" s="19">
        <v>9.4449251594052133E-4</v>
      </c>
      <c r="E23" s="19">
        <v>8.8432851084322556E-4</v>
      </c>
      <c r="F23" s="19">
        <v>8.4834990982158166E-4</v>
      </c>
      <c r="G23" s="19">
        <v>8.2569189173498602E-4</v>
      </c>
      <c r="H23" s="19">
        <v>8.3503426375440613E-4</v>
      </c>
      <c r="I23" s="19">
        <v>8.0028639407206652E-4</v>
      </c>
      <c r="J23" s="19">
        <v>7.3517360045016115E-4</v>
      </c>
      <c r="K23" s="19">
        <v>8.4867897924411847E-4</v>
      </c>
      <c r="L23" s="19">
        <v>9.2189074473535539E-4</v>
      </c>
      <c r="M23" s="19">
        <v>8.6400532336024542E-4</v>
      </c>
      <c r="N23" s="19">
        <v>8.5787998817296661E-4</v>
      </c>
      <c r="O23" s="19">
        <v>9.0115837004036737E-4</v>
      </c>
      <c r="P23" s="19">
        <v>9.6388144928452721E-4</v>
      </c>
      <c r="Q23" s="19">
        <v>1.0196724115219174E-3</v>
      </c>
      <c r="R23" s="19">
        <v>1.1023736901004571E-3</v>
      </c>
      <c r="S23" s="19">
        <v>1.2412060345505288E-3</v>
      </c>
      <c r="T23" s="19">
        <v>1.3779485720688222E-3</v>
      </c>
      <c r="U23" s="19">
        <v>1.3616552400072886E-3</v>
      </c>
      <c r="V23" s="19">
        <v>1.4075954296343051E-3</v>
      </c>
      <c r="W23" s="19">
        <v>1.3921161584028372E-3</v>
      </c>
      <c r="X23" s="19">
        <v>1.4506287053110383E-3</v>
      </c>
    </row>
    <row r="24" spans="1:24" x14ac:dyDescent="0.35">
      <c r="A24" s="18" t="str">
        <f>[4]EPBA!B19</f>
        <v>LTU</v>
      </c>
      <c r="B24" s="18" t="s">
        <v>58</v>
      </c>
      <c r="C24" s="19">
        <v>5.5533731966729972E-4</v>
      </c>
      <c r="D24" s="19">
        <v>5.6088129718478497E-4</v>
      </c>
      <c r="E24" s="19">
        <v>5.6528172697032546E-4</v>
      </c>
      <c r="F24" s="19">
        <v>5.715616467647025E-4</v>
      </c>
      <c r="G24" s="19">
        <v>5.6952036607761105E-4</v>
      </c>
      <c r="H24" s="19">
        <v>5.7937167589867272E-4</v>
      </c>
      <c r="I24" s="19">
        <v>5.9833497322803186E-4</v>
      </c>
      <c r="J24" s="19">
        <v>5.9722744712389496E-4</v>
      </c>
      <c r="K24" s="19">
        <v>6.1973437629804084E-4</v>
      </c>
      <c r="L24" s="19">
        <v>6.2241043184652252E-4</v>
      </c>
      <c r="M24" s="19">
        <v>6.0008646447597396E-4</v>
      </c>
      <c r="N24" s="19">
        <v>6.3076763012713392E-4</v>
      </c>
      <c r="O24" s="19">
        <v>6.9022835069577806E-4</v>
      </c>
      <c r="P24" s="19">
        <v>7.2800903302677169E-4</v>
      </c>
      <c r="Q24" s="19">
        <v>7.5884667385730533E-4</v>
      </c>
      <c r="R24" s="19">
        <v>7.1005348700347237E-4</v>
      </c>
      <c r="S24" s="19">
        <v>7.4661763998685809E-4</v>
      </c>
      <c r="T24" s="19">
        <v>8.0435959804857685E-4</v>
      </c>
      <c r="U24" s="19">
        <v>7.6515872475018114E-4</v>
      </c>
      <c r="V24" s="19">
        <v>7.7028866136102459E-4</v>
      </c>
      <c r="W24" s="19">
        <v>8.2415446969422905E-4</v>
      </c>
      <c r="X24" s="19">
        <v>8.4068979449999123E-4</v>
      </c>
    </row>
    <row r="25" spans="1:24" x14ac:dyDescent="0.35">
      <c r="A25" s="18" t="str">
        <f>[4]EPBA!B20</f>
        <v>LUX</v>
      </c>
      <c r="B25" s="18" t="s">
        <v>59</v>
      </c>
      <c r="C25" s="19">
        <v>3.5428857850548771E-2</v>
      </c>
      <c r="D25" s="19">
        <v>3.1775322017151081E-2</v>
      </c>
      <c r="E25" s="19">
        <v>3.7178737626054774E-2</v>
      </c>
      <c r="F25" s="19">
        <v>3.576239488289952E-2</v>
      </c>
      <c r="G25" s="19">
        <v>3.4033563379337474E-2</v>
      </c>
      <c r="H25" s="19">
        <v>3.6714258865667697E-2</v>
      </c>
      <c r="I25" s="19">
        <v>3.7368459995073725E-2</v>
      </c>
      <c r="J25" s="19">
        <v>3.4713428928526663E-2</v>
      </c>
      <c r="K25" s="19">
        <v>3.4285996890579783E-2</v>
      </c>
      <c r="L25" s="19">
        <v>3.3361279661349989E-2</v>
      </c>
      <c r="M25" s="19">
        <v>3.5635746916171246E-2</v>
      </c>
      <c r="N25" s="19">
        <v>3.5629028103316182E-2</v>
      </c>
      <c r="O25" s="19">
        <v>3.5147701454873115E-2</v>
      </c>
      <c r="P25" s="19">
        <v>3.4819106768708287E-2</v>
      </c>
      <c r="Q25" s="19">
        <v>3.6021724622844691E-2</v>
      </c>
      <c r="R25" s="19">
        <v>3.8537653863044946E-2</v>
      </c>
      <c r="S25" s="19">
        <v>4.4078692674224401E-2</v>
      </c>
      <c r="T25" s="19">
        <v>4.7632301083692992E-2</v>
      </c>
      <c r="U25" s="19">
        <v>4.8607172511771782E-2</v>
      </c>
      <c r="V25" s="19">
        <v>4.9575260560500198E-2</v>
      </c>
      <c r="W25" s="19">
        <v>4.8436253672840386E-2</v>
      </c>
      <c r="X25" s="19">
        <v>4.8744368429882882E-2</v>
      </c>
    </row>
    <row r="26" spans="1:24" x14ac:dyDescent="0.35">
      <c r="A26" s="18" t="str">
        <f>[4]EPBA!B18</f>
        <v>LVA</v>
      </c>
      <c r="B26" s="18" t="s">
        <v>60</v>
      </c>
      <c r="C26" s="19">
        <v>8.5545413835740568E-3</v>
      </c>
      <c r="D26" s="19">
        <v>8.9543847582636872E-3</v>
      </c>
      <c r="E26" s="19">
        <v>1.0871942233233588E-2</v>
      </c>
      <c r="F26" s="19">
        <v>1.113304020137503E-2</v>
      </c>
      <c r="G26" s="19">
        <v>1.1393176242500859E-2</v>
      </c>
      <c r="H26" s="19">
        <v>1.2476764469791532E-2</v>
      </c>
      <c r="I26" s="19">
        <v>1.3292432166457924E-2</v>
      </c>
      <c r="J26" s="19">
        <v>1.3080801650496462E-2</v>
      </c>
      <c r="K26" s="19">
        <v>1.3796186140050343E-2</v>
      </c>
      <c r="L26" s="19">
        <v>1.5256070712443819E-2</v>
      </c>
      <c r="M26" s="19">
        <v>1.6069535348789687E-2</v>
      </c>
      <c r="N26" s="19">
        <v>1.5892023594690125E-2</v>
      </c>
      <c r="O26" s="19">
        <v>1.75083514617283E-2</v>
      </c>
      <c r="P26" s="19">
        <v>1.6308404468226345E-2</v>
      </c>
      <c r="Q26" s="19">
        <v>1.6421512021398327E-2</v>
      </c>
      <c r="R26" s="19">
        <v>1.5397073087160337E-2</v>
      </c>
      <c r="S26" s="19">
        <v>1.5584672555552634E-2</v>
      </c>
      <c r="T26" s="19">
        <v>1.8122284528792297E-2</v>
      </c>
      <c r="U26" s="19">
        <v>1.7687309591922662E-2</v>
      </c>
      <c r="V26" s="19">
        <v>1.8148006517543541E-2</v>
      </c>
      <c r="W26" s="19">
        <v>1.9780537078435929E-2</v>
      </c>
      <c r="X26" s="19">
        <v>2.0446529720687317E-2</v>
      </c>
    </row>
    <row r="27" spans="1:24" x14ac:dyDescent="0.35">
      <c r="A27" s="18" t="str">
        <f>[4]EPBA!B21</f>
        <v>MLT</v>
      </c>
      <c r="B27" s="18" t="s">
        <v>61</v>
      </c>
      <c r="C27" s="19">
        <v>2.4510308958717999E-2</v>
      </c>
      <c r="D27" s="19">
        <v>2.6353600177722473E-2</v>
      </c>
      <c r="E27" s="19">
        <v>3.2391493385587743E-2</v>
      </c>
      <c r="F27" s="19">
        <v>3.226402577542517E-2</v>
      </c>
      <c r="G27" s="19">
        <v>3.0035954730084205E-2</v>
      </c>
      <c r="H27" s="19">
        <v>3.2153247117106119E-2</v>
      </c>
      <c r="I27" s="19">
        <v>3.4142085154185896E-2</v>
      </c>
      <c r="J27" s="19">
        <v>3.6042244393696667E-2</v>
      </c>
      <c r="K27" s="19">
        <v>3.9394675652520736E-2</v>
      </c>
      <c r="L27" s="19">
        <v>4.2873616911084905E-2</v>
      </c>
      <c r="M27" s="19">
        <v>4.4813408465751346E-2</v>
      </c>
      <c r="N27" s="19">
        <v>4.3917198078145411E-2</v>
      </c>
      <c r="O27" s="19">
        <v>4.8587303610831134E-2</v>
      </c>
      <c r="P27" s="19">
        <v>5.2202690207519664E-2</v>
      </c>
      <c r="Q27" s="19">
        <v>5.5031868801067335E-2</v>
      </c>
      <c r="R27" s="19">
        <v>5.4324449039046208E-2</v>
      </c>
      <c r="S27" s="19">
        <v>5.4481874782144418E-2</v>
      </c>
      <c r="T27" s="19">
        <v>5.7002452217946059E-2</v>
      </c>
      <c r="U27" s="19">
        <v>5.6754319666207198E-2</v>
      </c>
      <c r="V27" s="19">
        <v>5.5589389606077393E-2</v>
      </c>
      <c r="W27" s="19">
        <v>5.9318437350210862E-2</v>
      </c>
      <c r="X27" s="19">
        <v>6.1157572867465891E-2</v>
      </c>
    </row>
    <row r="28" spans="1:24" x14ac:dyDescent="0.35">
      <c r="A28" s="18" t="str">
        <f>[4]EPBA!B22</f>
        <v>NLD</v>
      </c>
      <c r="B28" s="18" t="s">
        <v>62</v>
      </c>
      <c r="C28" s="19">
        <v>1.7451985970770176E-2</v>
      </c>
      <c r="D28" s="19">
        <v>1.8804822868524869E-2</v>
      </c>
      <c r="E28" s="19">
        <v>1.827486199964547E-2</v>
      </c>
      <c r="F28" s="19">
        <v>1.6735434326997329E-2</v>
      </c>
      <c r="G28" s="19">
        <v>1.6597735052691444E-2</v>
      </c>
      <c r="H28" s="19">
        <v>1.6460168408239259E-2</v>
      </c>
      <c r="I28" s="19">
        <v>1.763745177968095E-2</v>
      </c>
      <c r="J28" s="19">
        <v>1.6645372547644352E-2</v>
      </c>
      <c r="K28" s="19">
        <v>1.7062961084584331E-2</v>
      </c>
      <c r="L28" s="19">
        <v>1.7636854406534092E-2</v>
      </c>
      <c r="M28" s="19">
        <v>1.636998948972674E-2</v>
      </c>
      <c r="N28" s="19">
        <v>1.5754170469602289E-2</v>
      </c>
      <c r="O28" s="19">
        <v>1.5699926693060088E-2</v>
      </c>
      <c r="P28" s="19">
        <v>1.5558546499083651E-2</v>
      </c>
      <c r="Q28" s="19">
        <v>1.4732661984586341E-2</v>
      </c>
      <c r="R28" s="19">
        <v>1.4016008902640428E-2</v>
      </c>
      <c r="S28" s="19">
        <v>1.4189053511948321E-2</v>
      </c>
      <c r="T28" s="19">
        <v>1.4397151762377929E-2</v>
      </c>
      <c r="U28" s="19">
        <v>1.5822528151128105E-2</v>
      </c>
      <c r="V28" s="19">
        <v>1.6796265945421569E-2</v>
      </c>
      <c r="W28" s="19">
        <v>1.6575336677020512E-2</v>
      </c>
      <c r="X28" s="19">
        <v>1.6574863770533854E-2</v>
      </c>
    </row>
    <row r="29" spans="1:24" x14ac:dyDescent="0.35">
      <c r="A29" s="18" t="str">
        <f>[4]EPBA!B23</f>
        <v>NOR</v>
      </c>
      <c r="B29" s="18" t="s">
        <v>63</v>
      </c>
      <c r="C29" s="19">
        <v>7.4308349508233366E-3</v>
      </c>
      <c r="D29" s="19">
        <v>7.7035789706371028E-3</v>
      </c>
      <c r="E29" s="19">
        <v>9.238221926457969E-3</v>
      </c>
      <c r="F29" s="19">
        <v>9.1340145863674799E-3</v>
      </c>
      <c r="G29" s="19">
        <v>8.8915536502814432E-3</v>
      </c>
      <c r="H29" s="19">
        <v>9.5816077333045584E-3</v>
      </c>
      <c r="I29" s="19">
        <v>1.0942705883645456E-2</v>
      </c>
      <c r="J29" s="19">
        <v>1.2709689833314629E-2</v>
      </c>
      <c r="K29" s="19">
        <v>1.4326052336437575E-2</v>
      </c>
      <c r="L29" s="19">
        <v>1.515677010607812E-2</v>
      </c>
      <c r="M29" s="19">
        <v>1.4387701145722324E-2</v>
      </c>
      <c r="N29" s="19">
        <v>1.520108064340971E-2</v>
      </c>
      <c r="O29" s="19">
        <v>1.6302268845298073E-2</v>
      </c>
      <c r="P29" s="19">
        <v>1.6934404704571505E-2</v>
      </c>
      <c r="Q29" s="19">
        <v>1.7443617898887681E-2</v>
      </c>
      <c r="R29" s="19">
        <v>1.7283595751838965E-2</v>
      </c>
      <c r="S29" s="19">
        <v>1.7960767022597364E-2</v>
      </c>
      <c r="T29" s="19">
        <v>1.9608790726590625E-2</v>
      </c>
      <c r="U29" s="19">
        <v>2.0529094852587124E-2</v>
      </c>
      <c r="V29" s="19">
        <v>2.1013006556028387E-2</v>
      </c>
      <c r="W29" s="19">
        <v>2.2211369253786171E-2</v>
      </c>
      <c r="X29" s="19">
        <v>2.1868829162377808E-2</v>
      </c>
    </row>
    <row r="30" spans="1:24" x14ac:dyDescent="0.35">
      <c r="A30" s="18" t="str">
        <f>[4]EPBA!B24</f>
        <v>POL</v>
      </c>
      <c r="B30" s="18" t="s">
        <v>64</v>
      </c>
      <c r="C30" s="19">
        <v>5.89273850292914E-3</v>
      </c>
      <c r="D30" s="19">
        <v>6.4665028971375585E-3</v>
      </c>
      <c r="E30" s="19">
        <v>6.2203316197268965E-3</v>
      </c>
      <c r="F30" s="19">
        <v>6.6048520884325872E-3</v>
      </c>
      <c r="G30" s="19">
        <v>6.7490675705051961E-3</v>
      </c>
      <c r="H30" s="19">
        <v>6.6705625176212468E-3</v>
      </c>
      <c r="I30" s="19">
        <v>7.6886888501041667E-3</v>
      </c>
      <c r="J30" s="19">
        <v>7.7971044592854222E-3</v>
      </c>
      <c r="K30" s="19">
        <v>8.4199508322424753E-3</v>
      </c>
      <c r="L30" s="19">
        <v>9.0650406003730949E-3</v>
      </c>
      <c r="M30" s="19">
        <v>8.7781795364462404E-3</v>
      </c>
      <c r="N30" s="19">
        <v>8.792580585347487E-3</v>
      </c>
      <c r="O30" s="19">
        <v>9.0482036049040794E-3</v>
      </c>
      <c r="P30" s="19">
        <v>8.9278902752581851E-3</v>
      </c>
      <c r="Q30" s="19">
        <v>9.5797444724321258E-3</v>
      </c>
      <c r="R30" s="19">
        <v>9.6828785313811845E-3</v>
      </c>
      <c r="S30" s="19">
        <v>1.0083641781921514E-2</v>
      </c>
      <c r="T30" s="19">
        <v>1.0578533261574118E-2</v>
      </c>
      <c r="U30" s="19">
        <v>1.0534668805336263E-2</v>
      </c>
      <c r="V30" s="19">
        <v>1.0762202763063319E-2</v>
      </c>
      <c r="W30" s="19">
        <v>1.0835163891728434E-2</v>
      </c>
      <c r="X30" s="19">
        <v>1.1351017484352457E-2</v>
      </c>
    </row>
    <row r="31" spans="1:24" x14ac:dyDescent="0.35">
      <c r="A31" s="18" t="str">
        <f>[4]EPBA!B25</f>
        <v>PRT</v>
      </c>
      <c r="B31" s="18" t="s">
        <v>65</v>
      </c>
      <c r="C31" s="19">
        <v>2.1852200860232062E-3</v>
      </c>
      <c r="D31" s="19">
        <v>2.5002226816876211E-3</v>
      </c>
      <c r="E31" s="19">
        <v>2.7103374544162444E-3</v>
      </c>
      <c r="F31" s="19">
        <v>2.7468200275904595E-3</v>
      </c>
      <c r="G31" s="19">
        <v>2.9328225156764363E-3</v>
      </c>
      <c r="H31" s="19">
        <v>2.9737843470163481E-3</v>
      </c>
      <c r="I31" s="19">
        <v>2.7956710571034279E-3</v>
      </c>
      <c r="J31" s="19">
        <v>2.6679011996104561E-3</v>
      </c>
      <c r="K31" s="19">
        <v>2.8348764399220207E-3</v>
      </c>
      <c r="L31" s="19">
        <v>2.972251715770455E-3</v>
      </c>
      <c r="M31" s="19">
        <v>2.9731840001609882E-3</v>
      </c>
      <c r="N31" s="19">
        <v>3.1682428690024819E-3</v>
      </c>
      <c r="O31" s="19">
        <v>3.4373953249739898E-3</v>
      </c>
      <c r="P31" s="19">
        <v>3.4911158076323832E-3</v>
      </c>
      <c r="Q31" s="19">
        <v>3.5575271489725079E-3</v>
      </c>
      <c r="R31" s="19">
        <v>3.5240238770593586E-3</v>
      </c>
      <c r="S31" s="19">
        <v>3.4857552042628103E-3</v>
      </c>
      <c r="T31" s="19">
        <v>3.501605371701611E-3</v>
      </c>
      <c r="U31" s="19">
        <v>3.8061925947625096E-3</v>
      </c>
      <c r="V31" s="19">
        <v>4.09306948112962E-3</v>
      </c>
      <c r="W31" s="19">
        <v>4.4111042310176068E-3</v>
      </c>
      <c r="X31" s="19">
        <v>4.2219800227908059E-3</v>
      </c>
    </row>
    <row r="32" spans="1:24" x14ac:dyDescent="0.35">
      <c r="A32" s="18" t="str">
        <f>[4]EPBA!B26</f>
        <v>ROU</v>
      </c>
      <c r="B32" s="18" t="s">
        <v>36</v>
      </c>
      <c r="C32" s="19">
        <v>0.10961481703642742</v>
      </c>
      <c r="D32" s="19">
        <v>0.10903448013182768</v>
      </c>
      <c r="E32" s="19">
        <v>0.1080188275165585</v>
      </c>
      <c r="F32" s="19">
        <v>0.10687903593548971</v>
      </c>
      <c r="G32" s="19">
        <v>0.10695424274186313</v>
      </c>
      <c r="H32" s="19">
        <v>9.8504776889410992E-2</v>
      </c>
      <c r="I32" s="19">
        <v>0.10350806420022191</v>
      </c>
      <c r="J32" s="19">
        <v>0.10371504707736617</v>
      </c>
      <c r="K32" s="19">
        <v>0.10860538097151519</v>
      </c>
      <c r="L32" s="19">
        <v>0.10459528892813037</v>
      </c>
      <c r="M32" s="19">
        <v>0.10336900721572083</v>
      </c>
      <c r="N32" s="19">
        <v>9.4929391697569435E-2</v>
      </c>
      <c r="O32" s="19">
        <v>9.2875356497391037E-2</v>
      </c>
      <c r="P32" s="19">
        <v>9.0219871501278498E-2</v>
      </c>
      <c r="Q32" s="19">
        <v>8.7365993411364681E-2</v>
      </c>
      <c r="R32" s="19">
        <v>9.0460109716725773E-2</v>
      </c>
      <c r="S32" s="19">
        <v>9.335030040395792E-2</v>
      </c>
      <c r="T32" s="19">
        <v>8.1989688036807493E-2</v>
      </c>
      <c r="U32" s="19">
        <v>8.4403237309144924E-2</v>
      </c>
      <c r="V32" s="19">
        <v>8.6518629712648842E-2</v>
      </c>
      <c r="W32" s="19">
        <v>9.1507758734884204E-2</v>
      </c>
      <c r="X32" s="19">
        <v>9.0397532621064203E-2</v>
      </c>
    </row>
    <row r="33" spans="1:24" x14ac:dyDescent="0.35">
      <c r="A33" s="18" t="str">
        <f>[4]EPBA!B27</f>
        <v>SVK</v>
      </c>
      <c r="B33" s="18" t="s">
        <v>37</v>
      </c>
      <c r="C33" s="19">
        <v>2.0565710644596891E-2</v>
      </c>
      <c r="D33" s="19">
        <v>1.8931064927747213E-2</v>
      </c>
      <c r="E33" s="19">
        <v>1.9513859536521252E-2</v>
      </c>
      <c r="F33" s="19">
        <v>2.1287326877526838E-2</v>
      </c>
      <c r="G33" s="19">
        <v>2.1640788395668301E-2</v>
      </c>
      <c r="H33" s="19">
        <v>2.1271140669748317E-2</v>
      </c>
      <c r="I33" s="19">
        <v>1.9358886493961176E-2</v>
      </c>
      <c r="J33" s="19">
        <v>1.9222966131774891E-2</v>
      </c>
      <c r="K33" s="19">
        <v>1.7635989910875886E-2</v>
      </c>
      <c r="L33" s="19">
        <v>2.0203097663186925E-2</v>
      </c>
      <c r="M33" s="19">
        <v>1.983449771558312E-2</v>
      </c>
      <c r="N33" s="19">
        <v>1.8168066124297357E-2</v>
      </c>
      <c r="O33" s="19">
        <v>2.0877386178732735E-2</v>
      </c>
      <c r="P33" s="19">
        <v>2.004335083086595E-2</v>
      </c>
      <c r="Q33" s="19">
        <v>1.8799093705582769E-2</v>
      </c>
      <c r="R33" s="19">
        <v>1.9215335749405146E-2</v>
      </c>
      <c r="S33" s="19">
        <v>2.0122974516939167E-2</v>
      </c>
      <c r="T33" s="19">
        <v>2.0554125984159146E-2</v>
      </c>
      <c r="U33" s="19">
        <v>2.1460123654377484E-2</v>
      </c>
      <c r="V33" s="19">
        <v>2.1996250319891698E-2</v>
      </c>
      <c r="W33" s="19">
        <v>2.1808068045285144E-2</v>
      </c>
      <c r="X33" s="19">
        <v>2.2022230040115318E-2</v>
      </c>
    </row>
    <row r="34" spans="1:24" x14ac:dyDescent="0.35">
      <c r="A34" s="18" t="str">
        <f>[4]EPBA!B28</f>
        <v>SVN</v>
      </c>
      <c r="B34" s="18" t="s">
        <v>66</v>
      </c>
      <c r="C34" s="19">
        <v>1.388624264140882E-2</v>
      </c>
      <c r="D34" s="19">
        <v>1.4699725122373598E-2</v>
      </c>
      <c r="E34" s="19">
        <v>1.6467860286634033E-2</v>
      </c>
      <c r="F34" s="19">
        <v>1.6693639267792239E-2</v>
      </c>
      <c r="G34" s="19">
        <v>1.5905359439868844E-2</v>
      </c>
      <c r="H34" s="19">
        <v>1.661262611535038E-2</v>
      </c>
      <c r="I34" s="19">
        <v>1.6059051532610565E-2</v>
      </c>
      <c r="J34" s="19">
        <v>1.8469288721005707E-2</v>
      </c>
      <c r="K34" s="19">
        <v>1.9712562862811651E-2</v>
      </c>
      <c r="L34" s="19">
        <v>2.2241851071818083E-2</v>
      </c>
      <c r="M34" s="19">
        <v>2.0828671374789682E-2</v>
      </c>
      <c r="N34" s="19">
        <v>2.0311599452006703E-2</v>
      </c>
      <c r="O34" s="19">
        <v>2.0459507095778474E-2</v>
      </c>
      <c r="P34" s="19">
        <v>1.9721114892507923E-2</v>
      </c>
      <c r="Q34" s="19">
        <v>1.9659900600490991E-2</v>
      </c>
      <c r="R34" s="19">
        <v>1.9879153668396446E-2</v>
      </c>
      <c r="S34" s="19">
        <v>2.1229424491639403E-2</v>
      </c>
      <c r="T34" s="19">
        <v>2.281800398214805E-2</v>
      </c>
      <c r="U34" s="19">
        <v>2.3978917214128984E-2</v>
      </c>
      <c r="V34" s="19">
        <v>2.7195615305945137E-2</v>
      </c>
      <c r="W34" s="19">
        <v>2.7935095275729318E-2</v>
      </c>
      <c r="X34" s="19">
        <v>2.8106956246349755E-2</v>
      </c>
    </row>
    <row r="35" spans="1:24" x14ac:dyDescent="0.35">
      <c r="A35" s="18" t="str">
        <f>[4]EPBA!B30</f>
        <v>SWE</v>
      </c>
      <c r="B35" s="18" t="s">
        <v>556</v>
      </c>
      <c r="C35" s="19">
        <v>0.15425824427723767</v>
      </c>
      <c r="D35" s="19">
        <v>0.15868907065732532</v>
      </c>
      <c r="E35" s="19">
        <v>0.14672442496827487</v>
      </c>
      <c r="F35" s="19">
        <v>0.1444612445779738</v>
      </c>
      <c r="G35" s="19">
        <v>0.15729406020332834</v>
      </c>
      <c r="H35" s="19">
        <v>0.14709608180447598</v>
      </c>
      <c r="I35" s="19">
        <v>0.1536840656860945</v>
      </c>
      <c r="J35" s="19">
        <v>0.15450416482029539</v>
      </c>
      <c r="K35" s="19">
        <v>0.14919183700931987</v>
      </c>
      <c r="L35" s="19">
        <v>0.14924157631092907</v>
      </c>
      <c r="M35" s="19">
        <v>0.13979745656192663</v>
      </c>
      <c r="N35" s="19">
        <v>0.142938042899838</v>
      </c>
      <c r="O35" s="19">
        <v>0.14133886750247801</v>
      </c>
      <c r="P35" s="19">
        <v>0.14873768234798709</v>
      </c>
      <c r="Q35" s="19">
        <v>0.15624072558825122</v>
      </c>
      <c r="R35" s="19">
        <v>0.17172332297690077</v>
      </c>
      <c r="S35" s="19">
        <v>0.16640690861621663</v>
      </c>
      <c r="T35" s="19">
        <v>0.15964231708990254</v>
      </c>
      <c r="U35" s="19">
        <v>0.15694531585571422</v>
      </c>
      <c r="V35" s="19">
        <v>0.14527794322880394</v>
      </c>
      <c r="W35" s="19">
        <v>0.12671590325267723</v>
      </c>
      <c r="X35" s="19">
        <v>0.12655952230330722</v>
      </c>
    </row>
    <row r="37" spans="1:24" x14ac:dyDescent="0.35">
      <c r="A37" t="s">
        <v>89</v>
      </c>
      <c r="C37" s="22">
        <v>0.99999999999999978</v>
      </c>
      <c r="D37" s="22">
        <v>1.0000000000000002</v>
      </c>
      <c r="E37" s="22">
        <v>1</v>
      </c>
      <c r="F37" s="22">
        <v>0.99999999999999989</v>
      </c>
      <c r="G37" s="22">
        <v>1.0000000000000004</v>
      </c>
      <c r="H37" s="22">
        <v>1</v>
      </c>
      <c r="I37" s="22">
        <v>0.99999999999999978</v>
      </c>
      <c r="J37" s="22">
        <v>1.0000000000000002</v>
      </c>
      <c r="K37" s="22">
        <v>0.99999999999999989</v>
      </c>
      <c r="L37" s="22">
        <v>0.99999999999999956</v>
      </c>
      <c r="M37" s="22">
        <v>1.0000000000000002</v>
      </c>
      <c r="N37" s="22">
        <v>1.0000000000000002</v>
      </c>
      <c r="O37" s="22">
        <v>0.99999999999999967</v>
      </c>
      <c r="P37" s="22">
        <v>0.99999999999999989</v>
      </c>
      <c r="Q37" s="22">
        <v>1</v>
      </c>
      <c r="R37" s="22">
        <v>1</v>
      </c>
      <c r="S37" s="22">
        <v>1</v>
      </c>
      <c r="T37" s="22">
        <v>1.0000000000000002</v>
      </c>
      <c r="U37" s="22">
        <v>0.99999999999999989</v>
      </c>
      <c r="V37" s="22">
        <v>1.0000000000000002</v>
      </c>
      <c r="W37" s="22">
        <v>1.0000000000000007</v>
      </c>
      <c r="X37" s="22">
        <v>0.99999999999999978</v>
      </c>
    </row>
  </sheetData>
  <mergeCells count="5">
    <mergeCell ref="A1:C1"/>
    <mergeCell ref="D1:J1"/>
    <mergeCell ref="A2:C2"/>
    <mergeCell ref="D2:J2"/>
    <mergeCell ref="A3:X3"/>
  </mergeCells>
  <conditionalFormatting sqref="K4:L4">
    <cfRule type="cellIs" dxfId="1" priority="1" operator="equal">
      <formula>0</formula>
    </cfRule>
  </conditionalFormatting>
  <pageMargins left="0.7" right="0.7" top="0.78740157499999996" bottom="0.78740157499999996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7CCAA-4368-48CB-ADD6-F100AE0C11D9}">
  <sheetPr>
    <tabColor rgb="FFFF0000"/>
  </sheetPr>
  <dimension ref="A1:BA37"/>
  <sheetViews>
    <sheetView workbookViewId="0">
      <selection sqref="A1:C1"/>
    </sheetView>
  </sheetViews>
  <sheetFormatPr baseColWidth="10" defaultColWidth="10.81640625" defaultRowHeight="14.5" x14ac:dyDescent="0.35"/>
  <cols>
    <col min="2" max="2" width="10.81640625" customWidth="1"/>
  </cols>
  <sheetData>
    <row r="1" spans="1:53" ht="15" thickBot="1" x14ac:dyDescent="0.4">
      <c r="A1" s="100" t="s">
        <v>84</v>
      </c>
      <c r="B1" s="101"/>
      <c r="C1" s="102"/>
      <c r="D1" s="100" t="s">
        <v>85</v>
      </c>
      <c r="E1" s="101"/>
      <c r="F1" s="101"/>
      <c r="G1" s="101"/>
      <c r="H1" s="101"/>
      <c r="I1" s="101"/>
      <c r="J1" s="102"/>
    </row>
    <row r="2" spans="1:53" ht="15" thickBot="1" x14ac:dyDescent="0.4">
      <c r="A2" s="100" t="s">
        <v>86</v>
      </c>
      <c r="B2" s="101"/>
      <c r="C2" s="102"/>
      <c r="D2" s="103" t="s">
        <v>87</v>
      </c>
      <c r="E2" s="104"/>
      <c r="F2" s="104"/>
      <c r="G2" s="104"/>
      <c r="H2" s="104"/>
      <c r="I2" s="104"/>
      <c r="J2" s="105"/>
    </row>
    <row r="3" spans="1:53" x14ac:dyDescent="0.35">
      <c r="A3" s="94"/>
      <c r="B3" s="94"/>
      <c r="C3" s="94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  <c r="U3" s="94"/>
      <c r="V3" s="94"/>
      <c r="W3" s="94"/>
      <c r="X3" s="94"/>
    </row>
    <row r="4" spans="1:53" x14ac:dyDescent="0.35">
      <c r="A4" t="s">
        <v>88</v>
      </c>
      <c r="B4" t="s">
        <v>88</v>
      </c>
      <c r="C4">
        <f t="shared" ref="C4:I4" si="0">D4-1</f>
        <v>2000</v>
      </c>
      <c r="D4">
        <f t="shared" si="0"/>
        <v>2001</v>
      </c>
      <c r="E4">
        <f t="shared" si="0"/>
        <v>2002</v>
      </c>
      <c r="F4">
        <f t="shared" si="0"/>
        <v>2003</v>
      </c>
      <c r="G4">
        <f t="shared" si="0"/>
        <v>2004</v>
      </c>
      <c r="H4">
        <f t="shared" si="0"/>
        <v>2005</v>
      </c>
      <c r="I4">
        <f t="shared" si="0"/>
        <v>2006</v>
      </c>
      <c r="J4">
        <f>K4-1</f>
        <v>2007</v>
      </c>
      <c r="K4">
        <f>[4]EPBA!C$1</f>
        <v>2008</v>
      </c>
      <c r="L4">
        <f>[4]EPBA!D$1</f>
        <v>2009</v>
      </c>
      <c r="M4">
        <f>[4]EPBA!E$1</f>
        <v>2010</v>
      </c>
      <c r="N4">
        <f>[4]EPBA!F$1</f>
        <v>2011</v>
      </c>
      <c r="O4">
        <f>[4]EPBA!G$1</f>
        <v>2012</v>
      </c>
      <c r="P4">
        <f>[4]EPBA!H$1</f>
        <v>2013</v>
      </c>
      <c r="Q4">
        <f>[4]EPBA!I$1</f>
        <v>2014</v>
      </c>
      <c r="R4">
        <f>[4]EPBA!J$1</f>
        <v>2015</v>
      </c>
      <c r="S4">
        <f>R4+1</f>
        <v>2016</v>
      </c>
      <c r="T4">
        <f t="shared" ref="T4:X4" si="1">S4+1</f>
        <v>2017</v>
      </c>
      <c r="U4">
        <f t="shared" si="1"/>
        <v>2018</v>
      </c>
      <c r="V4">
        <f t="shared" si="1"/>
        <v>2019</v>
      </c>
      <c r="W4">
        <f t="shared" si="1"/>
        <v>2020</v>
      </c>
      <c r="X4">
        <f t="shared" si="1"/>
        <v>2021</v>
      </c>
      <c r="Y4" s="86">
        <f t="shared" ref="Y4" si="2">X4+1</f>
        <v>2022</v>
      </c>
      <c r="Z4" s="86">
        <f t="shared" ref="Z4" si="3">Y4+1</f>
        <v>2023</v>
      </c>
      <c r="AA4" s="86">
        <f t="shared" ref="AA4" si="4">Z4+1</f>
        <v>2024</v>
      </c>
      <c r="AB4" s="86">
        <f t="shared" ref="AB4" si="5">AA4+1</f>
        <v>2025</v>
      </c>
      <c r="AC4" s="86">
        <f t="shared" ref="AC4" si="6">AB4+1</f>
        <v>2026</v>
      </c>
      <c r="AD4" s="86">
        <f t="shared" ref="AD4" si="7">AC4+1</f>
        <v>2027</v>
      </c>
      <c r="AE4" s="86">
        <f t="shared" ref="AE4" si="8">AD4+1</f>
        <v>2028</v>
      </c>
      <c r="AF4" s="86">
        <f t="shared" ref="AF4" si="9">AE4+1</f>
        <v>2029</v>
      </c>
      <c r="AG4" s="86">
        <f t="shared" ref="AG4" si="10">AF4+1</f>
        <v>2030</v>
      </c>
      <c r="AH4" s="86">
        <f t="shared" ref="AH4" si="11">AG4+1</f>
        <v>2031</v>
      </c>
      <c r="AI4" s="86">
        <f t="shared" ref="AI4" si="12">AH4+1</f>
        <v>2032</v>
      </c>
      <c r="AJ4" s="86">
        <f t="shared" ref="AJ4" si="13">AI4+1</f>
        <v>2033</v>
      </c>
      <c r="AK4" s="86">
        <f t="shared" ref="AK4" si="14">AJ4+1</f>
        <v>2034</v>
      </c>
      <c r="AL4" s="86">
        <f t="shared" ref="AL4" si="15">AK4+1</f>
        <v>2035</v>
      </c>
      <c r="AM4" s="86">
        <f t="shared" ref="AM4" si="16">AL4+1</f>
        <v>2036</v>
      </c>
      <c r="AN4" s="86">
        <f t="shared" ref="AN4" si="17">AM4+1</f>
        <v>2037</v>
      </c>
      <c r="AO4" s="86">
        <f t="shared" ref="AO4" si="18">AN4+1</f>
        <v>2038</v>
      </c>
      <c r="AP4" s="86">
        <f t="shared" ref="AP4" si="19">AO4+1</f>
        <v>2039</v>
      </c>
      <c r="AQ4" s="86">
        <f t="shared" ref="AQ4" si="20">AP4+1</f>
        <v>2040</v>
      </c>
      <c r="AR4" s="86">
        <f t="shared" ref="AR4" si="21">AQ4+1</f>
        <v>2041</v>
      </c>
      <c r="AS4" s="86">
        <f t="shared" ref="AS4" si="22">AR4+1</f>
        <v>2042</v>
      </c>
      <c r="AT4" s="86">
        <f t="shared" ref="AT4" si="23">AS4+1</f>
        <v>2043</v>
      </c>
      <c r="AU4" s="86">
        <f t="shared" ref="AU4" si="24">AT4+1</f>
        <v>2044</v>
      </c>
      <c r="AV4" s="86">
        <f t="shared" ref="AV4" si="25">AU4+1</f>
        <v>2045</v>
      </c>
      <c r="AW4" s="86">
        <f t="shared" ref="AW4" si="26">AV4+1</f>
        <v>2046</v>
      </c>
      <c r="AX4" s="86">
        <f t="shared" ref="AX4" si="27">AW4+1</f>
        <v>2047</v>
      </c>
      <c r="AY4" s="86">
        <f t="shared" ref="AY4" si="28">AX4+1</f>
        <v>2048</v>
      </c>
      <c r="AZ4" s="86">
        <f t="shared" ref="AZ4" si="29">AY4+1</f>
        <v>2049</v>
      </c>
      <c r="BA4" s="86">
        <f t="shared" ref="BA4" si="30">AZ4+1</f>
        <v>2050</v>
      </c>
    </row>
    <row r="5" spans="1:53" x14ac:dyDescent="0.35">
      <c r="A5" s="18" t="str">
        <f>[4]EPBA!B2</f>
        <v>AUT</v>
      </c>
      <c r="B5" s="18" t="s">
        <v>41</v>
      </c>
      <c r="C5" s="19">
        <v>2.4037412760597326E-2</v>
      </c>
      <c r="D5" s="19">
        <v>3.1578768201209681E-2</v>
      </c>
      <c r="E5" s="19">
        <v>2.655143750994509E-2</v>
      </c>
      <c r="F5" s="19">
        <v>2.2218514660179881E-2</v>
      </c>
      <c r="G5" s="19">
        <v>2.1426050041906744E-2</v>
      </c>
      <c r="H5" s="19">
        <v>1.8579696531598737E-2</v>
      </c>
      <c r="I5" s="19">
        <v>1.9208277141278336E-2</v>
      </c>
      <c r="J5" s="19">
        <v>1.8649597437112378E-2</v>
      </c>
      <c r="K5" s="19">
        <v>1.6077473392192839E-2</v>
      </c>
      <c r="L5" s="19">
        <v>1.592528642076008E-2</v>
      </c>
      <c r="M5" s="19">
        <v>1.4577997339025768E-2</v>
      </c>
      <c r="N5" s="19">
        <v>1.4135039173669841E-2</v>
      </c>
      <c r="O5" s="19">
        <v>1.5048901679465283E-2</v>
      </c>
      <c r="P5" s="19">
        <v>1.5627621246356079E-2</v>
      </c>
      <c r="Q5" s="19">
        <v>1.577715054930675E-2</v>
      </c>
      <c r="R5" s="19">
        <v>1.6119179528369148E-2</v>
      </c>
      <c r="S5" s="19">
        <v>1.7976117126957809E-2</v>
      </c>
      <c r="T5" s="19">
        <v>2.0032009849465852E-2</v>
      </c>
      <c r="U5" s="19">
        <v>1.7381385056484813E-2</v>
      </c>
      <c r="V5" s="19">
        <v>1.4243880817206097E-2</v>
      </c>
      <c r="W5" s="19">
        <v>1.4409139765500411E-2</v>
      </c>
      <c r="X5" s="19">
        <v>1.0784134014477437E-2</v>
      </c>
      <c r="Y5" s="19">
        <v>1.0784134014477437E-2</v>
      </c>
      <c r="Z5" s="19">
        <v>1.0784134014477437E-2</v>
      </c>
      <c r="AA5" s="19">
        <v>1.0784134014477437E-2</v>
      </c>
      <c r="AB5" s="19">
        <v>1.0784134014477437E-2</v>
      </c>
      <c r="AC5" s="19">
        <v>1.0784134014477437E-2</v>
      </c>
      <c r="AD5" s="19">
        <v>1.0784134014477437E-2</v>
      </c>
      <c r="AE5" s="19">
        <v>1.0784134014477437E-2</v>
      </c>
      <c r="AF5" s="19">
        <v>1.0784134014477437E-2</v>
      </c>
      <c r="AG5" s="19">
        <v>1.0784134014477437E-2</v>
      </c>
      <c r="AH5" s="19">
        <v>1.0784134014477437E-2</v>
      </c>
      <c r="AI5" s="19">
        <v>1.0784134014477437E-2</v>
      </c>
      <c r="AJ5" s="19">
        <v>1.0784134014477437E-2</v>
      </c>
      <c r="AK5" s="19">
        <v>1.0784134014477437E-2</v>
      </c>
      <c r="AL5" s="19">
        <v>1.0784134014477437E-2</v>
      </c>
      <c r="AM5" s="19">
        <v>1.0784134014477437E-2</v>
      </c>
      <c r="AN5" s="19">
        <v>1.0784134014477437E-2</v>
      </c>
      <c r="AO5" s="19">
        <v>1.0784134014477437E-2</v>
      </c>
      <c r="AP5" s="19">
        <v>1.0784134014477437E-2</v>
      </c>
      <c r="AQ5" s="19">
        <v>1.0784134014477437E-2</v>
      </c>
      <c r="AR5" s="19">
        <v>1.0784134014477437E-2</v>
      </c>
      <c r="AS5" s="19">
        <v>1.0784134014477399E-2</v>
      </c>
      <c r="AT5" s="19">
        <v>1.0784134014477399E-2</v>
      </c>
      <c r="AU5" s="19">
        <v>1.0784134014477399E-2</v>
      </c>
      <c r="AV5" s="19">
        <v>1.0784134014477399E-2</v>
      </c>
      <c r="AW5" s="19">
        <v>1.0784134014477399E-2</v>
      </c>
      <c r="AX5" s="19">
        <v>1.0784134014477399E-2</v>
      </c>
      <c r="AY5" s="19">
        <v>1.0784134014477399E-2</v>
      </c>
      <c r="AZ5" s="19">
        <v>1.0784134014477399E-2</v>
      </c>
      <c r="BA5" s="19">
        <v>1.0784134014477399E-2</v>
      </c>
    </row>
    <row r="6" spans="1:53" s="21" customFormat="1" x14ac:dyDescent="0.35">
      <c r="A6" s="20" t="str">
        <f>[4]EPBA!B3</f>
        <v>BEL</v>
      </c>
      <c r="B6" s="18" t="s">
        <v>42</v>
      </c>
      <c r="C6" s="19">
        <v>3.8013058532263277E-2</v>
      </c>
      <c r="D6" s="19">
        <v>3.7018775272980073E-2</v>
      </c>
      <c r="E6" s="19">
        <v>3.056583754581231E-2</v>
      </c>
      <c r="F6" s="19">
        <v>2.6816555678094357E-2</v>
      </c>
      <c r="G6" s="19">
        <v>2.5459382268631221E-2</v>
      </c>
      <c r="H6" s="19">
        <v>2.2077607267959543E-2</v>
      </c>
      <c r="I6" s="19">
        <v>2.2869889728808469E-2</v>
      </c>
      <c r="J6" s="19">
        <v>2.2324541034581244E-2</v>
      </c>
      <c r="K6" s="19">
        <v>1.8834364196971508E-2</v>
      </c>
      <c r="L6" s="19">
        <v>1.8287193917653571E-2</v>
      </c>
      <c r="M6" s="19">
        <v>1.7411916970105967E-2</v>
      </c>
      <c r="N6" s="19">
        <v>1.7663058711599566E-2</v>
      </c>
      <c r="O6" s="19">
        <v>1.8869202075895295E-2</v>
      </c>
      <c r="P6" s="19">
        <v>1.9613215391972763E-2</v>
      </c>
      <c r="Q6" s="19">
        <v>1.9757410462267731E-2</v>
      </c>
      <c r="R6" s="19">
        <v>2.0116925641149246E-2</v>
      </c>
      <c r="S6" s="19">
        <v>2.2160739768559454E-2</v>
      </c>
      <c r="T6" s="19">
        <v>2.4439580841000855E-2</v>
      </c>
      <c r="U6" s="19">
        <v>2.6130975960194504E-2</v>
      </c>
      <c r="V6" s="19">
        <v>2.7299353842093331E-2</v>
      </c>
      <c r="W6" s="19">
        <v>2.8473982964835862E-2</v>
      </c>
      <c r="X6" s="19">
        <v>3.2015196757988237E-2</v>
      </c>
      <c r="Y6" s="19">
        <v>3.2015196757988237E-2</v>
      </c>
      <c r="Z6" s="19">
        <v>3.2015196757988237E-2</v>
      </c>
      <c r="AA6" s="19">
        <v>3.2015196757988237E-2</v>
      </c>
      <c r="AB6" s="19">
        <v>3.2015196757988237E-2</v>
      </c>
      <c r="AC6" s="19">
        <v>3.2015196757988237E-2</v>
      </c>
      <c r="AD6" s="19">
        <v>3.2015196757988237E-2</v>
      </c>
      <c r="AE6" s="19">
        <v>3.2015196757988237E-2</v>
      </c>
      <c r="AF6" s="19">
        <v>3.2015196757988237E-2</v>
      </c>
      <c r="AG6" s="19">
        <v>3.2015196757988237E-2</v>
      </c>
      <c r="AH6" s="19">
        <v>3.2015196757988237E-2</v>
      </c>
      <c r="AI6" s="19">
        <v>3.2015196757988237E-2</v>
      </c>
      <c r="AJ6" s="19">
        <v>3.2015196757988237E-2</v>
      </c>
      <c r="AK6" s="19">
        <v>3.2015196757988237E-2</v>
      </c>
      <c r="AL6" s="19">
        <v>3.2015196757988237E-2</v>
      </c>
      <c r="AM6" s="19">
        <v>3.2015196757988237E-2</v>
      </c>
      <c r="AN6" s="19">
        <v>3.2015196757988237E-2</v>
      </c>
      <c r="AO6" s="19">
        <v>3.2015196757988237E-2</v>
      </c>
      <c r="AP6" s="19">
        <v>3.2015196757988237E-2</v>
      </c>
      <c r="AQ6" s="19">
        <v>3.2015196757988237E-2</v>
      </c>
      <c r="AR6" s="19">
        <v>3.2015196757988237E-2</v>
      </c>
      <c r="AS6" s="19">
        <v>3.2015196757988203E-2</v>
      </c>
      <c r="AT6" s="19">
        <v>3.2015196757988203E-2</v>
      </c>
      <c r="AU6" s="19">
        <v>3.2015196757988203E-2</v>
      </c>
      <c r="AV6" s="19">
        <v>3.2015196757988203E-2</v>
      </c>
      <c r="AW6" s="19">
        <v>3.2015196757988203E-2</v>
      </c>
      <c r="AX6" s="19">
        <v>3.2015196757988203E-2</v>
      </c>
      <c r="AY6" s="19">
        <v>3.2015196757988203E-2</v>
      </c>
      <c r="AZ6" s="19">
        <v>3.2015196757988203E-2</v>
      </c>
      <c r="BA6" s="19">
        <v>3.2015196757988203E-2</v>
      </c>
    </row>
    <row r="7" spans="1:53" x14ac:dyDescent="0.35">
      <c r="A7" s="18" t="str">
        <f>[4]EPBA!B4</f>
        <v>BGR</v>
      </c>
      <c r="B7" s="18" t="s">
        <v>43</v>
      </c>
      <c r="C7" s="19">
        <v>2.0745750900154104E-3</v>
      </c>
      <c r="D7" s="19">
        <v>2.3998168476257313E-3</v>
      </c>
      <c r="E7" s="19">
        <v>2.0365444516501651E-3</v>
      </c>
      <c r="F7" s="19">
        <v>1.8244075526335048E-3</v>
      </c>
      <c r="G7" s="19">
        <v>1.855520209819483E-3</v>
      </c>
      <c r="H7" s="19">
        <v>2.7880738966128693E-3</v>
      </c>
      <c r="I7" s="19">
        <v>3.9198479632023388E-3</v>
      </c>
      <c r="J7" s="19">
        <v>4.6822260391668306E-3</v>
      </c>
      <c r="K7" s="19">
        <v>4.7461811494580964E-3</v>
      </c>
      <c r="L7" s="19">
        <v>5.1169376374108544E-3</v>
      </c>
      <c r="M7" s="19">
        <v>4.6853897910507335E-3</v>
      </c>
      <c r="N7" s="19">
        <v>4.8498194742313278E-3</v>
      </c>
      <c r="O7" s="19">
        <v>5.3500528277738513E-3</v>
      </c>
      <c r="P7" s="19">
        <v>5.7465974510984563E-3</v>
      </c>
      <c r="Q7" s="19">
        <v>5.9932746698396393E-3</v>
      </c>
      <c r="R7" s="19">
        <v>6.304088776022428E-3</v>
      </c>
      <c r="S7" s="19">
        <v>6.2776462065053679E-3</v>
      </c>
      <c r="T7" s="19">
        <v>6.1885038429775815E-3</v>
      </c>
      <c r="U7" s="19">
        <v>5.7307200330145172E-3</v>
      </c>
      <c r="V7" s="19">
        <v>5.0936177489386862E-3</v>
      </c>
      <c r="W7" s="19">
        <v>4.4660963022202472E-3</v>
      </c>
      <c r="X7" s="19">
        <v>5.0079153970820399E-3</v>
      </c>
      <c r="Y7" s="19">
        <v>5.0079153970820399E-3</v>
      </c>
      <c r="Z7" s="19">
        <v>5.0079153970820399E-3</v>
      </c>
      <c r="AA7" s="19">
        <v>5.0079153970820399E-3</v>
      </c>
      <c r="AB7" s="19">
        <v>5.0079153970820399E-3</v>
      </c>
      <c r="AC7" s="19">
        <v>5.0079153970820399E-3</v>
      </c>
      <c r="AD7" s="19">
        <v>5.0079153970820399E-3</v>
      </c>
      <c r="AE7" s="19">
        <v>5.0079153970820399E-3</v>
      </c>
      <c r="AF7" s="19">
        <v>5.0079153970820399E-3</v>
      </c>
      <c r="AG7" s="19">
        <v>5.0079153970820399E-3</v>
      </c>
      <c r="AH7" s="19">
        <v>5.0079153970820399E-3</v>
      </c>
      <c r="AI7" s="19">
        <v>5.0079153970820399E-3</v>
      </c>
      <c r="AJ7" s="19">
        <v>5.0079153970820399E-3</v>
      </c>
      <c r="AK7" s="19">
        <v>5.0079153970820399E-3</v>
      </c>
      <c r="AL7" s="19">
        <v>5.0079153970820399E-3</v>
      </c>
      <c r="AM7" s="19">
        <v>5.0079153970820399E-3</v>
      </c>
      <c r="AN7" s="19">
        <v>5.0079153970820399E-3</v>
      </c>
      <c r="AO7" s="19">
        <v>5.0079153970820399E-3</v>
      </c>
      <c r="AP7" s="19">
        <v>5.0079153970820399E-3</v>
      </c>
      <c r="AQ7" s="19">
        <v>5.0079153970820399E-3</v>
      </c>
      <c r="AR7" s="19">
        <v>5.0079153970820399E-3</v>
      </c>
      <c r="AS7" s="19">
        <v>5.0079153970820399E-3</v>
      </c>
      <c r="AT7" s="19">
        <v>5.0079153970820399E-3</v>
      </c>
      <c r="AU7" s="19">
        <v>5.0079153970820399E-3</v>
      </c>
      <c r="AV7" s="19">
        <v>5.0079153970820399E-3</v>
      </c>
      <c r="AW7" s="19">
        <v>5.0079153970820399E-3</v>
      </c>
      <c r="AX7" s="19">
        <v>5.0079153970820399E-3</v>
      </c>
      <c r="AY7" s="19">
        <v>5.0079153970820399E-3</v>
      </c>
      <c r="AZ7" s="19">
        <v>5.0079153970820399E-3</v>
      </c>
      <c r="BA7" s="19">
        <v>5.0079153970820399E-3</v>
      </c>
    </row>
    <row r="8" spans="1:53" x14ac:dyDescent="0.35">
      <c r="A8" s="18" t="str">
        <f>[4]EPBA!B31</f>
        <v>CHE</v>
      </c>
      <c r="B8" s="18" t="s">
        <v>44</v>
      </c>
      <c r="C8" s="19">
        <v>2.3256723167693872E-3</v>
      </c>
      <c r="D8" s="19">
        <v>1.8329024907213925E-3</v>
      </c>
      <c r="E8" s="19">
        <v>2.0155482696954182E-3</v>
      </c>
      <c r="F8" s="19">
        <v>2.495222119743836E-3</v>
      </c>
      <c r="G8" s="19">
        <v>2.4855051841573437E-3</v>
      </c>
      <c r="H8" s="19">
        <v>2.2411057531097791E-3</v>
      </c>
      <c r="I8" s="19">
        <v>3.0644748580390437E-3</v>
      </c>
      <c r="J8" s="19">
        <v>3.6204959068108426E-3</v>
      </c>
      <c r="K8" s="19">
        <v>3.1142142610428784E-3</v>
      </c>
      <c r="L8" s="19">
        <v>3.0764235484272637E-3</v>
      </c>
      <c r="M8" s="19">
        <v>3.1657089053437706E-3</v>
      </c>
      <c r="N8" s="19">
        <v>3.0376459535502716E-3</v>
      </c>
      <c r="O8" s="19">
        <v>3.0560979642950338E-3</v>
      </c>
      <c r="P8" s="19">
        <v>2.9187544761235616E-3</v>
      </c>
      <c r="Q8" s="19">
        <v>2.926037148118431E-3</v>
      </c>
      <c r="R8" s="19">
        <v>2.9572951375015258E-3</v>
      </c>
      <c r="S8" s="19">
        <v>3.336140655756336E-3</v>
      </c>
      <c r="T8" s="19">
        <v>3.7500604966268485E-3</v>
      </c>
      <c r="U8" s="19">
        <v>3.8001385461214157E-3</v>
      </c>
      <c r="V8" s="19">
        <v>4.1265927339627501E-3</v>
      </c>
      <c r="W8" s="19">
        <v>4.4545834449818827E-3</v>
      </c>
      <c r="X8" s="19">
        <v>5.2255325457511385E-3</v>
      </c>
      <c r="Y8" s="19">
        <v>5.2255325457511385E-3</v>
      </c>
      <c r="Z8" s="19">
        <v>5.2255325457511385E-3</v>
      </c>
      <c r="AA8" s="19">
        <v>5.2255325457511385E-3</v>
      </c>
      <c r="AB8" s="19">
        <v>5.2255325457511385E-3</v>
      </c>
      <c r="AC8" s="19">
        <v>5.2255325457511385E-3</v>
      </c>
      <c r="AD8" s="19">
        <v>5.2255325457511385E-3</v>
      </c>
      <c r="AE8" s="19">
        <v>5.2255325457511385E-3</v>
      </c>
      <c r="AF8" s="19">
        <v>5.2255325457511385E-3</v>
      </c>
      <c r="AG8" s="19">
        <v>5.2255325457511385E-3</v>
      </c>
      <c r="AH8" s="19">
        <v>5.2255325457511385E-3</v>
      </c>
      <c r="AI8" s="19">
        <v>5.2255325457511385E-3</v>
      </c>
      <c r="AJ8" s="19">
        <v>5.2255325457511385E-3</v>
      </c>
      <c r="AK8" s="19">
        <v>5.2255325457511385E-3</v>
      </c>
      <c r="AL8" s="19">
        <v>5.2255325457511385E-3</v>
      </c>
      <c r="AM8" s="19">
        <v>5.2255325457511385E-3</v>
      </c>
      <c r="AN8" s="19">
        <v>5.2255325457511385E-3</v>
      </c>
      <c r="AO8" s="19">
        <v>5.2255325457511385E-3</v>
      </c>
      <c r="AP8" s="19">
        <v>5.2255325457511385E-3</v>
      </c>
      <c r="AQ8" s="19">
        <v>5.2255325457511385E-3</v>
      </c>
      <c r="AR8" s="19">
        <v>5.2255325457511385E-3</v>
      </c>
      <c r="AS8" s="19">
        <v>5.2255325457511402E-3</v>
      </c>
      <c r="AT8" s="19">
        <v>5.2255325457511402E-3</v>
      </c>
      <c r="AU8" s="19">
        <v>5.2255325457511402E-3</v>
      </c>
      <c r="AV8" s="19">
        <v>5.2255325457511402E-3</v>
      </c>
      <c r="AW8" s="19">
        <v>5.2255325457511402E-3</v>
      </c>
      <c r="AX8" s="19">
        <v>5.2255325457511402E-3</v>
      </c>
      <c r="AY8" s="19">
        <v>5.2255325457511402E-3</v>
      </c>
      <c r="AZ8" s="19">
        <v>5.2255325457511402E-3</v>
      </c>
      <c r="BA8" s="19">
        <v>5.2255325457511402E-3</v>
      </c>
    </row>
    <row r="9" spans="1:53" x14ac:dyDescent="0.35">
      <c r="A9" s="18" t="str">
        <f>[4]EPBA!B6</f>
        <v>CYP</v>
      </c>
      <c r="B9" s="18" t="s">
        <v>45</v>
      </c>
      <c r="C9" s="19">
        <v>3.8351305310466459E-4</v>
      </c>
      <c r="D9" s="19">
        <v>4.094677737734861E-4</v>
      </c>
      <c r="E9" s="19">
        <v>4.2704286345232167E-4</v>
      </c>
      <c r="F9" s="19">
        <v>4.3230740728581542E-4</v>
      </c>
      <c r="G9" s="19">
        <v>5.2507490367377702E-4</v>
      </c>
      <c r="H9" s="19">
        <v>6.8364844879709337E-4</v>
      </c>
      <c r="I9" s="19">
        <v>9.0057273501073965E-4</v>
      </c>
      <c r="J9" s="19">
        <v>1.3190010533832748E-3</v>
      </c>
      <c r="K9" s="19">
        <v>1.1398217529391993E-3</v>
      </c>
      <c r="L9" s="19">
        <v>1.135348463304958E-3</v>
      </c>
      <c r="M9" s="19">
        <v>1.1100983542330872E-3</v>
      </c>
      <c r="N9" s="19">
        <v>1.1453643447991606E-3</v>
      </c>
      <c r="O9" s="19">
        <v>1.1841770329899686E-3</v>
      </c>
      <c r="P9" s="19">
        <v>1.172212354276616E-3</v>
      </c>
      <c r="Q9" s="19">
        <v>1.1065577866039196E-3</v>
      </c>
      <c r="R9" s="19">
        <v>1.0454281414238311E-3</v>
      </c>
      <c r="S9" s="19">
        <v>1.225817792105886E-3</v>
      </c>
      <c r="T9" s="19">
        <v>1.1319384265627527E-3</v>
      </c>
      <c r="U9" s="19">
        <v>1.0388909305466449E-3</v>
      </c>
      <c r="V9" s="19">
        <v>9.6064979496299663E-4</v>
      </c>
      <c r="W9" s="19">
        <v>9.2420213862352612E-4</v>
      </c>
      <c r="X9" s="19">
        <v>1.12842683793238E-3</v>
      </c>
      <c r="Y9" s="19">
        <v>1.12842683793238E-3</v>
      </c>
      <c r="Z9" s="19">
        <v>1.12842683793238E-3</v>
      </c>
      <c r="AA9" s="19">
        <v>1.12842683793238E-3</v>
      </c>
      <c r="AB9" s="19">
        <v>1.12842683793238E-3</v>
      </c>
      <c r="AC9" s="19">
        <v>1.12842683793238E-3</v>
      </c>
      <c r="AD9" s="19">
        <v>1.12842683793238E-3</v>
      </c>
      <c r="AE9" s="19">
        <v>1.12842683793238E-3</v>
      </c>
      <c r="AF9" s="19">
        <v>1.12842683793238E-3</v>
      </c>
      <c r="AG9" s="19">
        <v>1.12842683793238E-3</v>
      </c>
      <c r="AH9" s="19">
        <v>1.12842683793238E-3</v>
      </c>
      <c r="AI9" s="19">
        <v>1.12842683793238E-3</v>
      </c>
      <c r="AJ9" s="19">
        <v>1.12842683793238E-3</v>
      </c>
      <c r="AK9" s="19">
        <v>1.12842683793238E-3</v>
      </c>
      <c r="AL9" s="19">
        <v>1.12842683793238E-3</v>
      </c>
      <c r="AM9" s="19">
        <v>1.12842683793238E-3</v>
      </c>
      <c r="AN9" s="19">
        <v>1.12842683793238E-3</v>
      </c>
      <c r="AO9" s="19">
        <v>1.12842683793238E-3</v>
      </c>
      <c r="AP9" s="19">
        <v>1.12842683793238E-3</v>
      </c>
      <c r="AQ9" s="19">
        <v>1.12842683793238E-3</v>
      </c>
      <c r="AR9" s="19">
        <v>1.12842683793238E-3</v>
      </c>
      <c r="AS9" s="19">
        <v>1.12842683793238E-3</v>
      </c>
      <c r="AT9" s="19">
        <v>1.12842683793238E-3</v>
      </c>
      <c r="AU9" s="19">
        <v>1.12842683793238E-3</v>
      </c>
      <c r="AV9" s="19">
        <v>1.12842683793238E-3</v>
      </c>
      <c r="AW9" s="19">
        <v>1.12842683793238E-3</v>
      </c>
      <c r="AX9" s="19">
        <v>1.12842683793238E-3</v>
      </c>
      <c r="AY9" s="19">
        <v>1.12842683793238E-3</v>
      </c>
      <c r="AZ9" s="19">
        <v>1.12842683793238E-3</v>
      </c>
      <c r="BA9" s="19">
        <v>1.12842683793238E-3</v>
      </c>
    </row>
    <row r="10" spans="1:53" x14ac:dyDescent="0.35">
      <c r="A10" s="18" t="str">
        <f>[4]EPBA!B7</f>
        <v>CZE</v>
      </c>
      <c r="B10" s="18" t="s">
        <v>46</v>
      </c>
      <c r="C10" s="19">
        <v>1.7451248154455055E-2</v>
      </c>
      <c r="D10" s="19">
        <v>1.7576277328381823E-2</v>
      </c>
      <c r="E10" s="19">
        <v>1.2471564005013118E-2</v>
      </c>
      <c r="F10" s="19">
        <v>9.318017121137093E-3</v>
      </c>
      <c r="G10" s="19">
        <v>1.2886864233189729E-2</v>
      </c>
      <c r="H10" s="19">
        <v>1.4500532596360548E-2</v>
      </c>
      <c r="I10" s="19">
        <v>1.9858552663021122E-2</v>
      </c>
      <c r="J10" s="19">
        <v>2.0736967130274831E-2</v>
      </c>
      <c r="K10" s="19">
        <v>1.9323412693406226E-2</v>
      </c>
      <c r="L10" s="19">
        <v>1.8635579871590452E-2</v>
      </c>
      <c r="M10" s="19">
        <v>2.0619546092316535E-2</v>
      </c>
      <c r="N10" s="19">
        <v>1.7783332569373578E-2</v>
      </c>
      <c r="O10" s="19">
        <v>1.6499495439999824E-2</v>
      </c>
      <c r="P10" s="19">
        <v>1.8225984460572525E-2</v>
      </c>
      <c r="Q10" s="19">
        <v>2.2476740285820487E-2</v>
      </c>
      <c r="R10" s="19">
        <v>1.7162252589810315E-2</v>
      </c>
      <c r="S10" s="19">
        <v>1.8105381477657501E-2</v>
      </c>
      <c r="T10" s="19">
        <v>1.7247933908926226E-2</v>
      </c>
      <c r="U10" s="19">
        <v>1.4352154014980375E-2</v>
      </c>
      <c r="V10" s="19">
        <v>1.1893870429592349E-2</v>
      </c>
      <c r="W10" s="19">
        <v>9.5963884894591078E-3</v>
      </c>
      <c r="X10" s="19">
        <v>7.8683006615819905E-3</v>
      </c>
      <c r="Y10" s="19">
        <v>7.8683006615819905E-3</v>
      </c>
      <c r="Z10" s="19">
        <v>7.8683006615819905E-3</v>
      </c>
      <c r="AA10" s="19">
        <v>7.8683006615819905E-3</v>
      </c>
      <c r="AB10" s="19">
        <v>7.8683006615819905E-3</v>
      </c>
      <c r="AC10" s="19">
        <v>7.8683006615819905E-3</v>
      </c>
      <c r="AD10" s="19">
        <v>7.8683006615819905E-3</v>
      </c>
      <c r="AE10" s="19">
        <v>7.8683006615819905E-3</v>
      </c>
      <c r="AF10" s="19">
        <v>7.8683006615819905E-3</v>
      </c>
      <c r="AG10" s="19">
        <v>7.8683006615819905E-3</v>
      </c>
      <c r="AH10" s="19">
        <v>7.8683006615819905E-3</v>
      </c>
      <c r="AI10" s="19">
        <v>7.8683006615819905E-3</v>
      </c>
      <c r="AJ10" s="19">
        <v>7.8683006615819905E-3</v>
      </c>
      <c r="AK10" s="19">
        <v>7.8683006615819905E-3</v>
      </c>
      <c r="AL10" s="19">
        <v>7.8683006615819905E-3</v>
      </c>
      <c r="AM10" s="19">
        <v>7.8683006615819905E-3</v>
      </c>
      <c r="AN10" s="19">
        <v>7.8683006615819905E-3</v>
      </c>
      <c r="AO10" s="19">
        <v>7.8683006615819905E-3</v>
      </c>
      <c r="AP10" s="19">
        <v>7.8683006615819905E-3</v>
      </c>
      <c r="AQ10" s="19">
        <v>7.8683006615819905E-3</v>
      </c>
      <c r="AR10" s="19">
        <v>7.8683006615819905E-3</v>
      </c>
      <c r="AS10" s="19">
        <v>7.8683006615819905E-3</v>
      </c>
      <c r="AT10" s="19">
        <v>7.8683006615819905E-3</v>
      </c>
      <c r="AU10" s="19">
        <v>7.8683006615819905E-3</v>
      </c>
      <c r="AV10" s="19">
        <v>7.8683006615819905E-3</v>
      </c>
      <c r="AW10" s="19">
        <v>7.8683006615819905E-3</v>
      </c>
      <c r="AX10" s="19">
        <v>7.8683006615819905E-3</v>
      </c>
      <c r="AY10" s="19">
        <v>7.8683006615819905E-3</v>
      </c>
      <c r="AZ10" s="19">
        <v>7.8683006615819905E-3</v>
      </c>
      <c r="BA10" s="19">
        <v>7.8683006615819905E-3</v>
      </c>
    </row>
    <row r="11" spans="1:53" x14ac:dyDescent="0.35">
      <c r="A11" s="18" t="str">
        <f>[4]EPBA!B12</f>
        <v>DEU</v>
      </c>
      <c r="B11" s="18" t="s">
        <v>47</v>
      </c>
      <c r="C11" s="19">
        <v>9.1670229491693893E-3</v>
      </c>
      <c r="D11" s="19">
        <v>1.6514939981489441E-2</v>
      </c>
      <c r="E11" s="19">
        <v>1.4301727601493274E-2</v>
      </c>
      <c r="F11" s="19">
        <v>1.9971055751082677E-2</v>
      </c>
      <c r="G11" s="19">
        <v>2.1818994746581818E-2</v>
      </c>
      <c r="H11" s="19">
        <v>1.9699195838139276E-2</v>
      </c>
      <c r="I11" s="19">
        <v>1.7541190229360664E-2</v>
      </c>
      <c r="J11" s="19">
        <v>2.1579611526194968E-2</v>
      </c>
      <c r="K11" s="19">
        <v>2.6068375615773454E-2</v>
      </c>
      <c r="L11" s="19">
        <v>1.7245586852832638E-2</v>
      </c>
      <c r="M11" s="19">
        <v>1.6195523468516649E-2</v>
      </c>
      <c r="N11" s="19">
        <v>1.6047182972981532E-2</v>
      </c>
      <c r="O11" s="19">
        <v>1.6086439141888949E-2</v>
      </c>
      <c r="P11" s="19">
        <v>1.5617428689961074E-2</v>
      </c>
      <c r="Q11" s="19">
        <v>1.5629354178575021E-2</v>
      </c>
      <c r="R11" s="19">
        <v>1.5807486272553836E-2</v>
      </c>
      <c r="S11" s="19">
        <v>1.7415339089160691E-2</v>
      </c>
      <c r="T11" s="19">
        <v>1.8179777560658375E-2</v>
      </c>
      <c r="U11" s="19">
        <v>1.7910989463650485E-2</v>
      </c>
      <c r="V11" s="19">
        <v>1.8124828158582542E-2</v>
      </c>
      <c r="W11" s="19">
        <v>1.9980853178250477E-2</v>
      </c>
      <c r="X11" s="19">
        <v>2.1597211144166586E-2</v>
      </c>
      <c r="Y11" s="19">
        <v>2.1597211144166586E-2</v>
      </c>
      <c r="Z11" s="19">
        <v>2.1597211144166586E-2</v>
      </c>
      <c r="AA11" s="19">
        <v>2.1597211144166586E-2</v>
      </c>
      <c r="AB11" s="19">
        <v>2.1597211144166586E-2</v>
      </c>
      <c r="AC11" s="19">
        <v>2.1597211144166586E-2</v>
      </c>
      <c r="AD11" s="19">
        <v>2.1597211144166586E-2</v>
      </c>
      <c r="AE11" s="19">
        <v>2.1597211144166586E-2</v>
      </c>
      <c r="AF11" s="19">
        <v>2.1597211144166586E-2</v>
      </c>
      <c r="AG11" s="19">
        <v>2.1597211144166586E-2</v>
      </c>
      <c r="AH11" s="19">
        <v>2.1597211144166586E-2</v>
      </c>
      <c r="AI11" s="19">
        <v>2.1597211144166586E-2</v>
      </c>
      <c r="AJ11" s="19">
        <v>2.1597211144166586E-2</v>
      </c>
      <c r="AK11" s="19">
        <v>2.1597211144166586E-2</v>
      </c>
      <c r="AL11" s="19">
        <v>2.1597211144166586E-2</v>
      </c>
      <c r="AM11" s="19">
        <v>2.1597211144166586E-2</v>
      </c>
      <c r="AN11" s="19">
        <v>2.1597211144166586E-2</v>
      </c>
      <c r="AO11" s="19">
        <v>2.1597211144166586E-2</v>
      </c>
      <c r="AP11" s="19">
        <v>2.1597211144166586E-2</v>
      </c>
      <c r="AQ11" s="19">
        <v>2.1597211144166586E-2</v>
      </c>
      <c r="AR11" s="19">
        <v>2.1597211144166586E-2</v>
      </c>
      <c r="AS11" s="19">
        <v>2.15972111441666E-2</v>
      </c>
      <c r="AT11" s="19">
        <v>2.15972111441666E-2</v>
      </c>
      <c r="AU11" s="19">
        <v>2.15972111441666E-2</v>
      </c>
      <c r="AV11" s="19">
        <v>2.15972111441666E-2</v>
      </c>
      <c r="AW11" s="19">
        <v>2.15972111441666E-2</v>
      </c>
      <c r="AX11" s="19">
        <v>2.15972111441666E-2</v>
      </c>
      <c r="AY11" s="19">
        <v>2.15972111441666E-2</v>
      </c>
      <c r="AZ11" s="19">
        <v>2.15972111441666E-2</v>
      </c>
      <c r="BA11" s="19">
        <v>2.15972111441666E-2</v>
      </c>
    </row>
    <row r="12" spans="1:53" x14ac:dyDescent="0.35">
      <c r="A12" s="18" t="str">
        <f>[4]EPBA!B8</f>
        <v>DNK</v>
      </c>
      <c r="B12" s="18" t="s">
        <v>48</v>
      </c>
      <c r="C12" s="19">
        <v>7.1366505488231716E-4</v>
      </c>
      <c r="D12" s="19">
        <v>6.6982526195929657E-4</v>
      </c>
      <c r="E12" s="19">
        <v>9.6041986800024298E-4</v>
      </c>
      <c r="F12" s="19">
        <v>1.1253348428030276E-3</v>
      </c>
      <c r="G12" s="19">
        <v>1.6677083497674038E-3</v>
      </c>
      <c r="H12" s="19">
        <v>1.3180021760958738E-3</v>
      </c>
      <c r="I12" s="19">
        <v>1.6112028913768499E-3</v>
      </c>
      <c r="J12" s="19">
        <v>1.776333941293532E-3</v>
      </c>
      <c r="K12" s="19">
        <v>1.5282167008415163E-3</v>
      </c>
      <c r="L12" s="19">
        <v>1.5117418259016503E-3</v>
      </c>
      <c r="M12" s="19">
        <v>1.4641977441610767E-3</v>
      </c>
      <c r="N12" s="19">
        <v>1.431811629193692E-3</v>
      </c>
      <c r="O12" s="19">
        <v>1.5372541593648328E-3</v>
      </c>
      <c r="P12" s="19">
        <v>1.6075941863275996E-3</v>
      </c>
      <c r="Q12" s="19">
        <v>1.6334678695618754E-3</v>
      </c>
      <c r="R12" s="19">
        <v>1.3818964506613499E-3</v>
      </c>
      <c r="S12" s="19">
        <v>1.5789305706886123E-3</v>
      </c>
      <c r="T12" s="19">
        <v>1.6826744872250534E-3</v>
      </c>
      <c r="U12" s="19">
        <v>1.4910260152999207E-3</v>
      </c>
      <c r="V12" s="19">
        <v>1.2638657186296715E-3</v>
      </c>
      <c r="W12" s="19">
        <v>1.3059163420994224E-3</v>
      </c>
      <c r="X12" s="19">
        <v>1.408538198409962E-3</v>
      </c>
      <c r="Y12" s="19">
        <v>1.408538198409962E-3</v>
      </c>
      <c r="Z12" s="19">
        <v>1.408538198409962E-3</v>
      </c>
      <c r="AA12" s="19">
        <v>1.408538198409962E-3</v>
      </c>
      <c r="AB12" s="19">
        <v>1.408538198409962E-3</v>
      </c>
      <c r="AC12" s="19">
        <v>1.408538198409962E-3</v>
      </c>
      <c r="AD12" s="19">
        <v>1.408538198409962E-3</v>
      </c>
      <c r="AE12" s="19">
        <v>1.408538198409962E-3</v>
      </c>
      <c r="AF12" s="19">
        <v>1.408538198409962E-3</v>
      </c>
      <c r="AG12" s="19">
        <v>1.408538198409962E-3</v>
      </c>
      <c r="AH12" s="19">
        <v>1.408538198409962E-3</v>
      </c>
      <c r="AI12" s="19">
        <v>1.408538198409962E-3</v>
      </c>
      <c r="AJ12" s="19">
        <v>1.408538198409962E-3</v>
      </c>
      <c r="AK12" s="19">
        <v>1.408538198409962E-3</v>
      </c>
      <c r="AL12" s="19">
        <v>1.408538198409962E-3</v>
      </c>
      <c r="AM12" s="19">
        <v>1.408538198409962E-3</v>
      </c>
      <c r="AN12" s="19">
        <v>1.408538198409962E-3</v>
      </c>
      <c r="AO12" s="19">
        <v>1.408538198409962E-3</v>
      </c>
      <c r="AP12" s="19">
        <v>1.408538198409962E-3</v>
      </c>
      <c r="AQ12" s="19">
        <v>1.408538198409962E-3</v>
      </c>
      <c r="AR12" s="19">
        <v>1.408538198409962E-3</v>
      </c>
      <c r="AS12" s="19">
        <v>1.4085381984099601E-3</v>
      </c>
      <c r="AT12" s="19">
        <v>1.4085381984099601E-3</v>
      </c>
      <c r="AU12" s="19">
        <v>1.4085381984099601E-3</v>
      </c>
      <c r="AV12" s="19">
        <v>1.4085381984099601E-3</v>
      </c>
      <c r="AW12" s="19">
        <v>1.4085381984099601E-3</v>
      </c>
      <c r="AX12" s="19">
        <v>1.4085381984099601E-3</v>
      </c>
      <c r="AY12" s="19">
        <v>1.4085381984099601E-3</v>
      </c>
      <c r="AZ12" s="19">
        <v>1.4085381984099601E-3</v>
      </c>
      <c r="BA12" s="19">
        <v>1.4085381984099601E-3</v>
      </c>
    </row>
    <row r="13" spans="1:53" x14ac:dyDescent="0.35">
      <c r="A13" s="18" t="str">
        <f>[4]EPBA!B29</f>
        <v>ESP</v>
      </c>
      <c r="B13" s="18" t="s">
        <v>49</v>
      </c>
      <c r="C13" s="19">
        <v>7.1788950077398828E-3</v>
      </c>
      <c r="D13" s="19">
        <v>1.102908669968527E-2</v>
      </c>
      <c r="E13" s="19">
        <v>9.2325896583613908E-3</v>
      </c>
      <c r="F13" s="19">
        <v>1.1702807543832796E-2</v>
      </c>
      <c r="G13" s="19">
        <v>1.2342847353749926E-2</v>
      </c>
      <c r="H13" s="19">
        <v>1.3351184353418651E-2</v>
      </c>
      <c r="I13" s="19">
        <v>1.3818511608109832E-2</v>
      </c>
      <c r="J13" s="19">
        <v>1.2678248619045807E-2</v>
      </c>
      <c r="K13" s="19">
        <v>1.1795358697127502E-2</v>
      </c>
      <c r="L13" s="19">
        <v>1.1852920286813239E-2</v>
      </c>
      <c r="M13" s="19">
        <v>1.1648231287391939E-2</v>
      </c>
      <c r="N13" s="19">
        <v>1.2083827074142708E-2</v>
      </c>
      <c r="O13" s="19">
        <v>1.2425199267571184E-2</v>
      </c>
      <c r="P13" s="19">
        <v>1.1756734518087703E-2</v>
      </c>
      <c r="Q13" s="19">
        <v>1.0653003318994216E-2</v>
      </c>
      <c r="R13" s="19">
        <v>9.5691492497480355E-3</v>
      </c>
      <c r="S13" s="19">
        <v>1.0777337615966132E-2</v>
      </c>
      <c r="T13" s="19">
        <v>1.1955177487727861E-2</v>
      </c>
      <c r="U13" s="19">
        <v>1.2810089058678985E-2</v>
      </c>
      <c r="V13" s="19">
        <v>1.1631412313352386E-2</v>
      </c>
      <c r="W13" s="19">
        <v>1.120463911830594E-2</v>
      </c>
      <c r="X13" s="19">
        <v>1.2093781394837659E-2</v>
      </c>
      <c r="Y13" s="19">
        <v>1.2093781394837659E-2</v>
      </c>
      <c r="Z13" s="19">
        <v>1.2093781394837659E-2</v>
      </c>
      <c r="AA13" s="19">
        <v>1.2093781394837659E-2</v>
      </c>
      <c r="AB13" s="19">
        <v>1.2093781394837659E-2</v>
      </c>
      <c r="AC13" s="19">
        <v>1.2093781394837659E-2</v>
      </c>
      <c r="AD13" s="19">
        <v>1.2093781394837659E-2</v>
      </c>
      <c r="AE13" s="19">
        <v>1.2093781394837659E-2</v>
      </c>
      <c r="AF13" s="19">
        <v>1.2093781394837659E-2</v>
      </c>
      <c r="AG13" s="19">
        <v>1.2093781394837659E-2</v>
      </c>
      <c r="AH13" s="19">
        <v>1.2093781394837659E-2</v>
      </c>
      <c r="AI13" s="19">
        <v>1.2093781394837659E-2</v>
      </c>
      <c r="AJ13" s="19">
        <v>1.2093781394837659E-2</v>
      </c>
      <c r="AK13" s="19">
        <v>1.2093781394837659E-2</v>
      </c>
      <c r="AL13" s="19">
        <v>1.2093781394837659E-2</v>
      </c>
      <c r="AM13" s="19">
        <v>1.2093781394837659E-2</v>
      </c>
      <c r="AN13" s="19">
        <v>1.2093781394837659E-2</v>
      </c>
      <c r="AO13" s="19">
        <v>1.2093781394837659E-2</v>
      </c>
      <c r="AP13" s="19">
        <v>1.2093781394837659E-2</v>
      </c>
      <c r="AQ13" s="19">
        <v>1.2093781394837659E-2</v>
      </c>
      <c r="AR13" s="19">
        <v>1.2093781394837659E-2</v>
      </c>
      <c r="AS13" s="19">
        <v>1.20937813948377E-2</v>
      </c>
      <c r="AT13" s="19">
        <v>1.20937813948377E-2</v>
      </c>
      <c r="AU13" s="19">
        <v>1.20937813948377E-2</v>
      </c>
      <c r="AV13" s="19">
        <v>1.20937813948377E-2</v>
      </c>
      <c r="AW13" s="19">
        <v>1.20937813948377E-2</v>
      </c>
      <c r="AX13" s="19">
        <v>1.20937813948377E-2</v>
      </c>
      <c r="AY13" s="19">
        <v>1.20937813948377E-2</v>
      </c>
      <c r="AZ13" s="19">
        <v>1.20937813948377E-2</v>
      </c>
      <c r="BA13" s="19">
        <v>1.20937813948377E-2</v>
      </c>
    </row>
    <row r="14" spans="1:53" s="21" customFormat="1" x14ac:dyDescent="0.35">
      <c r="A14" s="18" t="str">
        <f>[4]EPBA!B9</f>
        <v>EST</v>
      </c>
      <c r="B14" s="18" t="s">
        <v>35</v>
      </c>
      <c r="C14" s="19">
        <v>0.12211581301282196</v>
      </c>
      <c r="D14" s="19">
        <v>0.13088555408231226</v>
      </c>
      <c r="E14" s="19">
        <v>0.13556220051158019</v>
      </c>
      <c r="F14" s="19">
        <v>0.11599573940850691</v>
      </c>
      <c r="G14" s="19">
        <v>0.10856492770588691</v>
      </c>
      <c r="H14" s="19">
        <v>0.11219850401022463</v>
      </c>
      <c r="I14" s="19">
        <v>0.10200401607575045</v>
      </c>
      <c r="J14" s="19">
        <v>9.9497791103662761E-2</v>
      </c>
      <c r="K14" s="19">
        <v>0.10163039555425153</v>
      </c>
      <c r="L14" s="19">
        <v>0.10818150507875481</v>
      </c>
      <c r="M14" s="19">
        <v>0.11162384691596892</v>
      </c>
      <c r="N14" s="19">
        <v>0.12082475456195847</v>
      </c>
      <c r="O14" s="19">
        <v>0.12965107858641209</v>
      </c>
      <c r="P14" s="19">
        <v>0.1356057348878435</v>
      </c>
      <c r="Q14" s="19">
        <v>0.13822778967194294</v>
      </c>
      <c r="R14" s="19">
        <v>0.14168412039511977</v>
      </c>
      <c r="S14" s="19">
        <v>0.14506483722414817</v>
      </c>
      <c r="T14" s="19">
        <v>0.14775338789389753</v>
      </c>
      <c r="U14" s="19">
        <v>0.14640739531970209</v>
      </c>
      <c r="V14" s="19">
        <v>0.14160325379110317</v>
      </c>
      <c r="W14" s="19">
        <v>0.1366224743533781</v>
      </c>
      <c r="X14" s="19">
        <v>0.14797348659884502</v>
      </c>
      <c r="Y14" s="19">
        <v>0.14797348659884502</v>
      </c>
      <c r="Z14" s="19">
        <v>0.14797348659884502</v>
      </c>
      <c r="AA14" s="19">
        <v>0.14797348659884502</v>
      </c>
      <c r="AB14" s="19">
        <v>0.14797348659884502</v>
      </c>
      <c r="AC14" s="19">
        <v>0.14797348659884502</v>
      </c>
      <c r="AD14" s="19">
        <v>0.14797348659884502</v>
      </c>
      <c r="AE14" s="19">
        <v>0.14797348659884502</v>
      </c>
      <c r="AF14" s="19">
        <v>0.14797348659884502</v>
      </c>
      <c r="AG14" s="19">
        <v>0.14797348659884502</v>
      </c>
      <c r="AH14" s="19">
        <v>0.14797348659884502</v>
      </c>
      <c r="AI14" s="19">
        <v>0.14797348659884502</v>
      </c>
      <c r="AJ14" s="19">
        <v>0.14797348659884502</v>
      </c>
      <c r="AK14" s="19">
        <v>0.14797348659884502</v>
      </c>
      <c r="AL14" s="19">
        <v>0.14797348659884502</v>
      </c>
      <c r="AM14" s="19">
        <v>0.14797348659884502</v>
      </c>
      <c r="AN14" s="19">
        <v>0.14797348659884502</v>
      </c>
      <c r="AO14" s="19">
        <v>0.14797348659884502</v>
      </c>
      <c r="AP14" s="19">
        <v>0.14797348659884502</v>
      </c>
      <c r="AQ14" s="19">
        <v>0.14797348659884502</v>
      </c>
      <c r="AR14" s="19">
        <v>0.14797348659884502</v>
      </c>
      <c r="AS14" s="19">
        <v>0.14797348659884499</v>
      </c>
      <c r="AT14" s="19">
        <v>0.14797348659884499</v>
      </c>
      <c r="AU14" s="19">
        <v>0.14797348659884499</v>
      </c>
      <c r="AV14" s="19">
        <v>0.14797348659884499</v>
      </c>
      <c r="AW14" s="19">
        <v>0.14797348659884499</v>
      </c>
      <c r="AX14" s="19">
        <v>0.14797348659884499</v>
      </c>
      <c r="AY14" s="19">
        <v>0.14797348659884499</v>
      </c>
      <c r="AZ14" s="19">
        <v>0.14797348659884499</v>
      </c>
      <c r="BA14" s="19">
        <v>0.14797348659884499</v>
      </c>
    </row>
    <row r="15" spans="1:53" x14ac:dyDescent="0.35">
      <c r="A15" s="18" t="str">
        <f>[4]EPBA!B10</f>
        <v>FIN</v>
      </c>
      <c r="B15" s="18" t="s">
        <v>34</v>
      </c>
      <c r="C15" s="19">
        <v>0.1995967540826514</v>
      </c>
      <c r="D15" s="19">
        <v>0.22785138668894531</v>
      </c>
      <c r="E15" s="19">
        <v>0.2354017829762361</v>
      </c>
      <c r="F15" s="19">
        <v>0.23004047627694596</v>
      </c>
      <c r="G15" s="19">
        <v>0.22007301720692141</v>
      </c>
      <c r="H15" s="19">
        <v>0.18015575187125574</v>
      </c>
      <c r="I15" s="19">
        <v>0.17458682340467252</v>
      </c>
      <c r="J15" s="19">
        <v>0.17827377983701673</v>
      </c>
      <c r="K15" s="19">
        <v>0.1903173535269608</v>
      </c>
      <c r="L15" s="19">
        <v>0.18792418993292417</v>
      </c>
      <c r="M15" s="19">
        <v>0.17802859516629596</v>
      </c>
      <c r="N15" s="19">
        <v>0.21026766011684364</v>
      </c>
      <c r="O15" s="19">
        <v>0.21453834856257809</v>
      </c>
      <c r="P15" s="19">
        <v>0.21279017053696223</v>
      </c>
      <c r="Q15" s="19">
        <v>0.18744364456345622</v>
      </c>
      <c r="R15" s="19">
        <v>0.16266518615270414</v>
      </c>
      <c r="S15" s="19">
        <v>0.15246809663964689</v>
      </c>
      <c r="T15" s="19">
        <v>0.13610951288700793</v>
      </c>
      <c r="U15" s="19">
        <v>0.1424134237771319</v>
      </c>
      <c r="V15" s="19">
        <v>0.13443758539656825</v>
      </c>
      <c r="W15" s="19">
        <v>8.1327477903140488E-2</v>
      </c>
      <c r="X15" s="19">
        <v>3.0707981314067684E-2</v>
      </c>
      <c r="Y15" s="19">
        <v>3.0707981314067684E-2</v>
      </c>
      <c r="Z15" s="19">
        <v>3.0707981314067684E-2</v>
      </c>
      <c r="AA15" s="19">
        <v>3.0707981314067684E-2</v>
      </c>
      <c r="AB15" s="19">
        <v>3.0707981314067684E-2</v>
      </c>
      <c r="AC15" s="19">
        <v>3.0707981314067684E-2</v>
      </c>
      <c r="AD15" s="19">
        <v>3.0707981314067684E-2</v>
      </c>
      <c r="AE15" s="19">
        <v>3.0707981314067684E-2</v>
      </c>
      <c r="AF15" s="19">
        <v>3.0707981314067684E-2</v>
      </c>
      <c r="AG15" s="19">
        <v>3.0707981314067684E-2</v>
      </c>
      <c r="AH15" s="19">
        <v>3.0707981314067684E-2</v>
      </c>
      <c r="AI15" s="19">
        <v>3.0707981314067684E-2</v>
      </c>
      <c r="AJ15" s="19">
        <v>3.0707981314067684E-2</v>
      </c>
      <c r="AK15" s="19">
        <v>3.0707981314067684E-2</v>
      </c>
      <c r="AL15" s="19">
        <v>3.0707981314067684E-2</v>
      </c>
      <c r="AM15" s="19">
        <v>3.0707981314067684E-2</v>
      </c>
      <c r="AN15" s="19">
        <v>3.0707981314067684E-2</v>
      </c>
      <c r="AO15" s="19">
        <v>3.0707981314067684E-2</v>
      </c>
      <c r="AP15" s="19">
        <v>3.0707981314067684E-2</v>
      </c>
      <c r="AQ15" s="19">
        <v>3.0707981314067684E-2</v>
      </c>
      <c r="AR15" s="19">
        <v>3.0707981314067684E-2</v>
      </c>
      <c r="AS15" s="19">
        <v>3.0707981314067701E-2</v>
      </c>
      <c r="AT15" s="19">
        <v>3.0707981314067701E-2</v>
      </c>
      <c r="AU15" s="19">
        <v>3.0707981314067701E-2</v>
      </c>
      <c r="AV15" s="19">
        <v>3.0707981314067701E-2</v>
      </c>
      <c r="AW15" s="19">
        <v>3.0707981314067701E-2</v>
      </c>
      <c r="AX15" s="19">
        <v>3.0707981314067701E-2</v>
      </c>
      <c r="AY15" s="19">
        <v>3.0707981314067701E-2</v>
      </c>
      <c r="AZ15" s="19">
        <v>3.0707981314067701E-2</v>
      </c>
      <c r="BA15" s="19">
        <v>3.0707981314067701E-2</v>
      </c>
    </row>
    <row r="16" spans="1:53" x14ac:dyDescent="0.35">
      <c r="A16" s="20" t="str">
        <f>[4]EPBA!B11</f>
        <v>FRA</v>
      </c>
      <c r="B16" s="18" t="s">
        <v>50</v>
      </c>
      <c r="C16" s="19">
        <v>1.2824439335591863E-2</v>
      </c>
      <c r="D16" s="19">
        <v>9.5872969312759924E-3</v>
      </c>
      <c r="E16" s="19">
        <v>8.5265748094751851E-3</v>
      </c>
      <c r="F16" s="19">
        <v>1.2822668855091601E-2</v>
      </c>
      <c r="G16" s="19">
        <v>1.5871893010802985E-2</v>
      </c>
      <c r="H16" s="19">
        <v>1.4843731976218397E-2</v>
      </c>
      <c r="I16" s="19">
        <v>1.6331147324971765E-2</v>
      </c>
      <c r="J16" s="19">
        <v>1.4742165873977862E-2</v>
      </c>
      <c r="K16" s="19">
        <v>1.2932419919669268E-2</v>
      </c>
      <c r="L16" s="19">
        <v>1.3019227886413121E-2</v>
      </c>
      <c r="M16" s="19">
        <v>1.2804081471586945E-2</v>
      </c>
      <c r="N16" s="19">
        <v>1.0492560672044961E-2</v>
      </c>
      <c r="O16" s="19">
        <v>1.2081147172813569E-2</v>
      </c>
      <c r="P16" s="19">
        <v>1.344129228133004E-2</v>
      </c>
      <c r="Q16" s="19">
        <v>1.4475495631632458E-2</v>
      </c>
      <c r="R16" s="19">
        <v>1.5701738307089722E-2</v>
      </c>
      <c r="S16" s="19">
        <v>1.635398523363259E-2</v>
      </c>
      <c r="T16" s="19">
        <v>1.7123079680456649E-2</v>
      </c>
      <c r="U16" s="19">
        <v>1.354321796283074E-2</v>
      </c>
      <c r="V16" s="19">
        <v>1.046154477868471E-2</v>
      </c>
      <c r="W16" s="19">
        <v>8.1361738060007315E-3</v>
      </c>
      <c r="X16" s="19">
        <v>8.2955838494994227E-3</v>
      </c>
      <c r="Y16" s="19">
        <v>8.2955838494994227E-3</v>
      </c>
      <c r="Z16" s="19">
        <v>8.2955838494994227E-3</v>
      </c>
      <c r="AA16" s="19">
        <v>8.2955838494994227E-3</v>
      </c>
      <c r="AB16" s="19">
        <v>8.2955838494994227E-3</v>
      </c>
      <c r="AC16" s="19">
        <v>8.2955838494994227E-3</v>
      </c>
      <c r="AD16" s="19">
        <v>8.2955838494994227E-3</v>
      </c>
      <c r="AE16" s="19">
        <v>8.2955838494994227E-3</v>
      </c>
      <c r="AF16" s="19">
        <v>8.2955838494994227E-3</v>
      </c>
      <c r="AG16" s="19">
        <v>8.2955838494994227E-3</v>
      </c>
      <c r="AH16" s="19">
        <v>8.2955838494994227E-3</v>
      </c>
      <c r="AI16" s="19">
        <v>8.2955838494994227E-3</v>
      </c>
      <c r="AJ16" s="19">
        <v>8.2955838494994227E-3</v>
      </c>
      <c r="AK16" s="19">
        <v>8.2955838494994227E-3</v>
      </c>
      <c r="AL16" s="19">
        <v>8.2955838494994227E-3</v>
      </c>
      <c r="AM16" s="19">
        <v>8.2955838494994227E-3</v>
      </c>
      <c r="AN16" s="19">
        <v>8.2955838494994227E-3</v>
      </c>
      <c r="AO16" s="19">
        <v>8.2955838494994227E-3</v>
      </c>
      <c r="AP16" s="19">
        <v>8.2955838494994227E-3</v>
      </c>
      <c r="AQ16" s="19">
        <v>8.2955838494994227E-3</v>
      </c>
      <c r="AR16" s="19">
        <v>8.2955838494994227E-3</v>
      </c>
      <c r="AS16" s="19">
        <v>8.2955838494994192E-3</v>
      </c>
      <c r="AT16" s="19">
        <v>8.2955838494994192E-3</v>
      </c>
      <c r="AU16" s="19">
        <v>8.2955838494994192E-3</v>
      </c>
      <c r="AV16" s="19">
        <v>8.2955838494994192E-3</v>
      </c>
      <c r="AW16" s="19">
        <v>8.2955838494994192E-3</v>
      </c>
      <c r="AX16" s="19">
        <v>8.2955838494994192E-3</v>
      </c>
      <c r="AY16" s="19">
        <v>8.2955838494994192E-3</v>
      </c>
      <c r="AZ16" s="19">
        <v>8.2955838494994192E-3</v>
      </c>
      <c r="BA16" s="19">
        <v>8.2955838494994192E-3</v>
      </c>
    </row>
    <row r="17" spans="1:53" x14ac:dyDescent="0.35">
      <c r="A17" s="18" t="str">
        <f>[4]EPBA!B32</f>
        <v>GBR</v>
      </c>
      <c r="B17" s="18" t="s">
        <v>51</v>
      </c>
      <c r="C17" s="19">
        <v>4.4904416876941607E-3</v>
      </c>
      <c r="D17" s="19">
        <v>4.432784399903641E-3</v>
      </c>
      <c r="E17" s="19">
        <v>5.303293033220244E-3</v>
      </c>
      <c r="F17" s="19">
        <v>5.7082151233568516E-3</v>
      </c>
      <c r="G17" s="19">
        <v>9.251034591203057E-3</v>
      </c>
      <c r="H17" s="19">
        <v>7.9686500568946026E-3</v>
      </c>
      <c r="I17" s="19">
        <v>9.2016765554207725E-3</v>
      </c>
      <c r="J17" s="19">
        <v>9.7792437078606728E-3</v>
      </c>
      <c r="K17" s="19">
        <v>9.1659049563400444E-3</v>
      </c>
      <c r="L17" s="19">
        <v>9.1400765842723497E-3</v>
      </c>
      <c r="M17" s="19">
        <v>8.9140798885013021E-3</v>
      </c>
      <c r="N17" s="19">
        <v>9.6682880053537579E-3</v>
      </c>
      <c r="O17" s="19">
        <v>1.0313435336731638E-2</v>
      </c>
      <c r="P17" s="19">
        <v>1.0453396824557426E-2</v>
      </c>
      <c r="Q17" s="19">
        <v>1.0267776283658856E-2</v>
      </c>
      <c r="R17" s="19">
        <v>1.0181187137523648E-2</v>
      </c>
      <c r="S17" s="19">
        <v>1.389690670213743E-2</v>
      </c>
      <c r="T17" s="19">
        <v>1.0732385392305409E-2</v>
      </c>
      <c r="U17" s="19">
        <v>9.8665946171349449E-3</v>
      </c>
      <c r="V17" s="19">
        <v>9.9778926779424439E-3</v>
      </c>
      <c r="W17" s="19">
        <v>9.8429749267968051E-3</v>
      </c>
      <c r="X17" s="19">
        <v>1.0565662851388716E-2</v>
      </c>
      <c r="Y17" s="19">
        <v>1.0565662851388716E-2</v>
      </c>
      <c r="Z17" s="19">
        <v>1.0565662851388716E-2</v>
      </c>
      <c r="AA17" s="19">
        <v>1.0565662851388716E-2</v>
      </c>
      <c r="AB17" s="19">
        <v>1.0565662851388716E-2</v>
      </c>
      <c r="AC17" s="19">
        <v>1.0565662851388716E-2</v>
      </c>
      <c r="AD17" s="19">
        <v>1.0565662851388716E-2</v>
      </c>
      <c r="AE17" s="19">
        <v>1.0565662851388716E-2</v>
      </c>
      <c r="AF17" s="19">
        <v>1.0565662851388716E-2</v>
      </c>
      <c r="AG17" s="19">
        <v>1.0565662851388716E-2</v>
      </c>
      <c r="AH17" s="19">
        <v>1.0565662851388716E-2</v>
      </c>
      <c r="AI17" s="19">
        <v>1.0565662851388716E-2</v>
      </c>
      <c r="AJ17" s="19">
        <v>1.0565662851388716E-2</v>
      </c>
      <c r="AK17" s="19">
        <v>1.0565662851388716E-2</v>
      </c>
      <c r="AL17" s="19">
        <v>1.0565662851388716E-2</v>
      </c>
      <c r="AM17" s="19">
        <v>1.0565662851388716E-2</v>
      </c>
      <c r="AN17" s="19">
        <v>1.0565662851388716E-2</v>
      </c>
      <c r="AO17" s="19">
        <v>1.0565662851388716E-2</v>
      </c>
      <c r="AP17" s="19">
        <v>1.0565662851388716E-2</v>
      </c>
      <c r="AQ17" s="19">
        <v>1.0565662851388716E-2</v>
      </c>
      <c r="AR17" s="19">
        <v>1.0565662851388716E-2</v>
      </c>
      <c r="AS17" s="19">
        <v>1.0565662851388701E-2</v>
      </c>
      <c r="AT17" s="19">
        <v>1.0565662851388701E-2</v>
      </c>
      <c r="AU17" s="19">
        <v>1.0565662851388701E-2</v>
      </c>
      <c r="AV17" s="19">
        <v>1.0565662851388701E-2</v>
      </c>
      <c r="AW17" s="19">
        <v>1.0565662851388701E-2</v>
      </c>
      <c r="AX17" s="19">
        <v>1.0565662851388701E-2</v>
      </c>
      <c r="AY17" s="19">
        <v>1.0565662851388701E-2</v>
      </c>
      <c r="AZ17" s="19">
        <v>1.0565662851388701E-2</v>
      </c>
      <c r="BA17" s="19">
        <v>1.0565662851388701E-2</v>
      </c>
    </row>
    <row r="18" spans="1:53" x14ac:dyDescent="0.35">
      <c r="A18" s="18" t="str">
        <f>[4]EPBA!B13</f>
        <v>GRC</v>
      </c>
      <c r="B18" s="18" t="s">
        <v>52</v>
      </c>
      <c r="C18" s="19">
        <v>1.9983673179655936E-3</v>
      </c>
      <c r="D18" s="19">
        <v>1.6969081531664988E-3</v>
      </c>
      <c r="E18" s="19">
        <v>1.8438033567900038E-3</v>
      </c>
      <c r="F18" s="19">
        <v>1.7775939558095394E-3</v>
      </c>
      <c r="G18" s="19">
        <v>1.7952705274190215E-3</v>
      </c>
      <c r="H18" s="19">
        <v>1.6640973680495379E-3</v>
      </c>
      <c r="I18" s="19">
        <v>1.6005021157705231E-3</v>
      </c>
      <c r="J18" s="19">
        <v>1.3930646446741464E-3</v>
      </c>
      <c r="K18" s="19">
        <v>1.1993705888146732E-3</v>
      </c>
      <c r="L18" s="19">
        <v>1.0461522035028145E-3</v>
      </c>
      <c r="M18" s="19">
        <v>1.1284722759942079E-3</v>
      </c>
      <c r="N18" s="19">
        <v>1.2543932770274272E-3</v>
      </c>
      <c r="O18" s="19">
        <v>1.3825993565289001E-3</v>
      </c>
      <c r="P18" s="19">
        <v>1.4557717024712318E-3</v>
      </c>
      <c r="Q18" s="19">
        <v>1.6902254165365733E-3</v>
      </c>
      <c r="R18" s="19">
        <v>1.2446286888331008E-3</v>
      </c>
      <c r="S18" s="19">
        <v>1.42158544594195E-3</v>
      </c>
      <c r="T18" s="19">
        <v>1.5749016613607865E-3</v>
      </c>
      <c r="U18" s="19">
        <v>1.7301763251322089E-3</v>
      </c>
      <c r="V18" s="19">
        <v>1.409441595105157E-3</v>
      </c>
      <c r="W18" s="19">
        <v>1.6258965276343966E-3</v>
      </c>
      <c r="X18" s="19">
        <v>1.7746251315517258E-3</v>
      </c>
      <c r="Y18" s="19">
        <v>1.7746251315517258E-3</v>
      </c>
      <c r="Z18" s="19">
        <v>1.7746251315517258E-3</v>
      </c>
      <c r="AA18" s="19">
        <v>1.7746251315517258E-3</v>
      </c>
      <c r="AB18" s="19">
        <v>1.7746251315517258E-3</v>
      </c>
      <c r="AC18" s="19">
        <v>1.7746251315517258E-3</v>
      </c>
      <c r="AD18" s="19">
        <v>1.7746251315517258E-3</v>
      </c>
      <c r="AE18" s="19">
        <v>1.7746251315517258E-3</v>
      </c>
      <c r="AF18" s="19">
        <v>1.7746251315517258E-3</v>
      </c>
      <c r="AG18" s="19">
        <v>1.7746251315517258E-3</v>
      </c>
      <c r="AH18" s="19">
        <v>1.7746251315517258E-3</v>
      </c>
      <c r="AI18" s="19">
        <v>1.7746251315517258E-3</v>
      </c>
      <c r="AJ18" s="19">
        <v>1.7746251315517258E-3</v>
      </c>
      <c r="AK18" s="19">
        <v>1.7746251315517258E-3</v>
      </c>
      <c r="AL18" s="19">
        <v>1.7746251315517258E-3</v>
      </c>
      <c r="AM18" s="19">
        <v>1.7746251315517258E-3</v>
      </c>
      <c r="AN18" s="19">
        <v>1.7746251315517258E-3</v>
      </c>
      <c r="AO18" s="19">
        <v>1.7746251315517258E-3</v>
      </c>
      <c r="AP18" s="19">
        <v>1.7746251315517258E-3</v>
      </c>
      <c r="AQ18" s="19">
        <v>1.7746251315517258E-3</v>
      </c>
      <c r="AR18" s="19">
        <v>1.7746251315517258E-3</v>
      </c>
      <c r="AS18" s="19">
        <v>1.77462513155173E-3</v>
      </c>
      <c r="AT18" s="19">
        <v>1.77462513155173E-3</v>
      </c>
      <c r="AU18" s="19">
        <v>1.77462513155173E-3</v>
      </c>
      <c r="AV18" s="19">
        <v>1.77462513155173E-3</v>
      </c>
      <c r="AW18" s="19">
        <v>1.77462513155173E-3</v>
      </c>
      <c r="AX18" s="19">
        <v>1.77462513155173E-3</v>
      </c>
      <c r="AY18" s="19">
        <v>1.77462513155173E-3</v>
      </c>
      <c r="AZ18" s="19">
        <v>1.77462513155173E-3</v>
      </c>
      <c r="BA18" s="19">
        <v>1.77462513155173E-3</v>
      </c>
    </row>
    <row r="19" spans="1:53" x14ac:dyDescent="0.35">
      <c r="A19" s="18" t="str">
        <f>[4]EPBA!B5</f>
        <v>HRV</v>
      </c>
      <c r="B19" s="18" t="s">
        <v>53</v>
      </c>
      <c r="C19" s="19">
        <v>9.7833917837202404E-3</v>
      </c>
      <c r="D19" s="19">
        <v>8.382600746906296E-3</v>
      </c>
      <c r="E19" s="19">
        <v>8.1315152431562093E-3</v>
      </c>
      <c r="F19" s="19">
        <v>8.7837028314259671E-3</v>
      </c>
      <c r="G19" s="19">
        <v>1.0715680908651385E-2</v>
      </c>
      <c r="H19" s="19">
        <v>1.0501123827518387E-2</v>
      </c>
      <c r="I19" s="19">
        <v>1.1191546525856261E-2</v>
      </c>
      <c r="J19" s="19">
        <v>1.1396332407056755E-2</v>
      </c>
      <c r="K19" s="19">
        <v>1.1484668488349241E-2</v>
      </c>
      <c r="L19" s="19">
        <v>8.1415390868390392E-3</v>
      </c>
      <c r="M19" s="19">
        <v>7.2042791257175658E-3</v>
      </c>
      <c r="N19" s="19">
        <v>7.2706825990792546E-3</v>
      </c>
      <c r="O19" s="19">
        <v>7.5814724992715578E-3</v>
      </c>
      <c r="P19" s="19">
        <v>7.6951069874169791E-3</v>
      </c>
      <c r="Q19" s="19">
        <v>7.5844262436647377E-3</v>
      </c>
      <c r="R19" s="19">
        <v>7.7073226328044572E-3</v>
      </c>
      <c r="S19" s="19">
        <v>7.9465170919499357E-3</v>
      </c>
      <c r="T19" s="19">
        <v>1.082505099095837E-2</v>
      </c>
      <c r="U19" s="19">
        <v>1.0697191707324491E-2</v>
      </c>
      <c r="V19" s="19">
        <v>1.0932151112651365E-2</v>
      </c>
      <c r="W19" s="19">
        <v>1.0759341979506379E-2</v>
      </c>
      <c r="X19" s="19">
        <v>1.1405886337544224E-2</v>
      </c>
      <c r="Y19" s="19">
        <v>1.1405886337544224E-2</v>
      </c>
      <c r="Z19" s="19">
        <v>1.1405886337544224E-2</v>
      </c>
      <c r="AA19" s="19">
        <v>1.1405886337544224E-2</v>
      </c>
      <c r="AB19" s="19">
        <v>1.1405886337544224E-2</v>
      </c>
      <c r="AC19" s="19">
        <v>1.1405886337544224E-2</v>
      </c>
      <c r="AD19" s="19">
        <v>1.1405886337544224E-2</v>
      </c>
      <c r="AE19" s="19">
        <v>1.1405886337544224E-2</v>
      </c>
      <c r="AF19" s="19">
        <v>1.1405886337544224E-2</v>
      </c>
      <c r="AG19" s="19">
        <v>1.1405886337544224E-2</v>
      </c>
      <c r="AH19" s="19">
        <v>1.1405886337544224E-2</v>
      </c>
      <c r="AI19" s="19">
        <v>1.1405886337544224E-2</v>
      </c>
      <c r="AJ19" s="19">
        <v>1.1405886337544224E-2</v>
      </c>
      <c r="AK19" s="19">
        <v>1.1405886337544224E-2</v>
      </c>
      <c r="AL19" s="19">
        <v>1.1405886337544224E-2</v>
      </c>
      <c r="AM19" s="19">
        <v>1.1405886337544224E-2</v>
      </c>
      <c r="AN19" s="19">
        <v>1.1405886337544224E-2</v>
      </c>
      <c r="AO19" s="19">
        <v>1.1405886337544224E-2</v>
      </c>
      <c r="AP19" s="19">
        <v>1.1405886337544224E-2</v>
      </c>
      <c r="AQ19" s="19">
        <v>1.1405886337544224E-2</v>
      </c>
      <c r="AR19" s="19">
        <v>1.1405886337544224E-2</v>
      </c>
      <c r="AS19" s="19">
        <v>1.14058863375442E-2</v>
      </c>
      <c r="AT19" s="19">
        <v>1.14058863375442E-2</v>
      </c>
      <c r="AU19" s="19">
        <v>1.14058863375442E-2</v>
      </c>
      <c r="AV19" s="19">
        <v>1.14058863375442E-2</v>
      </c>
      <c r="AW19" s="19">
        <v>1.14058863375442E-2</v>
      </c>
      <c r="AX19" s="19">
        <v>1.14058863375442E-2</v>
      </c>
      <c r="AY19" s="19">
        <v>1.14058863375442E-2</v>
      </c>
      <c r="AZ19" s="19">
        <v>1.14058863375442E-2</v>
      </c>
      <c r="BA19" s="19">
        <v>1.14058863375442E-2</v>
      </c>
    </row>
    <row r="20" spans="1:53" x14ac:dyDescent="0.35">
      <c r="A20" s="18" t="str">
        <f>[4]EPBA!B14</f>
        <v>HUN</v>
      </c>
      <c r="B20" s="18" t="s">
        <v>320</v>
      </c>
      <c r="C20" s="19">
        <v>7.7300660064606702E-2</v>
      </c>
      <c r="D20" s="19">
        <v>7.391602436206933E-2</v>
      </c>
      <c r="E20" s="19">
        <v>6.2341899479578633E-2</v>
      </c>
      <c r="F20" s="19">
        <v>8.0920776667393571E-2</v>
      </c>
      <c r="G20" s="19">
        <v>0.1067949818337076</v>
      </c>
      <c r="H20" s="19">
        <v>9.5062815150852964E-2</v>
      </c>
      <c r="I20" s="19">
        <v>8.2444265785456078E-2</v>
      </c>
      <c r="J20" s="19">
        <v>9.216531300114944E-2</v>
      </c>
      <c r="K20" s="19">
        <v>0.10497479735120784</v>
      </c>
      <c r="L20" s="19">
        <v>8.6838632805841517E-2</v>
      </c>
      <c r="M20" s="19">
        <v>9.4286119678250693E-2</v>
      </c>
      <c r="N20" s="19">
        <v>7.5173990271893323E-2</v>
      </c>
      <c r="O20" s="19">
        <v>4.8203044330486791E-2</v>
      </c>
      <c r="P20" s="19">
        <v>5.6589078551122732E-2</v>
      </c>
      <c r="Q20" s="19">
        <v>6.4737586024809876E-2</v>
      </c>
      <c r="R20" s="19">
        <v>7.2857495910094341E-2</v>
      </c>
      <c r="S20" s="19">
        <v>7.2882903998530785E-2</v>
      </c>
      <c r="T20" s="19">
        <v>7.2277788856772954E-2</v>
      </c>
      <c r="U20" s="19">
        <v>5.8649345970563781E-2</v>
      </c>
      <c r="V20" s="19">
        <v>5.0266824246648967E-2</v>
      </c>
      <c r="W20" s="19">
        <v>7.4323050327488815E-2</v>
      </c>
      <c r="X20" s="19">
        <v>8.0383194191805563E-2</v>
      </c>
      <c r="Y20" s="19">
        <v>8.0383194191805563E-2</v>
      </c>
      <c r="Z20" s="19">
        <v>8.0383194191805563E-2</v>
      </c>
      <c r="AA20" s="19">
        <v>8.0383194191805563E-2</v>
      </c>
      <c r="AB20" s="19">
        <v>8.0383194191805563E-2</v>
      </c>
      <c r="AC20" s="19">
        <v>8.0383194191805563E-2</v>
      </c>
      <c r="AD20" s="19">
        <v>8.0383194191805563E-2</v>
      </c>
      <c r="AE20" s="19">
        <v>8.0383194191805563E-2</v>
      </c>
      <c r="AF20" s="19">
        <v>8.0383194191805563E-2</v>
      </c>
      <c r="AG20" s="19">
        <v>8.0383194191805563E-2</v>
      </c>
      <c r="AH20" s="19">
        <v>8.0383194191805563E-2</v>
      </c>
      <c r="AI20" s="19">
        <v>8.0383194191805563E-2</v>
      </c>
      <c r="AJ20" s="19">
        <v>8.0383194191805563E-2</v>
      </c>
      <c r="AK20" s="19">
        <v>8.0383194191805563E-2</v>
      </c>
      <c r="AL20" s="19">
        <v>8.0383194191805563E-2</v>
      </c>
      <c r="AM20" s="19">
        <v>8.0383194191805563E-2</v>
      </c>
      <c r="AN20" s="19">
        <v>8.0383194191805563E-2</v>
      </c>
      <c r="AO20" s="19">
        <v>8.0383194191805563E-2</v>
      </c>
      <c r="AP20" s="19">
        <v>8.0383194191805563E-2</v>
      </c>
      <c r="AQ20" s="19">
        <v>8.0383194191805563E-2</v>
      </c>
      <c r="AR20" s="19">
        <v>8.0383194191805563E-2</v>
      </c>
      <c r="AS20" s="19">
        <v>8.0383194191805604E-2</v>
      </c>
      <c r="AT20" s="19">
        <v>8.0383194191805604E-2</v>
      </c>
      <c r="AU20" s="19">
        <v>8.0383194191805604E-2</v>
      </c>
      <c r="AV20" s="19">
        <v>8.0383194191805604E-2</v>
      </c>
      <c r="AW20" s="19">
        <v>8.0383194191805604E-2</v>
      </c>
      <c r="AX20" s="19">
        <v>8.0383194191805604E-2</v>
      </c>
      <c r="AY20" s="19">
        <v>8.0383194191805604E-2</v>
      </c>
      <c r="AZ20" s="19">
        <v>8.0383194191805604E-2</v>
      </c>
      <c r="BA20" s="19">
        <v>8.0383194191805604E-2</v>
      </c>
    </row>
    <row r="21" spans="1:53" x14ac:dyDescent="0.35">
      <c r="A21" s="18" t="str">
        <f>[4]EPBA!B16</f>
        <v>IRL</v>
      </c>
      <c r="B21" s="18" t="s">
        <v>55</v>
      </c>
      <c r="C21" s="19">
        <v>5.407877307000682E-4</v>
      </c>
      <c r="D21" s="19">
        <v>4.7504507214712351E-4</v>
      </c>
      <c r="E21" s="19">
        <v>4.6129111975529711E-4</v>
      </c>
      <c r="F21" s="19">
        <v>4.4517118867334459E-4</v>
      </c>
      <c r="G21" s="19">
        <v>8.4554288953083302E-4</v>
      </c>
      <c r="H21" s="19">
        <v>1.2251904285008339E-3</v>
      </c>
      <c r="I21" s="19">
        <v>1.9923743518155705E-3</v>
      </c>
      <c r="J21" s="19">
        <v>1.8848157001560382E-3</v>
      </c>
      <c r="K21" s="19">
        <v>1.6049165181972822E-3</v>
      </c>
      <c r="L21" s="19">
        <v>1.5613295255697357E-3</v>
      </c>
      <c r="M21" s="19">
        <v>1.4037743727619409E-3</v>
      </c>
      <c r="N21" s="19">
        <v>1.333095593566214E-3</v>
      </c>
      <c r="O21" s="19">
        <v>1.4009568591120184E-3</v>
      </c>
      <c r="P21" s="19">
        <v>1.4404403389384215E-3</v>
      </c>
      <c r="Q21" s="19">
        <v>1.2094929756892689E-3</v>
      </c>
      <c r="R21" s="19">
        <v>9.8650872181286716E-4</v>
      </c>
      <c r="S21" s="19">
        <v>1.429110019772887E-3</v>
      </c>
      <c r="T21" s="19">
        <v>1.6233509423128831E-3</v>
      </c>
      <c r="U21" s="19">
        <v>1.6694940950030763E-3</v>
      </c>
      <c r="V21" s="19">
        <v>1.621163374123682E-3</v>
      </c>
      <c r="W21" s="19">
        <v>1.574103678071568E-3</v>
      </c>
      <c r="X21" s="19">
        <v>1.1591523944323931E-3</v>
      </c>
      <c r="Y21" s="19">
        <v>1.1591523944323931E-3</v>
      </c>
      <c r="Z21" s="19">
        <v>1.1591523944323931E-3</v>
      </c>
      <c r="AA21" s="19">
        <v>1.1591523944323931E-3</v>
      </c>
      <c r="AB21" s="19">
        <v>1.1591523944323931E-3</v>
      </c>
      <c r="AC21" s="19">
        <v>1.1591523944323931E-3</v>
      </c>
      <c r="AD21" s="19">
        <v>1.1591523944323931E-3</v>
      </c>
      <c r="AE21" s="19">
        <v>1.1591523944323931E-3</v>
      </c>
      <c r="AF21" s="19">
        <v>1.1591523944323931E-3</v>
      </c>
      <c r="AG21" s="19">
        <v>1.1591523944323931E-3</v>
      </c>
      <c r="AH21" s="19">
        <v>1.1591523944323931E-3</v>
      </c>
      <c r="AI21" s="19">
        <v>1.1591523944323931E-3</v>
      </c>
      <c r="AJ21" s="19">
        <v>1.1591523944323931E-3</v>
      </c>
      <c r="AK21" s="19">
        <v>1.1591523944323931E-3</v>
      </c>
      <c r="AL21" s="19">
        <v>1.1591523944323931E-3</v>
      </c>
      <c r="AM21" s="19">
        <v>1.1591523944323931E-3</v>
      </c>
      <c r="AN21" s="19">
        <v>1.1591523944323931E-3</v>
      </c>
      <c r="AO21" s="19">
        <v>1.1591523944323931E-3</v>
      </c>
      <c r="AP21" s="19">
        <v>1.1591523944323931E-3</v>
      </c>
      <c r="AQ21" s="19">
        <v>1.1591523944323931E-3</v>
      </c>
      <c r="AR21" s="19">
        <v>1.1591523944323931E-3</v>
      </c>
      <c r="AS21" s="19">
        <v>1.1591523944323901E-3</v>
      </c>
      <c r="AT21" s="19">
        <v>1.1591523944323901E-3</v>
      </c>
      <c r="AU21" s="19">
        <v>1.1591523944323901E-3</v>
      </c>
      <c r="AV21" s="19">
        <v>1.1591523944323901E-3</v>
      </c>
      <c r="AW21" s="19">
        <v>1.1591523944323901E-3</v>
      </c>
      <c r="AX21" s="19">
        <v>1.1591523944323901E-3</v>
      </c>
      <c r="AY21" s="19">
        <v>1.1591523944323901E-3</v>
      </c>
      <c r="AZ21" s="19">
        <v>1.1591523944323901E-3</v>
      </c>
      <c r="BA21" s="19">
        <v>1.1591523944323901E-3</v>
      </c>
    </row>
    <row r="22" spans="1:53" x14ac:dyDescent="0.35">
      <c r="A22" s="18" t="str">
        <f>[4]EPBA!B15</f>
        <v>ISL</v>
      </c>
      <c r="B22" s="18" t="s">
        <v>56</v>
      </c>
      <c r="C22" s="19">
        <v>1.2010917342553736E-3</v>
      </c>
      <c r="D22" s="19">
        <v>1.104925432120891E-3</v>
      </c>
      <c r="E22" s="19">
        <v>1.0495515298306357E-3</v>
      </c>
      <c r="F22" s="19">
        <v>9.989464333233695E-4</v>
      </c>
      <c r="G22" s="19">
        <v>1.4657470172806338E-3</v>
      </c>
      <c r="H22" s="19">
        <v>2.2696750316807597E-3</v>
      </c>
      <c r="I22" s="19">
        <v>3.3656006202992671E-3</v>
      </c>
      <c r="J22" s="19">
        <v>3.3165381267120644E-3</v>
      </c>
      <c r="K22" s="19">
        <v>2.8275031341218173E-3</v>
      </c>
      <c r="L22" s="19">
        <v>2.7754428985497142E-3</v>
      </c>
      <c r="M22" s="19">
        <v>2.3129683669916926E-3</v>
      </c>
      <c r="N22" s="19">
        <v>2.3018845967499521E-3</v>
      </c>
      <c r="O22" s="19">
        <v>2.5447321885176031E-3</v>
      </c>
      <c r="P22" s="19">
        <v>2.2957916850022018E-3</v>
      </c>
      <c r="Q22" s="19">
        <v>1.9657636862650961E-3</v>
      </c>
      <c r="R22" s="19">
        <v>1.9226922863610149E-3</v>
      </c>
      <c r="S22" s="19">
        <v>2.0325299585049928E-3</v>
      </c>
      <c r="T22" s="19">
        <v>2.1472666565839019E-3</v>
      </c>
      <c r="U22" s="19">
        <v>2.0465579350187114E-3</v>
      </c>
      <c r="V22" s="19">
        <v>2.0227407273133513E-3</v>
      </c>
      <c r="W22" s="19">
        <v>2.0080825217674561E-3</v>
      </c>
      <c r="X22" s="19">
        <v>2.1580170917169491E-3</v>
      </c>
      <c r="Y22" s="19">
        <v>2.1580170917169491E-3</v>
      </c>
      <c r="Z22" s="19">
        <v>2.1580170917169491E-3</v>
      </c>
      <c r="AA22" s="19">
        <v>2.1580170917169491E-3</v>
      </c>
      <c r="AB22" s="19">
        <v>2.1580170917169491E-3</v>
      </c>
      <c r="AC22" s="19">
        <v>2.1580170917169491E-3</v>
      </c>
      <c r="AD22" s="19">
        <v>2.1580170917169491E-3</v>
      </c>
      <c r="AE22" s="19">
        <v>2.1580170917169491E-3</v>
      </c>
      <c r="AF22" s="19">
        <v>2.1580170917169491E-3</v>
      </c>
      <c r="AG22" s="19">
        <v>2.1580170917169491E-3</v>
      </c>
      <c r="AH22" s="19">
        <v>2.1580170917169491E-3</v>
      </c>
      <c r="AI22" s="19">
        <v>2.1580170917169491E-3</v>
      </c>
      <c r="AJ22" s="19">
        <v>2.1580170917169491E-3</v>
      </c>
      <c r="AK22" s="19">
        <v>2.1580170917169491E-3</v>
      </c>
      <c r="AL22" s="19">
        <v>2.1580170917169491E-3</v>
      </c>
      <c r="AM22" s="19">
        <v>2.1580170917169491E-3</v>
      </c>
      <c r="AN22" s="19">
        <v>2.1580170917169491E-3</v>
      </c>
      <c r="AO22" s="19">
        <v>2.1580170917169491E-3</v>
      </c>
      <c r="AP22" s="19">
        <v>2.1580170917169491E-3</v>
      </c>
      <c r="AQ22" s="19">
        <v>2.1580170917169491E-3</v>
      </c>
      <c r="AR22" s="19">
        <v>2.1580170917169491E-3</v>
      </c>
      <c r="AS22" s="19">
        <v>2.1580170917169499E-3</v>
      </c>
      <c r="AT22" s="19">
        <v>2.1580170917169499E-3</v>
      </c>
      <c r="AU22" s="19">
        <v>2.1580170917169499E-3</v>
      </c>
      <c r="AV22" s="19">
        <v>2.1580170917169499E-3</v>
      </c>
      <c r="AW22" s="19">
        <v>2.1580170917169499E-3</v>
      </c>
      <c r="AX22" s="19">
        <v>2.1580170917169499E-3</v>
      </c>
      <c r="AY22" s="19">
        <v>2.1580170917169499E-3</v>
      </c>
      <c r="AZ22" s="19">
        <v>2.1580170917169499E-3</v>
      </c>
      <c r="BA22" s="19">
        <v>2.1580170917169499E-3</v>
      </c>
    </row>
    <row r="23" spans="1:53" x14ac:dyDescent="0.35">
      <c r="A23" s="18" t="str">
        <f>[4]EPBA!B17</f>
        <v>ITA</v>
      </c>
      <c r="B23" s="18" t="s">
        <v>57</v>
      </c>
      <c r="C23" s="19">
        <v>1.3204829994102908E-3</v>
      </c>
      <c r="D23" s="19">
        <v>1.3794258377279902E-3</v>
      </c>
      <c r="E23" s="19">
        <v>1.2919100786204344E-3</v>
      </c>
      <c r="F23" s="19">
        <v>1.229657336506888E-3</v>
      </c>
      <c r="G23" s="19">
        <v>1.0622989010346917E-3</v>
      </c>
      <c r="H23" s="19">
        <v>1.2179268019678986E-3</v>
      </c>
      <c r="I23" s="19">
        <v>1.2214809782614439E-3</v>
      </c>
      <c r="J23" s="19">
        <v>1.0567916189311985E-3</v>
      </c>
      <c r="K23" s="19">
        <v>8.6164676338415763E-4</v>
      </c>
      <c r="L23" s="19">
        <v>8.1128236498743554E-4</v>
      </c>
      <c r="M23" s="19">
        <v>8.8712328602358933E-4</v>
      </c>
      <c r="N23" s="19">
        <v>1.0099553029276581E-3</v>
      </c>
      <c r="O23" s="19">
        <v>6.8860735029581269E-4</v>
      </c>
      <c r="P23" s="19">
        <v>9.0465089224007025E-4</v>
      </c>
      <c r="Q23" s="19">
        <v>1.1169256824750111E-3</v>
      </c>
      <c r="R23" s="19">
        <v>1.3609157737985438E-3</v>
      </c>
      <c r="S23" s="19">
        <v>1.2389330268727102E-3</v>
      </c>
      <c r="T23" s="19">
        <v>1.6764621565052945E-3</v>
      </c>
      <c r="U23" s="19">
        <v>1.4735055201275948E-3</v>
      </c>
      <c r="V23" s="19">
        <v>1.5078007501166237E-3</v>
      </c>
      <c r="W23" s="19">
        <v>1.3394100918811425E-3</v>
      </c>
      <c r="X23" s="19">
        <v>1.9327243228330327E-3</v>
      </c>
      <c r="Y23" s="19">
        <v>1.9327243228330327E-3</v>
      </c>
      <c r="Z23" s="19">
        <v>1.9327243228330327E-3</v>
      </c>
      <c r="AA23" s="19">
        <v>1.9327243228330327E-3</v>
      </c>
      <c r="AB23" s="19">
        <v>1.9327243228330327E-3</v>
      </c>
      <c r="AC23" s="19">
        <v>1.9327243228330327E-3</v>
      </c>
      <c r="AD23" s="19">
        <v>1.9327243228330327E-3</v>
      </c>
      <c r="AE23" s="19">
        <v>1.9327243228330327E-3</v>
      </c>
      <c r="AF23" s="19">
        <v>1.9327243228330327E-3</v>
      </c>
      <c r="AG23" s="19">
        <v>1.9327243228330327E-3</v>
      </c>
      <c r="AH23" s="19">
        <v>1.9327243228330327E-3</v>
      </c>
      <c r="AI23" s="19">
        <v>1.9327243228330327E-3</v>
      </c>
      <c r="AJ23" s="19">
        <v>1.9327243228330327E-3</v>
      </c>
      <c r="AK23" s="19">
        <v>1.9327243228330327E-3</v>
      </c>
      <c r="AL23" s="19">
        <v>1.9327243228330327E-3</v>
      </c>
      <c r="AM23" s="19">
        <v>1.9327243228330327E-3</v>
      </c>
      <c r="AN23" s="19">
        <v>1.9327243228330327E-3</v>
      </c>
      <c r="AO23" s="19">
        <v>1.9327243228330327E-3</v>
      </c>
      <c r="AP23" s="19">
        <v>1.9327243228330327E-3</v>
      </c>
      <c r="AQ23" s="19">
        <v>1.9327243228330327E-3</v>
      </c>
      <c r="AR23" s="19">
        <v>1.9327243228330327E-3</v>
      </c>
      <c r="AS23" s="19">
        <v>1.9327243228330301E-3</v>
      </c>
      <c r="AT23" s="19">
        <v>1.9327243228330301E-3</v>
      </c>
      <c r="AU23" s="19">
        <v>1.9327243228330301E-3</v>
      </c>
      <c r="AV23" s="19">
        <v>1.9327243228330301E-3</v>
      </c>
      <c r="AW23" s="19">
        <v>1.9327243228330301E-3</v>
      </c>
      <c r="AX23" s="19">
        <v>1.9327243228330301E-3</v>
      </c>
      <c r="AY23" s="19">
        <v>1.9327243228330301E-3</v>
      </c>
      <c r="AZ23" s="19">
        <v>1.9327243228330301E-3</v>
      </c>
      <c r="BA23" s="19">
        <v>1.9327243228330301E-3</v>
      </c>
    </row>
    <row r="24" spans="1:53" x14ac:dyDescent="0.35">
      <c r="A24" s="18" t="str">
        <f>[4]EPBA!B19</f>
        <v>LTU</v>
      </c>
      <c r="B24" s="18" t="s">
        <v>58</v>
      </c>
      <c r="C24" s="19">
        <v>2.4730194840150258E-4</v>
      </c>
      <c r="D24" s="19">
        <v>2.750603348449792E-4</v>
      </c>
      <c r="E24" s="19">
        <v>2.7330928777525139E-4</v>
      </c>
      <c r="F24" s="19">
        <v>2.6817118029193263E-4</v>
      </c>
      <c r="G24" s="19">
        <v>3.37111228933961E-4</v>
      </c>
      <c r="H24" s="19">
        <v>3.6416581130980998E-4</v>
      </c>
      <c r="I24" s="19">
        <v>3.9819149396962123E-4</v>
      </c>
      <c r="J24" s="19">
        <v>4.0471777083204372E-4</v>
      </c>
      <c r="K24" s="19">
        <v>3.5626093194043678E-4</v>
      </c>
      <c r="L24" s="19">
        <v>3.6035367914521115E-4</v>
      </c>
      <c r="M24" s="19">
        <v>3.5635699358504589E-4</v>
      </c>
      <c r="N24" s="19">
        <v>3.7004662081743578E-4</v>
      </c>
      <c r="O24" s="19">
        <v>3.7690574643316134E-4</v>
      </c>
      <c r="P24" s="19">
        <v>3.7455711963942014E-4</v>
      </c>
      <c r="Q24" s="19">
        <v>3.6123564440274569E-4</v>
      </c>
      <c r="R24" s="19">
        <v>4.1020490933966981E-4</v>
      </c>
      <c r="S24" s="19">
        <v>4.1595367489741334E-4</v>
      </c>
      <c r="T24" s="19">
        <v>4.1524235817560822E-4</v>
      </c>
      <c r="U24" s="19">
        <v>4.4336407953074822E-4</v>
      </c>
      <c r="V24" s="19">
        <v>4.6440448297764477E-4</v>
      </c>
      <c r="W24" s="19">
        <v>4.8185839976259037E-4</v>
      </c>
      <c r="X24" s="19">
        <v>3.5302445290331339E-4</v>
      </c>
      <c r="Y24" s="19">
        <v>3.5302445290331339E-4</v>
      </c>
      <c r="Z24" s="19">
        <v>3.5302445290331339E-4</v>
      </c>
      <c r="AA24" s="19">
        <v>3.5302445290331339E-4</v>
      </c>
      <c r="AB24" s="19">
        <v>3.5302445290331339E-4</v>
      </c>
      <c r="AC24" s="19">
        <v>3.5302445290331339E-4</v>
      </c>
      <c r="AD24" s="19">
        <v>3.5302445290331339E-4</v>
      </c>
      <c r="AE24" s="19">
        <v>3.5302445290331339E-4</v>
      </c>
      <c r="AF24" s="19">
        <v>3.5302445290331339E-4</v>
      </c>
      <c r="AG24" s="19">
        <v>3.5302445290331339E-4</v>
      </c>
      <c r="AH24" s="19">
        <v>3.5302445290331339E-4</v>
      </c>
      <c r="AI24" s="19">
        <v>3.5302445290331339E-4</v>
      </c>
      <c r="AJ24" s="19">
        <v>3.5302445290331339E-4</v>
      </c>
      <c r="AK24" s="19">
        <v>3.5302445290331339E-4</v>
      </c>
      <c r="AL24" s="19">
        <v>3.5302445290331339E-4</v>
      </c>
      <c r="AM24" s="19">
        <v>3.5302445290331339E-4</v>
      </c>
      <c r="AN24" s="19">
        <v>3.5302445290331339E-4</v>
      </c>
      <c r="AO24" s="19">
        <v>3.5302445290331339E-4</v>
      </c>
      <c r="AP24" s="19">
        <v>3.5302445290331339E-4</v>
      </c>
      <c r="AQ24" s="19">
        <v>3.5302445290331339E-4</v>
      </c>
      <c r="AR24" s="19">
        <v>3.5302445290331339E-4</v>
      </c>
      <c r="AS24" s="19">
        <v>3.5302445290331301E-4</v>
      </c>
      <c r="AT24" s="19">
        <v>3.5302445290331301E-4</v>
      </c>
      <c r="AU24" s="19">
        <v>3.5302445290331301E-4</v>
      </c>
      <c r="AV24" s="19">
        <v>3.5302445290331301E-4</v>
      </c>
      <c r="AW24" s="19">
        <v>3.5302445290331301E-4</v>
      </c>
      <c r="AX24" s="19">
        <v>3.5302445290331301E-4</v>
      </c>
      <c r="AY24" s="19">
        <v>3.5302445290331301E-4</v>
      </c>
      <c r="AZ24" s="19">
        <v>3.5302445290331301E-4</v>
      </c>
      <c r="BA24" s="19">
        <v>3.5302445290331301E-4</v>
      </c>
    </row>
    <row r="25" spans="1:53" x14ac:dyDescent="0.35">
      <c r="A25" s="18" t="str">
        <f>[4]EPBA!B20</f>
        <v>LUX</v>
      </c>
      <c r="B25" s="18" t="s">
        <v>59</v>
      </c>
      <c r="C25" s="19">
        <v>6.05039920766638E-2</v>
      </c>
      <c r="D25" s="19">
        <v>4.310239798510207E-2</v>
      </c>
      <c r="E25" s="19">
        <v>4.4746966631581724E-2</v>
      </c>
      <c r="F25" s="19">
        <v>4.7708379378260647E-2</v>
      </c>
      <c r="G25" s="19">
        <v>5.3568030918087761E-2</v>
      </c>
      <c r="H25" s="19">
        <v>4.9453833654549348E-2</v>
      </c>
      <c r="I25" s="19">
        <v>4.82882290426817E-2</v>
      </c>
      <c r="J25" s="19">
        <v>4.9758125428335791E-2</v>
      </c>
      <c r="K25" s="19">
        <v>4.5674264469962964E-2</v>
      </c>
      <c r="L25" s="19">
        <v>4.3743482052551068E-2</v>
      </c>
      <c r="M25" s="19">
        <v>4.3010807891752392E-2</v>
      </c>
      <c r="N25" s="19">
        <v>3.9546814866978253E-2</v>
      </c>
      <c r="O25" s="19">
        <v>4.0765640324209297E-2</v>
      </c>
      <c r="P25" s="19">
        <v>4.0776281251370963E-2</v>
      </c>
      <c r="Q25" s="19">
        <v>3.9491139885462982E-2</v>
      </c>
      <c r="R25" s="19">
        <v>3.8543442134468205E-2</v>
      </c>
      <c r="S25" s="19">
        <v>4.7271363243853261E-2</v>
      </c>
      <c r="T25" s="19">
        <v>6.4120235022745095E-2</v>
      </c>
      <c r="U25" s="19">
        <v>6.3862135375370915E-2</v>
      </c>
      <c r="V25" s="19">
        <v>5.4242384776434144E-2</v>
      </c>
      <c r="W25" s="19">
        <v>4.4594955008930001E-2</v>
      </c>
      <c r="X25" s="19">
        <v>4.8247106125502932E-2</v>
      </c>
      <c r="Y25" s="19">
        <v>4.8247106125502932E-2</v>
      </c>
      <c r="Z25" s="19">
        <v>4.8247106125502932E-2</v>
      </c>
      <c r="AA25" s="19">
        <v>4.8247106125502932E-2</v>
      </c>
      <c r="AB25" s="19">
        <v>4.8247106125502932E-2</v>
      </c>
      <c r="AC25" s="19">
        <v>4.8247106125502932E-2</v>
      </c>
      <c r="AD25" s="19">
        <v>4.8247106125502932E-2</v>
      </c>
      <c r="AE25" s="19">
        <v>4.8247106125502932E-2</v>
      </c>
      <c r="AF25" s="19">
        <v>4.8247106125502932E-2</v>
      </c>
      <c r="AG25" s="19">
        <v>4.8247106125502932E-2</v>
      </c>
      <c r="AH25" s="19">
        <v>4.8247106125502932E-2</v>
      </c>
      <c r="AI25" s="19">
        <v>4.8247106125502932E-2</v>
      </c>
      <c r="AJ25" s="19">
        <v>4.8247106125502932E-2</v>
      </c>
      <c r="AK25" s="19">
        <v>4.8247106125502932E-2</v>
      </c>
      <c r="AL25" s="19">
        <v>4.8247106125502932E-2</v>
      </c>
      <c r="AM25" s="19">
        <v>4.8247106125502932E-2</v>
      </c>
      <c r="AN25" s="19">
        <v>4.8247106125502932E-2</v>
      </c>
      <c r="AO25" s="19">
        <v>4.8247106125502932E-2</v>
      </c>
      <c r="AP25" s="19">
        <v>4.8247106125502932E-2</v>
      </c>
      <c r="AQ25" s="19">
        <v>4.8247106125502932E-2</v>
      </c>
      <c r="AR25" s="19">
        <v>4.8247106125502932E-2</v>
      </c>
      <c r="AS25" s="19">
        <v>4.8247106125502898E-2</v>
      </c>
      <c r="AT25" s="19">
        <v>4.8247106125502898E-2</v>
      </c>
      <c r="AU25" s="19">
        <v>4.8247106125502898E-2</v>
      </c>
      <c r="AV25" s="19">
        <v>4.8247106125502898E-2</v>
      </c>
      <c r="AW25" s="19">
        <v>4.8247106125502898E-2</v>
      </c>
      <c r="AX25" s="19">
        <v>4.8247106125502898E-2</v>
      </c>
      <c r="AY25" s="19">
        <v>4.8247106125502898E-2</v>
      </c>
      <c r="AZ25" s="19">
        <v>4.8247106125502898E-2</v>
      </c>
      <c r="BA25" s="19">
        <v>4.8247106125502898E-2</v>
      </c>
    </row>
    <row r="26" spans="1:53" x14ac:dyDescent="0.35">
      <c r="A26" s="18" t="str">
        <f>[4]EPBA!B18</f>
        <v>LVA</v>
      </c>
      <c r="B26" s="18" t="s">
        <v>60</v>
      </c>
      <c r="C26" s="19">
        <v>2.7825088312996106E-2</v>
      </c>
      <c r="D26" s="19">
        <v>2.6418649775177237E-2</v>
      </c>
      <c r="E26" s="19">
        <v>2.345502425715492E-2</v>
      </c>
      <c r="F26" s="19">
        <v>2.3936380253349425E-2</v>
      </c>
      <c r="G26" s="19">
        <v>2.5000864612515564E-2</v>
      </c>
      <c r="H26" s="19">
        <v>2.6850790461100546E-2</v>
      </c>
      <c r="I26" s="19">
        <v>1.9537459208016843E-2</v>
      </c>
      <c r="J26" s="19">
        <v>2.2865853708206846E-2</v>
      </c>
      <c r="K26" s="19">
        <v>1.863801380545213E-2</v>
      </c>
      <c r="L26" s="19">
        <v>1.9174483145332044E-2</v>
      </c>
      <c r="M26" s="19">
        <v>2.9152172656692992E-2</v>
      </c>
      <c r="N26" s="19">
        <v>3.1391840296040086E-2</v>
      </c>
      <c r="O26" s="19">
        <v>3.4925919664691704E-2</v>
      </c>
      <c r="P26" s="19">
        <v>3.3453121762991866E-2</v>
      </c>
      <c r="Q26" s="19">
        <v>2.9753533761562475E-2</v>
      </c>
      <c r="R26" s="19">
        <v>2.601480708612814E-2</v>
      </c>
      <c r="S26" s="19">
        <v>2.7899897369798261E-2</v>
      </c>
      <c r="T26" s="19">
        <v>2.8205341068705092E-2</v>
      </c>
      <c r="U26" s="19">
        <v>2.7581974202511204E-2</v>
      </c>
      <c r="V26" s="19">
        <v>2.6487307587704716E-2</v>
      </c>
      <c r="W26" s="19">
        <v>2.6787090586170747E-2</v>
      </c>
      <c r="X26" s="19">
        <v>3.3463707169832664E-2</v>
      </c>
      <c r="Y26" s="19">
        <v>3.3463707169832664E-2</v>
      </c>
      <c r="Z26" s="19">
        <v>3.3463707169832664E-2</v>
      </c>
      <c r="AA26" s="19">
        <v>3.3463707169832664E-2</v>
      </c>
      <c r="AB26" s="19">
        <v>3.3463707169832664E-2</v>
      </c>
      <c r="AC26" s="19">
        <v>3.3463707169832664E-2</v>
      </c>
      <c r="AD26" s="19">
        <v>3.3463707169832664E-2</v>
      </c>
      <c r="AE26" s="19">
        <v>3.3463707169832664E-2</v>
      </c>
      <c r="AF26" s="19">
        <v>3.3463707169832664E-2</v>
      </c>
      <c r="AG26" s="19">
        <v>3.3463707169832664E-2</v>
      </c>
      <c r="AH26" s="19">
        <v>3.3463707169832664E-2</v>
      </c>
      <c r="AI26" s="19">
        <v>3.3463707169832664E-2</v>
      </c>
      <c r="AJ26" s="19">
        <v>3.3463707169832664E-2</v>
      </c>
      <c r="AK26" s="19">
        <v>3.3463707169832664E-2</v>
      </c>
      <c r="AL26" s="19">
        <v>3.3463707169832664E-2</v>
      </c>
      <c r="AM26" s="19">
        <v>3.3463707169832664E-2</v>
      </c>
      <c r="AN26" s="19">
        <v>3.3463707169832664E-2</v>
      </c>
      <c r="AO26" s="19">
        <v>3.3463707169832664E-2</v>
      </c>
      <c r="AP26" s="19">
        <v>3.3463707169832664E-2</v>
      </c>
      <c r="AQ26" s="19">
        <v>3.3463707169832664E-2</v>
      </c>
      <c r="AR26" s="19">
        <v>3.3463707169832664E-2</v>
      </c>
      <c r="AS26" s="19">
        <v>3.3463707169832699E-2</v>
      </c>
      <c r="AT26" s="19">
        <v>3.3463707169832699E-2</v>
      </c>
      <c r="AU26" s="19">
        <v>3.3463707169832699E-2</v>
      </c>
      <c r="AV26" s="19">
        <v>3.3463707169832699E-2</v>
      </c>
      <c r="AW26" s="19">
        <v>3.3463707169832699E-2</v>
      </c>
      <c r="AX26" s="19">
        <v>3.3463707169832699E-2</v>
      </c>
      <c r="AY26" s="19">
        <v>3.3463707169832699E-2</v>
      </c>
      <c r="AZ26" s="19">
        <v>3.3463707169832699E-2</v>
      </c>
      <c r="BA26" s="19">
        <v>3.3463707169832699E-2</v>
      </c>
    </row>
    <row r="27" spans="1:53" x14ac:dyDescent="0.35">
      <c r="A27" s="18" t="str">
        <f>[4]EPBA!B21</f>
        <v>MLT</v>
      </c>
      <c r="B27" s="18" t="s">
        <v>61</v>
      </c>
      <c r="C27" s="19">
        <v>1.1935088480141666E-2</v>
      </c>
      <c r="D27" s="19">
        <v>1.0102807360157642E-2</v>
      </c>
      <c r="E27" s="19">
        <v>1.2533074434296064E-2</v>
      </c>
      <c r="F27" s="19">
        <v>1.2112128849950731E-2</v>
      </c>
      <c r="G27" s="19">
        <v>1.7726517450019103E-2</v>
      </c>
      <c r="H27" s="19">
        <v>2.7566229698447599E-2</v>
      </c>
      <c r="I27" s="19">
        <v>3.7458874530729484E-2</v>
      </c>
      <c r="J27" s="19">
        <v>3.8498625425379997E-2</v>
      </c>
      <c r="K27" s="19">
        <v>3.5218562219194262E-2</v>
      </c>
      <c r="L27" s="19">
        <v>3.258626555080333E-2</v>
      </c>
      <c r="M27" s="19">
        <v>2.9456334412215471E-2</v>
      </c>
      <c r="N27" s="19">
        <v>3.5789806987737469E-2</v>
      </c>
      <c r="O27" s="19">
        <v>3.8625090766540443E-2</v>
      </c>
      <c r="P27" s="19">
        <v>4.0618925652619903E-2</v>
      </c>
      <c r="Q27" s="19">
        <v>4.1435865764618413E-2</v>
      </c>
      <c r="R27" s="19">
        <v>4.2723940410997113E-2</v>
      </c>
      <c r="S27" s="19">
        <v>4.0665873943226766E-2</v>
      </c>
      <c r="T27" s="19">
        <v>3.7708601564179413E-2</v>
      </c>
      <c r="U27" s="19">
        <v>3.5438450911874669E-2</v>
      </c>
      <c r="V27" s="19">
        <v>3.7277131907042675E-2</v>
      </c>
      <c r="W27" s="19">
        <v>3.9598605653806296E-2</v>
      </c>
      <c r="X27" s="19">
        <v>3.0461294549971613E-2</v>
      </c>
      <c r="Y27" s="19">
        <v>3.0461294549971613E-2</v>
      </c>
      <c r="Z27" s="19">
        <v>3.0461294549971613E-2</v>
      </c>
      <c r="AA27" s="19">
        <v>3.0461294549971613E-2</v>
      </c>
      <c r="AB27" s="19">
        <v>3.0461294549971613E-2</v>
      </c>
      <c r="AC27" s="19">
        <v>3.0461294549971613E-2</v>
      </c>
      <c r="AD27" s="19">
        <v>3.0461294549971613E-2</v>
      </c>
      <c r="AE27" s="19">
        <v>3.0461294549971613E-2</v>
      </c>
      <c r="AF27" s="19">
        <v>3.0461294549971613E-2</v>
      </c>
      <c r="AG27" s="19">
        <v>3.0461294549971613E-2</v>
      </c>
      <c r="AH27" s="19">
        <v>3.0461294549971613E-2</v>
      </c>
      <c r="AI27" s="19">
        <v>3.0461294549971613E-2</v>
      </c>
      <c r="AJ27" s="19">
        <v>3.0461294549971613E-2</v>
      </c>
      <c r="AK27" s="19">
        <v>3.0461294549971613E-2</v>
      </c>
      <c r="AL27" s="19">
        <v>3.0461294549971613E-2</v>
      </c>
      <c r="AM27" s="19">
        <v>3.0461294549971613E-2</v>
      </c>
      <c r="AN27" s="19">
        <v>3.0461294549971613E-2</v>
      </c>
      <c r="AO27" s="19">
        <v>3.0461294549971613E-2</v>
      </c>
      <c r="AP27" s="19">
        <v>3.0461294549971613E-2</v>
      </c>
      <c r="AQ27" s="19">
        <v>3.0461294549971613E-2</v>
      </c>
      <c r="AR27" s="19">
        <v>3.0461294549971613E-2</v>
      </c>
      <c r="AS27" s="19">
        <v>3.0461294549971599E-2</v>
      </c>
      <c r="AT27" s="19">
        <v>3.0461294549971599E-2</v>
      </c>
      <c r="AU27" s="19">
        <v>3.0461294549971599E-2</v>
      </c>
      <c r="AV27" s="19">
        <v>3.0461294549971599E-2</v>
      </c>
      <c r="AW27" s="19">
        <v>3.0461294549971599E-2</v>
      </c>
      <c r="AX27" s="19">
        <v>3.0461294549971599E-2</v>
      </c>
      <c r="AY27" s="19">
        <v>3.0461294549971599E-2</v>
      </c>
      <c r="AZ27" s="19">
        <v>3.0461294549971599E-2</v>
      </c>
      <c r="BA27" s="19">
        <v>3.0461294549971599E-2</v>
      </c>
    </row>
    <row r="28" spans="1:53" x14ac:dyDescent="0.35">
      <c r="A28" s="18" t="str">
        <f>[4]EPBA!B22</f>
        <v>NLD</v>
      </c>
      <c r="B28" s="18" t="s">
        <v>62</v>
      </c>
      <c r="C28" s="19">
        <v>2.0280320033581899E-2</v>
      </c>
      <c r="D28" s="19">
        <v>1.8600730121554485E-2</v>
      </c>
      <c r="E28" s="19">
        <v>1.465365342517745E-2</v>
      </c>
      <c r="F28" s="19">
        <v>1.3007612163164079E-2</v>
      </c>
      <c r="G28" s="19">
        <v>1.3190097339718368E-2</v>
      </c>
      <c r="H28" s="19">
        <v>1.9362707448852171E-2</v>
      </c>
      <c r="I28" s="19">
        <v>1.7654347101627738E-2</v>
      </c>
      <c r="J28" s="19">
        <v>1.7017165096197537E-2</v>
      </c>
      <c r="K28" s="19">
        <v>2.5693199914179659E-2</v>
      </c>
      <c r="L28" s="19">
        <v>2.7840896543712374E-2</v>
      </c>
      <c r="M28" s="19">
        <v>2.9126656132937679E-2</v>
      </c>
      <c r="N28" s="19">
        <v>2.8518641923799062E-2</v>
      </c>
      <c r="O28" s="19">
        <v>3.0590773335018834E-2</v>
      </c>
      <c r="P28" s="19">
        <v>3.5480996423290112E-2</v>
      </c>
      <c r="Q28" s="19">
        <v>3.2084128392115684E-2</v>
      </c>
      <c r="R28" s="19">
        <v>2.8872456207114063E-2</v>
      </c>
      <c r="S28" s="19">
        <v>1.9147536460940525E-2</v>
      </c>
      <c r="T28" s="19">
        <v>1.539651103229402E-2</v>
      </c>
      <c r="U28" s="19">
        <v>1.4012321213542163E-2</v>
      </c>
      <c r="V28" s="19">
        <v>1.7626250515536731E-2</v>
      </c>
      <c r="W28" s="19">
        <v>1.7807468091788906E-2</v>
      </c>
      <c r="X28" s="19">
        <v>9.5977086960858712E-3</v>
      </c>
      <c r="Y28" s="19">
        <v>9.5977086960858712E-3</v>
      </c>
      <c r="Z28" s="19">
        <v>9.5977086960858712E-3</v>
      </c>
      <c r="AA28" s="19">
        <v>9.5977086960858712E-3</v>
      </c>
      <c r="AB28" s="19">
        <v>9.5977086960858712E-3</v>
      </c>
      <c r="AC28" s="19">
        <v>9.5977086960858712E-3</v>
      </c>
      <c r="AD28" s="19">
        <v>9.5977086960858712E-3</v>
      </c>
      <c r="AE28" s="19">
        <v>9.5977086960858712E-3</v>
      </c>
      <c r="AF28" s="19">
        <v>9.5977086960858712E-3</v>
      </c>
      <c r="AG28" s="19">
        <v>9.5977086960858712E-3</v>
      </c>
      <c r="AH28" s="19">
        <v>9.5977086960858712E-3</v>
      </c>
      <c r="AI28" s="19">
        <v>9.5977086960858712E-3</v>
      </c>
      <c r="AJ28" s="19">
        <v>9.5977086960858712E-3</v>
      </c>
      <c r="AK28" s="19">
        <v>9.5977086960858712E-3</v>
      </c>
      <c r="AL28" s="19">
        <v>9.5977086960858712E-3</v>
      </c>
      <c r="AM28" s="19">
        <v>9.5977086960858712E-3</v>
      </c>
      <c r="AN28" s="19">
        <v>9.5977086960858712E-3</v>
      </c>
      <c r="AO28" s="19">
        <v>9.5977086960858712E-3</v>
      </c>
      <c r="AP28" s="19">
        <v>9.5977086960858712E-3</v>
      </c>
      <c r="AQ28" s="19">
        <v>9.5977086960858712E-3</v>
      </c>
      <c r="AR28" s="19">
        <v>9.5977086960858712E-3</v>
      </c>
      <c r="AS28" s="19">
        <v>9.5977086960858694E-3</v>
      </c>
      <c r="AT28" s="19">
        <v>9.5977086960858694E-3</v>
      </c>
      <c r="AU28" s="19">
        <v>9.5977086960858694E-3</v>
      </c>
      <c r="AV28" s="19">
        <v>9.5977086960858694E-3</v>
      </c>
      <c r="AW28" s="19">
        <v>9.5977086960858694E-3</v>
      </c>
      <c r="AX28" s="19">
        <v>9.5977086960858694E-3</v>
      </c>
      <c r="AY28" s="19">
        <v>9.5977086960858694E-3</v>
      </c>
      <c r="AZ28" s="19">
        <v>9.5977086960858694E-3</v>
      </c>
      <c r="BA28" s="19">
        <v>9.5977086960858694E-3</v>
      </c>
    </row>
    <row r="29" spans="1:53" x14ac:dyDescent="0.35">
      <c r="A29" s="18" t="str">
        <f>[4]EPBA!B23</f>
        <v>NOR</v>
      </c>
      <c r="B29" s="18" t="s">
        <v>63</v>
      </c>
      <c r="C29" s="19">
        <v>7.9773918294810137E-3</v>
      </c>
      <c r="D29" s="19">
        <v>6.1693691355468542E-3</v>
      </c>
      <c r="E29" s="19">
        <v>1.2154477070850569E-3</v>
      </c>
      <c r="F29" s="19">
        <v>4.8602991208987289E-4</v>
      </c>
      <c r="G29" s="19">
        <v>9.0472804815900829E-4</v>
      </c>
      <c r="H29" s="19">
        <v>1.1252654109249445E-3</v>
      </c>
      <c r="I29" s="19">
        <v>2.1405654823748155E-3</v>
      </c>
      <c r="J29" s="19">
        <v>6.2914920797182096E-3</v>
      </c>
      <c r="K29" s="19">
        <v>8.545411827159767E-3</v>
      </c>
      <c r="L29" s="19">
        <v>7.2181077073900498E-3</v>
      </c>
      <c r="M29" s="19">
        <v>7.7990808439151182E-3</v>
      </c>
      <c r="N29" s="19">
        <v>8.749583396984912E-3</v>
      </c>
      <c r="O29" s="19">
        <v>1.0092898036269057E-2</v>
      </c>
      <c r="P29" s="19">
        <v>1.1306781166834026E-2</v>
      </c>
      <c r="Q29" s="19">
        <v>1.225202421382305E-2</v>
      </c>
      <c r="R29" s="19">
        <v>1.3355876685567239E-2</v>
      </c>
      <c r="S29" s="19">
        <v>1.5750546876619309E-2</v>
      </c>
      <c r="T29" s="19">
        <v>1.3086701758909296E-2</v>
      </c>
      <c r="U29" s="19">
        <v>1.1995096562873621E-2</v>
      </c>
      <c r="V29" s="19">
        <v>1.062763372248134E-2</v>
      </c>
      <c r="W29" s="19">
        <v>1.053994514623253E-2</v>
      </c>
      <c r="X29" s="19">
        <v>1.0226963615586117E-2</v>
      </c>
      <c r="Y29" s="19">
        <v>1.0226963615586117E-2</v>
      </c>
      <c r="Z29" s="19">
        <v>1.0226963615586117E-2</v>
      </c>
      <c r="AA29" s="19">
        <v>1.0226963615586117E-2</v>
      </c>
      <c r="AB29" s="19">
        <v>1.0226963615586117E-2</v>
      </c>
      <c r="AC29" s="19">
        <v>1.0226963615586117E-2</v>
      </c>
      <c r="AD29" s="19">
        <v>1.0226963615586117E-2</v>
      </c>
      <c r="AE29" s="19">
        <v>1.0226963615586117E-2</v>
      </c>
      <c r="AF29" s="19">
        <v>1.0226963615586117E-2</v>
      </c>
      <c r="AG29" s="19">
        <v>1.0226963615586117E-2</v>
      </c>
      <c r="AH29" s="19">
        <v>1.0226963615586117E-2</v>
      </c>
      <c r="AI29" s="19">
        <v>1.0226963615586117E-2</v>
      </c>
      <c r="AJ29" s="19">
        <v>1.0226963615586117E-2</v>
      </c>
      <c r="AK29" s="19">
        <v>1.0226963615586117E-2</v>
      </c>
      <c r="AL29" s="19">
        <v>1.0226963615586117E-2</v>
      </c>
      <c r="AM29" s="19">
        <v>1.0226963615586117E-2</v>
      </c>
      <c r="AN29" s="19">
        <v>1.0226963615586117E-2</v>
      </c>
      <c r="AO29" s="19">
        <v>1.0226963615586117E-2</v>
      </c>
      <c r="AP29" s="19">
        <v>1.0226963615586117E-2</v>
      </c>
      <c r="AQ29" s="19">
        <v>1.0226963615586117E-2</v>
      </c>
      <c r="AR29" s="19">
        <v>1.0226963615586117E-2</v>
      </c>
      <c r="AS29" s="19">
        <v>1.02269636155861E-2</v>
      </c>
      <c r="AT29" s="19">
        <v>1.02269636155861E-2</v>
      </c>
      <c r="AU29" s="19">
        <v>1.02269636155861E-2</v>
      </c>
      <c r="AV29" s="19">
        <v>1.02269636155861E-2</v>
      </c>
      <c r="AW29" s="19">
        <v>1.02269636155861E-2</v>
      </c>
      <c r="AX29" s="19">
        <v>1.02269636155861E-2</v>
      </c>
      <c r="AY29" s="19">
        <v>1.02269636155861E-2</v>
      </c>
      <c r="AZ29" s="19">
        <v>1.02269636155861E-2</v>
      </c>
      <c r="BA29" s="19">
        <v>1.02269636155861E-2</v>
      </c>
    </row>
    <row r="30" spans="1:53" x14ac:dyDescent="0.35">
      <c r="A30" s="18" t="str">
        <f>[4]EPBA!B24</f>
        <v>POL</v>
      </c>
      <c r="B30" s="18" t="s">
        <v>64</v>
      </c>
      <c r="C30" s="19">
        <v>5.0488604090373644E-3</v>
      </c>
      <c r="D30" s="19">
        <v>3.6107849348547862E-3</v>
      </c>
      <c r="E30" s="19">
        <v>2.6042909546099206E-3</v>
      </c>
      <c r="F30" s="19">
        <v>2.5288928917909749E-3</v>
      </c>
      <c r="G30" s="19">
        <v>2.7415180365994696E-3</v>
      </c>
      <c r="H30" s="19">
        <v>2.5962280517784152E-3</v>
      </c>
      <c r="I30" s="19">
        <v>3.1289330269127663E-3</v>
      </c>
      <c r="J30" s="19">
        <v>3.3078897066487283E-3</v>
      </c>
      <c r="K30" s="19">
        <v>3.0936489830260205E-3</v>
      </c>
      <c r="L30" s="19">
        <v>3.2837979545655735E-3</v>
      </c>
      <c r="M30" s="19">
        <v>3.3808110194013551E-3</v>
      </c>
      <c r="N30" s="19">
        <v>3.6511675466668028E-3</v>
      </c>
      <c r="O30" s="19">
        <v>4.3050303282280659E-3</v>
      </c>
      <c r="P30" s="19">
        <v>4.9081191010834409E-3</v>
      </c>
      <c r="Q30" s="19">
        <v>5.4014408735649439E-3</v>
      </c>
      <c r="R30" s="19">
        <v>5.5570114995634971E-3</v>
      </c>
      <c r="S30" s="19">
        <v>6.2149536689230676E-3</v>
      </c>
      <c r="T30" s="19">
        <v>6.9889367715071952E-3</v>
      </c>
      <c r="U30" s="19">
        <v>5.8521681770938071E-3</v>
      </c>
      <c r="V30" s="19">
        <v>5.3362670909579057E-3</v>
      </c>
      <c r="W30" s="19">
        <v>4.8185390051284352E-3</v>
      </c>
      <c r="X30" s="19">
        <v>5.1947391138613781E-3</v>
      </c>
      <c r="Y30" s="19">
        <v>5.1947391138613781E-3</v>
      </c>
      <c r="Z30" s="19">
        <v>5.1947391138613781E-3</v>
      </c>
      <c r="AA30" s="19">
        <v>5.1947391138613781E-3</v>
      </c>
      <c r="AB30" s="19">
        <v>5.1947391138613781E-3</v>
      </c>
      <c r="AC30" s="19">
        <v>5.1947391138613781E-3</v>
      </c>
      <c r="AD30" s="19">
        <v>5.1947391138613781E-3</v>
      </c>
      <c r="AE30" s="19">
        <v>5.1947391138613781E-3</v>
      </c>
      <c r="AF30" s="19">
        <v>5.1947391138613781E-3</v>
      </c>
      <c r="AG30" s="19">
        <v>5.1947391138613781E-3</v>
      </c>
      <c r="AH30" s="19">
        <v>5.1947391138613781E-3</v>
      </c>
      <c r="AI30" s="19">
        <v>5.1947391138613781E-3</v>
      </c>
      <c r="AJ30" s="19">
        <v>5.1947391138613781E-3</v>
      </c>
      <c r="AK30" s="19">
        <v>5.1947391138613781E-3</v>
      </c>
      <c r="AL30" s="19">
        <v>5.1947391138613781E-3</v>
      </c>
      <c r="AM30" s="19">
        <v>5.1947391138613781E-3</v>
      </c>
      <c r="AN30" s="19">
        <v>5.1947391138613781E-3</v>
      </c>
      <c r="AO30" s="19">
        <v>5.1947391138613781E-3</v>
      </c>
      <c r="AP30" s="19">
        <v>5.1947391138613781E-3</v>
      </c>
      <c r="AQ30" s="19">
        <v>5.1947391138613781E-3</v>
      </c>
      <c r="AR30" s="19">
        <v>5.1947391138613781E-3</v>
      </c>
      <c r="AS30" s="19">
        <v>5.1947391138613798E-3</v>
      </c>
      <c r="AT30" s="19">
        <v>5.1947391138613798E-3</v>
      </c>
      <c r="AU30" s="19">
        <v>5.1947391138613798E-3</v>
      </c>
      <c r="AV30" s="19">
        <v>5.1947391138613798E-3</v>
      </c>
      <c r="AW30" s="19">
        <v>5.1947391138613798E-3</v>
      </c>
      <c r="AX30" s="19">
        <v>5.1947391138613798E-3</v>
      </c>
      <c r="AY30" s="19">
        <v>5.1947391138613798E-3</v>
      </c>
      <c r="AZ30" s="19">
        <v>5.1947391138613798E-3</v>
      </c>
      <c r="BA30" s="19">
        <v>5.1947391138613798E-3</v>
      </c>
    </row>
    <row r="31" spans="1:53" x14ac:dyDescent="0.35">
      <c r="A31" s="18" t="str">
        <f>[4]EPBA!B25</f>
        <v>PRT</v>
      </c>
      <c r="B31" s="18" t="s">
        <v>65</v>
      </c>
      <c r="C31" s="19">
        <v>1.5072156602892841E-3</v>
      </c>
      <c r="D31" s="19">
        <v>2.032245681146514E-3</v>
      </c>
      <c r="E31" s="19">
        <v>1.9030907860352697E-3</v>
      </c>
      <c r="F31" s="19">
        <v>1.7946029443913604E-3</v>
      </c>
      <c r="G31" s="19">
        <v>2.2387566979554011E-3</v>
      </c>
      <c r="H31" s="19">
        <v>2.4149467301985235E-3</v>
      </c>
      <c r="I31" s="19">
        <v>2.2567639482993077E-3</v>
      </c>
      <c r="J31" s="19">
        <v>2.8981538479028778E-3</v>
      </c>
      <c r="K31" s="19">
        <v>2.5759531903288856E-3</v>
      </c>
      <c r="L31" s="19">
        <v>2.6492114534044206E-3</v>
      </c>
      <c r="M31" s="19">
        <v>2.6061000434413292E-3</v>
      </c>
      <c r="N31" s="19">
        <v>2.692258118690203E-3</v>
      </c>
      <c r="O31" s="19">
        <v>2.3497607872400256E-3</v>
      </c>
      <c r="P31" s="19">
        <v>2.3721710176259573E-3</v>
      </c>
      <c r="Q31" s="19">
        <v>2.3200129457229377E-3</v>
      </c>
      <c r="R31" s="19">
        <v>2.2860937629775469E-3</v>
      </c>
      <c r="S31" s="19">
        <v>2.1357496140618974E-3</v>
      </c>
      <c r="T31" s="19">
        <v>1.6526223373682192E-3</v>
      </c>
      <c r="U31" s="19">
        <v>2.0231040783771624E-3</v>
      </c>
      <c r="V31" s="19">
        <v>1.7057329252275191E-3</v>
      </c>
      <c r="W31" s="19">
        <v>1.6445882637150337E-3</v>
      </c>
      <c r="X31" s="19">
        <v>1.0181253035894068E-3</v>
      </c>
      <c r="Y31" s="19">
        <v>1.0181253035894068E-3</v>
      </c>
      <c r="Z31" s="19">
        <v>1.0181253035894068E-3</v>
      </c>
      <c r="AA31" s="19">
        <v>1.0181253035894068E-3</v>
      </c>
      <c r="AB31" s="19">
        <v>1.0181253035894068E-3</v>
      </c>
      <c r="AC31" s="19">
        <v>1.0181253035894068E-3</v>
      </c>
      <c r="AD31" s="19">
        <v>1.0181253035894068E-3</v>
      </c>
      <c r="AE31" s="19">
        <v>1.0181253035894068E-3</v>
      </c>
      <c r="AF31" s="19">
        <v>1.0181253035894068E-3</v>
      </c>
      <c r="AG31" s="19">
        <v>1.0181253035894068E-3</v>
      </c>
      <c r="AH31" s="19">
        <v>1.0181253035894068E-3</v>
      </c>
      <c r="AI31" s="19">
        <v>1.0181253035894068E-3</v>
      </c>
      <c r="AJ31" s="19">
        <v>1.0181253035894068E-3</v>
      </c>
      <c r="AK31" s="19">
        <v>1.0181253035894068E-3</v>
      </c>
      <c r="AL31" s="19">
        <v>1.0181253035894068E-3</v>
      </c>
      <c r="AM31" s="19">
        <v>1.0181253035894068E-3</v>
      </c>
      <c r="AN31" s="19">
        <v>1.0181253035894068E-3</v>
      </c>
      <c r="AO31" s="19">
        <v>1.0181253035894068E-3</v>
      </c>
      <c r="AP31" s="19">
        <v>1.0181253035894068E-3</v>
      </c>
      <c r="AQ31" s="19">
        <v>1.0181253035894068E-3</v>
      </c>
      <c r="AR31" s="19">
        <v>1.0181253035894068E-3</v>
      </c>
      <c r="AS31" s="19">
        <v>1.0181253035894101E-3</v>
      </c>
      <c r="AT31" s="19">
        <v>1.0181253035894101E-3</v>
      </c>
      <c r="AU31" s="19">
        <v>1.0181253035894101E-3</v>
      </c>
      <c r="AV31" s="19">
        <v>1.0181253035894101E-3</v>
      </c>
      <c r="AW31" s="19">
        <v>1.0181253035894101E-3</v>
      </c>
      <c r="AX31" s="19">
        <v>1.0181253035894101E-3</v>
      </c>
      <c r="AY31" s="19">
        <v>1.0181253035894101E-3</v>
      </c>
      <c r="AZ31" s="19">
        <v>1.0181253035894101E-3</v>
      </c>
      <c r="BA31" s="19">
        <v>1.0181253035894101E-3</v>
      </c>
    </row>
    <row r="32" spans="1:53" x14ac:dyDescent="0.35">
      <c r="A32" s="18" t="str">
        <f>[4]EPBA!B26</f>
        <v>ROU</v>
      </c>
      <c r="B32" s="18" t="s">
        <v>36</v>
      </c>
      <c r="C32" s="19">
        <v>5.6189950817490286E-2</v>
      </c>
      <c r="D32" s="19">
        <v>5.8530005338190395E-2</v>
      </c>
      <c r="E32" s="19">
        <v>5.1319483556828076E-2</v>
      </c>
      <c r="F32" s="19">
        <v>5.971992935688563E-2</v>
      </c>
      <c r="G32" s="19">
        <v>6.1946354335096654E-2</v>
      </c>
      <c r="H32" s="19">
        <v>7.9299849296660216E-2</v>
      </c>
      <c r="I32" s="19">
        <v>8.9775842578787152E-2</v>
      </c>
      <c r="J32" s="19">
        <v>9.4480992957722928E-2</v>
      </c>
      <c r="K32" s="19">
        <v>8.202200343288317E-2</v>
      </c>
      <c r="L32" s="19">
        <v>8.1272498119270953E-2</v>
      </c>
      <c r="M32" s="19">
        <v>7.8352100234045832E-2</v>
      </c>
      <c r="N32" s="19">
        <v>7.9768139673273897E-2</v>
      </c>
      <c r="O32" s="19">
        <v>8.2229966309129252E-2</v>
      </c>
      <c r="P32" s="19">
        <v>8.1967722177364616E-2</v>
      </c>
      <c r="Q32" s="19">
        <v>7.8908784821066655E-2</v>
      </c>
      <c r="R32" s="19">
        <v>8.1317812846077239E-2</v>
      </c>
      <c r="S32" s="19">
        <v>9.121261800837685E-2</v>
      </c>
      <c r="T32" s="19">
        <v>0.10301096657780458</v>
      </c>
      <c r="U32" s="19">
        <v>0.10529381354473648</v>
      </c>
      <c r="V32" s="19">
        <v>0.10559576179053304</v>
      </c>
      <c r="W32" s="19">
        <v>0.10607484138362827</v>
      </c>
      <c r="X32" s="19">
        <v>0.11447610698610609</v>
      </c>
      <c r="Y32" s="19">
        <v>0.11447610698610609</v>
      </c>
      <c r="Z32" s="19">
        <v>0.11447610698610609</v>
      </c>
      <c r="AA32" s="19">
        <v>0.11447610698610609</v>
      </c>
      <c r="AB32" s="19">
        <v>0.11447610698610609</v>
      </c>
      <c r="AC32" s="19">
        <v>0.11447610698610609</v>
      </c>
      <c r="AD32" s="19">
        <v>0.11447610698610609</v>
      </c>
      <c r="AE32" s="19">
        <v>0.11447610698610609</v>
      </c>
      <c r="AF32" s="19">
        <v>0.11447610698610609</v>
      </c>
      <c r="AG32" s="19">
        <v>0.11447610698610609</v>
      </c>
      <c r="AH32" s="19">
        <v>0.11447610698610609</v>
      </c>
      <c r="AI32" s="19">
        <v>0.11447610698610609</v>
      </c>
      <c r="AJ32" s="19">
        <v>0.11447610698610609</v>
      </c>
      <c r="AK32" s="19">
        <v>0.11447610698610609</v>
      </c>
      <c r="AL32" s="19">
        <v>0.11447610698610609</v>
      </c>
      <c r="AM32" s="19">
        <v>0.11447610698610609</v>
      </c>
      <c r="AN32" s="19">
        <v>0.11447610698610609</v>
      </c>
      <c r="AO32" s="19">
        <v>0.11447610698610609</v>
      </c>
      <c r="AP32" s="19">
        <v>0.11447610698610609</v>
      </c>
      <c r="AQ32" s="19">
        <v>0.11447610698610609</v>
      </c>
      <c r="AR32" s="19">
        <v>0.11447610698610609</v>
      </c>
      <c r="AS32" s="19">
        <v>0.114476106986106</v>
      </c>
      <c r="AT32" s="19">
        <v>0.114476106986106</v>
      </c>
      <c r="AU32" s="19">
        <v>0.114476106986106</v>
      </c>
      <c r="AV32" s="19">
        <v>0.114476106986106</v>
      </c>
      <c r="AW32" s="19">
        <v>0.114476106986106</v>
      </c>
      <c r="AX32" s="19">
        <v>0.114476106986106</v>
      </c>
      <c r="AY32" s="19">
        <v>0.114476106986106</v>
      </c>
      <c r="AZ32" s="19">
        <v>0.114476106986106</v>
      </c>
      <c r="BA32" s="19">
        <v>0.114476106986106</v>
      </c>
    </row>
    <row r="33" spans="1:53" x14ac:dyDescent="0.35">
      <c r="A33" s="18" t="str">
        <f>[4]EPBA!B27</f>
        <v>SVK</v>
      </c>
      <c r="B33" s="18" t="s">
        <v>37</v>
      </c>
      <c r="C33" s="19">
        <v>3.0178942259614528E-2</v>
      </c>
      <c r="D33" s="19">
        <v>2.6800426958545072E-2</v>
      </c>
      <c r="E33" s="19">
        <v>3.0427606135951205E-2</v>
      </c>
      <c r="F33" s="19">
        <v>2.4454259299354991E-2</v>
      </c>
      <c r="G33" s="19">
        <v>2.3889544725757959E-2</v>
      </c>
      <c r="H33" s="19">
        <v>2.2064814317567759E-2</v>
      </c>
      <c r="I33" s="19">
        <v>2.6338867175173163E-2</v>
      </c>
      <c r="J33" s="19">
        <v>2.8763732654206675E-2</v>
      </c>
      <c r="K33" s="19">
        <v>2.7605647974996185E-2</v>
      </c>
      <c r="L33" s="19">
        <v>3.3622812352943808E-2</v>
      </c>
      <c r="M33" s="19">
        <v>3.160111749002889E-2</v>
      </c>
      <c r="N33" s="19">
        <v>3.1408150330002514E-2</v>
      </c>
      <c r="O33" s="19">
        <v>3.5844128711493728E-2</v>
      </c>
      <c r="P33" s="19">
        <v>3.2224340665310595E-2</v>
      </c>
      <c r="Q33" s="19">
        <v>2.7272510594746221E-2</v>
      </c>
      <c r="R33" s="19">
        <v>2.2225331291883931E-2</v>
      </c>
      <c r="S33" s="19">
        <v>2.1229076588616468E-2</v>
      </c>
      <c r="T33" s="19">
        <v>2.2464487999443634E-2</v>
      </c>
      <c r="U33" s="19">
        <v>2.3464212381146113E-2</v>
      </c>
      <c r="V33" s="19">
        <v>1.9588063082557113E-2</v>
      </c>
      <c r="W33" s="19">
        <v>2.2532602672172868E-2</v>
      </c>
      <c r="X33" s="19">
        <v>2.4404888832146469E-2</v>
      </c>
      <c r="Y33" s="19">
        <v>2.4404888832146469E-2</v>
      </c>
      <c r="Z33" s="19">
        <v>2.4404888832146469E-2</v>
      </c>
      <c r="AA33" s="19">
        <v>2.4404888832146469E-2</v>
      </c>
      <c r="AB33" s="19">
        <v>2.4404888832146469E-2</v>
      </c>
      <c r="AC33" s="19">
        <v>2.4404888832146469E-2</v>
      </c>
      <c r="AD33" s="19">
        <v>2.4404888832146469E-2</v>
      </c>
      <c r="AE33" s="19">
        <v>2.4404888832146469E-2</v>
      </c>
      <c r="AF33" s="19">
        <v>2.4404888832146469E-2</v>
      </c>
      <c r="AG33" s="19">
        <v>2.4404888832146469E-2</v>
      </c>
      <c r="AH33" s="19">
        <v>2.4404888832146469E-2</v>
      </c>
      <c r="AI33" s="19">
        <v>2.4404888832146469E-2</v>
      </c>
      <c r="AJ33" s="19">
        <v>2.4404888832146469E-2</v>
      </c>
      <c r="AK33" s="19">
        <v>2.4404888832146469E-2</v>
      </c>
      <c r="AL33" s="19">
        <v>2.4404888832146469E-2</v>
      </c>
      <c r="AM33" s="19">
        <v>2.4404888832146469E-2</v>
      </c>
      <c r="AN33" s="19">
        <v>2.4404888832146469E-2</v>
      </c>
      <c r="AO33" s="19">
        <v>2.4404888832146469E-2</v>
      </c>
      <c r="AP33" s="19">
        <v>2.4404888832146469E-2</v>
      </c>
      <c r="AQ33" s="19">
        <v>2.4404888832146469E-2</v>
      </c>
      <c r="AR33" s="19">
        <v>2.4404888832146469E-2</v>
      </c>
      <c r="AS33" s="19">
        <v>2.4404888832146501E-2</v>
      </c>
      <c r="AT33" s="19">
        <v>2.4404888832146501E-2</v>
      </c>
      <c r="AU33" s="19">
        <v>2.4404888832146501E-2</v>
      </c>
      <c r="AV33" s="19">
        <v>2.4404888832146501E-2</v>
      </c>
      <c r="AW33" s="19">
        <v>2.4404888832146501E-2</v>
      </c>
      <c r="AX33" s="19">
        <v>2.4404888832146501E-2</v>
      </c>
      <c r="AY33" s="19">
        <v>2.4404888832146501E-2</v>
      </c>
      <c r="AZ33" s="19">
        <v>2.4404888832146501E-2</v>
      </c>
      <c r="BA33" s="19">
        <v>2.4404888832146501E-2</v>
      </c>
    </row>
    <row r="34" spans="1:53" x14ac:dyDescent="0.35">
      <c r="A34" s="18" t="str">
        <f>[4]EPBA!B28</f>
        <v>SVN</v>
      </c>
      <c r="B34" s="18" t="s">
        <v>66</v>
      </c>
      <c r="C34" s="19">
        <v>4.287713113053622E-2</v>
      </c>
      <c r="D34" s="19">
        <v>3.8340218251469563E-2</v>
      </c>
      <c r="E34" s="19">
        <v>4.077778382098407E-2</v>
      </c>
      <c r="F34" s="19">
        <v>4.3422829535070907E-2</v>
      </c>
      <c r="G34" s="19">
        <v>4.6062678871811924E-2</v>
      </c>
      <c r="H34" s="19">
        <v>3.8796724407649648E-2</v>
      </c>
      <c r="I34" s="19">
        <v>3.7338851433901268E-2</v>
      </c>
      <c r="J34" s="19">
        <v>4.1955528055541404E-2</v>
      </c>
      <c r="K34" s="19">
        <v>3.6803984671585403E-2</v>
      </c>
      <c r="L34" s="19">
        <v>4.0558381593842806E-2</v>
      </c>
      <c r="M34" s="19">
        <v>4.180340296110524E-2</v>
      </c>
      <c r="N34" s="19">
        <v>4.0258062298144964E-2</v>
      </c>
      <c r="O34" s="19">
        <v>4.2502374427299594E-2</v>
      </c>
      <c r="P34" s="19">
        <v>4.0841477705542764E-2</v>
      </c>
      <c r="Q34" s="19">
        <v>3.9306010980342532E-2</v>
      </c>
      <c r="R34" s="19">
        <v>3.5682465011069933E-2</v>
      </c>
      <c r="S34" s="19">
        <v>2.8157001295994515E-2</v>
      </c>
      <c r="T34" s="19">
        <v>2.9443733777599776E-2</v>
      </c>
      <c r="U34" s="19">
        <v>3.6098378225619565E-2</v>
      </c>
      <c r="V34" s="19">
        <v>3.6936608453994602E-2</v>
      </c>
      <c r="W34" s="19">
        <v>3.7059729622499975E-2</v>
      </c>
      <c r="X34" s="19">
        <v>4.0237838154486748E-2</v>
      </c>
      <c r="Y34" s="19">
        <v>4.0237838154486748E-2</v>
      </c>
      <c r="Z34" s="19">
        <v>4.0237838154486748E-2</v>
      </c>
      <c r="AA34" s="19">
        <v>4.0237838154486748E-2</v>
      </c>
      <c r="AB34" s="19">
        <v>4.0237838154486748E-2</v>
      </c>
      <c r="AC34" s="19">
        <v>4.0237838154486748E-2</v>
      </c>
      <c r="AD34" s="19">
        <v>4.0237838154486748E-2</v>
      </c>
      <c r="AE34" s="19">
        <v>4.0237838154486748E-2</v>
      </c>
      <c r="AF34" s="19">
        <v>4.0237838154486748E-2</v>
      </c>
      <c r="AG34" s="19">
        <v>4.0237838154486748E-2</v>
      </c>
      <c r="AH34" s="19">
        <v>4.0237838154486748E-2</v>
      </c>
      <c r="AI34" s="19">
        <v>4.0237838154486748E-2</v>
      </c>
      <c r="AJ34" s="19">
        <v>4.0237838154486748E-2</v>
      </c>
      <c r="AK34" s="19">
        <v>4.0237838154486748E-2</v>
      </c>
      <c r="AL34" s="19">
        <v>4.0237838154486748E-2</v>
      </c>
      <c r="AM34" s="19">
        <v>4.0237838154486748E-2</v>
      </c>
      <c r="AN34" s="19">
        <v>4.0237838154486748E-2</v>
      </c>
      <c r="AO34" s="19">
        <v>4.0237838154486748E-2</v>
      </c>
      <c r="AP34" s="19">
        <v>4.0237838154486748E-2</v>
      </c>
      <c r="AQ34" s="19">
        <v>4.0237838154486748E-2</v>
      </c>
      <c r="AR34" s="19">
        <v>4.0237838154486748E-2</v>
      </c>
      <c r="AS34" s="19">
        <v>4.0237838154486699E-2</v>
      </c>
      <c r="AT34" s="19">
        <v>4.0237838154486699E-2</v>
      </c>
      <c r="AU34" s="19">
        <v>4.0237838154486699E-2</v>
      </c>
      <c r="AV34" s="19">
        <v>4.0237838154486699E-2</v>
      </c>
      <c r="AW34" s="19">
        <v>4.0237838154486699E-2</v>
      </c>
      <c r="AX34" s="19">
        <v>4.0237838154486699E-2</v>
      </c>
      <c r="AY34" s="19">
        <v>4.0237838154486699E-2</v>
      </c>
      <c r="AZ34" s="19">
        <v>4.0237838154486699E-2</v>
      </c>
      <c r="BA34" s="19">
        <v>4.0237838154486699E-2</v>
      </c>
    </row>
    <row r="35" spans="1:53" x14ac:dyDescent="0.35">
      <c r="A35" s="18" t="str">
        <f>[4]EPBA!B30</f>
        <v>SWE</v>
      </c>
      <c r="B35" s="18" t="s">
        <v>556</v>
      </c>
      <c r="C35" s="19">
        <v>0.20291142437335205</v>
      </c>
      <c r="D35" s="19">
        <v>0.18727549255900908</v>
      </c>
      <c r="E35" s="19">
        <v>0.21761373509085516</v>
      </c>
      <c r="F35" s="19">
        <v>0.21593361348157245</v>
      </c>
      <c r="G35" s="19">
        <v>0.17548545585142905</v>
      </c>
      <c r="H35" s="19">
        <v>0.20775793132570494</v>
      </c>
      <c r="I35" s="19">
        <v>0.20895112142104408</v>
      </c>
      <c r="J35" s="19">
        <v>0.17288486456024532</v>
      </c>
      <c r="K35" s="19">
        <v>0.17414665331824161</v>
      </c>
      <c r="L35" s="19">
        <v>0.19546331265468903</v>
      </c>
      <c r="M35" s="19">
        <v>0.19388310882064036</v>
      </c>
      <c r="N35" s="19">
        <v>0.17008114103987801</v>
      </c>
      <c r="O35" s="19">
        <v>0.15894926973145465</v>
      </c>
      <c r="P35" s="19">
        <v>0.1407179284936651</v>
      </c>
      <c r="Q35" s="19">
        <v>0.16674118967335236</v>
      </c>
      <c r="R35" s="19">
        <v>0.19623506036143221</v>
      </c>
      <c r="S35" s="19">
        <v>0.18631057361019529</v>
      </c>
      <c r="T35" s="19">
        <v>0.17105577571193517</v>
      </c>
      <c r="U35" s="19">
        <v>0.18479170893838209</v>
      </c>
      <c r="V35" s="19">
        <v>0.22523398365697389</v>
      </c>
      <c r="W35" s="19">
        <v>0.26568498830622139</v>
      </c>
      <c r="X35" s="19">
        <v>0.28883314596401483</v>
      </c>
      <c r="Y35" s="19">
        <v>0.28883314596401483</v>
      </c>
      <c r="Z35" s="19">
        <v>0.28883314596401483</v>
      </c>
      <c r="AA35" s="19">
        <v>0.28883314596401483</v>
      </c>
      <c r="AB35" s="19">
        <v>0.28883314596401483</v>
      </c>
      <c r="AC35" s="19">
        <v>0.28883314596401483</v>
      </c>
      <c r="AD35" s="19">
        <v>0.28883314596401483</v>
      </c>
      <c r="AE35" s="19">
        <v>0.28883314596401483</v>
      </c>
      <c r="AF35" s="19">
        <v>0.28883314596401483</v>
      </c>
      <c r="AG35" s="19">
        <v>0.28883314596401483</v>
      </c>
      <c r="AH35" s="19">
        <v>0.28883314596401483</v>
      </c>
      <c r="AI35" s="19">
        <v>0.28883314596401483</v>
      </c>
      <c r="AJ35" s="19">
        <v>0.28883314596401483</v>
      </c>
      <c r="AK35" s="19">
        <v>0.28883314596401483</v>
      </c>
      <c r="AL35" s="19">
        <v>0.28883314596401483</v>
      </c>
      <c r="AM35" s="19">
        <v>0.28883314596401483</v>
      </c>
      <c r="AN35" s="19">
        <v>0.28883314596401483</v>
      </c>
      <c r="AO35" s="19">
        <v>0.28883314596401483</v>
      </c>
      <c r="AP35" s="19">
        <v>0.28883314596401483</v>
      </c>
      <c r="AQ35" s="19">
        <v>0.28883314596401483</v>
      </c>
      <c r="AR35" s="19">
        <v>0.28883314596401483</v>
      </c>
      <c r="AS35" s="19">
        <v>0.28883314596401499</v>
      </c>
      <c r="AT35" s="19">
        <v>0.28883314596401499</v>
      </c>
      <c r="AU35" s="19">
        <v>0.28883314596401499</v>
      </c>
      <c r="AV35" s="19">
        <v>0.28883314596401499</v>
      </c>
      <c r="AW35" s="19">
        <v>0.28883314596401499</v>
      </c>
      <c r="AX35" s="19">
        <v>0.28883314596401499</v>
      </c>
      <c r="AY35" s="19">
        <v>0.28883314596401499</v>
      </c>
      <c r="AZ35" s="19">
        <v>0.28883314596401499</v>
      </c>
      <c r="BA35" s="19">
        <v>0.28883314596401499</v>
      </c>
    </row>
    <row r="36" spans="1:53" x14ac:dyDescent="0.35">
      <c r="Y36" s="86"/>
      <c r="Z36" s="86"/>
      <c r="AA36" s="86"/>
      <c r="AB36" s="86"/>
      <c r="AC36" s="86"/>
      <c r="AD36" s="86"/>
      <c r="AE36" s="86"/>
      <c r="AF36" s="86"/>
      <c r="AG36" s="86"/>
      <c r="AH36" s="86"/>
      <c r="AI36" s="86"/>
      <c r="AJ36" s="86"/>
      <c r="AK36" s="86"/>
      <c r="AL36" s="86"/>
      <c r="AM36" s="86"/>
      <c r="AN36" s="86"/>
      <c r="AO36" s="86"/>
      <c r="AP36" s="86"/>
      <c r="AQ36" s="86"/>
      <c r="AR36" s="86"/>
      <c r="AS36" s="86"/>
      <c r="AT36" s="86"/>
      <c r="AU36" s="86"/>
      <c r="AV36" s="86"/>
      <c r="AW36" s="86"/>
      <c r="AX36" s="86"/>
      <c r="AY36" s="86"/>
      <c r="AZ36" s="86"/>
      <c r="BA36" s="86"/>
    </row>
    <row r="37" spans="1:53" x14ac:dyDescent="0.35">
      <c r="A37" t="s">
        <v>89</v>
      </c>
      <c r="C37" s="22">
        <v>1.0000000000000002</v>
      </c>
      <c r="D37" s="22">
        <v>1.0000000000000004</v>
      </c>
      <c r="E37" s="22">
        <v>1.0000000000000004</v>
      </c>
      <c r="F37" s="22">
        <v>1.0000000000000002</v>
      </c>
      <c r="G37" s="22">
        <v>1.0000000000000002</v>
      </c>
      <c r="H37" s="22">
        <v>0.99999999999999989</v>
      </c>
      <c r="I37" s="22">
        <v>1</v>
      </c>
      <c r="J37" s="22">
        <v>0.99999999999999978</v>
      </c>
      <c r="K37" s="22">
        <v>1.0000000000000004</v>
      </c>
      <c r="L37" s="22">
        <v>1</v>
      </c>
      <c r="M37" s="22">
        <v>1</v>
      </c>
      <c r="N37" s="22">
        <v>1</v>
      </c>
      <c r="O37" s="22">
        <v>1</v>
      </c>
      <c r="P37" s="22">
        <v>1</v>
      </c>
      <c r="Q37" s="22">
        <v>1</v>
      </c>
      <c r="R37" s="22">
        <v>1.0000000000000004</v>
      </c>
      <c r="S37" s="22">
        <v>1</v>
      </c>
      <c r="T37" s="22">
        <v>1</v>
      </c>
      <c r="U37" s="22">
        <v>0.99999999999999978</v>
      </c>
      <c r="V37" s="22">
        <v>0.99999999999999967</v>
      </c>
      <c r="W37" s="22">
        <v>0.99999999999999967</v>
      </c>
      <c r="X37" s="22">
        <v>0.99999999999999967</v>
      </c>
      <c r="Y37" s="22">
        <v>0.99999999999999967</v>
      </c>
      <c r="Z37" s="22">
        <v>0.99999999999999967</v>
      </c>
      <c r="AA37" s="22">
        <v>0.99999999999999967</v>
      </c>
      <c r="AB37" s="22">
        <v>0.99999999999999967</v>
      </c>
      <c r="AC37" s="22">
        <v>0.99999999999999967</v>
      </c>
      <c r="AD37" s="22">
        <v>0.99999999999999967</v>
      </c>
      <c r="AE37" s="22">
        <v>0.99999999999999967</v>
      </c>
      <c r="AF37" s="22">
        <v>0.99999999999999967</v>
      </c>
      <c r="AG37" s="22">
        <v>0.99999999999999967</v>
      </c>
      <c r="AH37" s="22">
        <v>0.99999999999999967</v>
      </c>
      <c r="AI37" s="22">
        <v>0.99999999999999967</v>
      </c>
      <c r="AJ37" s="22">
        <v>0.99999999999999967</v>
      </c>
      <c r="AK37" s="22">
        <v>0.99999999999999967</v>
      </c>
      <c r="AL37" s="22">
        <v>0.99999999999999967</v>
      </c>
      <c r="AM37" s="22">
        <v>0.99999999999999967</v>
      </c>
      <c r="AN37" s="22">
        <v>0.99999999999999967</v>
      </c>
      <c r="AO37" s="22">
        <v>0.99999999999999967</v>
      </c>
      <c r="AP37" s="22">
        <v>0.99999999999999967</v>
      </c>
      <c r="AQ37" s="22">
        <v>0.99999999999999967</v>
      </c>
      <c r="AR37" s="22">
        <v>0.99999999999999967</v>
      </c>
      <c r="AS37" s="22">
        <v>1</v>
      </c>
      <c r="AT37" s="22">
        <v>1</v>
      </c>
      <c r="AU37" s="22">
        <v>1</v>
      </c>
      <c r="AV37" s="22">
        <v>1</v>
      </c>
      <c r="AW37" s="22">
        <v>1</v>
      </c>
      <c r="AX37" s="22">
        <v>1</v>
      </c>
      <c r="AY37" s="22">
        <v>1</v>
      </c>
      <c r="AZ37" s="22">
        <v>1</v>
      </c>
      <c r="BA37" s="22">
        <v>1</v>
      </c>
    </row>
  </sheetData>
  <mergeCells count="5">
    <mergeCell ref="A1:C1"/>
    <mergeCell ref="D1:J1"/>
    <mergeCell ref="A2:C2"/>
    <mergeCell ref="D2:J2"/>
    <mergeCell ref="A3:X3"/>
  </mergeCells>
  <conditionalFormatting sqref="K4:L4">
    <cfRule type="cellIs" dxfId="0" priority="1" operator="equal">
      <formula>0</formula>
    </cfRule>
  </conditionalFormatting>
  <pageMargins left="0.7" right="0.7" top="0.78740157499999996" bottom="0.78740157499999996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92AAE-DA22-48C6-855E-CBC7EA631CC1}">
  <sheetPr>
    <tabColor rgb="FFFF0000"/>
  </sheetPr>
  <dimension ref="A1:B250"/>
  <sheetViews>
    <sheetView workbookViewId="0"/>
  </sheetViews>
  <sheetFormatPr baseColWidth="10" defaultRowHeight="14.5" x14ac:dyDescent="0.35"/>
  <cols>
    <col min="1" max="1" width="12.453125" customWidth="1"/>
    <col min="2" max="2" width="42.453125" bestFit="1" customWidth="1"/>
  </cols>
  <sheetData>
    <row r="1" spans="1:2" x14ac:dyDescent="0.35">
      <c r="A1" s="25" t="s">
        <v>114</v>
      </c>
      <c r="B1" s="25" t="s">
        <v>115</v>
      </c>
    </row>
    <row r="2" spans="1:2" x14ac:dyDescent="0.35">
      <c r="A2" t="s">
        <v>116</v>
      </c>
      <c r="B2" t="s">
        <v>117</v>
      </c>
    </row>
    <row r="3" spans="1:2" x14ac:dyDescent="0.35">
      <c r="A3" t="s">
        <v>118</v>
      </c>
      <c r="B3" t="s">
        <v>119</v>
      </c>
    </row>
    <row r="4" spans="1:2" x14ac:dyDescent="0.35">
      <c r="A4" t="s">
        <v>120</v>
      </c>
      <c r="B4" t="s">
        <v>121</v>
      </c>
    </row>
    <row r="5" spans="1:2" x14ac:dyDescent="0.35">
      <c r="A5" t="s">
        <v>122</v>
      </c>
      <c r="B5" t="s">
        <v>123</v>
      </c>
    </row>
    <row r="6" spans="1:2" x14ac:dyDescent="0.35">
      <c r="A6" t="s">
        <v>124</v>
      </c>
      <c r="B6" t="s">
        <v>125</v>
      </c>
    </row>
    <row r="7" spans="1:2" x14ac:dyDescent="0.35">
      <c r="A7" t="s">
        <v>126</v>
      </c>
      <c r="B7" t="s">
        <v>127</v>
      </c>
    </row>
    <row r="8" spans="1:2" x14ac:dyDescent="0.35">
      <c r="A8" t="s">
        <v>128</v>
      </c>
      <c r="B8" t="s">
        <v>129</v>
      </c>
    </row>
    <row r="9" spans="1:2" x14ac:dyDescent="0.35">
      <c r="A9" t="s">
        <v>130</v>
      </c>
      <c r="B9" t="s">
        <v>131</v>
      </c>
    </row>
    <row r="10" spans="1:2" x14ac:dyDescent="0.35">
      <c r="A10" t="s">
        <v>132</v>
      </c>
      <c r="B10" t="s">
        <v>133</v>
      </c>
    </row>
    <row r="11" spans="1:2" x14ac:dyDescent="0.35">
      <c r="A11" t="s">
        <v>134</v>
      </c>
      <c r="B11" t="s">
        <v>135</v>
      </c>
    </row>
    <row r="12" spans="1:2" x14ac:dyDescent="0.35">
      <c r="A12" t="s">
        <v>136</v>
      </c>
      <c r="B12" t="s">
        <v>137</v>
      </c>
    </row>
    <row r="13" spans="1:2" x14ac:dyDescent="0.35">
      <c r="A13" t="s">
        <v>138</v>
      </c>
      <c r="B13" t="s">
        <v>139</v>
      </c>
    </row>
    <row r="14" spans="1:2" x14ac:dyDescent="0.35">
      <c r="A14" t="s">
        <v>140</v>
      </c>
      <c r="B14" t="s">
        <v>141</v>
      </c>
    </row>
    <row r="15" spans="1:2" x14ac:dyDescent="0.35">
      <c r="A15" t="s">
        <v>142</v>
      </c>
      <c r="B15" t="s">
        <v>143</v>
      </c>
    </row>
    <row r="16" spans="1:2" x14ac:dyDescent="0.35">
      <c r="A16" t="s">
        <v>144</v>
      </c>
      <c r="B16" t="s">
        <v>41</v>
      </c>
    </row>
    <row r="17" spans="1:2" x14ac:dyDescent="0.35">
      <c r="A17" t="s">
        <v>145</v>
      </c>
      <c r="B17" t="s">
        <v>146</v>
      </c>
    </row>
    <row r="18" spans="1:2" x14ac:dyDescent="0.35">
      <c r="A18" t="s">
        <v>147</v>
      </c>
      <c r="B18" t="s">
        <v>148</v>
      </c>
    </row>
    <row r="19" spans="1:2" x14ac:dyDescent="0.35">
      <c r="A19" t="s">
        <v>149</v>
      </c>
      <c r="B19" t="s">
        <v>150</v>
      </c>
    </row>
    <row r="20" spans="1:2" x14ac:dyDescent="0.35">
      <c r="A20" t="s">
        <v>151</v>
      </c>
      <c r="B20" t="s">
        <v>152</v>
      </c>
    </row>
    <row r="21" spans="1:2" x14ac:dyDescent="0.35">
      <c r="A21" t="s">
        <v>153</v>
      </c>
      <c r="B21" t="s">
        <v>154</v>
      </c>
    </row>
    <row r="22" spans="1:2" x14ac:dyDescent="0.35">
      <c r="A22" t="s">
        <v>155</v>
      </c>
      <c r="B22" t="s">
        <v>156</v>
      </c>
    </row>
    <row r="23" spans="1:2" x14ac:dyDescent="0.35">
      <c r="A23" t="s">
        <v>157</v>
      </c>
      <c r="B23" t="s">
        <v>42</v>
      </c>
    </row>
    <row r="24" spans="1:2" x14ac:dyDescent="0.35">
      <c r="A24" t="s">
        <v>158</v>
      </c>
      <c r="B24" t="s">
        <v>159</v>
      </c>
    </row>
    <row r="25" spans="1:2" x14ac:dyDescent="0.35">
      <c r="A25" t="s">
        <v>160</v>
      </c>
      <c r="B25" t="s">
        <v>161</v>
      </c>
    </row>
    <row r="26" spans="1:2" x14ac:dyDescent="0.35">
      <c r="A26" t="s">
        <v>162</v>
      </c>
      <c r="B26" t="s">
        <v>163</v>
      </c>
    </row>
    <row r="27" spans="1:2" x14ac:dyDescent="0.35">
      <c r="A27" t="s">
        <v>164</v>
      </c>
      <c r="B27" t="s">
        <v>165</v>
      </c>
    </row>
    <row r="28" spans="1:2" x14ac:dyDescent="0.35">
      <c r="A28" t="s">
        <v>166</v>
      </c>
      <c r="B28" t="s">
        <v>167</v>
      </c>
    </row>
    <row r="29" spans="1:2" x14ac:dyDescent="0.35">
      <c r="A29" t="s">
        <v>168</v>
      </c>
      <c r="B29" t="s">
        <v>169</v>
      </c>
    </row>
    <row r="30" spans="1:2" x14ac:dyDescent="0.35">
      <c r="A30" t="s">
        <v>170</v>
      </c>
      <c r="B30" t="s">
        <v>171</v>
      </c>
    </row>
    <row r="31" spans="1:2" x14ac:dyDescent="0.35">
      <c r="A31" t="s">
        <v>172</v>
      </c>
      <c r="B31" t="s">
        <v>173</v>
      </c>
    </row>
    <row r="32" spans="1:2" x14ac:dyDescent="0.35">
      <c r="A32" t="s">
        <v>174</v>
      </c>
      <c r="B32" t="s">
        <v>175</v>
      </c>
    </row>
    <row r="33" spans="1:2" x14ac:dyDescent="0.35">
      <c r="A33" t="s">
        <v>176</v>
      </c>
      <c r="B33" t="s">
        <v>177</v>
      </c>
    </row>
    <row r="34" spans="1:2" x14ac:dyDescent="0.35">
      <c r="A34" t="s">
        <v>178</v>
      </c>
      <c r="B34" t="s">
        <v>179</v>
      </c>
    </row>
    <row r="35" spans="1:2" x14ac:dyDescent="0.35">
      <c r="A35" t="s">
        <v>180</v>
      </c>
      <c r="B35" t="s">
        <v>181</v>
      </c>
    </row>
    <row r="36" spans="1:2" x14ac:dyDescent="0.35">
      <c r="A36" t="s">
        <v>182</v>
      </c>
      <c r="B36" t="s">
        <v>43</v>
      </c>
    </row>
    <row r="37" spans="1:2" x14ac:dyDescent="0.35">
      <c r="A37" t="s">
        <v>183</v>
      </c>
      <c r="B37" t="s">
        <v>184</v>
      </c>
    </row>
    <row r="38" spans="1:2" x14ac:dyDescent="0.35">
      <c r="A38" t="s">
        <v>185</v>
      </c>
      <c r="B38" t="s">
        <v>186</v>
      </c>
    </row>
    <row r="39" spans="1:2" x14ac:dyDescent="0.35">
      <c r="A39" t="s">
        <v>187</v>
      </c>
      <c r="B39" t="s">
        <v>188</v>
      </c>
    </row>
    <row r="40" spans="1:2" x14ac:dyDescent="0.35">
      <c r="A40" t="s">
        <v>189</v>
      </c>
      <c r="B40" t="s">
        <v>190</v>
      </c>
    </row>
    <row r="41" spans="1:2" x14ac:dyDescent="0.35">
      <c r="A41" t="s">
        <v>191</v>
      </c>
      <c r="B41" t="s">
        <v>192</v>
      </c>
    </row>
    <row r="42" spans="1:2" x14ac:dyDescent="0.35">
      <c r="A42" t="s">
        <v>193</v>
      </c>
      <c r="B42" t="s">
        <v>194</v>
      </c>
    </row>
    <row r="43" spans="1:2" x14ac:dyDescent="0.35">
      <c r="A43" t="s">
        <v>195</v>
      </c>
      <c r="B43" t="s">
        <v>196</v>
      </c>
    </row>
    <row r="44" spans="1:2" x14ac:dyDescent="0.35">
      <c r="A44" t="s">
        <v>197</v>
      </c>
      <c r="B44" t="s">
        <v>198</v>
      </c>
    </row>
    <row r="45" spans="1:2" x14ac:dyDescent="0.35">
      <c r="A45" t="s">
        <v>199</v>
      </c>
      <c r="B45" t="s">
        <v>200</v>
      </c>
    </row>
    <row r="46" spans="1:2" x14ac:dyDescent="0.35">
      <c r="A46" t="s">
        <v>201</v>
      </c>
      <c r="B46" t="s">
        <v>202</v>
      </c>
    </row>
    <row r="47" spans="1:2" x14ac:dyDescent="0.35">
      <c r="A47" t="s">
        <v>203</v>
      </c>
      <c r="B47" t="s">
        <v>204</v>
      </c>
    </row>
    <row r="48" spans="1:2" x14ac:dyDescent="0.35">
      <c r="A48" t="s">
        <v>205</v>
      </c>
      <c r="B48" t="s">
        <v>206</v>
      </c>
    </row>
    <row r="49" spans="1:2" x14ac:dyDescent="0.35">
      <c r="A49" t="s">
        <v>207</v>
      </c>
      <c r="B49" t="s">
        <v>208</v>
      </c>
    </row>
    <row r="50" spans="1:2" x14ac:dyDescent="0.35">
      <c r="A50" t="s">
        <v>209</v>
      </c>
      <c r="B50" t="s">
        <v>210</v>
      </c>
    </row>
    <row r="51" spans="1:2" x14ac:dyDescent="0.35">
      <c r="A51" t="s">
        <v>211</v>
      </c>
      <c r="B51" t="s">
        <v>212</v>
      </c>
    </row>
    <row r="52" spans="1:2" x14ac:dyDescent="0.35">
      <c r="A52" t="s">
        <v>213</v>
      </c>
      <c r="B52" t="s">
        <v>214</v>
      </c>
    </row>
    <row r="53" spans="1:2" x14ac:dyDescent="0.35">
      <c r="A53" t="s">
        <v>215</v>
      </c>
      <c r="B53" t="s">
        <v>216</v>
      </c>
    </row>
    <row r="54" spans="1:2" x14ac:dyDescent="0.35">
      <c r="A54" t="s">
        <v>217</v>
      </c>
      <c r="B54" t="s">
        <v>218</v>
      </c>
    </row>
    <row r="55" spans="1:2" x14ac:dyDescent="0.35">
      <c r="A55" t="s">
        <v>219</v>
      </c>
      <c r="B55" t="s">
        <v>220</v>
      </c>
    </row>
    <row r="56" spans="1:2" x14ac:dyDescent="0.35">
      <c r="A56" t="s">
        <v>221</v>
      </c>
      <c r="B56" t="s">
        <v>222</v>
      </c>
    </row>
    <row r="57" spans="1:2" x14ac:dyDescent="0.35">
      <c r="A57" t="s">
        <v>223</v>
      </c>
      <c r="B57" t="s">
        <v>44</v>
      </c>
    </row>
    <row r="58" spans="1:2" x14ac:dyDescent="0.35">
      <c r="A58" t="s">
        <v>224</v>
      </c>
      <c r="B58" t="s">
        <v>225</v>
      </c>
    </row>
    <row r="59" spans="1:2" x14ac:dyDescent="0.35">
      <c r="A59" t="s">
        <v>226</v>
      </c>
      <c r="B59" t="s">
        <v>227</v>
      </c>
    </row>
    <row r="60" spans="1:2" x14ac:dyDescent="0.35">
      <c r="A60" t="s">
        <v>228</v>
      </c>
      <c r="B60" t="s">
        <v>45</v>
      </c>
    </row>
    <row r="61" spans="1:2" x14ac:dyDescent="0.35">
      <c r="A61" t="s">
        <v>229</v>
      </c>
      <c r="B61" t="s">
        <v>46</v>
      </c>
    </row>
    <row r="62" spans="1:2" x14ac:dyDescent="0.35">
      <c r="A62" t="s">
        <v>230</v>
      </c>
      <c r="B62" t="s">
        <v>47</v>
      </c>
    </row>
    <row r="63" spans="1:2" x14ac:dyDescent="0.35">
      <c r="A63" t="s">
        <v>231</v>
      </c>
      <c r="B63" t="s">
        <v>232</v>
      </c>
    </row>
    <row r="64" spans="1:2" x14ac:dyDescent="0.35">
      <c r="A64" t="s">
        <v>233</v>
      </c>
      <c r="B64" t="s">
        <v>234</v>
      </c>
    </row>
    <row r="65" spans="1:2" x14ac:dyDescent="0.35">
      <c r="A65" t="s">
        <v>235</v>
      </c>
      <c r="B65" t="s">
        <v>236</v>
      </c>
    </row>
    <row r="66" spans="1:2" x14ac:dyDescent="0.35">
      <c r="A66" t="s">
        <v>237</v>
      </c>
      <c r="B66" t="s">
        <v>238</v>
      </c>
    </row>
    <row r="67" spans="1:2" x14ac:dyDescent="0.35">
      <c r="A67" t="s">
        <v>239</v>
      </c>
      <c r="B67" t="s">
        <v>240</v>
      </c>
    </row>
    <row r="68" spans="1:2" x14ac:dyDescent="0.35">
      <c r="A68" t="s">
        <v>241</v>
      </c>
      <c r="B68" t="s">
        <v>242</v>
      </c>
    </row>
    <row r="69" spans="1:2" x14ac:dyDescent="0.35">
      <c r="A69" t="s">
        <v>243</v>
      </c>
      <c r="B69" t="s">
        <v>244</v>
      </c>
    </row>
    <row r="70" spans="1:2" x14ac:dyDescent="0.35">
      <c r="A70" t="s">
        <v>245</v>
      </c>
      <c r="B70" t="s">
        <v>246</v>
      </c>
    </row>
    <row r="71" spans="1:2" x14ac:dyDescent="0.35">
      <c r="A71" t="s">
        <v>247</v>
      </c>
      <c r="B71" t="s">
        <v>48</v>
      </c>
    </row>
    <row r="72" spans="1:2" x14ac:dyDescent="0.35">
      <c r="A72" t="s">
        <v>248</v>
      </c>
      <c r="B72" t="s">
        <v>249</v>
      </c>
    </row>
    <row r="73" spans="1:2" x14ac:dyDescent="0.35">
      <c r="A73" t="s">
        <v>250</v>
      </c>
      <c r="B73" t="s">
        <v>251</v>
      </c>
    </row>
    <row r="74" spans="1:2" x14ac:dyDescent="0.35">
      <c r="A74" t="s">
        <v>252</v>
      </c>
      <c r="B74" t="s">
        <v>253</v>
      </c>
    </row>
    <row r="75" spans="1:2" x14ac:dyDescent="0.35">
      <c r="A75" t="s">
        <v>254</v>
      </c>
      <c r="B75" t="s">
        <v>255</v>
      </c>
    </row>
    <row r="76" spans="1:2" x14ac:dyDescent="0.35">
      <c r="A76" t="s">
        <v>256</v>
      </c>
      <c r="B76" t="s">
        <v>49</v>
      </c>
    </row>
    <row r="77" spans="1:2" x14ac:dyDescent="0.35">
      <c r="A77" t="s">
        <v>257</v>
      </c>
      <c r="B77" t="s">
        <v>35</v>
      </c>
    </row>
    <row r="78" spans="1:2" x14ac:dyDescent="0.35">
      <c r="A78" t="s">
        <v>258</v>
      </c>
      <c r="B78" t="s">
        <v>259</v>
      </c>
    </row>
    <row r="79" spans="1:2" x14ac:dyDescent="0.35">
      <c r="A79" t="s">
        <v>260</v>
      </c>
      <c r="B79" t="s">
        <v>261</v>
      </c>
    </row>
    <row r="80" spans="1:2" x14ac:dyDescent="0.35">
      <c r="A80" t="s">
        <v>262</v>
      </c>
      <c r="B80" t="s">
        <v>263</v>
      </c>
    </row>
    <row r="81" spans="1:2" x14ac:dyDescent="0.35">
      <c r="A81" t="s">
        <v>264</v>
      </c>
      <c r="B81" t="s">
        <v>265</v>
      </c>
    </row>
    <row r="82" spans="1:2" x14ac:dyDescent="0.35">
      <c r="A82" t="s">
        <v>266</v>
      </c>
      <c r="B82" t="s">
        <v>267</v>
      </c>
    </row>
    <row r="83" spans="1:2" x14ac:dyDescent="0.35">
      <c r="A83" t="s">
        <v>268</v>
      </c>
      <c r="B83" t="s">
        <v>269</v>
      </c>
    </row>
    <row r="84" spans="1:2" x14ac:dyDescent="0.35">
      <c r="A84" t="s">
        <v>270</v>
      </c>
      <c r="B84" t="s">
        <v>34</v>
      </c>
    </row>
    <row r="85" spans="1:2" x14ac:dyDescent="0.35">
      <c r="A85" t="s">
        <v>271</v>
      </c>
      <c r="B85" t="s">
        <v>272</v>
      </c>
    </row>
    <row r="86" spans="1:2" x14ac:dyDescent="0.35">
      <c r="A86" t="s">
        <v>273</v>
      </c>
      <c r="B86" t="s">
        <v>274</v>
      </c>
    </row>
    <row r="87" spans="1:2" x14ac:dyDescent="0.35">
      <c r="A87" t="s">
        <v>275</v>
      </c>
      <c r="B87" t="s">
        <v>50</v>
      </c>
    </row>
    <row r="88" spans="1:2" x14ac:dyDescent="0.35">
      <c r="A88" t="s">
        <v>276</v>
      </c>
      <c r="B88" t="s">
        <v>277</v>
      </c>
    </row>
    <row r="89" spans="1:2" x14ac:dyDescent="0.35">
      <c r="A89" t="s">
        <v>278</v>
      </c>
      <c r="B89" t="s">
        <v>279</v>
      </c>
    </row>
    <row r="90" spans="1:2" x14ac:dyDescent="0.35">
      <c r="A90" t="s">
        <v>280</v>
      </c>
      <c r="B90" t="s">
        <v>281</v>
      </c>
    </row>
    <row r="91" spans="1:2" x14ac:dyDescent="0.35">
      <c r="A91" t="s">
        <v>282</v>
      </c>
      <c r="B91" t="s">
        <v>283</v>
      </c>
    </row>
    <row r="92" spans="1:2" x14ac:dyDescent="0.35">
      <c r="A92" t="s">
        <v>284</v>
      </c>
      <c r="B92" t="s">
        <v>285</v>
      </c>
    </row>
    <row r="93" spans="1:2" x14ac:dyDescent="0.35">
      <c r="A93" t="s">
        <v>286</v>
      </c>
      <c r="B93" t="s">
        <v>287</v>
      </c>
    </row>
    <row r="94" spans="1:2" x14ac:dyDescent="0.35">
      <c r="A94" t="s">
        <v>288</v>
      </c>
      <c r="B94" t="s">
        <v>289</v>
      </c>
    </row>
    <row r="95" spans="1:2" x14ac:dyDescent="0.35">
      <c r="A95" t="s">
        <v>290</v>
      </c>
      <c r="B95" t="s">
        <v>291</v>
      </c>
    </row>
    <row r="96" spans="1:2" x14ac:dyDescent="0.35">
      <c r="A96" t="s">
        <v>292</v>
      </c>
      <c r="B96" t="s">
        <v>293</v>
      </c>
    </row>
    <row r="97" spans="1:2" x14ac:dyDescent="0.35">
      <c r="A97" t="s">
        <v>294</v>
      </c>
      <c r="B97" t="s">
        <v>295</v>
      </c>
    </row>
    <row r="98" spans="1:2" x14ac:dyDescent="0.35">
      <c r="A98" t="s">
        <v>296</v>
      </c>
      <c r="B98" t="s">
        <v>297</v>
      </c>
    </row>
    <row r="99" spans="1:2" x14ac:dyDescent="0.35">
      <c r="A99" t="s">
        <v>298</v>
      </c>
      <c r="B99" t="s">
        <v>299</v>
      </c>
    </row>
    <row r="100" spans="1:2" x14ac:dyDescent="0.35">
      <c r="A100" t="s">
        <v>300</v>
      </c>
      <c r="B100" t="s">
        <v>301</v>
      </c>
    </row>
    <row r="101" spans="1:2" x14ac:dyDescent="0.35">
      <c r="A101" t="s">
        <v>302</v>
      </c>
      <c r="B101" t="s">
        <v>303</v>
      </c>
    </row>
    <row r="102" spans="1:2" x14ac:dyDescent="0.35">
      <c r="A102" t="s">
        <v>304</v>
      </c>
      <c r="B102" t="s">
        <v>51</v>
      </c>
    </row>
    <row r="103" spans="1:2" x14ac:dyDescent="0.35">
      <c r="A103" t="s">
        <v>305</v>
      </c>
      <c r="B103" t="s">
        <v>52</v>
      </c>
    </row>
    <row r="104" spans="1:2" x14ac:dyDescent="0.35">
      <c r="A104" t="s">
        <v>306</v>
      </c>
      <c r="B104" t="s">
        <v>307</v>
      </c>
    </row>
    <row r="105" spans="1:2" x14ac:dyDescent="0.35">
      <c r="A105" t="s">
        <v>308</v>
      </c>
      <c r="B105" t="s">
        <v>309</v>
      </c>
    </row>
    <row r="106" spans="1:2" x14ac:dyDescent="0.35">
      <c r="A106" t="s">
        <v>310</v>
      </c>
      <c r="B106" t="s">
        <v>311</v>
      </c>
    </row>
    <row r="107" spans="1:2" x14ac:dyDescent="0.35">
      <c r="A107" t="s">
        <v>312</v>
      </c>
      <c r="B107" t="s">
        <v>313</v>
      </c>
    </row>
    <row r="108" spans="1:2" x14ac:dyDescent="0.35">
      <c r="A108" t="s">
        <v>314</v>
      </c>
      <c r="B108" t="s">
        <v>53</v>
      </c>
    </row>
    <row r="109" spans="1:2" x14ac:dyDescent="0.35">
      <c r="A109" t="s">
        <v>315</v>
      </c>
      <c r="B109" t="s">
        <v>316</v>
      </c>
    </row>
    <row r="110" spans="1:2" x14ac:dyDescent="0.35">
      <c r="A110" t="s">
        <v>317</v>
      </c>
      <c r="B110" t="s">
        <v>318</v>
      </c>
    </row>
    <row r="111" spans="1:2" x14ac:dyDescent="0.35">
      <c r="A111" t="s">
        <v>319</v>
      </c>
      <c r="B111" t="s">
        <v>320</v>
      </c>
    </row>
    <row r="112" spans="1:2" x14ac:dyDescent="0.35">
      <c r="A112" t="s">
        <v>321</v>
      </c>
      <c r="B112" t="s">
        <v>322</v>
      </c>
    </row>
    <row r="113" spans="1:2" x14ac:dyDescent="0.35">
      <c r="A113" t="s">
        <v>323</v>
      </c>
      <c r="B113" t="s">
        <v>324</v>
      </c>
    </row>
    <row r="114" spans="1:2" x14ac:dyDescent="0.35">
      <c r="A114" t="s">
        <v>325</v>
      </c>
      <c r="B114" t="s">
        <v>326</v>
      </c>
    </row>
    <row r="115" spans="1:2" x14ac:dyDescent="0.35">
      <c r="A115" t="s">
        <v>327</v>
      </c>
      <c r="B115" t="s">
        <v>328</v>
      </c>
    </row>
    <row r="116" spans="1:2" x14ac:dyDescent="0.35">
      <c r="A116" t="s">
        <v>329</v>
      </c>
      <c r="B116" t="s">
        <v>330</v>
      </c>
    </row>
    <row r="117" spans="1:2" x14ac:dyDescent="0.35">
      <c r="A117" t="s">
        <v>331</v>
      </c>
      <c r="B117" t="s">
        <v>332</v>
      </c>
    </row>
    <row r="118" spans="1:2" x14ac:dyDescent="0.35">
      <c r="A118" t="s">
        <v>333</v>
      </c>
      <c r="B118" t="s">
        <v>334</v>
      </c>
    </row>
    <row r="119" spans="1:2" x14ac:dyDescent="0.35">
      <c r="A119" t="s">
        <v>335</v>
      </c>
      <c r="B119" t="s">
        <v>336</v>
      </c>
    </row>
    <row r="120" spans="1:2" x14ac:dyDescent="0.35">
      <c r="A120" t="s">
        <v>337</v>
      </c>
      <c r="B120" t="s">
        <v>338</v>
      </c>
    </row>
    <row r="121" spans="1:2" x14ac:dyDescent="0.35">
      <c r="A121" t="s">
        <v>339</v>
      </c>
      <c r="B121" t="s">
        <v>340</v>
      </c>
    </row>
    <row r="122" spans="1:2" x14ac:dyDescent="0.35">
      <c r="A122" t="s">
        <v>341</v>
      </c>
      <c r="B122" t="s">
        <v>342</v>
      </c>
    </row>
    <row r="123" spans="1:2" x14ac:dyDescent="0.35">
      <c r="A123" t="s">
        <v>343</v>
      </c>
      <c r="B123" t="s">
        <v>344</v>
      </c>
    </row>
    <row r="124" spans="1:2" x14ac:dyDescent="0.35">
      <c r="A124" t="s">
        <v>345</v>
      </c>
      <c r="B124" t="s">
        <v>55</v>
      </c>
    </row>
    <row r="125" spans="1:2" x14ac:dyDescent="0.35">
      <c r="A125" t="s">
        <v>346</v>
      </c>
      <c r="B125" t="s">
        <v>347</v>
      </c>
    </row>
    <row r="126" spans="1:2" x14ac:dyDescent="0.35">
      <c r="A126" t="s">
        <v>348</v>
      </c>
      <c r="B126" t="s">
        <v>349</v>
      </c>
    </row>
    <row r="127" spans="1:2" x14ac:dyDescent="0.35">
      <c r="A127" t="s">
        <v>350</v>
      </c>
      <c r="B127" t="s">
        <v>351</v>
      </c>
    </row>
    <row r="128" spans="1:2" x14ac:dyDescent="0.35">
      <c r="A128" t="s">
        <v>352</v>
      </c>
      <c r="B128" t="s">
        <v>353</v>
      </c>
    </row>
    <row r="129" spans="1:2" x14ac:dyDescent="0.35">
      <c r="A129" t="s">
        <v>354</v>
      </c>
      <c r="B129" t="s">
        <v>355</v>
      </c>
    </row>
    <row r="130" spans="1:2" x14ac:dyDescent="0.35">
      <c r="A130" t="s">
        <v>356</v>
      </c>
      <c r="B130" t="s">
        <v>56</v>
      </c>
    </row>
    <row r="131" spans="1:2" x14ac:dyDescent="0.35">
      <c r="A131" t="s">
        <v>357</v>
      </c>
      <c r="B131" t="s">
        <v>57</v>
      </c>
    </row>
    <row r="132" spans="1:2" x14ac:dyDescent="0.35">
      <c r="A132" t="s">
        <v>358</v>
      </c>
      <c r="B132" t="s">
        <v>359</v>
      </c>
    </row>
    <row r="133" spans="1:2" x14ac:dyDescent="0.35">
      <c r="A133" t="s">
        <v>360</v>
      </c>
      <c r="B133" t="s">
        <v>361</v>
      </c>
    </row>
    <row r="134" spans="1:2" x14ac:dyDescent="0.35">
      <c r="A134" t="s">
        <v>362</v>
      </c>
      <c r="B134" t="s">
        <v>363</v>
      </c>
    </row>
    <row r="135" spans="1:2" x14ac:dyDescent="0.35">
      <c r="A135" t="s">
        <v>364</v>
      </c>
      <c r="B135" t="s">
        <v>365</v>
      </c>
    </row>
    <row r="136" spans="1:2" x14ac:dyDescent="0.35">
      <c r="A136" t="s">
        <v>366</v>
      </c>
      <c r="B136" t="s">
        <v>367</v>
      </c>
    </row>
    <row r="137" spans="1:2" x14ac:dyDescent="0.35">
      <c r="A137" t="s">
        <v>368</v>
      </c>
      <c r="B137" t="s">
        <v>369</v>
      </c>
    </row>
    <row r="138" spans="1:2" x14ac:dyDescent="0.35">
      <c r="A138" t="s">
        <v>370</v>
      </c>
      <c r="B138" t="s">
        <v>371</v>
      </c>
    </row>
    <row r="139" spans="1:2" x14ac:dyDescent="0.35">
      <c r="A139" t="s">
        <v>372</v>
      </c>
      <c r="B139" t="s">
        <v>58</v>
      </c>
    </row>
    <row r="140" spans="1:2" x14ac:dyDescent="0.35">
      <c r="A140" t="s">
        <v>373</v>
      </c>
      <c r="B140" t="s">
        <v>374</v>
      </c>
    </row>
    <row r="141" spans="1:2" x14ac:dyDescent="0.35">
      <c r="A141" t="s">
        <v>375</v>
      </c>
      <c r="B141" t="s">
        <v>376</v>
      </c>
    </row>
    <row r="142" spans="1:2" x14ac:dyDescent="0.35">
      <c r="A142" t="s">
        <v>377</v>
      </c>
      <c r="B142" t="s">
        <v>378</v>
      </c>
    </row>
    <row r="143" spans="1:2" x14ac:dyDescent="0.35">
      <c r="A143" t="s">
        <v>379</v>
      </c>
      <c r="B143" t="s">
        <v>380</v>
      </c>
    </row>
    <row r="144" spans="1:2" x14ac:dyDescent="0.35">
      <c r="A144" t="s">
        <v>381</v>
      </c>
      <c r="B144" t="s">
        <v>382</v>
      </c>
    </row>
    <row r="145" spans="1:2" x14ac:dyDescent="0.35">
      <c r="A145" t="s">
        <v>383</v>
      </c>
      <c r="B145" t="s">
        <v>384</v>
      </c>
    </row>
    <row r="146" spans="1:2" x14ac:dyDescent="0.35">
      <c r="A146" t="s">
        <v>385</v>
      </c>
      <c r="B146" t="s">
        <v>386</v>
      </c>
    </row>
    <row r="147" spans="1:2" x14ac:dyDescent="0.35">
      <c r="A147" t="s">
        <v>387</v>
      </c>
      <c r="B147" t="s">
        <v>388</v>
      </c>
    </row>
    <row r="148" spans="1:2" x14ac:dyDescent="0.35">
      <c r="A148" t="s">
        <v>389</v>
      </c>
      <c r="B148" t="s">
        <v>390</v>
      </c>
    </row>
    <row r="149" spans="1:2" x14ac:dyDescent="0.35">
      <c r="A149" t="s">
        <v>391</v>
      </c>
      <c r="B149" t="s">
        <v>392</v>
      </c>
    </row>
    <row r="150" spans="1:2" x14ac:dyDescent="0.35">
      <c r="A150" t="s">
        <v>393</v>
      </c>
      <c r="B150" t="s">
        <v>394</v>
      </c>
    </row>
    <row r="151" spans="1:2" x14ac:dyDescent="0.35">
      <c r="A151" t="s">
        <v>395</v>
      </c>
      <c r="B151" t="s">
        <v>396</v>
      </c>
    </row>
    <row r="152" spans="1:2" x14ac:dyDescent="0.35">
      <c r="A152" t="s">
        <v>397</v>
      </c>
      <c r="B152" t="s">
        <v>398</v>
      </c>
    </row>
    <row r="153" spans="1:2" x14ac:dyDescent="0.35">
      <c r="A153" t="s">
        <v>399</v>
      </c>
      <c r="B153" t="s">
        <v>400</v>
      </c>
    </row>
    <row r="154" spans="1:2" x14ac:dyDescent="0.35">
      <c r="A154" t="s">
        <v>401</v>
      </c>
      <c r="B154" t="s">
        <v>402</v>
      </c>
    </row>
    <row r="155" spans="1:2" x14ac:dyDescent="0.35">
      <c r="A155" t="s">
        <v>403</v>
      </c>
      <c r="B155" t="s">
        <v>404</v>
      </c>
    </row>
    <row r="156" spans="1:2" x14ac:dyDescent="0.35">
      <c r="A156" t="s">
        <v>405</v>
      </c>
      <c r="B156" t="s">
        <v>406</v>
      </c>
    </row>
    <row r="157" spans="1:2" x14ac:dyDescent="0.35">
      <c r="A157" t="s">
        <v>407</v>
      </c>
      <c r="B157" t="s">
        <v>408</v>
      </c>
    </row>
    <row r="158" spans="1:2" x14ac:dyDescent="0.35">
      <c r="A158" t="s">
        <v>409</v>
      </c>
      <c r="B158" t="s">
        <v>59</v>
      </c>
    </row>
    <row r="159" spans="1:2" x14ac:dyDescent="0.35">
      <c r="A159" t="s">
        <v>410</v>
      </c>
      <c r="B159" t="s">
        <v>411</v>
      </c>
    </row>
    <row r="160" spans="1:2" x14ac:dyDescent="0.35">
      <c r="A160" t="s">
        <v>412</v>
      </c>
      <c r="B160" t="s">
        <v>413</v>
      </c>
    </row>
    <row r="161" spans="1:2" x14ac:dyDescent="0.35">
      <c r="A161" t="s">
        <v>414</v>
      </c>
      <c r="B161" t="s">
        <v>415</v>
      </c>
    </row>
    <row r="162" spans="1:2" x14ac:dyDescent="0.35">
      <c r="A162" t="s">
        <v>416</v>
      </c>
      <c r="B162" t="s">
        <v>417</v>
      </c>
    </row>
    <row r="163" spans="1:2" x14ac:dyDescent="0.35">
      <c r="A163" t="s">
        <v>418</v>
      </c>
      <c r="B163" t="s">
        <v>419</v>
      </c>
    </row>
    <row r="164" spans="1:2" x14ac:dyDescent="0.35">
      <c r="A164" t="s">
        <v>420</v>
      </c>
      <c r="B164" t="s">
        <v>421</v>
      </c>
    </row>
    <row r="165" spans="1:2" x14ac:dyDescent="0.35">
      <c r="A165" t="s">
        <v>422</v>
      </c>
      <c r="B165" t="s">
        <v>423</v>
      </c>
    </row>
    <row r="166" spans="1:2" x14ac:dyDescent="0.35">
      <c r="A166" t="s">
        <v>424</v>
      </c>
      <c r="B166" t="s">
        <v>425</v>
      </c>
    </row>
    <row r="167" spans="1:2" x14ac:dyDescent="0.35">
      <c r="A167" t="s">
        <v>426</v>
      </c>
      <c r="B167" t="s">
        <v>60</v>
      </c>
    </row>
    <row r="168" spans="1:2" x14ac:dyDescent="0.35">
      <c r="A168" t="s">
        <v>427</v>
      </c>
      <c r="B168" t="s">
        <v>428</v>
      </c>
    </row>
    <row r="169" spans="1:2" x14ac:dyDescent="0.35">
      <c r="A169" t="s">
        <v>429</v>
      </c>
      <c r="B169" t="s">
        <v>430</v>
      </c>
    </row>
    <row r="170" spans="1:2" x14ac:dyDescent="0.35">
      <c r="A170" t="s">
        <v>431</v>
      </c>
      <c r="B170" t="s">
        <v>432</v>
      </c>
    </row>
    <row r="171" spans="1:2" x14ac:dyDescent="0.35">
      <c r="A171" t="s">
        <v>433</v>
      </c>
      <c r="B171" t="s">
        <v>434</v>
      </c>
    </row>
    <row r="172" spans="1:2" x14ac:dyDescent="0.35">
      <c r="A172" t="s">
        <v>435</v>
      </c>
      <c r="B172" t="s">
        <v>436</v>
      </c>
    </row>
    <row r="173" spans="1:2" x14ac:dyDescent="0.35">
      <c r="A173" t="s">
        <v>437</v>
      </c>
      <c r="B173" t="s">
        <v>438</v>
      </c>
    </row>
    <row r="174" spans="1:2" x14ac:dyDescent="0.35">
      <c r="A174" t="s">
        <v>439</v>
      </c>
      <c r="B174" t="s">
        <v>440</v>
      </c>
    </row>
    <row r="175" spans="1:2" x14ac:dyDescent="0.35">
      <c r="A175" t="s">
        <v>441</v>
      </c>
      <c r="B175" t="s">
        <v>442</v>
      </c>
    </row>
    <row r="176" spans="1:2" x14ac:dyDescent="0.35">
      <c r="A176" t="s">
        <v>443</v>
      </c>
      <c r="B176" t="s">
        <v>444</v>
      </c>
    </row>
    <row r="177" spans="1:2" x14ac:dyDescent="0.35">
      <c r="A177" t="s">
        <v>445</v>
      </c>
      <c r="B177" t="s">
        <v>446</v>
      </c>
    </row>
    <row r="178" spans="1:2" x14ac:dyDescent="0.35">
      <c r="A178" t="s">
        <v>447</v>
      </c>
      <c r="B178" t="s">
        <v>61</v>
      </c>
    </row>
    <row r="179" spans="1:2" x14ac:dyDescent="0.35">
      <c r="A179" t="s">
        <v>448</v>
      </c>
      <c r="B179" t="s">
        <v>62</v>
      </c>
    </row>
    <row r="180" spans="1:2" x14ac:dyDescent="0.35">
      <c r="A180" t="s">
        <v>449</v>
      </c>
      <c r="B180" t="s">
        <v>450</v>
      </c>
    </row>
    <row r="181" spans="1:2" x14ac:dyDescent="0.35">
      <c r="A181" t="s">
        <v>451</v>
      </c>
      <c r="B181" t="s">
        <v>452</v>
      </c>
    </row>
    <row r="182" spans="1:2" x14ac:dyDescent="0.35">
      <c r="A182" t="s">
        <v>453</v>
      </c>
      <c r="B182" t="s">
        <v>454</v>
      </c>
    </row>
    <row r="183" spans="1:2" x14ac:dyDescent="0.35">
      <c r="A183" t="s">
        <v>455</v>
      </c>
      <c r="B183" t="s">
        <v>63</v>
      </c>
    </row>
    <row r="184" spans="1:2" x14ac:dyDescent="0.35">
      <c r="A184" t="s">
        <v>456</v>
      </c>
      <c r="B184" t="s">
        <v>457</v>
      </c>
    </row>
    <row r="185" spans="1:2" x14ac:dyDescent="0.35">
      <c r="A185" t="s">
        <v>458</v>
      </c>
      <c r="B185" t="s">
        <v>459</v>
      </c>
    </row>
    <row r="186" spans="1:2" x14ac:dyDescent="0.35">
      <c r="A186" t="s">
        <v>460</v>
      </c>
      <c r="B186" t="s">
        <v>461</v>
      </c>
    </row>
    <row r="187" spans="1:2" x14ac:dyDescent="0.35">
      <c r="A187" t="s">
        <v>462</v>
      </c>
      <c r="B187" t="s">
        <v>463</v>
      </c>
    </row>
    <row r="188" spans="1:2" x14ac:dyDescent="0.35">
      <c r="A188" t="s">
        <v>464</v>
      </c>
      <c r="B188" t="s">
        <v>465</v>
      </c>
    </row>
    <row r="189" spans="1:2" x14ac:dyDescent="0.35">
      <c r="A189" t="s">
        <v>466</v>
      </c>
      <c r="B189" t="s">
        <v>467</v>
      </c>
    </row>
    <row r="190" spans="1:2" x14ac:dyDescent="0.35">
      <c r="A190" t="s">
        <v>468</v>
      </c>
      <c r="B190" t="s">
        <v>469</v>
      </c>
    </row>
    <row r="191" spans="1:2" x14ac:dyDescent="0.35">
      <c r="A191" t="s">
        <v>470</v>
      </c>
      <c r="B191" t="s">
        <v>471</v>
      </c>
    </row>
    <row r="192" spans="1:2" x14ac:dyDescent="0.35">
      <c r="A192" t="s">
        <v>472</v>
      </c>
      <c r="B192" t="s">
        <v>473</v>
      </c>
    </row>
    <row r="193" spans="1:2" x14ac:dyDescent="0.35">
      <c r="A193" t="s">
        <v>474</v>
      </c>
      <c r="B193" t="s">
        <v>475</v>
      </c>
    </row>
    <row r="194" spans="1:2" x14ac:dyDescent="0.35">
      <c r="A194" t="s">
        <v>476</v>
      </c>
      <c r="B194" t="s">
        <v>477</v>
      </c>
    </row>
    <row r="195" spans="1:2" x14ac:dyDescent="0.35">
      <c r="A195" t="s">
        <v>478</v>
      </c>
      <c r="B195" t="s">
        <v>479</v>
      </c>
    </row>
    <row r="196" spans="1:2" x14ac:dyDescent="0.35">
      <c r="A196" t="s">
        <v>480</v>
      </c>
      <c r="B196" t="s">
        <v>481</v>
      </c>
    </row>
    <row r="197" spans="1:2" x14ac:dyDescent="0.35">
      <c r="A197" t="s">
        <v>482</v>
      </c>
      <c r="B197" t="s">
        <v>483</v>
      </c>
    </row>
    <row r="198" spans="1:2" x14ac:dyDescent="0.35">
      <c r="A198" t="s">
        <v>484</v>
      </c>
      <c r="B198" t="s">
        <v>485</v>
      </c>
    </row>
    <row r="199" spans="1:2" x14ac:dyDescent="0.35">
      <c r="A199" t="s">
        <v>486</v>
      </c>
      <c r="B199" t="s">
        <v>487</v>
      </c>
    </row>
    <row r="200" spans="1:2" x14ac:dyDescent="0.35">
      <c r="A200" t="s">
        <v>488</v>
      </c>
      <c r="B200" t="s">
        <v>489</v>
      </c>
    </row>
    <row r="201" spans="1:2" x14ac:dyDescent="0.35">
      <c r="A201" t="s">
        <v>490</v>
      </c>
      <c r="B201" t="s">
        <v>491</v>
      </c>
    </row>
    <row r="202" spans="1:2" x14ac:dyDescent="0.35">
      <c r="A202" t="s">
        <v>492</v>
      </c>
      <c r="B202" t="s">
        <v>493</v>
      </c>
    </row>
    <row r="203" spans="1:2" x14ac:dyDescent="0.35">
      <c r="A203" t="s">
        <v>494</v>
      </c>
      <c r="B203" t="s">
        <v>64</v>
      </c>
    </row>
    <row r="204" spans="1:2" x14ac:dyDescent="0.35">
      <c r="A204" t="s">
        <v>495</v>
      </c>
      <c r="B204" t="s">
        <v>65</v>
      </c>
    </row>
    <row r="205" spans="1:2" x14ac:dyDescent="0.35">
      <c r="A205" t="s">
        <v>496</v>
      </c>
      <c r="B205" t="s">
        <v>497</v>
      </c>
    </row>
    <row r="206" spans="1:2" x14ac:dyDescent="0.35">
      <c r="A206" t="s">
        <v>498</v>
      </c>
      <c r="B206" t="s">
        <v>499</v>
      </c>
    </row>
    <row r="207" spans="1:2" x14ac:dyDescent="0.35">
      <c r="A207" t="s">
        <v>500</v>
      </c>
      <c r="B207" t="s">
        <v>501</v>
      </c>
    </row>
    <row r="208" spans="1:2" x14ac:dyDescent="0.35">
      <c r="A208" t="s">
        <v>502</v>
      </c>
      <c r="B208" t="s">
        <v>503</v>
      </c>
    </row>
    <row r="209" spans="1:2" x14ac:dyDescent="0.35">
      <c r="A209" t="s">
        <v>504</v>
      </c>
      <c r="B209" t="s">
        <v>505</v>
      </c>
    </row>
    <row r="210" spans="1:2" x14ac:dyDescent="0.35">
      <c r="A210" t="s">
        <v>506</v>
      </c>
      <c r="B210" t="s">
        <v>36</v>
      </c>
    </row>
    <row r="211" spans="1:2" x14ac:dyDescent="0.35">
      <c r="A211" t="s">
        <v>507</v>
      </c>
      <c r="B211" t="s">
        <v>508</v>
      </c>
    </row>
    <row r="212" spans="1:2" x14ac:dyDescent="0.35">
      <c r="A212" t="s">
        <v>509</v>
      </c>
      <c r="B212" t="s">
        <v>510</v>
      </c>
    </row>
    <row r="213" spans="1:2" x14ac:dyDescent="0.35">
      <c r="A213" t="s">
        <v>511</v>
      </c>
      <c r="B213" t="s">
        <v>512</v>
      </c>
    </row>
    <row r="214" spans="1:2" x14ac:dyDescent="0.35">
      <c r="A214" t="s">
        <v>513</v>
      </c>
      <c r="B214" t="s">
        <v>514</v>
      </c>
    </row>
    <row r="215" spans="1:2" x14ac:dyDescent="0.35">
      <c r="A215" t="s">
        <v>515</v>
      </c>
      <c r="B215" t="s">
        <v>516</v>
      </c>
    </row>
    <row r="216" spans="1:2" x14ac:dyDescent="0.35">
      <c r="A216" t="s">
        <v>517</v>
      </c>
      <c r="B216" t="s">
        <v>37</v>
      </c>
    </row>
    <row r="217" spans="1:2" x14ac:dyDescent="0.35">
      <c r="A217" t="s">
        <v>518</v>
      </c>
      <c r="B217" t="s">
        <v>66</v>
      </c>
    </row>
    <row r="218" spans="1:2" x14ac:dyDescent="0.35">
      <c r="A218" t="s">
        <v>519</v>
      </c>
      <c r="B218" t="s">
        <v>520</v>
      </c>
    </row>
    <row r="219" spans="1:2" x14ac:dyDescent="0.35">
      <c r="A219" t="s">
        <v>521</v>
      </c>
      <c r="B219" t="s">
        <v>522</v>
      </c>
    </row>
    <row r="220" spans="1:2" x14ac:dyDescent="0.35">
      <c r="A220" t="s">
        <v>523</v>
      </c>
      <c r="B220" t="s">
        <v>524</v>
      </c>
    </row>
    <row r="221" spans="1:2" x14ac:dyDescent="0.35">
      <c r="A221" t="s">
        <v>525</v>
      </c>
      <c r="B221" t="s">
        <v>526</v>
      </c>
    </row>
    <row r="222" spans="1:2" x14ac:dyDescent="0.35">
      <c r="A222" t="s">
        <v>527</v>
      </c>
      <c r="B222" t="s">
        <v>528</v>
      </c>
    </row>
    <row r="223" spans="1:2" x14ac:dyDescent="0.35">
      <c r="A223" t="s">
        <v>529</v>
      </c>
      <c r="B223" t="s">
        <v>530</v>
      </c>
    </row>
    <row r="224" spans="1:2" x14ac:dyDescent="0.35">
      <c r="A224" t="s">
        <v>531</v>
      </c>
      <c r="B224" t="s">
        <v>532</v>
      </c>
    </row>
    <row r="225" spans="1:2" x14ac:dyDescent="0.35">
      <c r="A225" t="s">
        <v>533</v>
      </c>
      <c r="B225" t="s">
        <v>534</v>
      </c>
    </row>
    <row r="226" spans="1:2" x14ac:dyDescent="0.35">
      <c r="A226" t="s">
        <v>535</v>
      </c>
      <c r="B226" t="s">
        <v>536</v>
      </c>
    </row>
    <row r="227" spans="1:2" x14ac:dyDescent="0.35">
      <c r="A227" t="s">
        <v>537</v>
      </c>
      <c r="B227" t="s">
        <v>538</v>
      </c>
    </row>
    <row r="228" spans="1:2" x14ac:dyDescent="0.35">
      <c r="A228" t="s">
        <v>539</v>
      </c>
      <c r="B228" t="s">
        <v>540</v>
      </c>
    </row>
    <row r="229" spans="1:2" x14ac:dyDescent="0.35">
      <c r="A229" t="s">
        <v>541</v>
      </c>
      <c r="B229" t="s">
        <v>542</v>
      </c>
    </row>
    <row r="230" spans="1:2" x14ac:dyDescent="0.35">
      <c r="A230" t="s">
        <v>543</v>
      </c>
      <c r="B230" t="s">
        <v>544</v>
      </c>
    </row>
    <row r="231" spans="1:2" x14ac:dyDescent="0.35">
      <c r="A231" t="s">
        <v>545</v>
      </c>
      <c r="B231" t="s">
        <v>546</v>
      </c>
    </row>
    <row r="232" spans="1:2" x14ac:dyDescent="0.35">
      <c r="A232" t="s">
        <v>547</v>
      </c>
      <c r="B232" t="s">
        <v>548</v>
      </c>
    </row>
    <row r="233" spans="1:2" x14ac:dyDescent="0.35">
      <c r="A233" t="s">
        <v>549</v>
      </c>
      <c r="B233" t="s">
        <v>550</v>
      </c>
    </row>
    <row r="234" spans="1:2" x14ac:dyDescent="0.35">
      <c r="A234" t="s">
        <v>551</v>
      </c>
      <c r="B234" t="s">
        <v>552</v>
      </c>
    </row>
    <row r="235" spans="1:2" x14ac:dyDescent="0.35">
      <c r="A235" t="s">
        <v>553</v>
      </c>
      <c r="B235" t="s">
        <v>554</v>
      </c>
    </row>
    <row r="236" spans="1:2" x14ac:dyDescent="0.35">
      <c r="A236" t="s">
        <v>555</v>
      </c>
      <c r="B236" t="s">
        <v>556</v>
      </c>
    </row>
    <row r="237" spans="1:2" x14ac:dyDescent="0.35">
      <c r="A237" t="s">
        <v>557</v>
      </c>
      <c r="B237" t="s">
        <v>558</v>
      </c>
    </row>
    <row r="238" spans="1:2" x14ac:dyDescent="0.35">
      <c r="A238" t="s">
        <v>559</v>
      </c>
      <c r="B238" t="s">
        <v>560</v>
      </c>
    </row>
    <row r="239" spans="1:2" x14ac:dyDescent="0.35">
      <c r="A239" t="s">
        <v>561</v>
      </c>
      <c r="B239" t="s">
        <v>562</v>
      </c>
    </row>
    <row r="240" spans="1:2" x14ac:dyDescent="0.35">
      <c r="A240" t="s">
        <v>563</v>
      </c>
      <c r="B240" t="s">
        <v>564</v>
      </c>
    </row>
    <row r="241" spans="1:2" x14ac:dyDescent="0.35">
      <c r="A241" t="s">
        <v>565</v>
      </c>
      <c r="B241" t="s">
        <v>566</v>
      </c>
    </row>
    <row r="242" spans="1:2" x14ac:dyDescent="0.35">
      <c r="A242" t="s">
        <v>567</v>
      </c>
      <c r="B242" t="s">
        <v>568</v>
      </c>
    </row>
    <row r="243" spans="1:2" x14ac:dyDescent="0.35">
      <c r="A243" t="s">
        <v>569</v>
      </c>
      <c r="B243" t="s">
        <v>570</v>
      </c>
    </row>
    <row r="244" spans="1:2" x14ac:dyDescent="0.35">
      <c r="A244" t="s">
        <v>571</v>
      </c>
      <c r="B244" t="s">
        <v>572</v>
      </c>
    </row>
    <row r="245" spans="1:2" x14ac:dyDescent="0.35">
      <c r="A245" t="s">
        <v>573</v>
      </c>
      <c r="B245" t="s">
        <v>574</v>
      </c>
    </row>
    <row r="246" spans="1:2" x14ac:dyDescent="0.35">
      <c r="A246" t="s">
        <v>575</v>
      </c>
      <c r="B246" t="s">
        <v>576</v>
      </c>
    </row>
    <row r="247" spans="1:2" x14ac:dyDescent="0.35">
      <c r="A247" t="s">
        <v>577</v>
      </c>
      <c r="B247" t="s">
        <v>578</v>
      </c>
    </row>
    <row r="248" spans="1:2" x14ac:dyDescent="0.35">
      <c r="A248" t="s">
        <v>579</v>
      </c>
      <c r="B248" t="s">
        <v>580</v>
      </c>
    </row>
    <row r="249" spans="1:2" x14ac:dyDescent="0.35">
      <c r="A249" t="s">
        <v>581</v>
      </c>
      <c r="B249" t="s">
        <v>582</v>
      </c>
    </row>
    <row r="250" spans="1:2" x14ac:dyDescent="0.35">
      <c r="A250" t="s">
        <v>583</v>
      </c>
      <c r="B250" t="s">
        <v>584</v>
      </c>
    </row>
  </sheetData>
  <pageMargins left="0.7" right="0.7" top="0.78740157499999996" bottom="0.78740157499999996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474E3-DA68-42B9-B3D1-294784AA641C}">
  <sheetPr>
    <tabColor rgb="FFFF0000"/>
  </sheetPr>
  <dimension ref="A1:AZ47"/>
  <sheetViews>
    <sheetView workbookViewId="0"/>
  </sheetViews>
  <sheetFormatPr baseColWidth="10" defaultRowHeight="14.5" x14ac:dyDescent="0.35"/>
  <cols>
    <col min="1" max="1" width="27.26953125" customWidth="1"/>
    <col min="2" max="3" width="12.26953125" customWidth="1"/>
    <col min="4" max="4" width="12" customWidth="1"/>
    <col min="5" max="12" width="11" customWidth="1"/>
    <col min="13" max="22" width="11.26953125" bestFit="1" customWidth="1"/>
  </cols>
  <sheetData>
    <row r="1" spans="1:52" x14ac:dyDescent="0.35">
      <c r="A1" s="3" t="s">
        <v>32</v>
      </c>
      <c r="B1" s="3" t="s">
        <v>33</v>
      </c>
      <c r="C1" s="94"/>
      <c r="D1" s="94"/>
      <c r="E1" s="3"/>
      <c r="F1" s="3"/>
      <c r="G1" s="3"/>
      <c r="H1" s="3"/>
      <c r="I1" s="3"/>
      <c r="J1" s="3"/>
      <c r="K1" s="3"/>
    </row>
    <row r="2" spans="1:52" x14ac:dyDescent="0.35">
      <c r="B2" s="3" t="s">
        <v>585</v>
      </c>
      <c r="C2" s="3"/>
      <c r="D2" s="3"/>
      <c r="E2" s="3"/>
      <c r="F2" s="3"/>
      <c r="G2" s="3"/>
      <c r="H2" s="3"/>
      <c r="I2" s="3"/>
      <c r="J2" s="3"/>
      <c r="K2" s="3"/>
    </row>
    <row r="9" spans="1:52" x14ac:dyDescent="0.35">
      <c r="A9" s="3"/>
      <c r="B9" s="3"/>
      <c r="C9" s="3"/>
      <c r="D9" s="6"/>
      <c r="E9" s="6"/>
      <c r="F9" s="6"/>
      <c r="G9" s="6"/>
      <c r="H9" s="6"/>
      <c r="I9" s="6"/>
      <c r="J9" s="6"/>
      <c r="K9" s="6"/>
      <c r="L9" s="6"/>
      <c r="M9" s="3"/>
      <c r="N9" s="3"/>
      <c r="O9" s="3"/>
      <c r="P9" s="3"/>
      <c r="Q9" s="3"/>
      <c r="R9" s="3"/>
      <c r="S9" s="3"/>
      <c r="T9" s="3"/>
      <c r="U9" s="3"/>
      <c r="V9" s="7"/>
    </row>
    <row r="10" spans="1:52" x14ac:dyDescent="0.35">
      <c r="A10" s="3"/>
      <c r="B10" s="96" t="s">
        <v>38</v>
      </c>
      <c r="C10" s="96"/>
      <c r="D10" s="96"/>
      <c r="E10" s="96"/>
      <c r="F10" s="96"/>
      <c r="G10" s="96"/>
      <c r="H10" s="96"/>
      <c r="I10" s="96"/>
      <c r="J10" s="96"/>
      <c r="K10" s="96"/>
      <c r="L10" s="96"/>
      <c r="M10" s="97" t="s">
        <v>39</v>
      </c>
      <c r="N10" s="97"/>
      <c r="O10" s="97"/>
      <c r="P10" s="97"/>
      <c r="Q10" s="97"/>
      <c r="R10" s="97"/>
      <c r="S10" s="97"/>
      <c r="T10" s="97"/>
      <c r="U10" s="97"/>
      <c r="V10" s="97"/>
      <c r="W10" s="97"/>
      <c r="X10" s="98" t="s">
        <v>40</v>
      </c>
      <c r="Y10" s="98"/>
      <c r="Z10" s="98"/>
      <c r="AA10" s="98"/>
      <c r="AB10" s="98"/>
      <c r="AC10" s="98"/>
      <c r="AD10" s="98"/>
      <c r="AE10" s="98"/>
      <c r="AF10" s="98"/>
      <c r="AG10" s="98"/>
      <c r="AH10" s="98"/>
      <c r="AI10" s="98"/>
      <c r="AJ10" s="98"/>
      <c r="AK10" s="98"/>
      <c r="AL10" s="98"/>
      <c r="AM10" s="98"/>
      <c r="AN10" s="98"/>
      <c r="AO10" s="98"/>
      <c r="AP10" s="98"/>
      <c r="AQ10" s="98"/>
      <c r="AR10" s="98"/>
      <c r="AS10" s="98"/>
      <c r="AT10" s="98"/>
      <c r="AU10" s="98"/>
      <c r="AV10" s="98"/>
      <c r="AW10" s="98"/>
      <c r="AX10" s="98"/>
      <c r="AY10" s="98"/>
      <c r="AZ10" s="98"/>
    </row>
    <row r="11" spans="1:52" x14ac:dyDescent="0.35">
      <c r="A11" s="3"/>
      <c r="B11" s="8">
        <v>2000</v>
      </c>
      <c r="C11" s="8">
        <v>2001</v>
      </c>
      <c r="D11" s="8">
        <v>2002</v>
      </c>
      <c r="E11" s="8">
        <v>2003</v>
      </c>
      <c r="F11" s="8">
        <v>2004</v>
      </c>
      <c r="G11" s="8">
        <v>2005</v>
      </c>
      <c r="H11" s="8">
        <v>2006</v>
      </c>
      <c r="I11" s="8">
        <v>2007</v>
      </c>
      <c r="J11" s="8">
        <v>2008</v>
      </c>
      <c r="K11" s="8">
        <v>2009</v>
      </c>
      <c r="L11" s="8">
        <v>2010</v>
      </c>
      <c r="M11" s="9">
        <v>2011</v>
      </c>
      <c r="N11" s="9">
        <v>2012</v>
      </c>
      <c r="O11" s="9">
        <v>2013</v>
      </c>
      <c r="P11" s="9">
        <v>2014</v>
      </c>
      <c r="Q11" s="9">
        <v>2015</v>
      </c>
      <c r="R11" s="9">
        <v>2016</v>
      </c>
      <c r="S11" s="9">
        <v>2017</v>
      </c>
      <c r="T11" s="9">
        <v>2018</v>
      </c>
      <c r="U11" s="9">
        <v>2019</v>
      </c>
      <c r="V11" s="9">
        <v>2020</v>
      </c>
      <c r="W11" s="9">
        <v>2021</v>
      </c>
      <c r="X11" s="10">
        <v>2022</v>
      </c>
      <c r="Y11" s="10">
        <v>2023</v>
      </c>
      <c r="Z11" s="10">
        <v>2024</v>
      </c>
      <c r="AA11" s="10">
        <v>2025</v>
      </c>
      <c r="AB11" s="10">
        <v>2026</v>
      </c>
      <c r="AC11" s="10">
        <v>2027</v>
      </c>
      <c r="AD11" s="10">
        <v>2028</v>
      </c>
      <c r="AE11" s="10">
        <v>2029</v>
      </c>
      <c r="AF11" s="10">
        <v>2030</v>
      </c>
      <c r="AG11" s="10">
        <v>2031</v>
      </c>
      <c r="AH11" s="10">
        <v>2032</v>
      </c>
      <c r="AI11" s="10">
        <v>2033</v>
      </c>
      <c r="AJ11" s="10">
        <v>2034</v>
      </c>
      <c r="AK11" s="10">
        <v>2035</v>
      </c>
      <c r="AL11" s="10">
        <v>2036</v>
      </c>
      <c r="AM11" s="10">
        <v>2037</v>
      </c>
      <c r="AN11" s="10">
        <v>2038</v>
      </c>
      <c r="AO11" s="10">
        <v>2039</v>
      </c>
      <c r="AP11" s="10">
        <v>2040</v>
      </c>
      <c r="AQ11" s="10">
        <v>2041</v>
      </c>
      <c r="AR11" s="10">
        <v>2042</v>
      </c>
      <c r="AS11" s="10">
        <v>2043</v>
      </c>
      <c r="AT11" s="10">
        <v>2044</v>
      </c>
      <c r="AU11" s="10">
        <v>2045</v>
      </c>
      <c r="AV11" s="10">
        <v>2046</v>
      </c>
      <c r="AW11" s="10">
        <v>2047</v>
      </c>
      <c r="AX11" s="10">
        <v>2048</v>
      </c>
      <c r="AY11" s="10">
        <v>2049</v>
      </c>
      <c r="AZ11" s="10">
        <v>2050</v>
      </c>
    </row>
    <row r="12" spans="1:52" x14ac:dyDescent="0.35">
      <c r="A12" s="3" t="s">
        <v>41</v>
      </c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</row>
    <row r="13" spans="1:52" x14ac:dyDescent="0.35">
      <c r="A13" s="3" t="s">
        <v>42</v>
      </c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</row>
    <row r="14" spans="1:52" x14ac:dyDescent="0.35">
      <c r="A14" s="3" t="s">
        <v>43</v>
      </c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</row>
    <row r="15" spans="1:52" x14ac:dyDescent="0.35">
      <c r="A15" s="3" t="s">
        <v>44</v>
      </c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</row>
    <row r="16" spans="1:52" x14ac:dyDescent="0.35">
      <c r="A16" s="3" t="s">
        <v>45</v>
      </c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</row>
    <row r="17" spans="1:52" x14ac:dyDescent="0.35">
      <c r="A17" s="3" t="s">
        <v>46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</row>
    <row r="18" spans="1:52" x14ac:dyDescent="0.35">
      <c r="A18" s="3" t="s">
        <v>47</v>
      </c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</row>
    <row r="19" spans="1:52" x14ac:dyDescent="0.35">
      <c r="A19" s="3" t="s">
        <v>48</v>
      </c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</row>
    <row r="20" spans="1:52" x14ac:dyDescent="0.35">
      <c r="A20" s="3" t="s">
        <v>49</v>
      </c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</row>
    <row r="21" spans="1:52" x14ac:dyDescent="0.35">
      <c r="A21" s="3" t="s">
        <v>35</v>
      </c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</row>
    <row r="22" spans="1:52" x14ac:dyDescent="0.35">
      <c r="A22" s="3" t="s">
        <v>34</v>
      </c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</row>
    <row r="23" spans="1:52" x14ac:dyDescent="0.35">
      <c r="A23" s="3" t="s">
        <v>50</v>
      </c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</row>
    <row r="24" spans="1:52" x14ac:dyDescent="0.35">
      <c r="A24" s="3" t="s">
        <v>51</v>
      </c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</row>
    <row r="25" spans="1:52" x14ac:dyDescent="0.35">
      <c r="A25" s="3" t="s">
        <v>52</v>
      </c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</row>
    <row r="26" spans="1:52" x14ac:dyDescent="0.35">
      <c r="A26" s="3" t="s">
        <v>53</v>
      </c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</row>
    <row r="27" spans="1:52" x14ac:dyDescent="0.35">
      <c r="A27" s="3" t="s">
        <v>54</v>
      </c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/>
      <c r="AY27" s="13"/>
      <c r="AZ27" s="13"/>
    </row>
    <row r="28" spans="1:52" x14ac:dyDescent="0.35">
      <c r="A28" s="3" t="s">
        <v>55</v>
      </c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3"/>
      <c r="AZ28" s="13"/>
    </row>
    <row r="29" spans="1:52" x14ac:dyDescent="0.35">
      <c r="A29" s="3" t="s">
        <v>56</v>
      </c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AV29" s="13"/>
      <c r="AW29" s="13"/>
      <c r="AX29" s="13"/>
      <c r="AY29" s="13"/>
      <c r="AZ29" s="13"/>
    </row>
    <row r="30" spans="1:52" x14ac:dyDescent="0.35">
      <c r="A30" s="3" t="s">
        <v>57</v>
      </c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3"/>
      <c r="AW30" s="13"/>
      <c r="AX30" s="13"/>
      <c r="AY30" s="13"/>
      <c r="AZ30" s="13"/>
    </row>
    <row r="31" spans="1:52" x14ac:dyDescent="0.35">
      <c r="A31" s="3" t="s">
        <v>58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AW31" s="13"/>
      <c r="AX31" s="13"/>
      <c r="AY31" s="13"/>
      <c r="AZ31" s="13"/>
    </row>
    <row r="32" spans="1:52" x14ac:dyDescent="0.35">
      <c r="A32" s="3" t="s">
        <v>59</v>
      </c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3"/>
      <c r="AX32" s="13"/>
      <c r="AY32" s="13"/>
      <c r="AZ32" s="13"/>
    </row>
    <row r="33" spans="1:52" x14ac:dyDescent="0.35">
      <c r="A33" s="3" t="s">
        <v>60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13"/>
      <c r="AY33" s="13"/>
      <c r="AZ33" s="13"/>
    </row>
    <row r="34" spans="1:52" x14ac:dyDescent="0.35">
      <c r="A34" s="3" t="s">
        <v>61</v>
      </c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  <c r="AV34" s="13"/>
      <c r="AW34" s="13"/>
      <c r="AX34" s="13"/>
      <c r="AY34" s="13"/>
      <c r="AZ34" s="13"/>
    </row>
    <row r="35" spans="1:52" x14ac:dyDescent="0.35">
      <c r="A35" s="3" t="s">
        <v>62</v>
      </c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</row>
    <row r="36" spans="1:52" x14ac:dyDescent="0.35">
      <c r="A36" s="3" t="s">
        <v>63</v>
      </c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</row>
    <row r="37" spans="1:52" x14ac:dyDescent="0.35">
      <c r="A37" s="3" t="s">
        <v>64</v>
      </c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/>
      <c r="AZ37" s="13"/>
    </row>
    <row r="38" spans="1:52" x14ac:dyDescent="0.35">
      <c r="A38" s="3" t="s">
        <v>65</v>
      </c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13"/>
    </row>
    <row r="39" spans="1:52" x14ac:dyDescent="0.35">
      <c r="A39" s="3" t="s">
        <v>36</v>
      </c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13"/>
    </row>
    <row r="40" spans="1:52" x14ac:dyDescent="0.35">
      <c r="A40" s="3" t="s">
        <v>37</v>
      </c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</row>
    <row r="41" spans="1:52" x14ac:dyDescent="0.35">
      <c r="A41" s="3" t="s">
        <v>66</v>
      </c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13"/>
    </row>
    <row r="42" spans="1:52" x14ac:dyDescent="0.35">
      <c r="A42" s="3" t="s">
        <v>67</v>
      </c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13"/>
    </row>
    <row r="43" spans="1:52" x14ac:dyDescent="0.35">
      <c r="A43" s="3" t="s">
        <v>68</v>
      </c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52" x14ac:dyDescent="0.35">
      <c r="A44" s="3" t="s">
        <v>69</v>
      </c>
      <c r="B44" s="5">
        <f t="shared" ref="B44:L44" si="0">_xlfn.RRI(1,B43,C43)</f>
        <v>0</v>
      </c>
      <c r="C44" s="5">
        <f t="shared" si="0"/>
        <v>0</v>
      </c>
      <c r="D44" s="5">
        <f t="shared" si="0"/>
        <v>0</v>
      </c>
      <c r="E44" s="5">
        <f t="shared" si="0"/>
        <v>0</v>
      </c>
      <c r="F44" s="5">
        <f t="shared" si="0"/>
        <v>0</v>
      </c>
      <c r="G44" s="5">
        <f t="shared" si="0"/>
        <v>0</v>
      </c>
      <c r="H44" s="5">
        <f t="shared" si="0"/>
        <v>0</v>
      </c>
      <c r="I44" s="5">
        <f t="shared" si="0"/>
        <v>0</v>
      </c>
      <c r="J44" s="5">
        <f t="shared" si="0"/>
        <v>0</v>
      </c>
      <c r="K44" s="5">
        <f t="shared" si="0"/>
        <v>0</v>
      </c>
      <c r="L44" s="5">
        <f t="shared" si="0"/>
        <v>0</v>
      </c>
      <c r="M44" s="5">
        <f>_xlfn.RRI(1,M43,N43)</f>
        <v>0</v>
      </c>
      <c r="N44" s="5">
        <f t="shared" ref="N44:W44" si="1">_xlfn.RRI(1,N43,O43)</f>
        <v>0</v>
      </c>
      <c r="O44" s="5">
        <f t="shared" si="1"/>
        <v>0</v>
      </c>
      <c r="P44" s="5">
        <f t="shared" si="1"/>
        <v>0</v>
      </c>
      <c r="Q44" s="5">
        <f t="shared" si="1"/>
        <v>0</v>
      </c>
      <c r="R44" s="5">
        <f t="shared" si="1"/>
        <v>0</v>
      </c>
      <c r="S44" s="5">
        <f t="shared" si="1"/>
        <v>0</v>
      </c>
      <c r="T44" s="5">
        <f t="shared" si="1"/>
        <v>0</v>
      </c>
      <c r="U44" s="5">
        <f t="shared" si="1"/>
        <v>0</v>
      </c>
      <c r="V44" s="5">
        <f t="shared" si="1"/>
        <v>0</v>
      </c>
      <c r="W44" s="5">
        <f t="shared" si="1"/>
        <v>0</v>
      </c>
    </row>
    <row r="45" spans="1:52" x14ac:dyDescent="0.35">
      <c r="A45" s="30" t="s">
        <v>587</v>
      </c>
      <c r="B45" s="28">
        <f>SUM(B12:B42)</f>
        <v>0</v>
      </c>
      <c r="C45" s="28">
        <f t="shared" ref="C45:AZ45" si="2">SUM(C12:C42)</f>
        <v>0</v>
      </c>
      <c r="D45" s="28">
        <f t="shared" si="2"/>
        <v>0</v>
      </c>
      <c r="E45" s="28">
        <f t="shared" si="2"/>
        <v>0</v>
      </c>
      <c r="F45" s="28">
        <f t="shared" si="2"/>
        <v>0</v>
      </c>
      <c r="G45" s="28">
        <f t="shared" si="2"/>
        <v>0</v>
      </c>
      <c r="H45" s="28">
        <f t="shared" si="2"/>
        <v>0</v>
      </c>
      <c r="I45" s="28">
        <f t="shared" si="2"/>
        <v>0</v>
      </c>
      <c r="J45" s="28">
        <f t="shared" si="2"/>
        <v>0</v>
      </c>
      <c r="K45" s="28">
        <f t="shared" si="2"/>
        <v>0</v>
      </c>
      <c r="L45" s="28">
        <f t="shared" si="2"/>
        <v>0</v>
      </c>
      <c r="M45" s="28">
        <f t="shared" si="2"/>
        <v>0</v>
      </c>
      <c r="N45" s="28">
        <f t="shared" si="2"/>
        <v>0</v>
      </c>
      <c r="O45" s="28">
        <f t="shared" si="2"/>
        <v>0</v>
      </c>
      <c r="P45" s="28">
        <f t="shared" si="2"/>
        <v>0</v>
      </c>
      <c r="Q45" s="28">
        <f t="shared" si="2"/>
        <v>0</v>
      </c>
      <c r="R45" s="28">
        <f t="shared" si="2"/>
        <v>0</v>
      </c>
      <c r="S45" s="28">
        <f t="shared" si="2"/>
        <v>0</v>
      </c>
      <c r="T45" s="28">
        <f t="shared" si="2"/>
        <v>0</v>
      </c>
      <c r="U45" s="28">
        <f t="shared" si="2"/>
        <v>0</v>
      </c>
      <c r="V45" s="28">
        <f t="shared" si="2"/>
        <v>0</v>
      </c>
      <c r="W45" s="28">
        <f t="shared" si="2"/>
        <v>0</v>
      </c>
      <c r="X45" s="28">
        <f t="shared" si="2"/>
        <v>0</v>
      </c>
      <c r="Y45" s="28">
        <f t="shared" si="2"/>
        <v>0</v>
      </c>
      <c r="Z45" s="28">
        <f t="shared" si="2"/>
        <v>0</v>
      </c>
      <c r="AA45" s="28">
        <f t="shared" si="2"/>
        <v>0</v>
      </c>
      <c r="AB45" s="28">
        <f t="shared" si="2"/>
        <v>0</v>
      </c>
      <c r="AC45" s="28">
        <f t="shared" si="2"/>
        <v>0</v>
      </c>
      <c r="AD45" s="28">
        <f t="shared" si="2"/>
        <v>0</v>
      </c>
      <c r="AE45" s="28">
        <f t="shared" si="2"/>
        <v>0</v>
      </c>
      <c r="AF45" s="28">
        <f t="shared" si="2"/>
        <v>0</v>
      </c>
      <c r="AG45" s="28">
        <f t="shared" si="2"/>
        <v>0</v>
      </c>
      <c r="AH45" s="28">
        <f t="shared" si="2"/>
        <v>0</v>
      </c>
      <c r="AI45" s="28">
        <f t="shared" si="2"/>
        <v>0</v>
      </c>
      <c r="AJ45" s="28">
        <f t="shared" si="2"/>
        <v>0</v>
      </c>
      <c r="AK45" s="28">
        <f t="shared" si="2"/>
        <v>0</v>
      </c>
      <c r="AL45" s="28">
        <f t="shared" si="2"/>
        <v>0</v>
      </c>
      <c r="AM45" s="28">
        <f t="shared" si="2"/>
        <v>0</v>
      </c>
      <c r="AN45" s="28">
        <f t="shared" si="2"/>
        <v>0</v>
      </c>
      <c r="AO45" s="28">
        <f t="shared" si="2"/>
        <v>0</v>
      </c>
      <c r="AP45" s="28">
        <f t="shared" si="2"/>
        <v>0</v>
      </c>
      <c r="AQ45" s="28">
        <f t="shared" si="2"/>
        <v>0</v>
      </c>
      <c r="AR45" s="28">
        <f t="shared" si="2"/>
        <v>0</v>
      </c>
      <c r="AS45" s="28">
        <f t="shared" si="2"/>
        <v>0</v>
      </c>
      <c r="AT45" s="28">
        <f t="shared" si="2"/>
        <v>0</v>
      </c>
      <c r="AU45" s="28">
        <f t="shared" si="2"/>
        <v>0</v>
      </c>
      <c r="AV45" s="28">
        <f t="shared" si="2"/>
        <v>0</v>
      </c>
      <c r="AW45" s="28">
        <f t="shared" si="2"/>
        <v>0</v>
      </c>
      <c r="AX45" s="28">
        <f t="shared" si="2"/>
        <v>0</v>
      </c>
      <c r="AY45" s="28">
        <f t="shared" si="2"/>
        <v>0</v>
      </c>
      <c r="AZ45" s="28">
        <f t="shared" si="2"/>
        <v>0</v>
      </c>
    </row>
    <row r="46" spans="1:52" x14ac:dyDescent="0.35">
      <c r="A46" s="15" t="s">
        <v>70</v>
      </c>
      <c r="B46" s="15"/>
      <c r="C46" s="15"/>
      <c r="D46" s="15"/>
      <c r="E46" s="16"/>
      <c r="F46" s="16"/>
      <c r="G46" s="16"/>
      <c r="H46" s="16"/>
      <c r="I46" s="16"/>
      <c r="J46" s="16"/>
      <c r="K46" s="16"/>
      <c r="L46" s="16"/>
    </row>
    <row r="47" spans="1:52" x14ac:dyDescent="0.35">
      <c r="A47" s="13" t="s">
        <v>71</v>
      </c>
      <c r="B47" s="13"/>
      <c r="C47" s="13"/>
      <c r="D47" s="13"/>
    </row>
  </sheetData>
  <mergeCells count="4">
    <mergeCell ref="C1:D1"/>
    <mergeCell ref="B10:L10"/>
    <mergeCell ref="M10:W10"/>
    <mergeCell ref="X10:AZ10"/>
  </mergeCells>
  <pageMargins left="0.7" right="0.7" top="0.78740157499999996" bottom="0.78740157499999996" header="0.3" footer="0.3"/>
  <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2F50D-9B4D-4EE4-BF97-FA51BFAEDECD}">
  <sheetPr>
    <tabColor rgb="FFFF0000"/>
  </sheetPr>
  <dimension ref="A1:AR28"/>
  <sheetViews>
    <sheetView workbookViewId="0"/>
  </sheetViews>
  <sheetFormatPr baseColWidth="10" defaultRowHeight="14.5" x14ac:dyDescent="0.35"/>
  <cols>
    <col min="1" max="1" width="22.453125" bestFit="1" customWidth="1"/>
    <col min="2" max="2" width="23.81640625" bestFit="1" customWidth="1"/>
    <col min="3" max="3" width="12.453125" bestFit="1" customWidth="1"/>
    <col min="4" max="4" width="12.26953125" bestFit="1" customWidth="1"/>
    <col min="5" max="5" width="14.81640625" customWidth="1"/>
    <col min="6" max="7" width="12.453125" bestFit="1" customWidth="1"/>
    <col min="8" max="8" width="26.54296875" bestFit="1" customWidth="1"/>
    <col min="9" max="9" width="14.7265625" bestFit="1" customWidth="1"/>
    <col min="10" max="10" width="11" bestFit="1" customWidth="1"/>
    <col min="11" max="11" width="13" bestFit="1" customWidth="1"/>
    <col min="12" max="12" width="14.81640625" hidden="1" customWidth="1"/>
    <col min="13" max="13" width="11.26953125" bestFit="1" customWidth="1"/>
    <col min="14" max="14" width="7" bestFit="1" customWidth="1"/>
    <col min="15" max="15" width="17.1796875" bestFit="1" customWidth="1"/>
    <col min="16" max="16" width="14.7265625" bestFit="1" customWidth="1"/>
    <col min="17" max="17" width="11" bestFit="1" customWidth="1"/>
    <col min="18" max="18" width="13" bestFit="1" customWidth="1"/>
    <col min="19" max="19" width="14.81640625" hidden="1" customWidth="1"/>
    <col min="20" max="20" width="12.453125" bestFit="1" customWidth="1"/>
    <col min="21" max="21" width="7" bestFit="1" customWidth="1"/>
    <col min="22" max="22" width="18" bestFit="1" customWidth="1"/>
    <col min="23" max="23" width="14.7265625" hidden="1" customWidth="1"/>
    <col min="24" max="24" width="11" hidden="1" customWidth="1"/>
    <col min="25" max="25" width="13" hidden="1" customWidth="1"/>
    <col min="26" max="26" width="14.81640625" hidden="1" customWidth="1"/>
    <col min="27" max="27" width="11.26953125" hidden="1" customWidth="1"/>
    <col min="28" max="28" width="7" hidden="1" customWidth="1"/>
    <col min="29" max="29" width="19.81640625" hidden="1" customWidth="1"/>
    <col min="30" max="30" width="14.7265625" hidden="1" customWidth="1"/>
    <col min="31" max="31" width="11" hidden="1" customWidth="1"/>
    <col min="32" max="32" width="13" hidden="1" customWidth="1"/>
    <col min="33" max="33" width="14.81640625" hidden="1" customWidth="1"/>
    <col min="34" max="34" width="11.26953125" hidden="1" customWidth="1"/>
    <col min="35" max="35" width="7" hidden="1" customWidth="1"/>
    <col min="36" max="36" width="18.1796875" hidden="1" customWidth="1"/>
    <col min="37" max="37" width="14.7265625" bestFit="1" customWidth="1"/>
    <col min="38" max="38" width="11" bestFit="1" customWidth="1"/>
    <col min="39" max="39" width="13" bestFit="1" customWidth="1"/>
    <col min="40" max="40" width="14.81640625" hidden="1" customWidth="1"/>
    <col min="41" max="41" width="11.26953125" bestFit="1" customWidth="1"/>
    <col min="42" max="42" width="7" bestFit="1" customWidth="1"/>
    <col min="43" max="44" width="15.1796875" bestFit="1" customWidth="1"/>
    <col min="45" max="45" width="17" bestFit="1" customWidth="1"/>
    <col min="46" max="46" width="15.7265625" bestFit="1" customWidth="1"/>
    <col min="47" max="47" width="11.1796875" bestFit="1" customWidth="1"/>
    <col min="48" max="48" width="13.1796875" bestFit="1" customWidth="1"/>
    <col min="49" max="49" width="14.7265625" bestFit="1" customWidth="1"/>
    <col min="50" max="50" width="12.26953125" bestFit="1" customWidth="1"/>
    <col min="51" max="51" width="7.1796875" bestFit="1" customWidth="1"/>
    <col min="52" max="52" width="22.1796875" bestFit="1" customWidth="1"/>
    <col min="53" max="53" width="17.81640625" bestFit="1" customWidth="1"/>
    <col min="54" max="54" width="17.453125" bestFit="1" customWidth="1"/>
    <col min="55" max="55" width="11.1796875" bestFit="1" customWidth="1"/>
    <col min="56" max="56" width="13.1796875" bestFit="1" customWidth="1"/>
    <col min="57" max="57" width="14.7265625" bestFit="1" customWidth="1"/>
    <col min="58" max="58" width="11.26953125" bestFit="1" customWidth="1"/>
    <col min="59" max="59" width="7.1796875" bestFit="1" customWidth="1"/>
    <col min="60" max="60" width="23.81640625" bestFit="1" customWidth="1"/>
    <col min="61" max="61" width="19.54296875" bestFit="1" customWidth="1"/>
    <col min="62" max="62" width="14.81640625" bestFit="1" customWidth="1"/>
    <col min="63" max="63" width="11.1796875" bestFit="1" customWidth="1"/>
    <col min="64" max="64" width="13.1796875" bestFit="1" customWidth="1"/>
    <col min="65" max="65" width="14.7265625" bestFit="1" customWidth="1"/>
    <col min="66" max="66" width="11.26953125" bestFit="1" customWidth="1"/>
    <col min="67" max="67" width="7.1796875" bestFit="1" customWidth="1"/>
    <col min="68" max="68" width="14.1796875" bestFit="1" customWidth="1"/>
    <col min="69" max="69" width="17.81640625" bestFit="1" customWidth="1"/>
    <col min="70" max="70" width="14.81640625" bestFit="1" customWidth="1"/>
    <col min="71" max="71" width="11.1796875" bestFit="1" customWidth="1"/>
    <col min="72" max="72" width="13.1796875" bestFit="1" customWidth="1"/>
    <col min="73" max="73" width="14.7265625" bestFit="1" customWidth="1"/>
    <col min="74" max="74" width="11.26953125" bestFit="1" customWidth="1"/>
    <col min="75" max="75" width="7.1796875" bestFit="1" customWidth="1"/>
    <col min="76" max="76" width="17.7265625" bestFit="1" customWidth="1"/>
    <col min="77" max="77" width="14.81640625" bestFit="1" customWidth="1"/>
    <col min="78" max="78" width="11.1796875" bestFit="1" customWidth="1"/>
    <col min="79" max="79" width="13.1796875" bestFit="1" customWidth="1"/>
    <col min="80" max="80" width="14.7265625" bestFit="1" customWidth="1"/>
    <col min="81" max="81" width="11.26953125" bestFit="1" customWidth="1"/>
    <col min="82" max="82" width="7.1796875" bestFit="1" customWidth="1"/>
    <col min="83" max="83" width="18.1796875" bestFit="1" customWidth="1"/>
    <col min="84" max="84" width="14.81640625" bestFit="1" customWidth="1"/>
    <col min="85" max="85" width="15.54296875" bestFit="1" customWidth="1"/>
  </cols>
  <sheetData>
    <row r="1" spans="1:44" x14ac:dyDescent="0.35">
      <c r="A1" s="17" t="s">
        <v>589</v>
      </c>
      <c r="B1" t="s">
        <v>590</v>
      </c>
    </row>
    <row r="3" spans="1:44" x14ac:dyDescent="0.35">
      <c r="A3" s="17" t="s">
        <v>0</v>
      </c>
      <c r="B3" s="17" t="s">
        <v>1</v>
      </c>
    </row>
    <row r="4" spans="1:44" x14ac:dyDescent="0.35">
      <c r="B4" t="s">
        <v>3</v>
      </c>
      <c r="H4" t="s">
        <v>72</v>
      </c>
      <c r="I4" t="s">
        <v>4</v>
      </c>
      <c r="O4" t="s">
        <v>73</v>
      </c>
      <c r="P4" t="s">
        <v>5</v>
      </c>
      <c r="V4" t="s">
        <v>74</v>
      </c>
      <c r="W4" t="s">
        <v>6</v>
      </c>
      <c r="AC4" t="s">
        <v>75</v>
      </c>
      <c r="AD4" t="s">
        <v>7</v>
      </c>
      <c r="AJ4" t="s">
        <v>76</v>
      </c>
      <c r="AK4" t="s">
        <v>8</v>
      </c>
      <c r="AQ4" t="s">
        <v>77</v>
      </c>
      <c r="AR4" t="s">
        <v>9</v>
      </c>
    </row>
    <row r="5" spans="1:44" x14ac:dyDescent="0.35">
      <c r="A5" s="17" t="s">
        <v>2</v>
      </c>
      <c r="B5" t="s">
        <v>78</v>
      </c>
      <c r="C5" t="s">
        <v>79</v>
      </c>
      <c r="D5" t="s">
        <v>80</v>
      </c>
      <c r="E5" t="s">
        <v>81</v>
      </c>
      <c r="F5" t="s">
        <v>82</v>
      </c>
      <c r="G5" t="s">
        <v>83</v>
      </c>
      <c r="I5" t="s">
        <v>78</v>
      </c>
      <c r="J5" t="s">
        <v>79</v>
      </c>
      <c r="K5" t="s">
        <v>80</v>
      </c>
      <c r="L5" t="s">
        <v>81</v>
      </c>
      <c r="M5" t="s">
        <v>82</v>
      </c>
      <c r="N5" t="s">
        <v>83</v>
      </c>
      <c r="P5" t="s">
        <v>78</v>
      </c>
      <c r="Q5" t="s">
        <v>79</v>
      </c>
      <c r="R5" t="s">
        <v>80</v>
      </c>
      <c r="S5" t="s">
        <v>81</v>
      </c>
      <c r="T5" t="s">
        <v>82</v>
      </c>
      <c r="U5" t="s">
        <v>83</v>
      </c>
      <c r="W5" t="s">
        <v>78</v>
      </c>
      <c r="X5" t="s">
        <v>79</v>
      </c>
      <c r="Y5" t="s">
        <v>80</v>
      </c>
      <c r="Z5" t="s">
        <v>81</v>
      </c>
      <c r="AA5" t="s">
        <v>82</v>
      </c>
      <c r="AB5" t="s">
        <v>83</v>
      </c>
      <c r="AD5" t="s">
        <v>78</v>
      </c>
      <c r="AE5" t="s">
        <v>79</v>
      </c>
      <c r="AF5" t="s">
        <v>80</v>
      </c>
      <c r="AG5" t="s">
        <v>81</v>
      </c>
      <c r="AH5" t="s">
        <v>82</v>
      </c>
      <c r="AI5" t="s">
        <v>83</v>
      </c>
      <c r="AK5" t="s">
        <v>78</v>
      </c>
      <c r="AL5" t="s">
        <v>79</v>
      </c>
      <c r="AM5" t="s">
        <v>80</v>
      </c>
      <c r="AN5" t="s">
        <v>81</v>
      </c>
      <c r="AO5" t="s">
        <v>82</v>
      </c>
      <c r="AP5" t="s">
        <v>83</v>
      </c>
    </row>
    <row r="6" spans="1:44" x14ac:dyDescent="0.35">
      <c r="A6" s="1" t="s">
        <v>10</v>
      </c>
      <c r="B6" s="2">
        <v>358.66746522330232</v>
      </c>
      <c r="C6" s="2">
        <v>335.23792527123919</v>
      </c>
      <c r="D6" s="2">
        <v>1437.0399743075177</v>
      </c>
      <c r="E6" s="2">
        <v>495.85984514924314</v>
      </c>
      <c r="F6" s="2">
        <v>918.47591125831877</v>
      </c>
      <c r="G6" s="2">
        <v>0</v>
      </c>
      <c r="H6" s="2">
        <v>3545.2811212096208</v>
      </c>
      <c r="I6" s="2">
        <v>0</v>
      </c>
      <c r="J6" s="2">
        <v>0</v>
      </c>
      <c r="K6" s="2">
        <v>2811.0535707914223</v>
      </c>
      <c r="L6" s="2">
        <v>0</v>
      </c>
      <c r="M6" s="2">
        <v>0</v>
      </c>
      <c r="N6" s="2">
        <v>0</v>
      </c>
      <c r="O6" s="2">
        <v>2811.0535707914223</v>
      </c>
      <c r="P6" s="2">
        <v>0</v>
      </c>
      <c r="Q6" s="2">
        <v>0</v>
      </c>
      <c r="R6" s="2">
        <v>148.05866401956246</v>
      </c>
      <c r="S6" s="2">
        <v>4816.9242100212177</v>
      </c>
      <c r="T6" s="2">
        <v>36.16969860196842</v>
      </c>
      <c r="U6" s="2">
        <v>0</v>
      </c>
      <c r="V6" s="2">
        <v>5001.152572642749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9906.6016071483391</v>
      </c>
      <c r="AN6" s="2">
        <v>0</v>
      </c>
      <c r="AO6" s="2">
        <v>0</v>
      </c>
      <c r="AP6" s="2">
        <v>0</v>
      </c>
      <c r="AQ6" s="2">
        <v>9906.6016071483391</v>
      </c>
      <c r="AR6" s="2">
        <v>21264.088871792133</v>
      </c>
    </row>
    <row r="7" spans="1:44" x14ac:dyDescent="0.35">
      <c r="A7" s="1" t="s">
        <v>11</v>
      </c>
      <c r="B7" s="2">
        <v>442.79933978185471</v>
      </c>
      <c r="C7" s="2">
        <v>622.3427198247216</v>
      </c>
      <c r="D7" s="2">
        <v>1512.6736571658082</v>
      </c>
      <c r="E7" s="2">
        <v>521.95773173604539</v>
      </c>
      <c r="F7" s="2">
        <v>1312.1084446547411</v>
      </c>
      <c r="G7" s="2">
        <v>0</v>
      </c>
      <c r="H7" s="2">
        <v>4411.8818931631713</v>
      </c>
      <c r="I7" s="2">
        <v>0</v>
      </c>
      <c r="J7" s="2">
        <v>0</v>
      </c>
      <c r="K7" s="2">
        <v>2959.003758727813</v>
      </c>
      <c r="L7" s="2">
        <v>0</v>
      </c>
      <c r="M7" s="2">
        <v>0</v>
      </c>
      <c r="N7" s="2">
        <v>0</v>
      </c>
      <c r="O7" s="2">
        <v>2959.003758727813</v>
      </c>
      <c r="P7" s="2">
        <v>0</v>
      </c>
      <c r="Q7" s="2">
        <v>0</v>
      </c>
      <c r="R7" s="2">
        <v>155.85122528374998</v>
      </c>
      <c r="S7" s="2">
        <v>5070.4465368644396</v>
      </c>
      <c r="T7" s="2">
        <v>51.670998002812034</v>
      </c>
      <c r="U7" s="2">
        <v>0</v>
      </c>
      <c r="V7" s="2">
        <v>5277.9687601510013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10428.001691735095</v>
      </c>
      <c r="AN7" s="2">
        <v>0</v>
      </c>
      <c r="AO7" s="2">
        <v>0</v>
      </c>
      <c r="AP7" s="2">
        <v>0</v>
      </c>
      <c r="AQ7" s="2">
        <v>10428.001691735095</v>
      </c>
      <c r="AR7" s="2">
        <v>23076.856103777078</v>
      </c>
    </row>
    <row r="8" spans="1:44" x14ac:dyDescent="0.35">
      <c r="A8" s="1" t="s">
        <v>12</v>
      </c>
      <c r="B8" s="2">
        <v>546.66585158253656</v>
      </c>
      <c r="C8" s="2">
        <v>852.52427373249532</v>
      </c>
      <c r="D8" s="2">
        <v>1592.2880601745351</v>
      </c>
      <c r="E8" s="2">
        <v>549.42919130110045</v>
      </c>
      <c r="F8" s="2">
        <v>1874.4406352210588</v>
      </c>
      <c r="G8" s="2">
        <v>0</v>
      </c>
      <c r="H8" s="2">
        <v>5415.3480120117265</v>
      </c>
      <c r="I8" s="2">
        <v>0</v>
      </c>
      <c r="J8" s="2">
        <v>0</v>
      </c>
      <c r="K8" s="2">
        <v>3114.7407986608559</v>
      </c>
      <c r="L8" s="2">
        <v>0</v>
      </c>
      <c r="M8" s="2">
        <v>0</v>
      </c>
      <c r="N8" s="2">
        <v>0</v>
      </c>
      <c r="O8" s="2">
        <v>3114.7407986608559</v>
      </c>
      <c r="P8" s="2">
        <v>0</v>
      </c>
      <c r="Q8" s="2">
        <v>0</v>
      </c>
      <c r="R8" s="2">
        <v>164.05392135131578</v>
      </c>
      <c r="S8" s="2">
        <v>5337.3121440678315</v>
      </c>
      <c r="T8" s="2">
        <v>73.815711432588628</v>
      </c>
      <c r="U8" s="2">
        <v>0</v>
      </c>
      <c r="V8" s="2">
        <v>5575.1817768517358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10976.843886036942</v>
      </c>
      <c r="AN8" s="2">
        <v>0</v>
      </c>
      <c r="AO8" s="2">
        <v>0</v>
      </c>
      <c r="AP8" s="2">
        <v>0</v>
      </c>
      <c r="AQ8" s="2">
        <v>10976.843886036942</v>
      </c>
      <c r="AR8" s="2">
        <v>25082.114473561262</v>
      </c>
    </row>
    <row r="9" spans="1:44" x14ac:dyDescent="0.35">
      <c r="A9" s="1" t="s">
        <v>13</v>
      </c>
      <c r="B9" s="2">
        <v>674.89611306486006</v>
      </c>
      <c r="C9" s="2">
        <v>1167.8414708664318</v>
      </c>
      <c r="D9" s="2">
        <v>1676.0926949205632</v>
      </c>
      <c r="E9" s="2">
        <v>578.34651715905318</v>
      </c>
      <c r="F9" s="2">
        <v>3231.7941986569981</v>
      </c>
      <c r="G9" s="2">
        <v>0</v>
      </c>
      <c r="H9" s="2">
        <v>7328.9709946679068</v>
      </c>
      <c r="I9" s="2">
        <v>0</v>
      </c>
      <c r="J9" s="2">
        <v>0</v>
      </c>
      <c r="K9" s="2">
        <v>3278.6745249061646</v>
      </c>
      <c r="L9" s="2">
        <v>0</v>
      </c>
      <c r="M9" s="2">
        <v>0</v>
      </c>
      <c r="N9" s="2">
        <v>0</v>
      </c>
      <c r="O9" s="2">
        <v>3278.6745249061646</v>
      </c>
      <c r="P9" s="2">
        <v>0</v>
      </c>
      <c r="Q9" s="2">
        <v>0</v>
      </c>
      <c r="R9" s="2">
        <v>172.68833826454295</v>
      </c>
      <c r="S9" s="2">
        <v>5618.2233095450856</v>
      </c>
      <c r="T9" s="2">
        <v>127.26846798722177</v>
      </c>
      <c r="U9" s="2">
        <v>0</v>
      </c>
      <c r="V9" s="2">
        <v>5918.1801157968503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11554.572511617835</v>
      </c>
      <c r="AN9" s="2">
        <v>0</v>
      </c>
      <c r="AO9" s="2">
        <v>0</v>
      </c>
      <c r="AP9" s="2">
        <v>0</v>
      </c>
      <c r="AQ9" s="2">
        <v>11554.572511617835</v>
      </c>
      <c r="AR9" s="2">
        <v>28080.398146988759</v>
      </c>
    </row>
    <row r="10" spans="1:44" x14ac:dyDescent="0.35">
      <c r="A10" s="1" t="s">
        <v>14</v>
      </c>
      <c r="B10" s="2">
        <v>833.20507785785173</v>
      </c>
      <c r="C10" s="2">
        <v>1578.2966239359987</v>
      </c>
      <c r="D10" s="2">
        <v>1764.3080999163824</v>
      </c>
      <c r="E10" s="2">
        <v>608.78580753584538</v>
      </c>
      <c r="F10" s="2">
        <v>3331.7465965536062</v>
      </c>
      <c r="G10" s="2">
        <v>0</v>
      </c>
      <c r="H10" s="2">
        <v>8116.342205799685</v>
      </c>
      <c r="I10" s="2">
        <v>0</v>
      </c>
      <c r="J10" s="2">
        <v>0</v>
      </c>
      <c r="K10" s="2">
        <v>3451.2363420064889</v>
      </c>
      <c r="L10" s="2">
        <v>0</v>
      </c>
      <c r="M10" s="2">
        <v>0</v>
      </c>
      <c r="N10" s="2">
        <v>0</v>
      </c>
      <c r="O10" s="2">
        <v>3451.2363420064889</v>
      </c>
      <c r="P10" s="2">
        <v>0</v>
      </c>
      <c r="Q10" s="2">
        <v>0</v>
      </c>
      <c r="R10" s="2">
        <v>181.77719817320309</v>
      </c>
      <c r="S10" s="2">
        <v>5913.9192732053543</v>
      </c>
      <c r="T10" s="2">
        <v>131.20460617239357</v>
      </c>
      <c r="U10" s="2">
        <v>0</v>
      </c>
      <c r="V10" s="2">
        <v>6226.9010775509505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12162.707906966143</v>
      </c>
      <c r="AN10" s="2">
        <v>0</v>
      </c>
      <c r="AO10" s="2">
        <v>0</v>
      </c>
      <c r="AP10" s="2">
        <v>0</v>
      </c>
      <c r="AQ10" s="2">
        <v>12162.707906966143</v>
      </c>
      <c r="AR10" s="2">
        <v>29957.187532323267</v>
      </c>
    </row>
    <row r="11" spans="1:44" x14ac:dyDescent="0.35">
      <c r="A11" s="1" t="s">
        <v>15</v>
      </c>
      <c r="B11" s="2">
        <v>1028.6482442689528</v>
      </c>
      <c r="C11" s="2">
        <v>2146.4966687640399</v>
      </c>
      <c r="D11" s="2">
        <v>1857.1664209646133</v>
      </c>
      <c r="E11" s="2">
        <v>640.82716582720582</v>
      </c>
      <c r="F11" s="2">
        <v>4113.2674031526003</v>
      </c>
      <c r="G11" s="2">
        <v>0</v>
      </c>
      <c r="H11" s="2">
        <v>9786.4059029774126</v>
      </c>
      <c r="I11" s="2">
        <v>0</v>
      </c>
      <c r="J11" s="2">
        <v>0</v>
      </c>
      <c r="K11" s="2">
        <v>3632.8803600068309</v>
      </c>
      <c r="L11" s="2">
        <v>0</v>
      </c>
      <c r="M11" s="2">
        <v>0</v>
      </c>
      <c r="N11" s="2">
        <v>0</v>
      </c>
      <c r="O11" s="2">
        <v>3632.8803600068309</v>
      </c>
      <c r="P11" s="2">
        <v>0</v>
      </c>
      <c r="Q11" s="2">
        <v>0</v>
      </c>
      <c r="R11" s="2">
        <v>191.34441912968748</v>
      </c>
      <c r="S11" s="2">
        <v>6225.178182321426</v>
      </c>
      <c r="T11" s="2">
        <v>161.98099527455994</v>
      </c>
      <c r="U11" s="2">
        <v>0</v>
      </c>
      <c r="V11" s="2">
        <v>6578.5035967256736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12802.850428385414</v>
      </c>
      <c r="AN11" s="2">
        <v>0</v>
      </c>
      <c r="AO11" s="2">
        <v>0</v>
      </c>
      <c r="AP11" s="2">
        <v>0</v>
      </c>
      <c r="AQ11" s="2">
        <v>12802.850428385414</v>
      </c>
      <c r="AR11" s="2">
        <v>32800.640288095332</v>
      </c>
    </row>
    <row r="12" spans="1:44" x14ac:dyDescent="0.35">
      <c r="A12" s="1" t="s">
        <v>16</v>
      </c>
      <c r="B12" s="2">
        <v>1269.9361040357442</v>
      </c>
      <c r="C12" s="2">
        <v>2854.6287744180709</v>
      </c>
      <c r="D12" s="2">
        <v>1954.912022068014</v>
      </c>
      <c r="E12" s="2">
        <v>674.55491139705885</v>
      </c>
      <c r="F12" s="2">
        <v>5078.1079051266661</v>
      </c>
      <c r="G12" s="2">
        <v>0</v>
      </c>
      <c r="H12" s="2">
        <v>11832.139717045555</v>
      </c>
      <c r="I12" s="2">
        <v>0</v>
      </c>
      <c r="J12" s="2">
        <v>0</v>
      </c>
      <c r="K12" s="2">
        <v>3824.0845894808745</v>
      </c>
      <c r="L12" s="2">
        <v>0</v>
      </c>
      <c r="M12" s="2">
        <v>0</v>
      </c>
      <c r="N12" s="2">
        <v>0</v>
      </c>
      <c r="O12" s="2">
        <v>3824.0845894808745</v>
      </c>
      <c r="P12" s="2">
        <v>0</v>
      </c>
      <c r="Q12" s="2">
        <v>0</v>
      </c>
      <c r="R12" s="2">
        <v>201.41517803124998</v>
      </c>
      <c r="S12" s="2">
        <v>6552.8191392857125</v>
      </c>
      <c r="T12" s="2">
        <v>199.97653737599992</v>
      </c>
      <c r="U12" s="2">
        <v>0</v>
      </c>
      <c r="V12" s="2">
        <v>6954.210854692963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13476.68466145833</v>
      </c>
      <c r="AN12" s="2">
        <v>0</v>
      </c>
      <c r="AO12" s="2">
        <v>0</v>
      </c>
      <c r="AP12" s="2">
        <v>0</v>
      </c>
      <c r="AQ12" s="2">
        <v>13476.68466145833</v>
      </c>
      <c r="AR12" s="2">
        <v>36087.11982267772</v>
      </c>
    </row>
    <row r="13" spans="1:44" x14ac:dyDescent="0.35">
      <c r="A13" s="1" t="s">
        <v>17</v>
      </c>
      <c r="B13" s="2">
        <v>1567.8223506614122</v>
      </c>
      <c r="C13" s="2">
        <v>3215.3197319830592</v>
      </c>
      <c r="D13" s="2">
        <v>2057.8021284926463</v>
      </c>
      <c r="E13" s="2">
        <v>710.05780147058829</v>
      </c>
      <c r="F13" s="2">
        <v>6594.9453313333324</v>
      </c>
      <c r="G13" s="2">
        <v>0</v>
      </c>
      <c r="H13" s="2">
        <v>14145.947343941039</v>
      </c>
      <c r="I13" s="2">
        <v>0</v>
      </c>
      <c r="J13" s="2">
        <v>0</v>
      </c>
      <c r="K13" s="2">
        <v>4025.3521994535522</v>
      </c>
      <c r="L13" s="2">
        <v>0</v>
      </c>
      <c r="M13" s="2">
        <v>0</v>
      </c>
      <c r="N13" s="2">
        <v>0</v>
      </c>
      <c r="O13" s="2">
        <v>4025.3521994535522</v>
      </c>
      <c r="P13" s="2">
        <v>0</v>
      </c>
      <c r="Q13" s="2">
        <v>0</v>
      </c>
      <c r="R13" s="2">
        <v>212.01597687499998</v>
      </c>
      <c r="S13" s="2">
        <v>6897.7043571428549</v>
      </c>
      <c r="T13" s="2">
        <v>259.7097887999999</v>
      </c>
      <c r="U13" s="2">
        <v>0</v>
      </c>
      <c r="V13" s="2">
        <v>7369.4301228178547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14185.983854166665</v>
      </c>
      <c r="AN13" s="2">
        <v>0</v>
      </c>
      <c r="AO13" s="2">
        <v>0</v>
      </c>
      <c r="AP13" s="2">
        <v>0</v>
      </c>
      <c r="AQ13" s="2">
        <v>14185.983854166665</v>
      </c>
      <c r="AR13" s="2">
        <v>39726.713520379111</v>
      </c>
    </row>
    <row r="14" spans="1:44" x14ac:dyDescent="0.35">
      <c r="A14" s="1" t="s">
        <v>18</v>
      </c>
      <c r="B14" s="2">
        <v>1935.5831489647067</v>
      </c>
      <c r="C14" s="2">
        <v>3430.0408048941181</v>
      </c>
      <c r="D14" s="2">
        <v>2166.1075036764701</v>
      </c>
      <c r="E14" s="2">
        <v>747.42926470588236</v>
      </c>
      <c r="F14" s="2">
        <v>8564.8640666666652</v>
      </c>
      <c r="G14" s="2">
        <v>255.20833333333331</v>
      </c>
      <c r="H14" s="2">
        <v>17099.233122241178</v>
      </c>
      <c r="I14" s="2">
        <v>0</v>
      </c>
      <c r="J14" s="2">
        <v>0</v>
      </c>
      <c r="K14" s="2">
        <v>4237.2128415300549</v>
      </c>
      <c r="L14" s="2">
        <v>0</v>
      </c>
      <c r="M14" s="2">
        <v>0</v>
      </c>
      <c r="N14" s="2">
        <v>0</v>
      </c>
      <c r="O14" s="2">
        <v>4237.2128415300549</v>
      </c>
      <c r="P14" s="2">
        <v>0</v>
      </c>
      <c r="Q14" s="2">
        <v>0</v>
      </c>
      <c r="R14" s="2">
        <v>223.17471249999997</v>
      </c>
      <c r="S14" s="2">
        <v>7260.7414285714267</v>
      </c>
      <c r="T14" s="2">
        <v>337.28543999999988</v>
      </c>
      <c r="U14" s="2">
        <v>0</v>
      </c>
      <c r="V14" s="2">
        <v>7821.2015810714265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2">
        <v>14932.614583333332</v>
      </c>
      <c r="AN14" s="2">
        <v>0</v>
      </c>
      <c r="AO14" s="2">
        <v>0</v>
      </c>
      <c r="AP14" s="2">
        <v>0</v>
      </c>
      <c r="AQ14" s="2">
        <v>14932.614583333332</v>
      </c>
      <c r="AR14" s="2">
        <v>44090.262128175993</v>
      </c>
    </row>
    <row r="15" spans="1:44" x14ac:dyDescent="0.35">
      <c r="A15" s="1" t="s">
        <v>19</v>
      </c>
      <c r="B15" s="2">
        <v>2389.6088258823534</v>
      </c>
      <c r="C15" s="2">
        <v>3191.3959905882357</v>
      </c>
      <c r="D15" s="2">
        <v>2280.1131617647056</v>
      </c>
      <c r="E15" s="2">
        <v>786.76764705882363</v>
      </c>
      <c r="F15" s="2">
        <v>10076.310666666666</v>
      </c>
      <c r="G15" s="2">
        <v>510.41666666666663</v>
      </c>
      <c r="H15" s="2">
        <v>19234.612958627451</v>
      </c>
      <c r="I15" s="2">
        <v>0</v>
      </c>
      <c r="J15" s="2">
        <v>0</v>
      </c>
      <c r="K15" s="2">
        <v>4460.2240437158471</v>
      </c>
      <c r="L15" s="2">
        <v>0</v>
      </c>
      <c r="M15" s="2">
        <v>0</v>
      </c>
      <c r="N15" s="2">
        <v>0</v>
      </c>
      <c r="O15" s="2">
        <v>4460.2240437158471</v>
      </c>
      <c r="P15" s="2">
        <v>0</v>
      </c>
      <c r="Q15" s="2">
        <v>0</v>
      </c>
      <c r="R15" s="2">
        <v>234.92074999999997</v>
      </c>
      <c r="S15" s="2">
        <v>7642.8857142857132</v>
      </c>
      <c r="T15" s="2">
        <v>396.80639999999988</v>
      </c>
      <c r="U15" s="2">
        <v>0</v>
      </c>
      <c r="V15" s="2">
        <v>8274.6128642857129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0</v>
      </c>
      <c r="AK15" s="2">
        <v>0</v>
      </c>
      <c r="AL15" s="2">
        <v>0</v>
      </c>
      <c r="AM15" s="2">
        <v>15718.541666666666</v>
      </c>
      <c r="AN15" s="2">
        <v>0</v>
      </c>
      <c r="AO15" s="2">
        <v>0</v>
      </c>
      <c r="AP15" s="2">
        <v>0</v>
      </c>
      <c r="AQ15" s="2">
        <v>15718.541666666666</v>
      </c>
      <c r="AR15" s="2">
        <v>47687.991533295681</v>
      </c>
    </row>
    <row r="16" spans="1:44" x14ac:dyDescent="0.35">
      <c r="A16" s="1" t="s">
        <v>20</v>
      </c>
      <c r="B16" s="2">
        <v>2950.134352941177</v>
      </c>
      <c r="C16" s="2">
        <v>3858.070588235295</v>
      </c>
      <c r="D16" s="2">
        <v>2400.1191176470588</v>
      </c>
      <c r="E16" s="2">
        <v>828.17647058823536</v>
      </c>
      <c r="F16" s="2">
        <v>10496.156944444445</v>
      </c>
      <c r="G16" s="2">
        <v>1020.8333333333333</v>
      </c>
      <c r="H16" s="2">
        <v>21553.490807189544</v>
      </c>
      <c r="I16" s="2">
        <v>0</v>
      </c>
      <c r="J16" s="2">
        <v>0</v>
      </c>
      <c r="K16" s="2">
        <v>4694.9726775956287</v>
      </c>
      <c r="L16" s="2">
        <v>0</v>
      </c>
      <c r="M16" s="2">
        <v>0</v>
      </c>
      <c r="N16" s="2">
        <v>0</v>
      </c>
      <c r="O16" s="2">
        <v>4694.9726775956287</v>
      </c>
      <c r="P16" s="2">
        <v>0</v>
      </c>
      <c r="Q16" s="2">
        <v>0</v>
      </c>
      <c r="R16" s="2">
        <v>247.285</v>
      </c>
      <c r="S16" s="2">
        <v>8045.1428571428569</v>
      </c>
      <c r="T16" s="2">
        <v>413.33999999999992</v>
      </c>
      <c r="U16" s="2">
        <v>0</v>
      </c>
      <c r="V16" s="2">
        <v>8705.7678571428569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0</v>
      </c>
      <c r="AK16" s="2">
        <v>0</v>
      </c>
      <c r="AL16" s="2">
        <v>0</v>
      </c>
      <c r="AM16" s="2">
        <v>16545.833333333336</v>
      </c>
      <c r="AN16" s="2">
        <v>0</v>
      </c>
      <c r="AO16" s="2">
        <v>0</v>
      </c>
      <c r="AP16" s="2">
        <v>0</v>
      </c>
      <c r="AQ16" s="2">
        <v>16545.833333333336</v>
      </c>
      <c r="AR16" s="2">
        <v>51500.064675261361</v>
      </c>
    </row>
    <row r="17" spans="1:44" x14ac:dyDescent="0.35">
      <c r="A17" s="1" t="s">
        <v>21</v>
      </c>
      <c r="B17" s="2">
        <v>3642.1411764705886</v>
      </c>
      <c r="C17" s="2">
        <v>4822.5882352941189</v>
      </c>
      <c r="D17" s="2">
        <v>2526.4411764705887</v>
      </c>
      <c r="E17" s="2">
        <v>871.76470588235304</v>
      </c>
      <c r="F17" s="2">
        <v>12645.972222222223</v>
      </c>
      <c r="G17" s="2">
        <v>2041.6666666666665</v>
      </c>
      <c r="H17" s="2">
        <v>26550.574183006542</v>
      </c>
      <c r="I17" s="2">
        <v>0</v>
      </c>
      <c r="J17" s="2">
        <v>0</v>
      </c>
      <c r="K17" s="2">
        <v>4942.0765027322404</v>
      </c>
      <c r="L17" s="2">
        <v>0</v>
      </c>
      <c r="M17" s="2">
        <v>0</v>
      </c>
      <c r="N17" s="2">
        <v>0</v>
      </c>
      <c r="O17" s="2">
        <v>4942.0765027322404</v>
      </c>
      <c r="P17" s="2">
        <v>0</v>
      </c>
      <c r="Q17" s="2">
        <v>0</v>
      </c>
      <c r="R17" s="2">
        <v>260.3</v>
      </c>
      <c r="S17" s="2">
        <v>8468.5714285714275</v>
      </c>
      <c r="T17" s="2">
        <v>497.99999999999994</v>
      </c>
      <c r="U17" s="2">
        <v>0</v>
      </c>
      <c r="V17" s="2">
        <v>9226.8714285714268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 s="2">
        <v>17416.666666666668</v>
      </c>
      <c r="AN17" s="2">
        <v>0</v>
      </c>
      <c r="AO17" s="2">
        <v>0</v>
      </c>
      <c r="AP17" s="2">
        <v>0</v>
      </c>
      <c r="AQ17" s="2">
        <v>17416.666666666668</v>
      </c>
      <c r="AR17" s="2">
        <v>58136.188780976881</v>
      </c>
    </row>
    <row r="18" spans="1:44" x14ac:dyDescent="0.35">
      <c r="A18" s="1" t="s">
        <v>22</v>
      </c>
      <c r="B18" s="2">
        <v>4496.4705882352937</v>
      </c>
      <c r="C18" s="2">
        <v>6028.2352941176487</v>
      </c>
      <c r="D18" s="2">
        <v>2659.4117647058824</v>
      </c>
      <c r="E18" s="2">
        <v>917.64705882352951</v>
      </c>
      <c r="F18" s="2">
        <v>15236.111111111111</v>
      </c>
      <c r="G18" s="2">
        <v>4083.333333333333</v>
      </c>
      <c r="H18" s="2">
        <v>33421.209150326802</v>
      </c>
      <c r="I18" s="2">
        <v>0</v>
      </c>
      <c r="J18" s="2">
        <v>0</v>
      </c>
      <c r="K18" s="2">
        <v>5202.1857923497273</v>
      </c>
      <c r="L18" s="2">
        <v>0</v>
      </c>
      <c r="M18" s="2">
        <v>0</v>
      </c>
      <c r="N18" s="2">
        <v>0</v>
      </c>
      <c r="O18" s="2">
        <v>5202.1857923497273</v>
      </c>
      <c r="P18" s="2">
        <v>0</v>
      </c>
      <c r="Q18" s="2">
        <v>0</v>
      </c>
      <c r="R18" s="2">
        <v>274</v>
      </c>
      <c r="S18" s="2">
        <v>8914.2857142857138</v>
      </c>
      <c r="T18" s="2">
        <v>600</v>
      </c>
      <c r="U18" s="2">
        <v>0</v>
      </c>
      <c r="V18" s="2">
        <v>9788.2857142857138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>
        <v>0</v>
      </c>
      <c r="AM18" s="2">
        <v>18333.333333333336</v>
      </c>
      <c r="AN18" s="2">
        <v>0</v>
      </c>
      <c r="AO18" s="2">
        <v>0</v>
      </c>
      <c r="AP18" s="2">
        <v>0</v>
      </c>
      <c r="AQ18" s="2">
        <v>18333.333333333336</v>
      </c>
      <c r="AR18" s="2">
        <v>66745.013990295585</v>
      </c>
    </row>
    <row r="19" spans="1:44" x14ac:dyDescent="0.35">
      <c r="A19" s="1" t="s">
        <v>23</v>
      </c>
      <c r="B19" s="2">
        <v>4496.4705882352937</v>
      </c>
      <c r="C19" s="2">
        <v>6500</v>
      </c>
      <c r="D19" s="2">
        <v>3416.4705882352946</v>
      </c>
      <c r="E19" s="2">
        <v>1070.5882352941176</v>
      </c>
      <c r="F19" s="2">
        <v>13733.333333333332</v>
      </c>
      <c r="G19" s="2">
        <v>6079.9999999999991</v>
      </c>
      <c r="H19" s="2">
        <v>35296.862745098035</v>
      </c>
      <c r="I19" s="2">
        <v>0</v>
      </c>
      <c r="J19" s="2">
        <v>0</v>
      </c>
      <c r="K19" s="2">
        <v>4371.5846994535523</v>
      </c>
      <c r="L19" s="2">
        <v>933.33333333333326</v>
      </c>
      <c r="M19" s="2">
        <v>0</v>
      </c>
      <c r="N19" s="2">
        <v>0</v>
      </c>
      <c r="O19" s="2">
        <v>5304.9180327868853</v>
      </c>
      <c r="P19" s="2">
        <v>0</v>
      </c>
      <c r="Q19" s="2">
        <v>0</v>
      </c>
      <c r="R19" s="2">
        <v>70.40000000000002</v>
      </c>
      <c r="S19" s="2">
        <v>8171.4285714285706</v>
      </c>
      <c r="T19" s="2">
        <v>200</v>
      </c>
      <c r="U19" s="2">
        <v>0</v>
      </c>
      <c r="V19" s="2">
        <v>8441.8285714285703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0</v>
      </c>
      <c r="AK19" s="2">
        <v>0</v>
      </c>
      <c r="AL19" s="2">
        <v>0</v>
      </c>
      <c r="AM19" s="2">
        <v>18333.333333333336</v>
      </c>
      <c r="AN19" s="2">
        <v>0</v>
      </c>
      <c r="AO19" s="2">
        <v>0</v>
      </c>
      <c r="AP19" s="2">
        <v>0</v>
      </c>
      <c r="AQ19" s="2">
        <v>18333.333333333336</v>
      </c>
      <c r="AR19" s="2">
        <v>67376.942682646826</v>
      </c>
    </row>
    <row r="20" spans="1:44" x14ac:dyDescent="0.35">
      <c r="A20" s="1" t="s">
        <v>24</v>
      </c>
      <c r="B20" s="2">
        <v>4496.4705882352937</v>
      </c>
      <c r="C20" s="2">
        <v>7234.1176470588234</v>
      </c>
      <c r="D20" s="2">
        <v>3591.1764705882356</v>
      </c>
      <c r="E20" s="2">
        <v>1223.5294117647061</v>
      </c>
      <c r="F20" s="2">
        <v>12000</v>
      </c>
      <c r="G20" s="2">
        <v>7272.7272727272712</v>
      </c>
      <c r="H20" s="2">
        <v>35818.021390374328</v>
      </c>
      <c r="I20" s="2">
        <v>0</v>
      </c>
      <c r="J20" s="2">
        <v>0</v>
      </c>
      <c r="K20" s="2">
        <v>3666.6666666666665</v>
      </c>
      <c r="L20" s="2">
        <v>980.00000000000011</v>
      </c>
      <c r="M20" s="2">
        <v>0</v>
      </c>
      <c r="N20" s="2">
        <v>0</v>
      </c>
      <c r="O20" s="2">
        <v>4646.666666666667</v>
      </c>
      <c r="P20" s="2">
        <v>0</v>
      </c>
      <c r="Q20" s="2">
        <v>0</v>
      </c>
      <c r="R20" s="2">
        <v>74</v>
      </c>
      <c r="S20" s="2">
        <v>7057.1428571428569</v>
      </c>
      <c r="T20" s="2">
        <v>0</v>
      </c>
      <c r="U20" s="2">
        <v>0</v>
      </c>
      <c r="V20" s="2">
        <v>7131.1428571428569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2">
        <v>21875</v>
      </c>
      <c r="AN20" s="2">
        <v>0</v>
      </c>
      <c r="AO20" s="2">
        <v>0</v>
      </c>
      <c r="AP20" s="2">
        <v>0</v>
      </c>
      <c r="AQ20" s="2">
        <v>21875</v>
      </c>
      <c r="AR20" s="2">
        <v>69470.83091418384</v>
      </c>
    </row>
    <row r="21" spans="1:44" x14ac:dyDescent="0.35">
      <c r="A21" s="1" t="s">
        <v>25</v>
      </c>
      <c r="B21" s="2">
        <v>4323.5294117647054</v>
      </c>
      <c r="C21" s="2">
        <v>7200</v>
      </c>
      <c r="D21" s="2">
        <v>3610.588235294118</v>
      </c>
      <c r="E21" s="2">
        <v>1270.5882352941178</v>
      </c>
      <c r="F21" s="2">
        <v>10988.888888888889</v>
      </c>
      <c r="G21" s="2">
        <v>7155.5555555555575</v>
      </c>
      <c r="H21" s="2">
        <v>34549.150326797389</v>
      </c>
      <c r="I21" s="2">
        <v>0</v>
      </c>
      <c r="J21" s="2">
        <v>0</v>
      </c>
      <c r="K21" s="2">
        <v>1777.7777777777776</v>
      </c>
      <c r="L21" s="2">
        <v>784</v>
      </c>
      <c r="M21" s="2">
        <v>0</v>
      </c>
      <c r="N21" s="2">
        <v>0</v>
      </c>
      <c r="O21" s="2">
        <v>2561.7777777777774</v>
      </c>
      <c r="P21" s="2">
        <v>0</v>
      </c>
      <c r="Q21" s="2">
        <v>0</v>
      </c>
      <c r="R21" s="2">
        <v>74.40000000000002</v>
      </c>
      <c r="S21" s="2">
        <v>7057.1428571428569</v>
      </c>
      <c r="T21" s="2">
        <v>0</v>
      </c>
      <c r="U21" s="2">
        <v>0</v>
      </c>
      <c r="V21" s="2">
        <v>7131.5428571428565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</v>
      </c>
      <c r="AM21" s="2">
        <v>24062.5</v>
      </c>
      <c r="AN21" s="2">
        <v>0</v>
      </c>
      <c r="AO21" s="2">
        <v>0</v>
      </c>
      <c r="AP21" s="2">
        <v>0</v>
      </c>
      <c r="AQ21" s="2">
        <v>24062.5</v>
      </c>
      <c r="AR21" s="2">
        <v>68304.970961718034</v>
      </c>
    </row>
    <row r="22" spans="1:44" x14ac:dyDescent="0.35">
      <c r="A22" s="1" t="s">
        <v>26</v>
      </c>
      <c r="B22" s="2">
        <v>4323.5294117647054</v>
      </c>
      <c r="C22" s="2">
        <v>7552.9411764705892</v>
      </c>
      <c r="D22" s="2">
        <v>3882.3529411764712</v>
      </c>
      <c r="E22" s="2">
        <v>1364.7058823529412</v>
      </c>
      <c r="F22" s="2">
        <v>10988.888888888889</v>
      </c>
      <c r="G22" s="2">
        <v>6388.8888888888896</v>
      </c>
      <c r="H22" s="2">
        <v>34501.307189542487</v>
      </c>
      <c r="I22" s="2">
        <v>0</v>
      </c>
      <c r="J22" s="2">
        <v>0</v>
      </c>
      <c r="K22" s="2">
        <v>1466.6666666666665</v>
      </c>
      <c r="L22" s="2">
        <v>392</v>
      </c>
      <c r="M22" s="2">
        <v>0</v>
      </c>
      <c r="N22" s="2">
        <v>0</v>
      </c>
      <c r="O22" s="2">
        <v>1858.6666666666665</v>
      </c>
      <c r="P22" s="2">
        <v>0</v>
      </c>
      <c r="Q22" s="2">
        <v>0</v>
      </c>
      <c r="R22" s="2">
        <v>80</v>
      </c>
      <c r="S22" s="2">
        <v>6685.7142857142862</v>
      </c>
      <c r="T22" s="2">
        <v>0</v>
      </c>
      <c r="U22" s="2">
        <v>0</v>
      </c>
      <c r="V22" s="2">
        <v>6765.7142857142862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0</v>
      </c>
      <c r="AJ22" s="2">
        <v>0</v>
      </c>
      <c r="AK22" s="2">
        <v>0</v>
      </c>
      <c r="AL22" s="2">
        <v>0</v>
      </c>
      <c r="AM22" s="2">
        <v>22916.666666666672</v>
      </c>
      <c r="AN22" s="2">
        <v>0</v>
      </c>
      <c r="AO22" s="2">
        <v>0</v>
      </c>
      <c r="AP22" s="2">
        <v>0</v>
      </c>
      <c r="AQ22" s="2">
        <v>22916.666666666672</v>
      </c>
      <c r="AR22" s="2">
        <v>66042.354808590113</v>
      </c>
    </row>
    <row r="23" spans="1:44" x14ac:dyDescent="0.35">
      <c r="A23" s="1" t="s">
        <v>27</v>
      </c>
      <c r="B23" s="2">
        <v>4323.5294117647054</v>
      </c>
      <c r="C23" s="2">
        <v>7902.745098039215</v>
      </c>
      <c r="D23" s="2">
        <v>5435.2941176470576</v>
      </c>
      <c r="E23" s="2">
        <v>1458.8235294117651</v>
      </c>
      <c r="F23" s="2">
        <v>10454.294294294294</v>
      </c>
      <c r="G23" s="2">
        <v>5351.3513513513508</v>
      </c>
      <c r="H23" s="2">
        <v>34926.037802508392</v>
      </c>
      <c r="I23" s="2">
        <v>0</v>
      </c>
      <c r="J23" s="2">
        <v>0</v>
      </c>
      <c r="K23" s="2">
        <v>733.33333333333326</v>
      </c>
      <c r="L23" s="2">
        <v>196</v>
      </c>
      <c r="M23" s="2">
        <v>0</v>
      </c>
      <c r="N23" s="2">
        <v>0</v>
      </c>
      <c r="O23" s="2">
        <v>929.33333333333326</v>
      </c>
      <c r="P23" s="2">
        <v>0</v>
      </c>
      <c r="Q23" s="2">
        <v>0</v>
      </c>
      <c r="R23" s="2">
        <v>112.00000000000001</v>
      </c>
      <c r="S23" s="2">
        <v>6314.2857142857138</v>
      </c>
      <c r="T23" s="2">
        <v>0</v>
      </c>
      <c r="U23" s="2">
        <v>0</v>
      </c>
      <c r="V23" s="2">
        <v>6426.2857142857138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22423.958333333336</v>
      </c>
      <c r="AN23" s="2">
        <v>0</v>
      </c>
      <c r="AO23" s="2">
        <v>0</v>
      </c>
      <c r="AP23" s="2">
        <v>0</v>
      </c>
      <c r="AQ23" s="2">
        <v>22423.958333333336</v>
      </c>
      <c r="AR23" s="2">
        <v>64705.615183460781</v>
      </c>
    </row>
    <row r="24" spans="1:44" x14ac:dyDescent="0.35">
      <c r="A24" s="1" t="s">
        <v>28</v>
      </c>
      <c r="B24" s="2">
        <v>5188.2352941176468</v>
      </c>
      <c r="C24" s="2">
        <v>8355.432525951559</v>
      </c>
      <c r="D24" s="2">
        <v>5299.411764705882</v>
      </c>
      <c r="E24" s="2">
        <v>3105.8823529411775</v>
      </c>
      <c r="F24" s="2">
        <v>9777.7777777777774</v>
      </c>
      <c r="G24" s="2">
        <v>4253.333333333333</v>
      </c>
      <c r="H24" s="2">
        <v>35980.073048827377</v>
      </c>
      <c r="I24" s="2">
        <v>0</v>
      </c>
      <c r="J24" s="2">
        <v>0</v>
      </c>
      <c r="K24" s="2">
        <v>293.33333333333331</v>
      </c>
      <c r="L24" s="2">
        <v>54.44444444444445</v>
      </c>
      <c r="M24" s="2">
        <v>0</v>
      </c>
      <c r="N24" s="2">
        <v>0</v>
      </c>
      <c r="O24" s="2">
        <v>347.77777777777777</v>
      </c>
      <c r="P24" s="2">
        <v>0</v>
      </c>
      <c r="Q24" s="2">
        <v>0</v>
      </c>
      <c r="R24" s="2">
        <v>109.2</v>
      </c>
      <c r="S24" s="2">
        <v>5571.4285714285716</v>
      </c>
      <c r="T24" s="2">
        <v>0</v>
      </c>
      <c r="U24" s="2">
        <v>0</v>
      </c>
      <c r="V24" s="2">
        <v>5680.6285714285714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2">
        <v>20625</v>
      </c>
      <c r="AN24" s="2">
        <v>0</v>
      </c>
      <c r="AO24" s="2">
        <v>0</v>
      </c>
      <c r="AP24" s="2">
        <v>0</v>
      </c>
      <c r="AQ24" s="2">
        <v>20625</v>
      </c>
      <c r="AR24" s="2">
        <v>62633.479398033727</v>
      </c>
    </row>
    <row r="25" spans="1:44" x14ac:dyDescent="0.35">
      <c r="A25" s="1" t="s">
        <v>29</v>
      </c>
      <c r="B25" s="2">
        <v>5716.666666666667</v>
      </c>
      <c r="C25" s="2">
        <v>7203</v>
      </c>
      <c r="D25" s="2">
        <v>7570.588235294118</v>
      </c>
      <c r="E25" s="2">
        <v>5823.5294117647054</v>
      </c>
      <c r="F25" s="2">
        <v>8684.21052631579</v>
      </c>
      <c r="G25" s="2">
        <v>4029.4736842105258</v>
      </c>
      <c r="H25" s="2">
        <v>39027.46852425181</v>
      </c>
      <c r="I25" s="2">
        <v>0</v>
      </c>
      <c r="J25" s="2">
        <v>0</v>
      </c>
      <c r="K25" s="2">
        <v>210</v>
      </c>
      <c r="L25" s="2">
        <v>42.222222222222221</v>
      </c>
      <c r="M25" s="2">
        <v>0</v>
      </c>
      <c r="N25" s="2">
        <v>0</v>
      </c>
      <c r="O25" s="2">
        <v>252.22222222222223</v>
      </c>
      <c r="P25" s="2">
        <v>0</v>
      </c>
      <c r="Q25" s="2">
        <v>0</v>
      </c>
      <c r="R25" s="2">
        <v>156</v>
      </c>
      <c r="S25" s="2">
        <v>2080</v>
      </c>
      <c r="T25" s="2">
        <v>0</v>
      </c>
      <c r="U25" s="2">
        <v>0</v>
      </c>
      <c r="V25" s="2">
        <v>2236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0</v>
      </c>
      <c r="AJ25" s="2">
        <v>0</v>
      </c>
      <c r="AK25" s="2">
        <v>0</v>
      </c>
      <c r="AL25" s="2">
        <v>0</v>
      </c>
      <c r="AM25" s="2">
        <v>19479.166666666672</v>
      </c>
      <c r="AN25" s="2">
        <v>0</v>
      </c>
      <c r="AO25" s="2">
        <v>0</v>
      </c>
      <c r="AP25" s="2">
        <v>0</v>
      </c>
      <c r="AQ25" s="2">
        <v>19479.166666666672</v>
      </c>
      <c r="AR25" s="2">
        <v>60994.8574131407</v>
      </c>
    </row>
    <row r="26" spans="1:44" x14ac:dyDescent="0.35">
      <c r="A26" s="1" t="s">
        <v>30</v>
      </c>
      <c r="B26" s="2">
        <v>5716.666666666667</v>
      </c>
      <c r="C26" s="2">
        <v>7317.3333333333321</v>
      </c>
      <c r="D26" s="2">
        <v>7570.588235294118</v>
      </c>
      <c r="E26" s="2">
        <v>5823.5294117647054</v>
      </c>
      <c r="F26" s="2">
        <v>8360</v>
      </c>
      <c r="G26" s="2">
        <v>3828</v>
      </c>
      <c r="H26" s="2">
        <v>38616.117647058825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78</v>
      </c>
      <c r="S26" s="2">
        <v>1203.4285714285716</v>
      </c>
      <c r="T26" s="2">
        <v>0</v>
      </c>
      <c r="U26" s="2">
        <v>0</v>
      </c>
      <c r="V26" s="2">
        <v>1281.4285714285716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0</v>
      </c>
      <c r="AL26" s="2">
        <v>0</v>
      </c>
      <c r="AM26" s="2">
        <v>7437.5000000000009</v>
      </c>
      <c r="AN26" s="2">
        <v>0</v>
      </c>
      <c r="AO26" s="2">
        <v>0</v>
      </c>
      <c r="AP26" s="2">
        <v>0</v>
      </c>
      <c r="AQ26" s="2">
        <v>7437.5000000000009</v>
      </c>
      <c r="AR26" s="2">
        <v>47335.046218487398</v>
      </c>
    </row>
    <row r="27" spans="1:44" x14ac:dyDescent="0.35">
      <c r="A27" s="1" t="s">
        <v>31</v>
      </c>
      <c r="B27" s="2">
        <v>5716.666666666667</v>
      </c>
      <c r="C27" s="2">
        <v>8130.3703703703686</v>
      </c>
      <c r="D27" s="2">
        <v>7570.588235294118</v>
      </c>
      <c r="E27" s="2">
        <v>5823.5294117647054</v>
      </c>
      <c r="F27" s="2">
        <v>8800</v>
      </c>
      <c r="G27" s="2">
        <v>4029.4736842105258</v>
      </c>
      <c r="H27" s="2">
        <v>40070.628368306388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1203.4285714285716</v>
      </c>
      <c r="T27" s="2">
        <v>0</v>
      </c>
      <c r="U27" s="2">
        <v>0</v>
      </c>
      <c r="V27" s="2">
        <v>1203.4285714285716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2">
        <v>9916.6666666666679</v>
      </c>
      <c r="AN27" s="2">
        <v>0</v>
      </c>
      <c r="AO27" s="2">
        <v>0</v>
      </c>
      <c r="AP27" s="2">
        <v>0</v>
      </c>
      <c r="AQ27" s="2">
        <v>9916.6666666666679</v>
      </c>
      <c r="AR27" s="2">
        <v>51190.723606401632</v>
      </c>
    </row>
    <row r="28" spans="1:44" x14ac:dyDescent="0.35">
      <c r="A28" s="1" t="s">
        <v>9</v>
      </c>
      <c r="B28" s="2">
        <v>66438.343344852983</v>
      </c>
      <c r="C28" s="2">
        <v>101498.95925314935</v>
      </c>
      <c r="D28" s="2">
        <v>73831.534605804191</v>
      </c>
      <c r="E28" s="2">
        <v>35896.310000987905</v>
      </c>
      <c r="F28" s="2">
        <v>177261.69514656739</v>
      </c>
      <c r="G28" s="2">
        <v>56300.262103610796</v>
      </c>
      <c r="H28" s="2">
        <v>511227.10445497272</v>
      </c>
      <c r="I28" s="2">
        <v>0</v>
      </c>
      <c r="J28" s="2">
        <v>0</v>
      </c>
      <c r="K28" s="2">
        <v>63153.060479188833</v>
      </c>
      <c r="L28" s="2">
        <v>3382</v>
      </c>
      <c r="M28" s="2">
        <v>0</v>
      </c>
      <c r="N28" s="2">
        <v>0</v>
      </c>
      <c r="O28" s="2">
        <v>66535.060479188818</v>
      </c>
      <c r="P28" s="2">
        <v>0</v>
      </c>
      <c r="Q28" s="2">
        <v>0</v>
      </c>
      <c r="R28" s="2">
        <v>3420.8853836283115</v>
      </c>
      <c r="S28" s="2">
        <v>132108.15429531105</v>
      </c>
      <c r="T28" s="2">
        <v>3487.2286436475442</v>
      </c>
      <c r="U28" s="2">
        <v>0</v>
      </c>
      <c r="V28" s="2">
        <v>139016.26832258693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2">
        <v>345511.02779751481</v>
      </c>
      <c r="AN28" s="2">
        <v>0</v>
      </c>
      <c r="AO28" s="2">
        <v>0</v>
      </c>
      <c r="AP28" s="2">
        <v>0</v>
      </c>
      <c r="AQ28" s="2">
        <v>345511.02779751481</v>
      </c>
      <c r="AR28" s="2">
        <v>1062289.4610542632</v>
      </c>
    </row>
  </sheetData>
  <pageMargins left="0.7" right="0.7" top="0.78740157499999996" bottom="0.78740157499999996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3B638-4827-48C5-A695-C8B4C3B5E3AE}">
  <sheetPr>
    <tabColor rgb="FF92D050"/>
  </sheetPr>
  <dimension ref="A1:BE35"/>
  <sheetViews>
    <sheetView topLeftCell="A10" zoomScale="62" zoomScaleNormal="62" workbookViewId="0">
      <selection activeCell="F35" sqref="F35"/>
    </sheetView>
  </sheetViews>
  <sheetFormatPr baseColWidth="10" defaultColWidth="11.453125" defaultRowHeight="14.5" x14ac:dyDescent="0.35"/>
  <cols>
    <col min="1" max="2" width="11.453125" style="86"/>
    <col min="3" max="3" width="22.54296875" style="86" bestFit="1" customWidth="1"/>
    <col min="4" max="4" width="11.453125" style="86"/>
    <col min="5" max="5" width="21.7265625" style="86" bestFit="1" customWidth="1"/>
    <col min="6" max="6" width="21.1796875" style="86" customWidth="1"/>
    <col min="7" max="16384" width="11.453125" style="86"/>
  </cols>
  <sheetData>
    <row r="1" spans="1:57" x14ac:dyDescent="0.35">
      <c r="F1" s="86" t="s">
        <v>631</v>
      </c>
    </row>
    <row r="2" spans="1:57" x14ac:dyDescent="0.35">
      <c r="F2" s="86" t="s">
        <v>627</v>
      </c>
    </row>
    <row r="3" spans="1:57" x14ac:dyDescent="0.35">
      <c r="A3" s="86" t="s">
        <v>615</v>
      </c>
      <c r="B3" s="86" t="s">
        <v>613</v>
      </c>
      <c r="C3" s="86" t="s">
        <v>618</v>
      </c>
      <c r="D3" s="86" t="s">
        <v>620</v>
      </c>
      <c r="E3" s="86" t="s">
        <v>619</v>
      </c>
      <c r="F3" s="86" t="s">
        <v>614</v>
      </c>
      <c r="G3" s="86">
        <v>2000</v>
      </c>
      <c r="H3" s="86">
        <v>2001</v>
      </c>
      <c r="I3" s="86">
        <v>2002</v>
      </c>
      <c r="J3" s="86">
        <v>2003</v>
      </c>
      <c r="K3" s="86">
        <v>2004</v>
      </c>
      <c r="L3" s="86">
        <v>2005</v>
      </c>
      <c r="M3" s="86">
        <v>2006</v>
      </c>
      <c r="N3" s="86">
        <v>2007</v>
      </c>
      <c r="O3" s="86">
        <v>2008</v>
      </c>
      <c r="P3" s="86">
        <v>2009</v>
      </c>
      <c r="Q3" s="86">
        <v>2010</v>
      </c>
      <c r="R3" s="86">
        <v>2011</v>
      </c>
      <c r="S3" s="86">
        <v>2012</v>
      </c>
      <c r="T3" s="86">
        <v>2013</v>
      </c>
      <c r="U3" s="86">
        <v>2014</v>
      </c>
      <c r="V3" s="86">
        <v>2015</v>
      </c>
      <c r="W3" s="86">
        <v>2016</v>
      </c>
      <c r="X3" s="86">
        <v>2017</v>
      </c>
      <c r="Y3" s="86">
        <v>2018</v>
      </c>
      <c r="Z3" s="86">
        <v>2019</v>
      </c>
      <c r="AA3" s="86">
        <v>2020</v>
      </c>
      <c r="AB3" s="86">
        <v>2021</v>
      </c>
      <c r="AC3" s="86">
        <v>2022</v>
      </c>
      <c r="AD3" s="86">
        <v>2023</v>
      </c>
      <c r="AE3" s="86">
        <v>2024</v>
      </c>
      <c r="AF3" s="86">
        <v>2025</v>
      </c>
      <c r="AG3" s="86">
        <v>2026</v>
      </c>
      <c r="AH3" s="86">
        <v>2027</v>
      </c>
      <c r="AI3" s="86">
        <v>2028</v>
      </c>
      <c r="AJ3" s="86">
        <v>2029</v>
      </c>
      <c r="AK3" s="86">
        <v>2030</v>
      </c>
      <c r="AL3" s="86">
        <v>2031</v>
      </c>
      <c r="AM3" s="86">
        <v>2032</v>
      </c>
      <c r="AN3" s="86">
        <v>2033</v>
      </c>
      <c r="AO3" s="86">
        <v>2034</v>
      </c>
      <c r="AP3" s="86">
        <v>2035</v>
      </c>
      <c r="AQ3" s="86">
        <v>2036</v>
      </c>
      <c r="AR3" s="86">
        <v>2037</v>
      </c>
      <c r="AS3" s="86">
        <v>2038</v>
      </c>
      <c r="AT3" s="86">
        <v>2039</v>
      </c>
      <c r="AU3" s="86">
        <v>2040</v>
      </c>
      <c r="AV3" s="86">
        <v>2041</v>
      </c>
      <c r="AW3" s="86">
        <v>2042</v>
      </c>
      <c r="AX3" s="86">
        <v>2043</v>
      </c>
      <c r="AY3" s="86">
        <v>2044</v>
      </c>
      <c r="AZ3" s="86">
        <v>2045</v>
      </c>
      <c r="BA3" s="86">
        <v>2046</v>
      </c>
      <c r="BB3" s="86">
        <v>2047</v>
      </c>
      <c r="BC3" s="86">
        <v>2048</v>
      </c>
      <c r="BD3" s="86">
        <v>2049</v>
      </c>
      <c r="BE3" s="86">
        <v>2050</v>
      </c>
    </row>
    <row r="4" spans="1:57" x14ac:dyDescent="0.35">
      <c r="A4" s="86" t="s">
        <v>636</v>
      </c>
      <c r="C4" s="86" t="s">
        <v>5</v>
      </c>
      <c r="D4" s="87" t="s">
        <v>621</v>
      </c>
      <c r="E4" s="87"/>
      <c r="F4" s="90" t="s">
        <v>42</v>
      </c>
      <c r="G4" s="91">
        <f>'[2]EU Inhabitants'!B12*([2]Sources!$C$3/1000)*('[2]Waste Bin detailed'!$F$24/100)</f>
        <v>22.607557511561996</v>
      </c>
      <c r="H4" s="91">
        <f>'[2]EU Inhabitants'!C12*([2]Sources!$C$3/1000)*('[2]Waste Bin detailed'!$F$24/100)</f>
        <v>22.661275130538574</v>
      </c>
      <c r="I4" s="91">
        <f>'[2]EU Inhabitants'!D12*([2]Sources!$C$3/1000)*('[2]Waste Bin detailed'!$F$24/100)</f>
        <v>22.763528270923477</v>
      </c>
      <c r="J4" s="91">
        <f>'[2]EU Inhabitants'!E12*([2]Sources!$C$3/1000)*('[2]Waste Bin detailed'!$F$24/100)</f>
        <v>22.865357481724608</v>
      </c>
      <c r="K4" s="91">
        <f>'[2]EU Inhabitants'!F12*([2]Sources!$C$3/1000)*('[2]Waste Bin detailed'!$F$24/100)</f>
        <v>22.954950141727593</v>
      </c>
      <c r="L4" s="91">
        <f>'[2]EU Inhabitants'!G12*([2]Sources!$C$3/1000)*('[2]Waste Bin detailed'!$F$24/100)</f>
        <v>23.064092137848732</v>
      </c>
      <c r="M4" s="91">
        <f>'[2]EU Inhabitants'!H12*([2]Sources!$C$3/1000)*('[2]Waste Bin detailed'!$F$24/100)</f>
        <v>23.208780187975542</v>
      </c>
      <c r="N4" s="91">
        <f>'[2]EU Inhabitants'!I12*([2]Sources!$C$3/1000)*('[2]Waste Bin detailed'!$F$24/100)</f>
        <v>23.370297359391326</v>
      </c>
      <c r="O4" s="91">
        <f>'[2]EU Inhabitants'!J12*([2]Sources!$C$3/1000)*('[2]Waste Bin detailed'!$F$24/100)</f>
        <v>23.552083664031038</v>
      </c>
      <c r="P4" s="91">
        <f>'[2]EU Inhabitants'!K12*([2]Sources!$C$3/1000)*('[2]Waste Bin detailed'!$F$24/100)</f>
        <v>23.742441294942573</v>
      </c>
      <c r="Q4" s="91">
        <f>'[2]EU Inhabitants'!L12*([2]Sources!$C$3/1000)*('[2]Waste Bin detailed'!$F$24/100)</f>
        <v>23.934147993435783</v>
      </c>
      <c r="R4" s="91">
        <f>'[2]EU Inhabitants'!M12*([2]Sources!$C$3/1000)*('[2]Waste Bin detailed'!$F$24/100)</f>
        <v>24.289041086080868</v>
      </c>
      <c r="S4" s="91">
        <f>'[2]EU Inhabitants'!N12*([2]Sources!$C$3/1000)*('[2]Waste Bin detailed'!$F$24/100)</f>
        <v>24.45519277935254</v>
      </c>
      <c r="T4" s="91">
        <f>'[2]EU Inhabitants'!O12*([2]Sources!$C$3/1000)*('[2]Waste Bin detailed'!$F$24/100)</f>
        <v>24.592274384603918</v>
      </c>
      <c r="U4" s="91">
        <f>'[2]EU Inhabitants'!P12*([2]Sources!$C$3/1000)*('[2]Waste Bin detailed'!$F$24/100)</f>
        <v>24.686921080113393</v>
      </c>
      <c r="V4" s="91">
        <f>'[2]EU Inhabitants'!Q12*([2]Sources!$C$3/1000)*('[2]Waste Bin detailed'!$F$24/100)</f>
        <v>24.811525466209169</v>
      </c>
      <c r="W4" s="91">
        <f>'[2]EU Inhabitants'!R12*([2]Sources!$C$3/1000)*('[2]Waste Bin detailed'!$F$24/100)</f>
        <v>24.974568342533207</v>
      </c>
      <c r="X4" s="91">
        <f>'[2]EU Inhabitants'!S12*([2]Sources!$C$3/1000)*('[2]Waste Bin detailed'!$F$24/100)</f>
        <v>25.064233865433398</v>
      </c>
      <c r="Y4" s="91">
        <f>'[2]EU Inhabitants'!T12*([2]Sources!$C$3/1000)*('[2]Waste Bin detailed'!$F$24/100)</f>
        <v>25.167703595405055</v>
      </c>
      <c r="Z4" s="91">
        <f>'[2]EU Inhabitants'!U12*([2]Sources!$C$3/1000)*('[2]Waste Bin detailed'!$F$24/100)</f>
        <v>25.293403132925565</v>
      </c>
      <c r="AA4" s="91">
        <f>'[2]EU Inhabitants'!V12*([2]Sources!$C$3/1000)*('[2]Waste Bin detailed'!$F$24/100)</f>
        <v>25.441162464568112</v>
      </c>
      <c r="AB4" s="91">
        <f>'[2]EU Inhabitants'!W12*([2]Sources!$C$3/1000)*('[2]Waste Bin detailed'!$F$24/100)</f>
        <v>25.512539400268547</v>
      </c>
      <c r="AC4" s="91">
        <f>'[2]EU Inhabitants'!X12*([2]Sources!$C$3/1000)*('[2]Waste Bin detailed'!$F$24/100)</f>
        <v>25.651323347754747</v>
      </c>
      <c r="AD4" s="91">
        <f>'[2]EU Inhabitants'!Y12*([2]Sources!$C$3/1000)*('[2]Waste Bin detailed'!$F$24/100)</f>
        <v>25.927701148739381</v>
      </c>
      <c r="AE4" s="91">
        <f>'[2]EU Inhabitants'!Z12*([2]Sources!$C$3/1000)*('[2]Waste Bin detailed'!$F$24/100)</f>
        <v>26.031292316873053</v>
      </c>
      <c r="AF4" s="91">
        <f>'[2]EU Inhabitants'!AA12*([2]Sources!$C$3/1000)*('[2]Waste Bin detailed'!$F$24/100)</f>
        <v>26.118944174250345</v>
      </c>
      <c r="AG4" s="91">
        <f>'[2]EU Inhabitants'!AB12*([2]Sources!$C$3/1000)*('[2]Waste Bin detailed'!$F$24/100)</f>
        <v>26.203244338355972</v>
      </c>
      <c r="AH4" s="91">
        <f>'[2]EU Inhabitants'!AC12*([2]Sources!$C$3/1000)*('[2]Waste Bin detailed'!$F$24/100)</f>
        <v>26.284060331194997</v>
      </c>
      <c r="AI4" s="91">
        <f>'[2]EU Inhabitants'!AD12*([2]Sources!$C$3/1000)*('[2]Waste Bin detailed'!$F$24/100)</f>
        <v>26.36119564374162</v>
      </c>
      <c r="AJ4" s="91">
        <f>'[2]EU Inhabitants'!AE12*([2]Sources!$C$3/1000)*('[2]Waste Bin detailed'!$F$24/100)</f>
        <v>26.438341996121149</v>
      </c>
      <c r="AK4" s="91">
        <f>'[2]EU Inhabitants'!AF12*([2]Sources!$C$3/1000)*('[2]Waste Bin detailed'!$F$24/100)</f>
        <v>26.515570043264219</v>
      </c>
      <c r="AL4" s="91">
        <f>'[2]EU Inhabitants'!AG12*([2]Sources!$C$3/1000)*('[2]Waste Bin detailed'!$F$24/100)</f>
        <v>26.591910487841275</v>
      </c>
      <c r="AM4" s="91">
        <f>'[2]EU Inhabitants'!AH12*([2]Sources!$C$3/1000)*('[2]Waste Bin detailed'!$F$24/100)</f>
        <v>26.666974727733862</v>
      </c>
      <c r="AN4" s="91">
        <f>'[2]EU Inhabitants'!AI12*([2]Sources!$C$3/1000)*('[2]Waste Bin detailed'!$F$24/100)</f>
        <v>26.741104997762207</v>
      </c>
      <c r="AO4" s="91">
        <f>'[2]EU Inhabitants'!AJ12*([2]Sources!$C$3/1000)*('[2]Waste Bin detailed'!$F$24/100)</f>
        <v>26.814347665224538</v>
      </c>
      <c r="AP4" s="91">
        <f>'[2]EU Inhabitants'!AK12*([2]Sources!$C$3/1000)*('[2]Waste Bin detailed'!$F$24/100)</f>
        <v>26.892657615992849</v>
      </c>
      <c r="AQ4" s="91">
        <f>'[2]EU Inhabitants'!AL12*([2]Sources!$C$3/1000)*('[2]Waste Bin detailed'!$F$24/100)</f>
        <v>26.970159450992107</v>
      </c>
      <c r="AR4" s="91">
        <f>'[2]EU Inhabitants'!AM12*([2]Sources!$C$3/1000)*('[2]Waste Bin detailed'!$F$24/100)</f>
        <v>27.044731314336875</v>
      </c>
      <c r="AS4" s="91">
        <f>'[2]EU Inhabitants'!AN12*([2]Sources!$C$3/1000)*('[2]Waste Bin detailed'!$F$24/100)</f>
        <v>27.117539012382526</v>
      </c>
      <c r="AT4" s="91">
        <f>'[2]EU Inhabitants'!AO12*([2]Sources!$C$3/1000)*('[2]Waste Bin detailed'!$F$24/100)</f>
        <v>27.187509473370142</v>
      </c>
      <c r="AU4" s="91">
        <f>'[2]EU Inhabitants'!AP12*([2]Sources!$C$3/1000)*('[2]Waste Bin detailed'!$F$24/100)</f>
        <v>27.254742055795923</v>
      </c>
      <c r="AV4" s="91">
        <f>'[2]EU Inhabitants'!AQ12*([2]Sources!$C$3/1000)*('[2]Waste Bin detailed'!$F$24/100)</f>
        <v>27.319000507235579</v>
      </c>
      <c r="AW4" s="91">
        <f>'[2]EU Inhabitants'!AR12*([2]Sources!$C$3/1000)*('[2]Waste Bin detailed'!$F$24/100)</f>
        <v>27.379933761002547</v>
      </c>
      <c r="AX4" s="91">
        <f>'[2]EU Inhabitants'!AS12*([2]Sources!$C$3/1000)*('[2]Waste Bin detailed'!$F$24/100)</f>
        <v>27.437228285842174</v>
      </c>
      <c r="AY4" s="91">
        <f>'[2]EU Inhabitants'!AT12*([2]Sources!$C$3/1000)*('[2]Waste Bin detailed'!$F$24/100)</f>
        <v>27.490910577353436</v>
      </c>
      <c r="AZ4" s="91">
        <f>'[2]EU Inhabitants'!AU12*([2]Sources!$C$3/1000)*('[2]Waste Bin detailed'!$F$24/100)</f>
        <v>27.541038042667473</v>
      </c>
      <c r="BA4" s="91">
        <f>'[2]EU Inhabitants'!AV12*([2]Sources!$C$3/1000)*('[2]Waste Bin detailed'!$F$24/100)</f>
        <v>27.587747575712378</v>
      </c>
      <c r="BB4" s="91">
        <f>'[2]EU Inhabitants'!AW12*([2]Sources!$C$3/1000)*('[2]Waste Bin detailed'!$F$24/100)</f>
        <v>27.629946233029997</v>
      </c>
      <c r="BC4" s="91">
        <f>'[2]EU Inhabitants'!AX12*([2]Sources!$C$3/1000)*('[2]Waste Bin detailed'!$F$24/100)</f>
        <v>27.667788572281079</v>
      </c>
      <c r="BD4" s="91">
        <f>'[2]EU Inhabitants'!AY12*([2]Sources!$C$3/1000)*('[2]Waste Bin detailed'!$F$24/100)</f>
        <v>27.70095885424438</v>
      </c>
      <c r="BE4" s="91">
        <f>'[2]EU Inhabitants'!AZ12*([2]Sources!$C$3/1000)*('[2]Waste Bin detailed'!$F$24/100)</f>
        <v>27.730287274354776</v>
      </c>
    </row>
    <row r="5" spans="1:57" x14ac:dyDescent="0.35">
      <c r="A5" s="86" t="s">
        <v>636</v>
      </c>
      <c r="C5" s="86" t="s">
        <v>5</v>
      </c>
      <c r="D5" s="87" t="s">
        <v>621</v>
      </c>
      <c r="E5" s="87"/>
      <c r="F5" s="90" t="s">
        <v>43</v>
      </c>
      <c r="G5" s="91">
        <f>'[2]EU Inhabitants'!B13*('[2]Weighted Average'!B11/1000)*('[2]Waste Bin detailed'!$F$24/100)</f>
        <v>30.236915102623936</v>
      </c>
      <c r="H5" s="91">
        <f>'[2]EU Inhabitants'!C13*('[2]Weighted Average'!C11/1000)*('[2]Waste Bin detailed'!$F$24/100)</f>
        <v>30.083963623368657</v>
      </c>
      <c r="I5" s="91">
        <f>'[2]EU Inhabitants'!D13*('[2]Weighted Average'!D11/1000)*('[2]Waste Bin detailed'!$F$24/100)</f>
        <v>29.048752602310024</v>
      </c>
      <c r="J5" s="91">
        <f>'[2]EU Inhabitants'!E13*('[2]Weighted Average'!E11/1000)*('[2]Waste Bin detailed'!$F$24/100)</f>
        <v>28.814977190530325</v>
      </c>
      <c r="K5" s="91">
        <f>'[2]EU Inhabitants'!F13*('[2]Weighted Average'!F11/1000)*('[2]Waste Bin detailed'!$F$24/100)</f>
        <v>28.593465041447111</v>
      </c>
      <c r="L5" s="91">
        <f>'[2]EU Inhabitants'!G13*('[2]Weighted Average'!G11/1000)*('[2]Waste Bin detailed'!$F$24/100)</f>
        <v>28.387183957067197</v>
      </c>
      <c r="M5" s="91">
        <f>'[2]EU Inhabitants'!H13*('[2]Weighted Average'!H11/1000)*('[2]Waste Bin detailed'!$F$24/100)</f>
        <v>28.168535861185791</v>
      </c>
      <c r="N5" s="91">
        <f>'[2]EU Inhabitants'!I13*('[2]Weighted Average'!I11/1000)*('[2]Waste Bin detailed'!$F$24/100)</f>
        <v>27.954941465259878</v>
      </c>
      <c r="O5" s="91">
        <f>'[2]EU Inhabitants'!J13*('[2]Weighted Average'!J11/1000)*('[2]Waste Bin detailed'!$F$24/100)</f>
        <v>27.74739330070895</v>
      </c>
      <c r="P5" s="91">
        <f>'[2]EU Inhabitants'!K13*('[2]Weighted Average'!K11/1000)*('[2]Waste Bin detailed'!$F$24/100)</f>
        <v>27.553681294410136</v>
      </c>
      <c r="Q5" s="91">
        <f>'[2]EU Inhabitants'!L13*('[2]Weighted Average'!L11/1000)*('[2]Waste Bin detailed'!$F$24/100)</f>
        <v>27.378987469881135</v>
      </c>
      <c r="R5" s="91">
        <f>'[2]EU Inhabitants'!M13*('[2]Weighted Average'!M11/1000)*('[2]Waste Bin detailed'!$F$24/100)</f>
        <v>27.170404402462573</v>
      </c>
      <c r="S5" s="91">
        <f>'[2]EU Inhabitants'!N13*('[2]Weighted Average'!N11/1000)*('[2]Waste Bin detailed'!$F$24/100)</f>
        <v>27.011144786770764</v>
      </c>
      <c r="T5" s="91">
        <f>'[2]EU Inhabitants'!O13*('[2]Weighted Average'!O11/1000)*('[2]Waste Bin detailed'!$F$24/100)</f>
        <v>26.853164854350762</v>
      </c>
      <c r="U5" s="91">
        <f>'[2]EU Inhabitants'!P13*('[2]Weighted Average'!P11/1000)*('[2]Waste Bin detailed'!$F$24/100)</f>
        <v>26.712896328157999</v>
      </c>
      <c r="V5" s="91">
        <f>'[2]EU Inhabitants'!Q13*('[2]Weighted Average'!Q11/1000)*('[2]Waste Bin detailed'!$F$24/100)</f>
        <v>26.557088842995583</v>
      </c>
      <c r="W5" s="91">
        <f>'[2]EU Inhabitants'!R13*('[2]Weighted Average'!R11/1000)*('[2]Waste Bin detailed'!$F$24/100)</f>
        <v>26.386496959551852</v>
      </c>
      <c r="X5" s="91">
        <f>'[2]EU Inhabitants'!S13*('[2]Weighted Average'!S11/1000)*('[2]Waste Bin detailed'!$F$24/100)</f>
        <v>26.20022326373358</v>
      </c>
      <c r="Y5" s="91">
        <f>'[2]EU Inhabitants'!T13*('[2]Weighted Average'!T11/1000)*('[2]Waste Bin detailed'!$F$24/100)</f>
        <v>26.010638471564629</v>
      </c>
      <c r="Z5" s="91">
        <f>'[2]EU Inhabitants'!U13*('[2]Weighted Average'!U11/1000)*('[2]Waste Bin detailed'!$F$24/100)</f>
        <v>26.253493454827652</v>
      </c>
      <c r="AA5" s="91">
        <f>'[2]EU Inhabitants'!V13*('[2]Weighted Average'!V11/1000)*('[2]Waste Bin detailed'!$F$24/100)</f>
        <v>26.071438627337503</v>
      </c>
      <c r="AB5" s="91">
        <f>'[2]EU Inhabitants'!W13*('[2]Weighted Average'!W11/1000)*('[2]Waste Bin detailed'!$F$24/100)</f>
        <v>25.942054283233158</v>
      </c>
      <c r="AC5" s="91">
        <f>'[2]EU Inhabitants'!X13*('[2]Weighted Average'!X11/1000)*('[2]Waste Bin detailed'!$F$24/100)</f>
        <v>25.651963100493024</v>
      </c>
      <c r="AD5" s="91">
        <f>'[2]EU Inhabitants'!Y13*('[2]Weighted Average'!Y11/1000)*('[2]Waste Bin detailed'!$F$24/100)</f>
        <v>24.186952576229839</v>
      </c>
      <c r="AE5" s="91">
        <f>'[2]EU Inhabitants'!Z13*('[2]Weighted Average'!Z11/1000)*('[2]Waste Bin detailed'!$F$24/100)</f>
        <v>25.947814193160173</v>
      </c>
      <c r="AF5" s="91">
        <f>'[2]EU Inhabitants'!AA13*('[2]Weighted Average'!AA11/1000)*('[2]Waste Bin detailed'!$F$24/100)</f>
        <v>25.727152214208964</v>
      </c>
      <c r="AG5" s="91">
        <f>'[2]EU Inhabitants'!AB13*('[2]Weighted Average'!AB11/1000)*('[2]Waste Bin detailed'!$F$24/100)</f>
        <v>25.508878727695571</v>
      </c>
      <c r="AH5" s="91">
        <f>'[2]EU Inhabitants'!AC13*('[2]Weighted Average'!AC11/1000)*('[2]Waste Bin detailed'!$F$24/100)</f>
        <v>25.290748880319292</v>
      </c>
      <c r="AI5" s="91">
        <f>'[2]EU Inhabitants'!AD13*('[2]Weighted Average'!AD11/1000)*('[2]Waste Bin detailed'!$F$24/100)</f>
        <v>25.071596373929633</v>
      </c>
      <c r="AJ5" s="91">
        <f>'[2]EU Inhabitants'!AE13*('[2]Weighted Average'!AE11/1000)*('[2]Waste Bin detailed'!$F$24/100)</f>
        <v>24.859975698052502</v>
      </c>
      <c r="AK5" s="91">
        <f>'[2]EU Inhabitants'!AF13*('[2]Weighted Average'!AF11/1000)*('[2]Waste Bin detailed'!$F$24/100)</f>
        <v>24.653958501355589</v>
      </c>
      <c r="AL5" s="91">
        <f>'[2]EU Inhabitants'!AG13*('[2]Weighted Average'!AG11/1000)*('[2]Waste Bin detailed'!$F$24/100)</f>
        <v>24.454187460034774</v>
      </c>
      <c r="AM5" s="91">
        <f>'[2]EU Inhabitants'!AH13*('[2]Weighted Average'!AH11/1000)*('[2]Waste Bin detailed'!$F$24/100)</f>
        <v>24.260519966361738</v>
      </c>
      <c r="AN5" s="91">
        <f>'[2]EU Inhabitants'!AI13*('[2]Weighted Average'!AI11/1000)*('[2]Waste Bin detailed'!$F$24/100)</f>
        <v>24.074250521058708</v>
      </c>
      <c r="AO5" s="91">
        <f>'[2]EU Inhabitants'!AJ13*('[2]Weighted Average'!AJ11/1000)*('[2]Waste Bin detailed'!$F$24/100)</f>
        <v>23.899059987331217</v>
      </c>
      <c r="AP5" s="91">
        <f>'[2]EU Inhabitants'!AK13*('[2]Weighted Average'!AK11/1000)*('[2]Waste Bin detailed'!$F$24/100)</f>
        <v>23.75332414477877</v>
      </c>
      <c r="AQ5" s="91">
        <f>'[2]EU Inhabitants'!AL13*('[2]Weighted Average'!AL11/1000)*('[2]Waste Bin detailed'!$F$24/100)</f>
        <v>23.611312449913733</v>
      </c>
      <c r="AR5" s="91">
        <f>'[2]EU Inhabitants'!AM13*('[2]Weighted Average'!AM11/1000)*('[2]Waste Bin detailed'!$F$24/100)</f>
        <v>23.472287550721422</v>
      </c>
      <c r="AS5" s="91">
        <f>'[2]EU Inhabitants'!AN13*('[2]Weighted Average'!AN11/1000)*('[2]Waste Bin detailed'!$F$24/100)</f>
        <v>23.336513746150299</v>
      </c>
      <c r="AT5" s="91">
        <f>'[2]EU Inhabitants'!AO13*('[2]Weighted Average'!AO11/1000)*('[2]Waste Bin detailed'!$F$24/100)</f>
        <v>23.20744889478307</v>
      </c>
      <c r="AU5" s="91">
        <f>'[2]EU Inhabitants'!AP13*('[2]Weighted Average'!AP11/1000)*('[2]Waste Bin detailed'!$F$24/100)</f>
        <v>23.08417821034519</v>
      </c>
      <c r="AV5" s="91">
        <f>'[2]EU Inhabitants'!AQ13*('[2]Weighted Average'!AQ11/1000)*('[2]Waste Bin detailed'!$F$24/100)</f>
        <v>22.963509821812202</v>
      </c>
      <c r="AW5" s="91">
        <f>'[2]EU Inhabitants'!AR13*('[2]Weighted Average'!AR11/1000)*('[2]Waste Bin detailed'!$F$24/100)</f>
        <v>22.846240487951366</v>
      </c>
      <c r="AX5" s="91">
        <f>'[2]EU Inhabitants'!AS13*('[2]Weighted Average'!AS11/1000)*('[2]Waste Bin detailed'!$F$24/100)</f>
        <v>22.731391522123594</v>
      </c>
      <c r="AY5" s="91">
        <f>'[2]EU Inhabitants'!AT13*('[2]Weighted Average'!AT11/1000)*('[2]Waste Bin detailed'!$F$24/100)</f>
        <v>22.618182453915885</v>
      </c>
      <c r="AZ5" s="91">
        <f>'[2]EU Inhabitants'!AU13*('[2]Weighted Average'!AU11/1000)*('[2]Waste Bin detailed'!$F$24/100)</f>
        <v>22.507465534894202</v>
      </c>
      <c r="BA5" s="91">
        <f>'[2]EU Inhabitants'!AV13*('[2]Weighted Average'!AV11/1000)*('[2]Waste Bin detailed'!$F$24/100)</f>
        <v>22.397115463967854</v>
      </c>
      <c r="BB5" s="91">
        <f>'[2]EU Inhabitants'!AW13*('[2]Weighted Average'!AW11/1000)*('[2]Waste Bin detailed'!$F$24/100)</f>
        <v>22.288225899423526</v>
      </c>
      <c r="BC5" s="91">
        <f>'[2]EU Inhabitants'!AX13*('[2]Weighted Average'!AX11/1000)*('[2]Waste Bin detailed'!$F$24/100)</f>
        <v>22.180408003359421</v>
      </c>
      <c r="BD5" s="91">
        <f>'[2]EU Inhabitants'!AY13*('[2]Weighted Average'!AY11/1000)*('[2]Waste Bin detailed'!$F$24/100)</f>
        <v>22.073987046976477</v>
      </c>
      <c r="BE5" s="91">
        <f>'[2]EU Inhabitants'!AZ13*('[2]Weighted Average'!AZ11/1000)*('[2]Waste Bin detailed'!$F$24/100)</f>
        <v>21.968645522443857</v>
      </c>
    </row>
    <row r="6" spans="1:57" x14ac:dyDescent="0.35">
      <c r="A6" s="86" t="s">
        <v>636</v>
      </c>
      <c r="C6" s="86" t="s">
        <v>5</v>
      </c>
      <c r="D6" s="87" t="s">
        <v>621</v>
      </c>
      <c r="E6" s="87"/>
      <c r="F6" s="90" t="s">
        <v>46</v>
      </c>
      <c r="G6" s="91">
        <f>'[2]EU Inhabitants'!B14*('[2]Weighted Average'!B11/1000)*('[2]Waste Bin detailed'!$F$24/100)</f>
        <v>37.941970632011618</v>
      </c>
      <c r="H6" s="91">
        <f>'[2]EU Inhabitants'!C14*('[2]Weighted Average'!C11/1000)*('[2]Waste Bin detailed'!$F$24/100)</f>
        <v>37.771781920160421</v>
      </c>
      <c r="I6" s="91">
        <f>'[2]EU Inhabitants'!D14*('[2]Weighted Average'!D11/1000)*('[2]Waste Bin detailed'!$F$24/100)</f>
        <v>37.658988318970287</v>
      </c>
      <c r="J6" s="91">
        <f>'[2]EU Inhabitants'!E14*('[2]Weighted Average'!E11/1000)*('[2]Waste Bin detailed'!$F$24/100)</f>
        <v>37.627406659617165</v>
      </c>
      <c r="K6" s="91">
        <f>'[2]EU Inhabitants'!F14*('[2]Weighted Average'!F11/1000)*('[2]Waste Bin detailed'!$F$24/100)</f>
        <v>37.63909168282057</v>
      </c>
      <c r="L6" s="91">
        <f>'[2]EU Inhabitants'!G14*('[2]Weighted Average'!G11/1000)*('[2]Waste Bin detailed'!$F$24/100)</f>
        <v>37.655462598385235</v>
      </c>
      <c r="M6" s="91">
        <f>'[2]EU Inhabitants'!H14*('[2]Weighted Average'!H11/1000)*('[2]Waste Bin detailed'!$F$24/100)</f>
        <v>37.746649802990866</v>
      </c>
      <c r="N6" s="91">
        <f>'[2]EU Inhabitants'!I14*('[2]Weighted Average'!I11/1000)*('[2]Waste Bin detailed'!$F$24/100)</f>
        <v>37.854068607760588</v>
      </c>
      <c r="O6" s="91">
        <f>'[2]EU Inhabitants'!J14*('[2]Weighted Average'!J11/1000)*('[2]Waste Bin detailed'!$F$24/100)</f>
        <v>38.175435216591531</v>
      </c>
      <c r="P6" s="91">
        <f>'[2]EU Inhabitants'!K14*('[2]Weighted Average'!K11/1000)*('[2]Waste Bin detailed'!$F$24/100)</f>
        <v>38.471156282185831</v>
      </c>
      <c r="Q6" s="91">
        <f>'[2]EU Inhabitants'!L14*('[2]Weighted Average'!L11/1000)*('[2]Waste Bin detailed'!$F$24/100)</f>
        <v>38.594773300693362</v>
      </c>
      <c r="R6" s="91">
        <f>'[2]EU Inhabitants'!M14*('[2]Weighted Average'!M11/1000)*('[2]Waste Bin detailed'!$F$24/100)</f>
        <v>38.663598604809621</v>
      </c>
      <c r="S6" s="91">
        <f>'[2]EU Inhabitants'!N14*('[2]Weighted Average'!N11/1000)*('[2]Waste Bin detailed'!$F$24/100)</f>
        <v>38.727367410148375</v>
      </c>
      <c r="T6" s="91">
        <f>'[2]EU Inhabitants'!O14*('[2]Weighted Average'!O11/1000)*('[2]Waste Bin detailed'!$F$24/100)</f>
        <v>38.765766000978431</v>
      </c>
      <c r="U6" s="91">
        <f>'[2]EU Inhabitants'!P14*('[2]Weighted Average'!P11/1000)*('[2]Waste Bin detailed'!$F$24/100)</f>
        <v>38.756510800185872</v>
      </c>
      <c r="V6" s="91">
        <f>'[2]EU Inhabitants'!Q14*('[2]Weighted Average'!Q11/1000)*('[2]Waste Bin detailed'!$F$24/100)</f>
        <v>38.858402036006126</v>
      </c>
      <c r="W6" s="91">
        <f>'[2]EU Inhabitants'!R14*('[2]Weighted Average'!R11/1000)*('[2]Waste Bin detailed'!$F$24/100)</f>
        <v>38.927502735767199</v>
      </c>
      <c r="X6" s="91">
        <f>'[2]EU Inhabitants'!S14*('[2]Weighted Average'!S11/1000)*('[2]Waste Bin detailed'!$F$24/100)</f>
        <v>39.027449836282315</v>
      </c>
      <c r="Y6" s="91">
        <f>'[2]EU Inhabitants'!T14*('[2]Weighted Average'!T11/1000)*('[2]Waste Bin detailed'!$F$24/100)</f>
        <v>39.145102671620684</v>
      </c>
      <c r="Z6" s="91">
        <f>'[2]EU Inhabitants'!U14*('[2]Weighted Average'!U11/1000)*('[2]Waste Bin detailed'!$F$24/100)</f>
        <v>39.941842409052796</v>
      </c>
      <c r="AA6" s="91">
        <f>'[2]EU Inhabitants'!V14*('[2]Weighted Average'!V11/1000)*('[2]Waste Bin detailed'!$F$24/100)</f>
        <v>40.10747266884831</v>
      </c>
      <c r="AB6" s="91">
        <f>'[2]EU Inhabitants'!W14*('[2]Weighted Average'!W11/1000)*('[2]Waste Bin detailed'!$F$24/100)</f>
        <v>39.363220671009522</v>
      </c>
      <c r="AC6" s="91">
        <f>'[2]EU Inhabitants'!X14*('[2]Weighted Average'!X11/1000)*('[2]Waste Bin detailed'!$F$24/100)</f>
        <v>39.446799978227126</v>
      </c>
      <c r="AD6" s="91">
        <f>'[2]EU Inhabitants'!Y14*('[2]Weighted Average'!Y11/1000)*('[2]Waste Bin detailed'!$F$24/100)</f>
        <v>40.616735312343963</v>
      </c>
      <c r="AE6" s="91">
        <f>'[2]EU Inhabitants'!Z14*('[2]Weighted Average'!Z11/1000)*('[2]Waste Bin detailed'!$F$24/100)</f>
        <v>41.439952465735097</v>
      </c>
      <c r="AF6" s="91">
        <f>'[2]EU Inhabitants'!AA14*('[2]Weighted Average'!AA11/1000)*('[2]Waste Bin detailed'!$F$24/100)</f>
        <v>41.316383306861674</v>
      </c>
      <c r="AG6" s="91">
        <f>'[2]EU Inhabitants'!AB14*('[2]Weighted Average'!AB11/1000)*('[2]Waste Bin detailed'!$F$24/100)</f>
        <v>41.189810330409188</v>
      </c>
      <c r="AH6" s="91">
        <f>'[2]EU Inhabitants'!AC14*('[2]Weighted Average'!AC11/1000)*('[2]Waste Bin detailed'!$F$24/100)</f>
        <v>41.062349374607059</v>
      </c>
      <c r="AI6" s="91">
        <f>'[2]EU Inhabitants'!AD14*('[2]Weighted Average'!AD11/1000)*('[2]Waste Bin detailed'!$F$24/100)</f>
        <v>40.931215685220621</v>
      </c>
      <c r="AJ6" s="91">
        <f>'[2]EU Inhabitants'!AE14*('[2]Weighted Average'!AE11/1000)*('[2]Waste Bin detailed'!$F$24/100)</f>
        <v>40.810028901742257</v>
      </c>
      <c r="AK6" s="91">
        <f>'[2]EU Inhabitants'!AF14*('[2]Weighted Average'!AF11/1000)*('[2]Waste Bin detailed'!$F$24/100)</f>
        <v>40.693839121133685</v>
      </c>
      <c r="AL6" s="91">
        <f>'[2]EU Inhabitants'!AG14*('[2]Weighted Average'!AG11/1000)*('[2]Waste Bin detailed'!$F$24/100)</f>
        <v>40.580036730858232</v>
      </c>
      <c r="AM6" s="91">
        <f>'[2]EU Inhabitants'!AH14*('[2]Weighted Average'!AH11/1000)*('[2]Waste Bin detailed'!$F$24/100)</f>
        <v>40.46865446233177</v>
      </c>
      <c r="AN6" s="91">
        <f>'[2]EU Inhabitants'!AI14*('[2]Weighted Average'!AI11/1000)*('[2]Waste Bin detailed'!$F$24/100)</f>
        <v>40.36231681564724</v>
      </c>
      <c r="AO6" s="91">
        <f>'[2]EU Inhabitants'!AJ14*('[2]Weighted Average'!AJ11/1000)*('[2]Waste Bin detailed'!$F$24/100)</f>
        <v>40.262316212619744</v>
      </c>
      <c r="AP6" s="91">
        <f>'[2]EU Inhabitants'!AK14*('[2]Weighted Average'!AK11/1000)*('[2]Waste Bin detailed'!$F$24/100)</f>
        <v>40.236904125941621</v>
      </c>
      <c r="AQ6" s="91">
        <f>'[2]EU Inhabitants'!AL14*('[2]Weighted Average'!AL11/1000)*('[2]Waste Bin detailed'!$F$24/100)</f>
        <v>40.215607820532711</v>
      </c>
      <c r="AR6" s="91">
        <f>'[2]EU Inhabitants'!AM14*('[2]Weighted Average'!AM11/1000)*('[2]Waste Bin detailed'!$F$24/100)</f>
        <v>40.196389236481693</v>
      </c>
      <c r="AS6" s="91">
        <f>'[2]EU Inhabitants'!AN14*('[2]Weighted Average'!AN11/1000)*('[2]Waste Bin detailed'!$F$24/100)</f>
        <v>40.187501428593912</v>
      </c>
      <c r="AT6" s="91">
        <f>'[2]EU Inhabitants'!AO14*('[2]Weighted Average'!AO11/1000)*('[2]Waste Bin detailed'!$F$24/100)</f>
        <v>40.185390316204433</v>
      </c>
      <c r="AU6" s="91">
        <f>'[2]EU Inhabitants'!AP14*('[2]Weighted Average'!AP11/1000)*('[2]Waste Bin detailed'!$F$24/100)</f>
        <v>40.190585160917713</v>
      </c>
      <c r="AV6" s="91">
        <f>'[2]EU Inhabitants'!AQ14*('[2]Weighted Average'!AQ11/1000)*('[2]Waste Bin detailed'!$F$24/100)</f>
        <v>40.199073460728215</v>
      </c>
      <c r="AW6" s="91">
        <f>'[2]EU Inhabitants'!AR14*('[2]Weighted Average'!AR11/1000)*('[2]Waste Bin detailed'!$F$24/100)</f>
        <v>40.210195139257998</v>
      </c>
      <c r="AX6" s="91">
        <f>'[2]EU Inhabitants'!AS14*('[2]Weighted Average'!AS11/1000)*('[2]Waste Bin detailed'!$F$24/100)</f>
        <v>40.22307675569386</v>
      </c>
      <c r="AY6" s="91">
        <f>'[2]EU Inhabitants'!AT14*('[2]Weighted Average'!AT11/1000)*('[2]Waste Bin detailed'!$F$24/100)</f>
        <v>40.238121642217855</v>
      </c>
      <c r="AZ6" s="91">
        <f>'[2]EU Inhabitants'!AU14*('[2]Weighted Average'!AU11/1000)*('[2]Waste Bin detailed'!$F$24/100)</f>
        <v>40.253688692147485</v>
      </c>
      <c r="BA6" s="91">
        <f>'[2]EU Inhabitants'!AV14*('[2]Weighted Average'!AV11/1000)*('[2]Waste Bin detailed'!$F$24/100)</f>
        <v>40.266076000900014</v>
      </c>
      <c r="BB6" s="91">
        <f>'[2]EU Inhabitants'!AW14*('[2]Weighted Average'!AW11/1000)*('[2]Waste Bin detailed'!$F$24/100)</f>
        <v>40.276934223497825</v>
      </c>
      <c r="BC6" s="91">
        <f>'[2]EU Inhabitants'!AX14*('[2]Weighted Average'!AX11/1000)*('[2]Waste Bin detailed'!$F$24/100)</f>
        <v>40.288141108378547</v>
      </c>
      <c r="BD6" s="91">
        <f>'[2]EU Inhabitants'!AY14*('[2]Weighted Average'!AY11/1000)*('[2]Waste Bin detailed'!$F$24/100)</f>
        <v>40.29821287630827</v>
      </c>
      <c r="BE6" s="91">
        <f>'[2]EU Inhabitants'!AZ14*('[2]Weighted Average'!AZ11/1000)*('[2]Waste Bin detailed'!$F$24/100)</f>
        <v>40.307214424729921</v>
      </c>
    </row>
    <row r="7" spans="1:57" x14ac:dyDescent="0.35">
      <c r="A7" s="86" t="s">
        <v>636</v>
      </c>
      <c r="C7" s="86" t="s">
        <v>5</v>
      </c>
      <c r="D7" s="87" t="s">
        <v>621</v>
      </c>
      <c r="E7" s="87"/>
      <c r="F7" s="90" t="s">
        <v>47</v>
      </c>
      <c r="G7" s="91">
        <f>'[2]EU Inhabitants'!B15*('[2]Weighted Average'!B11/1000)*('[2]Waste Bin detailed'!$F$24/100)</f>
        <v>19.67596167190025</v>
      </c>
      <c r="H7" s="91">
        <f>'[2]EU Inhabitants'!C15*('[2]Weighted Average'!C11/1000)*('[2]Waste Bin detailed'!$F$24/100)</f>
        <v>19.746749017443484</v>
      </c>
      <c r="I7" s="91">
        <f>'[2]EU Inhabitants'!D15*('[2]Weighted Average'!D11/1000)*('[2]Waste Bin detailed'!$F$24/100)</f>
        <v>19.817976052000386</v>
      </c>
      <c r="J7" s="91">
        <f>'[2]EU Inhabitants'!E15*('[2]Weighted Average'!E11/1000)*('[2]Waste Bin detailed'!$F$24/100)</f>
        <v>19.873872547155855</v>
      </c>
      <c r="K7" s="91">
        <f>'[2]EU Inhabitants'!F15*('[2]Weighted Average'!F11/1000)*('[2]Waste Bin detailed'!$F$24/100)</f>
        <v>19.926959507200653</v>
      </c>
      <c r="L7" s="91">
        <f>'[2]EU Inhabitants'!G15*('[2]Weighted Average'!G11/1000)*('[2]Waste Bin detailed'!$F$24/100)</f>
        <v>19.97959168771542</v>
      </c>
      <c r="M7" s="91">
        <f>'[2]EU Inhabitants'!H15*('[2]Weighted Average'!H11/1000)*('[2]Waste Bin detailed'!$F$24/100)</f>
        <v>20.038817548211455</v>
      </c>
      <c r="N7" s="91">
        <f>'[2]EU Inhabitants'!I15*('[2]Weighted Average'!I11/1000)*('[2]Waste Bin detailed'!$F$24/100)</f>
        <v>20.108212037724812</v>
      </c>
      <c r="O7" s="91">
        <f>'[2]EU Inhabitants'!J15*('[2]Weighted Average'!J11/1000)*('[2]Waste Bin detailed'!$F$24/100)</f>
        <v>20.210014111393207</v>
      </c>
      <c r="P7" s="91">
        <f>'[2]EU Inhabitants'!K15*('[2]Weighted Average'!K11/1000)*('[2]Waste Bin detailed'!$F$24/100)</f>
        <v>20.337263183264927</v>
      </c>
      <c r="Q7" s="91">
        <f>'[2]EU Inhabitants'!L15*('[2]Weighted Average'!L11/1000)*('[2]Waste Bin detailed'!$F$24/100)</f>
        <v>20.417717609403876</v>
      </c>
      <c r="R7" s="91">
        <f>'[2]EU Inhabitants'!M15*('[2]Weighted Average'!M11/1000)*('[2]Waste Bin detailed'!$F$24/100)</f>
        <v>20.501516533862201</v>
      </c>
      <c r="S7" s="91">
        <f>'[2]EU Inhabitants'!N15*('[2]Weighted Average'!N11/1000)*('[2]Waste Bin detailed'!$F$24/100)</f>
        <v>20.572064626506688</v>
      </c>
      <c r="T7" s="91">
        <f>'[2]EU Inhabitants'!O15*('[2]Weighted Average'!O11/1000)*('[2]Waste Bin detailed'!$F$24/100)</f>
        <v>20.653060517874199</v>
      </c>
      <c r="U7" s="91">
        <f>'[2]EU Inhabitants'!P15*('[2]Weighted Average'!P11/1000)*('[2]Waste Bin detailed'!$F$24/100)</f>
        <v>20.746128369948341</v>
      </c>
      <c r="V7" s="91">
        <f>'[2]EU Inhabitants'!Q15*('[2]Weighted Average'!Q11/1000)*('[2]Waste Bin detailed'!$F$24/100)</f>
        <v>20.869400435955072</v>
      </c>
      <c r="W7" s="91">
        <f>'[2]EU Inhabitants'!R15*('[2]Weighted Average'!R11/1000)*('[2]Waste Bin detailed'!$F$24/100)</f>
        <v>21.051007572901177</v>
      </c>
      <c r="X7" s="91">
        <f>'[2]EU Inhabitants'!S15*('[2]Weighted Average'!S11/1000)*('[2]Waste Bin detailed'!$F$24/100)</f>
        <v>21.208395054256982</v>
      </c>
      <c r="Y7" s="91">
        <f>'[2]EU Inhabitants'!T15*('[2]Weighted Average'!T11/1000)*('[2]Waste Bin detailed'!$F$24/100)</f>
        <v>21.329321677799673</v>
      </c>
      <c r="Z7" s="91">
        <f>'[2]EU Inhabitants'!U15*('[2]Weighted Average'!U11/1000)*('[2]Waste Bin detailed'!$F$24/100)</f>
        <v>21.775580040582511</v>
      </c>
      <c r="AA7" s="91">
        <f>'[2]EU Inhabitants'!V15*('[2]Weighted Average'!V11/1000)*('[2]Waste Bin detailed'!$F$24/100)</f>
        <v>21.838193380351356</v>
      </c>
      <c r="AB7" s="91">
        <f>'[2]EU Inhabitants'!W15*('[2]Weighted Average'!W11/1000)*('[2]Waste Bin detailed'!$F$24/100)</f>
        <v>21.904389936500753</v>
      </c>
      <c r="AC7" s="91">
        <f>'[2]EU Inhabitants'!X15*('[2]Weighted Average'!X11/1000)*('[2]Waste Bin detailed'!$F$24/100)</f>
        <v>22.030434424779425</v>
      </c>
      <c r="AD7" s="91">
        <f>'[2]EU Inhabitants'!Y15*('[2]Weighted Average'!Y11/1000)*('[2]Waste Bin detailed'!$F$24/100)</f>
        <v>22.254850318823308</v>
      </c>
      <c r="AE7" s="91">
        <f>'[2]EU Inhabitants'!Z15*('[2]Weighted Average'!Z11/1000)*('[2]Waste Bin detailed'!$F$24/100)</f>
        <v>22.349871748341311</v>
      </c>
      <c r="AF7" s="91">
        <f>'[2]EU Inhabitants'!AA15*('[2]Weighted Average'!AA11/1000)*('[2]Waste Bin detailed'!$F$24/100)</f>
        <v>22.425450217970152</v>
      </c>
      <c r="AG7" s="91">
        <f>'[2]EU Inhabitants'!AB15*('[2]Weighted Average'!AB11/1000)*('[2]Waste Bin detailed'!$F$24/100)</f>
        <v>22.494997392468964</v>
      </c>
      <c r="AH7" s="91">
        <f>'[2]EU Inhabitants'!AC15*('[2]Weighted Average'!AC11/1000)*('[2]Waste Bin detailed'!$F$24/100)</f>
        <v>22.558701559596788</v>
      </c>
      <c r="AI7" s="91">
        <f>'[2]EU Inhabitants'!AD15*('[2]Weighted Average'!AD11/1000)*('[2]Waste Bin detailed'!$F$24/100)</f>
        <v>22.615516657629804</v>
      </c>
      <c r="AJ7" s="91">
        <f>'[2]EU Inhabitants'!AE15*('[2]Weighted Average'!AE11/1000)*('[2]Waste Bin detailed'!$F$24/100)</f>
        <v>22.671701184486867</v>
      </c>
      <c r="AK7" s="91">
        <f>'[2]EU Inhabitants'!AF15*('[2]Weighted Average'!AF11/1000)*('[2]Waste Bin detailed'!$F$24/100)</f>
        <v>22.724686765991901</v>
      </c>
      <c r="AL7" s="91">
        <f>'[2]EU Inhabitants'!AG15*('[2]Weighted Average'!AG11/1000)*('[2]Waste Bin detailed'!$F$24/100)</f>
        <v>22.774060617857135</v>
      </c>
      <c r="AM7" s="91">
        <f>'[2]EU Inhabitants'!AH15*('[2]Weighted Average'!AH11/1000)*('[2]Waste Bin detailed'!$F$24/100)</f>
        <v>22.818988019334554</v>
      </c>
      <c r="AN7" s="91">
        <f>'[2]EU Inhabitants'!AI15*('[2]Weighted Average'!AI11/1000)*('[2]Waste Bin detailed'!$F$24/100)</f>
        <v>22.857740452039241</v>
      </c>
      <c r="AO7" s="91">
        <f>'[2]EU Inhabitants'!AJ15*('[2]Weighted Average'!AJ11/1000)*('[2]Waste Bin detailed'!$F$24/100)</f>
        <v>22.890426114898968</v>
      </c>
      <c r="AP7" s="91">
        <f>'[2]EU Inhabitants'!AK15*('[2]Weighted Average'!AK11/1000)*('[2]Waste Bin detailed'!$F$24/100)</f>
        <v>22.922974566160814</v>
      </c>
      <c r="AQ7" s="91">
        <f>'[2]EU Inhabitants'!AL15*('[2]Weighted Average'!AL11/1000)*('[2]Waste Bin detailed'!$F$24/100)</f>
        <v>22.951441366905687</v>
      </c>
      <c r="AR7" s="91">
        <f>'[2]EU Inhabitants'!AM15*('[2]Weighted Average'!AM11/1000)*('[2]Waste Bin detailed'!$F$24/100)</f>
        <v>22.976236452248205</v>
      </c>
      <c r="AS7" s="91">
        <f>'[2]EU Inhabitants'!AN15*('[2]Weighted Average'!AN11/1000)*('[2]Waste Bin detailed'!$F$24/100)</f>
        <v>22.999656682986842</v>
      </c>
      <c r="AT7" s="91">
        <f>'[2]EU Inhabitants'!AO15*('[2]Weighted Average'!AO11/1000)*('[2]Waste Bin detailed'!$F$24/100)</f>
        <v>23.016593013162151</v>
      </c>
      <c r="AU7" s="91">
        <f>'[2]EU Inhabitants'!AP15*('[2]Weighted Average'!AP11/1000)*('[2]Waste Bin detailed'!$F$24/100)</f>
        <v>23.030409220773361</v>
      </c>
      <c r="AV7" s="91">
        <f>'[2]EU Inhabitants'!AQ15*('[2]Weighted Average'!AQ11/1000)*('[2]Waste Bin detailed'!$F$24/100)</f>
        <v>23.041768773217033</v>
      </c>
      <c r="AW7" s="91">
        <f>'[2]EU Inhabitants'!AR15*('[2]Weighted Average'!AR11/1000)*('[2]Waste Bin detailed'!$F$24/100)</f>
        <v>23.049585641018258</v>
      </c>
      <c r="AX7" s="91">
        <f>'[2]EU Inhabitants'!AS15*('[2]Weighted Average'!AS11/1000)*('[2]Waste Bin detailed'!$F$24/100)</f>
        <v>23.05518396736149</v>
      </c>
      <c r="AY7" s="91">
        <f>'[2]EU Inhabitants'!AT15*('[2]Weighted Average'!AT11/1000)*('[2]Waste Bin detailed'!$F$24/100)</f>
        <v>23.05915207504761</v>
      </c>
      <c r="AZ7" s="91">
        <f>'[2]EU Inhabitants'!AU15*('[2]Weighted Average'!AU11/1000)*('[2]Waste Bin detailed'!$F$24/100)</f>
        <v>23.061817134750733</v>
      </c>
      <c r="BA7" s="91">
        <f>'[2]EU Inhabitants'!AV15*('[2]Weighted Average'!AV11/1000)*('[2]Waste Bin detailed'!$F$24/100)</f>
        <v>23.063544993242378</v>
      </c>
      <c r="BB7" s="91">
        <f>'[2]EU Inhabitants'!AW15*('[2]Weighted Average'!AW11/1000)*('[2]Waste Bin detailed'!$F$24/100)</f>
        <v>23.064627382145865</v>
      </c>
      <c r="BC7" s="91">
        <f>'[2]EU Inhabitants'!AX15*('[2]Weighted Average'!AX11/1000)*('[2]Waste Bin detailed'!$F$24/100)</f>
        <v>23.065169598559333</v>
      </c>
      <c r="BD7" s="91">
        <f>'[2]EU Inhabitants'!AY15*('[2]Weighted Average'!AY11/1000)*('[2]Waste Bin detailed'!$F$24/100)</f>
        <v>23.065394743219755</v>
      </c>
      <c r="BE7" s="91">
        <f>'[2]EU Inhabitants'!AZ15*('[2]Weighted Average'!AZ11/1000)*('[2]Waste Bin detailed'!$F$24/100)</f>
        <v>23.065382787445685</v>
      </c>
    </row>
    <row r="8" spans="1:57" x14ac:dyDescent="0.35">
      <c r="A8" s="86" t="s">
        <v>636</v>
      </c>
      <c r="C8" s="86" t="s">
        <v>5</v>
      </c>
      <c r="D8" s="87" t="s">
        <v>621</v>
      </c>
      <c r="E8" s="87"/>
      <c r="F8" s="90" t="s">
        <v>629</v>
      </c>
      <c r="G8" s="91">
        <f>'[2]EU Inhabitants'!B16*([2]Sources!$C$8/1000)*('[2]Waste Bin detailed'!$F$24/100)</f>
        <v>303.86879684469653</v>
      </c>
      <c r="H8" s="91">
        <f>'[2]EU Inhabitants'!C16*([2]Sources!$C$8/1000)*('[2]Waste Bin detailed'!$F$24/100)</f>
        <v>304.22407826346421</v>
      </c>
      <c r="I8" s="91">
        <f>'[2]EU Inhabitants'!D16*([2]Sources!$C$8/1000)*('[2]Waste Bin detailed'!$F$24/100)</f>
        <v>304.89262421453094</v>
      </c>
      <c r="J8" s="91">
        <f>'[2]EU Inhabitants'!E16*([2]Sources!$C$8/1000)*('[2]Waste Bin detailed'!$F$24/100)</f>
        <v>305.24903732657026</v>
      </c>
      <c r="K8" s="91">
        <f>'[2]EU Inhabitants'!F16*([2]Sources!$C$8/1000)*('[2]Waste Bin detailed'!$F$24/100)</f>
        <v>305.23051232134878</v>
      </c>
      <c r="L8" s="91">
        <f>'[2]EU Inhabitants'!G16*([2]Sources!$C$8/1000)*('[2]Waste Bin detailed'!$F$24/100)</f>
        <v>305.11652196180825</v>
      </c>
      <c r="M8" s="91">
        <f>'[2]EU Inhabitants'!H16*([2]Sources!$C$8/1000)*('[2]Waste Bin detailed'!$F$24/100)</f>
        <v>304.88406624645688</v>
      </c>
      <c r="N8" s="91">
        <f>'[2]EU Inhabitants'!I16*([2]Sources!$C$8/1000)*('[2]Waste Bin detailed'!$F$24/100)</f>
        <v>304.4288407787559</v>
      </c>
      <c r="O8" s="91">
        <f>'[2]EU Inhabitants'!J16*([2]Sources!$C$8/1000)*('[2]Waste Bin detailed'!$F$24/100)</f>
        <v>304.06984622258705</v>
      </c>
      <c r="P8" s="91">
        <f>'[2]EU Inhabitants'!K16*([2]Sources!$C$8/1000)*('[2]Waste Bin detailed'!$F$24/100)</f>
        <v>303.27292335372232</v>
      </c>
      <c r="Q8" s="91">
        <f>'[2]EU Inhabitants'!L16*([2]Sources!$C$8/1000)*('[2]Waste Bin detailed'!$F$24/100)</f>
        <v>302.53288841265112</v>
      </c>
      <c r="R8" s="91">
        <f>'[2]EU Inhabitants'!M16*([2]Sources!$C$8/1000)*('[2]Waste Bin detailed'!$F$24/100)</f>
        <v>296.68879477099813</v>
      </c>
      <c r="S8" s="91">
        <f>'[2]EU Inhabitants'!N16*([2]Sources!$C$8/1000)*('[2]Waste Bin detailed'!$F$24/100)</f>
        <v>297.08020901089071</v>
      </c>
      <c r="T8" s="91">
        <f>'[2]EU Inhabitants'!O16*([2]Sources!$C$8/1000)*('[2]Waste Bin detailed'!$F$24/100)</f>
        <v>297.80451489482334</v>
      </c>
      <c r="U8" s="91">
        <f>'[2]EU Inhabitants'!P16*([2]Sources!$C$8/1000)*('[2]Waste Bin detailed'!$F$24/100)</f>
        <v>298.7058642055797</v>
      </c>
      <c r="V8" s="91">
        <f>'[2]EU Inhabitants'!Q16*([2]Sources!$C$8/1000)*('[2]Waste Bin detailed'!$F$24/100)</f>
        <v>300.29642581381478</v>
      </c>
      <c r="W8" s="91">
        <f>'[2]EU Inhabitants'!R16*([2]Sources!$C$8/1000)*('[2]Waste Bin detailed'!$F$24/100)</f>
        <v>303.91394992689857</v>
      </c>
      <c r="X8" s="91">
        <f>'[2]EU Inhabitants'!S16*([2]Sources!$C$8/1000)*('[2]Waste Bin detailed'!$F$24/100)</f>
        <v>305.19346231090566</v>
      </c>
      <c r="Y8" s="91">
        <f>'[2]EU Inhabitants'!T16*([2]Sources!$C$8/1000)*('[2]Waste Bin detailed'!$F$24/100)</f>
        <v>306.19459664180226</v>
      </c>
      <c r="Z8" s="91">
        <f>'[2]EU Inhabitants'!U16*([2]Sources!$C$8/1000)*('[2]Waste Bin detailed'!$F$24/100)</f>
        <v>307.03361036401623</v>
      </c>
      <c r="AA8" s="91">
        <f>'[2]EU Inhabitants'!V16*([2]Sources!$C$8/1000)*('[2]Waste Bin detailed'!$F$24/100)</f>
        <v>307.57910871102501</v>
      </c>
      <c r="AB8" s="91">
        <f>'[2]EU Inhabitants'!W16*([2]Sources!$C$8/1000)*('[2]Waste Bin detailed'!$F$24/100)</f>
        <v>307.53591205281231</v>
      </c>
      <c r="AC8" s="91">
        <f>'[2]EU Inhabitants'!X16*([2]Sources!$C$8/1000)*('[2]Waste Bin detailed'!$F$24/100)</f>
        <v>307.83952020886181</v>
      </c>
      <c r="AD8" s="91">
        <f>'[2]EU Inhabitants'!Y16*([2]Sources!$C$8/1000)*('[2]Waste Bin detailed'!$F$24/100)</f>
        <v>311.98803036699996</v>
      </c>
      <c r="AE8" s="91">
        <f>'[2]EU Inhabitants'!Z16*([2]Sources!$C$8/1000)*('[2]Waste Bin detailed'!$F$24/100)</f>
        <v>314.51435437714468</v>
      </c>
      <c r="AF8" s="91">
        <f>'[2]EU Inhabitants'!AA16*([2]Sources!$C$8/1000)*('[2]Waste Bin detailed'!$F$24/100)</f>
        <v>315.1267002924065</v>
      </c>
      <c r="AG8" s="91">
        <f>'[2]EU Inhabitants'!AB16*([2]Sources!$C$8/1000)*('[2]Waste Bin detailed'!$F$24/100)</f>
        <v>315.5047930971208</v>
      </c>
      <c r="AH8" s="91">
        <f>'[2]EU Inhabitants'!AC16*([2]Sources!$C$8/1000)*('[2]Waste Bin detailed'!$F$24/100)</f>
        <v>315.65750142025973</v>
      </c>
      <c r="AI8" s="91">
        <f>'[2]EU Inhabitants'!AD16*([2]Sources!$C$8/1000)*('[2]Waste Bin detailed'!$F$24/100)</f>
        <v>315.56090067432507</v>
      </c>
      <c r="AJ8" s="91">
        <f>'[2]EU Inhabitants'!AE16*([2]Sources!$C$8/1000)*('[2]Waste Bin detailed'!$F$24/100)</f>
        <v>315.48450768014334</v>
      </c>
      <c r="AK8" s="91">
        <f>'[2]EU Inhabitants'!AF16*([2]Sources!$C$8/1000)*('[2]Waste Bin detailed'!$F$24/100)</f>
        <v>315.41051860957793</v>
      </c>
      <c r="AL8" s="91">
        <f>'[2]EU Inhabitants'!AG16*([2]Sources!$C$8/1000)*('[2]Waste Bin detailed'!$F$24/100)</f>
        <v>315.33330458302265</v>
      </c>
      <c r="AM8" s="91">
        <f>'[2]EU Inhabitants'!AH16*([2]Sources!$C$8/1000)*('[2]Waste Bin detailed'!$F$24/100)</f>
        <v>315.2548294211548</v>
      </c>
      <c r="AN8" s="91">
        <f>'[2]EU Inhabitants'!AI16*([2]Sources!$C$8/1000)*('[2]Waste Bin detailed'!$F$24/100)</f>
        <v>315.17709392809201</v>
      </c>
      <c r="AO8" s="91">
        <f>'[2]EU Inhabitants'!AJ16*([2]Sources!$C$8/1000)*('[2]Waste Bin detailed'!$F$24/100)</f>
        <v>315.10005372370591</v>
      </c>
      <c r="AP8" s="91">
        <f>'[2]EU Inhabitants'!AK16*([2]Sources!$C$8/1000)*('[2]Waste Bin detailed'!$F$24/100)</f>
        <v>315.15893136058492</v>
      </c>
      <c r="AQ8" s="91">
        <f>'[2]EU Inhabitants'!AL16*([2]Sources!$C$8/1000)*('[2]Waste Bin detailed'!$F$24/100)</f>
        <v>315.18381012084154</v>
      </c>
      <c r="AR8" s="91">
        <f>'[2]EU Inhabitants'!AM16*([2]Sources!$C$8/1000)*('[2]Waste Bin detailed'!$F$24/100)</f>
        <v>315.18077008205296</v>
      </c>
      <c r="AS8" s="91">
        <f>'[2]EU Inhabitants'!AN16*([2]Sources!$C$8/1000)*('[2]Waste Bin detailed'!$F$24/100)</f>
        <v>315.153631633597</v>
      </c>
      <c r="AT8" s="91">
        <f>'[2]EU Inhabitants'!AO16*([2]Sources!$C$8/1000)*('[2]Waste Bin detailed'!$F$24/100)</f>
        <v>315.10416628226176</v>
      </c>
      <c r="AU8" s="91">
        <f>'[2]EU Inhabitants'!AP16*([2]Sources!$C$8/1000)*('[2]Waste Bin detailed'!$F$24/100)</f>
        <v>315.03953402207975</v>
      </c>
      <c r="AV8" s="91">
        <f>'[2]EU Inhabitants'!AQ16*([2]Sources!$C$8/1000)*('[2]Waste Bin detailed'!$F$24/100)</f>
        <v>314.9582444204089</v>
      </c>
      <c r="AW8" s="91">
        <f>'[2]EU Inhabitants'!AR16*([2]Sources!$C$8/1000)*('[2]Waste Bin detailed'!$F$24/100)</f>
        <v>314.85932851111454</v>
      </c>
      <c r="AX8" s="91">
        <f>'[2]EU Inhabitants'!AS16*([2]Sources!$C$8/1000)*('[2]Waste Bin detailed'!$F$24/100)</f>
        <v>314.74458368939293</v>
      </c>
      <c r="AY8" s="91">
        <f>'[2]EU Inhabitants'!AT16*([2]Sources!$C$8/1000)*('[2]Waste Bin detailed'!$F$24/100)</f>
        <v>314.61586282560057</v>
      </c>
      <c r="AZ8" s="91">
        <f>'[2]EU Inhabitants'!AU16*([2]Sources!$C$8/1000)*('[2]Waste Bin detailed'!$F$24/100)</f>
        <v>314.47451211696267</v>
      </c>
      <c r="BA8" s="91">
        <f>'[2]EU Inhabitants'!AV16*([2]Sources!$C$8/1000)*('[2]Waste Bin detailed'!$F$24/100)</f>
        <v>314.33726657019258</v>
      </c>
      <c r="BB8" s="91">
        <f>'[2]EU Inhabitants'!AW16*([2]Sources!$C$8/1000)*('[2]Waste Bin detailed'!$F$24/100)</f>
        <v>314.18706202595865</v>
      </c>
      <c r="BC8" s="91">
        <f>'[2]EU Inhabitants'!AX16*([2]Sources!$C$8/1000)*('[2]Waste Bin detailed'!$F$24/100)</f>
        <v>314.02940901685827</v>
      </c>
      <c r="BD8" s="91">
        <f>'[2]EU Inhabitants'!AY16*([2]Sources!$C$8/1000)*('[2]Waste Bin detailed'!$F$24/100)</f>
        <v>313.85479540205887</v>
      </c>
      <c r="BE8" s="91">
        <f>'[2]EU Inhabitants'!AZ16*([2]Sources!$C$8/1000)*('[2]Waste Bin detailed'!$F$24/100)</f>
        <v>313.67085456362838</v>
      </c>
    </row>
    <row r="9" spans="1:57" x14ac:dyDescent="0.35">
      <c r="A9" s="86" t="s">
        <v>636</v>
      </c>
      <c r="C9" s="86" t="s">
        <v>5</v>
      </c>
      <c r="D9" s="87" t="s">
        <v>621</v>
      </c>
      <c r="E9" s="87"/>
      <c r="F9" s="90" t="s">
        <v>48</v>
      </c>
      <c r="G9" s="91">
        <f>'[2]EU Inhabitants'!B17*('[2]Weighted Average'!B11/1000)*('[2]Waste Bin detailed'!$F$24/100)</f>
        <v>5.1727650726920764</v>
      </c>
      <c r="H9" s="91">
        <f>'[2]EU Inhabitants'!C17*('[2]Weighted Average'!C11/1000)*('[2]Waste Bin detailed'!$F$24/100)</f>
        <v>5.1412604868855247</v>
      </c>
      <c r="I9" s="91">
        <f>'[2]EU Inhabitants'!D17*('[2]Weighted Average'!D11/1000)*('[2]Waste Bin detailed'!$F$24/100)</f>
        <v>5.1074068602225298</v>
      </c>
      <c r="J9" s="91">
        <f>'[2]EU Inhabitants'!E17*('[2]Weighted Average'!E11/1000)*('[2]Waste Bin detailed'!$F$24/100)</f>
        <v>5.0766815735770869</v>
      </c>
      <c r="K9" s="91">
        <f>'[2]EU Inhabitants'!F17*('[2]Weighted Average'!F11/1000)*('[2]Waste Bin detailed'!$F$24/100)</f>
        <v>5.0439096395300327</v>
      </c>
      <c r="L9" s="91">
        <f>'[2]EU Inhabitants'!G17*('[2]Weighted Average'!G11/1000)*('[2]Waste Bin detailed'!$F$24/100)</f>
        <v>5.0170460656432292</v>
      </c>
      <c r="M9" s="91">
        <f>'[2]EU Inhabitants'!H17*('[2]Weighted Average'!H11/1000)*('[2]Waste Bin detailed'!$F$24/100)</f>
        <v>4.9869434043387919</v>
      </c>
      <c r="N9" s="91">
        <f>'[2]EU Inhabitants'!I17*('[2]Weighted Average'!I11/1000)*('[2]Waste Bin detailed'!$F$24/100)</f>
        <v>4.9574634996819222</v>
      </c>
      <c r="O9" s="91">
        <f>'[2]EU Inhabitants'!J17*('[2]Weighted Average'!J11/1000)*('[2]Waste Bin detailed'!$F$24/100)</f>
        <v>4.9399057208818098</v>
      </c>
      <c r="P9" s="91">
        <f>'[2]EU Inhabitants'!K17*('[2]Weighted Average'!K11/1000)*('[2]Waste Bin detailed'!$F$24/100)</f>
        <v>4.9288827795827812</v>
      </c>
      <c r="Q9" s="91">
        <f>'[2]EU Inhabitants'!L17*('[2]Weighted Average'!L11/1000)*('[2]Waste Bin detailed'!$F$24/100)</f>
        <v>4.9185234624370819</v>
      </c>
      <c r="R9" s="91">
        <f>'[2]EU Inhabitants'!M17*('[2]Weighted Average'!M11/1000)*('[2]Waste Bin detailed'!$F$24/100)</f>
        <v>4.9023323398751391</v>
      </c>
      <c r="S9" s="91">
        <f>'[2]EU Inhabitants'!N17*('[2]Weighted Average'!N11/1000)*('[2]Waste Bin detailed'!$F$24/100)</f>
        <v>4.8852919278692717</v>
      </c>
      <c r="T9" s="91">
        <f>'[2]EU Inhabitants'!O17*('[2]Weighted Average'!O11/1000)*('[2]Waste Bin detailed'!$F$24/100)</f>
        <v>4.8665793117308613</v>
      </c>
      <c r="U9" s="91">
        <f>'[2]EU Inhabitants'!P17*('[2]Weighted Average'!P11/1000)*('[2]Waste Bin detailed'!$F$24/100)</f>
        <v>4.8510769295430265</v>
      </c>
      <c r="V9" s="91">
        <f>'[2]EU Inhabitants'!Q17*('[2]Weighted Average'!Q11/1000)*('[2]Waste Bin detailed'!$F$24/100)</f>
        <v>4.8483975873739658</v>
      </c>
      <c r="W9" s="91">
        <f>'[2]EU Inhabitants'!R17*('[2]Weighted Average'!R11/1000)*('[2]Waste Bin detailed'!$F$24/100)</f>
        <v>4.8538161558890378</v>
      </c>
      <c r="X9" s="91">
        <f>'[2]EU Inhabitants'!S17*('[2]Weighted Average'!S11/1000)*('[2]Waste Bin detailed'!$F$24/100)</f>
        <v>4.8536489859320104</v>
      </c>
      <c r="Y9" s="91">
        <f>'[2]EU Inhabitants'!T17*('[2]Weighted Average'!T11/1000)*('[2]Waste Bin detailed'!$F$24/100)</f>
        <v>4.8668547639501414</v>
      </c>
      <c r="Z9" s="91">
        <f>'[2]EU Inhabitants'!U17*('[2]Weighted Average'!U11/1000)*('[2]Waste Bin detailed'!$F$24/100)</f>
        <v>4.9687084884562456</v>
      </c>
      <c r="AA9" s="91">
        <f>'[2]EU Inhabitants'!V17*('[2]Weighted Average'!V11/1000)*('[2]Waste Bin detailed'!$F$24/100)</f>
        <v>4.9843063998733639</v>
      </c>
      <c r="AB9" s="91">
        <f>'[2]EU Inhabitants'!W17*('[2]Weighted Average'!W11/1000)*('[2]Waste Bin detailed'!$F$24/100)</f>
        <v>4.9887163736001492</v>
      </c>
      <c r="AC9" s="91">
        <f>'[2]EU Inhabitants'!X17*('[2]Weighted Average'!X11/1000)*('[2]Waste Bin detailed'!$F$24/100)</f>
        <v>4.9953935603419373</v>
      </c>
      <c r="AD9" s="91">
        <f>'[2]EU Inhabitants'!Y17*('[2]Weighted Average'!Y11/1000)*('[2]Waste Bin detailed'!$F$24/100)</f>
        <v>5.1237682111371496</v>
      </c>
      <c r="AE9" s="91">
        <f>'[2]EU Inhabitants'!Z17*('[2]Weighted Average'!Z11/1000)*('[2]Waste Bin detailed'!$F$24/100)</f>
        <v>5.1761498942576782</v>
      </c>
      <c r="AF9" s="91">
        <f>'[2]EU Inhabitants'!AA17*('[2]Weighted Average'!AA11/1000)*('[2]Waste Bin detailed'!$F$24/100)</f>
        <v>5.1658656128084619</v>
      </c>
      <c r="AG9" s="91">
        <f>'[2]EU Inhabitants'!AB17*('[2]Weighted Average'!AB11/1000)*('[2]Waste Bin detailed'!$F$24/100)</f>
        <v>5.1537742078536128</v>
      </c>
      <c r="AH9" s="91">
        <f>'[2]EU Inhabitants'!AC17*('[2]Weighted Average'!AC11/1000)*('[2]Waste Bin detailed'!$F$24/100)</f>
        <v>5.1399663361775456</v>
      </c>
      <c r="AI9" s="91">
        <f>'[2]EU Inhabitants'!AD17*('[2]Weighted Average'!AD11/1000)*('[2]Waste Bin detailed'!$F$24/100)</f>
        <v>5.1243308740574145</v>
      </c>
      <c r="AJ9" s="91">
        <f>'[2]EU Inhabitants'!AE17*('[2]Weighted Average'!AE11/1000)*('[2]Waste Bin detailed'!$F$24/100)</f>
        <v>5.1092539317091212</v>
      </c>
      <c r="AK9" s="91">
        <f>'[2]EU Inhabitants'!AF17*('[2]Weighted Average'!AF11/1000)*('[2]Waste Bin detailed'!$F$24/100)</f>
        <v>5.0949740922496352</v>
      </c>
      <c r="AL9" s="91">
        <f>'[2]EU Inhabitants'!AG17*('[2]Weighted Average'!AG11/1000)*('[2]Waste Bin detailed'!$F$24/100)</f>
        <v>5.0811937646234533</v>
      </c>
      <c r="AM9" s="91">
        <f>'[2]EU Inhabitants'!AH17*('[2]Weighted Average'!AH11/1000)*('[2]Waste Bin detailed'!$F$24/100)</f>
        <v>5.0682869075802586</v>
      </c>
      <c r="AN9" s="91">
        <f>'[2]EU Inhabitants'!AI17*('[2]Weighted Average'!AI11/1000)*('[2]Waste Bin detailed'!$F$24/100)</f>
        <v>5.0564142518459647</v>
      </c>
      <c r="AO9" s="91">
        <f>'[2]EU Inhabitants'!AJ17*('[2]Weighted Average'!AJ11/1000)*('[2]Waste Bin detailed'!$F$24/100)</f>
        <v>5.0456632979080611</v>
      </c>
      <c r="AP9" s="91">
        <f>'[2]EU Inhabitants'!AK17*('[2]Weighted Average'!AK11/1000)*('[2]Waste Bin detailed'!$F$24/100)</f>
        <v>5.0420724972770801</v>
      </c>
      <c r="AQ9" s="91">
        <f>'[2]EU Inhabitants'!AL17*('[2]Weighted Average'!AL11/1000)*('[2]Waste Bin detailed'!$F$24/100)</f>
        <v>5.0394799023779511</v>
      </c>
      <c r="AR9" s="91">
        <f>'[2]EU Inhabitants'!AM17*('[2]Weighted Average'!AM11/1000)*('[2]Waste Bin detailed'!$F$24/100)</f>
        <v>5.0374493846866253</v>
      </c>
      <c r="AS9" s="91">
        <f>'[2]EU Inhabitants'!AN17*('[2]Weighted Average'!AN11/1000)*('[2]Waste Bin detailed'!$F$24/100)</f>
        <v>5.0364181328465794</v>
      </c>
      <c r="AT9" s="91">
        <f>'[2]EU Inhabitants'!AO17*('[2]Weighted Average'!AO11/1000)*('[2]Waste Bin detailed'!$F$24/100)</f>
        <v>5.0352199497096057</v>
      </c>
      <c r="AU9" s="91">
        <f>'[2]EU Inhabitants'!AP17*('[2]Weighted Average'!AP11/1000)*('[2]Waste Bin detailed'!$F$24/100)</f>
        <v>5.0343593280733785</v>
      </c>
      <c r="AV9" s="91">
        <f>'[2]EU Inhabitants'!AQ17*('[2]Weighted Average'!AQ11/1000)*('[2]Waste Bin detailed'!$F$24/100)</f>
        <v>5.033719114530065</v>
      </c>
      <c r="AW9" s="91">
        <f>'[2]EU Inhabitants'!AR17*('[2]Weighted Average'!AR11/1000)*('[2]Waste Bin detailed'!$F$24/100)</f>
        <v>5.0332800867253784</v>
      </c>
      <c r="AX9" s="91">
        <f>'[2]EU Inhabitants'!AS17*('[2]Weighted Average'!AS11/1000)*('[2]Waste Bin detailed'!$F$24/100)</f>
        <v>5.0329405698397487</v>
      </c>
      <c r="AY9" s="91">
        <f>'[2]EU Inhabitants'!AT17*('[2]Weighted Average'!AT11/1000)*('[2]Waste Bin detailed'!$F$24/100)</f>
        <v>5.0324429762373271</v>
      </c>
      <c r="AZ9" s="91">
        <f>'[2]EU Inhabitants'!AU17*('[2]Weighted Average'!AU11/1000)*('[2]Waste Bin detailed'!$F$24/100)</f>
        <v>5.0318812601433347</v>
      </c>
      <c r="BA9" s="91">
        <f>'[2]EU Inhabitants'!AV17*('[2]Weighted Average'!AV11/1000)*('[2]Waste Bin detailed'!$F$24/100)</f>
        <v>5.0312249128419309</v>
      </c>
      <c r="BB9" s="91">
        <f>'[2]EU Inhabitants'!AW17*('[2]Weighted Average'!AW11/1000)*('[2]Waste Bin detailed'!$F$24/100)</f>
        <v>5.0303928835419764</v>
      </c>
      <c r="BC9" s="91">
        <f>'[2]EU Inhabitants'!AX17*('[2]Weighted Average'!AX11/1000)*('[2]Waste Bin detailed'!$F$24/100)</f>
        <v>5.0293170443163646</v>
      </c>
      <c r="BD9" s="91">
        <f>'[2]EU Inhabitants'!AY17*('[2]Weighted Average'!AY11/1000)*('[2]Waste Bin detailed'!$F$24/100)</f>
        <v>5.0281954095518087</v>
      </c>
      <c r="BE9" s="91">
        <f>'[2]EU Inhabitants'!AZ17*('[2]Weighted Average'!AZ11/1000)*('[2]Waste Bin detailed'!$F$24/100)</f>
        <v>5.0266840237590262</v>
      </c>
    </row>
    <row r="10" spans="1:57" x14ac:dyDescent="0.35">
      <c r="A10" s="86" t="s">
        <v>636</v>
      </c>
      <c r="C10" s="86" t="s">
        <v>5</v>
      </c>
      <c r="D10" s="87" t="s">
        <v>621</v>
      </c>
      <c r="E10" s="87"/>
      <c r="F10" s="90" t="s">
        <v>53</v>
      </c>
      <c r="G10" s="91">
        <f>'[2]EU Inhabitants'!B18*('[2]Weighted Average'!B11/1000)*('[2]Waste Bin detailed'!$F$24/100)</f>
        <v>13.94501787106087</v>
      </c>
      <c r="H10" s="91">
        <f>'[2]EU Inhabitants'!C18*('[2]Weighted Average'!C11/1000)*('[2]Waste Bin detailed'!$F$24/100)</f>
        <v>14.148813683085301</v>
      </c>
      <c r="I10" s="91">
        <f>'[2]EU Inhabitants'!D18*('[2]Weighted Average'!D11/1000)*('[2]Waste Bin detailed'!$F$24/100)</f>
        <v>14.396256440230658</v>
      </c>
      <c r="J10" s="91">
        <f>'[2]EU Inhabitants'!E18*('[2]Weighted Average'!E11/1000)*('[2]Waste Bin detailed'!$F$24/100)</f>
        <v>14.634294463921441</v>
      </c>
      <c r="K10" s="91">
        <f>'[2]EU Inhabitants'!F18*('[2]Weighted Average'!F11/1000)*('[2]Waste Bin detailed'!$F$24/100)</f>
        <v>14.873676409976369</v>
      </c>
      <c r="L10" s="91">
        <f>'[2]EU Inhabitants'!G18*('[2]Weighted Average'!G11/1000)*('[2]Waste Bin detailed'!$F$24/100)</f>
        <v>15.180813063116187</v>
      </c>
      <c r="M10" s="91">
        <f>'[2]EU Inhabitants'!H18*('[2]Weighted Average'!H11/1000)*('[2]Waste Bin detailed'!$F$24/100)</f>
        <v>15.53700733592116</v>
      </c>
      <c r="N10" s="91">
        <f>'[2]EU Inhabitants'!I18*('[2]Weighted Average'!I11/1000)*('[2]Waste Bin detailed'!$F$24/100)</f>
        <v>16.02178578717459</v>
      </c>
      <c r="O10" s="91">
        <f>'[2]EU Inhabitants'!J18*('[2]Weighted Average'!J11/1000)*('[2]Waste Bin detailed'!$F$24/100)</f>
        <v>16.452690315476747</v>
      </c>
      <c r="P10" s="91">
        <f>'[2]EU Inhabitants'!K18*('[2]Weighted Average'!K11/1000)*('[2]Waste Bin detailed'!$F$24/100)</f>
        <v>16.68368555763006</v>
      </c>
      <c r="Q10" s="91">
        <f>'[2]EU Inhabitants'!L18*('[2]Weighted Average'!L11/1000)*('[2]Waste Bin detailed'!$F$24/100)</f>
        <v>16.782896713144336</v>
      </c>
      <c r="R10" s="91">
        <f>'[2]EU Inhabitants'!M18*('[2]Weighted Average'!M11/1000)*('[2]Waste Bin detailed'!$F$24/100)</f>
        <v>16.852411705263616</v>
      </c>
      <c r="S10" s="91">
        <f>'[2]EU Inhabitants'!N18*('[2]Weighted Average'!N11/1000)*('[2]Waste Bin detailed'!$F$24/100)</f>
        <v>16.917989080864029</v>
      </c>
      <c r="T10" s="91">
        <f>'[2]EU Inhabitants'!O18*('[2]Weighted Average'!O11/1000)*('[2]Waste Bin detailed'!$F$24/100)</f>
        <v>16.993104782438813</v>
      </c>
      <c r="U10" s="91">
        <f>'[2]EU Inhabitants'!P18*('[2]Weighted Average'!P11/1000)*('[2]Waste Bin detailed'!$F$24/100)</f>
        <v>17.098534707155761</v>
      </c>
      <c r="V10" s="91">
        <f>'[2]EU Inhabitants'!Q18*('[2]Weighted Average'!Q11/1000)*('[2]Waste Bin detailed'!$F$24/100)</f>
        <v>17.248089515644377</v>
      </c>
      <c r="W10" s="91">
        <f>'[2]EU Inhabitants'!R18*('[2]Weighted Average'!R11/1000)*('[2]Waste Bin detailed'!$F$24/100)</f>
        <v>17.432750439344058</v>
      </c>
      <c r="X10" s="91">
        <f>'[2]EU Inhabitants'!S18*('[2]Weighted Average'!S11/1000)*('[2]Waste Bin detailed'!$F$24/100)</f>
        <v>17.650576106792808</v>
      </c>
      <c r="Y10" s="91">
        <f>'[2]EU Inhabitants'!T18*('[2]Weighted Average'!T11/1000)*('[2]Waste Bin detailed'!$F$24/100)</f>
        <v>17.821414760260449</v>
      </c>
      <c r="Z10" s="91">
        <f>'[2]EU Inhabitants'!U18*('[2]Weighted Average'!U11/1000)*('[2]Waste Bin detailed'!$F$24/100)</f>
        <v>18.393245057763814</v>
      </c>
      <c r="AA10" s="91">
        <f>'[2]EU Inhabitants'!V18*('[2]Weighted Average'!V11/1000)*('[2]Waste Bin detailed'!$F$24/100)</f>
        <v>18.61906465112035</v>
      </c>
      <c r="AB10" s="91">
        <f>'[2]EU Inhabitants'!W18*('[2]Weighted Average'!W11/1000)*('[2]Waste Bin detailed'!$F$24/100)</f>
        <v>18.777333572680035</v>
      </c>
      <c r="AC10" s="91">
        <f>'[2]EU Inhabitants'!X18*('[2]Weighted Average'!X11/1000)*('[2]Waste Bin detailed'!$F$24/100)</f>
        <v>18.979416815266333</v>
      </c>
      <c r="AD10" s="91">
        <f>'[2]EU Inhabitants'!Y18*('[2]Weighted Average'!Y11/1000)*('[2]Waste Bin detailed'!$F$24/100)</f>
        <v>19.774304501222154</v>
      </c>
      <c r="AE10" s="91">
        <f>'[2]EU Inhabitants'!Z18*('[2]Weighted Average'!Z11/1000)*('[2]Waste Bin detailed'!$F$24/100)</f>
        <v>19.599130534478054</v>
      </c>
      <c r="AF10" s="91">
        <f>'[2]EU Inhabitants'!AA18*('[2]Weighted Average'!AA11/1000)*('[2]Waste Bin detailed'!$F$24/100)</f>
        <v>19.71583263320781</v>
      </c>
      <c r="AG10" s="91">
        <f>'[2]EU Inhabitants'!AB18*('[2]Weighted Average'!AB11/1000)*('[2]Waste Bin detailed'!$F$24/100)</f>
        <v>19.833646161935988</v>
      </c>
      <c r="AH10" s="91">
        <f>'[2]EU Inhabitants'!AC18*('[2]Weighted Average'!AC11/1000)*('[2]Waste Bin detailed'!$F$24/100)</f>
        <v>19.952895381417083</v>
      </c>
      <c r="AI10" s="91">
        <f>'[2]EU Inhabitants'!AD18*('[2]Weighted Average'!AD11/1000)*('[2]Waste Bin detailed'!$F$24/100)</f>
        <v>20.073771864028132</v>
      </c>
      <c r="AJ10" s="91">
        <f>'[2]EU Inhabitants'!AE18*('[2]Weighted Average'!AE11/1000)*('[2]Waste Bin detailed'!$F$24/100)</f>
        <v>20.194112035724512</v>
      </c>
      <c r="AK10" s="91">
        <f>'[2]EU Inhabitants'!AF18*('[2]Weighted Average'!AF11/1000)*('[2]Waste Bin detailed'!$F$24/100)</f>
        <v>20.314205261555763</v>
      </c>
      <c r="AL10" s="91">
        <f>'[2]EU Inhabitants'!AG18*('[2]Weighted Average'!AG11/1000)*('[2]Waste Bin detailed'!$F$24/100)</f>
        <v>20.434141635948048</v>
      </c>
      <c r="AM10" s="91">
        <f>'[2]EU Inhabitants'!AH18*('[2]Weighted Average'!AH11/1000)*('[2]Waste Bin detailed'!$F$24/100)</f>
        <v>20.554024084470115</v>
      </c>
      <c r="AN10" s="91">
        <f>'[2]EU Inhabitants'!AI18*('[2]Weighted Average'!AI11/1000)*('[2]Waste Bin detailed'!$F$24/100)</f>
        <v>20.673815715069868</v>
      </c>
      <c r="AO10" s="91">
        <f>'[2]EU Inhabitants'!AJ18*('[2]Weighted Average'!AJ11/1000)*('[2]Waste Bin detailed'!$F$24/100)</f>
        <v>20.793461184236943</v>
      </c>
      <c r="AP10" s="91">
        <f>'[2]EU Inhabitants'!AK18*('[2]Weighted Average'!AK11/1000)*('[2]Waste Bin detailed'!$F$24/100)</f>
        <v>20.924128324103727</v>
      </c>
      <c r="AQ10" s="91">
        <f>'[2]EU Inhabitants'!AL18*('[2]Weighted Average'!AL11/1000)*('[2]Waste Bin detailed'!$F$24/100)</f>
        <v>21.053019075972141</v>
      </c>
      <c r="AR10" s="91">
        <f>'[2]EU Inhabitants'!AM18*('[2]Weighted Average'!AM11/1000)*('[2]Waste Bin detailed'!$F$24/100)</f>
        <v>21.179947021461302</v>
      </c>
      <c r="AS10" s="91">
        <f>'[2]EU Inhabitants'!AN18*('[2]Weighted Average'!AN11/1000)*('[2]Waste Bin detailed'!$F$24/100)</f>
        <v>21.304637845517657</v>
      </c>
      <c r="AT10" s="91">
        <f>'[2]EU Inhabitants'!AO18*('[2]Weighted Average'!AO11/1000)*('[2]Waste Bin detailed'!$F$24/100)</f>
        <v>21.428510062472117</v>
      </c>
      <c r="AU10" s="91">
        <f>'[2]EU Inhabitants'!AP18*('[2]Weighted Average'!AP11/1000)*('[2]Waste Bin detailed'!$F$24/100)</f>
        <v>21.550488758475066</v>
      </c>
      <c r="AV10" s="91">
        <f>'[2]EU Inhabitants'!AQ18*('[2]Weighted Average'!AQ11/1000)*('[2]Waste Bin detailed'!$F$24/100)</f>
        <v>21.670011279588916</v>
      </c>
      <c r="AW10" s="91">
        <f>'[2]EU Inhabitants'!AR18*('[2]Weighted Average'!AR11/1000)*('[2]Waste Bin detailed'!$F$24/100)</f>
        <v>21.786351694829243</v>
      </c>
      <c r="AX10" s="91">
        <f>'[2]EU Inhabitants'!AS18*('[2]Weighted Average'!AS11/1000)*('[2]Waste Bin detailed'!$F$24/100)</f>
        <v>21.899246888057625</v>
      </c>
      <c r="AY10" s="91">
        <f>'[2]EU Inhabitants'!AT18*('[2]Weighted Average'!AT11/1000)*('[2]Waste Bin detailed'!$F$24/100)</f>
        <v>22.008201980799967</v>
      </c>
      <c r="AZ10" s="91">
        <f>'[2]EU Inhabitants'!AU18*('[2]Weighted Average'!AU11/1000)*('[2]Waste Bin detailed'!$F$24/100)</f>
        <v>22.113667827751783</v>
      </c>
      <c r="BA10" s="91">
        <f>'[2]EU Inhabitants'!AV18*('[2]Weighted Average'!AV11/1000)*('[2]Waste Bin detailed'!$F$24/100)</f>
        <v>22.213560063445147</v>
      </c>
      <c r="BB10" s="91">
        <f>'[2]EU Inhabitants'!AW18*('[2]Weighted Average'!AW11/1000)*('[2]Waste Bin detailed'!$F$24/100)</f>
        <v>22.306104083292258</v>
      </c>
      <c r="BC10" s="91">
        <f>'[2]EU Inhabitants'!AX18*('[2]Weighted Average'!AX11/1000)*('[2]Waste Bin detailed'!$F$24/100)</f>
        <v>22.391072848274749</v>
      </c>
      <c r="BD10" s="91">
        <f>'[2]EU Inhabitants'!AY18*('[2]Weighted Average'!AY11/1000)*('[2]Waste Bin detailed'!$F$24/100)</f>
        <v>22.46801108365209</v>
      </c>
      <c r="BE10" s="91">
        <f>'[2]EU Inhabitants'!AZ18*('[2]Weighted Average'!AZ11/1000)*('[2]Waste Bin detailed'!$F$24/100)</f>
        <v>22.536552069385632</v>
      </c>
    </row>
    <row r="11" spans="1:57" x14ac:dyDescent="0.35">
      <c r="A11" s="86" t="s">
        <v>636</v>
      </c>
      <c r="C11" s="86" t="s">
        <v>5</v>
      </c>
      <c r="D11" s="87" t="s">
        <v>621</v>
      </c>
      <c r="E11" s="87"/>
      <c r="F11" s="90" t="s">
        <v>50</v>
      </c>
      <c r="G11" s="91">
        <f>'[2]EU Inhabitants'!B19*('[2]Weighted Average'!B11/1000)*('[2]Waste Bin detailed'!$F$24/100)</f>
        <v>39.778616936276677</v>
      </c>
      <c r="H11" s="91">
        <f>'[2]EU Inhabitants'!C19*('[2]Weighted Average'!C11/1000)*('[2]Waste Bin detailed'!$F$24/100)</f>
        <v>40.001322650659269</v>
      </c>
      <c r="I11" s="91">
        <f>'[2]EU Inhabitants'!D19*('[2]Weighted Average'!D11/1000)*('[2]Waste Bin detailed'!$F$24/100)</f>
        <v>40.195477678934452</v>
      </c>
      <c r="J11" s="91">
        <f>'[2]EU Inhabitants'!E19*('[2]Weighted Average'!E11/1000)*('[2]Waste Bin detailed'!$F$24/100)</f>
        <v>40.296896007392107</v>
      </c>
      <c r="K11" s="91">
        <f>'[2]EU Inhabitants'!F19*('[2]Weighted Average'!F11/1000)*('[2]Waste Bin detailed'!$F$24/100)</f>
        <v>40.389557298529226</v>
      </c>
      <c r="L11" s="91">
        <f>'[2]EU Inhabitants'!G19*('[2]Weighted Average'!G11/1000)*('[2]Waste Bin detailed'!$F$24/100)</f>
        <v>40.50230256470725</v>
      </c>
      <c r="M11" s="91">
        <f>'[2]EU Inhabitants'!H19*('[2]Weighted Average'!H11/1000)*('[2]Waste Bin detailed'!$F$24/100)</f>
        <v>40.630706946636238</v>
      </c>
      <c r="N11" s="91">
        <f>'[2]EU Inhabitants'!I19*('[2]Weighted Average'!I11/1000)*('[2]Waste Bin detailed'!$F$24/100)</f>
        <v>40.740034285138123</v>
      </c>
      <c r="O11" s="91">
        <f>'[2]EU Inhabitants'!J19*('[2]Weighted Average'!J11/1000)*('[2]Waste Bin detailed'!$F$24/100)</f>
        <v>40.823634951595352</v>
      </c>
      <c r="P11" s="91">
        <f>'[2]EU Inhabitants'!K19*('[2]Weighted Average'!K11/1000)*('[2]Waste Bin detailed'!$F$24/100)</f>
        <v>40.939627153759083</v>
      </c>
      <c r="Q11" s="91">
        <f>'[2]EU Inhabitants'!L19*('[2]Weighted Average'!L11/1000)*('[2]Waste Bin detailed'!$F$24/100)</f>
        <v>41.01919599795886</v>
      </c>
      <c r="R11" s="91">
        <f>'[2]EU Inhabitants'!M19*('[2]Weighted Average'!M11/1000)*('[2]Waste Bin detailed'!$F$24/100)</f>
        <v>41.010908300398903</v>
      </c>
      <c r="S11" s="91">
        <f>'[2]EU Inhabitants'!N19*('[2]Weighted Average'!N11/1000)*('[2]Waste Bin detailed'!$F$24/100)</f>
        <v>40.869027292044585</v>
      </c>
      <c r="T11" s="91">
        <f>'[2]EU Inhabitants'!O19*('[2]Weighted Average'!O11/1000)*('[2]Waste Bin detailed'!$F$24/100)</f>
        <v>40.562808473164431</v>
      </c>
      <c r="U11" s="91">
        <f>'[2]EU Inhabitants'!P19*('[2]Weighted Average'!P11/1000)*('[2]Waste Bin detailed'!$F$24/100)</f>
        <v>40.284249848398034</v>
      </c>
      <c r="V11" s="91">
        <f>'[2]EU Inhabitants'!Q19*('[2]Weighted Average'!Q11/1000)*('[2]Waste Bin detailed'!$F$24/100)</f>
        <v>40.037409230466203</v>
      </c>
      <c r="W11" s="91">
        <f>'[2]EU Inhabitants'!R19*('[2]Weighted Average'!R11/1000)*('[2]Waste Bin detailed'!$F$24/100)</f>
        <v>39.775499765518973</v>
      </c>
      <c r="X11" s="91">
        <f>'[2]EU Inhabitants'!S19*('[2]Weighted Average'!S11/1000)*('[2]Waste Bin detailed'!$F$24/100)</f>
        <v>39.726085908911045</v>
      </c>
      <c r="Y11" s="91">
        <f>'[2]EU Inhabitants'!T19*('[2]Weighted Average'!T11/1000)*('[2]Waste Bin detailed'!$F$24/100)</f>
        <v>39.628824425303982</v>
      </c>
      <c r="Z11" s="91">
        <f>'[2]EU Inhabitants'!U19*('[2]Weighted Average'!U11/1000)*('[2]Waste Bin detailed'!$F$24/100)</f>
        <v>40.222374425649789</v>
      </c>
      <c r="AA11" s="91">
        <f>'[2]EU Inhabitants'!V19*('[2]Weighted Average'!V11/1000)*('[2]Waste Bin detailed'!$F$24/100)</f>
        <v>40.199832146674311</v>
      </c>
      <c r="AB11" s="91">
        <f>'[2]EU Inhabitants'!W19*('[2]Weighted Average'!W11/1000)*('[2]Waste Bin detailed'!$F$24/100)</f>
        <v>40.052588518820471</v>
      </c>
      <c r="AC11" s="91">
        <f>'[2]EU Inhabitants'!X19*('[2]Weighted Average'!X11/1000)*('[2]Waste Bin detailed'!$F$24/100)</f>
        <v>39.233281707844526</v>
      </c>
      <c r="AD11" s="91">
        <f>'[2]EU Inhabitants'!Y19*('[2]Weighted Average'!Y11/1000)*('[2]Waste Bin detailed'!$F$24/100)</f>
        <v>39.065418383226167</v>
      </c>
      <c r="AE11" s="91">
        <f>'[2]EU Inhabitants'!Z19*('[2]Weighted Average'!Z11/1000)*('[2]Waste Bin detailed'!$F$24/100)</f>
        <v>38.897583690480289</v>
      </c>
      <c r="AF11" s="91">
        <f>'[2]EU Inhabitants'!AA19*('[2]Weighted Average'!AA11/1000)*('[2]Waste Bin detailed'!$F$24/100)</f>
        <v>38.702633865134629</v>
      </c>
      <c r="AG11" s="91">
        <f>'[2]EU Inhabitants'!AB19*('[2]Weighted Average'!AB11/1000)*('[2]Waste Bin detailed'!$F$24/100)</f>
        <v>38.498110663691527</v>
      </c>
      <c r="AH11" s="91">
        <f>'[2]EU Inhabitants'!AC19*('[2]Weighted Average'!AC11/1000)*('[2]Waste Bin detailed'!$F$24/100)</f>
        <v>38.283180527159686</v>
      </c>
      <c r="AI11" s="91">
        <f>'[2]EU Inhabitants'!AD19*('[2]Weighted Average'!AD11/1000)*('[2]Waste Bin detailed'!$F$24/100)</f>
        <v>38.05983809416724</v>
      </c>
      <c r="AJ11" s="91">
        <f>'[2]EU Inhabitants'!AE19*('[2]Weighted Average'!AE11/1000)*('[2]Waste Bin detailed'!$F$24/100)</f>
        <v>37.839983485505286</v>
      </c>
      <c r="AK11" s="91">
        <f>'[2]EU Inhabitants'!AF19*('[2]Weighted Average'!AF11/1000)*('[2]Waste Bin detailed'!$F$24/100)</f>
        <v>37.623393932721442</v>
      </c>
      <c r="AL11" s="91">
        <f>'[2]EU Inhabitants'!AG19*('[2]Weighted Average'!AG11/1000)*('[2]Waste Bin detailed'!$F$24/100)</f>
        <v>37.410074815977381</v>
      </c>
      <c r="AM11" s="91">
        <f>'[2]EU Inhabitants'!AH19*('[2]Weighted Average'!AH11/1000)*('[2]Waste Bin detailed'!$F$24/100)</f>
        <v>37.20094178499513</v>
      </c>
      <c r="AN11" s="91">
        <f>'[2]EU Inhabitants'!AI19*('[2]Weighted Average'!AI11/1000)*('[2]Waste Bin detailed'!$F$24/100)</f>
        <v>36.99702935912353</v>
      </c>
      <c r="AO11" s="91">
        <f>'[2]EU Inhabitants'!AJ19*('[2]Weighted Average'!AJ11/1000)*('[2]Waste Bin detailed'!$F$24/100)</f>
        <v>36.795955540202684</v>
      </c>
      <c r="AP11" s="91">
        <f>'[2]EU Inhabitants'!AK19*('[2]Weighted Average'!AK11/1000)*('[2]Waste Bin detailed'!$F$24/100)</f>
        <v>36.598915532987576</v>
      </c>
      <c r="AQ11" s="91">
        <f>'[2]EU Inhabitants'!AL19*('[2]Weighted Average'!AL11/1000)*('[2]Waste Bin detailed'!$F$24/100)</f>
        <v>36.401905492043738</v>
      </c>
      <c r="AR11" s="91">
        <f>'[2]EU Inhabitants'!AM19*('[2]Weighted Average'!AM11/1000)*('[2]Waste Bin detailed'!$F$24/100)</f>
        <v>36.205662124634109</v>
      </c>
      <c r="AS11" s="91">
        <f>'[2]EU Inhabitants'!AN19*('[2]Weighted Average'!AN11/1000)*('[2]Waste Bin detailed'!$F$24/100)</f>
        <v>36.01326786131068</v>
      </c>
      <c r="AT11" s="91">
        <f>'[2]EU Inhabitants'!AO19*('[2]Weighted Average'!AO11/1000)*('[2]Waste Bin detailed'!$F$24/100)</f>
        <v>35.820761202120522</v>
      </c>
      <c r="AU11" s="91">
        <f>'[2]EU Inhabitants'!AP19*('[2]Weighted Average'!AP11/1000)*('[2]Waste Bin detailed'!$F$24/100)</f>
        <v>35.630538302687313</v>
      </c>
      <c r="AV11" s="91">
        <f>'[2]EU Inhabitants'!AQ19*('[2]Weighted Average'!AQ11/1000)*('[2]Waste Bin detailed'!$F$24/100)</f>
        <v>35.440350158330169</v>
      </c>
      <c r="AW11" s="91">
        <f>'[2]EU Inhabitants'!AR19*('[2]Weighted Average'!AR11/1000)*('[2]Waste Bin detailed'!$F$24/100)</f>
        <v>35.249998545668262</v>
      </c>
      <c r="AX11" s="91">
        <f>'[2]EU Inhabitants'!AS19*('[2]Weighted Average'!AS11/1000)*('[2]Waste Bin detailed'!$F$24/100)</f>
        <v>35.057665411777336</v>
      </c>
      <c r="AY11" s="91">
        <f>'[2]EU Inhabitants'!AT19*('[2]Weighted Average'!AT11/1000)*('[2]Waste Bin detailed'!$F$24/100)</f>
        <v>34.86362155367452</v>
      </c>
      <c r="AZ11" s="91">
        <f>'[2]EU Inhabitants'!AU19*('[2]Weighted Average'!AU11/1000)*('[2]Waste Bin detailed'!$F$24/100)</f>
        <v>34.667077043472915</v>
      </c>
      <c r="BA11" s="91">
        <f>'[2]EU Inhabitants'!AV19*('[2]Weighted Average'!AV11/1000)*('[2]Waste Bin detailed'!$F$24/100)</f>
        <v>34.467749805596569</v>
      </c>
      <c r="BB11" s="91">
        <f>'[2]EU Inhabitants'!AW19*('[2]Weighted Average'!AW11/1000)*('[2]Waste Bin detailed'!$F$24/100)</f>
        <v>34.262828682550904</v>
      </c>
      <c r="BC11" s="91">
        <f>'[2]EU Inhabitants'!AX19*('[2]Weighted Average'!AX11/1000)*('[2]Waste Bin detailed'!$F$24/100)</f>
        <v>34.053986619679357</v>
      </c>
      <c r="BD11" s="91">
        <f>'[2]EU Inhabitants'!AY19*('[2]Weighted Average'!AY11/1000)*('[2]Waste Bin detailed'!$F$24/100)</f>
        <v>33.840990723297814</v>
      </c>
      <c r="BE11" s="91">
        <f>'[2]EU Inhabitants'!AZ19*('[2]Weighted Average'!AZ11/1000)*('[2]Waste Bin detailed'!$F$24/100)</f>
        <v>33.622678634915069</v>
      </c>
    </row>
    <row r="12" spans="1:57" x14ac:dyDescent="0.35">
      <c r="A12" s="86" t="s">
        <v>636</v>
      </c>
      <c r="C12" s="86" t="s">
        <v>5</v>
      </c>
      <c r="D12" s="87" t="s">
        <v>621</v>
      </c>
      <c r="E12" s="87"/>
      <c r="F12" s="90" t="s">
        <v>36</v>
      </c>
      <c r="G12" s="91">
        <f>'[2]EU Inhabitants'!B20*('[2]Weighted Average'!B11/1000)*('[2]Waste Bin detailed'!$F$24/100)</f>
        <v>149.39714107767463</v>
      </c>
      <c r="H12" s="91">
        <f>'[2]EU Inhabitants'!C20*('[2]Weighted Average'!C11/1000)*('[2]Waste Bin detailed'!$F$24/100)</f>
        <v>150.11786984186713</v>
      </c>
      <c r="I12" s="91">
        <f>'[2]EU Inhabitants'!D20*('[2]Weighted Average'!D11/1000)*('[2]Waste Bin detailed'!$F$24/100)</f>
        <v>151.48705854553899</v>
      </c>
      <c r="J12" s="91">
        <f>'[2]EU Inhabitants'!E20*('[2]Weighted Average'!E11/1000)*('[2]Waste Bin detailed'!$F$24/100)</f>
        <v>154.41256439995016</v>
      </c>
      <c r="K12" s="91">
        <f>'[2]EU Inhabitants'!F20*('[2]Weighted Average'!F11/1000)*('[2]Waste Bin detailed'!$F$24/100)</f>
        <v>157.07630246026113</v>
      </c>
      <c r="L12" s="91">
        <f>'[2]EU Inhabitants'!G20*('[2]Weighted Average'!G11/1000)*('[2]Waste Bin detailed'!$F$24/100)</f>
        <v>159.855555962512</v>
      </c>
      <c r="M12" s="91">
        <f>'[2]EU Inhabitants'!H20*('[2]Weighted Average'!H11/1000)*('[2]Waste Bin detailed'!$F$24/100)</f>
        <v>162.48999378366142</v>
      </c>
      <c r="N12" s="91">
        <f>'[2]EU Inhabitants'!I20*('[2]Weighted Average'!I11/1000)*('[2]Waste Bin detailed'!$F$24/100)</f>
        <v>165.32507300542548</v>
      </c>
      <c r="O12" s="91">
        <f>'[2]EU Inhabitants'!J20*('[2]Weighted Average'!J11/1000)*('[2]Waste Bin detailed'!$F$24/100)</f>
        <v>168.55462555863721</v>
      </c>
      <c r="P12" s="91">
        <f>'[2]EU Inhabitants'!K20*('[2]Weighted Average'!K11/1000)*('[2]Waste Bin detailed'!$F$24/100)</f>
        <v>170.62299282055417</v>
      </c>
      <c r="Q12" s="91">
        <f>'[2]EU Inhabitants'!L20*('[2]Weighted Average'!L11/1000)*('[2]Waste Bin detailed'!$F$24/100)</f>
        <v>171.48971809649325</v>
      </c>
      <c r="R12" s="91">
        <f>'[2]EU Inhabitants'!M20*('[2]Weighted Average'!M11/1000)*('[2]Waste Bin detailed'!$F$24/100)</f>
        <v>172.05751568880785</v>
      </c>
      <c r="S12" s="91">
        <f>'[2]EU Inhabitants'!N20*('[2]Weighted Average'!N11/1000)*('[2]Waste Bin detailed'!$F$24/100)</f>
        <v>172.5911057267721</v>
      </c>
      <c r="T12" s="91">
        <f>'[2]EU Inhabitants'!O20*('[2]Weighted Average'!O11/1000)*('[2]Waste Bin detailed'!$F$24/100)</f>
        <v>172.25379590480907</v>
      </c>
      <c r="U12" s="91">
        <f>'[2]EU Inhabitants'!P20*('[2]Weighted Average'!P11/1000)*('[2]Waste Bin detailed'!$F$24/100)</f>
        <v>171.47818621802409</v>
      </c>
      <c r="V12" s="91">
        <f>'[2]EU Inhabitants'!Q20*('[2]Weighted Average'!Q11/1000)*('[2]Waste Bin detailed'!$F$24/100)</f>
        <v>171.27621656937202</v>
      </c>
      <c r="W12" s="91">
        <f>'[2]EU Inhabitants'!R20*('[2]Weighted Average'!R11/1000)*('[2]Waste Bin detailed'!$F$24/100)</f>
        <v>171.29277750974688</v>
      </c>
      <c r="X12" s="91">
        <f>'[2]EU Inhabitants'!S20*('[2]Weighted Average'!S11/1000)*('[2]Waste Bin detailed'!$F$24/100)</f>
        <v>171.65148122771154</v>
      </c>
      <c r="Y12" s="91">
        <f>'[2]EU Inhabitants'!T20*('[2]Weighted Average'!T11/1000)*('[2]Waste Bin detailed'!$F$24/100)</f>
        <v>172.14328279291408</v>
      </c>
      <c r="Z12" s="91">
        <f>'[2]EU Inhabitants'!U20*('[2]Weighted Average'!U11/1000)*('[2]Waste Bin detailed'!$F$24/100)</f>
        <v>176.03641886835953</v>
      </c>
      <c r="AA12" s="91">
        <f>'[2]EU Inhabitants'!V20*('[2]Weighted Average'!V11/1000)*('[2]Waste Bin detailed'!$F$24/100)</f>
        <v>177.52032458293871</v>
      </c>
      <c r="AB12" s="91">
        <f>'[2]EU Inhabitants'!W20*('[2]Weighted Average'!W11/1000)*('[2]Waste Bin detailed'!$F$24/100)</f>
        <v>177.77936604277338</v>
      </c>
      <c r="AC12" s="91">
        <f>'[2]EU Inhabitants'!X20*('[2]Weighted Average'!X11/1000)*('[2]Waste Bin detailed'!$F$24/100)</f>
        <v>177.91461172776323</v>
      </c>
      <c r="AD12" s="91">
        <f>'[2]EU Inhabitants'!Y20*('[2]Weighted Average'!Y11/1000)*('[2]Waste Bin detailed'!$F$24/100)</f>
        <v>180.38006456833384</v>
      </c>
      <c r="AE12" s="91">
        <f>'[2]EU Inhabitants'!Z20*('[2]Weighted Average'!Z11/1000)*('[2]Waste Bin detailed'!$F$24/100)</f>
        <v>181.31822152217208</v>
      </c>
      <c r="AF12" s="91">
        <f>'[2]EU Inhabitants'!AA20*('[2]Weighted Average'!AA11/1000)*('[2]Waste Bin detailed'!$F$24/100)</f>
        <v>182.30870198741894</v>
      </c>
      <c r="AG12" s="91">
        <f>'[2]EU Inhabitants'!AB20*('[2]Weighted Average'!AB11/1000)*('[2]Waste Bin detailed'!$F$24/100)</f>
        <v>183.08427058329235</v>
      </c>
      <c r="AH12" s="91">
        <f>'[2]EU Inhabitants'!AC20*('[2]Weighted Average'!AC11/1000)*('[2]Waste Bin detailed'!$F$24/100)</f>
        <v>183.64600311977415</v>
      </c>
      <c r="AI12" s="91">
        <f>'[2]EU Inhabitants'!AD20*('[2]Weighted Average'!AD11/1000)*('[2]Waste Bin detailed'!$F$24/100)</f>
        <v>184.01134229685229</v>
      </c>
      <c r="AJ12" s="91">
        <f>'[2]EU Inhabitants'!AE20*('[2]Weighted Average'!AE11/1000)*('[2]Waste Bin detailed'!$F$24/100)</f>
        <v>184.3834844523391</v>
      </c>
      <c r="AK12" s="91">
        <f>'[2]EU Inhabitants'!AF20*('[2]Weighted Average'!AF11/1000)*('[2]Waste Bin detailed'!$F$24/100)</f>
        <v>184.75761785726476</v>
      </c>
      <c r="AL12" s="91">
        <f>'[2]EU Inhabitants'!AG20*('[2]Weighted Average'!AG11/1000)*('[2]Waste Bin detailed'!$F$24/100)</f>
        <v>185.1233989632598</v>
      </c>
      <c r="AM12" s="91">
        <f>'[2]EU Inhabitants'!AH20*('[2]Weighted Average'!AH11/1000)*('[2]Waste Bin detailed'!$F$24/100)</f>
        <v>185.48736986850523</v>
      </c>
      <c r="AN12" s="91">
        <f>'[2]EU Inhabitants'!AI20*('[2]Weighted Average'!AI11/1000)*('[2]Waste Bin detailed'!$F$24/100)</f>
        <v>185.85792388740956</v>
      </c>
      <c r="AO12" s="91">
        <f>'[2]EU Inhabitants'!AJ20*('[2]Weighted Average'!AJ11/1000)*('[2]Waste Bin detailed'!$F$24/100)</f>
        <v>186.22726759268221</v>
      </c>
      <c r="AP12" s="91">
        <f>'[2]EU Inhabitants'!AK20*('[2]Weighted Average'!AK11/1000)*('[2]Waste Bin detailed'!$F$24/100)</f>
        <v>186.61908762845869</v>
      </c>
      <c r="AQ12" s="91">
        <f>'[2]EU Inhabitants'!AL20*('[2]Weighted Average'!AL11/1000)*('[2]Waste Bin detailed'!$F$24/100)</f>
        <v>187.00531598369898</v>
      </c>
      <c r="AR12" s="91">
        <f>'[2]EU Inhabitants'!AM20*('[2]Weighted Average'!AM11/1000)*('[2]Waste Bin detailed'!$F$24/100)</f>
        <v>187.38000214155667</v>
      </c>
      <c r="AS12" s="91">
        <f>'[2]EU Inhabitants'!AN20*('[2]Weighted Average'!AN11/1000)*('[2]Waste Bin detailed'!$F$24/100)</f>
        <v>187.74255120365478</v>
      </c>
      <c r="AT12" s="91">
        <f>'[2]EU Inhabitants'!AO20*('[2]Weighted Average'!AO11/1000)*('[2]Waste Bin detailed'!$F$24/100)</f>
        <v>188.08461971646199</v>
      </c>
      <c r="AU12" s="91">
        <f>'[2]EU Inhabitants'!AP20*('[2]Weighted Average'!AP11/1000)*('[2]Waste Bin detailed'!$F$24/100)</f>
        <v>188.40783333577127</v>
      </c>
      <c r="AV12" s="91">
        <f>'[2]EU Inhabitants'!AQ20*('[2]Weighted Average'!AQ11/1000)*('[2]Waste Bin detailed'!$F$24/100)</f>
        <v>188.70360393040852</v>
      </c>
      <c r="AW12" s="91">
        <f>'[2]EU Inhabitants'!AR20*('[2]Weighted Average'!AR11/1000)*('[2]Waste Bin detailed'!$F$24/100)</f>
        <v>188.96880826067439</v>
      </c>
      <c r="AX12" s="91">
        <f>'[2]EU Inhabitants'!AS20*('[2]Weighted Average'!AS11/1000)*('[2]Waste Bin detailed'!$F$24/100)</f>
        <v>189.19242905293399</v>
      </c>
      <c r="AY12" s="91">
        <f>'[2]EU Inhabitants'!AT20*('[2]Weighted Average'!AT11/1000)*('[2]Waste Bin detailed'!$F$24/100)</f>
        <v>189.37229233136335</v>
      </c>
      <c r="AZ12" s="91">
        <f>'[2]EU Inhabitants'!AU20*('[2]Weighted Average'!AU11/1000)*('[2]Waste Bin detailed'!$F$24/100)</f>
        <v>189.49719160407022</v>
      </c>
      <c r="BA12" s="91">
        <f>'[2]EU Inhabitants'!AV20*('[2]Weighted Average'!AV11/1000)*('[2]Waste Bin detailed'!$F$24/100)</f>
        <v>189.5688604131295</v>
      </c>
      <c r="BB12" s="91">
        <f>'[2]EU Inhabitants'!AW20*('[2]Weighted Average'!AW11/1000)*('[2]Waste Bin detailed'!$F$24/100)</f>
        <v>189.5808580585485</v>
      </c>
      <c r="BC12" s="91">
        <f>'[2]EU Inhabitants'!AX20*('[2]Weighted Average'!AX11/1000)*('[2]Waste Bin detailed'!$F$24/100)</f>
        <v>189.53236053166194</v>
      </c>
      <c r="BD12" s="91">
        <f>'[2]EU Inhabitants'!AY20*('[2]Weighted Average'!AY11/1000)*('[2]Waste Bin detailed'!$F$24/100)</f>
        <v>189.41954820644463</v>
      </c>
      <c r="BE12" s="91">
        <f>'[2]EU Inhabitants'!AZ20*('[2]Weighted Average'!AZ11/1000)*('[2]Waste Bin detailed'!$F$24/100)</f>
        <v>189.247779689059</v>
      </c>
    </row>
    <row r="13" spans="1:57" x14ac:dyDescent="0.35">
      <c r="A13" s="86" t="s">
        <v>636</v>
      </c>
      <c r="C13" s="86" t="s">
        <v>5</v>
      </c>
      <c r="D13" s="87" t="s">
        <v>621</v>
      </c>
      <c r="E13" s="87"/>
      <c r="F13" s="90" t="s">
        <v>35</v>
      </c>
      <c r="G13" s="91">
        <f>'[2]EU Inhabitants'!B21*('[2]Weighted Average'!B11/1000)*('[2]Waste Bin detailed'!$F$24/100)</f>
        <v>223.50413925207732</v>
      </c>
      <c r="H13" s="91">
        <f>'[2]EU Inhabitants'!C21*('[2]Weighted Average'!C11/1000)*('[2]Waste Bin detailed'!$F$24/100)</f>
        <v>225.1066565618687</v>
      </c>
      <c r="I13" s="91">
        <f>'[2]EU Inhabitants'!D21*('[2]Weighted Average'!D11/1000)*('[2]Waste Bin detailed'!$F$24/100)</f>
        <v>226.75480686728363</v>
      </c>
      <c r="J13" s="91">
        <f>'[2]EU Inhabitants'!E21*('[2]Weighted Average'!E11/1000)*('[2]Waste Bin detailed'!$F$24/100)</f>
        <v>228.37882446480222</v>
      </c>
      <c r="K13" s="91">
        <f>'[2]EU Inhabitants'!F21*('[2]Weighted Average'!F11/1000)*('[2]Waste Bin detailed'!$F$24/100)</f>
        <v>229.96994316400949</v>
      </c>
      <c r="L13" s="91">
        <f>'[2]EU Inhabitants'!G21*('[2]Weighted Average'!G11/1000)*('[2]Waste Bin detailed'!$F$24/100)</f>
        <v>231.7653754738447</v>
      </c>
      <c r="M13" s="91">
        <f>'[2]EU Inhabitants'!H21*('[2]Weighted Average'!H11/1000)*('[2]Waste Bin detailed'!$F$24/100)</f>
        <v>233.45125580957964</v>
      </c>
      <c r="N13" s="91">
        <f>'[2]EU Inhabitants'!I21*('[2]Weighted Average'!I11/1000)*('[2]Waste Bin detailed'!$F$24/100)</f>
        <v>234.94927968336415</v>
      </c>
      <c r="O13" s="91">
        <f>'[2]EU Inhabitants'!J21*('[2]Weighted Average'!J11/1000)*('[2]Waste Bin detailed'!$F$24/100)</f>
        <v>236.2373351650325</v>
      </c>
      <c r="P13" s="91">
        <f>'[2]EU Inhabitants'!K21*('[2]Weighted Average'!K11/1000)*('[2]Waste Bin detailed'!$F$24/100)</f>
        <v>237.45243894295305</v>
      </c>
      <c r="Q13" s="91">
        <f>'[2]EU Inhabitants'!L21*('[2]Weighted Average'!L11/1000)*('[2]Waste Bin detailed'!$F$24/100)</f>
        <v>238.52732735589461</v>
      </c>
      <c r="R13" s="91">
        <f>'[2]EU Inhabitants'!M21*('[2]Weighted Average'!M11/1000)*('[2]Waste Bin detailed'!$F$24/100)</f>
        <v>239.5704806958349</v>
      </c>
      <c r="S13" s="91">
        <f>'[2]EU Inhabitants'!N21*('[2]Weighted Average'!N11/1000)*('[2]Waste Bin detailed'!$F$24/100)</f>
        <v>240.63766019116838</v>
      </c>
      <c r="T13" s="91">
        <f>'[2]EU Inhabitants'!O21*('[2]Weighted Average'!O11/1000)*('[2]Waste Bin detailed'!$F$24/100)</f>
        <v>241.82365820892062</v>
      </c>
      <c r="U13" s="91">
        <f>'[2]EU Inhabitants'!P21*('[2]Weighted Average'!P11/1000)*('[2]Waste Bin detailed'!$F$24/100)</f>
        <v>243.93648298026196</v>
      </c>
      <c r="V13" s="91">
        <f>'[2]EU Inhabitants'!Q21*('[2]Weighted Average'!Q11/1000)*('[2]Waste Bin detailed'!$F$24/100)</f>
        <v>245.0550614635134</v>
      </c>
      <c r="W13" s="91">
        <f>'[2]EU Inhabitants'!R21*('[2]Weighted Average'!R11/1000)*('[2]Waste Bin detailed'!$F$24/100)</f>
        <v>245.79351312688891</v>
      </c>
      <c r="X13" s="91">
        <f>'[2]EU Inhabitants'!S21*('[2]Weighted Average'!S11/1000)*('[2]Waste Bin detailed'!$F$24/100)</f>
        <v>246.47519690393173</v>
      </c>
      <c r="Y13" s="91">
        <f>'[2]EU Inhabitants'!T21*('[2]Weighted Average'!T11/1000)*('[2]Waste Bin detailed'!$F$24/100)</f>
        <v>247.28886138394628</v>
      </c>
      <c r="Z13" s="91">
        <f>'[2]EU Inhabitants'!U21*('[2]Weighted Average'!U11/1000)*('[2]Waste Bin detailed'!$F$24/100)</f>
        <v>252.37144249778748</v>
      </c>
      <c r="AA13" s="91">
        <f>'[2]EU Inhabitants'!V21*('[2]Weighted Average'!V11/1000)*('[2]Waste Bin detailed'!$F$24/100)</f>
        <v>253.10356549866381</v>
      </c>
      <c r="AB13" s="91">
        <f>'[2]EU Inhabitants'!W21*('[2]Weighted Average'!W11/1000)*('[2]Waste Bin detailed'!$F$24/100)</f>
        <v>253.76145977262703</v>
      </c>
      <c r="AC13" s="91">
        <f>'[2]EU Inhabitants'!X21*('[2]Weighted Average'!X11/1000)*('[2]Waste Bin detailed'!$F$24/100)</f>
        <v>254.57876211747967</v>
      </c>
      <c r="AD13" s="91">
        <f>'[2]EU Inhabitants'!Y21*('[2]Weighted Average'!Y11/1000)*('[2]Waste Bin detailed'!$F$24/100)</f>
        <v>255.73367314587773</v>
      </c>
      <c r="AE13" s="91">
        <f>'[2]EU Inhabitants'!Z21*('[2]Weighted Average'!Z11/1000)*('[2]Waste Bin detailed'!$F$24/100)</f>
        <v>256.78189783626658</v>
      </c>
      <c r="AF13" s="91">
        <f>'[2]EU Inhabitants'!AA21*('[2]Weighted Average'!AA11/1000)*('[2]Waste Bin detailed'!$F$24/100)</f>
        <v>257.47677762138676</v>
      </c>
      <c r="AG13" s="91">
        <f>'[2]EU Inhabitants'!AB21*('[2]Weighted Average'!AB11/1000)*('[2]Waste Bin detailed'!$F$24/100)</f>
        <v>258.10450234322076</v>
      </c>
      <c r="AH13" s="91">
        <f>'[2]EU Inhabitants'!AC21*('[2]Weighted Average'!AC11/1000)*('[2]Waste Bin detailed'!$F$24/100)</f>
        <v>258.67392844983027</v>
      </c>
      <c r="AI13" s="91">
        <f>'[2]EU Inhabitants'!AD21*('[2]Weighted Average'!AD11/1000)*('[2]Waste Bin detailed'!$F$24/100)</f>
        <v>259.18506138158068</v>
      </c>
      <c r="AJ13" s="91">
        <f>'[2]EU Inhabitants'!AE21*('[2]Weighted Average'!AE11/1000)*('[2]Waste Bin detailed'!$F$24/100)</f>
        <v>259.69938276751742</v>
      </c>
      <c r="AK13" s="91">
        <f>'[2]EU Inhabitants'!AF21*('[2]Weighted Average'!AF11/1000)*('[2]Waste Bin detailed'!$F$24/100)</f>
        <v>260.20762926574764</v>
      </c>
      <c r="AL13" s="91">
        <f>'[2]EU Inhabitants'!AG21*('[2]Weighted Average'!AG11/1000)*('[2]Waste Bin detailed'!$F$24/100)</f>
        <v>260.70948215529671</v>
      </c>
      <c r="AM13" s="91">
        <f>'[2]EU Inhabitants'!AH21*('[2]Weighted Average'!AH11/1000)*('[2]Waste Bin detailed'!$F$24/100)</f>
        <v>261.20387045066212</v>
      </c>
      <c r="AN13" s="91">
        <f>'[2]EU Inhabitants'!AI21*('[2]Weighted Average'!AI11/1000)*('[2]Waste Bin detailed'!$F$24/100)</f>
        <v>261.68256247288042</v>
      </c>
      <c r="AO13" s="91">
        <f>'[2]EU Inhabitants'!AJ21*('[2]Weighted Average'!AJ11/1000)*('[2]Waste Bin detailed'!$F$24/100)</f>
        <v>262.1500447745654</v>
      </c>
      <c r="AP13" s="91">
        <f>'[2]EU Inhabitants'!AK21*('[2]Weighted Average'!AK11/1000)*('[2]Waste Bin detailed'!$F$24/100)</f>
        <v>262.62065363163026</v>
      </c>
      <c r="AQ13" s="91">
        <f>'[2]EU Inhabitants'!AL21*('[2]Weighted Average'!AL11/1000)*('[2]Waste Bin detailed'!$F$24/100)</f>
        <v>263.07368304335961</v>
      </c>
      <c r="AR13" s="91">
        <f>'[2]EU Inhabitants'!AM21*('[2]Weighted Average'!AM11/1000)*('[2]Waste Bin detailed'!$F$24/100)</f>
        <v>263.50200747774437</v>
      </c>
      <c r="AS13" s="91">
        <f>'[2]EU Inhabitants'!AN21*('[2]Weighted Average'!AN11/1000)*('[2]Waste Bin detailed'!$F$24/100)</f>
        <v>263.87949691862156</v>
      </c>
      <c r="AT13" s="91">
        <f>'[2]EU Inhabitants'!AO21*('[2]Weighted Average'!AO11/1000)*('[2]Waste Bin detailed'!$F$24/100)</f>
        <v>264.21805474365573</v>
      </c>
      <c r="AU13" s="91">
        <f>'[2]EU Inhabitants'!AP21*('[2]Weighted Average'!AP11/1000)*('[2]Waste Bin detailed'!$F$24/100)</f>
        <v>264.50224968066868</v>
      </c>
      <c r="AV13" s="91">
        <f>'[2]EU Inhabitants'!AQ21*('[2]Weighted Average'!AQ11/1000)*('[2]Waste Bin detailed'!$F$24/100)</f>
        <v>264.72943182522238</v>
      </c>
      <c r="AW13" s="91">
        <f>'[2]EU Inhabitants'!AR21*('[2]Weighted Average'!AR11/1000)*('[2]Waste Bin detailed'!$F$24/100)</f>
        <v>264.90376149791967</v>
      </c>
      <c r="AX13" s="91">
        <f>'[2]EU Inhabitants'!AS21*('[2]Weighted Average'!AS11/1000)*('[2]Waste Bin detailed'!$F$24/100)</f>
        <v>265.04118813786664</v>
      </c>
      <c r="AY13" s="91">
        <f>'[2]EU Inhabitants'!AT21*('[2]Weighted Average'!AT11/1000)*('[2]Waste Bin detailed'!$F$24/100)</f>
        <v>265.13369727755429</v>
      </c>
      <c r="AZ13" s="91">
        <f>'[2]EU Inhabitants'!AU21*('[2]Weighted Average'!AU11/1000)*('[2]Waste Bin detailed'!$F$24/100)</f>
        <v>265.18866853007916</v>
      </c>
      <c r="BA13" s="91">
        <f>'[2]EU Inhabitants'!AV21*('[2]Weighted Average'!AV11/1000)*('[2]Waste Bin detailed'!$F$24/100)</f>
        <v>265.21994191785137</v>
      </c>
      <c r="BB13" s="91">
        <f>'[2]EU Inhabitants'!AW21*('[2]Weighted Average'!AW11/1000)*('[2]Waste Bin detailed'!$F$24/100)</f>
        <v>265.20744727572293</v>
      </c>
      <c r="BC13" s="91">
        <f>'[2]EU Inhabitants'!AX21*('[2]Weighted Average'!AX11/1000)*('[2]Waste Bin detailed'!$F$24/100)</f>
        <v>265.15808452525988</v>
      </c>
      <c r="BD13" s="91">
        <f>'[2]EU Inhabitants'!AY21*('[2]Weighted Average'!AY11/1000)*('[2]Waste Bin detailed'!$F$24/100)</f>
        <v>265.05933677396729</v>
      </c>
      <c r="BE13" s="91">
        <f>'[2]EU Inhabitants'!AZ21*('[2]Weighted Average'!AZ11/1000)*('[2]Waste Bin detailed'!$F$24/100)</f>
        <v>264.93765273208186</v>
      </c>
    </row>
    <row r="14" spans="1:57" x14ac:dyDescent="0.35">
      <c r="A14" s="86" t="s">
        <v>636</v>
      </c>
      <c r="C14" s="86" t="s">
        <v>5</v>
      </c>
      <c r="D14" s="87" t="s">
        <v>621</v>
      </c>
      <c r="E14" s="87"/>
      <c r="F14" s="90" t="s">
        <v>44</v>
      </c>
      <c r="G14" s="91">
        <f>'[2]EU Inhabitants'!B22*('[2]Weighted Average'!B11/1000)*('[2]Waste Bin detailed'!$F$24/100)</f>
        <v>16.603551482051522</v>
      </c>
      <c r="H14" s="91">
        <f>'[2]EU Inhabitants'!C22*('[2]Weighted Average'!C11/1000)*('[2]Waste Bin detailed'!$F$24/100)</f>
        <v>15.85659798303392</v>
      </c>
      <c r="I14" s="91">
        <f>'[2]EU Inhabitants'!D22*('[2]Weighted Average'!D11/1000)*('[2]Waste Bin detailed'!$F$24/100)</f>
        <v>15.894290313945644</v>
      </c>
      <c r="J14" s="91">
        <f>'[2]EU Inhabitants'!E22*('[2]Weighted Average'!E11/1000)*('[2]Waste Bin detailed'!$F$24/100)</f>
        <v>15.893850027976944</v>
      </c>
      <c r="K14" s="91">
        <f>'[2]EU Inhabitants'!F22*('[2]Weighted Average'!F11/1000)*('[2]Waste Bin detailed'!$F$24/100)</f>
        <v>15.895837388959162</v>
      </c>
      <c r="L14" s="91">
        <f>'[2]EU Inhabitants'!G22*('[2]Weighted Average'!G11/1000)*('[2]Waste Bin detailed'!$F$24/100)</f>
        <v>15.916244044291009</v>
      </c>
      <c r="M14" s="91">
        <f>'[2]EU Inhabitants'!H22*('[2]Weighted Average'!H11/1000)*('[2]Waste Bin detailed'!$F$24/100)</f>
        <v>15.922209669761443</v>
      </c>
      <c r="N14" s="91">
        <f>'[2]EU Inhabitants'!I22*('[2]Weighted Average'!I11/1000)*('[2]Waste Bin detailed'!$F$24/100)</f>
        <v>15.923634713745392</v>
      </c>
      <c r="O14" s="91">
        <f>'[2]EU Inhabitants'!J22*('[2]Weighted Average'!J11/1000)*('[2]Waste Bin detailed'!$F$24/100)</f>
        <v>15.914579997275617</v>
      </c>
      <c r="P14" s="91">
        <f>'[2]EU Inhabitants'!K22*('[2]Weighted Average'!K11/1000)*('[2]Waste Bin detailed'!$F$24/100)</f>
        <v>15.903154272474247</v>
      </c>
      <c r="Q14" s="91">
        <f>'[2]EU Inhabitants'!L22*('[2]Weighted Average'!L11/1000)*('[2]Waste Bin detailed'!$F$24/100)</f>
        <v>15.873256324413305</v>
      </c>
      <c r="R14" s="91">
        <f>'[2]EU Inhabitants'!M22*('[2]Weighted Average'!M11/1000)*('[2]Waste Bin detailed'!$F$24/100)</f>
        <v>15.816302441631505</v>
      </c>
      <c r="S14" s="91">
        <f>'[2]EU Inhabitants'!N22*('[2]Weighted Average'!N11/1000)*('[2]Waste Bin detailed'!$F$24/100)</f>
        <v>15.763026069615886</v>
      </c>
      <c r="T14" s="91">
        <f>'[2]EU Inhabitants'!O22*('[2]Weighted Average'!O11/1000)*('[2]Waste Bin detailed'!$F$24/100)</f>
        <v>15.711597371028796</v>
      </c>
      <c r="U14" s="91">
        <f>'[2]EU Inhabitants'!P22*('[2]Weighted Average'!P11/1000)*('[2]Waste Bin detailed'!$F$24/100)</f>
        <v>15.65686250470292</v>
      </c>
      <c r="V14" s="91">
        <f>'[2]EU Inhabitants'!Q22*('[2]Weighted Average'!Q11/1000)*('[2]Waste Bin detailed'!$F$24/100)</f>
        <v>15.580256527483792</v>
      </c>
      <c r="W14" s="91">
        <f>'[2]EU Inhabitants'!R22*('[2]Weighted Average'!R11/1000)*('[2]Waste Bin detailed'!$F$24/100)</f>
        <v>15.45714475401944</v>
      </c>
      <c r="X14" s="91">
        <f>'[2]EU Inhabitants'!S22*('[2]Weighted Average'!S11/1000)*('[2]Waste Bin detailed'!$F$24/100)</f>
        <v>15.32574894617092</v>
      </c>
      <c r="Y14" s="91">
        <f>'[2]EU Inhabitants'!T22*('[2]Weighted Average'!T11/1000)*('[2]Waste Bin detailed'!$F$24/100)</f>
        <v>15.146947400613854</v>
      </c>
      <c r="Z14" s="91">
        <f>'[2]EU Inhabitants'!U22*('[2]Weighted Average'!U11/1000)*('[2]Waste Bin detailed'!$F$24/100)</f>
        <v>15.287871636324796</v>
      </c>
      <c r="AA14" s="91">
        <f>'[2]EU Inhabitants'!V22*('[2]Weighted Average'!V11/1000)*('[2]Waste Bin detailed'!$F$24/100)</f>
        <v>15.220092598543605</v>
      </c>
      <c r="AB14" s="91">
        <f>'[2]EU Inhabitants'!W22*('[2]Weighted Average'!W11/1000)*('[2]Waste Bin detailed'!$F$24/100)</f>
        <v>15.139248728758853</v>
      </c>
      <c r="AC14" s="91">
        <f>'[2]EU Inhabitants'!X22*('[2]Weighted Average'!X11/1000)*('[2]Waste Bin detailed'!$F$24/100)</f>
        <v>14.487003659026207</v>
      </c>
      <c r="AD14" s="91">
        <f>'[2]EU Inhabitants'!Y22*('[2]Weighted Average'!Y11/1000)*('[2]Waste Bin detailed'!$F$24/100)</f>
        <v>14.445654434533814</v>
      </c>
      <c r="AE14" s="91">
        <f>'[2]EU Inhabitants'!Z22*('[2]Weighted Average'!Z11/1000)*('[2]Waste Bin detailed'!$F$24/100)</f>
        <v>14.379078412604274</v>
      </c>
      <c r="AF14" s="91">
        <f>'[2]EU Inhabitants'!AA22*('[2]Weighted Average'!AA11/1000)*('[2]Waste Bin detailed'!$F$24/100)</f>
        <v>14.290323507991603</v>
      </c>
      <c r="AG14" s="91">
        <f>'[2]EU Inhabitants'!AB22*('[2]Weighted Average'!AB11/1000)*('[2]Waste Bin detailed'!$F$24/100)</f>
        <v>14.205276861590956</v>
      </c>
      <c r="AH14" s="91">
        <f>'[2]EU Inhabitants'!AC22*('[2]Weighted Average'!AC11/1000)*('[2]Waste Bin detailed'!$F$24/100)</f>
        <v>14.124199520655459</v>
      </c>
      <c r="AI14" s="91">
        <f>'[2]EU Inhabitants'!AD22*('[2]Weighted Average'!AD11/1000)*('[2]Waste Bin detailed'!$F$24/100)</f>
        <v>14.004586387359513</v>
      </c>
      <c r="AJ14" s="91">
        <f>'[2]EU Inhabitants'!AE22*('[2]Weighted Average'!AE11/1000)*('[2]Waste Bin detailed'!$F$24/100)</f>
        <v>13.926935799726305</v>
      </c>
      <c r="AK14" s="91">
        <f>'[2]EU Inhabitants'!AF22*('[2]Weighted Average'!AF11/1000)*('[2]Waste Bin detailed'!$F$24/100)</f>
        <v>13.850019532699871</v>
      </c>
      <c r="AL14" s="91">
        <f>'[2]EU Inhabitants'!AG22*('[2]Weighted Average'!AG11/1000)*('[2]Waste Bin detailed'!$F$24/100)</f>
        <v>13.774863499830007</v>
      </c>
      <c r="AM14" s="91">
        <f>'[2]EU Inhabitants'!AH22*('[2]Weighted Average'!AH11/1000)*('[2]Waste Bin detailed'!$F$24/100)</f>
        <v>13.699950062896894</v>
      </c>
      <c r="AN14" s="91">
        <f>'[2]EU Inhabitants'!AI22*('[2]Weighted Average'!AI11/1000)*('[2]Waste Bin detailed'!$F$24/100)</f>
        <v>13.624758262689573</v>
      </c>
      <c r="AO14" s="91">
        <f>'[2]EU Inhabitants'!AJ22*('[2]Weighted Average'!AJ11/1000)*('[2]Waste Bin detailed'!$F$24/100)</f>
        <v>13.548922865465837</v>
      </c>
      <c r="AP14" s="91">
        <f>'[2]EU Inhabitants'!AK22*('[2]Weighted Average'!AK11/1000)*('[2]Waste Bin detailed'!$F$24/100)</f>
        <v>13.47597421073886</v>
      </c>
      <c r="AQ14" s="91">
        <f>'[2]EU Inhabitants'!AL22*('[2]Weighted Average'!AL11/1000)*('[2]Waste Bin detailed'!$F$24/100)</f>
        <v>13.402111082380319</v>
      </c>
      <c r="AR14" s="91">
        <f>'[2]EU Inhabitants'!AM22*('[2]Weighted Average'!AM11/1000)*('[2]Waste Bin detailed'!$F$24/100)</f>
        <v>13.32851738106721</v>
      </c>
      <c r="AS14" s="91">
        <f>'[2]EU Inhabitants'!AN22*('[2]Weighted Average'!AN11/1000)*('[2]Waste Bin detailed'!$F$24/100)</f>
        <v>13.254507857662274</v>
      </c>
      <c r="AT14" s="91">
        <f>'[2]EU Inhabitants'!AO22*('[2]Weighted Average'!AO11/1000)*('[2]Waste Bin detailed'!$F$24/100)</f>
        <v>13.182065834856761</v>
      </c>
      <c r="AU14" s="91">
        <f>'[2]EU Inhabitants'!AP22*('[2]Weighted Average'!AP11/1000)*('[2]Waste Bin detailed'!$F$24/100)</f>
        <v>13.109691236696989</v>
      </c>
      <c r="AV14" s="91">
        <f>'[2]EU Inhabitants'!AQ22*('[2]Weighted Average'!AQ11/1000)*('[2]Waste Bin detailed'!$F$24/100)</f>
        <v>13.037588019277678</v>
      </c>
      <c r="AW14" s="91">
        <f>'[2]EU Inhabitants'!AR22*('[2]Weighted Average'!AR11/1000)*('[2]Waste Bin detailed'!$F$24/100)</f>
        <v>12.965882518569552</v>
      </c>
      <c r="AX14" s="91">
        <f>'[2]EU Inhabitants'!AS22*('[2]Weighted Average'!AS11/1000)*('[2]Waste Bin detailed'!$F$24/100)</f>
        <v>12.894613339434143</v>
      </c>
      <c r="AY14" s="91">
        <f>'[2]EU Inhabitants'!AT22*('[2]Weighted Average'!AT11/1000)*('[2]Waste Bin detailed'!$F$24/100)</f>
        <v>12.823796372964846</v>
      </c>
      <c r="AZ14" s="91">
        <f>'[2]EU Inhabitants'!AU22*('[2]Weighted Average'!AU11/1000)*('[2]Waste Bin detailed'!$F$24/100)</f>
        <v>12.75385593153265</v>
      </c>
      <c r="BA14" s="91">
        <f>'[2]EU Inhabitants'!AV22*('[2]Weighted Average'!AV11/1000)*('[2]Waste Bin detailed'!$F$24/100)</f>
        <v>12.684385874954035</v>
      </c>
      <c r="BB14" s="91">
        <f>'[2]EU Inhabitants'!AW22*('[2]Weighted Average'!AW11/1000)*('[2]Waste Bin detailed'!$F$24/100)</f>
        <v>12.615374594897578</v>
      </c>
      <c r="BC14" s="91">
        <f>'[2]EU Inhabitants'!AX22*('[2]Weighted Average'!AX11/1000)*('[2]Waste Bin detailed'!$F$24/100)</f>
        <v>12.547236567458068</v>
      </c>
      <c r="BD14" s="91">
        <f>'[2]EU Inhabitants'!AY22*('[2]Weighted Average'!AY11/1000)*('[2]Waste Bin detailed'!$F$24/100)</f>
        <v>12.479968120026497</v>
      </c>
      <c r="BE14" s="91">
        <f>'[2]EU Inhabitants'!AZ22*('[2]Weighted Average'!AZ11/1000)*('[2]Waste Bin detailed'!$F$24/100)</f>
        <v>12.413965910931683</v>
      </c>
    </row>
    <row r="15" spans="1:57" x14ac:dyDescent="0.35">
      <c r="A15" s="86" t="s">
        <v>636</v>
      </c>
      <c r="C15" s="86" t="s">
        <v>5</v>
      </c>
      <c r="D15" s="87" t="s">
        <v>621</v>
      </c>
      <c r="E15" s="87"/>
      <c r="F15" s="90" t="s">
        <v>320</v>
      </c>
      <c r="G15" s="91">
        <f>'[2]EU Inhabitants'!B23*('[2]Weighted Average'!B11/1000)*('[2]Waste Bin detailed'!$F$24/100)</f>
        <v>210.13524835807254</v>
      </c>
      <c r="H15" s="91">
        <f>'[2]EU Inhabitants'!C23*('[2]Weighted Average'!C11/1000)*('[2]Waste Bin detailed'!$F$24/100)</f>
        <v>210.2718099009538</v>
      </c>
      <c r="I15" s="91">
        <f>'[2]EU Inhabitants'!D23*('[2]Weighted Average'!D11/1000)*('[2]Waste Bin detailed'!$F$24/100)</f>
        <v>210.37678383154397</v>
      </c>
      <c r="J15" s="91">
        <f>'[2]EU Inhabitants'!E23*('[2]Weighted Average'!E11/1000)*('[2]Waste Bin detailed'!$F$24/100)</f>
        <v>210.90422930601241</v>
      </c>
      <c r="K15" s="91">
        <f>'[2]EU Inhabitants'!F23*('[2]Weighted Average'!F11/1000)*('[2]Waste Bin detailed'!$F$24/100)</f>
        <v>212.26285397508133</v>
      </c>
      <c r="L15" s="91">
        <f>'[2]EU Inhabitants'!G23*('[2]Weighted Average'!G11/1000)*('[2]Waste Bin detailed'!$F$24/100)</f>
        <v>213.68090800215157</v>
      </c>
      <c r="M15" s="91">
        <f>'[2]EU Inhabitants'!H23*('[2]Weighted Average'!H11/1000)*('[2]Waste Bin detailed'!$F$24/100)</f>
        <v>214.37991340446888</v>
      </c>
      <c r="N15" s="91">
        <f>'[2]EU Inhabitants'!I23*('[2]Weighted Average'!I11/1000)*('[2]Waste Bin detailed'!$F$24/100)</f>
        <v>214.93617318591151</v>
      </c>
      <c r="O15" s="91">
        <f>'[2]EU Inhabitants'!J23*('[2]Weighted Average'!J11/1000)*('[2]Waste Bin detailed'!$F$24/100)</f>
        <v>216.47565281870362</v>
      </c>
      <c r="P15" s="91">
        <f>'[2]EU Inhabitants'!K23*('[2]Weighted Average'!K11/1000)*('[2]Waste Bin detailed'!$F$24/100)</f>
        <v>217.7122586137219</v>
      </c>
      <c r="Q15" s="91">
        <f>'[2]EU Inhabitants'!L23*('[2]Weighted Average'!L11/1000)*('[2]Waste Bin detailed'!$F$24/100)</f>
        <v>218.35317679612541</v>
      </c>
      <c r="R15" s="91">
        <f>'[2]EU Inhabitants'!M23*('[2]Weighted Average'!M11/1000)*('[2]Waste Bin detailed'!$F$24/100)</f>
        <v>218.87207228439019</v>
      </c>
      <c r="S15" s="91">
        <f>'[2]EU Inhabitants'!N23*('[2]Weighted Average'!N11/1000)*('[2]Waste Bin detailed'!$F$24/100)</f>
        <v>218.95134156843486</v>
      </c>
      <c r="T15" s="91">
        <f>'[2]EU Inhabitants'!O23*('[2]Weighted Average'!O11/1000)*('[2]Waste Bin detailed'!$F$24/100)</f>
        <v>220.0186421897115</v>
      </c>
      <c r="U15" s="91">
        <f>'[2]EU Inhabitants'!P23*('[2]Weighted Average'!P11/1000)*('[2]Waste Bin detailed'!$F$24/100)</f>
        <v>224.08963425127101</v>
      </c>
      <c r="V15" s="91">
        <f>'[2]EU Inhabitants'!Q23*('[2]Weighted Average'!Q11/1000)*('[2]Waste Bin detailed'!$F$24/100)</f>
        <v>224.17524055132731</v>
      </c>
      <c r="W15" s="91">
        <f>'[2]EU Inhabitants'!R23*('[2]Weighted Average'!R11/1000)*('[2]Waste Bin detailed'!$F$24/100)</f>
        <v>223.76288926406471</v>
      </c>
      <c r="X15" s="91">
        <f>'[2]EU Inhabitants'!S23*('[2]Weighted Average'!S11/1000)*('[2]Waste Bin detailed'!$F$24/100)</f>
        <v>223.52696476031221</v>
      </c>
      <c r="Y15" s="91">
        <f>'[2]EU Inhabitants'!T23*('[2]Weighted Average'!T11/1000)*('[2]Waste Bin detailed'!$F$24/100)</f>
        <v>223.1516550171072</v>
      </c>
      <c r="Z15" s="91">
        <f>'[2]EU Inhabitants'!U23*('[2]Weighted Average'!U11/1000)*('[2]Waste Bin detailed'!$F$24/100)</f>
        <v>224.34112625587738</v>
      </c>
      <c r="AA15" s="91">
        <f>'[2]EU Inhabitants'!V23*('[2]Weighted Average'!V11/1000)*('[2]Waste Bin detailed'!$F$24/100)</f>
        <v>223.68458898909415</v>
      </c>
      <c r="AB15" s="91">
        <f>'[2]EU Inhabitants'!W23*('[2]Weighted Average'!W11/1000)*('[2]Waste Bin detailed'!$F$24/100)</f>
        <v>222.17861470478653</v>
      </c>
      <c r="AC15" s="91">
        <f>'[2]EU Inhabitants'!X23*('[2]Weighted Average'!X11/1000)*('[2]Waste Bin detailed'!$F$24/100)</f>
        <v>221.41435043679968</v>
      </c>
      <c r="AD15" s="91">
        <f>'[2]EU Inhabitants'!Y23*('[2]Weighted Average'!Y11/1000)*('[2]Waste Bin detailed'!$F$24/100)</f>
        <v>221.31307126364237</v>
      </c>
      <c r="AE15" s="91">
        <f>'[2]EU Inhabitants'!Z23*('[2]Weighted Average'!Z11/1000)*('[2]Waste Bin detailed'!$F$24/100)</f>
        <v>221.31803765667158</v>
      </c>
      <c r="AF15" s="91">
        <f>'[2]EU Inhabitants'!AA23*('[2]Weighted Average'!AA11/1000)*('[2]Waste Bin detailed'!$F$24/100)</f>
        <v>221.07376039914115</v>
      </c>
      <c r="AG15" s="91">
        <f>'[2]EU Inhabitants'!AB23*('[2]Weighted Average'!AB11/1000)*('[2]Waste Bin detailed'!$F$24/100)</f>
        <v>220.86845612926342</v>
      </c>
      <c r="AH15" s="91">
        <f>'[2]EU Inhabitants'!AC23*('[2]Weighted Average'!AC11/1000)*('[2]Waste Bin detailed'!$F$24/100)</f>
        <v>220.71072131375601</v>
      </c>
      <c r="AI15" s="91">
        <f>'[2]EU Inhabitants'!AD23*('[2]Weighted Average'!AD11/1000)*('[2]Waste Bin detailed'!$F$24/100)</f>
        <v>220.5974778111902</v>
      </c>
      <c r="AJ15" s="91">
        <f>'[2]EU Inhabitants'!AE23*('[2]Weighted Average'!AE11/1000)*('[2]Waste Bin detailed'!$F$24/100)</f>
        <v>220.49500902778169</v>
      </c>
      <c r="AK15" s="91">
        <f>'[2]EU Inhabitants'!AF23*('[2]Weighted Average'!AF11/1000)*('[2]Waste Bin detailed'!$F$24/100)</f>
        <v>220.4095960422093</v>
      </c>
      <c r="AL15" s="91">
        <f>'[2]EU Inhabitants'!AG23*('[2]Weighted Average'!AG11/1000)*('[2]Waste Bin detailed'!$F$24/100)</f>
        <v>220.31917091632846</v>
      </c>
      <c r="AM15" s="91">
        <f>'[2]EU Inhabitants'!AH23*('[2]Weighted Average'!AH11/1000)*('[2]Waste Bin detailed'!$F$24/100)</f>
        <v>220.22873006765232</v>
      </c>
      <c r="AN15" s="91">
        <f>'[2]EU Inhabitants'!AI23*('[2]Weighted Average'!AI11/1000)*('[2]Waste Bin detailed'!$F$24/100)</f>
        <v>220.1355114623087</v>
      </c>
      <c r="AO15" s="91">
        <f>'[2]EU Inhabitants'!AJ23*('[2]Weighted Average'!AJ11/1000)*('[2]Waste Bin detailed'!$F$24/100)</f>
        <v>220.04332619198823</v>
      </c>
      <c r="AP15" s="91">
        <f>'[2]EU Inhabitants'!AK23*('[2]Weighted Average'!AK11/1000)*('[2]Waste Bin detailed'!$F$24/100)</f>
        <v>219.97753662860191</v>
      </c>
      <c r="AQ15" s="91">
        <f>'[2]EU Inhabitants'!AL23*('[2]Weighted Average'!AL11/1000)*('[2]Waste Bin detailed'!$F$24/100)</f>
        <v>219.89908877556476</v>
      </c>
      <c r="AR15" s="91">
        <f>'[2]EU Inhabitants'!AM23*('[2]Weighted Average'!AM11/1000)*('[2]Waste Bin detailed'!$F$24/100)</f>
        <v>219.81501510638455</v>
      </c>
      <c r="AS15" s="91">
        <f>'[2]EU Inhabitants'!AN23*('[2]Weighted Average'!AN11/1000)*('[2]Waste Bin detailed'!$F$24/100)</f>
        <v>219.71715715183828</v>
      </c>
      <c r="AT15" s="91">
        <f>'[2]EU Inhabitants'!AO23*('[2]Weighted Average'!AO11/1000)*('[2]Waste Bin detailed'!$F$24/100)</f>
        <v>219.60198770222127</v>
      </c>
      <c r="AU15" s="91">
        <f>'[2]EU Inhabitants'!AP23*('[2]Weighted Average'!AP11/1000)*('[2]Waste Bin detailed'!$F$24/100)</f>
        <v>219.46987520685124</v>
      </c>
      <c r="AV15" s="91">
        <f>'[2]EU Inhabitants'!AQ23*('[2]Weighted Average'!AQ11/1000)*('[2]Waste Bin detailed'!$F$24/100)</f>
        <v>219.30242638762175</v>
      </c>
      <c r="AW15" s="91">
        <f>'[2]EU Inhabitants'!AR23*('[2]Weighted Average'!AR11/1000)*('[2]Waste Bin detailed'!$F$24/100)</f>
        <v>219.0940026488787</v>
      </c>
      <c r="AX15" s="91">
        <f>'[2]EU Inhabitants'!AS23*('[2]Weighted Average'!AS11/1000)*('[2]Waste Bin detailed'!$F$24/100)</f>
        <v>218.84237884098189</v>
      </c>
      <c r="AY15" s="91">
        <f>'[2]EU Inhabitants'!AT23*('[2]Weighted Average'!AT11/1000)*('[2]Waste Bin detailed'!$F$24/100)</f>
        <v>218.54700823221205</v>
      </c>
      <c r="AZ15" s="91">
        <f>'[2]EU Inhabitants'!AU23*('[2]Weighted Average'!AU11/1000)*('[2]Waste Bin detailed'!$F$24/100)</f>
        <v>218.19938587700614</v>
      </c>
      <c r="BA15" s="91">
        <f>'[2]EU Inhabitants'!AV23*('[2]Weighted Average'!AV11/1000)*('[2]Waste Bin detailed'!$F$24/100)</f>
        <v>217.80306986708445</v>
      </c>
      <c r="BB15" s="91">
        <f>'[2]EU Inhabitants'!AW23*('[2]Weighted Average'!AW11/1000)*('[2]Waste Bin detailed'!$F$24/100)</f>
        <v>217.35691382210331</v>
      </c>
      <c r="BC15" s="91">
        <f>'[2]EU Inhabitants'!AX23*('[2]Weighted Average'!AX11/1000)*('[2]Waste Bin detailed'!$F$24/100)</f>
        <v>216.86442803195533</v>
      </c>
      <c r="BD15" s="91">
        <f>'[2]EU Inhabitants'!AY23*('[2]Weighted Average'!AY11/1000)*('[2]Waste Bin detailed'!$F$24/100)</f>
        <v>216.31733967154179</v>
      </c>
      <c r="BE15" s="91">
        <f>'[2]EU Inhabitants'!AZ23*('[2]Weighted Average'!AZ11/1000)*('[2]Waste Bin detailed'!$F$24/100)</f>
        <v>215.71965289696837</v>
      </c>
    </row>
    <row r="16" spans="1:57" x14ac:dyDescent="0.35">
      <c r="A16" s="86" t="s">
        <v>636</v>
      </c>
      <c r="C16" s="86" t="s">
        <v>5</v>
      </c>
      <c r="D16" s="87" t="s">
        <v>621</v>
      </c>
      <c r="E16" s="87"/>
      <c r="F16" s="90" t="s">
        <v>45</v>
      </c>
      <c r="G16" s="91">
        <f>'[2]EU Inhabitants'!B24*('[2]Weighted Average'!B11/1000)*('[2]Waste Bin detailed'!$F$24/100)</f>
        <v>2.5489946579116225</v>
      </c>
      <c r="H16" s="91">
        <f>'[2]EU Inhabitants'!C24*('[2]Weighted Average'!C11/1000)*('[2]Waste Bin detailed'!$F$24/100)</f>
        <v>2.5750194664875283</v>
      </c>
      <c r="I16" s="91">
        <f>'[2]EU Inhabitants'!D24*('[2]Weighted Average'!D11/1000)*('[2]Waste Bin detailed'!$F$24/100)</f>
        <v>2.6045888564264397</v>
      </c>
      <c r="J16" s="91">
        <f>'[2]EU Inhabitants'!E24*('[2]Weighted Average'!E11/1000)*('[2]Waste Bin detailed'!$F$24/100)</f>
        <v>2.6347844099313105</v>
      </c>
      <c r="K16" s="91">
        <f>'[2]EU Inhabitants'!F24*('[2]Weighted Average'!F11/1000)*('[2]Waste Bin detailed'!$F$24/100)</f>
        <v>2.6687699696605924</v>
      </c>
      <c r="L16" s="91">
        <f>'[2]EU Inhabitants'!G24*('[2]Weighted Average'!G11/1000)*('[2]Waste Bin detailed'!$F$24/100)</f>
        <v>2.706576081394477</v>
      </c>
      <c r="M16" s="91">
        <f>'[2]EU Inhabitants'!H24*('[2]Weighted Average'!H11/1000)*('[2]Waste Bin detailed'!$F$24/100)</f>
        <v>2.7469835811744407</v>
      </c>
      <c r="N16" s="91">
        <f>'[2]EU Inhabitants'!I24*('[2]Weighted Average'!I11/1000)*('[2]Waste Bin detailed'!$F$24/100)</f>
        <v>2.7978888584762482</v>
      </c>
      <c r="O16" s="91">
        <f>'[2]EU Inhabitants'!J24*('[2]Weighted Average'!J11/1000)*('[2]Waste Bin detailed'!$F$24/100)</f>
        <v>2.8652848301076914</v>
      </c>
      <c r="P16" s="91">
        <f>'[2]EU Inhabitants'!K24*('[2]Weighted Average'!K11/1000)*('[2]Waste Bin detailed'!$F$24/100)</f>
        <v>2.940673000383986</v>
      </c>
      <c r="Q16" s="91">
        <f>'[2]EU Inhabitants'!L24*('[2]Weighted Average'!L11/1000)*('[2]Waste Bin detailed'!$F$24/100)</f>
        <v>3.0218176908404861</v>
      </c>
      <c r="R16" s="91">
        <f>'[2]EU Inhabitants'!M24*('[2]Weighted Average'!M11/1000)*('[2]Waste Bin detailed'!$F$24/100)</f>
        <v>3.0960835738026926</v>
      </c>
      <c r="S16" s="91">
        <f>'[2]EU Inhabitants'!N24*('[2]Weighted Average'!N11/1000)*('[2]Waste Bin detailed'!$F$24/100)</f>
        <v>3.1777251423989568</v>
      </c>
      <c r="T16" s="91">
        <f>'[2]EU Inhabitants'!O24*('[2]Weighted Average'!O11/1000)*('[2]Waste Bin detailed'!$F$24/100)</f>
        <v>3.1919004322785436</v>
      </c>
      <c r="U16" s="91">
        <f>'[2]EU Inhabitants'!P24*('[2]Weighted Average'!P11/1000)*('[2]Waste Bin detailed'!$F$24/100)</f>
        <v>3.1632192615761872</v>
      </c>
      <c r="V16" s="91">
        <f>'[2]EU Inhabitants'!Q24*('[2]Weighted Average'!Q11/1000)*('[2]Waste Bin detailed'!$F$24/100)</f>
        <v>3.123222481071473</v>
      </c>
      <c r="W16" s="91">
        <f>'[2]EU Inhabitants'!R24*('[2]Weighted Average'!R11/1000)*('[2]Waste Bin detailed'!$F$24/100)</f>
        <v>3.1289967259607039</v>
      </c>
      <c r="X16" s="91">
        <f>'[2]EU Inhabitants'!S24*('[2]Weighted Average'!S11/1000)*('[2]Waste Bin detailed'!$F$24/100)</f>
        <v>3.1535409596678825</v>
      </c>
      <c r="Y16" s="91">
        <f>'[2]EU Inhabitants'!T24*('[2]Weighted Average'!T11/1000)*('[2]Waste Bin detailed'!$F$24/100)</f>
        <v>3.1885420907347584</v>
      </c>
      <c r="Z16" s="91">
        <f>'[2]EU Inhabitants'!U24*('[2]Weighted Average'!U11/1000)*('[2]Waste Bin detailed'!$F$24/100)</f>
        <v>3.2850400781467197</v>
      </c>
      <c r="AA16" s="91">
        <f>'[2]EU Inhabitants'!V24*('[2]Weighted Average'!V11/1000)*('[2]Waste Bin detailed'!$F$24/100)</f>
        <v>3.330450666241938</v>
      </c>
      <c r="AB16" s="91">
        <f>'[2]EU Inhabitants'!W24*('[2]Weighted Average'!W11/1000)*('[2]Waste Bin detailed'!$F$24/100)</f>
        <v>3.3606738841625758</v>
      </c>
      <c r="AC16" s="91">
        <f>'[2]EU Inhabitants'!X24*('[2]Weighted Average'!X11/1000)*('[2]Waste Bin detailed'!$F$24/100)</f>
        <v>3.3934307739392162</v>
      </c>
      <c r="AD16" s="91">
        <f>'[2]EU Inhabitants'!Y24*('[2]Weighted Average'!Y11/1000)*('[2]Waste Bin detailed'!$F$24/100)</f>
        <v>3.4537768329976672</v>
      </c>
      <c r="AE16" s="91">
        <f>'[2]EU Inhabitants'!Z24*('[2]Weighted Average'!Z11/1000)*('[2]Waste Bin detailed'!$F$24/100)</f>
        <v>3.5106892989544747</v>
      </c>
      <c r="AF16" s="91">
        <f>'[2]EU Inhabitants'!AA24*('[2]Weighted Average'!AA11/1000)*('[2]Waste Bin detailed'!$F$24/100)</f>
        <v>3.531734537851428</v>
      </c>
      <c r="AG16" s="91">
        <f>'[2]EU Inhabitants'!AB24*('[2]Weighted Average'!AB11/1000)*('[2]Waste Bin detailed'!$F$24/100)</f>
        <v>3.5491170506690284</v>
      </c>
      <c r="AH16" s="91">
        <f>'[2]EU Inhabitants'!AC24*('[2]Weighted Average'!AC11/1000)*('[2]Waste Bin detailed'!$F$24/100)</f>
        <v>3.562996407821899</v>
      </c>
      <c r="AI16" s="91">
        <f>'[2]EU Inhabitants'!AD24*('[2]Weighted Average'!AD11/1000)*('[2]Waste Bin detailed'!$F$24/100)</f>
        <v>3.573089474259183</v>
      </c>
      <c r="AJ16" s="91">
        <f>'[2]EU Inhabitants'!AE24*('[2]Weighted Average'!AE11/1000)*('[2]Waste Bin detailed'!$F$24/100)</f>
        <v>3.5827403795898509</v>
      </c>
      <c r="AK16" s="91">
        <f>'[2]EU Inhabitants'!AF24*('[2]Weighted Average'!AF11/1000)*('[2]Waste Bin detailed'!$F$24/100)</f>
        <v>3.591668893456283</v>
      </c>
      <c r="AL16" s="91">
        <f>'[2]EU Inhabitants'!AG24*('[2]Weighted Average'!AG11/1000)*('[2]Waste Bin detailed'!$F$24/100)</f>
        <v>3.5998678564178501</v>
      </c>
      <c r="AM16" s="91">
        <f>'[2]EU Inhabitants'!AH24*('[2]Weighted Average'!AH11/1000)*('[2]Waste Bin detailed'!$F$24/100)</f>
        <v>3.6073213221024165</v>
      </c>
      <c r="AN16" s="91">
        <f>'[2]EU Inhabitants'!AI24*('[2]Weighted Average'!AI11/1000)*('[2]Waste Bin detailed'!$F$24/100)</f>
        <v>3.6141128395435871</v>
      </c>
      <c r="AO16" s="91">
        <f>'[2]EU Inhabitants'!AJ24*('[2]Weighted Average'!AJ11/1000)*('[2]Waste Bin detailed'!$F$24/100)</f>
        <v>3.6201633775482129</v>
      </c>
      <c r="AP16" s="91">
        <f>'[2]EU Inhabitants'!AK24*('[2]Weighted Average'!AK11/1000)*('[2]Waste Bin detailed'!$F$24/100)</f>
        <v>3.6273301998407312</v>
      </c>
      <c r="AQ16" s="91">
        <f>'[2]EU Inhabitants'!AL24*('[2]Weighted Average'!AL11/1000)*('[2]Waste Bin detailed'!$F$24/100)</f>
        <v>3.6336863467646983</v>
      </c>
      <c r="AR16" s="91">
        <f>'[2]EU Inhabitants'!AM24*('[2]Weighted Average'!AM11/1000)*('[2]Waste Bin detailed'!$F$24/100)</f>
        <v>3.6391956937178023</v>
      </c>
      <c r="AS16" s="91">
        <f>'[2]EU Inhabitants'!AN24*('[2]Weighted Average'!AN11/1000)*('[2]Waste Bin detailed'!$F$24/100)</f>
        <v>3.6440793554612636</v>
      </c>
      <c r="AT16" s="91">
        <f>'[2]EU Inhabitants'!AO24*('[2]Weighted Average'!AO11/1000)*('[2]Waste Bin detailed'!$F$24/100)</f>
        <v>3.6484863912865029</v>
      </c>
      <c r="AU16" s="91">
        <f>'[2]EU Inhabitants'!AP24*('[2]Weighted Average'!AP11/1000)*('[2]Waste Bin detailed'!$F$24/100)</f>
        <v>3.6523909108080059</v>
      </c>
      <c r="AV16" s="91">
        <f>'[2]EU Inhabitants'!AQ24*('[2]Weighted Average'!AQ11/1000)*('[2]Waste Bin detailed'!$F$24/100)</f>
        <v>3.655927277066688</v>
      </c>
      <c r="AW16" s="91">
        <f>'[2]EU Inhabitants'!AR24*('[2]Weighted Average'!AR11/1000)*('[2]Waste Bin detailed'!$F$24/100)</f>
        <v>3.6594514297508676</v>
      </c>
      <c r="AX16" s="91">
        <f>'[2]EU Inhabitants'!AS24*('[2]Weighted Average'!AS11/1000)*('[2]Waste Bin detailed'!$F$24/100)</f>
        <v>3.6626207585685271</v>
      </c>
      <c r="AY16" s="91">
        <f>'[2]EU Inhabitants'!AT24*('[2]Weighted Average'!AT11/1000)*('[2]Waste Bin detailed'!$F$24/100)</f>
        <v>3.6657934367810907</v>
      </c>
      <c r="AZ16" s="91">
        <f>'[2]EU Inhabitants'!AU24*('[2]Weighted Average'!AU11/1000)*('[2]Waste Bin detailed'!$F$24/100)</f>
        <v>3.6688758459181119</v>
      </c>
      <c r="BA16" s="91">
        <f>'[2]EU Inhabitants'!AV24*('[2]Weighted Average'!AV11/1000)*('[2]Waste Bin detailed'!$F$24/100)</f>
        <v>3.6720081043618689</v>
      </c>
      <c r="BB16" s="91">
        <f>'[2]EU Inhabitants'!AW24*('[2]Weighted Average'!AW11/1000)*('[2]Waste Bin detailed'!$F$24/100)</f>
        <v>3.6750300250344634</v>
      </c>
      <c r="BC16" s="91">
        <f>'[2]EU Inhabitants'!AX24*('[2]Weighted Average'!AX11/1000)*('[2]Waste Bin detailed'!$F$24/100)</f>
        <v>3.6780406984618979</v>
      </c>
      <c r="BD16" s="91">
        <f>'[2]EU Inhabitants'!AY24*('[2]Weighted Average'!AY11/1000)*('[2]Waste Bin detailed'!$F$24/100)</f>
        <v>3.6812430992187628</v>
      </c>
      <c r="BE16" s="91">
        <f>'[2]EU Inhabitants'!AZ24*('[2]Weighted Average'!AZ11/1000)*('[2]Waste Bin detailed'!$F$24/100)</f>
        <v>3.684506748246906</v>
      </c>
    </row>
    <row r="17" spans="1:57" x14ac:dyDescent="0.35">
      <c r="A17" s="86" t="s">
        <v>636</v>
      </c>
      <c r="C17" s="86" t="s">
        <v>5</v>
      </c>
      <c r="D17" s="87" t="s">
        <v>621</v>
      </c>
      <c r="E17" s="87"/>
      <c r="F17" s="90" t="s">
        <v>55</v>
      </c>
      <c r="G17" s="91">
        <f>'[2]EU Inhabitants'!B25*('[2]Weighted Average'!B11/1000)*('[2]Waste Bin detailed'!$F$24/100)</f>
        <v>8.7921870937425926</v>
      </c>
      <c r="H17" s="91">
        <f>'[2]EU Inhabitants'!C25*('[2]Weighted Average'!C11/1000)*('[2]Waste Bin detailed'!$F$24/100)</f>
        <v>8.6875755138639512</v>
      </c>
      <c r="I17" s="91">
        <f>'[2]EU Inhabitants'!D25*('[2]Weighted Average'!D11/1000)*('[2]Waste Bin detailed'!$F$24/100)</f>
        <v>8.5681105280588081</v>
      </c>
      <c r="J17" s="91">
        <f>'[2]EU Inhabitants'!E25*('[2]Weighted Average'!E11/1000)*('[2]Waste Bin detailed'!$F$24/100)</f>
        <v>8.4884785691194811</v>
      </c>
      <c r="K17" s="91">
        <f>'[2]EU Inhabitants'!F25*('[2]Weighted Average'!F11/1000)*('[2]Waste Bin detailed'!$F$24/100)</f>
        <v>8.4044363568767881</v>
      </c>
      <c r="L17" s="91">
        <f>'[2]EU Inhabitants'!G25*('[2]Weighted Average'!G11/1000)*('[2]Waste Bin detailed'!$F$24/100)</f>
        <v>8.306265550269087</v>
      </c>
      <c r="M17" s="91">
        <f>'[2]EU Inhabitants'!H25*('[2]Weighted Average'!H11/1000)*('[2]Waste Bin detailed'!$F$24/100)</f>
        <v>8.2255730732197243</v>
      </c>
      <c r="N17" s="91">
        <f>'[2]EU Inhabitants'!I25*('[2]Weighted Average'!I11/1000)*('[2]Waste Bin detailed'!$F$24/100)</f>
        <v>8.1540551012997184</v>
      </c>
      <c r="O17" s="91">
        <f>'[2]EU Inhabitants'!J25*('[2]Weighted Average'!J11/1000)*('[2]Waste Bin detailed'!$F$24/100)</f>
        <v>8.0895182138055937</v>
      </c>
      <c r="P17" s="91">
        <f>'[2]EU Inhabitants'!K25*('[2]Weighted Average'!K11/1000)*('[2]Waste Bin detailed'!$F$24/100)</f>
        <v>7.9808609891866258</v>
      </c>
      <c r="Q17" s="91">
        <f>'[2]EU Inhabitants'!L25*('[2]Weighted Average'!L11/1000)*('[2]Waste Bin detailed'!$F$24/100)</f>
        <v>7.8225657405303295</v>
      </c>
      <c r="R17" s="91">
        <f>'[2]EU Inhabitants'!M25*('[2]Weighted Average'!M11/1000)*('[2]Waste Bin detailed'!$F$24/100)</f>
        <v>7.6488750387066338</v>
      </c>
      <c r="S17" s="91">
        <f>'[2]EU Inhabitants'!N25*('[2]Weighted Average'!N11/1000)*('[2]Waste Bin detailed'!$F$24/100)</f>
        <v>7.5380171269325311</v>
      </c>
      <c r="T17" s="91">
        <f>'[2]EU Inhabitants'!O25*('[2]Weighted Average'!O11/1000)*('[2]Waste Bin detailed'!$F$24/100)</f>
        <v>7.4604596633199183</v>
      </c>
      <c r="U17" s="91">
        <f>'[2]EU Inhabitants'!P25*('[2]Weighted Average'!P11/1000)*('[2]Waste Bin detailed'!$F$24/100)</f>
        <v>7.3788836002661631</v>
      </c>
      <c r="V17" s="91">
        <f>'[2]EU Inhabitants'!Q25*('[2]Weighted Average'!Q11/1000)*('[2]Waste Bin detailed'!$F$24/100)</f>
        <v>7.3234487475515335</v>
      </c>
      <c r="W17" s="91">
        <f>'[2]EU Inhabitants'!R25*('[2]Weighted Average'!R11/1000)*('[2]Waste Bin detailed'!$F$24/100)</f>
        <v>7.2624331254603636</v>
      </c>
      <c r="X17" s="91">
        <f>'[2]EU Inhabitants'!S25*('[2]Weighted Average'!S11/1000)*('[2]Waste Bin detailed'!$F$24/100)</f>
        <v>7.1943803150948336</v>
      </c>
      <c r="Y17" s="91">
        <f>'[2]EU Inhabitants'!T25*('[2]Weighted Average'!T11/1000)*('[2]Waste Bin detailed'!$F$24/100)</f>
        <v>7.1367645653888641</v>
      </c>
      <c r="Z17" s="91">
        <f>'[2]EU Inhabitants'!U25*('[2]Weighted Average'!U11/1000)*('[2]Waste Bin detailed'!$F$24/100)</f>
        <v>7.2007980700505438</v>
      </c>
      <c r="AA17" s="91">
        <f>'[2]EU Inhabitants'!V25*('[2]Weighted Average'!V11/1000)*('[2]Waste Bin detailed'!$F$24/100)</f>
        <v>7.1547091229476063</v>
      </c>
      <c r="AB17" s="91">
        <f>'[2]EU Inhabitants'!W25*('[2]Weighted Average'!W11/1000)*('[2]Waste Bin detailed'!$F$24/100)</f>
        <v>7.1009546722245744</v>
      </c>
      <c r="AC17" s="91">
        <f>'[2]EU Inhabitants'!X25*('[2]Weighted Average'!X11/1000)*('[2]Waste Bin detailed'!$F$24/100)</f>
        <v>7.0357205146781574</v>
      </c>
      <c r="AD17" s="91">
        <f>'[2]EU Inhabitants'!Y25*('[2]Weighted Average'!Y11/1000)*('[2]Waste Bin detailed'!$F$24/100)</f>
        <v>7.0636280472697122</v>
      </c>
      <c r="AE17" s="91">
        <f>'[2]EU Inhabitants'!Z25*('[2]Weighted Average'!Z11/1000)*('[2]Waste Bin detailed'!$F$24/100)</f>
        <v>7.0635293869211955</v>
      </c>
      <c r="AF17" s="91">
        <f>'[2]EU Inhabitants'!AA25*('[2]Weighted Average'!AA11/1000)*('[2]Waste Bin detailed'!$F$24/100)</f>
        <v>6.9868128125286875</v>
      </c>
      <c r="AG17" s="91">
        <f>'[2]EU Inhabitants'!AB25*('[2]Weighted Average'!AB11/1000)*('[2]Waste Bin detailed'!$F$24/100)</f>
        <v>6.9089623084862914</v>
      </c>
      <c r="AH17" s="91">
        <f>'[2]EU Inhabitants'!AC25*('[2]Weighted Average'!AC11/1000)*('[2]Waste Bin detailed'!$F$24/100)</f>
        <v>6.8293251931875867</v>
      </c>
      <c r="AI17" s="91">
        <f>'[2]EU Inhabitants'!AD25*('[2]Weighted Average'!AD11/1000)*('[2]Waste Bin detailed'!$F$24/100)</f>
        <v>6.7470848383866482</v>
      </c>
      <c r="AJ17" s="91">
        <f>'[2]EU Inhabitants'!AE25*('[2]Weighted Average'!AE11/1000)*('[2]Waste Bin detailed'!$F$24/100)</f>
        <v>6.6661318514959929</v>
      </c>
      <c r="AK17" s="91">
        <f>'[2]EU Inhabitants'!AF25*('[2]Weighted Average'!AF11/1000)*('[2]Waste Bin detailed'!$F$24/100)</f>
        <v>6.5864888679225846</v>
      </c>
      <c r="AL17" s="91">
        <f>'[2]EU Inhabitants'!AG25*('[2]Weighted Average'!AG11/1000)*('[2]Waste Bin detailed'!$F$24/100)</f>
        <v>6.5084195375084537</v>
      </c>
      <c r="AM17" s="91">
        <f>'[2]EU Inhabitants'!AH25*('[2]Weighted Average'!AH11/1000)*('[2]Waste Bin detailed'!$F$24/100)</f>
        <v>6.4327930923268406</v>
      </c>
      <c r="AN17" s="91">
        <f>'[2]EU Inhabitants'!AI25*('[2]Weighted Average'!AI11/1000)*('[2]Waste Bin detailed'!$F$24/100)</f>
        <v>6.3599451378723666</v>
      </c>
      <c r="AO17" s="91">
        <f>'[2]EU Inhabitants'!AJ25*('[2]Weighted Average'!AJ11/1000)*('[2]Waste Bin detailed'!$F$24/100)</f>
        <v>6.2900997327705515</v>
      </c>
      <c r="AP17" s="91">
        <f>'[2]EU Inhabitants'!AK25*('[2]Weighted Average'!AK11/1000)*('[2]Waste Bin detailed'!$F$24/100)</f>
        <v>6.2283756527999623</v>
      </c>
      <c r="AQ17" s="91">
        <f>'[2]EU Inhabitants'!AL25*('[2]Weighted Average'!AL11/1000)*('[2]Waste Bin detailed'!$F$24/100)</f>
        <v>6.1691139406943538</v>
      </c>
      <c r="AR17" s="91">
        <f>'[2]EU Inhabitants'!AM25*('[2]Weighted Average'!AM11/1000)*('[2]Waste Bin detailed'!$F$24/100)</f>
        <v>6.1118904834610079</v>
      </c>
      <c r="AS17" s="91">
        <f>'[2]EU Inhabitants'!AN25*('[2]Weighted Average'!AN11/1000)*('[2]Waste Bin detailed'!$F$24/100)</f>
        <v>6.0568940150981909</v>
      </c>
      <c r="AT17" s="91">
        <f>'[2]EU Inhabitants'!AO25*('[2]Weighted Average'!AO11/1000)*('[2]Waste Bin detailed'!$F$24/100)</f>
        <v>6.0033681935429213</v>
      </c>
      <c r="AU17" s="91">
        <f>'[2]EU Inhabitants'!AP25*('[2]Weighted Average'!AP11/1000)*('[2]Waste Bin detailed'!$F$24/100)</f>
        <v>5.9515899585101328</v>
      </c>
      <c r="AV17" s="91">
        <f>'[2]EU Inhabitants'!AQ25*('[2]Weighted Average'!AQ11/1000)*('[2]Waste Bin detailed'!$F$24/100)</f>
        <v>5.9014945116573214</v>
      </c>
      <c r="AW17" s="91">
        <f>'[2]EU Inhabitants'!AR25*('[2]Weighted Average'!AR11/1000)*('[2]Waste Bin detailed'!$F$24/100)</f>
        <v>5.8527550529902514</v>
      </c>
      <c r="AX17" s="91">
        <f>'[2]EU Inhabitants'!AS25*('[2]Weighted Average'!AS11/1000)*('[2]Waste Bin detailed'!$F$24/100)</f>
        <v>5.805214204603252</v>
      </c>
      <c r="AY17" s="91">
        <f>'[2]EU Inhabitants'!AT25*('[2]Weighted Average'!AT11/1000)*('[2]Waste Bin detailed'!$F$24/100)</f>
        <v>5.7586927144861386</v>
      </c>
      <c r="AZ17" s="91">
        <f>'[2]EU Inhabitants'!AU25*('[2]Weighted Average'!AU11/1000)*('[2]Waste Bin detailed'!$F$24/100)</f>
        <v>5.7132320767477713</v>
      </c>
      <c r="BA17" s="91">
        <f>'[2]EU Inhabitants'!AV25*('[2]Weighted Average'!AV11/1000)*('[2]Waste Bin detailed'!$F$24/100)</f>
        <v>5.6686976710269059</v>
      </c>
      <c r="BB17" s="91">
        <f>'[2]EU Inhabitants'!AW25*('[2]Weighted Average'!AW11/1000)*('[2]Waste Bin detailed'!$F$24/100)</f>
        <v>5.624967198166158</v>
      </c>
      <c r="BC17" s="91">
        <f>'[2]EU Inhabitants'!AX25*('[2]Weighted Average'!AX11/1000)*('[2]Waste Bin detailed'!$F$24/100)</f>
        <v>5.5820239486773549</v>
      </c>
      <c r="BD17" s="91">
        <f>'[2]EU Inhabitants'!AY25*('[2]Weighted Average'!AY11/1000)*('[2]Waste Bin detailed'!$F$24/100)</f>
        <v>5.540035487271461</v>
      </c>
      <c r="BE17" s="91">
        <f>'[2]EU Inhabitants'!AZ25*('[2]Weighted Average'!AZ11/1000)*('[2]Waste Bin detailed'!$F$24/100)</f>
        <v>5.4982155275321967</v>
      </c>
    </row>
    <row r="18" spans="1:57" x14ac:dyDescent="0.35">
      <c r="A18" s="86" t="s">
        <v>636</v>
      </c>
      <c r="C18" s="86" t="s">
        <v>5</v>
      </c>
      <c r="D18" s="87" t="s">
        <v>621</v>
      </c>
      <c r="E18" s="87"/>
      <c r="F18" s="90" t="s">
        <v>56</v>
      </c>
      <c r="G18" s="91">
        <f>'[2]EU Inhabitants'!B26*('[2]Weighted Average'!B11/1000)*('[2]Waste Bin detailed'!$F$24/100)</f>
        <v>12.964948239007995</v>
      </c>
      <c r="H18" s="91">
        <f>'[2]EU Inhabitants'!C26*('[2]Weighted Average'!C11/1000)*('[2]Waste Bin detailed'!$F$24/100)</f>
        <v>12.872339763375876</v>
      </c>
      <c r="I18" s="91">
        <f>'[2]EU Inhabitants'!D26*('[2]Weighted Average'!D11/1000)*('[2]Waste Bin detailed'!$F$24/100)</f>
        <v>12.753241186098096</v>
      </c>
      <c r="J18" s="91">
        <f>'[2]EU Inhabitants'!E26*('[2]Weighted Average'!E11/1000)*('[2]Waste Bin detailed'!$F$24/100)</f>
        <v>12.66778960702525</v>
      </c>
      <c r="K18" s="91">
        <f>'[2]EU Inhabitants'!F26*('[2]Weighted Average'!F11/1000)*('[2]Waste Bin detailed'!$F$24/100)</f>
        <v>12.548135954018795</v>
      </c>
      <c r="L18" s="91">
        <f>'[2]EU Inhabitants'!G26*('[2]Weighted Average'!G11/1000)*('[2]Waste Bin detailed'!$F$24/100)</f>
        <v>12.387896604016246</v>
      </c>
      <c r="M18" s="91">
        <f>'[2]EU Inhabitants'!H26*('[2]Weighted Average'!H11/1000)*('[2]Waste Bin detailed'!$F$24/100)</f>
        <v>12.146458099217375</v>
      </c>
      <c r="N18" s="91">
        <f>'[2]EU Inhabitants'!I26*('[2]Weighted Average'!I11/1000)*('[2]Waste Bin detailed'!$F$24/100)</f>
        <v>11.997492104583111</v>
      </c>
      <c r="O18" s="91">
        <f>'[2]EU Inhabitants'!J26*('[2]Weighted Average'!J11/1000)*('[2]Waste Bin detailed'!$F$24/100)</f>
        <v>11.857061817065768</v>
      </c>
      <c r="P18" s="91">
        <f>'[2]EU Inhabitants'!K26*('[2]Weighted Average'!K11/1000)*('[2]Waste Bin detailed'!$F$24/100)</f>
        <v>11.748433835230893</v>
      </c>
      <c r="Q18" s="91">
        <f>'[2]EU Inhabitants'!L26*('[2]Weighted Average'!L11/1000)*('[2]Waste Bin detailed'!$F$24/100)</f>
        <v>11.590788706443622</v>
      </c>
      <c r="R18" s="91">
        <f>'[2]EU Inhabitants'!M26*('[2]Weighted Average'!M11/1000)*('[2]Waste Bin detailed'!$F$24/100)</f>
        <v>11.254607097088558</v>
      </c>
      <c r="S18" s="91">
        <f>'[2]EU Inhabitants'!N26*('[2]Weighted Average'!N11/1000)*('[2]Waste Bin detailed'!$F$24/100)</f>
        <v>11.07264933329197</v>
      </c>
      <c r="T18" s="91">
        <f>'[2]EU Inhabitants'!O26*('[2]Weighted Average'!O11/1000)*('[2]Waste Bin detailed'!$F$24/100)</f>
        <v>10.955382691546346</v>
      </c>
      <c r="U18" s="91">
        <f>'[2]EU Inhabitants'!P26*('[2]Weighted Average'!P11/1000)*('[2]Waste Bin detailed'!$F$24/100)</f>
        <v>10.851803410617929</v>
      </c>
      <c r="V18" s="91">
        <f>'[2]EU Inhabitants'!Q26*('[2]Weighted Average'!Q11/1000)*('[2]Waste Bin detailed'!$F$24/100)</f>
        <v>10.771741413894336</v>
      </c>
      <c r="W18" s="91">
        <f>'[2]EU Inhabitants'!R26*('[2]Weighted Average'!R11/1000)*('[2]Waste Bin detailed'!$F$24/100)</f>
        <v>10.654351163592468</v>
      </c>
      <c r="X18" s="91">
        <f>'[2]EU Inhabitants'!S26*('[2]Weighted Average'!S11/1000)*('[2]Waste Bin detailed'!$F$24/100)</f>
        <v>10.506505498585641</v>
      </c>
      <c r="Y18" s="91">
        <f>'[2]EU Inhabitants'!T26*('[2]Weighted Average'!T11/1000)*('[2]Waste Bin detailed'!$F$24/100)</f>
        <v>10.363256179107273</v>
      </c>
      <c r="Z18" s="91">
        <f>'[2]EU Inhabitants'!U26*('[2]Weighted Average'!U11/1000)*('[2]Waste Bin detailed'!$F$24/100)</f>
        <v>10.479526093438071</v>
      </c>
      <c r="AA18" s="91">
        <f>'[2]EU Inhabitants'!V26*('[2]Weighted Average'!V11/1000)*('[2]Waste Bin detailed'!$F$24/100)</f>
        <v>10.479196515830358</v>
      </c>
      <c r="AB18" s="91">
        <f>'[2]EU Inhabitants'!W26*('[2]Weighted Average'!W11/1000)*('[2]Waste Bin detailed'!$F$24/100)</f>
        <v>10.485820718449332</v>
      </c>
      <c r="AC18" s="91">
        <f>'[2]EU Inhabitants'!X26*('[2]Weighted Average'!X11/1000)*('[2]Waste Bin detailed'!$F$24/100)</f>
        <v>10.524933502978199</v>
      </c>
      <c r="AD18" s="91">
        <f>'[2]EU Inhabitants'!Y26*('[2]Weighted Average'!Y11/1000)*('[2]Waste Bin detailed'!$F$24/100)</f>
        <v>10.718359180244988</v>
      </c>
      <c r="AE18" s="91">
        <f>'[2]EU Inhabitants'!Z26*('[2]Weighted Average'!Z11/1000)*('[2]Waste Bin detailed'!$F$24/100)</f>
        <v>10.783228693140765</v>
      </c>
      <c r="AF18" s="91">
        <f>'[2]EU Inhabitants'!AA26*('[2]Weighted Average'!AA11/1000)*('[2]Waste Bin detailed'!$F$24/100)</f>
        <v>10.727121688485928</v>
      </c>
      <c r="AG18" s="91">
        <f>'[2]EU Inhabitants'!AB26*('[2]Weighted Average'!AB11/1000)*('[2]Waste Bin detailed'!$F$24/100)</f>
        <v>10.657693545062484</v>
      </c>
      <c r="AH18" s="91">
        <f>'[2]EU Inhabitants'!AC26*('[2]Weighted Average'!AC11/1000)*('[2]Waste Bin detailed'!$F$24/100)</f>
        <v>10.574672834622175</v>
      </c>
      <c r="AI18" s="91">
        <f>'[2]EU Inhabitants'!AD26*('[2]Weighted Average'!AD11/1000)*('[2]Waste Bin detailed'!$F$24/100)</f>
        <v>10.476136953382293</v>
      </c>
      <c r="AJ18" s="91">
        <f>'[2]EU Inhabitants'!AE26*('[2]Weighted Average'!AE11/1000)*('[2]Waste Bin detailed'!$F$24/100)</f>
        <v>10.378861125301247</v>
      </c>
      <c r="AK18" s="91">
        <f>'[2]EU Inhabitants'!AF26*('[2]Weighted Average'!AF11/1000)*('[2]Waste Bin detailed'!$F$24/100)</f>
        <v>10.282595259305104</v>
      </c>
      <c r="AL18" s="91">
        <f>'[2]EU Inhabitants'!AG26*('[2]Weighted Average'!AG11/1000)*('[2]Waste Bin detailed'!$F$24/100)</f>
        <v>10.187063731271694</v>
      </c>
      <c r="AM18" s="91">
        <f>'[2]EU Inhabitants'!AH26*('[2]Weighted Average'!AH11/1000)*('[2]Waste Bin detailed'!$F$24/100)</f>
        <v>10.093101268475833</v>
      </c>
      <c r="AN18" s="91">
        <f>'[2]EU Inhabitants'!AI26*('[2]Weighted Average'!AI11/1000)*('[2]Waste Bin detailed'!$F$24/100)</f>
        <v>10.001176040154153</v>
      </c>
      <c r="AO18" s="91">
        <f>'[2]EU Inhabitants'!AJ26*('[2]Weighted Average'!AJ11/1000)*('[2]Waste Bin detailed'!$F$24/100)</f>
        <v>9.9113806935556781</v>
      </c>
      <c r="AP18" s="91">
        <f>'[2]EU Inhabitants'!AK26*('[2]Weighted Average'!AK11/1000)*('[2]Waste Bin detailed'!$F$24/100)</f>
        <v>9.8336952582768546</v>
      </c>
      <c r="AQ18" s="91">
        <f>'[2]EU Inhabitants'!AL26*('[2]Weighted Average'!AL11/1000)*('[2]Waste Bin detailed'!$F$24/100)</f>
        <v>9.7577212853689321</v>
      </c>
      <c r="AR18" s="91">
        <f>'[2]EU Inhabitants'!AM26*('[2]Weighted Average'!AM11/1000)*('[2]Waste Bin detailed'!$F$24/100)</f>
        <v>9.6827398256911046</v>
      </c>
      <c r="AS18" s="91">
        <f>'[2]EU Inhabitants'!AN26*('[2]Weighted Average'!AN11/1000)*('[2]Waste Bin detailed'!$F$24/100)</f>
        <v>9.6087708444196895</v>
      </c>
      <c r="AT18" s="91">
        <f>'[2]EU Inhabitants'!AO26*('[2]Weighted Average'!AO11/1000)*('[2]Waste Bin detailed'!$F$24/100)</f>
        <v>9.534164499917928</v>
      </c>
      <c r="AU18" s="91">
        <f>'[2]EU Inhabitants'!AP26*('[2]Weighted Average'!AP11/1000)*('[2]Waste Bin detailed'!$F$24/100)</f>
        <v>9.4604281306809845</v>
      </c>
      <c r="AV18" s="91">
        <f>'[2]EU Inhabitants'!AQ26*('[2]Weighted Average'!AQ11/1000)*('[2]Waste Bin detailed'!$F$24/100)</f>
        <v>9.3876650830936796</v>
      </c>
      <c r="AW18" s="91">
        <f>'[2]EU Inhabitants'!AR26*('[2]Weighted Average'!AR11/1000)*('[2]Waste Bin detailed'!$F$24/100)</f>
        <v>9.3159720343996923</v>
      </c>
      <c r="AX18" s="91">
        <f>'[2]EU Inhabitants'!AS26*('[2]Weighted Average'!AS11/1000)*('[2]Waste Bin detailed'!$F$24/100)</f>
        <v>9.2450851427902521</v>
      </c>
      <c r="AY18" s="91">
        <f>'[2]EU Inhabitants'!AT26*('[2]Weighted Average'!AT11/1000)*('[2]Waste Bin detailed'!$F$24/100)</f>
        <v>9.1750409102337773</v>
      </c>
      <c r="AZ18" s="91">
        <f>'[2]EU Inhabitants'!AU26*('[2]Weighted Average'!AU11/1000)*('[2]Waste Bin detailed'!$F$24/100)</f>
        <v>9.1055546863019856</v>
      </c>
      <c r="BA18" s="91">
        <f>'[2]EU Inhabitants'!AV26*('[2]Weighted Average'!AV11/1000)*('[2]Waste Bin detailed'!$F$24/100)</f>
        <v>9.0365452920143987</v>
      </c>
      <c r="BB18" s="91">
        <f>'[2]EU Inhabitants'!AW26*('[2]Weighted Average'!AW11/1000)*('[2]Waste Bin detailed'!$F$24/100)</f>
        <v>8.9680600678261797</v>
      </c>
      <c r="BC18" s="91">
        <f>'[2]EU Inhabitants'!AX26*('[2]Weighted Average'!AX11/1000)*('[2]Waste Bin detailed'!$F$24/100)</f>
        <v>8.8999268109277043</v>
      </c>
      <c r="BD18" s="91">
        <f>'[2]EU Inhabitants'!AY26*('[2]Weighted Average'!AY11/1000)*('[2]Waste Bin detailed'!$F$24/100)</f>
        <v>8.8328126886325649</v>
      </c>
      <c r="BE18" s="91">
        <f>'[2]EU Inhabitants'!AZ26*('[2]Weighted Average'!AZ11/1000)*('[2]Waste Bin detailed'!$F$24/100)</f>
        <v>8.7660522006345793</v>
      </c>
    </row>
    <row r="19" spans="1:57" x14ac:dyDescent="0.35">
      <c r="A19" s="86" t="s">
        <v>636</v>
      </c>
      <c r="C19" s="86" t="s">
        <v>5</v>
      </c>
      <c r="D19" s="87" t="s">
        <v>621</v>
      </c>
      <c r="E19" s="87"/>
      <c r="F19" s="90" t="s">
        <v>57</v>
      </c>
      <c r="G19" s="91">
        <f>'[2]EU Inhabitants'!B27*('[2]Weighted Average'!B11/1000)*('[2]Waste Bin detailed'!$F$24/100)</f>
        <v>1.6006500877925312</v>
      </c>
      <c r="H19" s="91">
        <f>'[2]EU Inhabitants'!C27*('[2]Weighted Average'!C11/1000)*('[2]Waste Bin detailed'!$F$24/100)</f>
        <v>1.6205794084544956</v>
      </c>
      <c r="I19" s="91">
        <f>'[2]EU Inhabitants'!D27*('[2]Weighted Average'!D11/1000)*('[2]Waste Bin detailed'!$F$24/100)</f>
        <v>1.6392682498007345</v>
      </c>
      <c r="J19" s="91">
        <f>'[2]EU Inhabitants'!E27*('[2]Weighted Average'!E11/1000)*('[2]Waste Bin detailed'!$F$24/100)</f>
        <v>1.6549541150201847</v>
      </c>
      <c r="K19" s="91">
        <f>'[2]EU Inhabitants'!F27*('[2]Weighted Average'!F11/1000)*('[2]Waste Bin detailed'!$F$24/100)</f>
        <v>1.6796172952245811</v>
      </c>
      <c r="L19" s="91">
        <f>'[2]EU Inhabitants'!G27*('[2]Weighted Average'!G11/1000)*('[2]Waste Bin detailed'!$F$24/100)</f>
        <v>1.7029194957917553</v>
      </c>
      <c r="M19" s="91">
        <f>'[2]EU Inhabitants'!H27*('[2]Weighted Average'!H11/1000)*('[2]Waste Bin detailed'!$F$24/100)</f>
        <v>1.7319207327812738</v>
      </c>
      <c r="N19" s="91">
        <f>'[2]EU Inhabitants'!I27*('[2]Weighted Average'!I11/1000)*('[2]Waste Bin detailed'!$F$24/100)</f>
        <v>1.7578706635711996</v>
      </c>
      <c r="O19" s="91">
        <f>'[2]EU Inhabitants'!J27*('[2]Weighted Average'!J11/1000)*('[2]Waste Bin detailed'!$F$24/100)</f>
        <v>1.7856022293542475</v>
      </c>
      <c r="P19" s="91">
        <f>'[2]EU Inhabitants'!K27*('[2]Weighted Average'!K11/1000)*('[2]Waste Bin detailed'!$F$24/100)</f>
        <v>1.821015805264574</v>
      </c>
      <c r="Q19" s="91">
        <f>'[2]EU Inhabitants'!L27*('[2]Weighted Average'!L11/1000)*('[2]Waste Bin detailed'!$F$24/100)</f>
        <v>1.8521277446706539</v>
      </c>
      <c r="R19" s="91">
        <f>'[2]EU Inhabitants'!M27*('[2]Weighted Average'!M11/1000)*('[2]Waste Bin detailed'!$F$24/100)</f>
        <v>1.8871063165333177</v>
      </c>
      <c r="S19" s="91">
        <f>'[2]EU Inhabitants'!N27*('[2]Weighted Average'!N11/1000)*('[2]Waste Bin detailed'!$F$24/100)</f>
        <v>1.9348228435176806</v>
      </c>
      <c r="T19" s="91">
        <f>'[2]EU Inhabitants'!O27*('[2]Weighted Average'!O11/1000)*('[2]Waste Bin detailed'!$F$24/100)</f>
        <v>1.9796957726728674</v>
      </c>
      <c r="U19" s="91">
        <f>'[2]EU Inhabitants'!P27*('[2]Weighted Average'!P11/1000)*('[2]Waste Bin detailed'!$F$24/100)</f>
        <v>2.0265248994209775</v>
      </c>
      <c r="V19" s="91">
        <f>'[2]EU Inhabitants'!Q27*('[2]Weighted Average'!Q11/1000)*('[2]Waste Bin detailed'!$F$24/100)</f>
        <v>2.0758281875720588</v>
      </c>
      <c r="W19" s="91">
        <f>'[2]EU Inhabitants'!R27*('[2]Weighted Average'!R11/1000)*('[2]Waste Bin detailed'!$F$24/100)</f>
        <v>2.1254754807308687</v>
      </c>
      <c r="X19" s="91">
        <f>'[2]EU Inhabitants'!S27*('[2]Weighted Average'!S11/1000)*('[2]Waste Bin detailed'!$F$24/100)</f>
        <v>2.1790924424886104</v>
      </c>
      <c r="Y19" s="91">
        <f>'[2]EU Inhabitants'!T27*('[2]Weighted Average'!T11/1000)*('[2]Waste Bin detailed'!$F$24/100)</f>
        <v>2.2210579995889761</v>
      </c>
      <c r="Z19" s="91">
        <f>'[2]EU Inhabitants'!U27*('[2]Weighted Average'!U11/1000)*('[2]Waste Bin detailed'!$F$24/100)</f>
        <v>2.302396045358885</v>
      </c>
      <c r="AA19" s="91">
        <f>'[2]EU Inhabitants'!V27*('[2]Weighted Average'!V11/1000)*('[2]Waste Bin detailed'!$F$24/100)</f>
        <v>2.3482095323105248</v>
      </c>
      <c r="AB19" s="91">
        <f>'[2]EU Inhabitants'!W27*('[2]Weighted Average'!W11/1000)*('[2]Waste Bin detailed'!$F$24/100)</f>
        <v>2.3806962830586276</v>
      </c>
      <c r="AC19" s="91">
        <f>'[2]EU Inhabitants'!X27*('[2]Weighted Average'!X11/1000)*('[2]Waste Bin detailed'!$F$24/100)</f>
        <v>2.4208001958738463</v>
      </c>
      <c r="AD19" s="91">
        <f>'[2]EU Inhabitants'!Y27*('[2]Weighted Average'!Y11/1000)*('[2]Waste Bin detailed'!$F$24/100)</f>
        <v>2.478857756466383</v>
      </c>
      <c r="AE19" s="91">
        <f>'[2]EU Inhabitants'!Z27*('[2]Weighted Average'!Z11/1000)*('[2]Waste Bin detailed'!$F$24/100)</f>
        <v>2.53381410404412</v>
      </c>
      <c r="AF19" s="91">
        <f>'[2]EU Inhabitants'!AA27*('[2]Weighted Average'!AA11/1000)*('[2]Waste Bin detailed'!$F$24/100)</f>
        <v>2.5766382250364974</v>
      </c>
      <c r="AG19" s="91">
        <f>'[2]EU Inhabitants'!AB27*('[2]Weighted Average'!AB11/1000)*('[2]Waste Bin detailed'!$F$24/100)</f>
        <v>2.61851542347285</v>
      </c>
      <c r="AH19" s="91">
        <f>'[2]EU Inhabitants'!AC27*('[2]Weighted Average'!AC11/1000)*('[2]Waste Bin detailed'!$F$24/100)</f>
        <v>2.6594075710656955</v>
      </c>
      <c r="AI19" s="91">
        <f>'[2]EU Inhabitants'!AD27*('[2]Weighted Average'!AD11/1000)*('[2]Waste Bin detailed'!$F$24/100)</f>
        <v>2.6991661856544726</v>
      </c>
      <c r="AJ19" s="91">
        <f>'[2]EU Inhabitants'!AE27*('[2]Weighted Average'!AE11/1000)*('[2]Waste Bin detailed'!$F$24/100)</f>
        <v>2.7382682014581801</v>
      </c>
      <c r="AK19" s="91">
        <f>'[2]EU Inhabitants'!AF27*('[2]Weighted Average'!AF11/1000)*('[2]Waste Bin detailed'!$F$24/100)</f>
        <v>2.7766746459313776</v>
      </c>
      <c r="AL19" s="91">
        <f>'[2]EU Inhabitants'!AG27*('[2]Weighted Average'!AG11/1000)*('[2]Waste Bin detailed'!$F$24/100)</f>
        <v>2.8142645881867749</v>
      </c>
      <c r="AM19" s="91">
        <f>'[2]EU Inhabitants'!AH27*('[2]Weighted Average'!AH11/1000)*('[2]Waste Bin detailed'!$F$24/100)</f>
        <v>2.8510595191917809</v>
      </c>
      <c r="AN19" s="91">
        <f>'[2]EU Inhabitants'!AI27*('[2]Weighted Average'!AI11/1000)*('[2]Waste Bin detailed'!$F$24/100)</f>
        <v>2.8869729830407311</v>
      </c>
      <c r="AO19" s="91">
        <f>'[2]EU Inhabitants'!AJ27*('[2]Weighted Average'!AJ11/1000)*('[2]Waste Bin detailed'!$F$24/100)</f>
        <v>2.9219588757051054</v>
      </c>
      <c r="AP19" s="91">
        <f>'[2]EU Inhabitants'!AK27*('[2]Weighted Average'!AK11/1000)*('[2]Waste Bin detailed'!$F$24/100)</f>
        <v>2.9567777613230999</v>
      </c>
      <c r="AQ19" s="91">
        <f>'[2]EU Inhabitants'!AL27*('[2]Weighted Average'!AL11/1000)*('[2]Waste Bin detailed'!$F$24/100)</f>
        <v>2.9905867527206289</v>
      </c>
      <c r="AR19" s="91">
        <f>'[2]EU Inhabitants'!AM27*('[2]Weighted Average'!AM11/1000)*('[2]Waste Bin detailed'!$F$24/100)</f>
        <v>3.0233359613208464</v>
      </c>
      <c r="AS19" s="91">
        <f>'[2]EU Inhabitants'!AN27*('[2]Weighted Average'!AN11/1000)*('[2]Waste Bin detailed'!$F$24/100)</f>
        <v>3.0550557902605706</v>
      </c>
      <c r="AT19" s="91">
        <f>'[2]EU Inhabitants'!AO27*('[2]Weighted Average'!AO11/1000)*('[2]Waste Bin detailed'!$F$24/100)</f>
        <v>3.0858084489160649</v>
      </c>
      <c r="AU19" s="91">
        <f>'[2]EU Inhabitants'!AP27*('[2]Weighted Average'!AP11/1000)*('[2]Waste Bin detailed'!$F$24/100)</f>
        <v>3.1155673495105232</v>
      </c>
      <c r="AV19" s="91">
        <f>'[2]EU Inhabitants'!AQ27*('[2]Weighted Average'!AQ11/1000)*('[2]Waste Bin detailed'!$F$24/100)</f>
        <v>3.1444631942691563</v>
      </c>
      <c r="AW19" s="91">
        <f>'[2]EU Inhabitants'!AR27*('[2]Weighted Average'!AR11/1000)*('[2]Waste Bin detailed'!$F$24/100)</f>
        <v>3.172386907914821</v>
      </c>
      <c r="AX19" s="91">
        <f>'[2]EU Inhabitants'!AS27*('[2]Weighted Average'!AS11/1000)*('[2]Waste Bin detailed'!$F$24/100)</f>
        <v>3.1993705891348045</v>
      </c>
      <c r="AY19" s="91">
        <f>'[2]EU Inhabitants'!AT27*('[2]Weighted Average'!AT11/1000)*('[2]Waste Bin detailed'!$F$24/100)</f>
        <v>3.2254951335791371</v>
      </c>
      <c r="AZ19" s="91">
        <f>'[2]EU Inhabitants'!AU27*('[2]Weighted Average'!AU11/1000)*('[2]Waste Bin detailed'!$F$24/100)</f>
        <v>3.2507644063191266</v>
      </c>
      <c r="BA19" s="91">
        <f>'[2]EU Inhabitants'!AV27*('[2]Weighted Average'!AV11/1000)*('[2]Waste Bin detailed'!$F$24/100)</f>
        <v>3.2751379484925223</v>
      </c>
      <c r="BB19" s="91">
        <f>'[2]EU Inhabitants'!AW27*('[2]Weighted Average'!AW11/1000)*('[2]Waste Bin detailed'!$F$24/100)</f>
        <v>3.2987068184566546</v>
      </c>
      <c r="BC19" s="91">
        <f>'[2]EU Inhabitants'!AX27*('[2]Weighted Average'!AX11/1000)*('[2]Waste Bin detailed'!$F$24/100)</f>
        <v>3.3214020041617625</v>
      </c>
      <c r="BD19" s="91">
        <f>'[2]EU Inhabitants'!AY27*('[2]Weighted Average'!AY11/1000)*('[2]Waste Bin detailed'!$F$24/100)</f>
        <v>3.3433030084835749</v>
      </c>
      <c r="BE19" s="91">
        <f>'[2]EU Inhabitants'!AZ27*('[2]Weighted Average'!AZ11/1000)*('[2]Waste Bin detailed'!$F$24/100)</f>
        <v>3.3644142400025943</v>
      </c>
    </row>
    <row r="20" spans="1:57" x14ac:dyDescent="0.35">
      <c r="A20" s="86" t="s">
        <v>636</v>
      </c>
      <c r="C20" s="86" t="s">
        <v>5</v>
      </c>
      <c r="D20" s="87" t="s">
        <v>621</v>
      </c>
      <c r="E20" s="87"/>
      <c r="F20" s="90" t="s">
        <v>51</v>
      </c>
      <c r="G20" s="91">
        <f>'[2]EU Inhabitants'!B28*('[2]Weighted Average'!B11/1000)*('[2]Waste Bin detailed'!$F$24/100)</f>
        <v>37.733568648487079</v>
      </c>
      <c r="H20" s="91">
        <f>'[2]EU Inhabitants'!C28*('[2]Weighted Average'!C11/1000)*('[2]Waste Bin detailed'!$F$24/100)</f>
        <v>37.654653528245049</v>
      </c>
      <c r="I20" s="91">
        <f>'[2]EU Inhabitants'!D28*('[2]Weighted Average'!D11/1000)*('[2]Waste Bin detailed'!$F$24/100)</f>
        <v>37.561791395765681</v>
      </c>
      <c r="J20" s="91">
        <f>'[2]EU Inhabitants'!E28*('[2]Weighted Average'!E11/1000)*('[2]Waste Bin detailed'!$F$24/100)</f>
        <v>37.441766067196859</v>
      </c>
      <c r="K20" s="91">
        <f>'[2]EU Inhabitants'!F28*('[2]Weighted Average'!F11/1000)*('[2]Waste Bin detailed'!$F$24/100)</f>
        <v>37.348898440577017</v>
      </c>
      <c r="L20" s="91">
        <f>'[2]EU Inhabitants'!G28*('[2]Weighted Average'!G11/1000)*('[2]Waste Bin detailed'!$F$24/100)</f>
        <v>37.281428033329448</v>
      </c>
      <c r="M20" s="91">
        <f>'[2]EU Inhabitants'!H28*('[2]Weighted Average'!H11/1000)*('[2]Waste Bin detailed'!$F$24/100)</f>
        <v>37.203923266628841</v>
      </c>
      <c r="N20" s="91">
        <f>'[2]EU Inhabitants'!I28*('[2]Weighted Average'!I11/1000)*('[2]Waste Bin detailed'!$F$24/100)</f>
        <v>37.159779336841488</v>
      </c>
      <c r="O20" s="91">
        <f>'[2]EU Inhabitants'!J28*('[2]Weighted Average'!J11/1000)*('[2]Waste Bin detailed'!$F$24/100)</f>
        <v>37.075501231621779</v>
      </c>
      <c r="P20" s="91">
        <f>'[2]EU Inhabitants'!K28*('[2]Weighted Average'!K11/1000)*('[2]Waste Bin detailed'!$F$24/100)</f>
        <v>37.014314117961113</v>
      </c>
      <c r="Q20" s="91">
        <f>'[2]EU Inhabitants'!L28*('[2]Weighted Average'!L11/1000)*('[2]Waste Bin detailed'!$F$24/100)</f>
        <v>36.94296631224023</v>
      </c>
      <c r="R20" s="91">
        <f>'[2]EU Inhabitants'!M28*('[2]Weighted Average'!M11/1000)*('[2]Waste Bin detailed'!$F$24/100)</f>
        <v>36.816425174557899</v>
      </c>
      <c r="S20" s="91">
        <f>'[2]EU Inhabitants'!N28*('[2]Weighted Average'!N11/1000)*('[2]Waste Bin detailed'!$F$24/100)</f>
        <v>36.613138097913783</v>
      </c>
      <c r="T20" s="91">
        <f>'[2]EU Inhabitants'!O28*('[2]Weighted Average'!O11/1000)*('[2]Waste Bin detailed'!$F$24/100)</f>
        <v>36.526966408155388</v>
      </c>
      <c r="U20" s="91">
        <f>'[2]EU Inhabitants'!P28*('[2]Weighted Average'!P11/1000)*('[2]Waste Bin detailed'!$F$24/100)</f>
        <v>36.415234524030858</v>
      </c>
      <c r="V20" s="91">
        <f>'[2]EU Inhabitants'!Q28*('[2]Weighted Average'!Q11/1000)*('[2]Waste Bin detailed'!$F$24/100)</f>
        <v>36.34102737045702</v>
      </c>
      <c r="W20" s="91">
        <f>'[2]EU Inhabitants'!R28*('[2]Weighted Average'!R11/1000)*('[2]Waste Bin detailed'!$F$24/100)</f>
        <v>36.259420547701758</v>
      </c>
      <c r="X20" s="91">
        <f>'[2]EU Inhabitants'!S28*('[2]Weighted Average'!S11/1000)*('[2]Waste Bin detailed'!$F$24/100)</f>
        <v>36.145224178633903</v>
      </c>
      <c r="Y20" s="91">
        <f>'[2]EU Inhabitants'!T28*('[2]Weighted Average'!T11/1000)*('[2]Waste Bin detailed'!$F$24/100)</f>
        <v>36.076659051833211</v>
      </c>
      <c r="Z20" s="91">
        <f>'[2]EU Inhabitants'!U28*('[2]Weighted Average'!U11/1000)*('[2]Waste Bin detailed'!$F$24/100)</f>
        <v>36.652508033402043</v>
      </c>
      <c r="AA20" s="91">
        <f>'[2]EU Inhabitants'!V28*('[2]Weighted Average'!V11/1000)*('[2]Waste Bin detailed'!$F$24/100)</f>
        <v>36.640474294140169</v>
      </c>
      <c r="AB20" s="91">
        <f>'[2]EU Inhabitants'!W28*('[2]Weighted Average'!W11/1000)*('[2]Waste Bin detailed'!$F$24/100)</f>
        <v>36.497428405291963</v>
      </c>
      <c r="AC20" s="91">
        <f>'[2]EU Inhabitants'!X28*('[2]Weighted Average'!X11/1000)*('[2]Waste Bin detailed'!$F$24/100)</f>
        <v>36.342216195339702</v>
      </c>
      <c r="AD20" s="91">
        <f>'[2]EU Inhabitants'!Y28*('[2]Weighted Average'!Y11/1000)*('[2]Waste Bin detailed'!$F$24/100)</f>
        <v>36.011010555987617</v>
      </c>
      <c r="AE20" s="91">
        <f>'[2]EU Inhabitants'!Z28*('[2]Weighted Average'!Z11/1000)*('[2]Waste Bin detailed'!$F$24/100)</f>
        <v>36.266821646586848</v>
      </c>
      <c r="AF20" s="91">
        <f>'[2]EU Inhabitants'!AA28*('[2]Weighted Average'!AA11/1000)*('[2]Waste Bin detailed'!$F$24/100)</f>
        <v>36.169362061865471</v>
      </c>
      <c r="AG20" s="91">
        <f>'[2]EU Inhabitants'!AB28*('[2]Weighted Average'!AB11/1000)*('[2]Waste Bin detailed'!$F$24/100)</f>
        <v>36.078350685005582</v>
      </c>
      <c r="AH20" s="91">
        <f>'[2]EU Inhabitants'!AC28*('[2]Weighted Average'!AC11/1000)*('[2]Waste Bin detailed'!$F$24/100)</f>
        <v>35.989694148147123</v>
      </c>
      <c r="AI20" s="91">
        <f>'[2]EU Inhabitants'!AD28*('[2]Weighted Average'!AD11/1000)*('[2]Waste Bin detailed'!$F$24/100)</f>
        <v>35.900072395253162</v>
      </c>
      <c r="AJ20" s="91">
        <f>'[2]EU Inhabitants'!AE28*('[2]Weighted Average'!AE11/1000)*('[2]Waste Bin detailed'!$F$24/100)</f>
        <v>35.813318509377638</v>
      </c>
      <c r="AK20" s="91">
        <f>'[2]EU Inhabitants'!AF28*('[2]Weighted Average'!AF11/1000)*('[2]Waste Bin detailed'!$F$24/100)</f>
        <v>35.726624613765054</v>
      </c>
      <c r="AL20" s="91">
        <f>'[2]EU Inhabitants'!AG28*('[2]Weighted Average'!AG11/1000)*('[2]Waste Bin detailed'!$F$24/100)</f>
        <v>35.641676173912295</v>
      </c>
      <c r="AM20" s="91">
        <f>'[2]EU Inhabitants'!AH28*('[2]Weighted Average'!AH11/1000)*('[2]Waste Bin detailed'!$F$24/100)</f>
        <v>35.557831779233609</v>
      </c>
      <c r="AN20" s="91">
        <f>'[2]EU Inhabitants'!AI28*('[2]Weighted Average'!AI11/1000)*('[2]Waste Bin detailed'!$F$24/100)</f>
        <v>35.479344157704773</v>
      </c>
      <c r="AO20" s="91">
        <f>'[2]EU Inhabitants'!AJ28*('[2]Weighted Average'!AJ11/1000)*('[2]Waste Bin detailed'!$F$24/100)</f>
        <v>35.404748173931232</v>
      </c>
      <c r="AP20" s="91">
        <f>'[2]EU Inhabitants'!AK28*('[2]Weighted Average'!AK11/1000)*('[2]Waste Bin detailed'!$F$24/100)</f>
        <v>35.336342236456446</v>
      </c>
      <c r="AQ20" s="91">
        <f>'[2]EU Inhabitants'!AL28*('[2]Weighted Average'!AL11/1000)*('[2]Waste Bin detailed'!$F$24/100)</f>
        <v>35.268821147410954</v>
      </c>
      <c r="AR20" s="91">
        <f>'[2]EU Inhabitants'!AM28*('[2]Weighted Average'!AM11/1000)*('[2]Waste Bin detailed'!$F$24/100)</f>
        <v>35.202331384209067</v>
      </c>
      <c r="AS20" s="91">
        <f>'[2]EU Inhabitants'!AN28*('[2]Weighted Average'!AN11/1000)*('[2]Waste Bin detailed'!$F$24/100)</f>
        <v>35.140413530163947</v>
      </c>
      <c r="AT20" s="91">
        <f>'[2]EU Inhabitants'!AO28*('[2]Weighted Average'!AO11/1000)*('[2]Waste Bin detailed'!$F$24/100)</f>
        <v>35.079389799510516</v>
      </c>
      <c r="AU20" s="91">
        <f>'[2]EU Inhabitants'!AP28*('[2]Weighted Average'!AP11/1000)*('[2]Waste Bin detailed'!$F$24/100)</f>
        <v>35.029294713917189</v>
      </c>
      <c r="AV20" s="91">
        <f>'[2]EU Inhabitants'!AQ28*('[2]Weighted Average'!AQ11/1000)*('[2]Waste Bin detailed'!$F$24/100)</f>
        <v>34.984425291105268</v>
      </c>
      <c r="AW20" s="91">
        <f>'[2]EU Inhabitants'!AR28*('[2]Weighted Average'!AR11/1000)*('[2]Waste Bin detailed'!$F$24/100)</f>
        <v>34.940109083241772</v>
      </c>
      <c r="AX20" s="91">
        <f>'[2]EU Inhabitants'!AS28*('[2]Weighted Average'!AS11/1000)*('[2]Waste Bin detailed'!$F$24/100)</f>
        <v>34.896628025217034</v>
      </c>
      <c r="AY20" s="91">
        <f>'[2]EU Inhabitants'!AT28*('[2]Weighted Average'!AT11/1000)*('[2]Waste Bin detailed'!$F$24/100)</f>
        <v>34.853896819641569</v>
      </c>
      <c r="AZ20" s="91">
        <f>'[2]EU Inhabitants'!AU28*('[2]Weighted Average'!AU11/1000)*('[2]Waste Bin detailed'!$F$24/100)</f>
        <v>34.812441885369644</v>
      </c>
      <c r="BA20" s="91">
        <f>'[2]EU Inhabitants'!AV28*('[2]Weighted Average'!AV11/1000)*('[2]Waste Bin detailed'!$F$24/100)</f>
        <v>34.771497745929906</v>
      </c>
      <c r="BB20" s="91">
        <f>'[2]EU Inhabitants'!AW28*('[2]Weighted Average'!AW11/1000)*('[2]Waste Bin detailed'!$F$24/100)</f>
        <v>34.732060688998679</v>
      </c>
      <c r="BC20" s="91">
        <f>'[2]EU Inhabitants'!AX28*('[2]Weighted Average'!AX11/1000)*('[2]Waste Bin detailed'!$F$24/100)</f>
        <v>34.693230716391845</v>
      </c>
      <c r="BD20" s="91">
        <f>'[2]EU Inhabitants'!AY28*('[2]Weighted Average'!AY11/1000)*('[2]Waste Bin detailed'!$F$24/100)</f>
        <v>34.655228056679938</v>
      </c>
      <c r="BE20" s="91">
        <f>'[2]EU Inhabitants'!AZ28*('[2]Weighted Average'!AZ11/1000)*('[2]Waste Bin detailed'!$F$24/100)</f>
        <v>34.619316670350415</v>
      </c>
    </row>
    <row r="21" spans="1:57" x14ac:dyDescent="0.35">
      <c r="A21" s="86" t="s">
        <v>636</v>
      </c>
      <c r="C21" s="86" t="s">
        <v>5</v>
      </c>
      <c r="D21" s="87" t="s">
        <v>621</v>
      </c>
      <c r="E21" s="87"/>
      <c r="F21" s="90" t="s">
        <v>58</v>
      </c>
      <c r="G21" s="91">
        <f>'[2]EU Inhabitants'!B29*('[2]Weighted Average'!B11/1000)*('[2]Waste Bin detailed'!$F$24/100)</f>
        <v>1.4351179139302044</v>
      </c>
      <c r="H21" s="91">
        <f>'[2]EU Inhabitants'!C29*('[2]Weighted Average'!C11/1000)*('[2]Waste Bin detailed'!$F$24/100)</f>
        <v>1.444918198542634</v>
      </c>
      <c r="I21" s="91">
        <f>'[2]EU Inhabitants'!D29*('[2]Weighted Average'!D11/1000)*('[2]Waste Bin detailed'!$F$24/100)</f>
        <v>1.45686850888326</v>
      </c>
      <c r="J21" s="91">
        <f>'[2]EU Inhabitants'!E29*('[2]Weighted Average'!E11/1000)*('[2]Waste Bin detailed'!$F$24/100)</f>
        <v>1.4666666296699964</v>
      </c>
      <c r="K21" s="91">
        <f>'[2]EU Inhabitants'!F29*('[2]Weighted Average'!F11/1000)*('[2]Waste Bin detailed'!$F$24/100)</f>
        <v>1.4762254461701416</v>
      </c>
      <c r="L21" s="91">
        <f>'[2]EU Inhabitants'!G29*('[2]Weighted Average'!G11/1000)*('[2]Waste Bin detailed'!$F$24/100)</f>
        <v>1.4867011849434653</v>
      </c>
      <c r="M21" s="91">
        <f>'[2]EU Inhabitants'!H29*('[2]Weighted Average'!H11/1000)*('[2]Waste Bin detailed'!$F$24/100)</f>
        <v>1.4953039844627276</v>
      </c>
      <c r="N21" s="91">
        <f>'[2]EU Inhabitants'!I29*('[2]Weighted Average'!I11/1000)*('[2]Waste Bin detailed'!$F$24/100)</f>
        <v>1.4973539115412551</v>
      </c>
      <c r="O21" s="91">
        <f>'[2]EU Inhabitants'!J29*('[2]Weighted Average'!J11/1000)*('[2]Waste Bin detailed'!$F$24/100)</f>
        <v>1.5052237156381088</v>
      </c>
      <c r="P21" s="91">
        <f>'[2]EU Inhabitants'!K29*('[2]Weighted Average'!K11/1000)*('[2]Waste Bin detailed'!$F$24/100)</f>
        <v>1.5163176105251275</v>
      </c>
      <c r="Q21" s="91">
        <f>'[2]EU Inhabitants'!L29*('[2]Weighted Average'!L11/1000)*('[2]Waste Bin detailed'!$F$24/100)</f>
        <v>1.5273507740869863</v>
      </c>
      <c r="R21" s="91">
        <f>'[2]EU Inhabitants'!M29*('[2]Weighted Average'!M11/1000)*('[2]Waste Bin detailed'!$F$24/100)</f>
        <v>1.5300257173957583</v>
      </c>
      <c r="S21" s="91">
        <f>'[2]EU Inhabitants'!N29*('[2]Weighted Average'!N11/1000)*('[2]Waste Bin detailed'!$F$24/100)</f>
        <v>1.539245348734662</v>
      </c>
      <c r="T21" s="91">
        <f>'[2]EU Inhabitants'!O29*('[2]Weighted Average'!O11/1000)*('[2]Waste Bin detailed'!$F$24/100)</f>
        <v>1.5575019341542058</v>
      </c>
      <c r="U21" s="91">
        <f>'[2]EU Inhabitants'!P29*('[2]Weighted Average'!P11/1000)*('[2]Waste Bin detailed'!$F$24/100)</f>
        <v>1.5831728067402011</v>
      </c>
      <c r="V21" s="91">
        <f>'[2]EU Inhabitants'!Q29*('[2]Weighted Average'!Q11/1000)*('[2]Waste Bin detailed'!$F$24/100)</f>
        <v>1.6212985189334659</v>
      </c>
      <c r="W21" s="91">
        <f>'[2]EU Inhabitants'!R29*('[2]Weighted Average'!R11/1000)*('[2]Waste Bin detailed'!$F$24/100)</f>
        <v>1.6613409110530242</v>
      </c>
      <c r="X21" s="91">
        <f>'[2]EU Inhabitants'!S29*('[2]Weighted Average'!S11/1000)*('[2]Waste Bin detailed'!$F$24/100)</f>
        <v>1.6981306116647452</v>
      </c>
      <c r="Y21" s="91">
        <f>'[2]EU Inhabitants'!T29*('[2]Weighted Average'!T11/1000)*('[2]Waste Bin detailed'!$F$24/100)</f>
        <v>1.7550676679802915</v>
      </c>
      <c r="Z21" s="91">
        <f>'[2]EU Inhabitants'!U29*('[2]Weighted Average'!U11/1000)*('[2]Waste Bin detailed'!$F$24/100)</f>
        <v>1.85108225483762</v>
      </c>
      <c r="AA21" s="91">
        <f>'[2]EU Inhabitants'!V29*('[2]Weighted Average'!V11/1000)*('[2]Waste Bin detailed'!$F$24/100)</f>
        <v>1.9298652784884283</v>
      </c>
      <c r="AB21" s="91">
        <f>'[2]EU Inhabitants'!W29*('[2]Weighted Average'!W11/1000)*('[2]Waste Bin detailed'!$F$24/100)</f>
        <v>1.9357480372545142</v>
      </c>
      <c r="AC21" s="91">
        <f>'[2]EU Inhabitants'!X29*('[2]Weighted Average'!X11/1000)*('[2]Waste Bin detailed'!$F$24/100)</f>
        <v>1.9540944548000592</v>
      </c>
      <c r="AD21" s="91">
        <f>'[2]EU Inhabitants'!Y29*('[2]Weighted Average'!Y11/1000)*('[2]Waste Bin detailed'!$F$24/100)</f>
        <v>2.0333671692582267</v>
      </c>
      <c r="AE21" s="91">
        <f>'[2]EU Inhabitants'!Z29*('[2]Weighted Average'!Z11/1000)*('[2]Waste Bin detailed'!$F$24/100)</f>
        <v>2.0375944185739576</v>
      </c>
      <c r="AF21" s="91">
        <f>'[2]EU Inhabitants'!AA29*('[2]Weighted Average'!AA11/1000)*('[2]Waste Bin detailed'!$F$24/100)</f>
        <v>2.0761543166808289</v>
      </c>
      <c r="AG21" s="91">
        <f>'[2]EU Inhabitants'!AB29*('[2]Weighted Average'!AB11/1000)*('[2]Waste Bin detailed'!$F$24/100)</f>
        <v>2.1149406306434586</v>
      </c>
      <c r="AH21" s="91">
        <f>'[2]EU Inhabitants'!AC29*('[2]Weighted Average'!AC11/1000)*('[2]Waste Bin detailed'!$F$24/100)</f>
        <v>2.1539067619702923</v>
      </c>
      <c r="AI21" s="91">
        <f>'[2]EU Inhabitants'!AD29*('[2]Weighted Average'!AD11/1000)*('[2]Waste Bin detailed'!$F$24/100)</f>
        <v>2.1930094789123675</v>
      </c>
      <c r="AJ21" s="91">
        <f>'[2]EU Inhabitants'!AE29*('[2]Weighted Average'!AE11/1000)*('[2]Waste Bin detailed'!$F$24/100)</f>
        <v>2.2309728821297083</v>
      </c>
      <c r="AK21" s="91">
        <f>'[2]EU Inhabitants'!AF29*('[2]Weighted Average'!AF11/1000)*('[2]Waste Bin detailed'!$F$24/100)</f>
        <v>2.2678076343293592</v>
      </c>
      <c r="AL21" s="91">
        <f>'[2]EU Inhabitants'!AG29*('[2]Weighted Average'!AG11/1000)*('[2]Waste Bin detailed'!$F$24/100)</f>
        <v>2.3033922026201141</v>
      </c>
      <c r="AM21" s="91">
        <f>'[2]EU Inhabitants'!AH29*('[2]Weighted Average'!AH11/1000)*('[2]Waste Bin detailed'!$F$24/100)</f>
        <v>2.3378232030657897</v>
      </c>
      <c r="AN21" s="91">
        <f>'[2]EU Inhabitants'!AI29*('[2]Weighted Average'!AI11/1000)*('[2]Waste Bin detailed'!$F$24/100)</f>
        <v>2.3709834911276721</v>
      </c>
      <c r="AO21" s="91">
        <f>'[2]EU Inhabitants'!AJ29*('[2]Weighted Average'!AJ11/1000)*('[2]Waste Bin detailed'!$F$24/100)</f>
        <v>2.4029277185828302</v>
      </c>
      <c r="AP21" s="91">
        <f>'[2]EU Inhabitants'!AK29*('[2]Weighted Average'!AK11/1000)*('[2]Waste Bin detailed'!$F$24/100)</f>
        <v>2.4339989554035824</v>
      </c>
      <c r="AQ21" s="91">
        <f>'[2]EU Inhabitants'!AL29*('[2]Weighted Average'!AL11/1000)*('[2]Waste Bin detailed'!$F$24/100)</f>
        <v>2.4638712411942558</v>
      </c>
      <c r="AR21" s="91">
        <f>'[2]EU Inhabitants'!AM29*('[2]Weighted Average'!AM11/1000)*('[2]Waste Bin detailed'!$F$24/100)</f>
        <v>2.4926241417957553</v>
      </c>
      <c r="AS21" s="91">
        <f>'[2]EU Inhabitants'!AN29*('[2]Weighted Average'!AN11/1000)*('[2]Waste Bin detailed'!$F$24/100)</f>
        <v>2.520269887579027</v>
      </c>
      <c r="AT21" s="91">
        <f>'[2]EU Inhabitants'!AO29*('[2]Weighted Average'!AO11/1000)*('[2]Waste Bin detailed'!$F$24/100)</f>
        <v>2.5470165570475647</v>
      </c>
      <c r="AU21" s="91">
        <f>'[2]EU Inhabitants'!AP29*('[2]Weighted Average'!AP11/1000)*('[2]Waste Bin detailed'!$F$24/100)</f>
        <v>2.5727919582311412</v>
      </c>
      <c r="AV21" s="91">
        <f>'[2]EU Inhabitants'!AQ29*('[2]Weighted Average'!AQ11/1000)*('[2]Waste Bin detailed'!$F$24/100)</f>
        <v>2.597741891835033</v>
      </c>
      <c r="AW21" s="91">
        <f>'[2]EU Inhabitants'!AR29*('[2]Weighted Average'!AR11/1000)*('[2]Waste Bin detailed'!$F$24/100)</f>
        <v>2.6219223526483839</v>
      </c>
      <c r="AX21" s="91">
        <f>'[2]EU Inhabitants'!AS29*('[2]Weighted Average'!AS11/1000)*('[2]Waste Bin detailed'!$F$24/100)</f>
        <v>2.6453725764210905</v>
      </c>
      <c r="AY21" s="91">
        <f>'[2]EU Inhabitants'!AT29*('[2]Weighted Average'!AT11/1000)*('[2]Waste Bin detailed'!$F$24/100)</f>
        <v>2.6681287344116553</v>
      </c>
      <c r="AZ21" s="91">
        <f>'[2]EU Inhabitants'!AU29*('[2]Weighted Average'!AU11/1000)*('[2]Waste Bin detailed'!$F$24/100)</f>
        <v>2.690269679243122</v>
      </c>
      <c r="BA21" s="91">
        <f>'[2]EU Inhabitants'!AV29*('[2]Weighted Average'!AV11/1000)*('[2]Waste Bin detailed'!$F$24/100)</f>
        <v>2.7117654212604454</v>
      </c>
      <c r="BB21" s="91">
        <f>'[2]EU Inhabitants'!AW29*('[2]Weighted Average'!AW11/1000)*('[2]Waste Bin detailed'!$F$24/100)</f>
        <v>2.7326355869879957</v>
      </c>
      <c r="BC21" s="91">
        <f>'[2]EU Inhabitants'!AX29*('[2]Weighted Average'!AX11/1000)*('[2]Waste Bin detailed'!$F$24/100)</f>
        <v>2.7528945801086135</v>
      </c>
      <c r="BD21" s="91">
        <f>'[2]EU Inhabitants'!AY29*('[2]Weighted Average'!AY11/1000)*('[2]Waste Bin detailed'!$F$24/100)</f>
        <v>2.7726036658455691</v>
      </c>
      <c r="BE21" s="91">
        <f>'[2]EU Inhabitants'!AZ29*('[2]Weighted Average'!AZ11/1000)*('[2]Waste Bin detailed'!$F$24/100)</f>
        <v>2.7916508739417245</v>
      </c>
    </row>
    <row r="22" spans="1:57" x14ac:dyDescent="0.35">
      <c r="A22" s="86" t="s">
        <v>636</v>
      </c>
      <c r="C22" s="86" t="s">
        <v>5</v>
      </c>
      <c r="D22" s="87" t="s">
        <v>621</v>
      </c>
      <c r="E22" s="87"/>
      <c r="F22" s="90" t="s">
        <v>59</v>
      </c>
      <c r="G22" s="91">
        <f>'[2]EU Inhabitants'!B30*('[2]Weighted Average'!B11/1000)*('[2]Waste Bin detailed'!$F$24/100)</f>
        <v>58.56234538799891</v>
      </c>
      <c r="H22" s="91">
        <f>'[2]EU Inhabitants'!C30*('[2]Weighted Average'!C11/1000)*('[2]Waste Bin detailed'!$F$24/100)</f>
        <v>59.016684615985554</v>
      </c>
      <c r="I22" s="91">
        <f>'[2]EU Inhabitants'!D30*('[2]Weighted Average'!D11/1000)*('[2]Waste Bin detailed'!$F$24/100)</f>
        <v>59.454751389465201</v>
      </c>
      <c r="J22" s="91">
        <f>'[2]EU Inhabitants'!E30*('[2]Weighted Average'!E11/1000)*('[2]Waste Bin detailed'!$F$24/100)</f>
        <v>59.776854035602561</v>
      </c>
      <c r="K22" s="91">
        <f>'[2]EU Inhabitants'!F30*('[2]Weighted Average'!F11/1000)*('[2]Waste Bin detailed'!$F$24/100)</f>
        <v>60.021258426047751</v>
      </c>
      <c r="L22" s="91">
        <f>'[2]EU Inhabitants'!G30*('[2]Weighted Average'!G11/1000)*('[2]Waste Bin detailed'!$F$24/100)</f>
        <v>60.202064294472081</v>
      </c>
      <c r="M22" s="91">
        <f>'[2]EU Inhabitants'!H30*('[2]Weighted Average'!H11/1000)*('[2]Waste Bin detailed'!$F$24/100)</f>
        <v>60.307826182412619</v>
      </c>
      <c r="N22" s="91">
        <f>'[2]EU Inhabitants'!I30*('[2]Weighted Average'!I11/1000)*('[2]Waste Bin detailed'!$F$24/100)</f>
        <v>60.386432749597063</v>
      </c>
      <c r="O22" s="91">
        <f>'[2]EU Inhabitants'!J30*('[2]Weighted Average'!J11/1000)*('[2]Waste Bin detailed'!$F$24/100)</f>
        <v>60.548940836682043</v>
      </c>
      <c r="P22" s="91">
        <f>'[2]EU Inhabitants'!K30*('[2]Weighted Average'!K11/1000)*('[2]Waste Bin detailed'!$F$24/100)</f>
        <v>60.832580930547614</v>
      </c>
      <c r="Q22" s="91">
        <f>'[2]EU Inhabitants'!L30*('[2]Weighted Average'!L11/1000)*('[2]Waste Bin detailed'!$F$24/100)</f>
        <v>61.145341438199161</v>
      </c>
      <c r="R22" s="91">
        <f>'[2]EU Inhabitants'!M30*('[2]Weighted Average'!M11/1000)*('[2]Waste Bin detailed'!$F$24/100)</f>
        <v>61.408376640765312</v>
      </c>
      <c r="S22" s="91">
        <f>'[2]EU Inhabitants'!N30*('[2]Weighted Average'!N11/1000)*('[2]Waste Bin detailed'!$F$24/100)</f>
        <v>61.6749060982796</v>
      </c>
      <c r="T22" s="91">
        <f>'[2]EU Inhabitants'!O30*('[2]Weighted Average'!O11/1000)*('[2]Waste Bin detailed'!$F$24/100)</f>
        <v>61.854825617408288</v>
      </c>
      <c r="U22" s="91">
        <f>'[2]EU Inhabitants'!P30*('[2]Weighted Average'!P11/1000)*('[2]Waste Bin detailed'!$F$24/100)</f>
        <v>62.045141169501456</v>
      </c>
      <c r="V22" s="91">
        <f>'[2]EU Inhabitants'!Q30*('[2]Weighted Average'!Q11/1000)*('[2]Waste Bin detailed'!$F$24/100)</f>
        <v>62.319042310850847</v>
      </c>
      <c r="W22" s="91">
        <f>'[2]EU Inhabitants'!R30*('[2]Weighted Average'!R11/1000)*('[2]Waste Bin detailed'!$F$24/100)</f>
        <v>62.626925590130483</v>
      </c>
      <c r="X22" s="91">
        <f>'[2]EU Inhabitants'!S30*('[2]Weighted Average'!S11/1000)*('[2]Waste Bin detailed'!$F$24/100)</f>
        <v>63.017203957587448</v>
      </c>
      <c r="Y22" s="91">
        <f>'[2]EU Inhabitants'!T30*('[2]Weighted Average'!T11/1000)*('[2]Waste Bin detailed'!$F$24/100)</f>
        <v>63.388483583708037</v>
      </c>
      <c r="Z22" s="91">
        <f>'[2]EU Inhabitants'!U30*('[2]Weighted Average'!U11/1000)*('[2]Waste Bin detailed'!$F$24/100)</f>
        <v>64.816375052448223</v>
      </c>
      <c r="AA22" s="91">
        <f>'[2]EU Inhabitants'!V30*('[2]Weighted Average'!V11/1000)*('[2]Waste Bin detailed'!$F$24/100)</f>
        <v>65.286910615270372</v>
      </c>
      <c r="AB22" s="91">
        <f>'[2]EU Inhabitants'!W30*('[2]Weighted Average'!W11/1000)*('[2]Waste Bin detailed'!$F$24/100)</f>
        <v>65.545437485871133</v>
      </c>
      <c r="AC22" s="91">
        <f>'[2]EU Inhabitants'!X30*('[2]Weighted Average'!X11/1000)*('[2]Waste Bin detailed'!$F$24/100)</f>
        <v>65.98032253504833</v>
      </c>
      <c r="AD22" s="91">
        <f>'[2]EU Inhabitants'!Y30*('[2]Weighted Average'!Y11/1000)*('[2]Waste Bin detailed'!$F$24/100)</f>
        <v>66.81455132728199</v>
      </c>
      <c r="AE22" s="91">
        <f>'[2]EU Inhabitants'!Z30*('[2]Weighted Average'!Z11/1000)*('[2]Waste Bin detailed'!$F$24/100)</f>
        <v>67.348316160664126</v>
      </c>
      <c r="AF22" s="91">
        <f>'[2]EU Inhabitants'!AA30*('[2]Weighted Average'!AA11/1000)*('[2]Waste Bin detailed'!$F$24/100)</f>
        <v>67.684424032588637</v>
      </c>
      <c r="AG22" s="91">
        <f>'[2]EU Inhabitants'!AB30*('[2]Weighted Average'!AB11/1000)*('[2]Waste Bin detailed'!$F$24/100)</f>
        <v>67.970477157292393</v>
      </c>
      <c r="AH22" s="91">
        <f>'[2]EU Inhabitants'!AC30*('[2]Weighted Average'!AC11/1000)*('[2]Waste Bin detailed'!$F$24/100)</f>
        <v>68.211072379259647</v>
      </c>
      <c r="AI22" s="91">
        <f>'[2]EU Inhabitants'!AD30*('[2]Weighted Average'!AD11/1000)*('[2]Waste Bin detailed'!$F$24/100)</f>
        <v>68.403759225699957</v>
      </c>
      <c r="AJ22" s="91">
        <f>'[2]EU Inhabitants'!AE30*('[2]Weighted Average'!AE11/1000)*('[2]Waste Bin detailed'!$F$24/100)</f>
        <v>68.596106622141519</v>
      </c>
      <c r="AK22" s="91">
        <f>'[2]EU Inhabitants'!AF30*('[2]Weighted Average'!AF11/1000)*('[2]Waste Bin detailed'!$F$24/100)</f>
        <v>68.783847181267646</v>
      </c>
      <c r="AL22" s="91">
        <f>'[2]EU Inhabitants'!AG30*('[2]Weighted Average'!AG11/1000)*('[2]Waste Bin detailed'!$F$24/100)</f>
        <v>68.965638197555137</v>
      </c>
      <c r="AM22" s="91">
        <f>'[2]EU Inhabitants'!AH30*('[2]Weighted Average'!AH11/1000)*('[2]Waste Bin detailed'!$F$24/100)</f>
        <v>69.138356474957348</v>
      </c>
      <c r="AN22" s="91">
        <f>'[2]EU Inhabitants'!AI30*('[2]Weighted Average'!AI11/1000)*('[2]Waste Bin detailed'!$F$24/100)</f>
        <v>69.302847628827948</v>
      </c>
      <c r="AO22" s="91">
        <f>'[2]EU Inhabitants'!AJ30*('[2]Weighted Average'!AJ11/1000)*('[2]Waste Bin detailed'!$F$24/100)</f>
        <v>69.458548230075152</v>
      </c>
      <c r="AP22" s="91">
        <f>'[2]EU Inhabitants'!AK30*('[2]Weighted Average'!AK11/1000)*('[2]Waste Bin detailed'!$F$24/100)</f>
        <v>69.622919008479514</v>
      </c>
      <c r="AQ22" s="91">
        <f>'[2]EU Inhabitants'!AL30*('[2]Weighted Average'!AL11/1000)*('[2]Waste Bin detailed'!$F$24/100)</f>
        <v>69.771595535593107</v>
      </c>
      <c r="AR22" s="91">
        <f>'[2]EU Inhabitants'!AM30*('[2]Weighted Average'!AM11/1000)*('[2]Waste Bin detailed'!$F$24/100)</f>
        <v>69.897780663409776</v>
      </c>
      <c r="AS22" s="91">
        <f>'[2]EU Inhabitants'!AN30*('[2]Weighted Average'!AN11/1000)*('[2]Waste Bin detailed'!$F$24/100)</f>
        <v>70.009387473815067</v>
      </c>
      <c r="AT22" s="91">
        <f>'[2]EU Inhabitants'!AO30*('[2]Weighted Average'!AO11/1000)*('[2]Waste Bin detailed'!$F$24/100)</f>
        <v>70.097708717191296</v>
      </c>
      <c r="AU22" s="91">
        <f>'[2]EU Inhabitants'!AP30*('[2]Weighted Average'!AP11/1000)*('[2]Waste Bin detailed'!$F$24/100)</f>
        <v>70.170459079082065</v>
      </c>
      <c r="AV22" s="91">
        <f>'[2]EU Inhabitants'!AQ30*('[2]Weighted Average'!AQ11/1000)*('[2]Waste Bin detailed'!$F$24/100)</f>
        <v>70.229669999254128</v>
      </c>
      <c r="AW22" s="91">
        <f>'[2]EU Inhabitants'!AR30*('[2]Weighted Average'!AR11/1000)*('[2]Waste Bin detailed'!$F$24/100)</f>
        <v>70.276167408095304</v>
      </c>
      <c r="AX22" s="91">
        <f>'[2]EU Inhabitants'!AS30*('[2]Weighted Average'!AS11/1000)*('[2]Waste Bin detailed'!$F$24/100)</f>
        <v>70.310777908097933</v>
      </c>
      <c r="AY22" s="91">
        <f>'[2]EU Inhabitants'!AT30*('[2]Weighted Average'!AT11/1000)*('[2]Waste Bin detailed'!$F$24/100)</f>
        <v>70.334437048499467</v>
      </c>
      <c r="AZ22" s="91">
        <f>'[2]EU Inhabitants'!AU30*('[2]Weighted Average'!AU11/1000)*('[2]Waste Bin detailed'!$F$24/100)</f>
        <v>70.347983849985468</v>
      </c>
      <c r="BA22" s="91">
        <f>'[2]EU Inhabitants'!AV30*('[2]Weighted Average'!AV11/1000)*('[2]Waste Bin detailed'!$F$24/100)</f>
        <v>70.352521200505123</v>
      </c>
      <c r="BB22" s="91">
        <f>'[2]EU Inhabitants'!AW30*('[2]Weighted Average'!AW11/1000)*('[2]Waste Bin detailed'!$F$24/100)</f>
        <v>70.348879581578828</v>
      </c>
      <c r="BC22" s="91">
        <f>'[2]EU Inhabitants'!AX30*('[2]Weighted Average'!AX11/1000)*('[2]Waste Bin detailed'!$F$24/100)</f>
        <v>70.33795425202409</v>
      </c>
      <c r="BD22" s="91">
        <f>'[2]EU Inhabitants'!AY30*('[2]Weighted Average'!AY11/1000)*('[2]Waste Bin detailed'!$F$24/100)</f>
        <v>70.320623465721511</v>
      </c>
      <c r="BE22" s="91">
        <f>'[2]EU Inhabitants'!AZ30*('[2]Weighted Average'!AZ11/1000)*('[2]Waste Bin detailed'!$F$24/100)</f>
        <v>70.297847458763243</v>
      </c>
    </row>
    <row r="23" spans="1:57" x14ac:dyDescent="0.35">
      <c r="A23" s="86" t="s">
        <v>636</v>
      </c>
      <c r="C23" s="86" t="s">
        <v>5</v>
      </c>
      <c r="D23" s="87" t="s">
        <v>621</v>
      </c>
      <c r="E23" s="87"/>
      <c r="F23" s="90" t="s">
        <v>41</v>
      </c>
      <c r="G23" s="91">
        <f>'[2]EU Inhabitants'!B31*([2]Sources!$C$7/1000)*('[2]Waste Bin detailed'!$F$24/100)</f>
        <v>44.171398179919457</v>
      </c>
      <c r="H23" s="91">
        <f>'[2]EU Inhabitants'!C31*([2]Sources!$C$7/1000)*('[2]Waste Bin detailed'!$F$24/100)</f>
        <v>44.274951812621232</v>
      </c>
      <c r="I23" s="91">
        <f>'[2]EU Inhabitants'!D31*([2]Sources!$C$7/1000)*('[2]Waste Bin detailed'!$F$24/100)</f>
        <v>44.510619125764599</v>
      </c>
      <c r="J23" s="91">
        <f>'[2]EU Inhabitants'!E31*([2]Sources!$C$7/1000)*('[2]Waste Bin detailed'!$F$24/100)</f>
        <v>44.712830225272285</v>
      </c>
      <c r="K23" s="91">
        <f>'[2]EU Inhabitants'!F31*([2]Sources!$C$7/1000)*('[2]Waste Bin detailed'!$F$24/100)</f>
        <v>44.946322691332256</v>
      </c>
      <c r="L23" s="91">
        <f>'[2]EU Inhabitants'!G31*([2]Sources!$C$7/1000)*('[2]Waste Bin detailed'!$F$24/100)</f>
        <v>45.270816500074609</v>
      </c>
      <c r="M23" s="91">
        <f>'[2]EU Inhabitants'!H31*([2]Sources!$C$7/1000)*('[2]Waste Bin detailed'!$F$24/100)</f>
        <v>45.563035357302716</v>
      </c>
      <c r="N23" s="91">
        <f>'[2]EU Inhabitants'!I31*([2]Sources!$C$7/1000)*('[2]Waste Bin detailed'!$F$24/100)</f>
        <v>45.721379680739986</v>
      </c>
      <c r="O23" s="91">
        <f>'[2]EU Inhabitants'!J31*([2]Sources!$C$7/1000)*('[2]Waste Bin detailed'!$F$24/100)</f>
        <v>45.859405191705221</v>
      </c>
      <c r="P23" s="91">
        <f>'[2]EU Inhabitants'!K31*([2]Sources!$C$7/1000)*('[2]Waste Bin detailed'!$F$24/100)</f>
        <v>46.008520214829197</v>
      </c>
      <c r="Q23" s="91">
        <f>'[2]EU Inhabitants'!L31*([2]Sources!$C$7/1000)*('[2]Waste Bin detailed'!$F$24/100)</f>
        <v>46.100371624645696</v>
      </c>
      <c r="R23" s="91">
        <f>'[2]EU Inhabitants'!M31*([2]Sources!$C$7/1000)*('[2]Waste Bin detailed'!$F$24/100)</f>
        <v>46.230205579591249</v>
      </c>
      <c r="S23" s="91">
        <f>'[2]EU Inhabitants'!N31*([2]Sources!$C$7/1000)*('[2]Waste Bin detailed'!$F$24/100)</f>
        <v>46.412125466209176</v>
      </c>
      <c r="T23" s="91">
        <f>'[2]EU Inhabitants'!O31*([2]Sources!$C$7/1000)*('[2]Waste Bin detailed'!$F$24/100)</f>
        <v>46.653561092048356</v>
      </c>
      <c r="U23" s="91">
        <f>'[2]EU Inhabitants'!P31*([2]Sources!$C$7/1000)*('[2]Waste Bin detailed'!$F$24/100)</f>
        <v>46.962267939728498</v>
      </c>
      <c r="V23" s="91">
        <f>'[2]EU Inhabitants'!Q31*([2]Sources!$C$7/1000)*('[2]Waste Bin detailed'!$F$24/100)</f>
        <v>47.388074295091769</v>
      </c>
      <c r="W23" s="91">
        <f>'[2]EU Inhabitants'!R31*([2]Sources!$C$7/1000)*('[2]Waste Bin detailed'!$F$24/100)</f>
        <v>48.025873041921542</v>
      </c>
      <c r="X23" s="91">
        <f>'[2]EU Inhabitants'!S31*([2]Sources!$C$7/1000)*('[2]Waste Bin detailed'!$F$24/100)</f>
        <v>48.425481873787874</v>
      </c>
      <c r="Y23" s="91">
        <f>'[2]EU Inhabitants'!T31*([2]Sources!$C$7/1000)*('[2]Waste Bin detailed'!$F$24/100)</f>
        <v>48.698176786513521</v>
      </c>
      <c r="Z23" s="91">
        <f>'[2]EU Inhabitants'!U31*([2]Sources!$C$7/1000)*('[2]Waste Bin detailed'!$F$24/100)</f>
        <v>48.899697896464289</v>
      </c>
      <c r="AA23" s="91">
        <f>'[2]EU Inhabitants'!V31*([2]Sources!$C$7/1000)*('[2]Waste Bin detailed'!$F$24/100)</f>
        <v>49.133129643443255</v>
      </c>
      <c r="AB23" s="91">
        <f>'[2]EU Inhabitants'!W31*([2]Sources!$C$7/1000)*('[2]Waste Bin detailed'!$F$24/100)</f>
        <v>49.307559003431322</v>
      </c>
      <c r="AC23" s="91">
        <f>'[2]EU Inhabitants'!X31*([2]Sources!$C$7/1000)*('[2]Waste Bin detailed'!$F$24/100)</f>
        <v>49.56293793823663</v>
      </c>
      <c r="AD23" s="91">
        <f>'[2]EU Inhabitants'!Y31*([2]Sources!$C$7/1000)*('[2]Waste Bin detailed'!$F$24/100)</f>
        <v>50.257580784723274</v>
      </c>
      <c r="AE23" s="91">
        <f>'[2]EU Inhabitants'!Z31*([2]Sources!$C$7/1000)*('[2]Waste Bin detailed'!$F$24/100)</f>
        <v>50.236776219603186</v>
      </c>
      <c r="AF23" s="91">
        <f>'[2]EU Inhabitants'!AA31*([2]Sources!$C$7/1000)*('[2]Waste Bin detailed'!$F$24/100)</f>
        <v>50.293300164105645</v>
      </c>
      <c r="AG23" s="91">
        <f>'[2]EU Inhabitants'!AB31*([2]Sources!$C$7/1000)*('[2]Waste Bin detailed'!$F$24/100)</f>
        <v>50.374100701178598</v>
      </c>
      <c r="AH23" s="91">
        <f>'[2]EU Inhabitants'!AC31*([2]Sources!$C$7/1000)*('[2]Waste Bin detailed'!$F$24/100)</f>
        <v>50.480922124421923</v>
      </c>
      <c r="AI23" s="91">
        <f>'[2]EU Inhabitants'!AD31*([2]Sources!$C$7/1000)*('[2]Waste Bin detailed'!$F$24/100)</f>
        <v>50.611407429509192</v>
      </c>
      <c r="AJ23" s="91">
        <f>'[2]EU Inhabitants'!AE31*([2]Sources!$C$7/1000)*('[2]Waste Bin detailed'!$F$24/100)</f>
        <v>50.74017052066241</v>
      </c>
      <c r="AK23" s="91">
        <f>'[2]EU Inhabitants'!AF31*([2]Sources!$C$7/1000)*('[2]Waste Bin detailed'!$F$24/100)</f>
        <v>50.864318961658981</v>
      </c>
      <c r="AL23" s="91">
        <f>'[2]EU Inhabitants'!AG31*([2]Sources!$C$7/1000)*('[2]Waste Bin detailed'!$F$24/100)</f>
        <v>50.983709234671068</v>
      </c>
      <c r="AM23" s="91">
        <f>'[2]EU Inhabitants'!AH31*([2]Sources!$C$7/1000)*('[2]Waste Bin detailed'!$F$24/100)</f>
        <v>51.097585111144284</v>
      </c>
      <c r="AN23" s="91">
        <f>'[2]EU Inhabitants'!AI31*([2]Sources!$C$7/1000)*('[2]Waste Bin detailed'!$F$24/100)</f>
        <v>51.208193197075957</v>
      </c>
      <c r="AO23" s="91">
        <f>'[2]EU Inhabitants'!AJ31*([2]Sources!$C$7/1000)*('[2]Waste Bin detailed'!$F$24/100)</f>
        <v>51.316808593167259</v>
      </c>
      <c r="AP23" s="91">
        <f>'[2]EU Inhabitants'!AK31*([2]Sources!$C$7/1000)*('[2]Waste Bin detailed'!$F$24/100)</f>
        <v>51.440576159928412</v>
      </c>
      <c r="AQ23" s="91">
        <f>'[2]EU Inhabitants'!AL31*([2]Sources!$C$7/1000)*('[2]Waste Bin detailed'!$F$24/100)</f>
        <v>51.556328807996444</v>
      </c>
      <c r="AR23" s="91">
        <f>'[2]EU Inhabitants'!AM31*([2]Sources!$C$7/1000)*('[2]Waste Bin detailed'!$F$24/100)</f>
        <v>51.665722512307944</v>
      </c>
      <c r="AS23" s="91">
        <f>'[2]EU Inhabitants'!AN31*([2]Sources!$C$7/1000)*('[2]Waste Bin detailed'!$F$24/100)</f>
        <v>51.769220945845163</v>
      </c>
      <c r="AT23" s="91">
        <f>'[2]EU Inhabitants'!AO31*([2]Sources!$C$7/1000)*('[2]Waste Bin detailed'!$F$24/100)</f>
        <v>51.866365955542314</v>
      </c>
      <c r="AU23" s="91">
        <f>'[2]EU Inhabitants'!AP31*([2]Sources!$C$7/1000)*('[2]Waste Bin detailed'!$F$24/100)</f>
        <v>51.959023273161293</v>
      </c>
      <c r="AV23" s="91">
        <f>'[2]EU Inhabitants'!AQ31*([2]Sources!$C$7/1000)*('[2]Waste Bin detailed'!$F$24/100)</f>
        <v>52.046574668059101</v>
      </c>
      <c r="AW23" s="91">
        <f>'[2]EU Inhabitants'!AR31*([2]Sources!$C$7/1000)*('[2]Waste Bin detailed'!$F$24/100)</f>
        <v>52.128368790094008</v>
      </c>
      <c r="AX23" s="91">
        <f>'[2]EU Inhabitants'!AS31*([2]Sources!$C$7/1000)*('[2]Waste Bin detailed'!$F$24/100)</f>
        <v>52.20487483216472</v>
      </c>
      <c r="AY23" s="91">
        <f>'[2]EU Inhabitants'!AT31*([2]Sources!$C$7/1000)*('[2]Waste Bin detailed'!$F$24/100)</f>
        <v>52.275573922124444</v>
      </c>
      <c r="AZ23" s="91">
        <f>'[2]EU Inhabitants'!AU31*([2]Sources!$C$7/1000)*('[2]Waste Bin detailed'!$F$24/100)</f>
        <v>52.340653737132648</v>
      </c>
      <c r="BA23" s="91">
        <f>'[2]EU Inhabitants'!AV31*([2]Sources!$C$7/1000)*('[2]Waste Bin detailed'!$F$24/100)</f>
        <v>52.402780396837258</v>
      </c>
      <c r="BB23" s="91">
        <f>'[2]EU Inhabitants'!AW31*([2]Sources!$C$7/1000)*('[2]Waste Bin detailed'!$F$24/100)</f>
        <v>52.460038490228278</v>
      </c>
      <c r="BC23" s="91">
        <f>'[2]EU Inhabitants'!AX31*([2]Sources!$C$7/1000)*('[2]Waste Bin detailed'!$F$24/100)</f>
        <v>52.510865880948849</v>
      </c>
      <c r="BD23" s="91">
        <f>'[2]EU Inhabitants'!AY31*([2]Sources!$C$7/1000)*('[2]Waste Bin detailed'!$F$24/100)</f>
        <v>52.553280918991511</v>
      </c>
      <c r="BE23" s="91">
        <f>'[2]EU Inhabitants'!AZ31*([2]Sources!$C$7/1000)*('[2]Waste Bin detailed'!$F$24/100)</f>
        <v>52.589049977621976</v>
      </c>
    </row>
    <row r="24" spans="1:57" x14ac:dyDescent="0.35">
      <c r="A24" s="86" t="s">
        <v>636</v>
      </c>
      <c r="C24" s="86" t="s">
        <v>5</v>
      </c>
      <c r="D24" s="87" t="s">
        <v>621</v>
      </c>
      <c r="E24" s="87"/>
      <c r="F24" s="90" t="s">
        <v>61</v>
      </c>
      <c r="G24" s="91">
        <f>'[2]EU Inhabitants'!B32*('[2]Weighted Average'!B11/1000)*('[2]Waste Bin detailed'!$F$24/100)</f>
        <v>141.25036740355679</v>
      </c>
      <c r="H24" s="91">
        <f>'[2]EU Inhabitants'!C32*('[2]Weighted Average'!C11/1000)*('[2]Waste Bin detailed'!$F$24/100)</f>
        <v>141.21542543267631</v>
      </c>
      <c r="I24" s="91">
        <f>'[2]EU Inhabitants'!D32*('[2]Weighted Average'!D11/1000)*('[2]Waste Bin detailed'!$F$24/100)</f>
        <v>141.1760372586981</v>
      </c>
      <c r="J24" s="91">
        <f>'[2]EU Inhabitants'!E32*('[2]Weighted Average'!E11/1000)*('[2]Waste Bin detailed'!$F$24/100)</f>
        <v>141.08836749604393</v>
      </c>
      <c r="K24" s="91">
        <f>'[2]EU Inhabitants'!F32*('[2]Weighted Average'!F11/1000)*('[2]Waste Bin detailed'!$F$24/100)</f>
        <v>140.99174809201301</v>
      </c>
      <c r="L24" s="91">
        <f>'[2]EU Inhabitants'!G32*('[2]Weighted Average'!G11/1000)*('[2]Waste Bin detailed'!$F$24/100)</f>
        <v>140.94262699875912</v>
      </c>
      <c r="M24" s="91">
        <f>'[2]EU Inhabitants'!H32*('[2]Weighted Average'!H11/1000)*('[2]Waste Bin detailed'!$F$24/100)</f>
        <v>140.88033890667245</v>
      </c>
      <c r="N24" s="91">
        <f>'[2]EU Inhabitants'!I32*('[2]Weighted Average'!I11/1000)*('[2]Waste Bin detailed'!$F$24/100)</f>
        <v>140.742315663174</v>
      </c>
      <c r="O24" s="91">
        <f>'[2]EU Inhabitants'!J32*('[2]Weighted Average'!J11/1000)*('[2]Waste Bin detailed'!$F$24/100)</f>
        <v>140.67696200873948</v>
      </c>
      <c r="P24" s="91">
        <f>'[2]EU Inhabitants'!K32*('[2]Weighted Average'!K11/1000)*('[2]Waste Bin detailed'!$F$24/100)</f>
        <v>140.72144466790263</v>
      </c>
      <c r="Q24" s="91">
        <f>'[2]EU Inhabitants'!L32*('[2]Weighted Average'!L11/1000)*('[2]Waste Bin detailed'!$F$24/100)</f>
        <v>140.26683863650942</v>
      </c>
      <c r="R24" s="91">
        <f>'[2]EU Inhabitants'!M32*('[2]Weighted Average'!M11/1000)*('[2]Waste Bin detailed'!$F$24/100)</f>
        <v>140.33368936039858</v>
      </c>
      <c r="S24" s="91">
        <f>'[2]EU Inhabitants'!N32*('[2]Weighted Average'!N11/1000)*('[2]Waste Bin detailed'!$F$24/100)</f>
        <v>140.31870689984731</v>
      </c>
      <c r="T24" s="91">
        <f>'[2]EU Inhabitants'!O32*('[2]Weighted Average'!O11/1000)*('[2]Waste Bin detailed'!$F$24/100)</f>
        <v>140.31055405047502</v>
      </c>
      <c r="U24" s="91">
        <f>'[2]EU Inhabitants'!P32*('[2]Weighted Average'!P11/1000)*('[2]Waste Bin detailed'!$F$24/100)</f>
        <v>140.16178832520959</v>
      </c>
      <c r="V24" s="91">
        <f>'[2]EU Inhabitants'!Q32*('[2]Weighted Average'!Q11/1000)*('[2]Waste Bin detailed'!$F$24/100)</f>
        <v>140.14033875916721</v>
      </c>
      <c r="W24" s="91">
        <f>'[2]EU Inhabitants'!R32*('[2]Weighted Average'!R11/1000)*('[2]Waste Bin detailed'!$F$24/100)</f>
        <v>140.04080146132029</v>
      </c>
      <c r="X24" s="91">
        <f>'[2]EU Inhabitants'!S32*('[2]Weighted Average'!S11/1000)*('[2]Waste Bin detailed'!$F$24/100)</f>
        <v>140.0900996183841</v>
      </c>
      <c r="Y24" s="91">
        <f>'[2]EU Inhabitants'!T32*('[2]Weighted Average'!T11/1000)*('[2]Waste Bin detailed'!$F$24/100)</f>
        <v>140.11249816735184</v>
      </c>
      <c r="Z24" s="91">
        <f>'[2]EU Inhabitants'!U32*('[2]Weighted Average'!U11/1000)*('[2]Waste Bin detailed'!$F$24/100)</f>
        <v>142.41620243878654</v>
      </c>
      <c r="AA24" s="91">
        <f>'[2]EU Inhabitants'!V32*('[2]Weighted Average'!V11/1000)*('[2]Waste Bin detailed'!$F$24/100)</f>
        <v>142.36147993694115</v>
      </c>
      <c r="AB24" s="91">
        <f>'[2]EU Inhabitants'!W32*('[2]Weighted Average'!W11/1000)*('[2]Waste Bin detailed'!$F$24/100)</f>
        <v>141.92735451551803</v>
      </c>
      <c r="AC24" s="91">
        <f>'[2]EU Inhabitants'!X32*('[2]Weighted Average'!X11/1000)*('[2]Waste Bin detailed'!$F$24/100)</f>
        <v>141.23618255598058</v>
      </c>
      <c r="AD24" s="91">
        <f>'[2]EU Inhabitants'!Y32*('[2]Weighted Average'!Y11/1000)*('[2]Waste Bin detailed'!$F$24/100)</f>
        <v>137.87234066533256</v>
      </c>
      <c r="AE24" s="91">
        <f>'[2]EU Inhabitants'!Z32*('[2]Weighted Average'!Z11/1000)*('[2]Waste Bin detailed'!$F$24/100)</f>
        <v>144.60578813983759</v>
      </c>
      <c r="AF24" s="91">
        <f>'[2]EU Inhabitants'!AA32*('[2]Weighted Average'!AA11/1000)*('[2]Waste Bin detailed'!$F$24/100)</f>
        <v>143.93471389692994</v>
      </c>
      <c r="AG24" s="91">
        <f>'[2]EU Inhabitants'!AB32*('[2]Weighted Average'!AB11/1000)*('[2]Waste Bin detailed'!$F$24/100)</f>
        <v>143.23983384116659</v>
      </c>
      <c r="AH24" s="91">
        <f>'[2]EU Inhabitants'!AC32*('[2]Weighted Average'!AC11/1000)*('[2]Waste Bin detailed'!$F$24/100)</f>
        <v>142.52519245266026</v>
      </c>
      <c r="AI24" s="91">
        <f>'[2]EU Inhabitants'!AD32*('[2]Weighted Average'!AD11/1000)*('[2]Waste Bin detailed'!$F$24/100)</f>
        <v>141.78413294216205</v>
      </c>
      <c r="AJ24" s="91">
        <f>'[2]EU Inhabitants'!AE32*('[2]Weighted Average'!AE11/1000)*('[2]Waste Bin detailed'!$F$24/100)</f>
        <v>141.0569068593251</v>
      </c>
      <c r="AK24" s="91">
        <f>'[2]EU Inhabitants'!AF32*('[2]Weighted Average'!AF11/1000)*('[2]Waste Bin detailed'!$F$24/100)</f>
        <v>140.33200106462093</v>
      </c>
      <c r="AL24" s="91">
        <f>'[2]EU Inhabitants'!AG32*('[2]Weighted Average'!AG11/1000)*('[2]Waste Bin detailed'!$F$24/100)</f>
        <v>139.61344708684771</v>
      </c>
      <c r="AM24" s="91">
        <f>'[2]EU Inhabitants'!AH32*('[2]Weighted Average'!AH11/1000)*('[2]Waste Bin detailed'!$F$24/100)</f>
        <v>138.89669176917096</v>
      </c>
      <c r="AN24" s="91">
        <f>'[2]EU Inhabitants'!AI32*('[2]Weighted Average'!AI11/1000)*('[2]Waste Bin detailed'!$F$24/100)</f>
        <v>138.18252822056695</v>
      </c>
      <c r="AO24" s="91">
        <f>'[2]EU Inhabitants'!AJ32*('[2]Weighted Average'!AJ11/1000)*('[2]Waste Bin detailed'!$F$24/100)</f>
        <v>137.48570860126043</v>
      </c>
      <c r="AP24" s="91">
        <f>'[2]EU Inhabitants'!AK32*('[2]Weighted Average'!AK11/1000)*('[2]Waste Bin detailed'!$F$24/100)</f>
        <v>136.95156827007614</v>
      </c>
      <c r="AQ24" s="91">
        <f>'[2]EU Inhabitants'!AL32*('[2]Weighted Average'!AL11/1000)*('[2]Waste Bin detailed'!$F$24/100)</f>
        <v>136.42737695084568</v>
      </c>
      <c r="AR24" s="91">
        <f>'[2]EU Inhabitants'!AM32*('[2]Weighted Average'!AM11/1000)*('[2]Waste Bin detailed'!$F$24/100)</f>
        <v>135.9167221128146</v>
      </c>
      <c r="AS24" s="91">
        <f>'[2]EU Inhabitants'!AN32*('[2]Weighted Average'!AN11/1000)*('[2]Waste Bin detailed'!$F$24/100)</f>
        <v>135.42016598690086</v>
      </c>
      <c r="AT24" s="91">
        <f>'[2]EU Inhabitants'!AO32*('[2]Weighted Average'!AO11/1000)*('[2]Waste Bin detailed'!$F$24/100)</f>
        <v>134.92180952516517</v>
      </c>
      <c r="AU24" s="91">
        <f>'[2]EU Inhabitants'!AP32*('[2]Weighted Average'!AP11/1000)*('[2]Waste Bin detailed'!$F$24/100)</f>
        <v>134.42965212905875</v>
      </c>
      <c r="AV24" s="91">
        <f>'[2]EU Inhabitants'!AQ32*('[2]Weighted Average'!AQ11/1000)*('[2]Waste Bin detailed'!$F$24/100)</f>
        <v>133.94639281425114</v>
      </c>
      <c r="AW24" s="91">
        <f>'[2]EU Inhabitants'!AR32*('[2]Weighted Average'!AR11/1000)*('[2]Waste Bin detailed'!$F$24/100)</f>
        <v>133.47213936442688</v>
      </c>
      <c r="AX24" s="91">
        <f>'[2]EU Inhabitants'!AS32*('[2]Weighted Average'!AS11/1000)*('[2]Waste Bin detailed'!$F$24/100)</f>
        <v>132.99988834604781</v>
      </c>
      <c r="AY24" s="91">
        <f>'[2]EU Inhabitants'!AT32*('[2]Weighted Average'!AT11/1000)*('[2]Waste Bin detailed'!$F$24/100)</f>
        <v>132.53232076994783</v>
      </c>
      <c r="AZ24" s="91">
        <f>'[2]EU Inhabitants'!AU32*('[2]Weighted Average'!AU11/1000)*('[2]Waste Bin detailed'!$F$24/100)</f>
        <v>132.07354484191509</v>
      </c>
      <c r="BA24" s="91">
        <f>'[2]EU Inhabitants'!AV32*('[2]Weighted Average'!AV11/1000)*('[2]Waste Bin detailed'!$F$24/100)</f>
        <v>131.61987703641392</v>
      </c>
      <c r="BB24" s="91">
        <f>'[2]EU Inhabitants'!AW32*('[2]Weighted Average'!AW11/1000)*('[2]Waste Bin detailed'!$F$24/100)</f>
        <v>131.16576559509949</v>
      </c>
      <c r="BC24" s="91">
        <f>'[2]EU Inhabitants'!AX32*('[2]Weighted Average'!AX11/1000)*('[2]Waste Bin detailed'!$F$24/100)</f>
        <v>130.72350881389636</v>
      </c>
      <c r="BD24" s="91">
        <f>'[2]EU Inhabitants'!AY32*('[2]Weighted Average'!AY11/1000)*('[2]Waste Bin detailed'!$F$24/100)</f>
        <v>130.29034226274666</v>
      </c>
      <c r="BE24" s="91">
        <f>'[2]EU Inhabitants'!AZ32*('[2]Weighted Average'!AZ11/1000)*('[2]Waste Bin detailed'!$F$24/100)</f>
        <v>129.85350615441837</v>
      </c>
    </row>
    <row r="25" spans="1:57" x14ac:dyDescent="0.35">
      <c r="A25" s="86" t="s">
        <v>636</v>
      </c>
      <c r="C25" s="86" t="s">
        <v>5</v>
      </c>
      <c r="D25" s="87" t="s">
        <v>621</v>
      </c>
      <c r="E25" s="87"/>
      <c r="F25" s="90" t="s">
        <v>62</v>
      </c>
      <c r="G25" s="91">
        <f>'[2]EU Inhabitants'!B33*('[2]Weighted Average'!B11/1000)*('[2]Waste Bin detailed'!$F$24/100)</f>
        <v>37.834635526032251</v>
      </c>
      <c r="H25" s="91">
        <f>'[2]EU Inhabitants'!C33*('[2]Weighted Average'!C11/1000)*('[2]Waste Bin detailed'!$F$24/100)</f>
        <v>38.136308924366929</v>
      </c>
      <c r="I25" s="91">
        <f>'[2]EU Inhabitants'!D33*('[2]Weighted Average'!D11/1000)*('[2]Waste Bin detailed'!$F$24/100)</f>
        <v>38.373270710253237</v>
      </c>
      <c r="J25" s="91">
        <f>'[2]EU Inhabitants'!E33*('[2]Weighted Average'!E11/1000)*('[2]Waste Bin detailed'!$F$24/100)</f>
        <v>38.557484965663399</v>
      </c>
      <c r="K25" s="91">
        <f>'[2]EU Inhabitants'!F33*('[2]Weighted Average'!F11/1000)*('[2]Waste Bin detailed'!$F$24/100)</f>
        <v>38.664313156655091</v>
      </c>
      <c r="L25" s="91">
        <f>'[2]EU Inhabitants'!G33*('[2]Weighted Average'!G11/1000)*('[2]Waste Bin detailed'!$F$24/100)</f>
        <v>38.747656376948271</v>
      </c>
      <c r="M25" s="91">
        <f>'[2]EU Inhabitants'!H33*('[2]Weighted Average'!H11/1000)*('[2]Waste Bin detailed'!$F$24/100)</f>
        <v>38.811497166719867</v>
      </c>
      <c r="N25" s="91">
        <f>'[2]EU Inhabitants'!I33*('[2]Weighted Average'!I11/1000)*('[2]Waste Bin detailed'!$F$24/100)</f>
        <v>38.881631494942226</v>
      </c>
      <c r="O25" s="91">
        <f>'[2]EU Inhabitants'!J33*('[2]Weighted Average'!J11/1000)*('[2]Waste Bin detailed'!$F$24/100)</f>
        <v>38.950195526512296</v>
      </c>
      <c r="P25" s="91">
        <f>'[2]EU Inhabitants'!K33*('[2]Weighted Average'!K11/1000)*('[2]Waste Bin detailed'!$F$24/100)</f>
        <v>38.97753889611139</v>
      </c>
      <c r="Q25" s="91">
        <f>'[2]EU Inhabitants'!L33*('[2]Weighted Average'!L11/1000)*('[2]Waste Bin detailed'!$F$24/100)</f>
        <v>39.005696090937292</v>
      </c>
      <c r="R25" s="91">
        <f>'[2]EU Inhabitants'!M33*('[2]Weighted Average'!M11/1000)*('[2]Waste Bin detailed'!$F$24/100)</f>
        <v>38.980635710465101</v>
      </c>
      <c r="S25" s="91">
        <f>'[2]EU Inhabitants'!N33*('[2]Weighted Average'!N11/1000)*('[2]Waste Bin detailed'!$F$24/100)</f>
        <v>38.863591283378604</v>
      </c>
      <c r="T25" s="91">
        <f>'[2]EU Inhabitants'!O33*('[2]Weighted Average'!O11/1000)*('[2]Waste Bin detailed'!$F$24/100)</f>
        <v>38.659467375923654</v>
      </c>
      <c r="U25" s="91">
        <f>'[2]EU Inhabitants'!P33*('[2]Weighted Average'!P11/1000)*('[2]Waste Bin detailed'!$F$24/100)</f>
        <v>38.44270322780028</v>
      </c>
      <c r="V25" s="91">
        <f>'[2]EU Inhabitants'!Q33*('[2]Weighted Average'!Q11/1000)*('[2]Waste Bin detailed'!$F$24/100)</f>
        <v>38.255692162901532</v>
      </c>
      <c r="W25" s="91">
        <f>'[2]EU Inhabitants'!R33*('[2]Weighted Average'!R11/1000)*('[2]Waste Bin detailed'!$F$24/100)</f>
        <v>38.143655525903831</v>
      </c>
      <c r="X25" s="91">
        <f>'[2]EU Inhabitants'!S33*('[2]Weighted Average'!S11/1000)*('[2]Waste Bin detailed'!$F$24/100)</f>
        <v>38.034142096282054</v>
      </c>
      <c r="Y25" s="91">
        <f>'[2]EU Inhabitants'!T33*('[2]Weighted Average'!T11/1000)*('[2]Waste Bin detailed'!$F$24/100)</f>
        <v>37.968069770743</v>
      </c>
      <c r="Z25" s="91">
        <f>'[2]EU Inhabitants'!U33*('[2]Weighted Average'!U11/1000)*('[2]Waste Bin detailed'!$F$24/100)</f>
        <v>38.542227714341379</v>
      </c>
      <c r="AA25" s="91">
        <f>'[2]EU Inhabitants'!V33*('[2]Weighted Average'!V11/1000)*('[2]Waste Bin detailed'!$F$24/100)</f>
        <v>38.614666571265211</v>
      </c>
      <c r="AB25" s="91">
        <f>'[2]EU Inhabitants'!W33*('[2]Weighted Average'!W11/1000)*('[2]Waste Bin detailed'!$F$24/100)</f>
        <v>38.625888580027855</v>
      </c>
      <c r="AC25" s="91">
        <f>'[2]EU Inhabitants'!X33*('[2]Weighted Average'!X11/1000)*('[2]Waste Bin detailed'!$F$24/100)</f>
        <v>38.82916298231055</v>
      </c>
      <c r="AD25" s="91">
        <f>'[2]EU Inhabitants'!Y33*('[2]Weighted Average'!Y11/1000)*('[2]Waste Bin detailed'!$F$24/100)</f>
        <v>39.265674951268068</v>
      </c>
      <c r="AE25" s="91">
        <f>'[2]EU Inhabitants'!Z33*('[2]Weighted Average'!Z11/1000)*('[2]Waste Bin detailed'!$F$24/100)</f>
        <v>38.969850222509557</v>
      </c>
      <c r="AF25" s="91">
        <f>'[2]EU Inhabitants'!AA33*('[2]Weighted Average'!AA11/1000)*('[2]Waste Bin detailed'!$F$24/100)</f>
        <v>38.896803980998278</v>
      </c>
      <c r="AG25" s="91">
        <f>'[2]EU Inhabitants'!AB33*('[2]Weighted Average'!AB11/1000)*('[2]Waste Bin detailed'!$F$24/100)</f>
        <v>38.813973647538283</v>
      </c>
      <c r="AH25" s="91">
        <f>'[2]EU Inhabitants'!AC33*('[2]Weighted Average'!AC11/1000)*('[2]Waste Bin detailed'!$F$24/100)</f>
        <v>38.723020192458137</v>
      </c>
      <c r="AI25" s="91">
        <f>'[2]EU Inhabitants'!AD33*('[2]Weighted Average'!AD11/1000)*('[2]Waste Bin detailed'!$F$24/100)</f>
        <v>38.625623604716765</v>
      </c>
      <c r="AJ25" s="91">
        <f>'[2]EU Inhabitants'!AE33*('[2]Weighted Average'!AE11/1000)*('[2]Waste Bin detailed'!$F$24/100)</f>
        <v>38.52983251831516</v>
      </c>
      <c r="AK25" s="91">
        <f>'[2]EU Inhabitants'!AF33*('[2]Weighted Average'!AF11/1000)*('[2]Waste Bin detailed'!$F$24/100)</f>
        <v>38.435646831868162</v>
      </c>
      <c r="AL25" s="91">
        <f>'[2]EU Inhabitants'!AG33*('[2]Weighted Average'!AG11/1000)*('[2]Waste Bin detailed'!$F$24/100)</f>
        <v>38.339568843401324</v>
      </c>
      <c r="AM25" s="91">
        <f>'[2]EU Inhabitants'!AH33*('[2]Weighted Average'!AH11/1000)*('[2]Waste Bin detailed'!$F$24/100)</f>
        <v>38.24271531359576</v>
      </c>
      <c r="AN25" s="91">
        <f>'[2]EU Inhabitants'!AI33*('[2]Weighted Average'!AI11/1000)*('[2]Waste Bin detailed'!$F$24/100)</f>
        <v>38.145498629877316</v>
      </c>
      <c r="AO25" s="91">
        <f>'[2]EU Inhabitants'!AJ33*('[2]Weighted Average'!AJ11/1000)*('[2]Waste Bin detailed'!$F$24/100)</f>
        <v>38.047093724207343</v>
      </c>
      <c r="AP25" s="91">
        <f>'[2]EU Inhabitants'!AK33*('[2]Weighted Average'!AK11/1000)*('[2]Waste Bin detailed'!$F$24/100)</f>
        <v>37.956173013520036</v>
      </c>
      <c r="AQ25" s="91">
        <f>'[2]EU Inhabitants'!AL33*('[2]Weighted Average'!AL11/1000)*('[2]Waste Bin detailed'!$F$24/100)</f>
        <v>37.863710270303905</v>
      </c>
      <c r="AR25" s="91">
        <f>'[2]EU Inhabitants'!AM33*('[2]Weighted Average'!AM11/1000)*('[2]Waste Bin detailed'!$F$24/100)</f>
        <v>37.769024909339002</v>
      </c>
      <c r="AS25" s="91">
        <f>'[2]EU Inhabitants'!AN33*('[2]Weighted Average'!AN11/1000)*('[2]Waste Bin detailed'!$F$24/100)</f>
        <v>37.669553011980128</v>
      </c>
      <c r="AT25" s="91">
        <f>'[2]EU Inhabitants'!AO33*('[2]Weighted Average'!AO11/1000)*('[2]Waste Bin detailed'!$F$24/100)</f>
        <v>37.566963131490446</v>
      </c>
      <c r="AU25" s="91">
        <f>'[2]EU Inhabitants'!AP33*('[2]Weighted Average'!AP11/1000)*('[2]Waste Bin detailed'!$F$24/100)</f>
        <v>37.462160536909096</v>
      </c>
      <c r="AV25" s="91">
        <f>'[2]EU Inhabitants'!AQ33*('[2]Weighted Average'!AQ11/1000)*('[2]Waste Bin detailed'!$F$24/100)</f>
        <v>37.354373515936047</v>
      </c>
      <c r="AW25" s="91">
        <f>'[2]EU Inhabitants'!AR33*('[2]Weighted Average'!AR11/1000)*('[2]Waste Bin detailed'!$F$24/100)</f>
        <v>37.243448611884737</v>
      </c>
      <c r="AX25" s="91">
        <f>'[2]EU Inhabitants'!AS33*('[2]Weighted Average'!AS11/1000)*('[2]Waste Bin detailed'!$F$24/100)</f>
        <v>37.127235290572123</v>
      </c>
      <c r="AY25" s="91">
        <f>'[2]EU Inhabitants'!AT33*('[2]Weighted Average'!AT11/1000)*('[2]Waste Bin detailed'!$F$24/100)</f>
        <v>37.004056891490507</v>
      </c>
      <c r="AZ25" s="91">
        <f>'[2]EU Inhabitants'!AU33*('[2]Weighted Average'!AU11/1000)*('[2]Waste Bin detailed'!$F$24/100)</f>
        <v>36.876472624986462</v>
      </c>
      <c r="BA25" s="91">
        <f>'[2]EU Inhabitants'!AV33*('[2]Weighted Average'!AV11/1000)*('[2]Waste Bin detailed'!$F$24/100)</f>
        <v>36.745594955511216</v>
      </c>
      <c r="BB25" s="91">
        <f>'[2]EU Inhabitants'!AW33*('[2]Weighted Average'!AW11/1000)*('[2]Waste Bin detailed'!$F$24/100)</f>
        <v>36.610991431422022</v>
      </c>
      <c r="BC25" s="91">
        <f>'[2]EU Inhabitants'!AX33*('[2]Weighted Average'!AX11/1000)*('[2]Waste Bin detailed'!$F$24/100)</f>
        <v>36.474241443420446</v>
      </c>
      <c r="BD25" s="91">
        <f>'[2]EU Inhabitants'!AY33*('[2]Weighted Average'!AY11/1000)*('[2]Waste Bin detailed'!$F$24/100)</f>
        <v>36.334089764617758</v>
      </c>
      <c r="BE25" s="91">
        <f>'[2]EU Inhabitants'!AZ33*('[2]Weighted Average'!AZ11/1000)*('[2]Waste Bin detailed'!$F$24/100)</f>
        <v>36.191962201991799</v>
      </c>
    </row>
    <row r="26" spans="1:57" x14ac:dyDescent="0.35">
      <c r="A26" s="86" t="s">
        <v>636</v>
      </c>
      <c r="C26" s="86" t="s">
        <v>5</v>
      </c>
      <c r="D26" s="87" t="s">
        <v>621</v>
      </c>
      <c r="E26" s="87"/>
      <c r="F26" s="90" t="s">
        <v>63</v>
      </c>
      <c r="G26" s="91">
        <f>'[2]EU Inhabitants'!B34*('[2]Weighted Average'!B11/1000)*('[2]Waste Bin detailed'!$F$24/100)</f>
        <v>82.895235324432349</v>
      </c>
      <c r="H26" s="91">
        <f>'[2]EU Inhabitants'!C34*('[2]Weighted Average'!C11/1000)*('[2]Waste Bin detailed'!$F$24/100)</f>
        <v>82.802589376820052</v>
      </c>
      <c r="I26" s="91">
        <f>'[2]EU Inhabitants'!D34*('[2]Weighted Average'!D11/1000)*('[2]Waste Bin detailed'!$F$24/100)</f>
        <v>80.601138305290135</v>
      </c>
      <c r="J26" s="91">
        <f>'[2]EU Inhabitants'!E34*('[2]Weighted Average'!E11/1000)*('[2]Waste Bin detailed'!$F$24/100)</f>
        <v>79.840586699054384</v>
      </c>
      <c r="K26" s="91">
        <f>'[2]EU Inhabitants'!F34*('[2]Weighted Average'!F11/1000)*('[2]Waste Bin detailed'!$F$24/100)</f>
        <v>79.451561271725268</v>
      </c>
      <c r="L26" s="91">
        <f>'[2]EU Inhabitants'!G34*('[2]Weighted Average'!G11/1000)*('[2]Waste Bin detailed'!$F$24/100)</f>
        <v>78.946355381308294</v>
      </c>
      <c r="M26" s="91">
        <f>'[2]EU Inhabitants'!H34*('[2]Weighted Average'!H11/1000)*('[2]Waste Bin detailed'!$F$24/100)</f>
        <v>78.483405446897279</v>
      </c>
      <c r="N26" s="91">
        <f>'[2]EU Inhabitants'!I34*('[2]Weighted Average'!I11/1000)*('[2]Waste Bin detailed'!$F$24/100)</f>
        <v>78.004421225701705</v>
      </c>
      <c r="O26" s="91">
        <f>'[2]EU Inhabitants'!J34*('[2]Weighted Average'!J11/1000)*('[2]Waste Bin detailed'!$F$24/100)</f>
        <v>76.161222697340008</v>
      </c>
      <c r="P26" s="91">
        <f>'[2]EU Inhabitants'!K34*('[2]Weighted Average'!K11/1000)*('[2]Waste Bin detailed'!$F$24/100)</f>
        <v>75.424703453275427</v>
      </c>
      <c r="Q26" s="91">
        <f>'[2]EU Inhabitants'!L34*('[2]Weighted Average'!L11/1000)*('[2]Waste Bin detailed'!$F$24/100)</f>
        <v>74.867339062186772</v>
      </c>
      <c r="R26" s="91">
        <f>'[2]EU Inhabitants'!M34*('[2]Weighted Average'!M11/1000)*('[2]Waste Bin detailed'!$F$24/100)</f>
        <v>74.472045613725314</v>
      </c>
      <c r="S26" s="91">
        <f>'[2]EU Inhabitants'!N34*('[2]Weighted Average'!N11/1000)*('[2]Waste Bin detailed'!$F$24/100)</f>
        <v>74.082061308671072</v>
      </c>
      <c r="T26" s="91">
        <f>'[2]EU Inhabitants'!O34*('[2]Weighted Average'!O11/1000)*('[2]Waste Bin detailed'!$F$24/100)</f>
        <v>73.800330825876671</v>
      </c>
      <c r="U26" s="91">
        <f>'[2]EU Inhabitants'!P34*('[2]Weighted Average'!P11/1000)*('[2]Waste Bin detailed'!$F$24/100)</f>
        <v>73.540464302856122</v>
      </c>
      <c r="V26" s="91">
        <f>'[2]EU Inhabitants'!Q34*('[2]Weighted Average'!Q11/1000)*('[2]Waste Bin detailed'!$F$24/100)</f>
        <v>73.270206921109875</v>
      </c>
      <c r="W26" s="91">
        <f>'[2]EU Inhabitants'!R34*('[2]Weighted Average'!R11/1000)*('[2]Waste Bin detailed'!$F$24/100)</f>
        <v>72.886267746058024</v>
      </c>
      <c r="X26" s="91">
        <f>'[2]EU Inhabitants'!S34*('[2]Weighted Average'!S11/1000)*('[2]Waste Bin detailed'!$F$24/100)</f>
        <v>72.470581235335132</v>
      </c>
      <c r="Y26" s="91">
        <f>'[2]EU Inhabitants'!T34*('[2]Weighted Average'!T11/1000)*('[2]Waste Bin detailed'!$F$24/100)</f>
        <v>72.067498168402707</v>
      </c>
      <c r="Z26" s="91">
        <f>'[2]EU Inhabitants'!U34*('[2]Weighted Average'!U11/1000)*('[2]Waste Bin detailed'!$F$24/100)</f>
        <v>72.813500900784447</v>
      </c>
      <c r="AA26" s="91">
        <f>'[2]EU Inhabitants'!V34*('[2]Weighted Average'!V11/1000)*('[2]Waste Bin detailed'!$F$24/100)</f>
        <v>72.49254384241361</v>
      </c>
      <c r="AB26" s="91">
        <f>'[2]EU Inhabitants'!W34*('[2]Weighted Average'!W11/1000)*('[2]Waste Bin detailed'!$F$24/100)</f>
        <v>72.02011146778645</v>
      </c>
      <c r="AC26" s="91">
        <f>'[2]EU Inhabitants'!X34*('[2]Weighted Average'!X11/1000)*('[2]Waste Bin detailed'!$F$24/100)</f>
        <v>71.425771724874622</v>
      </c>
      <c r="AD26" s="91">
        <f>'[2]EU Inhabitants'!Y34*('[2]Weighted Average'!Y11/1000)*('[2]Waste Bin detailed'!$F$24/100)</f>
        <v>71.478315376698873</v>
      </c>
      <c r="AE26" s="91">
        <f>'[2]EU Inhabitants'!Z34*('[2]Weighted Average'!Z11/1000)*('[2]Waste Bin detailed'!$F$24/100)</f>
        <v>71.047200725446032</v>
      </c>
      <c r="AF26" s="91">
        <f>'[2]EU Inhabitants'!AA34*('[2]Weighted Average'!AA11/1000)*('[2]Waste Bin detailed'!$F$24/100)</f>
        <v>70.621182814170908</v>
      </c>
      <c r="AG26" s="91">
        <f>'[2]EU Inhabitants'!AB34*('[2]Weighted Average'!AB11/1000)*('[2]Waste Bin detailed'!$F$24/100)</f>
        <v>70.179065569579237</v>
      </c>
      <c r="AH26" s="91">
        <f>'[2]EU Inhabitants'!AC34*('[2]Weighted Average'!AC11/1000)*('[2]Waste Bin detailed'!$F$24/100)</f>
        <v>69.723442391899113</v>
      </c>
      <c r="AI26" s="91">
        <f>'[2]EU Inhabitants'!AD34*('[2]Weighted Average'!AD11/1000)*('[2]Waste Bin detailed'!$F$24/100)</f>
        <v>69.249714989067527</v>
      </c>
      <c r="AJ26" s="91">
        <f>'[2]EU Inhabitants'!AE34*('[2]Weighted Average'!AE11/1000)*('[2]Waste Bin detailed'!$F$24/100)</f>
        <v>68.782837920602745</v>
      </c>
      <c r="AK26" s="91">
        <f>'[2]EU Inhabitants'!AF34*('[2]Weighted Average'!AF11/1000)*('[2]Waste Bin detailed'!$F$24/100)</f>
        <v>68.322025607975263</v>
      </c>
      <c r="AL26" s="91">
        <f>'[2]EU Inhabitants'!AG34*('[2]Weighted Average'!AG11/1000)*('[2]Waste Bin detailed'!$F$24/100)</f>
        <v>67.868338495997293</v>
      </c>
      <c r="AM26" s="91">
        <f>'[2]EU Inhabitants'!AH34*('[2]Weighted Average'!AH11/1000)*('[2]Waste Bin detailed'!$F$24/100)</f>
        <v>67.420849610920214</v>
      </c>
      <c r="AN26" s="91">
        <f>'[2]EU Inhabitants'!AI34*('[2]Weighted Average'!AI11/1000)*('[2]Waste Bin detailed'!$F$24/100)</f>
        <v>67.036376123924612</v>
      </c>
      <c r="AO26" s="91">
        <f>'[2]EU Inhabitants'!AJ34*('[2]Weighted Average'!AJ11/1000)*('[2]Waste Bin detailed'!$F$24/100)</f>
        <v>66.671145626038651</v>
      </c>
      <c r="AP26" s="91">
        <f>'[2]EU Inhabitants'!AK34*('[2]Weighted Average'!AK11/1000)*('[2]Waste Bin detailed'!$F$24/100)</f>
        <v>66.319409693005056</v>
      </c>
      <c r="AQ26" s="91">
        <f>'[2]EU Inhabitants'!AL34*('[2]Weighted Average'!AL11/1000)*('[2]Waste Bin detailed'!$F$24/100)</f>
        <v>65.969376726604963</v>
      </c>
      <c r="AR26" s="91">
        <f>'[2]EU Inhabitants'!AM34*('[2]Weighted Average'!AM11/1000)*('[2]Waste Bin detailed'!$F$24/100)</f>
        <v>65.627067532210447</v>
      </c>
      <c r="AS26" s="91">
        <f>'[2]EU Inhabitants'!AN34*('[2]Weighted Average'!AN11/1000)*('[2]Waste Bin detailed'!$F$24/100)</f>
        <v>65.287091740171832</v>
      </c>
      <c r="AT26" s="91">
        <f>'[2]EU Inhabitants'!AO34*('[2]Weighted Average'!AO11/1000)*('[2]Waste Bin detailed'!$F$24/100)</f>
        <v>64.948751563278151</v>
      </c>
      <c r="AU26" s="91">
        <f>'[2]EU Inhabitants'!AP34*('[2]Weighted Average'!AP11/1000)*('[2]Waste Bin detailed'!$F$24/100)</f>
        <v>64.628465284071069</v>
      </c>
      <c r="AV26" s="91">
        <f>'[2]EU Inhabitants'!AQ34*('[2]Weighted Average'!AQ11/1000)*('[2]Waste Bin detailed'!$F$24/100)</f>
        <v>64.313234017217894</v>
      </c>
      <c r="AW26" s="91">
        <f>'[2]EU Inhabitants'!AR34*('[2]Weighted Average'!AR11/1000)*('[2]Waste Bin detailed'!$F$24/100)</f>
        <v>64.004615849153865</v>
      </c>
      <c r="AX26" s="91">
        <f>'[2]EU Inhabitants'!AS34*('[2]Weighted Average'!AS11/1000)*('[2]Waste Bin detailed'!$F$24/100)</f>
        <v>63.703898373571235</v>
      </c>
      <c r="AY26" s="91">
        <f>'[2]EU Inhabitants'!AT34*('[2]Weighted Average'!AT11/1000)*('[2]Waste Bin detailed'!$F$24/100)</f>
        <v>63.406762296269704</v>
      </c>
      <c r="AZ26" s="91">
        <f>'[2]EU Inhabitants'!AU34*('[2]Weighted Average'!AU11/1000)*('[2]Waste Bin detailed'!$F$24/100)</f>
        <v>63.113952748125932</v>
      </c>
      <c r="BA26" s="91">
        <f>'[2]EU Inhabitants'!AV34*('[2]Weighted Average'!AV11/1000)*('[2]Waste Bin detailed'!$F$24/100)</f>
        <v>62.824120754785319</v>
      </c>
      <c r="BB26" s="91">
        <f>'[2]EU Inhabitants'!AW34*('[2]Weighted Average'!AW11/1000)*('[2]Waste Bin detailed'!$F$24/100)</f>
        <v>62.534200524046504</v>
      </c>
      <c r="BC26" s="91">
        <f>'[2]EU Inhabitants'!AX34*('[2]Weighted Average'!AX11/1000)*('[2]Waste Bin detailed'!$F$24/100)</f>
        <v>62.240178533742487</v>
      </c>
      <c r="BD26" s="91">
        <f>'[2]EU Inhabitants'!AY34*('[2]Weighted Average'!AY11/1000)*('[2]Waste Bin detailed'!$F$24/100)</f>
        <v>61.942494285587522</v>
      </c>
      <c r="BE26" s="91">
        <f>'[2]EU Inhabitants'!AZ34*('[2]Weighted Average'!AZ11/1000)*('[2]Waste Bin detailed'!$F$24/100)</f>
        <v>61.653549525219212</v>
      </c>
    </row>
    <row r="27" spans="1:57" x14ac:dyDescent="0.35">
      <c r="A27" s="86" t="s">
        <v>636</v>
      </c>
      <c r="C27" s="86" t="s">
        <v>5</v>
      </c>
      <c r="D27" s="87" t="s">
        <v>621</v>
      </c>
      <c r="E27" s="87"/>
      <c r="F27" s="90" t="s">
        <v>65</v>
      </c>
      <c r="G27" s="91">
        <f>'[2]EU Inhabitants'!B35*('[2]Weighted Average'!B11/1000)*('[2]Waste Bin detailed'!$F$24/100)</f>
        <v>7.3378695001384751</v>
      </c>
      <c r="H27" s="91">
        <f>'[2]EU Inhabitants'!C35*('[2]Weighted Average'!C11/1000)*('[2]Waste Bin detailed'!$F$24/100)</f>
        <v>7.346481451683009</v>
      </c>
      <c r="I27" s="91">
        <f>'[2]EU Inhabitants'!D35*('[2]Weighted Average'!D11/1000)*('[2]Waste Bin detailed'!$F$24/100)</f>
        <v>7.3612059702221808</v>
      </c>
      <c r="J27" s="91">
        <f>'[2]EU Inhabitants'!E35*('[2]Weighted Average'!E11/1000)*('[2]Waste Bin detailed'!$F$24/100)</f>
        <v>7.3649075907897927</v>
      </c>
      <c r="K27" s="91">
        <f>'[2]EU Inhabitants'!F35*('[2]Weighted Average'!F11/1000)*('[2]Waste Bin detailed'!$F$24/100)</f>
        <v>7.3704136529740989</v>
      </c>
      <c r="L27" s="91">
        <f>'[2]EU Inhabitants'!G35*('[2]Weighted Average'!G11/1000)*('[2]Waste Bin detailed'!$F$24/100)</f>
        <v>7.3753549326770864</v>
      </c>
      <c r="M27" s="91">
        <f>'[2]EU Inhabitants'!H35*('[2]Weighted Average'!H11/1000)*('[2]Waste Bin detailed'!$F$24/100)</f>
        <v>7.3966335712070421</v>
      </c>
      <c r="N27" s="91">
        <f>'[2]EU Inhabitants'!I35*('[2]Weighted Average'!I11/1000)*('[2]Waste Bin detailed'!$F$24/100)</f>
        <v>7.4214179534894429</v>
      </c>
      <c r="O27" s="91">
        <f>'[2]EU Inhabitants'!J35*('[2]Weighted Average'!J11/1000)*('[2]Waste Bin detailed'!$F$24/100)</f>
        <v>7.4194878616982125</v>
      </c>
      <c r="P27" s="91">
        <f>'[2]EU Inhabitants'!K35*('[2]Weighted Average'!K11/1000)*('[2]Waste Bin detailed'!$F$24/100)</f>
        <v>7.4994190962900111</v>
      </c>
      <c r="Q27" s="91">
        <f>'[2]EU Inhabitants'!L35*('[2]Weighted Average'!L11/1000)*('[2]Waste Bin detailed'!$F$24/100)</f>
        <v>7.5513200301851882</v>
      </c>
      <c r="R27" s="91">
        <f>'[2]EU Inhabitants'!M35*('[2]Weighted Average'!M11/1000)*('[2]Waste Bin detailed'!$F$24/100)</f>
        <v>7.5588555251389611</v>
      </c>
      <c r="S27" s="91">
        <f>'[2]EU Inhabitants'!N35*('[2]Weighted Average'!N11/1000)*('[2]Waste Bin detailed'!$F$24/100)</f>
        <v>7.5773990346996563</v>
      </c>
      <c r="T27" s="91">
        <f>'[2]EU Inhabitants'!O35*('[2]Weighted Average'!O11/1000)*('[2]Waste Bin detailed'!$F$24/100)</f>
        <v>7.5894659985403772</v>
      </c>
      <c r="U27" s="91">
        <f>'[2]EU Inhabitants'!P35*('[2]Weighted Average'!P11/1000)*('[2]Waste Bin detailed'!$F$24/100)</f>
        <v>7.5986757246454024</v>
      </c>
      <c r="V27" s="91">
        <f>'[2]EU Inhabitants'!Q35*('[2]Weighted Average'!Q11/1000)*('[2]Waste Bin detailed'!$F$24/100)</f>
        <v>7.6065567886228163</v>
      </c>
      <c r="W27" s="91">
        <f>'[2]EU Inhabitants'!R35*('[2]Weighted Average'!R11/1000)*('[2]Waste Bin detailed'!$F$24/100)</f>
        <v>7.6136895363269863</v>
      </c>
      <c r="X27" s="91">
        <f>'[2]EU Inhabitants'!S35*('[2]Weighted Average'!S11/1000)*('[2]Waste Bin detailed'!$F$24/100)</f>
        <v>7.6215129361806371</v>
      </c>
      <c r="Y27" s="91">
        <f>'[2]EU Inhabitants'!T35*('[2]Weighted Average'!T11/1000)*('[2]Waste Bin detailed'!$F$24/100)</f>
        <v>7.6256183224233389</v>
      </c>
      <c r="Z27" s="91">
        <f>'[2]EU Inhabitants'!U35*('[2]Weighted Average'!U11/1000)*('[2]Waste Bin detailed'!$F$24/100)</f>
        <v>7.8044000266424947</v>
      </c>
      <c r="AA27" s="91">
        <f>'[2]EU Inhabitants'!V35*('[2]Weighted Average'!V11/1000)*('[2]Waste Bin detailed'!$F$24/100)</f>
        <v>7.8604981546280648</v>
      </c>
      <c r="AB27" s="91">
        <f>'[2]EU Inhabitants'!W35*('[2]Weighted Average'!W11/1000)*('[2]Waste Bin detailed'!$F$24/100)</f>
        <v>7.9101881192887298</v>
      </c>
      <c r="AC27" s="91">
        <f>'[2]EU Inhabitants'!X35*('[2]Weighted Average'!X11/1000)*('[2]Waste Bin detailed'!$F$24/100)</f>
        <v>7.9037580849329201</v>
      </c>
      <c r="AD27" s="91">
        <f>'[2]EU Inhabitants'!Y35*('[2]Weighted Average'!Y11/1000)*('[2]Waste Bin detailed'!$F$24/100)</f>
        <v>7.9412847924621968</v>
      </c>
      <c r="AE27" s="91">
        <f>'[2]EU Inhabitants'!Z35*('[2]Weighted Average'!Z11/1000)*('[2]Waste Bin detailed'!$F$24/100)</f>
        <v>7.9503761371088038</v>
      </c>
      <c r="AF27" s="91">
        <f>'[2]EU Inhabitants'!AA35*('[2]Weighted Average'!AA11/1000)*('[2]Waste Bin detailed'!$F$24/100)</f>
        <v>7.9531482438179077</v>
      </c>
      <c r="AG27" s="91">
        <f>'[2]EU Inhabitants'!AB35*('[2]Weighted Average'!AB11/1000)*('[2]Waste Bin detailed'!$F$24/100)</f>
        <v>7.9539415029713503</v>
      </c>
      <c r="AH27" s="91">
        <f>'[2]EU Inhabitants'!AC35*('[2]Weighted Average'!AC11/1000)*('[2]Waste Bin detailed'!$F$24/100)</f>
        <v>7.9535294732254744</v>
      </c>
      <c r="AI27" s="91">
        <f>'[2]EU Inhabitants'!AD35*('[2]Weighted Average'!AD11/1000)*('[2]Waste Bin detailed'!$F$24/100)</f>
        <v>7.951668425370257</v>
      </c>
      <c r="AJ27" s="91">
        <f>'[2]EU Inhabitants'!AE35*('[2]Weighted Average'!AE11/1000)*('[2]Waste Bin detailed'!$F$24/100)</f>
        <v>7.9491379502216457</v>
      </c>
      <c r="AK27" s="91">
        <f>'[2]EU Inhabitants'!AF35*('[2]Weighted Average'!AF11/1000)*('[2]Waste Bin detailed'!$F$24/100)</f>
        <v>7.9458076495060626</v>
      </c>
      <c r="AL27" s="91">
        <f>'[2]EU Inhabitants'!AG35*('[2]Weighted Average'!AG11/1000)*('[2]Waste Bin detailed'!$F$24/100)</f>
        <v>7.9425306457912512</v>
      </c>
      <c r="AM27" s="91">
        <f>'[2]EU Inhabitants'!AH35*('[2]Weighted Average'!AH11/1000)*('[2]Waste Bin detailed'!$F$24/100)</f>
        <v>7.9388813211544171</v>
      </c>
      <c r="AN27" s="91">
        <f>'[2]EU Inhabitants'!AI35*('[2]Weighted Average'!AI11/1000)*('[2]Waste Bin detailed'!$F$24/100)</f>
        <v>7.9346566512807586</v>
      </c>
      <c r="AO27" s="91">
        <f>'[2]EU Inhabitants'!AJ35*('[2]Weighted Average'!AJ11/1000)*('[2]Waste Bin detailed'!$F$24/100)</f>
        <v>7.9302656413215518</v>
      </c>
      <c r="AP27" s="91">
        <f>'[2]EU Inhabitants'!AK35*('[2]Weighted Average'!AK11/1000)*('[2]Waste Bin detailed'!$F$24/100)</f>
        <v>7.9269342324422363</v>
      </c>
      <c r="AQ27" s="91">
        <f>'[2]EU Inhabitants'!AL35*('[2]Weighted Average'!AL11/1000)*('[2]Waste Bin detailed'!$F$24/100)</f>
        <v>7.9235121952496197</v>
      </c>
      <c r="AR27" s="91">
        <f>'[2]EU Inhabitants'!AM35*('[2]Weighted Average'!AM11/1000)*('[2]Waste Bin detailed'!$F$24/100)</f>
        <v>7.9203760476455196</v>
      </c>
      <c r="AS27" s="91">
        <f>'[2]EU Inhabitants'!AN35*('[2]Weighted Average'!AN11/1000)*('[2]Waste Bin detailed'!$F$24/100)</f>
        <v>7.9179561571153494</v>
      </c>
      <c r="AT27" s="91">
        <f>'[2]EU Inhabitants'!AO35*('[2]Weighted Average'!AO11/1000)*('[2]Waste Bin detailed'!$F$24/100)</f>
        <v>7.915392343503707</v>
      </c>
      <c r="AU27" s="91">
        <f>'[2]EU Inhabitants'!AP35*('[2]Weighted Average'!AP11/1000)*('[2]Waste Bin detailed'!$F$24/100)</f>
        <v>7.9127385645560198</v>
      </c>
      <c r="AV27" s="91">
        <f>'[2]EU Inhabitants'!AQ35*('[2]Weighted Average'!AQ11/1000)*('[2]Waste Bin detailed'!$F$24/100)</f>
        <v>7.910094676496005</v>
      </c>
      <c r="AW27" s="91">
        <f>'[2]EU Inhabitants'!AR35*('[2]Weighted Average'!AR11/1000)*('[2]Waste Bin detailed'!$F$24/100)</f>
        <v>7.9073549296227377</v>
      </c>
      <c r="AX27" s="91">
        <f>'[2]EU Inhabitants'!AS35*('[2]Weighted Average'!AS11/1000)*('[2]Waste Bin detailed'!$F$24/100)</f>
        <v>7.9039207530034572</v>
      </c>
      <c r="AY27" s="91">
        <f>'[2]EU Inhabitants'!AT35*('[2]Weighted Average'!AT11/1000)*('[2]Waste Bin detailed'!$F$24/100)</f>
        <v>7.8998481251653478</v>
      </c>
      <c r="AZ27" s="91">
        <f>'[2]EU Inhabitants'!AU35*('[2]Weighted Average'!AU11/1000)*('[2]Waste Bin detailed'!$F$24/100)</f>
        <v>7.8951486026220667</v>
      </c>
      <c r="BA27" s="91">
        <f>'[2]EU Inhabitants'!AV35*('[2]Weighted Average'!AV11/1000)*('[2]Waste Bin detailed'!$F$24/100)</f>
        <v>7.8894956191486347</v>
      </c>
      <c r="BB27" s="91">
        <f>'[2]EU Inhabitants'!AW35*('[2]Weighted Average'!AW11/1000)*('[2]Waste Bin detailed'!$F$24/100)</f>
        <v>7.8825764019333162</v>
      </c>
      <c r="BC27" s="91">
        <f>'[2]EU Inhabitants'!AX35*('[2]Weighted Average'!AX11/1000)*('[2]Waste Bin detailed'!$F$24/100)</f>
        <v>7.8742431821572092</v>
      </c>
      <c r="BD27" s="91">
        <f>'[2]EU Inhabitants'!AY35*('[2]Weighted Average'!AY11/1000)*('[2]Waste Bin detailed'!$F$24/100)</f>
        <v>7.8644813946476413</v>
      </c>
      <c r="BE27" s="91">
        <f>'[2]EU Inhabitants'!AZ35*('[2]Weighted Average'!AZ11/1000)*('[2]Waste Bin detailed'!$F$24/100)</f>
        <v>7.8535065190898292</v>
      </c>
    </row>
    <row r="28" spans="1:57" x14ac:dyDescent="0.35">
      <c r="A28" s="86" t="s">
        <v>636</v>
      </c>
      <c r="C28" s="86" t="s">
        <v>5</v>
      </c>
      <c r="D28" s="87" t="s">
        <v>621</v>
      </c>
      <c r="E28" s="87"/>
      <c r="F28" s="90" t="s">
        <v>64</v>
      </c>
      <c r="G28" s="91">
        <f>'[2]EU Inhabitants'!B36*('[2]Weighted Average'!B11/1000)*('[2]Waste Bin detailed'!$F$24/100)</f>
        <v>19.929337640709786</v>
      </c>
      <c r="H28" s="91">
        <f>'[2]EU Inhabitants'!C36*('[2]Weighted Average'!C11/1000)*('[2]Waste Bin detailed'!$F$24/100)</f>
        <v>19.855911098735984</v>
      </c>
      <c r="I28" s="91">
        <f>'[2]EU Inhabitants'!D36*('[2]Weighted Average'!D11/1000)*('[2]Waste Bin detailed'!$F$24/100)</f>
        <v>19.857096253876612</v>
      </c>
      <c r="J28" s="91">
        <f>'[2]EU Inhabitants'!E36*('[2]Weighted Average'!E11/1000)*('[2]Waste Bin detailed'!$F$24/100)</f>
        <v>19.841999083339029</v>
      </c>
      <c r="K28" s="91">
        <f>'[2]EU Inhabitants'!F36*('[2]Weighted Average'!F11/1000)*('[2]Waste Bin detailed'!$F$24/100)</f>
        <v>19.831840508582175</v>
      </c>
      <c r="L28" s="91">
        <f>'[2]EU Inhabitants'!G36*('[2]Weighted Average'!G11/1000)*('[2]Waste Bin detailed'!$F$24/100)</f>
        <v>19.8366325504584</v>
      </c>
      <c r="M28" s="91">
        <f>'[2]EU Inhabitants'!H36*('[2]Weighted Average'!H11/1000)*('[2]Waste Bin detailed'!$F$24/100)</f>
        <v>19.83748267682477</v>
      </c>
      <c r="N28" s="91">
        <f>'[2]EU Inhabitants'!I36*('[2]Weighted Average'!I11/1000)*('[2]Waste Bin detailed'!$F$24/100)</f>
        <v>19.835391331740468</v>
      </c>
      <c r="O28" s="91">
        <f>'[2]EU Inhabitants'!J36*('[2]Weighted Average'!J11/1000)*('[2]Waste Bin detailed'!$F$24/100)</f>
        <v>19.841942342896765</v>
      </c>
      <c r="P28" s="91">
        <f>'[2]EU Inhabitants'!K36*('[2]Weighted Average'!K11/1000)*('[2]Waste Bin detailed'!$F$24/100)</f>
        <v>19.86106847268865</v>
      </c>
      <c r="Q28" s="91">
        <f>'[2]EU Inhabitants'!L36*('[2]Weighted Average'!L11/1000)*('[2]Waste Bin detailed'!$F$24/100)</f>
        <v>19.885289814785587</v>
      </c>
      <c r="R28" s="91">
        <f>'[2]EU Inhabitants'!M36*('[2]Weighted Average'!M11/1000)*('[2]Waste Bin detailed'!$F$24/100)</f>
        <v>19.881445194132588</v>
      </c>
      <c r="S28" s="91">
        <f>'[2]EU Inhabitants'!N36*('[2]Weighted Average'!N11/1000)*('[2]Waste Bin detailed'!$F$24/100)</f>
        <v>19.922541472231579</v>
      </c>
      <c r="T28" s="91">
        <f>'[2]EU Inhabitants'!O36*('[2]Weighted Average'!O11/1000)*('[2]Waste Bin detailed'!$F$24/100)</f>
        <v>19.946054487339218</v>
      </c>
      <c r="U28" s="91">
        <f>'[2]EU Inhabitants'!P36*('[2]Weighted Average'!P11/1000)*('[2]Waste Bin detailed'!$F$24/100)</f>
        <v>19.96717272321013</v>
      </c>
      <c r="V28" s="91">
        <f>'[2]EU Inhabitants'!Q36*('[2]Weighted Average'!Q11/1000)*('[2]Waste Bin detailed'!$F$24/100)</f>
        <v>19.990459446114262</v>
      </c>
      <c r="W28" s="91">
        <f>'[2]EU Inhabitants'!R36*('[2]Weighted Average'!R11/1000)*('[2]Waste Bin detailed'!$F$24/100)</f>
        <v>20.014552004891698</v>
      </c>
      <c r="X28" s="91">
        <f>'[2]EU Inhabitants'!S36*('[2]Weighted Average'!S11/1000)*('[2]Waste Bin detailed'!$F$24/100)</f>
        <v>20.052101867267638</v>
      </c>
      <c r="Y28" s="91">
        <f>'[2]EU Inhabitants'!T36*('[2]Weighted Average'!T11/1000)*('[2]Waste Bin detailed'!$F$24/100)</f>
        <v>20.082034565697541</v>
      </c>
      <c r="Z28" s="91">
        <f>'[2]EU Inhabitants'!U36*('[2]Weighted Average'!U11/1000)*('[2]Waste Bin detailed'!$F$24/100)</f>
        <v>20.441684974834452</v>
      </c>
      <c r="AA28" s="91">
        <f>'[2]EU Inhabitants'!V36*('[2]Weighted Average'!V11/1000)*('[2]Waste Bin detailed'!$F$24/100)</f>
        <v>20.469678401713828</v>
      </c>
      <c r="AB28" s="91">
        <f>'[2]EU Inhabitants'!W36*('[2]Weighted Average'!W11/1000)*('[2]Waste Bin detailed'!$F$24/100)</f>
        <v>20.478125081552971</v>
      </c>
      <c r="AC28" s="91">
        <f>'[2]EU Inhabitants'!X36*('[2]Weighted Average'!X11/1000)*('[2]Waste Bin detailed'!$F$24/100)</f>
        <v>20.384897782477985</v>
      </c>
      <c r="AD28" s="91">
        <f>'[2]EU Inhabitants'!Y36*('[2]Weighted Average'!Y11/1000)*('[2]Waste Bin detailed'!$F$24/100)</f>
        <v>20.364739519956068</v>
      </c>
      <c r="AE28" s="91">
        <f>'[2]EU Inhabitants'!Z36*('[2]Weighted Average'!Z11/1000)*('[2]Waste Bin detailed'!$F$24/100)</f>
        <v>20.757832809457067</v>
      </c>
      <c r="AF28" s="91">
        <f>'[2]EU Inhabitants'!AA36*('[2]Weighted Average'!AA11/1000)*('[2]Waste Bin detailed'!$F$24/100)</f>
        <v>20.705808839559406</v>
      </c>
      <c r="AG28" s="91">
        <f>'[2]EU Inhabitants'!AB36*('[2]Weighted Average'!AB11/1000)*('[2]Waste Bin detailed'!$F$24/100)</f>
        <v>20.654043928685436</v>
      </c>
      <c r="AH28" s="91">
        <f>'[2]EU Inhabitants'!AC36*('[2]Weighted Average'!AC11/1000)*('[2]Waste Bin detailed'!$F$24/100)</f>
        <v>20.602355717089583</v>
      </c>
      <c r="AI28" s="91">
        <f>'[2]EU Inhabitants'!AD36*('[2]Weighted Average'!AD11/1000)*('[2]Waste Bin detailed'!$F$24/100)</f>
        <v>20.549437293255739</v>
      </c>
      <c r="AJ28" s="91">
        <f>'[2]EU Inhabitants'!AE36*('[2]Weighted Average'!AE11/1000)*('[2]Waste Bin detailed'!$F$24/100)</f>
        <v>20.495344413350242</v>
      </c>
      <c r="AK28" s="91">
        <f>'[2]EU Inhabitants'!AF36*('[2]Weighted Average'!AF11/1000)*('[2]Waste Bin detailed'!$F$24/100)</f>
        <v>20.438919737157576</v>
      </c>
      <c r="AL28" s="91">
        <f>'[2]EU Inhabitants'!AG36*('[2]Weighted Average'!AG11/1000)*('[2]Waste Bin detailed'!$F$24/100)</f>
        <v>20.379257712447629</v>
      </c>
      <c r="AM28" s="91">
        <f>'[2]EU Inhabitants'!AH36*('[2]Weighted Average'!AH11/1000)*('[2]Waste Bin detailed'!$F$24/100)</f>
        <v>20.31647391843768</v>
      </c>
      <c r="AN28" s="91">
        <f>'[2]EU Inhabitants'!AI36*('[2]Weighted Average'!AI11/1000)*('[2]Waste Bin detailed'!$F$24/100)</f>
        <v>20.251241217589914</v>
      </c>
      <c r="AO28" s="91">
        <f>'[2]EU Inhabitants'!AJ36*('[2]Weighted Average'!AJ11/1000)*('[2]Waste Bin detailed'!$F$24/100)</f>
        <v>20.184985865368354</v>
      </c>
      <c r="AP28" s="91">
        <f>'[2]EU Inhabitants'!AK36*('[2]Weighted Average'!AK11/1000)*('[2]Waste Bin detailed'!$F$24/100)</f>
        <v>20.133839602359945</v>
      </c>
      <c r="AQ28" s="91">
        <f>'[2]EU Inhabitants'!AL36*('[2]Weighted Average'!AL11/1000)*('[2]Waste Bin detailed'!$F$24/100)</f>
        <v>20.081967866555967</v>
      </c>
      <c r="AR28" s="91">
        <f>'[2]EU Inhabitants'!AM36*('[2]Weighted Average'!AM11/1000)*('[2]Waste Bin detailed'!$F$24/100)</f>
        <v>20.029700127986473</v>
      </c>
      <c r="AS28" s="91">
        <f>'[2]EU Inhabitants'!AN36*('[2]Weighted Average'!AN11/1000)*('[2]Waste Bin detailed'!$F$24/100)</f>
        <v>19.979471711845552</v>
      </c>
      <c r="AT28" s="91">
        <f>'[2]EU Inhabitants'!AO36*('[2]Weighted Average'!AO11/1000)*('[2]Waste Bin detailed'!$F$24/100)</f>
        <v>19.930364523791351</v>
      </c>
      <c r="AU28" s="91">
        <f>'[2]EU Inhabitants'!AP36*('[2]Weighted Average'!AP11/1000)*('[2]Waste Bin detailed'!$F$24/100)</f>
        <v>19.882674986729285</v>
      </c>
      <c r="AV28" s="91">
        <f>'[2]EU Inhabitants'!AQ36*('[2]Weighted Average'!AQ11/1000)*('[2]Waste Bin detailed'!$F$24/100)</f>
        <v>19.835296976727747</v>
      </c>
      <c r="AW28" s="91">
        <f>'[2]EU Inhabitants'!AR36*('[2]Weighted Average'!AR11/1000)*('[2]Waste Bin detailed'!$F$24/100)</f>
        <v>19.78903124502801</v>
      </c>
      <c r="AX28" s="91">
        <f>'[2]EU Inhabitants'!AS36*('[2]Weighted Average'!AS11/1000)*('[2]Waste Bin detailed'!$F$24/100)</f>
        <v>19.743380862059769</v>
      </c>
      <c r="AY28" s="91">
        <f>'[2]EU Inhabitants'!AT36*('[2]Weighted Average'!AT11/1000)*('[2]Waste Bin detailed'!$F$24/100)</f>
        <v>19.698448259881118</v>
      </c>
      <c r="AZ28" s="91">
        <f>'[2]EU Inhabitants'!AU36*('[2]Weighted Average'!AU11/1000)*('[2]Waste Bin detailed'!$F$24/100)</f>
        <v>19.654177961359927</v>
      </c>
      <c r="BA28" s="91">
        <f>'[2]EU Inhabitants'!AV36*('[2]Weighted Average'!AV11/1000)*('[2]Waste Bin detailed'!$F$24/100)</f>
        <v>19.608872063681623</v>
      </c>
      <c r="BB28" s="91">
        <f>'[2]EU Inhabitants'!AW36*('[2]Weighted Average'!AW11/1000)*('[2]Waste Bin detailed'!$F$24/100)</f>
        <v>19.563387405840835</v>
      </c>
      <c r="BC28" s="91">
        <f>'[2]EU Inhabitants'!AX36*('[2]Weighted Average'!AX11/1000)*('[2]Waste Bin detailed'!$F$24/100)</f>
        <v>19.517996057500284</v>
      </c>
      <c r="BD28" s="91">
        <f>'[2]EU Inhabitants'!AY36*('[2]Weighted Average'!AY11/1000)*('[2]Waste Bin detailed'!$F$24/100)</f>
        <v>19.47225301982596</v>
      </c>
      <c r="BE28" s="91">
        <f>'[2]EU Inhabitants'!AZ36*('[2]Weighted Average'!AZ11/1000)*('[2]Waste Bin detailed'!$F$24/100)</f>
        <v>19.425993826073444</v>
      </c>
    </row>
    <row r="29" spans="1:57" x14ac:dyDescent="0.35">
      <c r="A29" s="86" t="s">
        <v>636</v>
      </c>
      <c r="C29" s="86" t="s">
        <v>5</v>
      </c>
      <c r="D29" s="87" t="s">
        <v>621</v>
      </c>
      <c r="E29" s="87"/>
      <c r="F29" s="90" t="s">
        <v>49</v>
      </c>
      <c r="G29" s="91">
        <f>'[2]EU Inhabitants'!B37*('[2]Weighted Average'!B11/1000)*('[2]Waste Bin detailed'!$F$24/100)</f>
        <v>19.090048432430102</v>
      </c>
      <c r="H29" s="91">
        <f>'[2]EU Inhabitants'!C37*('[2]Weighted Average'!C11/1000)*('[2]Waste Bin detailed'!$F$24/100)</f>
        <v>19.12621476499935</v>
      </c>
      <c r="I29" s="91">
        <f>'[2]EU Inhabitants'!D37*('[2]Weighted Average'!D11/1000)*('[2]Waste Bin detailed'!$F$24/100)</f>
        <v>19.177651773804946</v>
      </c>
      <c r="J29" s="91">
        <f>'[2]EU Inhabitants'!E37*('[2]Weighted Average'!E11/1000)*('[2]Waste Bin detailed'!$F$24/100)</f>
        <v>19.219672840194097</v>
      </c>
      <c r="K29" s="91">
        <f>'[2]EU Inhabitants'!F37*('[2]Weighted Average'!F11/1000)*('[2]Waste Bin detailed'!$F$24/100)</f>
        <v>19.270160329781067</v>
      </c>
      <c r="L29" s="91">
        <f>'[2]EU Inhabitants'!G37*('[2]Weighted Average'!G11/1000)*('[2]Waste Bin detailed'!$F$24/100)</f>
        <v>19.334230131989592</v>
      </c>
      <c r="M29" s="91">
        <f>'[2]EU Inhabitants'!H37*('[2]Weighted Average'!H11/1000)*('[2]Waste Bin detailed'!$F$24/100)</f>
        <v>19.404220046623873</v>
      </c>
      <c r="N29" s="91">
        <f>'[2]EU Inhabitants'!I37*('[2]Weighted Average'!I11/1000)*('[2]Waste Bin detailed'!$F$24/100)</f>
        <v>19.480171418970613</v>
      </c>
      <c r="O29" s="91">
        <f>'[2]EU Inhabitants'!J37*('[2]Weighted Average'!J11/1000)*('[2]Waste Bin detailed'!$F$24/100)</f>
        <v>19.562992166285003</v>
      </c>
      <c r="P29" s="91">
        <f>'[2]EU Inhabitants'!K37*('[2]Weighted Average'!K11/1000)*('[2]Waste Bin detailed'!$F$24/100)</f>
        <v>19.654107351169149</v>
      </c>
      <c r="Q29" s="91">
        <f>'[2]EU Inhabitants'!L37*('[2]Weighted Average'!L11/1000)*('[2]Waste Bin detailed'!$F$24/100)</f>
        <v>19.741481040898297</v>
      </c>
      <c r="R29" s="91">
        <f>'[2]EU Inhabitants'!M37*('[2]Weighted Average'!M11/1000)*('[2]Waste Bin detailed'!$F$24/100)</f>
        <v>19.818141006388611</v>
      </c>
      <c r="S29" s="91">
        <f>'[2]EU Inhabitants'!N37*('[2]Weighted Average'!N11/1000)*('[2]Waste Bin detailed'!$F$24/100)</f>
        <v>19.911279492616433</v>
      </c>
      <c r="T29" s="91">
        <f>'[2]EU Inhabitants'!O37*('[2]Weighted Average'!O11/1000)*('[2]Waste Bin detailed'!$F$24/100)</f>
        <v>20.004438369417787</v>
      </c>
      <c r="U29" s="91">
        <f>'[2]EU Inhabitants'!P37*('[2]Weighted Average'!P11/1000)*('[2]Waste Bin detailed'!$F$24/100)</f>
        <v>20.097391916145014</v>
      </c>
      <c r="V29" s="91">
        <f>'[2]EU Inhabitants'!Q37*('[2]Weighted Average'!Q11/1000)*('[2]Waste Bin detailed'!$F$24/100)</f>
        <v>20.176317083746877</v>
      </c>
      <c r="W29" s="91">
        <f>'[2]EU Inhabitants'!R37*('[2]Weighted Average'!R11/1000)*('[2]Waste Bin detailed'!$F$24/100)</f>
        <v>20.239755052448405</v>
      </c>
      <c r="X29" s="91">
        <f>'[2]EU Inhabitants'!S37*('[2]Weighted Average'!S11/1000)*('[2]Waste Bin detailed'!$F$24/100)</f>
        <v>20.302798195040932</v>
      </c>
      <c r="Y29" s="91">
        <f>'[2]EU Inhabitants'!T37*('[2]Weighted Average'!T11/1000)*('[2]Waste Bin detailed'!$F$24/100)</f>
        <v>20.340331873113964</v>
      </c>
      <c r="Z29" s="91">
        <f>'[2]EU Inhabitants'!U37*('[2]Weighted Average'!U11/1000)*('[2]Waste Bin detailed'!$F$24/100)</f>
        <v>20.694834750316264</v>
      </c>
      <c r="AA29" s="91">
        <f>'[2]EU Inhabitants'!V37*('[2]Weighted Average'!V11/1000)*('[2]Waste Bin detailed'!$F$24/100)</f>
        <v>20.722532443602514</v>
      </c>
      <c r="AB29" s="91">
        <f>'[2]EU Inhabitants'!W37*('[2]Weighted Average'!W11/1000)*('[2]Waste Bin detailed'!$F$24/100)</f>
        <v>20.755723577451594</v>
      </c>
      <c r="AC29" s="91">
        <f>'[2]EU Inhabitants'!X37*('[2]Weighted Average'!X11/1000)*('[2]Waste Bin detailed'!$F$24/100)</f>
        <v>20.81073029399781</v>
      </c>
      <c r="AD29" s="91">
        <f>'[2]EU Inhabitants'!Y37*('[2]Weighted Average'!Y11/1000)*('[2]Waste Bin detailed'!$F$24/100)</f>
        <v>20.871825582348698</v>
      </c>
      <c r="AE29" s="91">
        <f>'[2]EU Inhabitants'!Z37*('[2]Weighted Average'!Z11/1000)*('[2]Waste Bin detailed'!$F$24/100)</f>
        <v>21.12437103016476</v>
      </c>
      <c r="AF29" s="91">
        <f>'[2]EU Inhabitants'!AA37*('[2]Weighted Average'!AA11/1000)*('[2]Waste Bin detailed'!$F$24/100)</f>
        <v>21.152279727099188</v>
      </c>
      <c r="AG29" s="91">
        <f>'[2]EU Inhabitants'!AB37*('[2]Weighted Average'!AB11/1000)*('[2]Waste Bin detailed'!$F$24/100)</f>
        <v>21.166449880197014</v>
      </c>
      <c r="AH29" s="91">
        <f>'[2]EU Inhabitants'!AC37*('[2]Weighted Average'!AC11/1000)*('[2]Waste Bin detailed'!$F$24/100)</f>
        <v>21.166449065980952</v>
      </c>
      <c r="AI29" s="91">
        <f>'[2]EU Inhabitants'!AD37*('[2]Weighted Average'!AD11/1000)*('[2]Waste Bin detailed'!$F$24/100)</f>
        <v>21.152359087316036</v>
      </c>
      <c r="AJ29" s="91">
        <f>'[2]EU Inhabitants'!AE37*('[2]Weighted Average'!AE11/1000)*('[2]Waste Bin detailed'!$F$24/100)</f>
        <v>21.136783711416246</v>
      </c>
      <c r="AK29" s="91">
        <f>'[2]EU Inhabitants'!AF37*('[2]Weighted Average'!AF11/1000)*('[2]Waste Bin detailed'!$F$24/100)</f>
        <v>21.118834137100773</v>
      </c>
      <c r="AL29" s="91">
        <f>'[2]EU Inhabitants'!AG37*('[2]Weighted Average'!AG11/1000)*('[2]Waste Bin detailed'!$F$24/100)</f>
        <v>21.09877151133481</v>
      </c>
      <c r="AM29" s="91">
        <f>'[2]EU Inhabitants'!AH37*('[2]Weighted Average'!AH11/1000)*('[2]Waste Bin detailed'!$F$24/100)</f>
        <v>21.076950968283583</v>
      </c>
      <c r="AN29" s="91">
        <f>'[2]EU Inhabitants'!AI37*('[2]Weighted Average'!AI11/1000)*('[2]Waste Bin detailed'!$F$24/100)</f>
        <v>21.053626103933627</v>
      </c>
      <c r="AO29" s="91">
        <f>'[2]EU Inhabitants'!AJ37*('[2]Weighted Average'!AJ11/1000)*('[2]Waste Bin detailed'!$F$24/100)</f>
        <v>21.028581195831215</v>
      </c>
      <c r="AP29" s="91">
        <f>'[2]EU Inhabitants'!AK37*('[2]Weighted Average'!AK11/1000)*('[2]Waste Bin detailed'!$F$24/100)</f>
        <v>21.007216536427944</v>
      </c>
      <c r="AQ29" s="91">
        <f>'[2]EU Inhabitants'!AL37*('[2]Weighted Average'!AL11/1000)*('[2]Waste Bin detailed'!$F$24/100)</f>
        <v>20.982557820458897</v>
      </c>
      <c r="AR29" s="91">
        <f>'[2]EU Inhabitants'!AM37*('[2]Weighted Average'!AM11/1000)*('[2]Waste Bin detailed'!$F$24/100)</f>
        <v>20.95353098041566</v>
      </c>
      <c r="AS29" s="91">
        <f>'[2]EU Inhabitants'!AN37*('[2]Weighted Average'!AN11/1000)*('[2]Waste Bin detailed'!$F$24/100)</f>
        <v>20.923320300459267</v>
      </c>
      <c r="AT29" s="91">
        <f>'[2]EU Inhabitants'!AO37*('[2]Weighted Average'!AO11/1000)*('[2]Waste Bin detailed'!$F$24/100)</f>
        <v>20.889485648209032</v>
      </c>
      <c r="AU29" s="91">
        <f>'[2]EU Inhabitants'!AP37*('[2]Weighted Average'!AP11/1000)*('[2]Waste Bin detailed'!$F$24/100)</f>
        <v>20.855891072723566</v>
      </c>
      <c r="AV29" s="91">
        <f>'[2]EU Inhabitants'!AQ37*('[2]Weighted Average'!AQ11/1000)*('[2]Waste Bin detailed'!$F$24/100)</f>
        <v>20.821887816393765</v>
      </c>
      <c r="AW29" s="91">
        <f>'[2]EU Inhabitants'!AR37*('[2]Weighted Average'!AR11/1000)*('[2]Waste Bin detailed'!$F$24/100)</f>
        <v>20.787080159343052</v>
      </c>
      <c r="AX29" s="91">
        <f>'[2]EU Inhabitants'!AS37*('[2]Weighted Average'!AS11/1000)*('[2]Waste Bin detailed'!$F$24/100)</f>
        <v>20.751028082154193</v>
      </c>
      <c r="AY29" s="91">
        <f>'[2]EU Inhabitants'!AT37*('[2]Weighted Average'!AT11/1000)*('[2]Waste Bin detailed'!$F$24/100)</f>
        <v>20.713608482599081</v>
      </c>
      <c r="AZ29" s="91">
        <f>'[2]EU Inhabitants'!AU37*('[2]Weighted Average'!AU11/1000)*('[2]Waste Bin detailed'!$F$24/100)</f>
        <v>20.675110949646026</v>
      </c>
      <c r="BA29" s="91">
        <f>'[2]EU Inhabitants'!AV37*('[2]Weighted Average'!AV11/1000)*('[2]Waste Bin detailed'!$F$24/100)</f>
        <v>20.63586046043163</v>
      </c>
      <c r="BB29" s="91">
        <f>'[2]EU Inhabitants'!AW37*('[2]Weighted Average'!AW11/1000)*('[2]Waste Bin detailed'!$F$24/100)</f>
        <v>20.595889090715534</v>
      </c>
      <c r="BC29" s="91">
        <f>'[2]EU Inhabitants'!AX37*('[2]Weighted Average'!AX11/1000)*('[2]Waste Bin detailed'!$F$24/100)</f>
        <v>20.556048571612514</v>
      </c>
      <c r="BD29" s="91">
        <f>'[2]EU Inhabitants'!AY37*('[2]Weighted Average'!AY11/1000)*('[2]Waste Bin detailed'!$F$24/100)</f>
        <v>20.515600435698033</v>
      </c>
      <c r="BE29" s="91">
        <f>'[2]EU Inhabitants'!AZ37*('[2]Weighted Average'!AZ11/1000)*('[2]Waste Bin detailed'!$F$24/100)</f>
        <v>20.473881616923773</v>
      </c>
    </row>
    <row r="30" spans="1:57" x14ac:dyDescent="0.35">
      <c r="A30" s="86" t="s">
        <v>636</v>
      </c>
      <c r="C30" s="86" t="s">
        <v>5</v>
      </c>
      <c r="D30" s="87" t="s">
        <v>621</v>
      </c>
      <c r="E30" s="87"/>
      <c r="F30" s="90" t="s">
        <v>37</v>
      </c>
      <c r="G30" s="91">
        <f>'[2]EU Inhabitants'!B38*('[2]Weighted Average'!B11/1000)*('[2]Waste Bin detailed'!$F$24/100)</f>
        <v>32.712274688346447</v>
      </c>
      <c r="H30" s="91">
        <f>'[2]EU Inhabitants'!C38*('[2]Weighted Average'!C11/1000)*('[2]Waste Bin detailed'!$F$24/100)</f>
        <v>32.791047391308261</v>
      </c>
      <c r="I30" s="91">
        <f>'[2]EU Inhabitants'!D38*('[2]Weighted Average'!D11/1000)*('[2]Waste Bin detailed'!$F$24/100)</f>
        <v>32.889203161379839</v>
      </c>
      <c r="J30" s="91">
        <f>'[2]EU Inhabitants'!E38*('[2]Weighted Average'!E11/1000)*('[2]Waste Bin detailed'!$F$24/100)</f>
        <v>33.00600912809076</v>
      </c>
      <c r="K30" s="91">
        <f>'[2]EU Inhabitants'!F38*('[2]Weighted Average'!F11/1000)*('[2]Waste Bin detailed'!$F$24/100)</f>
        <v>33.136298945464254</v>
      </c>
      <c r="L30" s="91">
        <f>'[2]EU Inhabitants'!G38*('[2]Weighted Average'!G11/1000)*('[2]Waste Bin detailed'!$F$24/100)</f>
        <v>33.27119901355475</v>
      </c>
      <c r="M30" s="91">
        <f>'[2]EU Inhabitants'!H38*('[2]Weighted Average'!H11/1000)*('[2]Waste Bin detailed'!$F$24/100)</f>
        <v>33.405365484928637</v>
      </c>
      <c r="N30" s="91">
        <f>'[2]EU Inhabitants'!I38*('[2]Weighted Average'!I11/1000)*('[2]Waste Bin detailed'!$F$24/100)</f>
        <v>33.642092560033937</v>
      </c>
      <c r="O30" s="91">
        <f>'[2]EU Inhabitants'!J38*('[2]Weighted Average'!J11/1000)*('[2]Waste Bin detailed'!$F$24/100)</f>
        <v>33.892287754206414</v>
      </c>
      <c r="P30" s="91">
        <f>'[2]EU Inhabitants'!K38*('[2]Weighted Average'!K11/1000)*('[2]Waste Bin detailed'!$F$24/100)</f>
        <v>34.155935533968233</v>
      </c>
      <c r="Q30" s="91">
        <f>'[2]EU Inhabitants'!L38*('[2]Weighted Average'!L11/1000)*('[2]Waste Bin detailed'!$F$24/100)</f>
        <v>34.457892560631024</v>
      </c>
      <c r="R30" s="91">
        <f>'[2]EU Inhabitants'!M38*('[2]Weighted Average'!M11/1000)*('[2]Waste Bin detailed'!$F$24/100)</f>
        <v>34.71432795553612</v>
      </c>
      <c r="S30" s="91">
        <f>'[2]EU Inhabitants'!N38*('[2]Weighted Average'!N11/1000)*('[2]Waste Bin detailed'!$F$24/100)</f>
        <v>34.95768239062339</v>
      </c>
      <c r="T30" s="91">
        <f>'[2]EU Inhabitants'!O38*('[2]Weighted Average'!O11/1000)*('[2]Waste Bin detailed'!$F$24/100)</f>
        <v>35.226046853606988</v>
      </c>
      <c r="U30" s="91">
        <f>'[2]EU Inhabitants'!P38*('[2]Weighted Average'!P11/1000)*('[2]Waste Bin detailed'!$F$24/100)</f>
        <v>35.558064778651222</v>
      </c>
      <c r="V30" s="91">
        <f>'[2]EU Inhabitants'!Q38*('[2]Weighted Average'!Q11/1000)*('[2]Waste Bin detailed'!$F$24/100)</f>
        <v>35.941996140513936</v>
      </c>
      <c r="W30" s="91">
        <f>'[2]EU Inhabitants'!R38*('[2]Weighted Average'!R11/1000)*('[2]Waste Bin detailed'!$F$24/100)</f>
        <v>36.335152154299543</v>
      </c>
      <c r="X30" s="91">
        <f>'[2]EU Inhabitants'!S38*('[2]Weighted Average'!S11/1000)*('[2]Waste Bin detailed'!$F$24/100)</f>
        <v>36.874181838188626</v>
      </c>
      <c r="Y30" s="91">
        <f>'[2]EU Inhabitants'!T38*('[2]Weighted Average'!T11/1000)*('[2]Waste Bin detailed'!$F$24/100)</f>
        <v>37.337969704365136</v>
      </c>
      <c r="Z30" s="91">
        <f>'[2]EU Inhabitants'!U38*('[2]Weighted Average'!U11/1000)*('[2]Waste Bin detailed'!$F$24/100)</f>
        <v>38.368085511977291</v>
      </c>
      <c r="AA30" s="91">
        <f>'[2]EU Inhabitants'!V38*('[2]Weighted Average'!V11/1000)*('[2]Waste Bin detailed'!$F$24/100)</f>
        <v>38.733481980082217</v>
      </c>
      <c r="AB30" s="91">
        <f>'[2]EU Inhabitants'!W38*('[2]Weighted Average'!W11/1000)*('[2]Waste Bin detailed'!$F$24/100)</f>
        <v>38.929858407935654</v>
      </c>
      <c r="AC30" s="91">
        <f>'[2]EU Inhabitants'!X38*('[2]Weighted Average'!X11/1000)*('[2]Waste Bin detailed'!$F$24/100)</f>
        <v>39.205315221696566</v>
      </c>
      <c r="AD30" s="91">
        <f>'[2]EU Inhabitants'!Y38*('[2]Weighted Average'!Y11/1000)*('[2]Waste Bin detailed'!$F$24/100)</f>
        <v>39.468955024364696</v>
      </c>
      <c r="AE30" s="91">
        <f>'[2]EU Inhabitants'!Z38*('[2]Weighted Average'!Z11/1000)*('[2]Waste Bin detailed'!$F$24/100)</f>
        <v>39.90569224875874</v>
      </c>
      <c r="AF30" s="91">
        <f>'[2]EU Inhabitants'!AA38*('[2]Weighted Average'!AA11/1000)*('[2]Waste Bin detailed'!$F$24/100)</f>
        <v>40.148118755329989</v>
      </c>
      <c r="AG30" s="91">
        <f>'[2]EU Inhabitants'!AB38*('[2]Weighted Average'!AB11/1000)*('[2]Waste Bin detailed'!$F$24/100)</f>
        <v>40.390329847366417</v>
      </c>
      <c r="AH30" s="91">
        <f>'[2]EU Inhabitants'!AC38*('[2]Weighted Average'!AC11/1000)*('[2]Waste Bin detailed'!$F$24/100)</f>
        <v>40.631363276441938</v>
      </c>
      <c r="AI30" s="91">
        <f>'[2]EU Inhabitants'!AD38*('[2]Weighted Average'!AD11/1000)*('[2]Waste Bin detailed'!$F$24/100)</f>
        <v>40.870570630496161</v>
      </c>
      <c r="AJ30" s="91">
        <f>'[2]EU Inhabitants'!AE38*('[2]Weighted Average'!AE11/1000)*('[2]Waste Bin detailed'!$F$24/100)</f>
        <v>41.102789857043533</v>
      </c>
      <c r="AK30" s="91">
        <f>'[2]EU Inhabitants'!AF38*('[2]Weighted Average'!AF11/1000)*('[2]Waste Bin detailed'!$F$24/100)</f>
        <v>41.328140634176933</v>
      </c>
      <c r="AL30" s="91">
        <f>'[2]EU Inhabitants'!AG38*('[2]Weighted Average'!AG11/1000)*('[2]Waste Bin detailed'!$F$24/100)</f>
        <v>41.547261346210952</v>
      </c>
      <c r="AM30" s="91">
        <f>'[2]EU Inhabitants'!AH38*('[2]Weighted Average'!AH11/1000)*('[2]Waste Bin detailed'!$F$24/100)</f>
        <v>41.760950166883937</v>
      </c>
      <c r="AN30" s="91">
        <f>'[2]EU Inhabitants'!AI38*('[2]Weighted Average'!AI11/1000)*('[2]Waste Bin detailed'!$F$24/100)</f>
        <v>41.970326804930671</v>
      </c>
      <c r="AO30" s="91">
        <f>'[2]EU Inhabitants'!AJ38*('[2]Weighted Average'!AJ11/1000)*('[2]Waste Bin detailed'!$F$24/100)</f>
        <v>42.176488779018577</v>
      </c>
      <c r="AP30" s="91">
        <f>'[2]EU Inhabitants'!AK38*('[2]Weighted Average'!AK11/1000)*('[2]Waste Bin detailed'!$F$24/100)</f>
        <v>42.388103134302433</v>
      </c>
      <c r="AQ30" s="91">
        <f>'[2]EU Inhabitants'!AL38*('[2]Weighted Average'!AL11/1000)*('[2]Waste Bin detailed'!$F$24/100)</f>
        <v>42.597800560352532</v>
      </c>
      <c r="AR30" s="91">
        <f>'[2]EU Inhabitants'!AM38*('[2]Weighted Average'!AM11/1000)*('[2]Waste Bin detailed'!$F$24/100)</f>
        <v>42.806691814239983</v>
      </c>
      <c r="AS30" s="91">
        <f>'[2]EU Inhabitants'!AN38*('[2]Weighted Average'!AN11/1000)*('[2]Waste Bin detailed'!$F$24/100)</f>
        <v>43.015454352456544</v>
      </c>
      <c r="AT30" s="91">
        <f>'[2]EU Inhabitants'!AO38*('[2]Weighted Average'!AO11/1000)*('[2]Waste Bin detailed'!$F$24/100)</f>
        <v>43.224555522838727</v>
      </c>
      <c r="AU30" s="91">
        <f>'[2]EU Inhabitants'!AP38*('[2]Weighted Average'!AP11/1000)*('[2]Waste Bin detailed'!$F$24/100)</f>
        <v>43.43444501201666</v>
      </c>
      <c r="AV30" s="91">
        <f>'[2]EU Inhabitants'!AQ38*('[2]Weighted Average'!AQ11/1000)*('[2]Waste Bin detailed'!$F$24/100)</f>
        <v>43.644953817234679</v>
      </c>
      <c r="AW30" s="91">
        <f>'[2]EU Inhabitants'!AR38*('[2]Weighted Average'!AR11/1000)*('[2]Waste Bin detailed'!$F$24/100)</f>
        <v>43.855987715311528</v>
      </c>
      <c r="AX30" s="91">
        <f>'[2]EU Inhabitants'!AS38*('[2]Weighted Average'!AS11/1000)*('[2]Waste Bin detailed'!$F$24/100)</f>
        <v>44.067043185790297</v>
      </c>
      <c r="AY30" s="91">
        <f>'[2]EU Inhabitants'!AT38*('[2]Weighted Average'!AT11/1000)*('[2]Waste Bin detailed'!$F$24/100)</f>
        <v>44.277666648425068</v>
      </c>
      <c r="AZ30" s="91">
        <f>'[2]EU Inhabitants'!AU38*('[2]Weighted Average'!AU11/1000)*('[2]Waste Bin detailed'!$F$24/100)</f>
        <v>44.487285946690044</v>
      </c>
      <c r="BA30" s="91">
        <f>'[2]EU Inhabitants'!AV38*('[2]Weighted Average'!AV11/1000)*('[2]Waste Bin detailed'!$F$24/100)</f>
        <v>44.695186844565164</v>
      </c>
      <c r="BB30" s="91">
        <f>'[2]EU Inhabitants'!AW38*('[2]Weighted Average'!AW11/1000)*('[2]Waste Bin detailed'!$F$24/100)</f>
        <v>44.900584360004828</v>
      </c>
      <c r="BC30" s="91">
        <f>'[2]EU Inhabitants'!AX38*('[2]Weighted Average'!AX11/1000)*('[2]Waste Bin detailed'!$F$24/100)</f>
        <v>45.102645343198631</v>
      </c>
      <c r="BD30" s="91">
        <f>'[2]EU Inhabitants'!AY38*('[2]Weighted Average'!AY11/1000)*('[2]Waste Bin detailed'!$F$24/100)</f>
        <v>45.300609070658517</v>
      </c>
      <c r="BE30" s="91">
        <f>'[2]EU Inhabitants'!AZ38*('[2]Weighted Average'!AZ11/1000)*('[2]Waste Bin detailed'!$F$24/100)</f>
        <v>45.493730927561067</v>
      </c>
    </row>
    <row r="31" spans="1:57" x14ac:dyDescent="0.35">
      <c r="A31" s="86" t="s">
        <v>636</v>
      </c>
      <c r="C31" s="86" t="s">
        <v>5</v>
      </c>
      <c r="D31" s="87" t="s">
        <v>621</v>
      </c>
      <c r="E31" s="87"/>
      <c r="F31" s="90" t="s">
        <v>52</v>
      </c>
      <c r="G31" s="91">
        <f>'[2]EU Inhabitants'!B39*('[2]Weighted Average'!B11/1000)*('[2]Waste Bin detailed'!$F$24/100)</f>
        <v>1.0301194795858348</v>
      </c>
      <c r="H31" s="91">
        <f>'[2]EU Inhabitants'!C39*('[2]Weighted Average'!C11/1000)*('[2]Waste Bin detailed'!$F$24/100)</f>
        <v>1.0460341725719231</v>
      </c>
      <c r="I31" s="91">
        <f>'[2]EU Inhabitants'!D39*('[2]Weighted Average'!D11/1000)*('[2]Waste Bin detailed'!$F$24/100)</f>
        <v>1.0579288338850252</v>
      </c>
      <c r="J31" s="91">
        <f>'[2]EU Inhabitants'!E39*('[2]Weighted Average'!E11/1000)*('[2]Waste Bin detailed'!$F$24/100)</f>
        <v>1.0649258722150072</v>
      </c>
      <c r="K31" s="91">
        <f>'[2]EU Inhabitants'!F39*('[2]Weighted Average'!F11/1000)*('[2]Waste Bin detailed'!$F$24/100)</f>
        <v>1.0727237503811466</v>
      </c>
      <c r="L31" s="91">
        <f>'[2]EU Inhabitants'!G39*('[2]Weighted Average'!G11/1000)*('[2]Waste Bin detailed'!$F$24/100)</f>
        <v>1.0839234152506476</v>
      </c>
      <c r="M31" s="91">
        <f>'[2]EU Inhabitants'!H39*('[2]Weighted Average'!H11/1000)*('[2]Waste Bin detailed'!$F$24/100)</f>
        <v>1.1072328751540421</v>
      </c>
      <c r="N31" s="91">
        <f>'[2]EU Inhabitants'!I39*('[2]Weighted Average'!I11/1000)*('[2]Waste Bin detailed'!$F$24/100)</f>
        <v>1.1357882151387546</v>
      </c>
      <c r="O31" s="91">
        <f>'[2]EU Inhabitants'!J39*('[2]Weighted Average'!J11/1000)*('[2]Waste Bin detailed'!$F$24/100)</f>
        <v>1.1642940429183639</v>
      </c>
      <c r="P31" s="91">
        <f>'[2]EU Inhabitants'!K39*('[2]Weighted Average'!K11/1000)*('[2]Waste Bin detailed'!$F$24/100)</f>
        <v>1.1784684411261124</v>
      </c>
      <c r="Q31" s="91">
        <f>'[2]EU Inhabitants'!L39*('[2]Weighted Average'!L11/1000)*('[2]Waste Bin detailed'!$F$24/100)</f>
        <v>1.1717410371141241</v>
      </c>
      <c r="R31" s="91">
        <f>'[2]EU Inhabitants'!M39*('[2]Weighted Average'!M11/1000)*('[2]Waste Bin detailed'!$F$24/100)</f>
        <v>1.1741028069566037</v>
      </c>
      <c r="S31" s="91">
        <f>'[2]EU Inhabitants'!N39*('[2]Weighted Average'!N11/1000)*('[2]Waste Bin detailed'!$F$24/100)</f>
        <v>1.1780841687427963</v>
      </c>
      <c r="T31" s="91">
        <f>'[2]EU Inhabitants'!O39*('[2]Weighted Average'!O11/1000)*('[2]Waste Bin detailed'!$F$24/100)</f>
        <v>1.1864667972068528</v>
      </c>
      <c r="U31" s="91">
        <f>'[2]EU Inhabitants'!P39*('[2]Weighted Average'!P11/1000)*('[2]Waste Bin detailed'!$F$24/100)</f>
        <v>1.2006629139123293</v>
      </c>
      <c r="V31" s="91">
        <f>'[2]EU Inhabitants'!Q39*('[2]Weighted Average'!Q11/1000)*('[2]Waste Bin detailed'!$F$24/100)</f>
        <v>1.2135098116199867</v>
      </c>
      <c r="W31" s="91">
        <f>'[2]EU Inhabitants'!R39*('[2]Weighted Average'!R11/1000)*('[2]Waste Bin detailed'!$F$24/100)</f>
        <v>1.2265222779249161</v>
      </c>
      <c r="X31" s="91">
        <f>'[2]EU Inhabitants'!S39*('[2]Weighted Average'!S11/1000)*('[2]Waste Bin detailed'!$F$24/100)</f>
        <v>1.2482392766543227</v>
      </c>
      <c r="Y31" s="91">
        <f>'[2]EU Inhabitants'!T39*('[2]Weighted Average'!T11/1000)*('[2]Waste Bin detailed'!$F$24/100)</f>
        <v>1.2855834419261944</v>
      </c>
      <c r="Z31" s="91">
        <f>'[2]EU Inhabitants'!U39*('[2]Weighted Average'!U11/1000)*('[2]Waste Bin detailed'!$F$24/100)</f>
        <v>1.338886952191606</v>
      </c>
      <c r="AA31" s="91">
        <f>'[2]EU Inhabitants'!V39*('[2]Weighted Average'!V11/1000)*('[2]Waste Bin detailed'!$F$24/100)</f>
        <v>1.3656796109271254</v>
      </c>
      <c r="AB31" s="91">
        <f>'[2]EU Inhabitants'!W39*('[2]Weighted Average'!W11/1000)*('[2]Waste Bin detailed'!$F$24/100)</f>
        <v>1.3832365629823034</v>
      </c>
      <c r="AC31" s="91">
        <f>'[2]EU Inhabitants'!X39*('[2]Weighted Average'!X11/1000)*('[2]Waste Bin detailed'!$F$24/100)</f>
        <v>1.4112573068934982</v>
      </c>
      <c r="AD31" s="91">
        <f>'[2]EU Inhabitants'!Y39*('[2]Weighted Average'!Y11/1000)*('[2]Waste Bin detailed'!$F$24/100)</f>
        <v>1.4545760211072969</v>
      </c>
      <c r="AE31" s="91">
        <f>'[2]EU Inhabitants'!Z39*('[2]Weighted Average'!Z11/1000)*('[2]Waste Bin detailed'!$F$24/100)</f>
        <v>1.4799206154105273</v>
      </c>
      <c r="AF31" s="91">
        <f>'[2]EU Inhabitants'!AA39*('[2]Weighted Average'!AA11/1000)*('[2]Waste Bin detailed'!$F$24/100)</f>
        <v>1.5075756758406174</v>
      </c>
      <c r="AG31" s="91">
        <f>'[2]EU Inhabitants'!AB39*('[2]Weighted Average'!AB11/1000)*('[2]Waste Bin detailed'!$F$24/100)</f>
        <v>1.5341578861760619</v>
      </c>
      <c r="AH31" s="91">
        <f>'[2]EU Inhabitants'!AC39*('[2]Weighted Average'!AC11/1000)*('[2]Waste Bin detailed'!$F$24/100)</f>
        <v>1.559660285878963</v>
      </c>
      <c r="AI31" s="91">
        <f>'[2]EU Inhabitants'!AD39*('[2]Weighted Average'!AD11/1000)*('[2]Waste Bin detailed'!$F$24/100)</f>
        <v>1.5839151792821655</v>
      </c>
      <c r="AJ31" s="91">
        <f>'[2]EU Inhabitants'!AE39*('[2]Weighted Average'!AE11/1000)*('[2]Waste Bin detailed'!$F$24/100)</f>
        <v>1.6079614589208835</v>
      </c>
      <c r="AK31" s="91">
        <f>'[2]EU Inhabitants'!AF39*('[2]Weighted Average'!AF11/1000)*('[2]Waste Bin detailed'!$F$24/100)</f>
        <v>1.6316648052071969</v>
      </c>
      <c r="AL31" s="91">
        <f>'[2]EU Inhabitants'!AG39*('[2]Weighted Average'!AG11/1000)*('[2]Waste Bin detailed'!$F$24/100)</f>
        <v>1.6551243742598178</v>
      </c>
      <c r="AM31" s="91">
        <f>'[2]EU Inhabitants'!AH39*('[2]Weighted Average'!AH11/1000)*('[2]Waste Bin detailed'!$F$24/100)</f>
        <v>1.6781633092347592</v>
      </c>
      <c r="AN31" s="91">
        <f>'[2]EU Inhabitants'!AI39*('[2]Weighted Average'!AI11/1000)*('[2]Waste Bin detailed'!$F$24/100)</f>
        <v>1.7007911913499654</v>
      </c>
      <c r="AO31" s="91">
        <f>'[2]EU Inhabitants'!AJ39*('[2]Weighted Average'!AJ11/1000)*('[2]Waste Bin detailed'!$F$24/100)</f>
        <v>1.7230470814899319</v>
      </c>
      <c r="AP31" s="91">
        <f>'[2]EU Inhabitants'!AK39*('[2]Weighted Average'!AK11/1000)*('[2]Waste Bin detailed'!$F$24/100)</f>
        <v>1.7451449833205166</v>
      </c>
      <c r="AQ31" s="91">
        <f>'[2]EU Inhabitants'!AL39*('[2]Weighted Average'!AL11/1000)*('[2]Waste Bin detailed'!$F$24/100)</f>
        <v>1.7667668526329035</v>
      </c>
      <c r="AR31" s="91">
        <f>'[2]EU Inhabitants'!AM39*('[2]Weighted Average'!AM11/1000)*('[2]Waste Bin detailed'!$F$24/100)</f>
        <v>1.7878999011403931</v>
      </c>
      <c r="AS31" s="91">
        <f>'[2]EU Inhabitants'!AN39*('[2]Weighted Average'!AN11/1000)*('[2]Waste Bin detailed'!$F$24/100)</f>
        <v>1.8085083897781293</v>
      </c>
      <c r="AT31" s="91">
        <f>'[2]EU Inhabitants'!AO39*('[2]Weighted Average'!AO11/1000)*('[2]Waste Bin detailed'!$F$24/100)</f>
        <v>1.8286123664447522</v>
      </c>
      <c r="AU31" s="91">
        <f>'[2]EU Inhabitants'!AP39*('[2]Weighted Average'!AP11/1000)*('[2]Waste Bin detailed'!$F$24/100)</f>
        <v>1.8481725969880805</v>
      </c>
      <c r="AV31" s="91">
        <f>'[2]EU Inhabitants'!AQ39*('[2]Weighted Average'!AQ11/1000)*('[2]Waste Bin detailed'!$F$24/100)</f>
        <v>1.8672375034449913</v>
      </c>
      <c r="AW31" s="91">
        <f>'[2]EU Inhabitants'!AR39*('[2]Weighted Average'!AR11/1000)*('[2]Waste Bin detailed'!$F$24/100)</f>
        <v>1.8857431416327861</v>
      </c>
      <c r="AX31" s="91">
        <f>'[2]EU Inhabitants'!AS39*('[2]Weighted Average'!AS11/1000)*('[2]Waste Bin detailed'!$F$24/100)</f>
        <v>1.9037282608321824</v>
      </c>
      <c r="AY31" s="91">
        <f>'[2]EU Inhabitants'!AT39*('[2]Weighted Average'!AT11/1000)*('[2]Waste Bin detailed'!$F$24/100)</f>
        <v>1.921195653242777</v>
      </c>
      <c r="AZ31" s="91">
        <f>'[2]EU Inhabitants'!AU39*('[2]Weighted Average'!AU11/1000)*('[2]Waste Bin detailed'!$F$24/100)</f>
        <v>1.9381641385101069</v>
      </c>
      <c r="BA31" s="91">
        <f>'[2]EU Inhabitants'!AV39*('[2]Weighted Average'!AV11/1000)*('[2]Waste Bin detailed'!$F$24/100)</f>
        <v>1.9546514307833165</v>
      </c>
      <c r="BB31" s="91">
        <f>'[2]EU Inhabitants'!AW39*('[2]Weighted Average'!AW11/1000)*('[2]Waste Bin detailed'!$F$24/100)</f>
        <v>1.9707481742409032</v>
      </c>
      <c r="BC31" s="91">
        <f>'[2]EU Inhabitants'!AX39*('[2]Weighted Average'!AX11/1000)*('[2]Waste Bin detailed'!$F$24/100)</f>
        <v>1.9863837292461768</v>
      </c>
      <c r="BD31" s="91">
        <f>'[2]EU Inhabitants'!AY39*('[2]Weighted Average'!AY11/1000)*('[2]Waste Bin detailed'!$F$24/100)</f>
        <v>2.0016163033464873</v>
      </c>
      <c r="BE31" s="91">
        <f>'[2]EU Inhabitants'!AZ39*('[2]Weighted Average'!AZ11/1000)*('[2]Waste Bin detailed'!$F$24/100)</f>
        <v>2.016480039897572</v>
      </c>
    </row>
    <row r="32" spans="1:57" x14ac:dyDescent="0.35">
      <c r="A32" s="86" t="s">
        <v>636</v>
      </c>
      <c r="C32" s="86" t="s">
        <v>5</v>
      </c>
      <c r="D32" s="87" t="s">
        <v>621</v>
      </c>
      <c r="E32" s="87"/>
      <c r="F32" s="90" t="s">
        <v>60</v>
      </c>
      <c r="G32" s="91">
        <f>'[2]EU Inhabitants'!B40*('[2]Weighted Average'!B11/1000)*('[2]Waste Bin detailed'!$F$24/100)</f>
        <v>16.53253370901427</v>
      </c>
      <c r="H32" s="91">
        <f>'[2]EU Inhabitants'!C40*('[2]Weighted Average'!C11/1000)*('[2]Waste Bin detailed'!$F$24/100)</f>
        <v>16.624545897249842</v>
      </c>
      <c r="I32" s="91">
        <f>'[2]EU Inhabitants'!D40*('[2]Weighted Average'!D11/1000)*('[2]Waste Bin detailed'!$F$24/100)</f>
        <v>16.701177240858033</v>
      </c>
      <c r="J32" s="91">
        <f>'[2]EU Inhabitants'!E40*('[2]Weighted Average'!E11/1000)*('[2]Waste Bin detailed'!$F$24/100)</f>
        <v>16.805193352685404</v>
      </c>
      <c r="K32" s="91">
        <f>'[2]EU Inhabitants'!F40*('[2]Weighted Average'!F11/1000)*('[2]Waste Bin detailed'!$F$24/100)</f>
        <v>16.899015177920752</v>
      </c>
      <c r="L32" s="91">
        <f>'[2]EU Inhabitants'!G40*('[2]Weighted Average'!G11/1000)*('[2]Waste Bin detailed'!$F$24/100)</f>
        <v>17.007274803013242</v>
      </c>
      <c r="M32" s="91">
        <f>'[2]EU Inhabitants'!H40*('[2]Weighted Average'!H11/1000)*('[2]Waste Bin detailed'!$F$24/100)</f>
        <v>17.132234794356659</v>
      </c>
      <c r="N32" s="91">
        <f>'[2]EU Inhabitants'!I40*('[2]Weighted Average'!I11/1000)*('[2]Waste Bin detailed'!$F$24/100)</f>
        <v>17.280665223632109</v>
      </c>
      <c r="O32" s="91">
        <f>'[2]EU Inhabitants'!J40*('[2]Weighted Average'!J11/1000)*('[2]Waste Bin detailed'!$F$24/100)</f>
        <v>17.483920178487946</v>
      </c>
      <c r="P32" s="91">
        <f>'[2]EU Inhabitants'!K40*('[2]Weighted Average'!K11/1000)*('[2]Waste Bin detailed'!$F$24/100)</f>
        <v>17.709247711140058</v>
      </c>
      <c r="Q32" s="91">
        <f>'[2]EU Inhabitants'!L40*('[2]Weighted Average'!L11/1000)*('[2]Waste Bin detailed'!$F$24/100)</f>
        <v>17.921956788611912</v>
      </c>
      <c r="R32" s="91">
        <f>'[2]EU Inhabitants'!M40*('[2]Weighted Average'!M11/1000)*('[2]Waste Bin detailed'!$F$24/100)</f>
        <v>18.140705386000441</v>
      </c>
      <c r="S32" s="91">
        <f>'[2]EU Inhabitants'!N40*('[2]Weighted Average'!N11/1000)*('[2]Waste Bin detailed'!$F$24/100)</f>
        <v>18.379956236907283</v>
      </c>
      <c r="T32" s="91">
        <f>'[2]EU Inhabitants'!O40*('[2]Weighted Average'!O11/1000)*('[2]Waste Bin detailed'!$F$24/100)</f>
        <v>18.620598809598814</v>
      </c>
      <c r="U32" s="91">
        <f>'[2]EU Inhabitants'!P40*('[2]Weighted Average'!P11/1000)*('[2]Waste Bin detailed'!$F$24/100)</f>
        <v>18.831735537940929</v>
      </c>
      <c r="V32" s="91">
        <f>'[2]EU Inhabitants'!Q40*('[2]Weighted Average'!Q11/1000)*('[2]Waste Bin detailed'!$F$24/100)</f>
        <v>19.050713908131208</v>
      </c>
      <c r="W32" s="91">
        <f>'[2]EU Inhabitants'!R40*('[2]Weighted Average'!R11/1000)*('[2]Waste Bin detailed'!$F$24/100)</f>
        <v>19.21957300130574</v>
      </c>
      <c r="X32" s="91">
        <f>'[2]EU Inhabitants'!S40*('[2]Weighted Average'!S11/1000)*('[2]Waste Bin detailed'!$F$24/100)</f>
        <v>19.39901642534522</v>
      </c>
      <c r="Y32" s="91">
        <f>'[2]EU Inhabitants'!T40*('[2]Weighted Average'!T11/1000)*('[2]Waste Bin detailed'!$F$24/100)</f>
        <v>19.537839291576269</v>
      </c>
      <c r="Z32" s="91">
        <f>'[2]EU Inhabitants'!U40*('[2]Weighted Average'!U11/1000)*('[2]Waste Bin detailed'!$F$24/100)</f>
        <v>19.983342788223631</v>
      </c>
      <c r="AA32" s="91">
        <f>'[2]EU Inhabitants'!V40*('[2]Weighted Average'!V11/1000)*('[2]Waste Bin detailed'!$F$24/100)</f>
        <v>20.131035734153414</v>
      </c>
      <c r="AB32" s="91">
        <f>'[2]EU Inhabitants'!W40*('[2]Weighted Average'!W11/1000)*('[2]Waste Bin detailed'!$F$24/100)</f>
        <v>20.221530633336236</v>
      </c>
      <c r="AC32" s="91">
        <f>'[2]EU Inhabitants'!X40*('[2]Weighted Average'!X11/1000)*('[2]Waste Bin detailed'!$F$24/100)</f>
        <v>20.349482068662393</v>
      </c>
      <c r="AD32" s="91">
        <f>'[2]EU Inhabitants'!Y40*('[2]Weighted Average'!Y11/1000)*('[2]Waste Bin detailed'!$F$24/100)</f>
        <v>20.590534577343639</v>
      </c>
      <c r="AE32" s="91">
        <f>'[2]EU Inhabitants'!Z40*('[2]Weighted Average'!Z11/1000)*('[2]Waste Bin detailed'!$F$24/100)</f>
        <v>20.590137251142846</v>
      </c>
      <c r="AF32" s="91">
        <f>'[2]EU Inhabitants'!AA40*('[2]Weighted Average'!AA11/1000)*('[2]Waste Bin detailed'!$F$24/100)</f>
        <v>20.658058524066195</v>
      </c>
      <c r="AG32" s="91">
        <f>'[2]EU Inhabitants'!AB40*('[2]Weighted Average'!AB11/1000)*('[2]Waste Bin detailed'!$F$24/100)</f>
        <v>20.746439223280067</v>
      </c>
      <c r="AH32" s="91">
        <f>'[2]EU Inhabitants'!AC40*('[2]Weighted Average'!AC11/1000)*('[2]Waste Bin detailed'!$F$24/100)</f>
        <v>20.855340491796465</v>
      </c>
      <c r="AI32" s="91">
        <f>'[2]EU Inhabitants'!AD40*('[2]Weighted Average'!AD11/1000)*('[2]Waste Bin detailed'!$F$24/100)</f>
        <v>20.984812686126702</v>
      </c>
      <c r="AJ32" s="91">
        <f>'[2]EU Inhabitants'!AE40*('[2]Weighted Average'!AE11/1000)*('[2]Waste Bin detailed'!$F$24/100)</f>
        <v>21.112479467022801</v>
      </c>
      <c r="AK32" s="91">
        <f>'[2]EU Inhabitants'!AF40*('[2]Weighted Average'!AF11/1000)*('[2]Waste Bin detailed'!$F$24/100)</f>
        <v>21.238144668772403</v>
      </c>
      <c r="AL32" s="91">
        <f>'[2]EU Inhabitants'!AG40*('[2]Weighted Average'!AG11/1000)*('[2]Waste Bin detailed'!$F$24/100)</f>
        <v>21.36164056618701</v>
      </c>
      <c r="AM32" s="91">
        <f>'[2]EU Inhabitants'!AH40*('[2]Weighted Average'!AH11/1000)*('[2]Waste Bin detailed'!$F$24/100)</f>
        <v>21.482908499863154</v>
      </c>
      <c r="AN32" s="91">
        <f>'[2]EU Inhabitants'!AI40*('[2]Weighted Average'!AI11/1000)*('[2]Waste Bin detailed'!$F$24/100)</f>
        <v>21.601950257294444</v>
      </c>
      <c r="AO32" s="91">
        <f>'[2]EU Inhabitants'!AJ40*('[2]Weighted Average'!AJ11/1000)*('[2]Waste Bin detailed'!$F$24/100)</f>
        <v>21.718831355239775</v>
      </c>
      <c r="AP32" s="91">
        <f>'[2]EU Inhabitants'!AK40*('[2]Weighted Average'!AK11/1000)*('[2]Waste Bin detailed'!$F$24/100)</f>
        <v>21.839021236976922</v>
      </c>
      <c r="AQ32" s="91">
        <f>'[2]EU Inhabitants'!AL40*('[2]Weighted Average'!AL11/1000)*('[2]Waste Bin detailed'!$F$24/100)</f>
        <v>21.956590544572382</v>
      </c>
      <c r="AR32" s="91">
        <f>'[2]EU Inhabitants'!AM40*('[2]Weighted Average'!AM11/1000)*('[2]Waste Bin detailed'!$F$24/100)</f>
        <v>22.071603633909533</v>
      </c>
      <c r="AS32" s="91">
        <f>'[2]EU Inhabitants'!AN40*('[2]Weighted Average'!AN11/1000)*('[2]Waste Bin detailed'!$F$24/100)</f>
        <v>22.184051551007219</v>
      </c>
      <c r="AT32" s="91">
        <f>'[2]EU Inhabitants'!AO40*('[2]Weighted Average'!AO11/1000)*('[2]Waste Bin detailed'!$F$24/100)</f>
        <v>22.294014670540392</v>
      </c>
      <c r="AU32" s="91">
        <f>'[2]EU Inhabitants'!AP40*('[2]Weighted Average'!AP11/1000)*('[2]Waste Bin detailed'!$F$24/100)</f>
        <v>22.401469183095653</v>
      </c>
      <c r="AV32" s="91">
        <f>'[2]EU Inhabitants'!AQ40*('[2]Weighted Average'!AQ11/1000)*('[2]Waste Bin detailed'!$F$24/100)</f>
        <v>22.506249823198022</v>
      </c>
      <c r="AW32" s="91">
        <f>'[2]EU Inhabitants'!AR40*('[2]Weighted Average'!AR11/1000)*('[2]Waste Bin detailed'!$F$24/100)</f>
        <v>22.6082794041798</v>
      </c>
      <c r="AX32" s="91">
        <f>'[2]EU Inhabitants'!AS40*('[2]Weighted Average'!AS11/1000)*('[2]Waste Bin detailed'!$F$24/100)</f>
        <v>22.707419119997478</v>
      </c>
      <c r="AY32" s="91">
        <f>'[2]EU Inhabitants'!AT40*('[2]Weighted Average'!AT11/1000)*('[2]Waste Bin detailed'!$F$24/100)</f>
        <v>22.803496205568894</v>
      </c>
      <c r="AZ32" s="91">
        <f>'[2]EU Inhabitants'!AU40*('[2]Weighted Average'!AU11/1000)*('[2]Waste Bin detailed'!$F$24/100)</f>
        <v>22.896395245009224</v>
      </c>
      <c r="BA32" s="91">
        <f>'[2]EU Inhabitants'!AV40*('[2]Weighted Average'!AV11/1000)*('[2]Waste Bin detailed'!$F$24/100)</f>
        <v>22.985968149570919</v>
      </c>
      <c r="BB32" s="91">
        <f>'[2]EU Inhabitants'!AW40*('[2]Weighted Average'!AW11/1000)*('[2]Waste Bin detailed'!$F$24/100)</f>
        <v>23.072218203238858</v>
      </c>
      <c r="BC32" s="91">
        <f>'[2]EU Inhabitants'!AX40*('[2]Weighted Average'!AX11/1000)*('[2]Waste Bin detailed'!$F$24/100)</f>
        <v>23.155003410139273</v>
      </c>
      <c r="BD32" s="91">
        <f>'[2]EU Inhabitants'!AY40*('[2]Weighted Average'!AY11/1000)*('[2]Waste Bin detailed'!$F$24/100)</f>
        <v>23.234284154319749</v>
      </c>
      <c r="BE32" s="91">
        <f>'[2]EU Inhabitants'!AZ40*('[2]Weighted Average'!AZ11/1000)*('[2]Waste Bin detailed'!$F$24/100)</f>
        <v>23.31008771181903</v>
      </c>
    </row>
    <row r="33" spans="1:57" x14ac:dyDescent="0.35">
      <c r="A33" s="86" t="s">
        <v>636</v>
      </c>
      <c r="C33" s="86" t="s">
        <v>5</v>
      </c>
      <c r="D33" s="87" t="s">
        <v>621</v>
      </c>
      <c r="E33" s="87"/>
      <c r="F33" s="90" t="s">
        <v>66</v>
      </c>
      <c r="G33" s="91">
        <f>'[2]EU Inhabitants'!B41*('[2]Weighted Average'!B11/1000)*('[2]Waste Bin detailed'!$F$24/100)</f>
        <v>26.447804237972033</v>
      </c>
      <c r="H33" s="91">
        <f>'[2]EU Inhabitants'!C41*('[2]Weighted Average'!C11/1000)*('[2]Waste Bin detailed'!$F$24/100)</f>
        <v>26.59394804185342</v>
      </c>
      <c r="I33" s="91">
        <f>'[2]EU Inhabitants'!D41*('[2]Weighted Average'!D11/1000)*('[2]Waste Bin detailed'!$F$24/100)</f>
        <v>26.78518543963844</v>
      </c>
      <c r="J33" s="91">
        <f>'[2]EU Inhabitants'!E41*('[2]Weighted Average'!E11/1000)*('[2]Waste Bin detailed'!$F$24/100)</f>
        <v>26.999980189611254</v>
      </c>
      <c r="K33" s="91">
        <f>'[2]EU Inhabitants'!F41*('[2]Weighted Average'!F11/1000)*('[2]Waste Bin detailed'!$F$24/100)</f>
        <v>27.186896310430608</v>
      </c>
      <c r="L33" s="91">
        <f>'[2]EU Inhabitants'!G41*('[2]Weighted Average'!G11/1000)*('[2]Waste Bin detailed'!$F$24/100)</f>
        <v>27.377494436798205</v>
      </c>
      <c r="M33" s="91">
        <f>'[2]EU Inhabitants'!H41*('[2]Weighted Average'!H11/1000)*('[2]Waste Bin detailed'!$F$24/100)</f>
        <v>27.539978664188052</v>
      </c>
      <c r="N33" s="91">
        <f>'[2]EU Inhabitants'!I41*('[2]Weighted Average'!I11/1000)*('[2]Waste Bin detailed'!$F$24/100)</f>
        <v>27.718925566033818</v>
      </c>
      <c r="O33" s="91">
        <f>'[2]EU Inhabitants'!J41*('[2]Weighted Average'!J11/1000)*('[2]Waste Bin detailed'!$F$24/100)</f>
        <v>28.026018687488197</v>
      </c>
      <c r="P33" s="91">
        <f>'[2]EU Inhabitants'!K41*('[2]Weighted Average'!K11/1000)*('[2]Waste Bin detailed'!$F$24/100)</f>
        <v>28.419861207440306</v>
      </c>
      <c r="Q33" s="91">
        <f>'[2]EU Inhabitants'!L41*('[2]Weighted Average'!L11/1000)*('[2]Waste Bin detailed'!$F$24/100)</f>
        <v>28.721935576643801</v>
      </c>
      <c r="R33" s="91">
        <f>'[2]EU Inhabitants'!M41*('[2]Weighted Average'!M11/1000)*('[2]Waste Bin detailed'!$F$24/100)</f>
        <v>29.016449639269357</v>
      </c>
      <c r="S33" s="91">
        <f>'[2]EU Inhabitants'!N41*('[2]Weighted Average'!N11/1000)*('[2]Waste Bin detailed'!$F$24/100)</f>
        <v>29.324137901587761</v>
      </c>
      <c r="T33" s="91">
        <f>'[2]EU Inhabitants'!O41*('[2]Weighted Average'!O11/1000)*('[2]Waste Bin detailed'!$F$24/100)</f>
        <v>29.634520208520311</v>
      </c>
      <c r="U33" s="91">
        <f>'[2]EU Inhabitants'!P41*('[2]Weighted Average'!P11/1000)*('[2]Waste Bin detailed'!$F$24/100)</f>
        <v>30.008668486390025</v>
      </c>
      <c r="V33" s="91">
        <f>'[2]EU Inhabitants'!Q41*('[2]Weighted Average'!Q11/1000)*('[2]Waste Bin detailed'!$F$24/100)</f>
        <v>30.37523098100386</v>
      </c>
      <c r="W33" s="91">
        <f>'[2]EU Inhabitants'!R41*('[2]Weighted Average'!R11/1000)*('[2]Waste Bin detailed'!$F$24/100)</f>
        <v>30.714330329348105</v>
      </c>
      <c r="X33" s="91">
        <f>'[2]EU Inhabitants'!S41*('[2]Weighted Average'!S11/1000)*('[2]Waste Bin detailed'!$F$24/100)</f>
        <v>31.061457257905015</v>
      </c>
      <c r="Y33" s="91">
        <f>'[2]EU Inhabitants'!T41*('[2]Weighted Average'!T11/1000)*('[2]Waste Bin detailed'!$F$24/100)</f>
        <v>31.301641690771369</v>
      </c>
      <c r="Z33" s="91">
        <f>'[2]EU Inhabitants'!U41*('[2]Weighted Average'!U11/1000)*('[2]Waste Bin detailed'!$F$24/100)</f>
        <v>32.046061981811548</v>
      </c>
      <c r="AA33" s="91">
        <f>'[2]EU Inhabitants'!V41*('[2]Weighted Average'!V11/1000)*('[2]Waste Bin detailed'!$F$24/100)</f>
        <v>32.276809633448131</v>
      </c>
      <c r="AB33" s="91">
        <f>'[2]EU Inhabitants'!W41*('[2]Weighted Average'!W11/1000)*('[2]Waste Bin detailed'!$F$24/100)</f>
        <v>32.519891895771778</v>
      </c>
      <c r="AC33" s="91">
        <f>'[2]EU Inhabitants'!X41*('[2]Weighted Average'!X11/1000)*('[2]Waste Bin detailed'!$F$24/100)</f>
        <v>32.778068327712411</v>
      </c>
      <c r="AD33" s="91">
        <f>'[2]EU Inhabitants'!Y41*('[2]Weighted Average'!Y11/1000)*('[2]Waste Bin detailed'!$F$24/100)</f>
        <v>33.0686862368512</v>
      </c>
      <c r="AE33" s="91">
        <f>'[2]EU Inhabitants'!Z41*('[2]Weighted Average'!Z11/1000)*('[2]Waste Bin detailed'!$F$24/100)</f>
        <v>33.322555843007343</v>
      </c>
      <c r="AF33" s="91">
        <f>'[2]EU Inhabitants'!AA41*('[2]Weighted Average'!AA11/1000)*('[2]Waste Bin detailed'!$F$24/100)</f>
        <v>33.4643646285747</v>
      </c>
      <c r="AG33" s="91">
        <f>'[2]EU Inhabitants'!AB41*('[2]Weighted Average'!AB11/1000)*('[2]Waste Bin detailed'!$F$24/100)</f>
        <v>33.615019906859629</v>
      </c>
      <c r="AH33" s="91">
        <f>'[2]EU Inhabitants'!AC41*('[2]Weighted Average'!AC11/1000)*('[2]Waste Bin detailed'!$F$24/100)</f>
        <v>33.774783646183181</v>
      </c>
      <c r="AI33" s="91">
        <f>'[2]EU Inhabitants'!AD41*('[2]Weighted Average'!AD11/1000)*('[2]Waste Bin detailed'!$F$24/100)</f>
        <v>33.943103129337089</v>
      </c>
      <c r="AJ33" s="91">
        <f>'[2]EU Inhabitants'!AE41*('[2]Weighted Average'!AE11/1000)*('[2]Waste Bin detailed'!$F$24/100)</f>
        <v>34.107060050913311</v>
      </c>
      <c r="AK33" s="91">
        <f>'[2]EU Inhabitants'!AF41*('[2]Weighted Average'!AF11/1000)*('[2]Waste Bin detailed'!$F$24/100)</f>
        <v>34.265313422001682</v>
      </c>
      <c r="AL33" s="91">
        <f>'[2]EU Inhabitants'!AG41*('[2]Weighted Average'!AG11/1000)*('[2]Waste Bin detailed'!$F$24/100)</f>
        <v>34.416393988083939</v>
      </c>
      <c r="AM33" s="91">
        <f>'[2]EU Inhabitants'!AH41*('[2]Weighted Average'!AH11/1000)*('[2]Waste Bin detailed'!$F$24/100)</f>
        <v>34.560704616081665</v>
      </c>
      <c r="AN33" s="91">
        <f>'[2]EU Inhabitants'!AI41*('[2]Weighted Average'!AI11/1000)*('[2]Waste Bin detailed'!$F$24/100)</f>
        <v>34.698669472604514</v>
      </c>
      <c r="AO33" s="91">
        <f>'[2]EU Inhabitants'!AJ41*('[2]Weighted Average'!AJ11/1000)*('[2]Waste Bin detailed'!$F$24/100)</f>
        <v>34.830614162782183</v>
      </c>
      <c r="AP33" s="91">
        <f>'[2]EU Inhabitants'!AK41*('[2]Weighted Average'!AK11/1000)*('[2]Waste Bin detailed'!$F$24/100)</f>
        <v>34.966752516919577</v>
      </c>
      <c r="AQ33" s="91">
        <f>'[2]EU Inhabitants'!AL41*('[2]Weighted Average'!AL11/1000)*('[2]Waste Bin detailed'!$F$24/100)</f>
        <v>35.097078400180088</v>
      </c>
      <c r="AR33" s="91">
        <f>'[2]EU Inhabitants'!AM41*('[2]Weighted Average'!AM11/1000)*('[2]Waste Bin detailed'!$F$24/100)</f>
        <v>35.222260736261617</v>
      </c>
      <c r="AS33" s="91">
        <f>'[2]EU Inhabitants'!AN41*('[2]Weighted Average'!AN11/1000)*('[2]Waste Bin detailed'!$F$24/100)</f>
        <v>35.34441419761859</v>
      </c>
      <c r="AT33" s="91">
        <f>'[2]EU Inhabitants'!AO41*('[2]Weighted Average'!AO11/1000)*('[2]Waste Bin detailed'!$F$24/100)</f>
        <v>35.46102280516709</v>
      </c>
      <c r="AU33" s="91">
        <f>'[2]EU Inhabitants'!AP41*('[2]Weighted Average'!AP11/1000)*('[2]Waste Bin detailed'!$F$24/100)</f>
        <v>35.57400529377292</v>
      </c>
      <c r="AV33" s="91">
        <f>'[2]EU Inhabitants'!AQ41*('[2]Weighted Average'!AQ11/1000)*('[2]Waste Bin detailed'!$F$24/100)</f>
        <v>35.683674103657488</v>
      </c>
      <c r="AW33" s="91">
        <f>'[2]EU Inhabitants'!AR41*('[2]Weighted Average'!AR11/1000)*('[2]Waste Bin detailed'!$F$24/100)</f>
        <v>35.790142078042038</v>
      </c>
      <c r="AX33" s="91">
        <f>'[2]EU Inhabitants'!AS41*('[2]Weighted Average'!AS11/1000)*('[2]Waste Bin detailed'!$F$24/100)</f>
        <v>35.893414156988989</v>
      </c>
      <c r="AY33" s="91">
        <f>'[2]EU Inhabitants'!AT41*('[2]Weighted Average'!AT11/1000)*('[2]Waste Bin detailed'!$F$24/100)</f>
        <v>35.99344587910111</v>
      </c>
      <c r="AZ33" s="91">
        <f>'[2]EU Inhabitants'!AU41*('[2]Weighted Average'!AU11/1000)*('[2]Waste Bin detailed'!$F$24/100)</f>
        <v>36.090182343957046</v>
      </c>
      <c r="BA33" s="91">
        <f>'[2]EU Inhabitants'!AV41*('[2]Weighted Average'!AV11/1000)*('[2]Waste Bin detailed'!$F$24/100)</f>
        <v>36.185050223305886</v>
      </c>
      <c r="BB33" s="91">
        <f>'[2]EU Inhabitants'!AW41*('[2]Weighted Average'!AW11/1000)*('[2]Waste Bin detailed'!$F$24/100)</f>
        <v>36.276504000186293</v>
      </c>
      <c r="BC33" s="91">
        <f>'[2]EU Inhabitants'!AX41*('[2]Weighted Average'!AX11/1000)*('[2]Waste Bin detailed'!$F$24/100)</f>
        <v>36.364432894627022</v>
      </c>
      <c r="BD33" s="91">
        <f>'[2]EU Inhabitants'!AY41*('[2]Weighted Average'!AY11/1000)*('[2]Waste Bin detailed'!$F$24/100)</f>
        <v>36.447206515554576</v>
      </c>
      <c r="BE33" s="91">
        <f>'[2]EU Inhabitants'!AZ41*('[2]Weighted Average'!AZ11/1000)*('[2]Waste Bin detailed'!$F$24/100)</f>
        <v>36.525665055088005</v>
      </c>
    </row>
    <row r="34" spans="1:57" x14ac:dyDescent="0.35">
      <c r="A34" s="86" t="s">
        <v>636</v>
      </c>
      <c r="C34" s="86" t="s">
        <v>5</v>
      </c>
      <c r="D34" s="87" t="s">
        <v>621</v>
      </c>
      <c r="E34" s="87"/>
      <c r="F34" s="90" t="s">
        <v>67</v>
      </c>
      <c r="G34" s="91">
        <f>'[2]EU Inhabitants'!B42*('[2]Weighted Average'!B11/1000)*('[2]Waste Bin detailed'!$F$24/100)</f>
        <v>217.00786247879506</v>
      </c>
      <c r="H34" s="91">
        <f>'[2]EU Inhabitants'!C42*('[2]Weighted Average'!C11/1000)*('[2]Waste Bin detailed'!$F$24/100)</f>
        <v>217.79915761258493</v>
      </c>
      <c r="I34" s="91">
        <f>'[2]EU Inhabitants'!D42*('[2]Weighted Average'!D11/1000)*('[2]Waste Bin detailed'!$F$24/100)</f>
        <v>218.69054475225445</v>
      </c>
      <c r="J34" s="91">
        <f>'[2]EU Inhabitants'!E42*('[2]Weighted Average'!E11/1000)*('[2]Waste Bin detailed'!$F$24/100)</f>
        <v>219.65665146048929</v>
      </c>
      <c r="K34" s="91">
        <f>'[2]EU Inhabitants'!F42*('[2]Weighted Average'!F11/1000)*('[2]Waste Bin detailed'!$F$24/100)</f>
        <v>220.74606946300875</v>
      </c>
      <c r="L34" s="91">
        <f>'[2]EU Inhabitants'!G42*('[2]Weighted Average'!G11/1000)*('[2]Waste Bin detailed'!$F$24/100)</f>
        <v>222.19974035018149</v>
      </c>
      <c r="M34" s="91">
        <f>'[2]EU Inhabitants'!H42*('[2]Weighted Average'!H11/1000)*('[2]Waste Bin detailed'!$F$24/100)</f>
        <v>223.8175090379703</v>
      </c>
      <c r="N34" s="91">
        <f>'[2]EU Inhabitants'!I42*('[2]Weighted Average'!I11/1000)*('[2]Waste Bin detailed'!$F$24/100)</f>
        <v>225.45538933696008</v>
      </c>
      <c r="O34" s="91">
        <f>'[2]EU Inhabitants'!J42*('[2]Weighted Average'!J11/1000)*('[2]Waste Bin detailed'!$F$24/100)</f>
        <v>227.24823769419274</v>
      </c>
      <c r="P34" s="91">
        <f>'[2]EU Inhabitants'!K42*('[2]Weighted Average'!K11/1000)*('[2]Waste Bin detailed'!$F$24/100)</f>
        <v>228.93634690708393</v>
      </c>
      <c r="Q34" s="91">
        <f>'[2]EU Inhabitants'!L42*('[2]Weighted Average'!L11/1000)*('[2]Waste Bin detailed'!$F$24/100)</f>
        <v>230.6008974687158</v>
      </c>
      <c r="R34" s="91">
        <f>'[2]EU Inhabitants'!M42*('[2]Weighted Average'!M11/1000)*('[2]Waste Bin detailed'!$F$24/100)</f>
        <v>232.35819439888081</v>
      </c>
      <c r="S34" s="91">
        <f>'[2]EU Inhabitants'!N42*('[2]Weighted Average'!N11/1000)*('[2]Waste Bin detailed'!$F$24/100)</f>
        <v>234.06886635603752</v>
      </c>
      <c r="T34" s="91">
        <f>'[2]EU Inhabitants'!O42*('[2]Weighted Average'!O11/1000)*('[2]Waste Bin detailed'!$F$24/100)</f>
        <v>235.57532210624149</v>
      </c>
      <c r="U34" s="91">
        <f>'[2]EU Inhabitants'!P42*('[2]Weighted Average'!P11/1000)*('[2]Waste Bin detailed'!$F$24/100)</f>
        <v>237.24587976130459</v>
      </c>
      <c r="V34" s="91">
        <f>'[2]EU Inhabitants'!Q42*('[2]Weighted Average'!Q11/1000)*('[2]Waste Bin detailed'!$F$24/100)</f>
        <v>239.13773540670607</v>
      </c>
      <c r="W34" s="91">
        <f>'[2]EU Inhabitants'!R42*('[2]Weighted Average'!R11/1000)*('[2]Waste Bin detailed'!$F$24/100)</f>
        <v>241.14845314373579</v>
      </c>
      <c r="X34" s="91">
        <f>'[2]EU Inhabitants'!S42*('[2]Weighted Average'!S11/1000)*('[2]Waste Bin detailed'!$F$24/100)</f>
        <v>242.91262625869891</v>
      </c>
      <c r="Y34" s="91">
        <f>'[2]EU Inhabitants'!T42*('[2]Weighted Average'!T11/1000)*('[2]Waste Bin detailed'!$F$24/100)</f>
        <v>244.51201590712364</v>
      </c>
      <c r="Z34" s="91">
        <f>'[2]EU Inhabitants'!U42*('[2]Weighted Average'!U11/1000)*('[2]Waste Bin detailed'!$F$24/100)</f>
        <v>249.95853861316562</v>
      </c>
      <c r="AA34" s="91">
        <f>'[2]EU Inhabitants'!V42*('[2]Weighted Average'!V11/1000)*('[2]Waste Bin detailed'!$F$24/100)</f>
        <v>251.37838301487832</v>
      </c>
      <c r="AB34" s="91">
        <f>'[2]EU Inhabitants'!W42*('[2]Weighted Average'!W11/1000)*('[2]Waste Bin detailed'!$F$24/100)</f>
        <v>251.39422858442163</v>
      </c>
      <c r="AC34" s="91">
        <f>'[2]EU Inhabitants'!X42*('[2]Weighted Average'!X11/1000)*('[2]Waste Bin detailed'!$F$24/100)</f>
        <v>251.40408957920582</v>
      </c>
      <c r="AD34" s="91">
        <f>'[2]EU Inhabitants'!Y42*('[2]Weighted Average'!Y11/1000)*('[2]Waste Bin detailed'!$F$24/100)</f>
        <v>251.42936108325301</v>
      </c>
      <c r="AE34" s="91">
        <f>'[2]EU Inhabitants'!Z42*('[2]Weighted Average'!Z11/1000)*('[2]Waste Bin detailed'!$F$24/100)</f>
        <v>251.3728516125426</v>
      </c>
      <c r="AF34" s="91">
        <f>'[2]EU Inhabitants'!AA42*('[2]Weighted Average'!AA11/1000)*('[2]Waste Bin detailed'!$F$24/100)</f>
        <v>251.35402313699436</v>
      </c>
      <c r="AG34" s="91">
        <f>'[2]EU Inhabitants'!AB42*('[2]Weighted Average'!AB11/1000)*('[2]Waste Bin detailed'!$F$24/100)</f>
        <v>251.3431835080402</v>
      </c>
      <c r="AH34" s="91">
        <f>'[2]EU Inhabitants'!AC42*('[2]Weighted Average'!AC11/1000)*('[2]Waste Bin detailed'!$F$24/100)</f>
        <v>251.34059116679836</v>
      </c>
      <c r="AI34" s="91">
        <f>'[2]EU Inhabitants'!AD42*('[2]Weighted Average'!AD11/1000)*('[2]Waste Bin detailed'!$F$24/100)</f>
        <v>251.34600930783236</v>
      </c>
      <c r="AJ34" s="91">
        <f>'[2]EU Inhabitants'!AE42*('[2]Weighted Average'!AE11/1000)*('[2]Waste Bin detailed'!$F$24/100)</f>
        <v>251.3508954437882</v>
      </c>
      <c r="AK34" s="91">
        <f>'[2]EU Inhabitants'!AF42*('[2]Weighted Average'!AF11/1000)*('[2]Waste Bin detailed'!$F$24/100)</f>
        <v>251.35480281625112</v>
      </c>
      <c r="AL34" s="91">
        <f>'[2]EU Inhabitants'!AG42*('[2]Weighted Average'!AG11/1000)*('[2]Waste Bin detailed'!$F$24/100)</f>
        <v>251.35802662809172</v>
      </c>
      <c r="AM34" s="91">
        <f>'[2]EU Inhabitants'!AH42*('[2]Weighted Average'!AH11/1000)*('[2]Waste Bin detailed'!$F$24/100)</f>
        <v>251.36050756222195</v>
      </c>
      <c r="AN34" s="91">
        <f>'[2]EU Inhabitants'!AI42*('[2]Weighted Average'!AI11/1000)*('[2]Waste Bin detailed'!$F$24/100)</f>
        <v>251.36258512208474</v>
      </c>
      <c r="AO34" s="91">
        <f>'[2]EU Inhabitants'!AJ42*('[2]Weighted Average'!AJ11/1000)*('[2]Waste Bin detailed'!$F$24/100)</f>
        <v>251.36450397410101</v>
      </c>
      <c r="AP34" s="91">
        <f>'[2]EU Inhabitants'!AK42*('[2]Weighted Average'!AK11/1000)*('[2]Waste Bin detailed'!$F$24/100)</f>
        <v>251.36684562590358</v>
      </c>
      <c r="AQ34" s="91">
        <f>'[2]EU Inhabitants'!AL42*('[2]Weighted Average'!AL11/1000)*('[2]Waste Bin detailed'!$F$24/100)</f>
        <v>251.36809882774315</v>
      </c>
      <c r="AR34" s="91">
        <f>'[2]EU Inhabitants'!AM42*('[2]Weighted Average'!AM11/1000)*('[2]Waste Bin detailed'!$F$24/100)</f>
        <v>251.36914245972298</v>
      </c>
      <c r="AS34" s="91">
        <f>'[2]EU Inhabitants'!AN42*('[2]Weighted Average'!AN11/1000)*('[2]Waste Bin detailed'!$F$24/100)</f>
        <v>251.3697086958241</v>
      </c>
      <c r="AT34" s="91">
        <f>'[2]EU Inhabitants'!AO42*('[2]Weighted Average'!AO11/1000)*('[2]Waste Bin detailed'!$F$24/100)</f>
        <v>251.36999232717739</v>
      </c>
      <c r="AU34" s="91">
        <f>'[2]EU Inhabitants'!AP42*('[2]Weighted Average'!AP11/1000)*('[2]Waste Bin detailed'!$F$24/100)</f>
        <v>251.37027752278553</v>
      </c>
      <c r="AV34" s="91">
        <f>'[2]EU Inhabitants'!AQ42*('[2]Weighted Average'!AQ11/1000)*('[2]Waste Bin detailed'!$F$24/100)</f>
        <v>251.3705196846785</v>
      </c>
      <c r="AW34" s="91">
        <f>'[2]EU Inhabitants'!AR42*('[2]Weighted Average'!AR11/1000)*('[2]Waste Bin detailed'!$F$24/100)</f>
        <v>251.3706952670868</v>
      </c>
      <c r="AX34" s="91">
        <f>'[2]EU Inhabitants'!AS42*('[2]Weighted Average'!AS11/1000)*('[2]Waste Bin detailed'!$F$24/100)</f>
        <v>251.37097082995686</v>
      </c>
      <c r="AY34" s="91">
        <f>'[2]EU Inhabitants'!AT42*('[2]Weighted Average'!AT11/1000)*('[2]Waste Bin detailed'!$F$24/100)</f>
        <v>251.37121842055251</v>
      </c>
      <c r="AZ34" s="91">
        <f>'[2]EU Inhabitants'!AU42*('[2]Weighted Average'!AU11/1000)*('[2]Waste Bin detailed'!$F$24/100)</f>
        <v>251.37144777792764</v>
      </c>
      <c r="BA34" s="91">
        <f>'[2]EU Inhabitants'!AV42*('[2]Weighted Average'!AV11/1000)*('[2]Waste Bin detailed'!$F$24/100)</f>
        <v>251.37200839878136</v>
      </c>
      <c r="BB34" s="91">
        <f>'[2]EU Inhabitants'!AW42*('[2]Weighted Average'!AW11/1000)*('[2]Waste Bin detailed'!$F$24/100)</f>
        <v>251.37297331182964</v>
      </c>
      <c r="BC34" s="91">
        <f>'[2]EU Inhabitants'!AX42*('[2]Weighted Average'!AX11/1000)*('[2]Waste Bin detailed'!$F$24/100)</f>
        <v>251.37393692110771</v>
      </c>
      <c r="BD34" s="91">
        <f>'[2]EU Inhabitants'!AY42*('[2]Weighted Average'!AY11/1000)*('[2]Waste Bin detailed'!$F$24/100)</f>
        <v>251.37467394381278</v>
      </c>
      <c r="BE34" s="91">
        <f>'[2]EU Inhabitants'!AZ42*('[2]Weighted Average'!AZ11/1000)*('[2]Waste Bin detailed'!$F$24/100)</f>
        <v>251.37523849667801</v>
      </c>
    </row>
    <row r="35" spans="1:57" x14ac:dyDescent="0.35">
      <c r="A35" s="86" t="s">
        <v>636</v>
      </c>
      <c r="C35" s="86" t="s">
        <v>5</v>
      </c>
      <c r="D35" s="87" t="s">
        <v>621</v>
      </c>
      <c r="F35" s="92" t="s">
        <v>630</v>
      </c>
      <c r="G35" s="91">
        <f>SUM(G4:G34)</f>
        <v>1842.7449804425037</v>
      </c>
      <c r="H35" s="91">
        <f t="shared" ref="H35:BE35" si="0">SUM(H4:H34)</f>
        <v>1846.6165655357552</v>
      </c>
      <c r="I35" s="91">
        <f t="shared" si="0"/>
        <v>1849.6136289368587</v>
      </c>
      <c r="J35" s="91">
        <f t="shared" si="0"/>
        <v>1856.3178937862449</v>
      </c>
      <c r="K35" s="91">
        <f t="shared" si="0"/>
        <v>1863.5717642697355</v>
      </c>
      <c r="L35" s="91">
        <f t="shared" si="0"/>
        <v>1871.5882536543211</v>
      </c>
      <c r="M35" s="91">
        <f t="shared" si="0"/>
        <v>1878.68180294993</v>
      </c>
      <c r="N35" s="91">
        <f t="shared" si="0"/>
        <v>1885.6402668058006</v>
      </c>
      <c r="O35" s="91">
        <f t="shared" si="0"/>
        <v>1893.1672960696606</v>
      </c>
      <c r="P35" s="91">
        <f t="shared" si="0"/>
        <v>1900.0213637913262</v>
      </c>
      <c r="Q35" s="91">
        <f t="shared" si="0"/>
        <v>1904.018327671409</v>
      </c>
      <c r="R35" s="91">
        <f t="shared" si="0"/>
        <v>1902.71567658975</v>
      </c>
      <c r="S35" s="91">
        <f t="shared" si="0"/>
        <v>1907.0083564730598</v>
      </c>
      <c r="T35" s="91">
        <f t="shared" si="0"/>
        <v>1911.6325263887659</v>
      </c>
      <c r="U35" s="91">
        <f t="shared" si="0"/>
        <v>1920.0828035332897</v>
      </c>
      <c r="V35" s="91">
        <f t="shared" si="0"/>
        <v>1925.7359547752219</v>
      </c>
      <c r="W35" s="91">
        <f t="shared" si="0"/>
        <v>1932.9494853732383</v>
      </c>
      <c r="X35" s="91">
        <f t="shared" si="0"/>
        <v>1938.2897840131679</v>
      </c>
      <c r="Y35" s="91">
        <f t="shared" si="0"/>
        <v>1942.8943124306386</v>
      </c>
      <c r="Z35" s="91">
        <f t="shared" si="0"/>
        <v>1971.8143068088452</v>
      </c>
      <c r="AA35" s="91">
        <f t="shared" si="0"/>
        <v>1977.0788857117645</v>
      </c>
      <c r="AB35" s="91">
        <f t="shared" si="0"/>
        <v>1975.7158999736878</v>
      </c>
      <c r="AC35" s="91">
        <f t="shared" si="0"/>
        <v>1975.176033124277</v>
      </c>
      <c r="AD35" s="91">
        <f t="shared" si="0"/>
        <v>1983.4476497163262</v>
      </c>
      <c r="AE35" s="91">
        <f t="shared" si="0"/>
        <v>1998.6607312120591</v>
      </c>
      <c r="AF35" s="91">
        <f t="shared" si="0"/>
        <v>1999.8901518953119</v>
      </c>
      <c r="AG35" s="91">
        <f t="shared" si="0"/>
        <v>2000.55835708057</v>
      </c>
      <c r="AH35" s="91">
        <f t="shared" si="0"/>
        <v>2000.7019817956564</v>
      </c>
      <c r="AI35" s="91">
        <f t="shared" si="0"/>
        <v>2000.2419070001024</v>
      </c>
      <c r="AJ35" s="91">
        <f t="shared" si="0"/>
        <v>1999.8913167039259</v>
      </c>
      <c r="AK35" s="91">
        <f t="shared" si="0"/>
        <v>1999.5473364580462</v>
      </c>
      <c r="AL35" s="91">
        <f t="shared" si="0"/>
        <v>1999.1702183516747</v>
      </c>
      <c r="AM35" s="91">
        <f t="shared" si="0"/>
        <v>1998.7648086500246</v>
      </c>
      <c r="AN35" s="91">
        <f t="shared" si="0"/>
        <v>1998.4023473967113</v>
      </c>
      <c r="AO35" s="91">
        <f t="shared" si="0"/>
        <v>1998.0587465528247</v>
      </c>
      <c r="AP35" s="91">
        <f t="shared" si="0"/>
        <v>1998.3041843450203</v>
      </c>
      <c r="AQ35" s="91">
        <f t="shared" si="0"/>
        <v>1998.4534966378267</v>
      </c>
      <c r="AR35" s="91">
        <f t="shared" si="0"/>
        <v>1998.5086561949752</v>
      </c>
      <c r="AS35" s="91">
        <f t="shared" si="0"/>
        <v>1998.4666674129626</v>
      </c>
      <c r="AT35" s="91">
        <f t="shared" si="0"/>
        <v>1998.2856001818409</v>
      </c>
      <c r="AU35" s="91">
        <f t="shared" si="0"/>
        <v>1998.015982075744</v>
      </c>
      <c r="AV35" s="91">
        <f t="shared" si="0"/>
        <v>1997.6006043639579</v>
      </c>
      <c r="AW35" s="91">
        <f t="shared" si="0"/>
        <v>1997.0290196184571</v>
      </c>
      <c r="AX35" s="91">
        <f t="shared" si="0"/>
        <v>1996.2937977592769</v>
      </c>
      <c r="AY35" s="91">
        <f t="shared" si="0"/>
        <v>1995.3824166509435</v>
      </c>
      <c r="AZ35" s="91">
        <f t="shared" si="0"/>
        <v>1994.291908943246</v>
      </c>
      <c r="BA35" s="91">
        <f t="shared" si="0"/>
        <v>1993.0481831763257</v>
      </c>
      <c r="BB35" s="91">
        <f t="shared" si="0"/>
        <v>1991.5929321205488</v>
      </c>
      <c r="BC35" s="91">
        <f t="shared" si="0"/>
        <v>1989.9523602603924</v>
      </c>
      <c r="BD35" s="91">
        <f t="shared" si="0"/>
        <v>1988.0835204529506</v>
      </c>
      <c r="BE35" s="91">
        <f t="shared" si="0"/>
        <v>1986.032006301557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87B57-F9B6-4337-B121-6248D67E371C}">
  <sheetPr>
    <tabColor rgb="FF92D050"/>
  </sheetPr>
  <dimension ref="A1:BE35"/>
  <sheetViews>
    <sheetView topLeftCell="A10" zoomScale="66" zoomScaleNormal="66" workbookViewId="0">
      <selection activeCell="F47" sqref="F47"/>
    </sheetView>
  </sheetViews>
  <sheetFormatPr baseColWidth="10" defaultColWidth="11.453125" defaultRowHeight="14.5" x14ac:dyDescent="0.35"/>
  <cols>
    <col min="1" max="1" width="43.1796875" style="86" bestFit="1" customWidth="1"/>
    <col min="2" max="2" width="11.453125" style="86"/>
    <col min="3" max="3" width="22.54296875" style="86" bestFit="1" customWidth="1"/>
    <col min="4" max="4" width="11.453125" style="86"/>
    <col min="5" max="5" width="21.7265625" style="86" bestFit="1" customWidth="1"/>
    <col min="6" max="6" width="21.1796875" style="86" customWidth="1"/>
    <col min="7" max="16384" width="11.453125" style="86"/>
  </cols>
  <sheetData>
    <row r="1" spans="1:57" x14ac:dyDescent="0.35">
      <c r="F1" s="86" t="s">
        <v>626</v>
      </c>
    </row>
    <row r="2" spans="1:57" x14ac:dyDescent="0.35">
      <c r="F2" s="86" t="s">
        <v>627</v>
      </c>
    </row>
    <row r="3" spans="1:57" x14ac:dyDescent="0.35">
      <c r="A3" s="86" t="s">
        <v>615</v>
      </c>
      <c r="B3" s="86" t="s">
        <v>613</v>
      </c>
      <c r="C3" s="86" t="s">
        <v>618</v>
      </c>
      <c r="D3" s="86" t="s">
        <v>620</v>
      </c>
      <c r="E3" s="86" t="s">
        <v>619</v>
      </c>
      <c r="F3" s="86" t="s">
        <v>614</v>
      </c>
      <c r="G3" s="86">
        <v>2000</v>
      </c>
      <c r="H3" s="86">
        <v>2001</v>
      </c>
      <c r="I3" s="86">
        <v>2002</v>
      </c>
      <c r="J3" s="86">
        <v>2003</v>
      </c>
      <c r="K3" s="86">
        <v>2004</v>
      </c>
      <c r="L3" s="86">
        <v>2005</v>
      </c>
      <c r="M3" s="86">
        <v>2006</v>
      </c>
      <c r="N3" s="86">
        <v>2007</v>
      </c>
      <c r="O3" s="86">
        <v>2008</v>
      </c>
      <c r="P3" s="86">
        <v>2009</v>
      </c>
      <c r="Q3" s="86">
        <v>2010</v>
      </c>
      <c r="R3" s="86">
        <v>2011</v>
      </c>
      <c r="S3" s="86">
        <v>2012</v>
      </c>
      <c r="T3" s="86">
        <v>2013</v>
      </c>
      <c r="U3" s="86">
        <v>2014</v>
      </c>
      <c r="V3" s="86">
        <v>2015</v>
      </c>
      <c r="W3" s="86">
        <v>2016</v>
      </c>
      <c r="X3" s="86">
        <v>2017</v>
      </c>
      <c r="Y3" s="86">
        <v>2018</v>
      </c>
      <c r="Z3" s="86">
        <v>2019</v>
      </c>
      <c r="AA3" s="86">
        <v>2020</v>
      </c>
      <c r="AB3" s="86">
        <v>2021</v>
      </c>
      <c r="AC3" s="86">
        <v>2022</v>
      </c>
      <c r="AD3" s="86">
        <v>2023</v>
      </c>
      <c r="AE3" s="86">
        <v>2024</v>
      </c>
      <c r="AF3" s="86">
        <v>2025</v>
      </c>
      <c r="AG3" s="86">
        <v>2026</v>
      </c>
      <c r="AH3" s="86">
        <v>2027</v>
      </c>
      <c r="AI3" s="86">
        <v>2028</v>
      </c>
      <c r="AJ3" s="86">
        <v>2029</v>
      </c>
      <c r="AK3" s="86">
        <v>2030</v>
      </c>
      <c r="AL3" s="86">
        <v>2031</v>
      </c>
      <c r="AM3" s="86">
        <v>2032</v>
      </c>
      <c r="AN3" s="86">
        <v>2033</v>
      </c>
      <c r="AO3" s="86">
        <v>2034</v>
      </c>
      <c r="AP3" s="86">
        <v>2035</v>
      </c>
      <c r="AQ3" s="86">
        <v>2036</v>
      </c>
      <c r="AR3" s="86">
        <v>2037</v>
      </c>
      <c r="AS3" s="86">
        <v>2038</v>
      </c>
      <c r="AT3" s="86">
        <v>2039</v>
      </c>
      <c r="AU3" s="86">
        <v>2040</v>
      </c>
      <c r="AV3" s="86">
        <v>2041</v>
      </c>
      <c r="AW3" s="86">
        <v>2042</v>
      </c>
      <c r="AX3" s="86">
        <v>2043</v>
      </c>
      <c r="AY3" s="86">
        <v>2044</v>
      </c>
      <c r="AZ3" s="86">
        <v>2045</v>
      </c>
      <c r="BA3" s="86">
        <v>2046</v>
      </c>
      <c r="BB3" s="86">
        <v>2047</v>
      </c>
      <c r="BC3" s="86">
        <v>2048</v>
      </c>
      <c r="BD3" s="86">
        <v>2049</v>
      </c>
      <c r="BE3" s="86">
        <v>2050</v>
      </c>
    </row>
    <row r="4" spans="1:57" x14ac:dyDescent="0.35">
      <c r="A4" s="86" t="s">
        <v>636</v>
      </c>
      <c r="C4" s="86" t="s">
        <v>591</v>
      </c>
      <c r="D4" s="87" t="s">
        <v>621</v>
      </c>
      <c r="E4" s="87"/>
      <c r="F4" s="90" t="s">
        <v>42</v>
      </c>
      <c r="G4" s="91">
        <f>'[2]EU Inhabitants'!B12*([2]Sources!$C$3/1000)*('[2]Waste Bin detailed'!$F$20/100)</f>
        <v>351.33366403103093</v>
      </c>
      <c r="H4" s="91">
        <f>'[2]EU Inhabitants'!C12*([2]Sources!$C$3/1000)*('[2]Waste Bin detailed'!$F$20/100)</f>
        <v>352.16846486647768</v>
      </c>
      <c r="I4" s="91">
        <f>'[2]EU Inhabitants'!D12*([2]Sources!$C$3/1000)*('[2]Waste Bin detailed'!$F$20/100)</f>
        <v>353.75753394002686</v>
      </c>
      <c r="J4" s="91">
        <f>'[2]EU Inhabitants'!E12*([2]Sources!$C$3/1000)*('[2]Waste Bin detailed'!$F$20/100)</f>
        <v>355.34001491869316</v>
      </c>
      <c r="K4" s="91">
        <f>'[2]EU Inhabitants'!F12*([2]Sources!$C$3/1000)*('[2]Waste Bin detailed'!$F$20/100)</f>
        <v>356.73233328360436</v>
      </c>
      <c r="L4" s="91">
        <f>'[2]EU Inhabitants'!G12*([2]Sources!$C$3/1000)*('[2]Waste Bin detailed'!$F$20/100)</f>
        <v>358.42845889900047</v>
      </c>
      <c r="M4" s="91">
        <f>'[2]EU Inhabitants'!H12*([2]Sources!$C$3/1000)*('[2]Waste Bin detailed'!$F$20/100)</f>
        <v>360.67698940772789</v>
      </c>
      <c r="N4" s="91">
        <f>'[2]EU Inhabitants'!I12*([2]Sources!$C$3/1000)*('[2]Waste Bin detailed'!$F$20/100)</f>
        <v>363.18705355810835</v>
      </c>
      <c r="O4" s="91">
        <f>'[2]EU Inhabitants'!J12*([2]Sources!$C$3/1000)*('[2]Waste Bin detailed'!$F$20/100)</f>
        <v>366.01211099507685</v>
      </c>
      <c r="P4" s="91">
        <f>'[2]EU Inhabitants'!K12*([2]Sources!$C$3/1000)*('[2]Waste Bin detailed'!$F$20/100)</f>
        <v>368.97037147545882</v>
      </c>
      <c r="Q4" s="91">
        <f>'[2]EU Inhabitants'!L12*([2]Sources!$C$3/1000)*('[2]Waste Bin detailed'!$F$20/100)</f>
        <v>371.94959719528572</v>
      </c>
      <c r="R4" s="91">
        <f>'[2]EU Inhabitants'!M12*([2]Sources!$C$3/1000)*('[2]Waste Bin detailed'!$F$20/100)</f>
        <v>377.46482768909448</v>
      </c>
      <c r="S4" s="91">
        <f>'[2]EU Inhabitants'!N12*([2]Sources!$C$3/1000)*('[2]Waste Bin detailed'!$F$20/100)</f>
        <v>380.04691481426227</v>
      </c>
      <c r="T4" s="91">
        <f>'[2]EU Inhabitants'!O12*([2]Sources!$C$3/1000)*('[2]Waste Bin detailed'!$F$20/100)</f>
        <v>382.17723705803377</v>
      </c>
      <c r="U4" s="91">
        <f>'[2]EU Inhabitants'!P12*([2]Sources!$C$3/1000)*('[2]Waste Bin detailed'!$F$20/100)</f>
        <v>383.64809786662693</v>
      </c>
      <c r="V4" s="91">
        <f>'[2]EU Inhabitants'!Q12*([2]Sources!$C$3/1000)*('[2]Waste Bin detailed'!$F$20/100)</f>
        <v>385.58451738027753</v>
      </c>
      <c r="W4" s="91">
        <f>'[2]EU Inhabitants'!R12*([2]Sources!$C$3/1000)*('[2]Waste Bin detailed'!$F$20/100)</f>
        <v>388.11829180963753</v>
      </c>
      <c r="X4" s="91">
        <f>'[2]EU Inhabitants'!S12*([2]Sources!$C$3/1000)*('[2]Waste Bin detailed'!$F$20/100)</f>
        <v>389.51174250335674</v>
      </c>
      <c r="Y4" s="91">
        <f>'[2]EU Inhabitants'!T12*([2]Sources!$C$3/1000)*('[2]Waste Bin detailed'!$F$20/100)</f>
        <v>391.11971803670002</v>
      </c>
      <c r="Z4" s="91">
        <f>'[2]EU Inhabitants'!U12*([2]Sources!$C$9/1000)*('[2]Waste Bin detailed'!$F$20/100)</f>
        <v>491.34144599433097</v>
      </c>
      <c r="AA4" s="91">
        <f>'[2]EU Inhabitants'!V12*([2]Sources!$C$9/1000)*('[2]Waste Bin detailed'!$F$20/100)</f>
        <v>494.2117708488737</v>
      </c>
      <c r="AB4" s="91">
        <f>'[2]EU Inhabitants'!W12*([2]Sources!$C$9/1000)*('[2]Waste Bin detailed'!$F$20/100)</f>
        <v>495.59831605251384</v>
      </c>
      <c r="AC4" s="91">
        <f>'[2]EU Inhabitants'!X12*([2]Sources!$C$9/1000)*('[2]Waste Bin detailed'!$F$20/100)</f>
        <v>498.29428800537079</v>
      </c>
      <c r="AD4" s="91">
        <f>'[2]EU Inhabitants'!Y12*([2]Sources!$C$9/1000)*('[2]Waste Bin detailed'!$F$20/100)</f>
        <v>503.66311353125468</v>
      </c>
      <c r="AE4" s="91">
        <f>'[2]EU Inhabitants'!Z12*([2]Sources!$C$9/1000)*('[2]Waste Bin detailed'!$F$20/100)</f>
        <v>505.67544196628381</v>
      </c>
      <c r="AF4" s="91">
        <f>'[2]EU Inhabitants'!AA12*([2]Sources!$C$9/1000)*('[2]Waste Bin detailed'!$F$20/100)</f>
        <v>507.37813852006565</v>
      </c>
      <c r="AG4" s="91">
        <f>'[2]EU Inhabitants'!AB12*([2]Sources!$C$9/1000)*('[2]Waste Bin detailed'!$F$20/100)</f>
        <v>509.0157261673877</v>
      </c>
      <c r="AH4" s="91">
        <f>'[2]EU Inhabitants'!AC12*([2]Sources!$C$9/1000)*('[2]Waste Bin detailed'!$F$20/100)</f>
        <v>510.58563143368639</v>
      </c>
      <c r="AI4" s="91">
        <f>'[2]EU Inhabitants'!AD12*([2]Sources!$C$9/1000)*('[2]Waste Bin detailed'!$F$20/100)</f>
        <v>512.08403699835901</v>
      </c>
      <c r="AJ4" s="91">
        <f>'[2]EU Inhabitants'!AE12*([2]Sources!$C$9/1000)*('[2]Waste Bin detailed'!$F$20/100)</f>
        <v>513.58265701924506</v>
      </c>
      <c r="AK4" s="91">
        <f>'[2]EU Inhabitants'!AF12*([2]Sources!$C$9/1000)*('[2]Waste Bin detailed'!$F$20/100)</f>
        <v>515.08286401611224</v>
      </c>
      <c r="AL4" s="91">
        <f>'[2]EU Inhabitants'!AG12*([2]Sources!$C$9/1000)*('[2]Waste Bin detailed'!$F$20/100)</f>
        <v>516.56582873340301</v>
      </c>
      <c r="AM4" s="91">
        <f>'[2]EU Inhabitants'!AH12*([2]Sources!$C$9/1000)*('[2]Waste Bin detailed'!$F$20/100)</f>
        <v>518.02400231239744</v>
      </c>
      <c r="AN4" s="91">
        <f>'[2]EU Inhabitants'!AI12*([2]Sources!$C$9/1000)*('[2]Waste Bin detailed'!$F$20/100)</f>
        <v>519.46403289571833</v>
      </c>
      <c r="AO4" s="91">
        <f>'[2]EU Inhabitants'!AJ12*([2]Sources!$C$9/1000)*('[2]Waste Bin detailed'!$F$20/100)</f>
        <v>520.88682119946293</v>
      </c>
      <c r="AP4" s="91">
        <f>'[2]EU Inhabitants'!AK12*([2]Sources!$C$9/1000)*('[2]Waste Bin detailed'!$F$20/100)</f>
        <v>522.40804490526625</v>
      </c>
      <c r="AQ4" s="91">
        <f>'[2]EU Inhabitants'!AL12*([2]Sources!$C$9/1000)*('[2]Waste Bin detailed'!$F$20/100)</f>
        <v>523.91357041623155</v>
      </c>
      <c r="AR4" s="91">
        <f>'[2]EU Inhabitants'!AM12*([2]Sources!$C$9/1000)*('[2]Waste Bin detailed'!$F$20/100)</f>
        <v>525.36217924809785</v>
      </c>
      <c r="AS4" s="91">
        <f>'[2]EU Inhabitants'!AN12*([2]Sources!$C$9/1000)*('[2]Waste Bin detailed'!$F$20/100)</f>
        <v>526.77651797702526</v>
      </c>
      <c r="AT4" s="91">
        <f>'[2]EU Inhabitants'!AO12*([2]Sources!$C$9/1000)*('[2]Waste Bin detailed'!$F$20/100)</f>
        <v>528.13574145904818</v>
      </c>
      <c r="AU4" s="91">
        <f>'[2]EU Inhabitants'!AP12*([2]Sources!$C$9/1000)*('[2]Waste Bin detailed'!$F$20/100)</f>
        <v>529.44177980008953</v>
      </c>
      <c r="AV4" s="91">
        <f>'[2]EU Inhabitants'!AQ12*([2]Sources!$C$9/1000)*('[2]Waste Bin detailed'!$F$20/100)</f>
        <v>530.69004363717738</v>
      </c>
      <c r="AW4" s="91">
        <f>'[2]EU Inhabitants'!AR12*([2]Sources!$C$9/1000)*('[2]Waste Bin detailed'!$F$20/100)</f>
        <v>531.87371326271818</v>
      </c>
      <c r="AX4" s="91">
        <f>'[2]EU Inhabitants'!AS12*([2]Sources!$C$9/1000)*('[2]Waste Bin detailed'!$F$20/100)</f>
        <v>532.98669812024468</v>
      </c>
      <c r="AY4" s="91">
        <f>'[2]EU Inhabitants'!AT12*([2]Sources!$C$9/1000)*('[2]Waste Bin detailed'!$F$20/100)</f>
        <v>534.02951290466956</v>
      </c>
      <c r="AZ4" s="91">
        <f>'[2]EU Inhabitants'!AU12*([2]Sources!$C$9/1000)*('[2]Waste Bin detailed'!$F$20/100)</f>
        <v>535.00327278830378</v>
      </c>
      <c r="BA4" s="91">
        <f>'[2]EU Inhabitants'!AV12*([2]Sources!$C$9/1000)*('[2]Waste Bin detailed'!$F$20/100)</f>
        <v>535.91063702819645</v>
      </c>
      <c r="BB4" s="91">
        <f>'[2]EU Inhabitants'!AW12*([2]Sources!$C$9/1000)*('[2]Waste Bin detailed'!$F$20/100)</f>
        <v>536.73037445919738</v>
      </c>
      <c r="BC4" s="91">
        <f>'[2]EU Inhabitants'!AX12*([2]Sources!$C$9/1000)*('[2]Waste Bin detailed'!$F$20/100)</f>
        <v>537.46548746829785</v>
      </c>
      <c r="BD4" s="91">
        <f>'[2]EU Inhabitants'!AY12*([2]Sources!$C$9/1000)*('[2]Waste Bin detailed'!$F$20/100)</f>
        <v>538.10984260778753</v>
      </c>
      <c r="BE4" s="91">
        <f>'[2]EU Inhabitants'!AZ12*([2]Sources!$C$9/1000)*('[2]Waste Bin detailed'!$F$20/100)</f>
        <v>538.67956698493219</v>
      </c>
    </row>
    <row r="5" spans="1:57" x14ac:dyDescent="0.35">
      <c r="A5" s="86" t="s">
        <v>636</v>
      </c>
      <c r="C5" s="86" t="s">
        <v>591</v>
      </c>
      <c r="D5" s="87" t="s">
        <v>621</v>
      </c>
      <c r="E5" s="87"/>
      <c r="F5" s="90" t="s">
        <v>43</v>
      </c>
      <c r="G5" s="91">
        <f>'[2]EU Inhabitants'!B13*('[2]Weighted Average'!B11/1000)*('[2]Waste Bin detailed'!$F$20/100)</f>
        <v>469.89800497320959</v>
      </c>
      <c r="H5" s="91">
        <f>'[2]EU Inhabitants'!C13*('[2]Weighted Average'!C11/1000)*('[2]Waste Bin detailed'!$F$20/100)</f>
        <v>467.52105630910734</v>
      </c>
      <c r="I5" s="91">
        <f>'[2]EU Inhabitants'!D13*('[2]Weighted Average'!D11/1000)*('[2]Waste Bin detailed'!$F$20/100)</f>
        <v>451.43331746833132</v>
      </c>
      <c r="J5" s="91">
        <f>'[2]EU Inhabitants'!E13*('[2]Weighted Average'!E11/1000)*('[2]Waste Bin detailed'!$F$20/100)</f>
        <v>447.8003212041873</v>
      </c>
      <c r="K5" s="91">
        <f>'[2]EU Inhabitants'!F13*('[2]Weighted Average'!F11/1000)*('[2]Waste Bin detailed'!$F$20/100)</f>
        <v>444.35790267113737</v>
      </c>
      <c r="L5" s="91">
        <f>'[2]EU Inhabitants'!G13*('[2]Weighted Average'!G11/1000)*('[2]Waste Bin detailed'!$F$20/100)</f>
        <v>441.15218311658464</v>
      </c>
      <c r="M5" s="91">
        <f>'[2]EU Inhabitants'!H13*('[2]Weighted Average'!H11/1000)*('[2]Waste Bin detailed'!$F$20/100)</f>
        <v>437.75427351842768</v>
      </c>
      <c r="N5" s="91">
        <f>'[2]EU Inhabitants'!I13*('[2]Weighted Average'!I11/1000)*('[2]Waste Bin detailed'!$F$20/100)</f>
        <v>434.43490114930881</v>
      </c>
      <c r="O5" s="91">
        <f>'[2]EU Inhabitants'!J13*('[2]Weighted Average'!J11/1000)*('[2]Waste Bin detailed'!$F$20/100)</f>
        <v>431.20949048399029</v>
      </c>
      <c r="P5" s="91">
        <f>'[2]EU Inhabitants'!K13*('[2]Weighted Average'!K11/1000)*('[2]Waste Bin detailed'!$F$20/100)</f>
        <v>428.19910119691411</v>
      </c>
      <c r="Q5" s="91">
        <f>'[2]EU Inhabitants'!L13*('[2]Weighted Average'!L11/1000)*('[2]Waste Bin detailed'!$F$20/100)</f>
        <v>425.48426473463911</v>
      </c>
      <c r="R5" s="91">
        <f>'[2]EU Inhabitants'!M13*('[2]Weighted Average'!M11/1000)*('[2]Waste Bin detailed'!$F$20/100)</f>
        <v>422.24277111935066</v>
      </c>
      <c r="S5" s="91">
        <f>'[2]EU Inhabitants'!N13*('[2]Weighted Average'!N11/1000)*('[2]Waste Bin detailed'!$F$20/100)</f>
        <v>419.76779060522119</v>
      </c>
      <c r="T5" s="91">
        <f>'[2]EU Inhabitants'!O13*('[2]Weighted Average'!O11/1000)*('[2]Waste Bin detailed'!$F$20/100)</f>
        <v>417.31269706085629</v>
      </c>
      <c r="U5" s="91">
        <f>'[2]EU Inhabitants'!P13*('[2]Weighted Average'!P11/1000)*('[2]Waste Bin detailed'!$F$20/100)</f>
        <v>415.13284834299577</v>
      </c>
      <c r="V5" s="91">
        <f>'[2]EU Inhabitants'!Q13*('[2]Weighted Average'!Q11/1000)*('[2]Waste Bin detailed'!$F$20/100)</f>
        <v>412.71151580330957</v>
      </c>
      <c r="W5" s="91">
        <f>'[2]EU Inhabitants'!R13*('[2]Weighted Average'!R11/1000)*('[2]Waste Bin detailed'!$F$20/100)</f>
        <v>410.06042572276516</v>
      </c>
      <c r="X5" s="91">
        <f>'[2]EU Inhabitants'!S13*('[2]Weighted Average'!S11/1000)*('[2]Waste Bin detailed'!$F$20/100)</f>
        <v>407.16563180126496</v>
      </c>
      <c r="Y5" s="91">
        <f>'[2]EU Inhabitants'!T13*('[2]Weighted Average'!T11/1000)*('[2]Waste Bin detailed'!$F$20/100)</f>
        <v>404.21938165269341</v>
      </c>
      <c r="Z5" s="91">
        <f>'[2]EU Inhabitants'!U13*('[2]Weighted Average'!U11/1000)*('[2]Waste Bin detailed'!$F$20/100)</f>
        <v>407.99347936556472</v>
      </c>
      <c r="AA5" s="91">
        <f>'[2]EU Inhabitants'!V13*('[2]Weighted Average'!V11/1000)*('[2]Waste Bin detailed'!$F$20/100)</f>
        <v>405.16424893835296</v>
      </c>
      <c r="AB5" s="91">
        <f>'[2]EU Inhabitants'!W13*('[2]Weighted Average'!W11/1000)*('[2]Waste Bin detailed'!$F$20/100)</f>
        <v>403.15354629348815</v>
      </c>
      <c r="AC5" s="91">
        <f>'[2]EU Inhabitants'!X13*('[2]Weighted Average'!X11/1000)*('[2]Waste Bin detailed'!$F$20/100)</f>
        <v>398.6453725076617</v>
      </c>
      <c r="AD5" s="91">
        <f>'[2]EU Inhabitants'!Y13*('[2]Weighted Average'!Y11/1000)*('[2]Waste Bin detailed'!$F$20/100)</f>
        <v>375.87831706303115</v>
      </c>
      <c r="AE5" s="91">
        <f>'[2]EU Inhabitants'!Z13*('[2]Weighted Average'!Z11/1000)*('[2]Waste Bin detailed'!$F$20/100)</f>
        <v>403.24305840721877</v>
      </c>
      <c r="AF5" s="91">
        <f>'[2]EU Inhabitants'!AA13*('[2]Weighted Average'!AA11/1000)*('[2]Waste Bin detailed'!$F$20/100)</f>
        <v>399.81385197757157</v>
      </c>
      <c r="AG5" s="91">
        <f>'[2]EU Inhabitants'!AB13*('[2]Weighted Average'!AB11/1000)*('[2]Waste Bin detailed'!$F$20/100)</f>
        <v>396.4217640114851</v>
      </c>
      <c r="AH5" s="91">
        <f>'[2]EU Inhabitants'!AC13*('[2]Weighted Average'!AC11/1000)*('[2]Waste Bin detailed'!$F$20/100)</f>
        <v>393.03190827523213</v>
      </c>
      <c r="AI5" s="91">
        <f>'[2]EU Inhabitants'!AD13*('[2]Weighted Average'!AD11/1000)*('[2]Waste Bin detailed'!$F$20/100)</f>
        <v>389.62615986512253</v>
      </c>
      <c r="AJ5" s="91">
        <f>'[2]EU Inhabitants'!AE13*('[2]Weighted Average'!AE11/1000)*('[2]Waste Bin detailed'!$F$20/100)</f>
        <v>386.33746017243737</v>
      </c>
      <c r="AK5" s="91">
        <f>'[2]EU Inhabitants'!AF13*('[2]Weighted Average'!AF11/1000)*('[2]Waste Bin detailed'!$F$20/100)</f>
        <v>383.13584157512048</v>
      </c>
      <c r="AL5" s="91">
        <f>'[2]EU Inhabitants'!AG13*('[2]Weighted Average'!AG11/1000)*('[2]Waste Bin detailed'!$F$20/100)</f>
        <v>380.03129160864836</v>
      </c>
      <c r="AM5" s="91">
        <f>'[2]EU Inhabitants'!AH13*('[2]Weighted Average'!AH11/1000)*('[2]Waste Bin detailed'!$F$20/100)</f>
        <v>377.02159407183768</v>
      </c>
      <c r="AN5" s="91">
        <f>'[2]EU Inhabitants'!AI13*('[2]Weighted Average'!AI11/1000)*('[2]Waste Bin detailed'!$F$20/100)</f>
        <v>374.12686620564193</v>
      </c>
      <c r="AO5" s="91">
        <f>'[2]EU Inhabitants'!AJ13*('[2]Weighted Average'!AJ11/1000)*('[2]Waste Bin detailed'!$F$20/100)</f>
        <v>371.40431061393099</v>
      </c>
      <c r="AP5" s="91">
        <f>'[2]EU Inhabitants'!AK13*('[2]Weighted Average'!AK11/1000)*('[2]Waste Bin detailed'!$F$20/100)</f>
        <v>369.13949684453485</v>
      </c>
      <c r="AQ5" s="91">
        <f>'[2]EU Inhabitants'!AL13*('[2]Weighted Average'!AL11/1000)*('[2]Waste Bin detailed'!$F$20/100)</f>
        <v>366.93255834325385</v>
      </c>
      <c r="AR5" s="91">
        <f>'[2]EU Inhabitants'!AM13*('[2]Weighted Average'!AM11/1000)*('[2]Waste Bin detailed'!$F$20/100)</f>
        <v>364.77203626121121</v>
      </c>
      <c r="AS5" s="91">
        <f>'[2]EU Inhabitants'!AN13*('[2]Weighted Average'!AN11/1000)*('[2]Waste Bin detailed'!$F$20/100)</f>
        <v>362.66203794693018</v>
      </c>
      <c r="AT5" s="91">
        <f>'[2]EU Inhabitants'!AO13*('[2]Weighted Average'!AO11/1000)*('[2]Waste Bin detailed'!$F$20/100)</f>
        <v>360.65630039189892</v>
      </c>
      <c r="AU5" s="91">
        <f>'[2]EU Inhabitants'!AP13*('[2]Weighted Average'!AP11/1000)*('[2]Waste Bin detailed'!$F$20/100)</f>
        <v>358.74060732293191</v>
      </c>
      <c r="AV5" s="91">
        <f>'[2]EU Inhabitants'!AQ13*('[2]Weighted Average'!AQ11/1000)*('[2]Waste Bin detailed'!$F$20/100)</f>
        <v>356.8653553389733</v>
      </c>
      <c r="AW5" s="91">
        <f>'[2]EU Inhabitants'!AR13*('[2]Weighted Average'!AR11/1000)*('[2]Waste Bin detailed'!$F$20/100)</f>
        <v>355.04292650194679</v>
      </c>
      <c r="AX5" s="91">
        <f>'[2]EU Inhabitants'!AS13*('[2]Weighted Average'!AS11/1000)*('[2]Waste Bin detailed'!$F$20/100)</f>
        <v>353.25811149246118</v>
      </c>
      <c r="AY5" s="91">
        <f>'[2]EU Inhabitants'!AT13*('[2]Weighted Average'!AT11/1000)*('[2]Waste Bin detailed'!$F$20/100)</f>
        <v>351.49878137842245</v>
      </c>
      <c r="AZ5" s="91">
        <f>'[2]EU Inhabitants'!AU13*('[2]Weighted Average'!AU11/1000)*('[2]Waste Bin detailed'!$F$20/100)</f>
        <v>349.7781806098422</v>
      </c>
      <c r="BA5" s="91">
        <f>'[2]EU Inhabitants'!AV13*('[2]Weighted Average'!AV11/1000)*('[2]Waste Bin detailed'!$F$20/100)</f>
        <v>348.06328085895979</v>
      </c>
      <c r="BB5" s="91">
        <f>'[2]EU Inhabitants'!AW13*('[2]Weighted Average'!AW11/1000)*('[2]Waste Bin detailed'!$F$20/100)</f>
        <v>346.37107816671681</v>
      </c>
      <c r="BC5" s="91">
        <f>'[2]EU Inhabitants'!AX13*('[2]Weighted Average'!AX11/1000)*('[2]Waste Bin detailed'!$F$20/100)</f>
        <v>344.69552978193684</v>
      </c>
      <c r="BD5" s="91">
        <f>'[2]EU Inhabitants'!AY13*('[2]Weighted Average'!AY11/1000)*('[2]Waste Bin detailed'!$F$20/100)</f>
        <v>343.04169059490459</v>
      </c>
      <c r="BE5" s="91">
        <f>'[2]EU Inhabitants'!AZ13*('[2]Weighted Average'!AZ11/1000)*('[2]Waste Bin detailed'!$F$20/100)</f>
        <v>341.40462636230308</v>
      </c>
    </row>
    <row r="6" spans="1:57" x14ac:dyDescent="0.35">
      <c r="A6" s="86" t="s">
        <v>636</v>
      </c>
      <c r="C6" s="86" t="s">
        <v>591</v>
      </c>
      <c r="D6" s="87" t="s">
        <v>621</v>
      </c>
      <c r="E6" s="87"/>
      <c r="F6" s="90" t="s">
        <v>46</v>
      </c>
      <c r="G6" s="91">
        <f>'[2]EU Inhabitants'!B14*('[2]Weighted Average'!B11/1000)*('[2]Waste Bin detailed'!$F$20/100)</f>
        <v>589.63873279477491</v>
      </c>
      <c r="H6" s="91">
        <f>'[2]EU Inhabitants'!C14*('[2]Weighted Average'!C11/1000)*('[2]Waste Bin detailed'!$F$20/100)</f>
        <v>586.99390821870907</v>
      </c>
      <c r="I6" s="91">
        <f>'[2]EU Inhabitants'!D14*('[2]Weighted Average'!D11/1000)*('[2]Waste Bin detailed'!$F$20/100)</f>
        <v>585.24103468670023</v>
      </c>
      <c r="J6" s="91">
        <f>'[2]EU Inhabitants'!E14*('[2]Weighted Average'!E11/1000)*('[2]Waste Bin detailed'!$F$20/100)</f>
        <v>584.75023862918545</v>
      </c>
      <c r="K6" s="91">
        <f>'[2]EU Inhabitants'!F14*('[2]Weighted Average'!F11/1000)*('[2]Waste Bin detailed'!$F$20/100)</f>
        <v>584.9318302059952</v>
      </c>
      <c r="L6" s="91">
        <f>'[2]EU Inhabitants'!G14*('[2]Weighted Average'!G11/1000)*('[2]Waste Bin detailed'!$F$20/100)</f>
        <v>585.18624308301355</v>
      </c>
      <c r="M6" s="91">
        <f>'[2]EU Inhabitants'!H14*('[2]Weighted Average'!H11/1000)*('[2]Waste Bin detailed'!$F$20/100)</f>
        <v>586.60334153296606</v>
      </c>
      <c r="N6" s="91">
        <f>'[2]EU Inhabitants'!I14*('[2]Weighted Average'!I11/1000)*('[2]Waste Bin detailed'!$F$20/100)</f>
        <v>588.27268782330623</v>
      </c>
      <c r="O6" s="91">
        <f>'[2]EU Inhabitants'!J14*('[2]Weighted Average'!J11/1000)*('[2]Waste Bin detailed'!$F$20/100)</f>
        <v>593.26689863621959</v>
      </c>
      <c r="P6" s="91">
        <f>'[2]EU Inhabitants'!K14*('[2]Weighted Average'!K11/1000)*('[2]Waste Bin detailed'!$F$20/100)</f>
        <v>597.86256384477963</v>
      </c>
      <c r="Q6" s="91">
        <f>'[2]EU Inhabitants'!L14*('[2]Weighted Average'!L11/1000)*('[2]Waste Bin detailed'!$F$20/100)</f>
        <v>599.78363913239662</v>
      </c>
      <c r="R6" s="91">
        <f>'[2]EU Inhabitants'!M14*('[2]Weighted Average'!M11/1000)*('[2]Waste Bin detailed'!$F$20/100)</f>
        <v>600.85322156123038</v>
      </c>
      <c r="S6" s="91">
        <f>'[2]EU Inhabitants'!N14*('[2]Weighted Average'!N11/1000)*('[2]Waste Bin detailed'!$F$20/100)</f>
        <v>601.8442232658191</v>
      </c>
      <c r="T6" s="91">
        <f>'[2]EU Inhabitants'!O14*('[2]Weighted Average'!O11/1000)*('[2]Waste Bin detailed'!$F$20/100)</f>
        <v>602.44095812331318</v>
      </c>
      <c r="U6" s="91">
        <f>'[2]EU Inhabitants'!P14*('[2]Weighted Average'!P11/1000)*('[2]Waste Bin detailed'!$F$20/100)</f>
        <v>602.29712730018559</v>
      </c>
      <c r="V6" s="91">
        <f>'[2]EU Inhabitants'!Q14*('[2]Weighted Average'!Q11/1000)*('[2]Waste Bin detailed'!$F$20/100)</f>
        <v>603.88057218117615</v>
      </c>
      <c r="W6" s="91">
        <f>'[2]EU Inhabitants'!R14*('[2]Weighted Average'!R11/1000)*('[2]Waste Bin detailed'!$F$20/100)</f>
        <v>604.95443440719282</v>
      </c>
      <c r="X6" s="91">
        <f>'[2]EU Inhabitants'!S14*('[2]Weighted Average'!S11/1000)*('[2]Waste Bin detailed'!$F$20/100)</f>
        <v>606.50766637465733</v>
      </c>
      <c r="Y6" s="91">
        <f>'[2]EU Inhabitants'!T14*('[2]Weighted Average'!T11/1000)*('[2]Waste Bin detailed'!$F$20/100)</f>
        <v>608.33605503194292</v>
      </c>
      <c r="Z6" s="91">
        <f>'[2]EU Inhabitants'!U14*('[2]Weighted Average'!U11/1000)*('[2]Waste Bin detailed'!$F$20/100)</f>
        <v>620.71782122176614</v>
      </c>
      <c r="AA6" s="91">
        <f>'[2]EU Inhabitants'!V14*('[2]Weighted Average'!V11/1000)*('[2]Waste Bin detailed'!$F$20/100)</f>
        <v>623.29180498885864</v>
      </c>
      <c r="AB6" s="91">
        <f>'[2]EU Inhabitants'!W14*('[2]Weighted Average'!W11/1000)*('[2]Waste Bin detailed'!$F$20/100)</f>
        <v>611.72572664406675</v>
      </c>
      <c r="AC6" s="91">
        <f>'[2]EU Inhabitants'!X14*('[2]Weighted Average'!X11/1000)*('[2]Waste Bin detailed'!$F$20/100)</f>
        <v>613.02459425623215</v>
      </c>
      <c r="AD6" s="91">
        <f>'[2]EU Inhabitants'!Y14*('[2]Weighted Average'!Y11/1000)*('[2]Waste Bin detailed'!$F$20/100)</f>
        <v>631.20602174588566</v>
      </c>
      <c r="AE6" s="91">
        <f>'[2]EU Inhabitants'!Z14*('[2]Weighted Average'!Z11/1000)*('[2]Waste Bin detailed'!$F$20/100)</f>
        <v>643.99926129182904</v>
      </c>
      <c r="AF6" s="91">
        <f>'[2]EU Inhabitants'!AA14*('[2]Weighted Average'!AA11/1000)*('[2]Waste Bin detailed'!$F$20/100)</f>
        <v>642.07892976879612</v>
      </c>
      <c r="AG6" s="91">
        <f>'[2]EU Inhabitants'!AB14*('[2]Weighted Average'!AB11/1000)*('[2]Waste Bin detailed'!$F$20/100)</f>
        <v>640.11191729689926</v>
      </c>
      <c r="AH6" s="91">
        <f>'[2]EU Inhabitants'!AC14*('[2]Weighted Average'!AC11/1000)*('[2]Waste Bin detailed'!$F$20/100)</f>
        <v>638.13110514592029</v>
      </c>
      <c r="AI6" s="91">
        <f>'[2]EU Inhabitants'!AD14*('[2]Weighted Average'!AD11/1000)*('[2]Waste Bin detailed'!$F$20/100)</f>
        <v>636.09321672977967</v>
      </c>
      <c r="AJ6" s="91">
        <f>'[2]EU Inhabitants'!AE14*('[2]Weighted Average'!AE11/1000)*('[2]Waste Bin detailed'!$F$20/100)</f>
        <v>634.20990860815641</v>
      </c>
      <c r="AK6" s="91">
        <f>'[2]EU Inhabitants'!AF14*('[2]Weighted Average'!AF11/1000)*('[2]Waste Bin detailed'!$F$20/100)</f>
        <v>632.40425661221252</v>
      </c>
      <c r="AL6" s="91">
        <f>'[2]EU Inhabitants'!AG14*('[2]Weighted Average'!AG11/1000)*('[2]Waste Bin detailed'!$F$20/100)</f>
        <v>630.63570595252634</v>
      </c>
      <c r="AM6" s="91">
        <f>'[2]EU Inhabitants'!AH14*('[2]Weighted Average'!AH11/1000)*('[2]Waste Bin detailed'!$F$20/100)</f>
        <v>628.90476529299349</v>
      </c>
      <c r="AN6" s="91">
        <f>'[2]EU Inhabitants'!AI14*('[2]Weighted Average'!AI11/1000)*('[2]Waste Bin detailed'!$F$20/100)</f>
        <v>627.25222078370689</v>
      </c>
      <c r="AO6" s="91">
        <f>'[2]EU Inhabitants'!AJ14*('[2]Weighted Average'!AJ11/1000)*('[2]Waste Bin detailed'!$F$20/100)</f>
        <v>625.69815735827956</v>
      </c>
      <c r="AP6" s="91">
        <f>'[2]EU Inhabitants'!AK14*('[2]Weighted Average'!AK11/1000)*('[2]Waste Bin detailed'!$F$20/100)</f>
        <v>625.30323979503851</v>
      </c>
      <c r="AQ6" s="91">
        <f>'[2]EU Inhabitants'!AL14*('[2]Weighted Average'!AL11/1000)*('[2]Waste Bin detailed'!$F$20/100)</f>
        <v>624.97228369746756</v>
      </c>
      <c r="AR6" s="91">
        <f>'[2]EU Inhabitants'!AM14*('[2]Weighted Average'!AM11/1000)*('[2]Waste Bin detailed'!$F$20/100)</f>
        <v>624.67361651289093</v>
      </c>
      <c r="AS6" s="91">
        <f>'[2]EU Inhabitants'!AN14*('[2]Weighted Average'!AN11/1000)*('[2]Waste Bin detailed'!$F$20/100)</f>
        <v>624.53549517409442</v>
      </c>
      <c r="AT6" s="91">
        <f>'[2]EU Inhabitants'!AO14*('[2]Weighted Average'!AO11/1000)*('[2]Waste Bin detailed'!$F$20/100)</f>
        <v>624.50268734641998</v>
      </c>
      <c r="AU6" s="91">
        <f>'[2]EU Inhabitants'!AP14*('[2]Weighted Average'!AP11/1000)*('[2]Waste Bin detailed'!$F$20/100)</f>
        <v>624.58341804128861</v>
      </c>
      <c r="AV6" s="91">
        <f>'[2]EU Inhabitants'!AQ14*('[2]Weighted Average'!AQ11/1000)*('[2]Waste Bin detailed'!$F$20/100)</f>
        <v>624.71533080861388</v>
      </c>
      <c r="AW6" s="91">
        <f>'[2]EU Inhabitants'!AR14*('[2]Weighted Average'!AR11/1000)*('[2]Waste Bin detailed'!$F$20/100)</f>
        <v>624.88816770468486</v>
      </c>
      <c r="AX6" s="91">
        <f>'[2]EU Inhabitants'!AS14*('[2]Weighted Average'!AS11/1000)*('[2]Waste Bin detailed'!$F$20/100)</f>
        <v>625.08835498713415</v>
      </c>
      <c r="AY6" s="91">
        <f>'[2]EU Inhabitants'!AT14*('[2]Weighted Average'!AT11/1000)*('[2]Waste Bin detailed'!$F$20/100)</f>
        <v>625.32216065608804</v>
      </c>
      <c r="AZ6" s="91">
        <f>'[2]EU Inhabitants'!AU14*('[2]Weighted Average'!AU11/1000)*('[2]Waste Bin detailed'!$F$20/100)</f>
        <v>625.56408102661601</v>
      </c>
      <c r="BA6" s="91">
        <f>'[2]EU Inhabitants'!AV14*('[2]Weighted Average'!AV11/1000)*('[2]Waste Bin detailed'!$F$20/100)</f>
        <v>625.75658650047296</v>
      </c>
      <c r="BB6" s="91">
        <f>'[2]EU Inhabitants'!AW14*('[2]Weighted Average'!AW11/1000)*('[2]Waste Bin detailed'!$F$20/100)</f>
        <v>625.92532914895253</v>
      </c>
      <c r="BC6" s="91">
        <f>'[2]EU Inhabitants'!AX14*('[2]Weighted Average'!AX11/1000)*('[2]Waste Bin detailed'!$F$20/100)</f>
        <v>626.09949019777446</v>
      </c>
      <c r="BD6" s="91">
        <f>'[2]EU Inhabitants'!AY14*('[2]Weighted Average'!AY11/1000)*('[2]Waste Bin detailed'!$F$20/100)</f>
        <v>626.25601091560134</v>
      </c>
      <c r="BE6" s="91">
        <f>'[2]EU Inhabitants'!AZ14*('[2]Weighted Average'!AZ11/1000)*('[2]Waste Bin detailed'!$F$20/100)</f>
        <v>626.39589984377562</v>
      </c>
    </row>
    <row r="7" spans="1:57" x14ac:dyDescent="0.35">
      <c r="A7" s="86" t="s">
        <v>636</v>
      </c>
      <c r="C7" s="86" t="s">
        <v>591</v>
      </c>
      <c r="D7" s="87" t="s">
        <v>621</v>
      </c>
      <c r="E7" s="87"/>
      <c r="F7" s="90" t="s">
        <v>47</v>
      </c>
      <c r="G7" s="91">
        <f>'[2]EU Inhabitants'!B15*('[2]Weighted Average'!B11/1000)*('[2]Waste Bin detailed'!$F$20/100)</f>
        <v>305.77508003628753</v>
      </c>
      <c r="H7" s="91">
        <f>'[2]EU Inhabitants'!C15*('[2]Weighted Average'!C11/1000)*('[2]Waste Bin detailed'!$F$20/100)</f>
        <v>306.87515364945943</v>
      </c>
      <c r="I7" s="91">
        <f>'[2]EU Inhabitants'!D15*('[2]Weighted Average'!D11/1000)*('[2]Waste Bin detailed'!$F$20/100)</f>
        <v>307.98206026757344</v>
      </c>
      <c r="J7" s="91">
        <f>'[2]EU Inhabitants'!E15*('[2]Weighted Average'!E11/1000)*('[2]Waste Bin detailed'!$F$20/100)</f>
        <v>308.85072201661114</v>
      </c>
      <c r="K7" s="91">
        <f>'[2]EU Inhabitants'!F15*('[2]Weighted Average'!F11/1000)*('[2]Waste Bin detailed'!$F$20/100)</f>
        <v>309.67572207136141</v>
      </c>
      <c r="L7" s="91">
        <f>'[2]EU Inhabitants'!G15*('[2]Weighted Average'!G11/1000)*('[2]Waste Bin detailed'!$F$20/100)</f>
        <v>310.49365460638819</v>
      </c>
      <c r="M7" s="91">
        <f>'[2]EU Inhabitants'!H15*('[2]Weighted Average'!H11/1000)*('[2]Waste Bin detailed'!$F$20/100)</f>
        <v>311.41405649247525</v>
      </c>
      <c r="N7" s="91">
        <f>'[2]EU Inhabitants'!I15*('[2]Weighted Average'!I11/1000)*('[2]Waste Bin detailed'!$F$20/100)</f>
        <v>312.49248437004763</v>
      </c>
      <c r="O7" s="91">
        <f>'[2]EU Inhabitants'!J15*('[2]Weighted Average'!J11/1000)*('[2]Waste Bin detailed'!$F$20/100)</f>
        <v>314.07454362300246</v>
      </c>
      <c r="P7" s="91">
        <f>'[2]EU Inhabitants'!K15*('[2]Weighted Average'!K11/1000)*('[2]Waste Bin detailed'!$F$20/100)</f>
        <v>316.05206298317108</v>
      </c>
      <c r="Q7" s="91">
        <f>'[2]EU Inhabitants'!L15*('[2]Weighted Average'!L11/1000)*('[2]Waste Bin detailed'!$F$20/100)</f>
        <v>317.3023682542493</v>
      </c>
      <c r="R7" s="91">
        <f>'[2]EU Inhabitants'!M15*('[2]Weighted Average'!M11/1000)*('[2]Waste Bin detailed'!$F$20/100)</f>
        <v>318.60464883704759</v>
      </c>
      <c r="S7" s="91">
        <f>'[2]EU Inhabitants'!N15*('[2]Weighted Average'!N11/1000)*('[2]Waste Bin detailed'!$F$20/100)</f>
        <v>319.70100433084707</v>
      </c>
      <c r="T7" s="91">
        <f>'[2]EU Inhabitants'!O15*('[2]Weighted Average'!O11/1000)*('[2]Waste Bin detailed'!$F$20/100)</f>
        <v>320.95972426426107</v>
      </c>
      <c r="U7" s="91">
        <f>'[2]EU Inhabitants'!P15*('[2]Weighted Average'!P11/1000)*('[2]Waste Bin detailed'!$F$20/100)</f>
        <v>322.40604899244028</v>
      </c>
      <c r="V7" s="91">
        <f>'[2]EU Inhabitants'!Q15*('[2]Weighted Average'!Q11/1000)*('[2]Waste Bin detailed'!$F$20/100)</f>
        <v>324.32176353173412</v>
      </c>
      <c r="W7" s="91">
        <f>'[2]EU Inhabitants'!R15*('[2]Weighted Average'!R11/1000)*('[2]Waste Bin detailed'!$F$20/100)</f>
        <v>327.14403660589659</v>
      </c>
      <c r="X7" s="91">
        <f>'[2]EU Inhabitants'!S15*('[2]Weighted Average'!S11/1000)*('[2]Waste Bin detailed'!$F$20/100)</f>
        <v>329.58992314047998</v>
      </c>
      <c r="Y7" s="91">
        <f>'[2]EU Inhabitants'!T15*('[2]Weighted Average'!T11/1000)*('[2]Waste Bin detailed'!$F$20/100)</f>
        <v>331.46918823607587</v>
      </c>
      <c r="Z7" s="91">
        <f>'[2]EU Inhabitants'!U15*('[2]Weighted Average'!U11/1000)*('[2]Waste Bin detailed'!$F$20/100)</f>
        <v>338.40428441445783</v>
      </c>
      <c r="AA7" s="91">
        <f>'[2]EU Inhabitants'!V15*('[2]Weighted Average'!V11/1000)*('[2]Waste Bin detailed'!$F$20/100)</f>
        <v>339.37732955951418</v>
      </c>
      <c r="AB7" s="91">
        <f>'[2]EU Inhabitants'!W15*('[2]Weighted Average'!W11/1000)*('[2]Waste Bin detailed'!$F$20/100)</f>
        <v>340.40605982399802</v>
      </c>
      <c r="AC7" s="91">
        <f>'[2]EU Inhabitants'!X15*('[2]Weighted Average'!X11/1000)*('[2]Waste Bin detailed'!$F$20/100)</f>
        <v>342.36485930400448</v>
      </c>
      <c r="AD7" s="91">
        <f>'[2]EU Inhabitants'!Y15*('[2]Weighted Average'!Y11/1000)*('[2]Waste Bin detailed'!$F$20/100)</f>
        <v>345.85240360333512</v>
      </c>
      <c r="AE7" s="91">
        <f>'[2]EU Inhabitants'!Z15*('[2]Weighted Average'!Z11/1000)*('[2]Waste Bin detailed'!$F$20/100)</f>
        <v>347.32908798097969</v>
      </c>
      <c r="AF7" s="91">
        <f>'[2]EU Inhabitants'!AA15*('[2]Weighted Average'!AA11/1000)*('[2]Waste Bin detailed'!$F$20/100)</f>
        <v>348.50361825223877</v>
      </c>
      <c r="AG7" s="91">
        <f>'[2]EU Inhabitants'!AB15*('[2]Weighted Average'!AB11/1000)*('[2]Waste Bin detailed'!$F$20/100)</f>
        <v>349.58441893701757</v>
      </c>
      <c r="AH7" s="91">
        <f>'[2]EU Inhabitants'!AC15*('[2]Weighted Average'!AC11/1000)*('[2]Waste Bin detailed'!$F$20/100)</f>
        <v>350.5744161288689</v>
      </c>
      <c r="AI7" s="91">
        <f>'[2]EU Inhabitants'!AD15*('[2]Weighted Average'!AD11/1000)*('[2]Waste Bin detailed'!$F$20/100)</f>
        <v>351.45735346316576</v>
      </c>
      <c r="AJ7" s="91">
        <f>'[2]EU Inhabitants'!AE15*('[2]Weighted Average'!AE11/1000)*('[2]Waste Bin detailed'!$F$20/100)</f>
        <v>352.33049138053906</v>
      </c>
      <c r="AK7" s="91">
        <f>'[2]EU Inhabitants'!AF15*('[2]Weighted Average'!AF11/1000)*('[2]Waste Bin detailed'!$F$20/100)</f>
        <v>353.15391595798212</v>
      </c>
      <c r="AL7" s="91">
        <f>'[2]EU Inhabitants'!AG15*('[2]Weighted Average'!AG11/1000)*('[2]Waste Bin detailed'!$F$20/100)</f>
        <v>353.92121230453643</v>
      </c>
      <c r="AM7" s="91">
        <f>'[2]EU Inhabitants'!AH15*('[2]Weighted Average'!AH11/1000)*('[2]Waste Bin detailed'!$F$20/100)</f>
        <v>354.61940840857739</v>
      </c>
      <c r="AN7" s="91">
        <f>'[2]EU Inhabitants'!AI15*('[2]Weighted Average'!AI11/1000)*('[2]Waste Bin detailed'!$F$20/100)</f>
        <v>355.22164216006917</v>
      </c>
      <c r="AO7" s="91">
        <f>'[2]EU Inhabitants'!AJ15*('[2]Weighted Average'!AJ11/1000)*('[2]Waste Bin detailed'!$F$20/100)</f>
        <v>355.72959502883515</v>
      </c>
      <c r="AP7" s="91">
        <f>'[2]EU Inhabitants'!AK15*('[2]Weighted Average'!AK11/1000)*('[2]Waste Bin detailed'!$F$20/100)</f>
        <v>356.23541555520171</v>
      </c>
      <c r="AQ7" s="91">
        <f>'[2]EU Inhabitants'!AL15*('[2]Weighted Average'!AL11/1000)*('[2]Waste Bin detailed'!$F$20/100)</f>
        <v>356.67780502623685</v>
      </c>
      <c r="AR7" s="91">
        <f>'[2]EU Inhabitants'!AM15*('[2]Weighted Average'!AM11/1000)*('[2]Waste Bin detailed'!$F$20/100)</f>
        <v>357.06313405520848</v>
      </c>
      <c r="AS7" s="91">
        <f>'[2]EU Inhabitants'!AN15*('[2]Weighted Average'!AN11/1000)*('[2]Waste Bin detailed'!$F$20/100)</f>
        <v>357.42709710047109</v>
      </c>
      <c r="AT7" s="91">
        <f>'[2]EU Inhabitants'!AO15*('[2]Weighted Average'!AO11/1000)*('[2]Waste Bin detailed'!$F$20/100)</f>
        <v>357.69029682616844</v>
      </c>
      <c r="AU7" s="91">
        <f>'[2]EU Inhabitants'!AP15*('[2]Weighted Average'!AP11/1000)*('[2]Waste Bin detailed'!$F$20/100)</f>
        <v>357.90500816066697</v>
      </c>
      <c r="AV7" s="91">
        <f>'[2]EU Inhabitants'!AQ15*('[2]Weighted Average'!AQ11/1000)*('[2]Waste Bin detailed'!$F$20/100)</f>
        <v>358.08154174594023</v>
      </c>
      <c r="AW7" s="91">
        <f>'[2]EU Inhabitants'!AR15*('[2]Weighted Average'!AR11/1000)*('[2]Waste Bin detailed'!$F$20/100)</f>
        <v>358.20302009690522</v>
      </c>
      <c r="AX7" s="91">
        <f>'[2]EU Inhabitants'!AS15*('[2]Weighted Average'!AS11/1000)*('[2]Waste Bin detailed'!$F$20/100)</f>
        <v>358.29002111440144</v>
      </c>
      <c r="AY7" s="91">
        <f>'[2]EU Inhabitants'!AT15*('[2]Weighted Average'!AT11/1000)*('[2]Waste Bin detailed'!$F$20/100)</f>
        <v>358.35168765276677</v>
      </c>
      <c r="AZ7" s="91">
        <f>'[2]EU Inhabitants'!AU15*('[2]Weighted Average'!AU11/1000)*('[2]Waste Bin detailed'!$F$20/100)</f>
        <v>358.3931041211261</v>
      </c>
      <c r="BA7" s="91">
        <f>'[2]EU Inhabitants'!AV15*('[2]Weighted Average'!AV11/1000)*('[2]Waste Bin detailed'!$F$20/100)</f>
        <v>358.41995597606382</v>
      </c>
      <c r="BB7" s="91">
        <f>'[2]EU Inhabitants'!AW15*('[2]Weighted Average'!AW11/1000)*('[2]Waste Bin detailed'!$F$20/100)</f>
        <v>358.43677688469916</v>
      </c>
      <c r="BC7" s="91">
        <f>'[2]EU Inhabitants'!AX15*('[2]Weighted Average'!AX11/1000)*('[2]Waste Bin detailed'!$F$20/100)</f>
        <v>358.44520322085435</v>
      </c>
      <c r="BD7" s="91">
        <f>'[2]EU Inhabitants'!AY15*('[2]Weighted Average'!AY11/1000)*('[2]Waste Bin detailed'!$F$20/100)</f>
        <v>358.44870209057717</v>
      </c>
      <c r="BE7" s="91">
        <f>'[2]EU Inhabitants'!AZ15*('[2]Weighted Average'!AZ11/1000)*('[2]Waste Bin detailed'!$F$20/100)</f>
        <v>358.44851629138549</v>
      </c>
    </row>
    <row r="8" spans="1:57" x14ac:dyDescent="0.35">
      <c r="A8" s="86" t="s">
        <v>636</v>
      </c>
      <c r="C8" s="86" t="s">
        <v>591</v>
      </c>
      <c r="D8" s="87" t="s">
        <v>621</v>
      </c>
      <c r="E8" s="87"/>
      <c r="F8" s="90" t="s">
        <v>629</v>
      </c>
      <c r="G8" s="91">
        <f>'[2]EU Inhabitants'!B16*([2]Sources!$C$8/1000)*('[2]Waste Bin detailed'!$F$20/100)</f>
        <v>4722.285356370282</v>
      </c>
      <c r="H8" s="91">
        <f>'[2]EU Inhabitants'!C16*([2]Sources!$C$8/1000)*('[2]Waste Bin detailed'!$F$20/100)</f>
        <v>4727.8066216619427</v>
      </c>
      <c r="I8" s="91">
        <f>'[2]EU Inhabitants'!D16*([2]Sources!$C$8/1000)*('[2]Waste Bin detailed'!$F$20/100)</f>
        <v>4738.1961871177091</v>
      </c>
      <c r="J8" s="91">
        <f>'[2]EU Inhabitants'!E16*([2]Sources!$C$8/1000)*('[2]Waste Bin detailed'!$F$20/100)</f>
        <v>4743.7350395345366</v>
      </c>
      <c r="K8" s="91">
        <f>'[2]EU Inhabitants'!F16*([2]Sources!$C$8/1000)*('[2]Waste Bin detailed'!$F$20/100)</f>
        <v>4743.4471509398782</v>
      </c>
      <c r="L8" s="91">
        <f>'[2]EU Inhabitants'!G16*([2]Sources!$C$8/1000)*('[2]Waste Bin detailed'!$F$20/100)</f>
        <v>4741.6756791362077</v>
      </c>
      <c r="M8" s="91">
        <f>'[2]EU Inhabitants'!H16*([2]Sources!$C$8/1000)*('[2]Waste Bin detailed'!$F$20/100)</f>
        <v>4738.0631916679095</v>
      </c>
      <c r="N8" s="91">
        <f>'[2]EU Inhabitants'!I16*([2]Sources!$C$8/1000)*('[2]Waste Bin detailed'!$F$20/100)</f>
        <v>4730.9887418320159</v>
      </c>
      <c r="O8" s="91">
        <f>'[2]EU Inhabitants'!J16*([2]Sources!$C$8/1000)*('[2]Waste Bin detailed'!$F$20/100)</f>
        <v>4725.4097723780405</v>
      </c>
      <c r="P8" s="91">
        <f>'[2]EU Inhabitants'!K16*([2]Sources!$C$8/1000)*('[2]Waste Bin detailed'!$F$20/100)</f>
        <v>4713.0251602267645</v>
      </c>
      <c r="Q8" s="91">
        <f>'[2]EU Inhabitants'!L16*([2]Sources!$C$8/1000)*('[2]Waste Bin detailed'!$F$20/100)</f>
        <v>4701.5246172236311</v>
      </c>
      <c r="R8" s="91">
        <f>'[2]EU Inhabitants'!M16*([2]Sources!$C$8/1000)*('[2]Waste Bin detailed'!$F$20/100)</f>
        <v>4610.7042430628071</v>
      </c>
      <c r="S8" s="91">
        <f>'[2]EU Inhabitants'!N16*([2]Sources!$C$8/1000)*('[2]Waste Bin detailed'!$F$20/100)</f>
        <v>4616.7870319260028</v>
      </c>
      <c r="T8" s="91">
        <f>'[2]EU Inhabitants'!O16*([2]Sources!$C$8/1000)*('[2]Waste Bin detailed'!$F$20/100)</f>
        <v>4628.0431368790096</v>
      </c>
      <c r="U8" s="91">
        <f>'[2]EU Inhabitants'!P16*([2]Sources!$C$8/1000)*('[2]Waste Bin detailed'!$F$20/100)</f>
        <v>4642.0505923840074</v>
      </c>
      <c r="V8" s="91">
        <f>'[2]EU Inhabitants'!Q16*([2]Sources!$C$8/1000)*('[2]Waste Bin detailed'!$F$20/100)</f>
        <v>4666.768779539012</v>
      </c>
      <c r="W8" s="91">
        <f>'[2]EU Inhabitants'!R16*([2]Sources!$C$8/1000)*('[2]Waste Bin detailed'!$F$20/100)</f>
        <v>4722.9870596747733</v>
      </c>
      <c r="X8" s="91">
        <f>'[2]EU Inhabitants'!S16*([2]Sources!$C$8/1000)*('[2]Waste Bin detailed'!$F$20/100)</f>
        <v>4742.8713737505595</v>
      </c>
      <c r="Y8" s="91">
        <f>'[2]EU Inhabitants'!T16*([2]Sources!$C$8/1000)*('[2]Waste Bin detailed'!$F$20/100)</f>
        <v>4758.4295424063848</v>
      </c>
      <c r="Z8" s="91">
        <f>'[2]EU Inhabitants'!U16*([2]Sources!$C$8/1000)*('[2]Waste Bin detailed'!$F$20/100)</f>
        <v>4771.4682691705211</v>
      </c>
      <c r="AA8" s="91">
        <f>'[2]EU Inhabitants'!V16*([2]Sources!$C$8/1000)*('[2]Waste Bin detailed'!$F$20/100)</f>
        <v>4779.9456083470086</v>
      </c>
      <c r="AB8" s="91">
        <f>'[2]EU Inhabitants'!W16*([2]Sources!$C$8/1000)*('[2]Waste Bin detailed'!$F$20/100)</f>
        <v>4779.2743089288379</v>
      </c>
      <c r="AC8" s="91">
        <f>'[2]EU Inhabitants'!X16*([2]Sources!$C$8/1000)*('[2]Waste Bin detailed'!$F$20/100)</f>
        <v>4783.9925437863649</v>
      </c>
      <c r="AD8" s="91">
        <f>'[2]EU Inhabitants'!Y16*([2]Sources!$C$8/1000)*('[2]Waste Bin detailed'!$F$20/100)</f>
        <v>4848.4626340817549</v>
      </c>
      <c r="AE8" s="91">
        <f>'[2]EU Inhabitants'!Z16*([2]Sources!$C$8/1000)*('[2]Waste Bin detailed'!$F$20/100)</f>
        <v>4887.7230747799495</v>
      </c>
      <c r="AF8" s="91">
        <f>'[2]EU Inhabitants'!AA16*([2]Sources!$C$8/1000)*('[2]Waste Bin detailed'!$F$20/100)</f>
        <v>4897.2392613009106</v>
      </c>
      <c r="AG8" s="91">
        <f>'[2]EU Inhabitants'!AB16*([2]Sources!$C$8/1000)*('[2]Waste Bin detailed'!$F$20/100)</f>
        <v>4903.1150278606592</v>
      </c>
      <c r="AH8" s="91">
        <f>'[2]EU Inhabitants'!AC16*([2]Sources!$C$8/1000)*('[2]Waste Bin detailed'!$F$20/100)</f>
        <v>4905.4881977472778</v>
      </c>
      <c r="AI8" s="91">
        <f>'[2]EU Inhabitants'!AD16*([2]Sources!$C$8/1000)*('[2]Waste Bin detailed'!$F$20/100)</f>
        <v>4903.9869699388337</v>
      </c>
      <c r="AJ8" s="91">
        <f>'[2]EU Inhabitants'!AE16*([2]Sources!$C$8/1000)*('[2]Waste Bin detailed'!$F$20/100)</f>
        <v>4902.7997815157396</v>
      </c>
      <c r="AK8" s="91">
        <f>'[2]EU Inhabitants'!AF16*([2]Sources!$C$8/1000)*('[2]Waste Bin detailed'!$F$20/100)</f>
        <v>4901.6499513650606</v>
      </c>
      <c r="AL8" s="91">
        <f>'[2]EU Inhabitants'!AG16*([2]Sources!$C$8/1000)*('[2]Waste Bin detailed'!$F$20/100)</f>
        <v>4900.4500036550799</v>
      </c>
      <c r="AM8" s="91">
        <f>'[2]EU Inhabitants'!AH16*([2]Sources!$C$8/1000)*('[2]Waste Bin detailed'!$F$20/100)</f>
        <v>4899.2304572206476</v>
      </c>
      <c r="AN8" s="91">
        <f>'[2]EU Inhabitants'!AI16*([2]Sources!$C$8/1000)*('[2]Waste Bin detailed'!$F$20/100)</f>
        <v>4898.0224056392663</v>
      </c>
      <c r="AO8" s="91">
        <f>'[2]EU Inhabitants'!AJ16*([2]Sources!$C$8/1000)*('[2]Waste Bin detailed'!$F$20/100)</f>
        <v>4896.8251592197521</v>
      </c>
      <c r="AP8" s="91">
        <f>'[2]EU Inhabitants'!AK16*([2]Sources!$C$8/1000)*('[2]Waste Bin detailed'!$F$20/100)</f>
        <v>4897.7401495226013</v>
      </c>
      <c r="AQ8" s="91">
        <f>'[2]EU Inhabitants'!AL16*([2]Sources!$C$8/1000)*('[2]Waste Bin detailed'!$F$20/100)</f>
        <v>4898.126778904968</v>
      </c>
      <c r="AR8" s="91">
        <f>'[2]EU Inhabitants'!AM16*([2]Sources!$C$8/1000)*('[2]Waste Bin detailed'!$F$20/100)</f>
        <v>4898.0795350589297</v>
      </c>
      <c r="AS8" s="91">
        <f>'[2]EU Inhabitants'!AN16*([2]Sources!$C$8/1000)*('[2]Waste Bin detailed'!$F$20/100)</f>
        <v>4897.6577889004921</v>
      </c>
      <c r="AT8" s="91">
        <f>'[2]EU Inhabitants'!AO16*([2]Sources!$C$8/1000)*('[2]Waste Bin detailed'!$F$20/100)</f>
        <v>4896.889070602715</v>
      </c>
      <c r="AU8" s="91">
        <f>'[2]EU Inhabitants'!AP16*([2]Sources!$C$8/1000)*('[2]Waste Bin detailed'!$F$20/100)</f>
        <v>4895.8846503431296</v>
      </c>
      <c r="AV8" s="91">
        <f>'[2]EU Inhabitants'!AQ16*([2]Sources!$C$8/1000)*('[2]Waste Bin detailed'!$F$20/100)</f>
        <v>4894.6213659928389</v>
      </c>
      <c r="AW8" s="91">
        <f>'[2]EU Inhabitants'!AR16*([2]Sources!$C$8/1000)*('[2]Waste Bin detailed'!$F$20/100)</f>
        <v>4893.0841592943452</v>
      </c>
      <c r="AX8" s="91">
        <f>'[2]EU Inhabitants'!AS16*([2]Sources!$C$8/1000)*('[2]Waste Bin detailed'!$F$20/100)</f>
        <v>4891.3009627405636</v>
      </c>
      <c r="AY8" s="91">
        <f>'[2]EU Inhabitants'!AT16*([2]Sources!$C$8/1000)*('[2]Waste Bin detailed'!$F$20/100)</f>
        <v>4889.300570938386</v>
      </c>
      <c r="AZ8" s="91">
        <f>'[2]EU Inhabitants'!AU16*([2]Sources!$C$8/1000)*('[2]Waste Bin detailed'!$F$20/100)</f>
        <v>4887.1039045203643</v>
      </c>
      <c r="BA8" s="91">
        <f>'[2]EU Inhabitants'!AV16*([2]Sources!$C$8/1000)*('[2]Waste Bin detailed'!$F$20/100)</f>
        <v>4884.9710345367748</v>
      </c>
      <c r="BB8" s="91">
        <f>'[2]EU Inhabitants'!AW16*([2]Sources!$C$8/1000)*('[2]Waste Bin detailed'!$F$20/100)</f>
        <v>4882.6367747277345</v>
      </c>
      <c r="BC8" s="91">
        <f>'[2]EU Inhabitants'!AX16*([2]Sources!$C$8/1000)*('[2]Waste Bin detailed'!$F$20/100)</f>
        <v>4880.1867617484713</v>
      </c>
      <c r="BD8" s="91">
        <f>'[2]EU Inhabitants'!AY16*([2]Sources!$C$8/1000)*('[2]Waste Bin detailed'!$F$20/100)</f>
        <v>4877.4731717887516</v>
      </c>
      <c r="BE8" s="91">
        <f>'[2]EU Inhabitants'!AZ16*([2]Sources!$C$8/1000)*('[2]Waste Bin detailed'!$F$20/100)</f>
        <v>4874.6146317320608</v>
      </c>
    </row>
    <row r="9" spans="1:57" x14ac:dyDescent="0.35">
      <c r="A9" s="86" t="s">
        <v>636</v>
      </c>
      <c r="C9" s="86" t="s">
        <v>591</v>
      </c>
      <c r="D9" s="87" t="s">
        <v>621</v>
      </c>
      <c r="E9" s="87"/>
      <c r="F9" s="90" t="s">
        <v>48</v>
      </c>
      <c r="G9" s="91">
        <f>'[2]EU Inhabitants'!B17*('[2]Weighted Average'!B11/1000)*('[2]Waste Bin detailed'!$F$20/100)</f>
        <v>80.387565318863324</v>
      </c>
      <c r="H9" s="91">
        <f>'[2]EU Inhabitants'!C17*('[2]Weighted Average'!C11/1000)*('[2]Waste Bin detailed'!$F$20/100)</f>
        <v>79.897967025923663</v>
      </c>
      <c r="I9" s="91">
        <f>'[2]EU Inhabitants'!D17*('[2]Weighted Average'!D11/1000)*('[2]Waste Bin detailed'!$F$20/100)</f>
        <v>79.371863368323062</v>
      </c>
      <c r="J9" s="91">
        <f>'[2]EU Inhabitants'!E17*('[2]Weighted Average'!E11/1000)*('[2]Waste Bin detailed'!$F$20/100)</f>
        <v>78.894375805589831</v>
      </c>
      <c r="K9" s="91">
        <f>'[2]EU Inhabitants'!F17*('[2]Weighted Average'!F11/1000)*('[2]Waste Bin detailed'!$F$20/100)</f>
        <v>78.385082235939677</v>
      </c>
      <c r="L9" s="91">
        <f>'[2]EU Inhabitants'!G17*('[2]Weighted Average'!G11/1000)*('[2]Waste Bin detailed'!$F$20/100)</f>
        <v>77.967607776887988</v>
      </c>
      <c r="M9" s="91">
        <f>'[2]EU Inhabitants'!H17*('[2]Weighted Average'!H11/1000)*('[2]Waste Bin detailed'!$F$20/100)</f>
        <v>77.499796148508224</v>
      </c>
      <c r="N9" s="91">
        <f>'[2]EU Inhabitants'!I17*('[2]Weighted Average'!I11/1000)*('[2]Waste Bin detailed'!$F$20/100)</f>
        <v>77.041662495056869</v>
      </c>
      <c r="O9" s="91">
        <f>'[2]EU Inhabitants'!J17*('[2]Weighted Average'!J11/1000)*('[2]Waste Bin detailed'!$F$20/100)</f>
        <v>76.76880512181188</v>
      </c>
      <c r="P9" s="91">
        <f>'[2]EU Inhabitants'!K17*('[2]Weighted Average'!K11/1000)*('[2]Waste Bin detailed'!$F$20/100)</f>
        <v>76.597502655678326</v>
      </c>
      <c r="Q9" s="91">
        <f>'[2]EU Inhabitants'!L17*('[2]Weighted Average'!L11/1000)*('[2]Waste Bin detailed'!$F$20/100)</f>
        <v>76.436513267603274</v>
      </c>
      <c r="R9" s="91">
        <f>'[2]EU Inhabitants'!M17*('[2]Weighted Average'!M11/1000)*('[2]Waste Bin detailed'!$F$20/100)</f>
        <v>76.184894471032536</v>
      </c>
      <c r="S9" s="91">
        <f>'[2]EU Inhabitants'!N17*('[2]Weighted Average'!N11/1000)*('[2]Waste Bin detailed'!$F$20/100)</f>
        <v>75.920077257427835</v>
      </c>
      <c r="T9" s="91">
        <f>'[2]EU Inhabitants'!O17*('[2]Weighted Average'!O11/1000)*('[2]Waste Bin detailed'!$F$20/100)</f>
        <v>75.629273087709308</v>
      </c>
      <c r="U9" s="91">
        <f>'[2]EU Inhabitants'!P17*('[2]Weighted Average'!P11/1000)*('[2]Waste Bin detailed'!$F$20/100)</f>
        <v>75.388357688844309</v>
      </c>
      <c r="V9" s="91">
        <f>'[2]EU Inhabitants'!Q17*('[2]Weighted Average'!Q11/1000)*('[2]Waste Bin detailed'!$F$20/100)</f>
        <v>75.34671926324404</v>
      </c>
      <c r="W9" s="91">
        <f>'[2]EU Inhabitants'!R17*('[2]Weighted Average'!R11/1000)*('[2]Waste Bin detailed'!$F$20/100)</f>
        <v>75.430926746924214</v>
      </c>
      <c r="X9" s="91">
        <f>'[2]EU Inhabitants'!S17*('[2]Weighted Average'!S11/1000)*('[2]Waste Bin detailed'!$F$20/100)</f>
        <v>75.428328835429866</v>
      </c>
      <c r="Y9" s="91">
        <f>'[2]EU Inhabitants'!T17*('[2]Weighted Average'!T11/1000)*('[2]Waste Bin detailed'!$F$20/100)</f>
        <v>75.633553764089996</v>
      </c>
      <c r="Z9" s="91">
        <f>'[2]EU Inhabitants'!U17*('[2]Weighted Average'!U11/1000)*('[2]Waste Bin detailed'!$F$20/100)</f>
        <v>77.216415698982161</v>
      </c>
      <c r="AA9" s="91">
        <f>'[2]EU Inhabitants'!V17*('[2]Weighted Average'!V11/1000)*('[2]Waste Bin detailed'!$F$20/100)</f>
        <v>77.458815673707647</v>
      </c>
      <c r="AB9" s="91">
        <f>'[2]EU Inhabitants'!W17*('[2]Weighted Average'!W11/1000)*('[2]Waste Bin detailed'!$F$20/100)</f>
        <v>77.527349049191471</v>
      </c>
      <c r="AC9" s="91">
        <f>'[2]EU Inhabitants'!X17*('[2]Weighted Average'!X11/1000)*('[2]Waste Bin detailed'!$F$20/100)</f>
        <v>77.631116140448995</v>
      </c>
      <c r="AD9" s="91">
        <f>'[2]EU Inhabitants'!Y17*('[2]Weighted Average'!Y11/1000)*('[2]Waste Bin detailed'!$F$20/100)</f>
        <v>79.626127605509737</v>
      </c>
      <c r="AE9" s="91">
        <f>'[2]EU Inhabitants'!Z17*('[2]Weighted Average'!Z11/1000)*('[2]Waste Bin detailed'!$F$20/100)</f>
        <v>80.440167275626052</v>
      </c>
      <c r="AF9" s="91">
        <f>'[2]EU Inhabitants'!AA17*('[2]Weighted Average'!AA11/1000)*('[2]Waste Bin detailed'!$F$20/100)</f>
        <v>80.280343982834168</v>
      </c>
      <c r="AG9" s="91">
        <f>'[2]EU Inhabitants'!AB17*('[2]Weighted Average'!AB11/1000)*('[2]Waste Bin detailed'!$F$20/100)</f>
        <v>80.09243701394125</v>
      </c>
      <c r="AH9" s="91">
        <f>'[2]EU Inhabitants'!AC17*('[2]Weighted Average'!AC11/1000)*('[2]Waste Bin detailed'!$F$20/100)</f>
        <v>79.877855224380752</v>
      </c>
      <c r="AI9" s="91">
        <f>'[2]EU Inhabitants'!AD17*('[2]Weighted Average'!AD11/1000)*('[2]Waste Bin detailed'!$F$20/100)</f>
        <v>79.634871691432764</v>
      </c>
      <c r="AJ9" s="91">
        <f>'[2]EU Inhabitants'!AE17*('[2]Weighted Average'!AE11/1000)*('[2]Waste Bin detailed'!$F$20/100)</f>
        <v>79.400567857641718</v>
      </c>
      <c r="AK9" s="91">
        <f>'[2]EU Inhabitants'!AF17*('[2]Weighted Average'!AF11/1000)*('[2]Waste Bin detailed'!$F$20/100)</f>
        <v>79.178651433609176</v>
      </c>
      <c r="AL9" s="91">
        <f>'[2]EU Inhabitants'!AG17*('[2]Weighted Average'!AG11/1000)*('[2]Waste Bin detailed'!$F$20/100)</f>
        <v>78.964497693472566</v>
      </c>
      <c r="AM9" s="91">
        <f>'[2]EU Inhabitants'!AH17*('[2]Weighted Average'!AH11/1000)*('[2]Waste Bin detailed'!$F$20/100)</f>
        <v>78.763918158341824</v>
      </c>
      <c r="AN9" s="91">
        <f>'[2]EU Inhabitants'!AI17*('[2]Weighted Average'!AI11/1000)*('[2]Waste Bin detailed'!$F$20/100)</f>
        <v>78.579410670579151</v>
      </c>
      <c r="AO9" s="91">
        <f>'[2]EU Inhabitants'!AJ17*('[2]Weighted Average'!AJ11/1000)*('[2]Waste Bin detailed'!$F$20/100)</f>
        <v>78.41233503505768</v>
      </c>
      <c r="AP9" s="91">
        <f>'[2]EU Inhabitants'!AK17*('[2]Weighted Average'!AK11/1000)*('[2]Waste Bin detailed'!$F$20/100)</f>
        <v>78.356532052278922</v>
      </c>
      <c r="AQ9" s="91">
        <f>'[2]EU Inhabitants'!AL17*('[2]Weighted Average'!AL11/1000)*('[2]Waste Bin detailed'!$F$20/100)</f>
        <v>78.316241726143801</v>
      </c>
      <c r="AR9" s="91">
        <f>'[2]EU Inhabitants'!AM17*('[2]Weighted Average'!AM11/1000)*('[2]Waste Bin detailed'!$F$20/100)</f>
        <v>78.284686383643475</v>
      </c>
      <c r="AS9" s="91">
        <f>'[2]EU Inhabitants'!AN17*('[2]Weighted Average'!AN11/1000)*('[2]Waste Bin detailed'!$F$20/100)</f>
        <v>78.268660172615739</v>
      </c>
      <c r="AT9" s="91">
        <f>'[2]EU Inhabitants'!AO17*('[2]Weighted Average'!AO11/1000)*('[2]Waste Bin detailed'!$F$20/100)</f>
        <v>78.2500397590006</v>
      </c>
      <c r="AU9" s="91">
        <f>'[2]EU Inhabitants'!AP17*('[2]Weighted Average'!AP11/1000)*('[2]Waste Bin detailed'!$F$20/100)</f>
        <v>78.236665233572737</v>
      </c>
      <c r="AV9" s="91">
        <f>'[2]EU Inhabitants'!AQ17*('[2]Weighted Average'!AQ11/1000)*('[2]Waste Bin detailed'!$F$20/100)</f>
        <v>78.226715969048286</v>
      </c>
      <c r="AW9" s="91">
        <f>'[2]EU Inhabitants'!AR17*('[2]Weighted Average'!AR11/1000)*('[2]Waste Bin detailed'!$F$20/100)</f>
        <v>78.219893239651128</v>
      </c>
      <c r="AX9" s="91">
        <f>'[2]EU Inhabitants'!AS17*('[2]Weighted Average'!AS11/1000)*('[2]Waste Bin detailed'!$F$20/100)</f>
        <v>78.214616963725788</v>
      </c>
      <c r="AY9" s="91">
        <f>'[2]EU Inhabitants'!AT17*('[2]Weighted Average'!AT11/1000)*('[2]Waste Bin detailed'!$F$20/100)</f>
        <v>78.20688409017464</v>
      </c>
      <c r="AZ9" s="91">
        <f>'[2]EU Inhabitants'!AU17*('[2]Weighted Average'!AU11/1000)*('[2]Waste Bin detailed'!$F$20/100)</f>
        <v>78.198154718443675</v>
      </c>
      <c r="BA9" s="91">
        <f>'[2]EU Inhabitants'!AV17*('[2]Weighted Average'!AV11/1000)*('[2]Waste Bin detailed'!$F$20/100)</f>
        <v>78.187954726597553</v>
      </c>
      <c r="BB9" s="91">
        <f>'[2]EU Inhabitants'!AW17*('[2]Weighted Average'!AW11/1000)*('[2]Waste Bin detailed'!$F$20/100)</f>
        <v>78.175024541530689</v>
      </c>
      <c r="BC9" s="91">
        <f>'[2]EU Inhabitants'!AX17*('[2]Weighted Average'!AX11/1000)*('[2]Waste Bin detailed'!$F$20/100)</f>
        <v>78.158305418429975</v>
      </c>
      <c r="BD9" s="91">
        <f>'[2]EU Inhabitants'!AY17*('[2]Weighted Average'!AY11/1000)*('[2]Waste Bin detailed'!$F$20/100)</f>
        <v>78.140874607899704</v>
      </c>
      <c r="BE9" s="91">
        <f>'[2]EU Inhabitants'!AZ17*('[2]Weighted Average'!AZ11/1000)*('[2]Waste Bin detailed'!$F$20/100)</f>
        <v>78.117386855714557</v>
      </c>
    </row>
    <row r="10" spans="1:57" x14ac:dyDescent="0.35">
      <c r="A10" s="86" t="s">
        <v>636</v>
      </c>
      <c r="C10" s="86" t="s">
        <v>591</v>
      </c>
      <c r="D10" s="87" t="s">
        <v>621</v>
      </c>
      <c r="E10" s="87"/>
      <c r="F10" s="90" t="s">
        <v>53</v>
      </c>
      <c r="G10" s="91">
        <f>'[2]EU Inhabitants'!B18*('[2]Weighted Average'!B11/1000)*('[2]Waste Bin detailed'!$F$20/100)</f>
        <v>216.71311556378373</v>
      </c>
      <c r="H10" s="91">
        <f>'[2]EU Inhabitants'!C18*('[2]Weighted Average'!C11/1000)*('[2]Waste Bin detailed'!$F$20/100)</f>
        <v>219.88021264254175</v>
      </c>
      <c r="I10" s="91">
        <f>'[2]EU Inhabitants'!D18*('[2]Weighted Average'!D11/1000)*('[2]Waste Bin detailed'!$F$20/100)</f>
        <v>223.72560684142229</v>
      </c>
      <c r="J10" s="91">
        <f>'[2]EU Inhabitants'!E18*('[2]Weighted Average'!E11/1000)*('[2]Waste Bin detailed'!$F$20/100)</f>
        <v>227.42484639877907</v>
      </c>
      <c r="K10" s="91">
        <f>'[2]EU Inhabitants'!F18*('[2]Weighted Average'!F11/1000)*('[2]Waste Bin detailed'!$F$20/100)</f>
        <v>231.14497123611918</v>
      </c>
      <c r="L10" s="91">
        <f>'[2]EU Inhabitants'!G18*('[2]Weighted Average'!G11/1000)*('[2]Waste Bin detailed'!$F$20/100)</f>
        <v>235.91804084572445</v>
      </c>
      <c r="M10" s="91">
        <f>'[2]EU Inhabitants'!H18*('[2]Weighted Average'!H11/1000)*('[2]Waste Bin detailed'!$F$20/100)</f>
        <v>241.45349238255849</v>
      </c>
      <c r="N10" s="91">
        <f>'[2]EU Inhabitants'!I18*('[2]Weighted Average'!I11/1000)*('[2]Waste Bin detailed'!$F$20/100)</f>
        <v>248.98721155744286</v>
      </c>
      <c r="O10" s="91">
        <f>'[2]EU Inhabitants'!J18*('[2]Weighted Average'!J11/1000)*('[2]Waste Bin detailed'!$F$20/100)</f>
        <v>255.68370084862505</v>
      </c>
      <c r="P10" s="91">
        <f>'[2]EU Inhabitants'!K18*('[2]Weighted Average'!K11/1000)*('[2]Waste Bin detailed'!$F$20/100)</f>
        <v>259.27349177398054</v>
      </c>
      <c r="Q10" s="91">
        <f>'[2]EU Inhabitants'!L18*('[2]Weighted Average'!L11/1000)*('[2]Waste Bin detailed'!$F$20/100)</f>
        <v>260.81528675832402</v>
      </c>
      <c r="R10" s="91">
        <f>'[2]EU Inhabitants'!M18*('[2]Weighted Average'!M11/1000)*('[2]Waste Bin detailed'!$F$20/100)</f>
        <v>261.89558731152908</v>
      </c>
      <c r="S10" s="91">
        <f>'[2]EU Inhabitants'!N18*('[2]Weighted Average'!N11/1000)*('[2]Waste Bin detailed'!$F$20/100)</f>
        <v>262.91469517558954</v>
      </c>
      <c r="T10" s="91">
        <f>'[2]EU Inhabitants'!O18*('[2]Weighted Average'!O11/1000)*('[2]Waste Bin detailed'!$F$20/100)</f>
        <v>264.08203378114359</v>
      </c>
      <c r="U10" s="91">
        <f>'[2]EU Inhabitants'!P18*('[2]Weighted Average'!P11/1000)*('[2]Waste Bin detailed'!$F$20/100)</f>
        <v>265.72047180039345</v>
      </c>
      <c r="V10" s="91">
        <f>'[2]EU Inhabitants'!Q18*('[2]Weighted Average'!Q11/1000)*('[2]Waste Bin detailed'!$F$20/100)</f>
        <v>268.04463436474362</v>
      </c>
      <c r="W10" s="91">
        <f>'[2]EU Inhabitants'!R18*('[2]Weighted Average'!R11/1000)*('[2]Waste Bin detailed'!$F$20/100)</f>
        <v>270.91436493575213</v>
      </c>
      <c r="X10" s="91">
        <f>'[2]EU Inhabitants'!S18*('[2]Weighted Average'!S11/1000)*('[2]Waste Bin detailed'!$F$20/100)</f>
        <v>274.29949355150973</v>
      </c>
      <c r="Y10" s="91">
        <f>'[2]EU Inhabitants'!T18*('[2]Weighted Average'!T11/1000)*('[2]Waste Bin detailed'!$F$20/100)</f>
        <v>276.95441857161501</v>
      </c>
      <c r="Z10" s="91">
        <f>'[2]EU Inhabitants'!U18*('[2]Weighted Average'!U11/1000)*('[2]Waste Bin detailed'!$F$20/100)</f>
        <v>285.8409704922754</v>
      </c>
      <c r="AA10" s="91">
        <f>'[2]EU Inhabitants'!V18*('[2]Weighted Average'!V11/1000)*('[2]Waste Bin detailed'!$F$20/100)</f>
        <v>289.35032903768104</v>
      </c>
      <c r="AB10" s="91">
        <f>'[2]EU Inhabitants'!W18*('[2]Weighted Average'!W11/1000)*('[2]Waste Bin detailed'!$F$20/100)</f>
        <v>291.80991362948697</v>
      </c>
      <c r="AC10" s="91">
        <f>'[2]EU Inhabitants'!X18*('[2]Weighted Average'!X11/1000)*('[2]Waste Bin detailed'!$F$20/100)</f>
        <v>294.95039645346316</v>
      </c>
      <c r="AD10" s="91">
        <f>'[2]EU Inhabitants'!Y18*('[2]Weighted Average'!Y11/1000)*('[2]Waste Bin detailed'!$F$20/100)</f>
        <v>307.30338076223609</v>
      </c>
      <c r="AE10" s="91">
        <f>'[2]EU Inhabitants'!Z18*('[2]Weighted Average'!Z11/1000)*('[2]Waste Bin detailed'!$F$20/100)</f>
        <v>304.58108263040208</v>
      </c>
      <c r="AF10" s="91">
        <f>'[2]EU Inhabitants'!AA18*('[2]Weighted Average'!AA11/1000)*('[2]Waste Bin detailed'!$F$20/100)</f>
        <v>306.39469632687803</v>
      </c>
      <c r="AG10" s="91">
        <f>'[2]EU Inhabitants'!AB18*('[2]Weighted Average'!AB11/1000)*('[2]Waste Bin detailed'!$F$20/100)</f>
        <v>308.22558224630239</v>
      </c>
      <c r="AH10" s="91">
        <f>'[2]EU Inhabitants'!AC18*('[2]Weighted Average'!AC11/1000)*('[2]Waste Bin detailed'!$F$20/100)</f>
        <v>310.07877957607616</v>
      </c>
      <c r="AI10" s="91">
        <f>'[2]EU Inhabitants'!AD18*('[2]Weighted Average'!AD11/1000)*('[2]Waste Bin detailed'!$F$20/100)</f>
        <v>311.95726545449116</v>
      </c>
      <c r="AJ10" s="91">
        <f>'[2]EU Inhabitants'!AE18*('[2]Weighted Average'!AE11/1000)*('[2]Waste Bin detailed'!$F$20/100)</f>
        <v>313.82741677139433</v>
      </c>
      <c r="AK10" s="91">
        <f>'[2]EU Inhabitants'!AF18*('[2]Weighted Average'!AF11/1000)*('[2]Waste Bin detailed'!$F$20/100)</f>
        <v>315.69373041606923</v>
      </c>
      <c r="AL10" s="91">
        <f>'[2]EU Inhabitants'!AG18*('[2]Weighted Average'!AG11/1000)*('[2]Waste Bin detailed'!$F$20/100)</f>
        <v>317.55760650459797</v>
      </c>
      <c r="AM10" s="91">
        <f>'[2]EU Inhabitants'!AH18*('[2]Weighted Average'!AH11/1000)*('[2]Waste Bin detailed'!$F$20/100)</f>
        <v>319.42064455595437</v>
      </c>
      <c r="AN10" s="91">
        <f>'[2]EU Inhabitants'!AI18*('[2]Weighted Average'!AI11/1000)*('[2]Waste Bin detailed'!$F$20/100)</f>
        <v>321.28227124770729</v>
      </c>
      <c r="AO10" s="91">
        <f>'[2]EU Inhabitants'!AJ18*('[2]Weighted Average'!AJ11/1000)*('[2]Waste Bin detailed'!$F$20/100)</f>
        <v>323.14162651179021</v>
      </c>
      <c r="AP10" s="91">
        <f>'[2]EU Inhabitants'!AK18*('[2]Weighted Average'!AK11/1000)*('[2]Waste Bin detailed'!$F$20/100)</f>
        <v>325.17226449620642</v>
      </c>
      <c r="AQ10" s="91">
        <f>'[2]EU Inhabitants'!AL18*('[2]Weighted Average'!AL11/1000)*('[2]Waste Bin detailed'!$F$20/100)</f>
        <v>327.17529645091832</v>
      </c>
      <c r="AR10" s="91">
        <f>'[2]EU Inhabitants'!AM18*('[2]Weighted Average'!AM11/1000)*('[2]Waste Bin detailed'!$F$20/100)</f>
        <v>329.14782533352013</v>
      </c>
      <c r="AS10" s="91">
        <f>'[2]EU Inhabitants'!AN18*('[2]Weighted Average'!AN11/1000)*('[2]Waste Bin detailed'!$F$20/100)</f>
        <v>331.0855881398013</v>
      </c>
      <c r="AT10" s="91">
        <f>'[2]EU Inhabitants'!AO18*('[2]Weighted Average'!AO11/1000)*('[2]Waste Bin detailed'!$F$20/100)</f>
        <v>333.01062934922874</v>
      </c>
      <c r="AU10" s="91">
        <f>'[2]EU Inhabitants'!AP18*('[2]Weighted Average'!AP11/1000)*('[2]Waste Bin detailed'!$F$20/100)</f>
        <v>334.90624421954482</v>
      </c>
      <c r="AV10" s="91">
        <f>'[2]EU Inhabitants'!AQ18*('[2]Weighted Average'!AQ11/1000)*('[2]Waste Bin detailed'!$F$20/100)</f>
        <v>336.7636888044222</v>
      </c>
      <c r="AW10" s="91">
        <f>'[2]EU Inhabitants'!AR18*('[2]Weighted Average'!AR11/1000)*('[2]Waste Bin detailed'!$F$20/100)</f>
        <v>338.57168174396782</v>
      </c>
      <c r="AX10" s="91">
        <f>'[2]EU Inhabitants'!AS18*('[2]Weighted Average'!AS11/1000)*('[2]Waste Bin detailed'!$F$20/100)</f>
        <v>340.32613407116565</v>
      </c>
      <c r="AY10" s="91">
        <f>'[2]EU Inhabitants'!AT18*('[2]Weighted Average'!AT11/1000)*('[2]Waste Bin detailed'!$F$20/100)</f>
        <v>342.0193551070264</v>
      </c>
      <c r="AZ10" s="91">
        <f>'[2]EU Inhabitants'!AU18*('[2]Weighted Average'!AU11/1000)*('[2]Waste Bin detailed'!$F$20/100)</f>
        <v>343.65835137722354</v>
      </c>
      <c r="BA10" s="91">
        <f>'[2]EU Inhabitants'!AV18*('[2]Weighted Average'!AV11/1000)*('[2]Waste Bin detailed'!$F$20/100)</f>
        <v>345.21073071570152</v>
      </c>
      <c r="BB10" s="91">
        <f>'[2]EU Inhabitants'!AW18*('[2]Weighted Average'!AW11/1000)*('[2]Waste Bin detailed'!$F$20/100)</f>
        <v>346.64891480792011</v>
      </c>
      <c r="BC10" s="91">
        <f>'[2]EU Inhabitants'!AX18*('[2]Weighted Average'!AX11/1000)*('[2]Waste Bin detailed'!$F$20/100)</f>
        <v>347.96937534481015</v>
      </c>
      <c r="BD10" s="91">
        <f>'[2]EU Inhabitants'!AY18*('[2]Weighted Average'!AY11/1000)*('[2]Waste Bin detailed'!$F$20/100)</f>
        <v>349.16503711080941</v>
      </c>
      <c r="BE10" s="91">
        <f>'[2]EU Inhabitants'!AZ18*('[2]Weighted Average'!AZ11/1000)*('[2]Waste Bin detailed'!$F$20/100)</f>
        <v>350.23020107829012</v>
      </c>
    </row>
    <row r="11" spans="1:57" x14ac:dyDescent="0.35">
      <c r="A11" s="86" t="s">
        <v>636</v>
      </c>
      <c r="C11" s="86" t="s">
        <v>591</v>
      </c>
      <c r="D11" s="87" t="s">
        <v>621</v>
      </c>
      <c r="E11" s="87"/>
      <c r="F11" s="90" t="s">
        <v>50</v>
      </c>
      <c r="G11" s="91">
        <f>'[2]EU Inhabitants'!B19*('[2]Weighted Average'!B11/1000)*('[2]Waste Bin detailed'!$F$20/100)</f>
        <v>618.18120914484007</v>
      </c>
      <c r="H11" s="91">
        <f>'[2]EU Inhabitants'!C19*('[2]Weighted Average'!C11/1000)*('[2]Waste Bin detailed'!$F$20/100)</f>
        <v>621.64217632781276</v>
      </c>
      <c r="I11" s="91">
        <f>'[2]EU Inhabitants'!D19*('[2]Weighted Average'!D11/1000)*('[2]Waste Bin detailed'!$F$20/100)</f>
        <v>624.65945041587304</v>
      </c>
      <c r="J11" s="91">
        <f>'[2]EU Inhabitants'!E19*('[2]Weighted Average'!E11/1000)*('[2]Waste Bin detailed'!$F$20/100)</f>
        <v>626.23554606082314</v>
      </c>
      <c r="K11" s="91">
        <f>'[2]EU Inhabitants'!F19*('[2]Weighted Average'!F11/1000)*('[2]Waste Bin detailed'!$F$20/100)</f>
        <v>627.67555261227824</v>
      </c>
      <c r="L11" s="91">
        <f>'[2]EU Inhabitants'!G19*('[2]Weighted Average'!G11/1000)*('[2]Waste Bin detailed'!$F$20/100)</f>
        <v>629.42767499207196</v>
      </c>
      <c r="M11" s="91">
        <f>'[2]EU Inhabitants'!H19*('[2]Weighted Average'!H11/1000)*('[2]Waste Bin detailed'!$F$20/100)</f>
        <v>631.42314849502247</v>
      </c>
      <c r="N11" s="91">
        <f>'[2]EU Inhabitants'!I19*('[2]Weighted Average'!I11/1000)*('[2]Waste Bin detailed'!$F$20/100)</f>
        <v>633.12215443120033</v>
      </c>
      <c r="O11" s="91">
        <f>'[2]EU Inhabitants'!J19*('[2]Weighted Average'!J11/1000)*('[2]Waste Bin detailed'!$F$20/100)</f>
        <v>634.42135397749519</v>
      </c>
      <c r="P11" s="91">
        <f>'[2]EU Inhabitants'!K19*('[2]Weighted Average'!K11/1000)*('[2]Waste Bin detailed'!$F$20/100)</f>
        <v>636.22393549760716</v>
      </c>
      <c r="Q11" s="91">
        <f>'[2]EU Inhabitants'!L19*('[2]Weighted Average'!L11/1000)*('[2]Waste Bin detailed'!$F$20/100)</f>
        <v>637.46047834665774</v>
      </c>
      <c r="R11" s="91">
        <f>'[2]EU Inhabitants'!M19*('[2]Weighted Average'!M11/1000)*('[2]Waste Bin detailed'!$F$20/100)</f>
        <v>637.3316830467395</v>
      </c>
      <c r="S11" s="91">
        <f>'[2]EU Inhabitants'!N19*('[2]Weighted Average'!N11/1000)*('[2]Waste Bin detailed'!$F$20/100)</f>
        <v>635.12677548447641</v>
      </c>
      <c r="T11" s="91">
        <f>'[2]EU Inhabitants'!O19*('[2]Weighted Average'!O11/1000)*('[2]Waste Bin detailed'!$F$20/100)</f>
        <v>630.36796951539293</v>
      </c>
      <c r="U11" s="91">
        <f>'[2]EU Inhabitants'!P19*('[2]Weighted Average'!P11/1000)*('[2]Waste Bin detailed'!$F$20/100)</f>
        <v>626.03901791429359</v>
      </c>
      <c r="V11" s="91">
        <f>'[2]EU Inhabitants'!Q19*('[2]Weighted Average'!Q11/1000)*('[2]Waste Bin detailed'!$F$20/100)</f>
        <v>622.2029812842718</v>
      </c>
      <c r="W11" s="91">
        <f>'[2]EU Inhabitants'!R19*('[2]Weighted Average'!R11/1000)*('[2]Waste Bin detailed'!$F$20/100)</f>
        <v>618.13276662630824</v>
      </c>
      <c r="X11" s="91">
        <f>'[2]EU Inhabitants'!S19*('[2]Weighted Average'!S11/1000)*('[2]Waste Bin detailed'!$F$20/100)</f>
        <v>617.36484858442827</v>
      </c>
      <c r="Y11" s="91">
        <f>'[2]EU Inhabitants'!T19*('[2]Weighted Average'!T11/1000)*('[2]Waste Bin detailed'!$F$20/100)</f>
        <v>615.85335255539951</v>
      </c>
      <c r="Z11" s="91">
        <f>'[2]EU Inhabitants'!U19*('[2]Weighted Average'!U11/1000)*('[2]Waste Bin detailed'!$F$20/100)</f>
        <v>625.07744039861143</v>
      </c>
      <c r="AA11" s="91">
        <f>'[2]EU Inhabitants'!V19*('[2]Weighted Average'!V11/1000)*('[2]Waste Bin detailed'!$F$20/100)</f>
        <v>624.72712119831669</v>
      </c>
      <c r="AB11" s="91">
        <f>'[2]EU Inhabitants'!W19*('[2]Weighted Average'!W11/1000)*('[2]Waste Bin detailed'!$F$20/100)</f>
        <v>622.43887563031785</v>
      </c>
      <c r="AC11" s="91">
        <f>'[2]EU Inhabitants'!X19*('[2]Weighted Average'!X11/1000)*('[2]Waste Bin detailed'!$F$20/100)</f>
        <v>609.70640491920528</v>
      </c>
      <c r="AD11" s="91">
        <f>'[2]EU Inhabitants'!Y19*('[2]Weighted Average'!Y11/1000)*('[2]Waste Bin detailed'!$F$20/100)</f>
        <v>607.09771811770372</v>
      </c>
      <c r="AE11" s="91">
        <f>'[2]EU Inhabitants'!Z19*('[2]Weighted Average'!Z11/1000)*('[2]Waste Bin detailed'!$F$20/100)</f>
        <v>604.48947627097721</v>
      </c>
      <c r="AF11" s="91">
        <f>'[2]EU Inhabitants'!AA19*('[2]Weighted Average'!AA11/1000)*('[2]Waste Bin detailed'!$F$20/100)</f>
        <v>601.45985060682176</v>
      </c>
      <c r="AG11" s="91">
        <f>'[2]EU Inhabitants'!AB19*('[2]Weighted Average'!AB11/1000)*('[2]Waste Bin detailed'!$F$20/100)</f>
        <v>598.28144950331409</v>
      </c>
      <c r="AH11" s="91">
        <f>'[2]EU Inhabitants'!AC19*('[2]Weighted Average'!AC11/1000)*('[2]Waste Bin detailed'!$F$20/100)</f>
        <v>594.94131900315699</v>
      </c>
      <c r="AI11" s="91">
        <f>'[2]EU Inhabitants'!AD19*('[2]Weighted Average'!AD11/1000)*('[2]Waste Bin detailed'!$F$20/100)</f>
        <v>591.47045686881495</v>
      </c>
      <c r="AJ11" s="91">
        <f>'[2]EU Inhabitants'!AE19*('[2]Weighted Average'!AE11/1000)*('[2]Waste Bin detailed'!$F$20/100)</f>
        <v>588.05379740987928</v>
      </c>
      <c r="AK11" s="91">
        <f>'[2]EU Inhabitants'!AF19*('[2]Weighted Average'!AF11/1000)*('[2]Waste Bin detailed'!$F$20/100)</f>
        <v>584.6878786841844</v>
      </c>
      <c r="AL11" s="91">
        <f>'[2]EU Inhabitants'!AG19*('[2]Weighted Average'!AG11/1000)*('[2]Waste Bin detailed'!$F$20/100)</f>
        <v>581.37278430235096</v>
      </c>
      <c r="AM11" s="91">
        <f>'[2]EU Inhabitants'!AH19*('[2]Weighted Average'!AH11/1000)*('[2]Waste Bin detailed'!$F$20/100)</f>
        <v>578.12274395600525</v>
      </c>
      <c r="AN11" s="91">
        <f>'[2]EU Inhabitants'!AI19*('[2]Weighted Average'!AI11/1000)*('[2]Waste Bin detailed'!$F$20/100)</f>
        <v>574.95383463502765</v>
      </c>
      <c r="AO11" s="91">
        <f>'[2]EU Inhabitants'!AJ19*('[2]Weighted Average'!AJ11/1000)*('[2]Waste Bin detailed'!$F$20/100)</f>
        <v>571.82903880044694</v>
      </c>
      <c r="AP11" s="91">
        <f>'[2]EU Inhabitants'!AK19*('[2]Weighted Average'!AK11/1000)*('[2]Waste Bin detailed'!$F$20/100)</f>
        <v>568.76693058021215</v>
      </c>
      <c r="AQ11" s="91">
        <f>'[2]EU Inhabitants'!AL19*('[2]Weighted Average'!AL11/1000)*('[2]Waste Bin detailed'!$F$20/100)</f>
        <v>565.70528805203094</v>
      </c>
      <c r="AR11" s="91">
        <f>'[2]EU Inhabitants'!AM19*('[2]Weighted Average'!AM11/1000)*('[2]Waste Bin detailed'!$F$20/100)</f>
        <v>562.65556004498933</v>
      </c>
      <c r="AS11" s="91">
        <f>'[2]EU Inhabitants'!AN19*('[2]Weighted Average'!AN11/1000)*('[2]Waste Bin detailed'!$F$20/100)</f>
        <v>559.66564919604411</v>
      </c>
      <c r="AT11" s="91">
        <f>'[2]EU Inhabitants'!AO19*('[2]Weighted Average'!AO11/1000)*('[2]Waste Bin detailed'!$F$20/100)</f>
        <v>556.6739916545755</v>
      </c>
      <c r="AU11" s="91">
        <f>'[2]EU Inhabitants'!AP19*('[2]Weighted Average'!AP11/1000)*('[2]Waste Bin detailed'!$F$20/100)</f>
        <v>553.71782497419451</v>
      </c>
      <c r="AV11" s="91">
        <f>'[2]EU Inhabitants'!AQ19*('[2]Weighted Average'!AQ11/1000)*('[2]Waste Bin detailed'!$F$20/100)</f>
        <v>550.76219840648218</v>
      </c>
      <c r="AW11" s="91">
        <f>'[2]EU Inhabitants'!AR19*('[2]Weighted Average'!AR11/1000)*('[2]Waste Bin detailed'!$F$20/100)</f>
        <v>547.80403145295247</v>
      </c>
      <c r="AX11" s="91">
        <f>'[2]EU Inhabitants'!AS19*('[2]Weighted Average'!AS11/1000)*('[2]Waste Bin detailed'!$F$20/100)</f>
        <v>544.81507058843147</v>
      </c>
      <c r="AY11" s="91">
        <f>'[2]EU Inhabitants'!AT19*('[2]Weighted Average'!AT11/1000)*('[2]Waste Bin detailed'!$F$20/100)</f>
        <v>541.79952414494164</v>
      </c>
      <c r="AZ11" s="91">
        <f>'[2]EU Inhabitants'!AU19*('[2]Weighted Average'!AU11/1000)*('[2]Waste Bin detailed'!$F$20/100)</f>
        <v>538.74511621613294</v>
      </c>
      <c r="BA11" s="91">
        <f>'[2]EU Inhabitants'!AV19*('[2]Weighted Average'!AV11/1000)*('[2]Waste Bin detailed'!$F$20/100)</f>
        <v>535.64746319508163</v>
      </c>
      <c r="BB11" s="91">
        <f>'[2]EU Inhabitants'!AW19*('[2]Weighted Average'!AW11/1000)*('[2]Waste Bin detailed'!$F$20/100)</f>
        <v>532.46287817477742</v>
      </c>
      <c r="BC11" s="91">
        <f>'[2]EU Inhabitants'!AX19*('[2]Weighted Average'!AX11/1000)*('[2]Waste Bin detailed'!$F$20/100)</f>
        <v>529.21735963015192</v>
      </c>
      <c r="BD11" s="91">
        <f>'[2]EU Inhabitants'!AY19*('[2]Weighted Average'!AY11/1000)*('[2]Waste Bin detailed'!$F$20/100)</f>
        <v>525.90728826746579</v>
      </c>
      <c r="BE11" s="91">
        <f>'[2]EU Inhabitants'!AZ19*('[2]Weighted Average'!AZ11/1000)*('[2]Waste Bin detailed'!$F$20/100)</f>
        <v>522.51460040746372</v>
      </c>
    </row>
    <row r="12" spans="1:57" x14ac:dyDescent="0.35">
      <c r="A12" s="86" t="s">
        <v>636</v>
      </c>
      <c r="C12" s="86" t="s">
        <v>591</v>
      </c>
      <c r="D12" s="87" t="s">
        <v>621</v>
      </c>
      <c r="E12" s="87"/>
      <c r="F12" s="90" t="s">
        <v>36</v>
      </c>
      <c r="G12" s="91">
        <f>'[2]EU Inhabitants'!B20*('[2]Weighted Average'!B11/1000)*('[2]Waste Bin detailed'!$F$20/100)</f>
        <v>2321.7123275584563</v>
      </c>
      <c r="H12" s="91">
        <f>'[2]EU Inhabitants'!C20*('[2]Weighted Average'!C11/1000)*('[2]Waste Bin detailed'!$F$20/100)</f>
        <v>2332.9128421371238</v>
      </c>
      <c r="I12" s="91">
        <f>'[2]EU Inhabitants'!D20*('[2]Weighted Average'!D11/1000)*('[2]Waste Bin detailed'!$F$20/100)</f>
        <v>2354.1907746941861</v>
      </c>
      <c r="J12" s="91">
        <f>'[2]EU Inhabitants'!E20*('[2]Weighted Average'!E11/1000)*('[2]Waste Bin detailed'!$F$20/100)</f>
        <v>2399.6547170262515</v>
      </c>
      <c r="K12" s="91">
        <f>'[2]EU Inhabitants'!F20*('[2]Weighted Average'!F11/1000)*('[2]Waste Bin detailed'!$F$20/100)</f>
        <v>2441.0506463418951</v>
      </c>
      <c r="L12" s="91">
        <f>'[2]EU Inhabitants'!G20*('[2]Weighted Average'!G11/1000)*('[2]Waste Bin detailed'!$F$20/100)</f>
        <v>2484.2417480660642</v>
      </c>
      <c r="M12" s="91">
        <f>'[2]EU Inhabitants'!H20*('[2]Weighted Average'!H11/1000)*('[2]Waste Bin detailed'!$F$20/100)</f>
        <v>2525.1823358271699</v>
      </c>
      <c r="N12" s="91">
        <f>'[2]EU Inhabitants'!I20*('[2]Weighted Average'!I11/1000)*('[2]Waste Bin detailed'!$F$20/100)</f>
        <v>2569.2409994086383</v>
      </c>
      <c r="O12" s="91">
        <f>'[2]EU Inhabitants'!J20*('[2]Weighted Average'!J11/1000)*('[2]Waste Bin detailed'!$F$20/100)</f>
        <v>2619.4299917896315</v>
      </c>
      <c r="P12" s="91">
        <f>'[2]EU Inhabitants'!K20*('[2]Weighted Average'!K11/1000)*('[2]Waste Bin detailed'!$F$20/100)</f>
        <v>2651.5735370761786</v>
      </c>
      <c r="Q12" s="91">
        <f>'[2]EU Inhabitants'!L20*('[2]Weighted Average'!L11/1000)*('[2]Waste Bin detailed'!$F$20/100)</f>
        <v>2665.0429163644212</v>
      </c>
      <c r="R12" s="91">
        <f>'[2]EU Inhabitants'!M20*('[2]Weighted Average'!M11/1000)*('[2]Waste Bin detailed'!$F$20/100)</f>
        <v>2673.8667978666076</v>
      </c>
      <c r="S12" s="91">
        <f>'[2]EU Inhabitants'!N20*('[2]Weighted Average'!N11/1000)*('[2]Waste Bin detailed'!$F$20/100)</f>
        <v>2682.1590754836193</v>
      </c>
      <c r="T12" s="91">
        <f>'[2]EU Inhabitants'!O20*('[2]Weighted Average'!O11/1000)*('[2]Waste Bin detailed'!$F$20/100)</f>
        <v>2676.9170985206802</v>
      </c>
      <c r="U12" s="91">
        <f>'[2]EU Inhabitants'!P20*('[2]Weighted Average'!P11/1000)*('[2]Waste Bin detailed'!$F$20/100)</f>
        <v>2664.8637047395623</v>
      </c>
      <c r="V12" s="91">
        <f>'[2]EU Inhabitants'!Q20*('[2]Weighted Average'!Q11/1000)*('[2]Waste Bin detailed'!$F$20/100)</f>
        <v>2661.7249872267266</v>
      </c>
      <c r="W12" s="91">
        <f>'[2]EU Inhabitants'!R20*('[2]Weighted Average'!R11/1000)*('[2]Waste Bin detailed'!$F$20/100)</f>
        <v>2661.9823531920115</v>
      </c>
      <c r="X12" s="91">
        <f>'[2]EU Inhabitants'!S20*('[2]Weighted Average'!S11/1000)*('[2]Waste Bin detailed'!$F$20/100)</f>
        <v>2667.5568028630837</v>
      </c>
      <c r="Y12" s="91">
        <f>'[2]EU Inhabitants'!T20*('[2]Weighted Average'!T11/1000)*('[2]Waste Bin detailed'!$F$20/100)</f>
        <v>2675.1996650250153</v>
      </c>
      <c r="Z12" s="91">
        <f>'[2]EU Inhabitants'!U20*('[2]Weighted Average'!U11/1000)*('[2]Waste Bin detailed'!$F$20/100)</f>
        <v>2735.7011040353163</v>
      </c>
      <c r="AA12" s="91">
        <f>'[2]EU Inhabitants'!V20*('[2]Weighted Average'!V11/1000)*('[2]Waste Bin detailed'!$F$20/100)</f>
        <v>2758.7618009510734</v>
      </c>
      <c r="AB12" s="91">
        <f>'[2]EU Inhabitants'!W20*('[2]Weighted Average'!W11/1000)*('[2]Waste Bin detailed'!$F$20/100)</f>
        <v>2762.7874452593151</v>
      </c>
      <c r="AC12" s="91">
        <f>'[2]EU Inhabitants'!X20*('[2]Weighted Average'!X11/1000)*('[2]Waste Bin detailed'!$F$20/100)</f>
        <v>2764.889236309833</v>
      </c>
      <c r="AD12" s="91">
        <f>'[2]EU Inhabitants'!Y20*('[2]Weighted Average'!Y11/1000)*('[2]Waste Bin detailed'!$F$20/100)</f>
        <v>2803.2037061295114</v>
      </c>
      <c r="AE12" s="91">
        <f>'[2]EU Inhabitants'!Z20*('[2]Weighted Average'!Z11/1000)*('[2]Waste Bin detailed'!$F$20/100)</f>
        <v>2817.7831723040244</v>
      </c>
      <c r="AF12" s="91">
        <f>'[2]EU Inhabitants'!AA20*('[2]Weighted Average'!AA11/1000)*('[2]Waste Bin detailed'!$F$20/100)</f>
        <v>2833.1757741288066</v>
      </c>
      <c r="AG12" s="91">
        <f>'[2]EU Inhabitants'!AB20*('[2]Weighted Average'!AB11/1000)*('[2]Waste Bin detailed'!$F$20/100)</f>
        <v>2845.2285293349478</v>
      </c>
      <c r="AH12" s="91">
        <f>'[2]EU Inhabitants'!AC20*('[2]Weighted Average'!AC11/1000)*('[2]Waste Bin detailed'!$F$20/100)</f>
        <v>2853.9581565910835</v>
      </c>
      <c r="AI12" s="91">
        <f>'[2]EU Inhabitants'!AD20*('[2]Weighted Average'!AD11/1000)*('[2]Waste Bin detailed'!$F$20/100)</f>
        <v>2859.6357248835143</v>
      </c>
      <c r="AJ12" s="91">
        <f>'[2]EU Inhabitants'!AE20*('[2]Weighted Average'!AE11/1000)*('[2]Waste Bin detailed'!$F$20/100)</f>
        <v>2865.4190151377011</v>
      </c>
      <c r="AK12" s="91">
        <f>'[2]EU Inhabitants'!AF20*('[2]Weighted Average'!AF11/1000)*('[2]Waste Bin detailed'!$F$20/100)</f>
        <v>2871.233250484519</v>
      </c>
      <c r="AL12" s="91">
        <f>'[2]EU Inhabitants'!AG20*('[2]Weighted Average'!AG11/1000)*('[2]Waste Bin detailed'!$F$20/100)</f>
        <v>2876.9176865911986</v>
      </c>
      <c r="AM12" s="91">
        <f>'[2]EU Inhabitants'!AH20*('[2]Weighted Average'!AH11/1000)*('[2]Waste Bin detailed'!$F$20/100)</f>
        <v>2882.5739911997425</v>
      </c>
      <c r="AN12" s="91">
        <f>'[2]EU Inhabitants'!AI20*('[2]Weighted Average'!AI11/1000)*('[2]Waste Bin detailed'!$F$20/100)</f>
        <v>2888.3326009529856</v>
      </c>
      <c r="AO12" s="91">
        <f>'[2]EU Inhabitants'!AJ20*('[2]Weighted Average'!AJ11/1000)*('[2]Waste Bin detailed'!$F$20/100)</f>
        <v>2894.0724017781686</v>
      </c>
      <c r="AP12" s="91">
        <f>'[2]EU Inhabitants'!AK20*('[2]Weighted Average'!AK11/1000)*('[2]Waste Bin detailed'!$F$20/100)</f>
        <v>2900.1614969287489</v>
      </c>
      <c r="AQ12" s="91">
        <f>'[2]EU Inhabitants'!AL20*('[2]Weighted Average'!AL11/1000)*('[2]Waste Bin detailed'!$F$20/100)</f>
        <v>2906.1636943412668</v>
      </c>
      <c r="AR12" s="91">
        <f>'[2]EU Inhabitants'!AM20*('[2]Weighted Average'!AM11/1000)*('[2]Waste Bin detailed'!$F$20/100)</f>
        <v>2911.9865197674335</v>
      </c>
      <c r="AS12" s="91">
        <f>'[2]EU Inhabitants'!AN20*('[2]Weighted Average'!AN11/1000)*('[2]Waste Bin detailed'!$F$20/100)</f>
        <v>2917.6207281649044</v>
      </c>
      <c r="AT12" s="91">
        <f>'[2]EU Inhabitants'!AO20*('[2]Weighted Average'!AO11/1000)*('[2]Waste Bin detailed'!$F$20/100)</f>
        <v>2922.9366577558271</v>
      </c>
      <c r="AU12" s="91">
        <f>'[2]EU Inhabitants'!AP20*('[2]Weighted Average'!AP11/1000)*('[2]Waste Bin detailed'!$F$20/100)</f>
        <v>2927.9595721099577</v>
      </c>
      <c r="AV12" s="91">
        <f>'[2]EU Inhabitants'!AQ20*('[2]Weighted Average'!AQ11/1000)*('[2]Waste Bin detailed'!$F$20/100)</f>
        <v>2932.5560070266179</v>
      </c>
      <c r="AW12" s="91">
        <f>'[2]EU Inhabitants'!AR20*('[2]Weighted Average'!AR11/1000)*('[2]Waste Bin detailed'!$F$20/100)</f>
        <v>2936.6774256726412</v>
      </c>
      <c r="AX12" s="91">
        <f>'[2]EU Inhabitants'!AS20*('[2]Weighted Average'!AS11/1000)*('[2]Waste Bin detailed'!$F$20/100)</f>
        <v>2940.1526136604598</v>
      </c>
      <c r="AY12" s="91">
        <f>'[2]EU Inhabitants'!AT20*('[2]Weighted Average'!AT11/1000)*('[2]Waste Bin detailed'!$F$20/100)</f>
        <v>2942.9477862306458</v>
      </c>
      <c r="AZ12" s="91">
        <f>'[2]EU Inhabitants'!AU20*('[2]Weighted Average'!AU11/1000)*('[2]Waste Bin detailed'!$F$20/100)</f>
        <v>2944.8887884416308</v>
      </c>
      <c r="BA12" s="91">
        <f>'[2]EU Inhabitants'!AV20*('[2]Weighted Average'!AV11/1000)*('[2]Waste Bin detailed'!$F$20/100)</f>
        <v>2946.0025604743087</v>
      </c>
      <c r="BB12" s="91">
        <f>'[2]EU Inhabitants'!AW20*('[2]Weighted Average'!AW11/1000)*('[2]Waste Bin detailed'!$F$20/100)</f>
        <v>2946.1890103693336</v>
      </c>
      <c r="BC12" s="91">
        <f>'[2]EU Inhabitants'!AX20*('[2]Weighted Average'!AX11/1000)*('[2]Waste Bin detailed'!$F$20/100)</f>
        <v>2945.4353325866373</v>
      </c>
      <c r="BD12" s="91">
        <f>'[2]EU Inhabitants'!AY20*('[2]Weighted Average'!AY11/1000)*('[2]Waste Bin detailed'!$F$20/100)</f>
        <v>2943.682168073125</v>
      </c>
      <c r="BE12" s="91">
        <f>'[2]EU Inhabitants'!AZ20*('[2]Weighted Average'!AZ11/1000)*('[2]Waste Bin detailed'!$F$20/100)</f>
        <v>2941.0127924651051</v>
      </c>
    </row>
    <row r="13" spans="1:57" x14ac:dyDescent="0.35">
      <c r="A13" s="86" t="s">
        <v>636</v>
      </c>
      <c r="C13" s="86" t="s">
        <v>591</v>
      </c>
      <c r="D13" s="87" t="s">
        <v>621</v>
      </c>
      <c r="E13" s="87"/>
      <c r="F13" s="90" t="s">
        <v>35</v>
      </c>
      <c r="G13" s="91">
        <f>'[2]EU Inhabitants'!B21*('[2]Weighted Average'!B11/1000)*('[2]Waste Bin detailed'!$F$20/100)</f>
        <v>3473.375137025525</v>
      </c>
      <c r="H13" s="91">
        <f>'[2]EU Inhabitants'!C21*('[2]Weighted Average'!C11/1000)*('[2]Waste Bin detailed'!$F$20/100)</f>
        <v>3498.2791222452556</v>
      </c>
      <c r="I13" s="91">
        <f>'[2]EU Inhabitants'!D21*('[2]Weighted Average'!D11/1000)*('[2]Waste Bin detailed'!$F$20/100)</f>
        <v>3523.8922688834609</v>
      </c>
      <c r="J13" s="91">
        <f>'[2]EU Inhabitants'!E21*('[2]Weighted Average'!E11/1000)*('[2]Waste Bin detailed'!$F$20/100)</f>
        <v>3549.1303801962495</v>
      </c>
      <c r="K13" s="91">
        <f>'[2]EU Inhabitants'!F21*('[2]Weighted Average'!F11/1000)*('[2]Waste Bin detailed'!$F$20/100)</f>
        <v>3573.8572248460923</v>
      </c>
      <c r="L13" s="91">
        <f>'[2]EU Inhabitants'!G21*('[2]Weighted Average'!G11/1000)*('[2]Waste Bin detailed'!$F$20/100)</f>
        <v>3601.7592134448828</v>
      </c>
      <c r="M13" s="91">
        <f>'[2]EU Inhabitants'!H21*('[2]Weighted Average'!H11/1000)*('[2]Waste Bin detailed'!$F$20/100)</f>
        <v>3627.9587051488716</v>
      </c>
      <c r="N13" s="91">
        <f>'[2]EU Inhabitants'!I21*('[2]Weighted Average'!I11/1000)*('[2]Waste Bin detailed'!$F$20/100)</f>
        <v>3651.2388058901174</v>
      </c>
      <c r="O13" s="91">
        <f>'[2]EU Inhabitants'!J21*('[2]Weighted Average'!J11/1000)*('[2]Waste Bin detailed'!$F$20/100)</f>
        <v>3671.2558843214501</v>
      </c>
      <c r="P13" s="91">
        <f>'[2]EU Inhabitants'!K21*('[2]Weighted Average'!K11/1000)*('[2]Waste Bin detailed'!$F$20/100)</f>
        <v>3690.1392538431878</v>
      </c>
      <c r="Q13" s="91">
        <f>'[2]EU Inhabitants'!L21*('[2]Weighted Average'!L11/1000)*('[2]Waste Bin detailed'!$F$20/100)</f>
        <v>3706.843600801064</v>
      </c>
      <c r="R13" s="91">
        <f>'[2]EU Inhabitants'!M21*('[2]Weighted Average'!M11/1000)*('[2]Waste Bin detailed'!$F$20/100)</f>
        <v>3723.0547675704061</v>
      </c>
      <c r="S13" s="91">
        <f>'[2]EU Inhabitants'!N21*('[2]Weighted Average'!N11/1000)*('[2]Waste Bin detailed'!$F$20/100)</f>
        <v>3739.6393137816694</v>
      </c>
      <c r="T13" s="91">
        <f>'[2]EU Inhabitants'!O21*('[2]Weighted Average'!O11/1000)*('[2]Waste Bin detailed'!$F$20/100)</f>
        <v>3758.0703640575489</v>
      </c>
      <c r="U13" s="91">
        <f>'[2]EU Inhabitants'!P21*('[2]Weighted Average'!P11/1000)*('[2]Waste Bin detailed'!$F$20/100)</f>
        <v>3790.9048030716372</v>
      </c>
      <c r="V13" s="91">
        <f>'[2]EU Inhabitants'!Q21*('[2]Weighted Average'!Q11/1000)*('[2]Waste Bin detailed'!$F$20/100)</f>
        <v>3808.2881173383826</v>
      </c>
      <c r="W13" s="91">
        <f>'[2]EU Inhabitants'!R21*('[2]Weighted Average'!R11/1000)*('[2]Waste Bin detailed'!$F$20/100)</f>
        <v>3819.7640553502993</v>
      </c>
      <c r="X13" s="91">
        <f>'[2]EU Inhabitants'!S21*('[2]Weighted Average'!S11/1000)*('[2]Waste Bin detailed'!$F$20/100)</f>
        <v>3830.3577897232622</v>
      </c>
      <c r="Y13" s="91">
        <f>'[2]EU Inhabitants'!T21*('[2]Weighted Average'!T11/1000)*('[2]Waste Bin detailed'!$F$20/100)</f>
        <v>3843.002575561326</v>
      </c>
      <c r="Z13" s="91">
        <f>'[2]EU Inhabitants'!U21*('[2]Weighted Average'!U11/1000)*('[2]Waste Bin detailed'!$F$20/100)</f>
        <v>3921.9886334115608</v>
      </c>
      <c r="AA13" s="91">
        <f>'[2]EU Inhabitants'!V21*('[2]Weighted Average'!V11/1000)*('[2]Waste Bin detailed'!$F$20/100)</f>
        <v>3933.3662205873416</v>
      </c>
      <c r="AB13" s="91">
        <f>'[2]EU Inhabitants'!W21*('[2]Weighted Average'!W11/1000)*('[2]Waste Bin detailed'!$F$20/100)</f>
        <v>3943.5902532232567</v>
      </c>
      <c r="AC13" s="91">
        <f>'[2]EU Inhabitants'!X21*('[2]Weighted Average'!X11/1000)*('[2]Waste Bin detailed'!$F$20/100)</f>
        <v>3956.2915734473177</v>
      </c>
      <c r="AD13" s="91">
        <f>'[2]EU Inhabitants'!Y21*('[2]Weighted Average'!Y11/1000)*('[2]Waste Bin detailed'!$F$20/100)</f>
        <v>3974.2395151048554</v>
      </c>
      <c r="AE13" s="91">
        <f>'[2]EU Inhabitants'!Z21*('[2]Weighted Average'!Z11/1000)*('[2]Waste Bin detailed'!$F$20/100)</f>
        <v>3990.5294934014382</v>
      </c>
      <c r="AF13" s="91">
        <f>'[2]EU Inhabitants'!AA21*('[2]Weighted Average'!AA11/1000)*('[2]Waste Bin detailed'!$F$20/100)</f>
        <v>4001.3283008729009</v>
      </c>
      <c r="AG13" s="91">
        <f>'[2]EU Inhabitants'!AB21*('[2]Weighted Average'!AB11/1000)*('[2]Waste Bin detailed'!$F$20/100)</f>
        <v>4011.083482360862</v>
      </c>
      <c r="AH13" s="91">
        <f>'[2]EU Inhabitants'!AC21*('[2]Weighted Average'!AC11/1000)*('[2]Waste Bin detailed'!$F$20/100)</f>
        <v>4019.9326718554689</v>
      </c>
      <c r="AI13" s="91">
        <f>'[2]EU Inhabitants'!AD21*('[2]Weighted Average'!AD11/1000)*('[2]Waste Bin detailed'!$F$20/100)</f>
        <v>4027.8759539029415</v>
      </c>
      <c r="AJ13" s="91">
        <f>'[2]EU Inhabitants'!AE21*('[2]Weighted Average'!AE11/1000)*('[2]Waste Bin detailed'!$F$20/100)</f>
        <v>4035.8687862519582</v>
      </c>
      <c r="AK13" s="91">
        <f>'[2]EU Inhabitants'!AF21*('[2]Weighted Average'!AF11/1000)*('[2]Waste Bin detailed'!$F$20/100)</f>
        <v>4043.7672115622931</v>
      </c>
      <c r="AL13" s="91">
        <f>'[2]EU Inhabitants'!AG21*('[2]Weighted Average'!AG11/1000)*('[2]Waste Bin detailed'!$F$20/100)</f>
        <v>4051.5662767377175</v>
      </c>
      <c r="AM13" s="91">
        <f>'[2]EU Inhabitants'!AH21*('[2]Weighted Average'!AH11/1000)*('[2]Waste Bin detailed'!$F$20/100)</f>
        <v>4059.2493380846131</v>
      </c>
      <c r="AN13" s="91">
        <f>'[2]EU Inhabitants'!AI21*('[2]Weighted Average'!AI11/1000)*('[2]Waste Bin detailed'!$F$20/100)</f>
        <v>4066.6884708623293</v>
      </c>
      <c r="AO13" s="91">
        <f>'[2]EU Inhabitants'!AJ21*('[2]Weighted Average'!AJ11/1000)*('[2]Waste Bin detailed'!$F$20/100)</f>
        <v>4073.9533985236499</v>
      </c>
      <c r="AP13" s="91">
        <f>'[2]EU Inhabitants'!AK21*('[2]Weighted Average'!AK11/1000)*('[2]Waste Bin detailed'!$F$20/100)</f>
        <v>4081.2669145456039</v>
      </c>
      <c r="AQ13" s="91">
        <f>'[2]EU Inhabitants'!AL21*('[2]Weighted Average'!AL11/1000)*('[2]Waste Bin detailed'!$F$20/100)</f>
        <v>4088.3072364846416</v>
      </c>
      <c r="AR13" s="91">
        <f>'[2]EU Inhabitants'!AM21*('[2]Weighted Average'!AM11/1000)*('[2]Waste Bin detailed'!$F$20/100)</f>
        <v>4094.9636297217012</v>
      </c>
      <c r="AS13" s="91">
        <f>'[2]EU Inhabitants'!AN21*('[2]Weighted Average'!AN11/1000)*('[2]Waste Bin detailed'!$F$20/100)</f>
        <v>4100.8300196812797</v>
      </c>
      <c r="AT13" s="91">
        <f>'[2]EU Inhabitants'!AO21*('[2]Weighted Average'!AO11/1000)*('[2]Waste Bin detailed'!$F$20/100)</f>
        <v>4106.0913912865399</v>
      </c>
      <c r="AU13" s="91">
        <f>'[2]EU Inhabitants'!AP21*('[2]Weighted Average'!AP11/1000)*('[2]Waste Bin detailed'!$F$20/100)</f>
        <v>4110.5079342266063</v>
      </c>
      <c r="AV13" s="91">
        <f>'[2]EU Inhabitants'!AQ21*('[2]Weighted Average'!AQ11/1000)*('[2]Waste Bin detailed'!$F$20/100)</f>
        <v>4114.03846755413</v>
      </c>
      <c r="AW13" s="91">
        <f>'[2]EU Inhabitants'!AR21*('[2]Weighted Average'!AR11/1000)*('[2]Waste Bin detailed'!$F$20/100)</f>
        <v>4116.7476449001015</v>
      </c>
      <c r="AX13" s="91">
        <f>'[2]EU Inhabitants'!AS21*('[2]Weighted Average'!AS11/1000)*('[2]Waste Bin detailed'!$F$20/100)</f>
        <v>4118.8833291695473</v>
      </c>
      <c r="AY13" s="91">
        <f>'[2]EU Inhabitants'!AT21*('[2]Weighted Average'!AT11/1000)*('[2]Waste Bin detailed'!$F$20/100)</f>
        <v>4120.3209712052339</v>
      </c>
      <c r="AZ13" s="91">
        <f>'[2]EU Inhabitants'!AU21*('[2]Weighted Average'!AU11/1000)*('[2]Waste Bin detailed'!$F$20/100)</f>
        <v>4121.1752541836613</v>
      </c>
      <c r="BA13" s="91">
        <f>'[2]EU Inhabitants'!AV21*('[2]Weighted Average'!AV11/1000)*('[2]Waste Bin detailed'!$F$20/100)</f>
        <v>4121.6612595341758</v>
      </c>
      <c r="BB13" s="91">
        <f>'[2]EU Inhabitants'!AW21*('[2]Weighted Average'!AW11/1000)*('[2]Waste Bin detailed'!$F$20/100)</f>
        <v>4121.467086041639</v>
      </c>
      <c r="BC13" s="91">
        <f>'[2]EU Inhabitants'!AX21*('[2]Weighted Average'!AX11/1000)*('[2]Waste Bin detailed'!$F$20/100)</f>
        <v>4120.6999622168751</v>
      </c>
      <c r="BD13" s="91">
        <f>'[2]EU Inhabitants'!AY21*('[2]Weighted Average'!AY11/1000)*('[2]Waste Bin detailed'!$F$20/100)</f>
        <v>4119.1653687846256</v>
      </c>
      <c r="BE13" s="91">
        <f>'[2]EU Inhabitants'!AZ21*('[2]Weighted Average'!AZ11/1000)*('[2]Waste Bin detailed'!$F$20/100)</f>
        <v>4117.2743329985678</v>
      </c>
    </row>
    <row r="14" spans="1:57" x14ac:dyDescent="0.35">
      <c r="A14" s="86" t="s">
        <v>636</v>
      </c>
      <c r="C14" s="86" t="s">
        <v>591</v>
      </c>
      <c r="D14" s="87" t="s">
        <v>621</v>
      </c>
      <c r="E14" s="87"/>
      <c r="F14" s="90" t="s">
        <v>44</v>
      </c>
      <c r="G14" s="91">
        <f>'[2]EU Inhabitants'!B22*('[2]Weighted Average'!B11/1000)*('[2]Waste Bin detailed'!$F$20/100)</f>
        <v>258.02816492377355</v>
      </c>
      <c r="H14" s="91">
        <f>'[2]EU Inhabitants'!C22*('[2]Weighted Average'!C11/1000)*('[2]Waste Bin detailed'!$F$20/100)</f>
        <v>246.42010379039192</v>
      </c>
      <c r="I14" s="91">
        <f>'[2]EU Inhabitants'!D22*('[2]Weighted Average'!D11/1000)*('[2]Waste Bin detailed'!$F$20/100)</f>
        <v>247.00586298699304</v>
      </c>
      <c r="J14" s="91">
        <f>'[2]EU Inhabitants'!E22*('[2]Weighted Average'!E11/1000)*('[2]Waste Bin detailed'!$F$20/100)</f>
        <v>246.999020705047</v>
      </c>
      <c r="K14" s="91">
        <f>'[2]EU Inhabitants'!F22*('[2]Weighted Average'!F11/1000)*('[2]Waste Bin detailed'!$F$20/100)</f>
        <v>247.02990536895985</v>
      </c>
      <c r="L14" s="91">
        <f>'[2]EU Inhabitants'!G22*('[2]Weighted Average'!G11/1000)*('[2]Waste Bin detailed'!$F$20/100)</f>
        <v>247.34703582344125</v>
      </c>
      <c r="M14" s="91">
        <f>'[2]EU Inhabitants'!H22*('[2]Weighted Average'!H11/1000)*('[2]Waste Bin detailed'!$F$20/100)</f>
        <v>247.43974486791421</v>
      </c>
      <c r="N14" s="91">
        <f>'[2]EU Inhabitants'!I22*('[2]Weighted Average'!I11/1000)*('[2]Waste Bin detailed'!$F$20/100)</f>
        <v>247.46189082171881</v>
      </c>
      <c r="O14" s="91">
        <f>'[2]EU Inhabitants'!J22*('[2]Weighted Average'!J11/1000)*('[2]Waste Bin detailed'!$F$20/100)</f>
        <v>247.32117563333719</v>
      </c>
      <c r="P14" s="91">
        <f>'[2]EU Inhabitants'!K22*('[2]Weighted Average'!K11/1000)*('[2]Waste Bin detailed'!$F$20/100)</f>
        <v>247.14361369385645</v>
      </c>
      <c r="Q14" s="91">
        <f>'[2]EU Inhabitants'!L22*('[2]Weighted Average'!L11/1000)*('[2]Waste Bin detailed'!$F$20/100)</f>
        <v>246.6789834199364</v>
      </c>
      <c r="R14" s="91">
        <f>'[2]EU Inhabitants'!M22*('[2]Weighted Average'!M11/1000)*('[2]Waste Bin detailed'!$F$20/100)</f>
        <v>245.79388929562467</v>
      </c>
      <c r="S14" s="91">
        <f>'[2]EU Inhabitants'!N22*('[2]Weighted Average'!N11/1000)*('[2]Waste Bin detailed'!$F$20/100)</f>
        <v>244.96594567646301</v>
      </c>
      <c r="T14" s="91">
        <f>'[2]EU Inhabitants'!O22*('[2]Weighted Average'!O11/1000)*('[2]Waste Bin detailed'!$F$20/100)</f>
        <v>244.1667159011231</v>
      </c>
      <c r="U14" s="91">
        <f>'[2]EU Inhabitants'!P22*('[2]Weighted Average'!P11/1000)*('[2]Waste Bin detailed'!$F$20/100)</f>
        <v>243.31610649200476</v>
      </c>
      <c r="V14" s="91">
        <f>'[2]EU Inhabitants'!Q22*('[2]Weighted Average'!Q11/1000)*('[2]Waste Bin detailed'!$F$20/100)</f>
        <v>242.12560819738317</v>
      </c>
      <c r="W14" s="91">
        <f>'[2]EU Inhabitants'!R22*('[2]Weighted Average'!R11/1000)*('[2]Waste Bin detailed'!$F$20/100)</f>
        <v>240.21238469084258</v>
      </c>
      <c r="X14" s="91">
        <f>'[2]EU Inhabitants'!S22*('[2]Weighted Average'!S11/1000)*('[2]Waste Bin detailed'!$F$20/100)</f>
        <v>238.17042281211556</v>
      </c>
      <c r="Y14" s="91">
        <f>'[2]EU Inhabitants'!T22*('[2]Weighted Average'!T11/1000)*('[2]Waste Bin detailed'!$F$20/100)</f>
        <v>235.39175014467466</v>
      </c>
      <c r="Z14" s="91">
        <f>'[2]EU Inhabitants'!U22*('[2]Weighted Average'!U11/1000)*('[2]Waste Bin detailed'!$F$20/100)</f>
        <v>237.58178894288525</v>
      </c>
      <c r="AA14" s="91">
        <f>'[2]EU Inhabitants'!V22*('[2]Weighted Average'!V11/1000)*('[2]Waste Bin detailed'!$F$20/100)</f>
        <v>236.52846605844786</v>
      </c>
      <c r="AB14" s="91">
        <f>'[2]EU Inhabitants'!W22*('[2]Weighted Average'!W11/1000)*('[2]Waste Bin detailed'!$F$20/100)</f>
        <v>235.2721086226037</v>
      </c>
      <c r="AC14" s="91">
        <f>'[2]EU Inhabitants'!X22*('[2]Weighted Average'!X11/1000)*('[2]Waste Bin detailed'!$F$20/100)</f>
        <v>225.13586767405585</v>
      </c>
      <c r="AD14" s="91">
        <f>'[2]EU Inhabitants'!Y22*('[2]Weighted Average'!Y11/1000)*('[2]Waste Bin detailed'!$F$20/100)</f>
        <v>224.4932783745119</v>
      </c>
      <c r="AE14" s="91">
        <f>'[2]EU Inhabitants'!Z22*('[2]Weighted Average'!Z11/1000)*('[2]Waste Bin detailed'!$F$20/100)</f>
        <v>223.45865100668797</v>
      </c>
      <c r="AF14" s="91">
        <f>'[2]EU Inhabitants'!AA22*('[2]Weighted Average'!AA11/1000)*('[2]Waste Bin detailed'!$F$20/100)</f>
        <v>222.07935181338294</v>
      </c>
      <c r="AG14" s="91">
        <f>'[2]EU Inhabitants'!AB22*('[2]Weighted Average'!AB11/1000)*('[2]Waste Bin detailed'!$F$20/100)</f>
        <v>220.75768095715665</v>
      </c>
      <c r="AH14" s="91">
        <f>'[2]EU Inhabitants'!AC22*('[2]Weighted Average'!AC11/1000)*('[2]Waste Bin detailed'!$F$20/100)</f>
        <v>219.49769525342936</v>
      </c>
      <c r="AI14" s="91">
        <f>'[2]EU Inhabitants'!AD22*('[2]Weighted Average'!AD11/1000)*('[2]Waste Bin detailed'!$F$20/100)</f>
        <v>217.63884250626262</v>
      </c>
      <c r="AJ14" s="91">
        <f>'[2]EU Inhabitants'!AE22*('[2]Weighted Average'!AE11/1000)*('[2]Waste Bin detailed'!$F$20/100)</f>
        <v>216.43211040115196</v>
      </c>
      <c r="AK14" s="91">
        <f>'[2]EU Inhabitants'!AF22*('[2]Weighted Average'!AF11/1000)*('[2]Waste Bin detailed'!$F$20/100)</f>
        <v>215.23679003520064</v>
      </c>
      <c r="AL14" s="91">
        <f>'[2]EU Inhabitants'!AG22*('[2]Weighted Average'!AG11/1000)*('[2]Waste Bin detailed'!$F$20/100)</f>
        <v>214.06882465952029</v>
      </c>
      <c r="AM14" s="91">
        <f>'[2]EU Inhabitants'!AH22*('[2]Weighted Average'!AH11/1000)*('[2]Waste Bin detailed'!$F$20/100)</f>
        <v>212.90462935583005</v>
      </c>
      <c r="AN14" s="91">
        <f>'[2]EU Inhabitants'!AI22*('[2]Weighted Average'!AI11/1000)*('[2]Waste Bin detailed'!$F$20/100)</f>
        <v>211.73610813639195</v>
      </c>
      <c r="AO14" s="91">
        <f>'[2]EU Inhabitants'!AJ22*('[2]Weighted Average'!AJ11/1000)*('[2]Waste Bin detailed'!$F$20/100)</f>
        <v>210.55758507142846</v>
      </c>
      <c r="AP14" s="91">
        <f>'[2]EU Inhabitants'!AK22*('[2]Weighted Average'!AK11/1000)*('[2]Waste Bin detailed'!$F$20/100)</f>
        <v>209.42392354526601</v>
      </c>
      <c r="AQ14" s="91">
        <f>'[2]EU Inhabitants'!AL22*('[2]Weighted Average'!AL11/1000)*('[2]Waste Bin detailed'!$F$20/100)</f>
        <v>208.27605060455895</v>
      </c>
      <c r="AR14" s="91">
        <f>'[2]EU Inhabitants'!AM22*('[2]Weighted Average'!AM11/1000)*('[2]Waste Bin detailed'!$F$20/100)</f>
        <v>207.13236470577414</v>
      </c>
      <c r="AS14" s="91">
        <f>'[2]EU Inhabitants'!AN22*('[2]Weighted Average'!AN11/1000)*('[2]Waste Bin detailed'!$F$20/100)</f>
        <v>205.98221670691365</v>
      </c>
      <c r="AT14" s="91">
        <f>'[2]EU Inhabitants'!AO22*('[2]Weighted Average'!AO11/1000)*('[2]Waste Bin detailed'!$F$20/100)</f>
        <v>204.85642851466582</v>
      </c>
      <c r="AU14" s="91">
        <f>'[2]EU Inhabitants'!AP22*('[2]Weighted Average'!AP11/1000)*('[2]Waste Bin detailed'!$F$20/100)</f>
        <v>203.73168813785855</v>
      </c>
      <c r="AV14" s="91">
        <f>'[2]EU Inhabitants'!AQ22*('[2]Weighted Average'!AQ11/1000)*('[2]Waste Bin detailed'!$F$20/100)</f>
        <v>202.61116516445031</v>
      </c>
      <c r="AW14" s="91">
        <f>'[2]EU Inhabitants'!AR22*('[2]Weighted Average'!AR11/1000)*('[2]Waste Bin detailed'!$F$20/100)</f>
        <v>201.49682292371594</v>
      </c>
      <c r="AX14" s="91">
        <f>'[2]EU Inhabitants'!AS22*('[2]Weighted Average'!AS11/1000)*('[2]Waste Bin detailed'!$F$20/100)</f>
        <v>200.38926135607107</v>
      </c>
      <c r="AY14" s="91">
        <f>'[2]EU Inhabitants'!AT22*('[2]Weighted Average'!AT11/1000)*('[2]Waste Bin detailed'!$F$20/100)</f>
        <v>199.28872741769686</v>
      </c>
      <c r="AZ14" s="91">
        <f>'[2]EU Inhabitants'!AU22*('[2]Weighted Average'!AU11/1000)*('[2]Waste Bin detailed'!$F$20/100)</f>
        <v>198.20181515219653</v>
      </c>
      <c r="BA14" s="91">
        <f>'[2]EU Inhabitants'!AV22*('[2]Weighted Average'!AV11/1000)*('[2]Waste Bin detailed'!$F$20/100)</f>
        <v>197.1222129215829</v>
      </c>
      <c r="BB14" s="91">
        <f>'[2]EU Inhabitants'!AW22*('[2]Weighted Average'!AW11/1000)*('[2]Waste Bin detailed'!$F$20/100)</f>
        <v>196.04974032611094</v>
      </c>
      <c r="BC14" s="91">
        <f>'[2]EU Inhabitants'!AX22*('[2]Weighted Average'!AX11/1000)*('[2]Waste Bin detailed'!$F$20/100)</f>
        <v>194.99083854833478</v>
      </c>
      <c r="BD14" s="91">
        <f>'[2]EU Inhabitants'!AY22*('[2]Weighted Average'!AY11/1000)*('[2]Waste Bin detailed'!$F$20/100)</f>
        <v>193.94545051392521</v>
      </c>
      <c r="BE14" s="91">
        <f>'[2]EU Inhabitants'!AZ22*('[2]Weighted Average'!AZ11/1000)*('[2]Waste Bin detailed'!$F$20/100)</f>
        <v>192.91974050772203</v>
      </c>
    </row>
    <row r="15" spans="1:57" x14ac:dyDescent="0.35">
      <c r="A15" s="86" t="s">
        <v>636</v>
      </c>
      <c r="C15" s="86" t="s">
        <v>591</v>
      </c>
      <c r="D15" s="87" t="s">
        <v>621</v>
      </c>
      <c r="E15" s="87"/>
      <c r="F15" s="90" t="s">
        <v>320</v>
      </c>
      <c r="G15" s="91">
        <f>'[2]EU Inhabitants'!B23*('[2]Weighted Average'!B11/1000)*('[2]Waste Bin detailed'!$F$20/100)</f>
        <v>3265.6153461051804</v>
      </c>
      <c r="H15" s="91">
        <f>'[2]EU Inhabitants'!C23*('[2]Weighted Average'!C11/1000)*('[2]Waste Bin detailed'!$F$20/100)</f>
        <v>3267.737586298605</v>
      </c>
      <c r="I15" s="91">
        <f>'[2]EU Inhabitants'!D23*('[2]Weighted Average'!D11/1000)*('[2]Waste Bin detailed'!$F$20/100)</f>
        <v>3269.3689379226416</v>
      </c>
      <c r="J15" s="91">
        <f>'[2]EU Inhabitants'!E23*('[2]Weighted Average'!E11/1000)*('[2]Waste Bin detailed'!$F$20/100)</f>
        <v>3277.5657257015428</v>
      </c>
      <c r="K15" s="91">
        <f>'[2]EU Inhabitants'!F23*('[2]Weighted Average'!F11/1000)*('[2]Waste Bin detailed'!$F$20/100)</f>
        <v>3298.6794874505867</v>
      </c>
      <c r="L15" s="91">
        <f>'[2]EU Inhabitants'!G23*('[2]Weighted Average'!G11/1000)*('[2]Waste Bin detailed'!$F$20/100)</f>
        <v>3320.7168135469492</v>
      </c>
      <c r="M15" s="91">
        <f>'[2]EU Inhabitants'!H23*('[2]Weighted Average'!H11/1000)*('[2]Waste Bin detailed'!$F$20/100)</f>
        <v>3331.5797353397179</v>
      </c>
      <c r="N15" s="91">
        <f>'[2]EU Inhabitants'!I23*('[2]Weighted Average'!I11/1000)*('[2]Waste Bin detailed'!$F$20/100)</f>
        <v>3340.2243130242996</v>
      </c>
      <c r="O15" s="91">
        <f>'[2]EU Inhabitants'!J23*('[2]Weighted Average'!J11/1000)*('[2]Waste Bin detailed'!$F$20/100)</f>
        <v>3364.1486586690417</v>
      </c>
      <c r="P15" s="91">
        <f>'[2]EU Inhabitants'!K23*('[2]Weighted Average'!K11/1000)*('[2]Waste Bin detailed'!$F$20/100)</f>
        <v>3383.3661811591905</v>
      </c>
      <c r="Q15" s="91">
        <f>'[2]EU Inhabitants'!L23*('[2]Weighted Average'!L11/1000)*('[2]Waste Bin detailed'!$F$20/100)</f>
        <v>3393.3263961560019</v>
      </c>
      <c r="R15" s="91">
        <f>'[2]EU Inhabitants'!M23*('[2]Weighted Average'!M11/1000)*('[2]Waste Bin detailed'!$F$20/100)</f>
        <v>3401.3903125276843</v>
      </c>
      <c r="S15" s="91">
        <f>'[2]EU Inhabitants'!N23*('[2]Weighted Average'!N11/1000)*('[2]Waste Bin detailed'!$F$20/100)</f>
        <v>3402.6222000500002</v>
      </c>
      <c r="T15" s="91">
        <f>'[2]EU Inhabitants'!O23*('[2]Weighted Average'!O11/1000)*('[2]Waste Bin detailed'!$F$20/100)</f>
        <v>3419.2086286238937</v>
      </c>
      <c r="U15" s="91">
        <f>'[2]EU Inhabitants'!P23*('[2]Weighted Average'!P11/1000)*('[2]Waste Bin detailed'!$F$20/100)</f>
        <v>3482.4740457967782</v>
      </c>
      <c r="V15" s="91">
        <f>'[2]EU Inhabitants'!Q23*('[2]Weighted Average'!Q11/1000)*('[2]Waste Bin detailed'!$F$20/100)</f>
        <v>3483.8044139733283</v>
      </c>
      <c r="W15" s="91">
        <f>'[2]EU Inhabitants'!R23*('[2]Weighted Average'!R11/1000)*('[2]Waste Bin detailed'!$F$20/100)</f>
        <v>3477.39625207668</v>
      </c>
      <c r="X15" s="91">
        <f>'[2]EU Inhabitants'!S23*('[2]Weighted Average'!S11/1000)*('[2]Waste Bin detailed'!$F$20/100)</f>
        <v>3473.7298577616075</v>
      </c>
      <c r="Y15" s="91">
        <f>'[2]EU Inhabitants'!T23*('[2]Weighted Average'!T11/1000)*('[2]Waste Bin detailed'!$F$20/100)</f>
        <v>3467.8973414820703</v>
      </c>
      <c r="Z15" s="91">
        <f>'[2]EU Inhabitants'!U23*('[2]Weighted Average'!U11/1000)*('[2]Waste Bin detailed'!$F$20/100)</f>
        <v>3486.3823674899854</v>
      </c>
      <c r="AA15" s="91">
        <f>'[2]EU Inhabitants'!V23*('[2]Weighted Average'!V11/1000)*('[2]Waste Bin detailed'!$F$20/100)</f>
        <v>3476.1794234791651</v>
      </c>
      <c r="AB15" s="91">
        <f>'[2]EU Inhabitants'!W23*('[2]Weighted Average'!W11/1000)*('[2]Waste Bin detailed'!$F$20/100)</f>
        <v>3452.7757690608705</v>
      </c>
      <c r="AC15" s="91">
        <f>'[2]EU Inhabitants'!X23*('[2]Weighted Average'!X11/1000)*('[2]Waste Bin detailed'!$F$20/100)</f>
        <v>3440.8986892205344</v>
      </c>
      <c r="AD15" s="91">
        <f>'[2]EU Inhabitants'!Y23*('[2]Weighted Average'!Y11/1000)*('[2]Waste Bin detailed'!$F$20/100)</f>
        <v>3439.324756124171</v>
      </c>
      <c r="AE15" s="91">
        <f>'[2]EU Inhabitants'!Z23*('[2]Weighted Average'!Z11/1000)*('[2]Waste Bin detailed'!$F$20/100)</f>
        <v>3439.4019365563813</v>
      </c>
      <c r="AF15" s="91">
        <f>'[2]EU Inhabitants'!AA23*('[2]Weighted Average'!AA11/1000)*('[2]Waste Bin detailed'!$F$20/100)</f>
        <v>3435.6057359325978</v>
      </c>
      <c r="AG15" s="91">
        <f>'[2]EU Inhabitants'!AB23*('[2]Weighted Average'!AB11/1000)*('[2]Waste Bin detailed'!$F$20/100)</f>
        <v>3432.4151966034169</v>
      </c>
      <c r="AH15" s="91">
        <f>'[2]EU Inhabitants'!AC23*('[2]Weighted Average'!AC11/1000)*('[2]Waste Bin detailed'!$F$20/100)</f>
        <v>3429.9639123083693</v>
      </c>
      <c r="AI15" s="91">
        <f>'[2]EU Inhabitants'!AD23*('[2]Weighted Average'!AD11/1000)*('[2]Waste Bin detailed'!$F$20/100)</f>
        <v>3428.2040470657926</v>
      </c>
      <c r="AJ15" s="91">
        <f>'[2]EU Inhabitants'!AE23*('[2]Weighted Average'!AE11/1000)*('[2]Waste Bin detailed'!$F$20/100)</f>
        <v>3426.6116267830926</v>
      </c>
      <c r="AK15" s="91">
        <f>'[2]EU Inhabitants'!AF23*('[2]Weighted Average'!AF11/1000)*('[2]Waste Bin detailed'!$F$20/100)</f>
        <v>3425.2842628181165</v>
      </c>
      <c r="AL15" s="91">
        <f>'[2]EU Inhabitants'!AG23*('[2]Weighted Average'!AG11/1000)*('[2]Waste Bin detailed'!$F$20/100)</f>
        <v>3423.8790074834815</v>
      </c>
      <c r="AM15" s="91">
        <f>'[2]EU Inhabitants'!AH23*('[2]Weighted Average'!AH11/1000)*('[2]Waste Bin detailed'!$F$20/100)</f>
        <v>3422.4735078081094</v>
      </c>
      <c r="AN15" s="91">
        <f>'[2]EU Inhabitants'!AI23*('[2]Weighted Average'!AI11/1000)*('[2]Waste Bin detailed'!$F$20/100)</f>
        <v>3421.0248402926341</v>
      </c>
      <c r="AO15" s="91">
        <f>'[2]EU Inhabitants'!AJ23*('[2]Weighted Average'!AJ11/1000)*('[2]Waste Bin detailed'!$F$20/100)</f>
        <v>3419.5922313619781</v>
      </c>
      <c r="AP15" s="91">
        <f>'[2]EU Inhabitants'!AK23*('[2]Weighted Average'!AK11/1000)*('[2]Waste Bin detailed'!$F$20/100)</f>
        <v>3418.5698259850287</v>
      </c>
      <c r="AQ15" s="91">
        <f>'[2]EU Inhabitants'!AL23*('[2]Weighted Average'!AL11/1000)*('[2]Waste Bin detailed'!$F$20/100)</f>
        <v>3417.3507039445867</v>
      </c>
      <c r="AR15" s="91">
        <f>'[2]EU Inhabitants'!AM23*('[2]Weighted Average'!AM11/1000)*('[2]Waste Bin detailed'!$F$20/100)</f>
        <v>3416.0441536802991</v>
      </c>
      <c r="AS15" s="91">
        <f>'[2]EU Inhabitants'!AN23*('[2]Weighted Average'!AN11/1000)*('[2]Waste Bin detailed'!$F$20/100)</f>
        <v>3414.5233881704585</v>
      </c>
      <c r="AT15" s="91">
        <f>'[2]EU Inhabitants'!AO23*('[2]Weighted Average'!AO11/1000)*('[2]Waste Bin detailed'!$F$20/100)</f>
        <v>3412.7335926696537</v>
      </c>
      <c r="AU15" s="91">
        <f>'[2]EU Inhabitants'!AP23*('[2]Weighted Average'!AP11/1000)*('[2]Waste Bin detailed'!$F$20/100)</f>
        <v>3410.6804930794437</v>
      </c>
      <c r="AV15" s="91">
        <f>'[2]EU Inhabitants'!AQ23*('[2]Weighted Average'!AQ11/1000)*('[2]Waste Bin detailed'!$F$20/100)</f>
        <v>3408.0782479157419</v>
      </c>
      <c r="AW15" s="91">
        <f>'[2]EU Inhabitants'!AR23*('[2]Weighted Average'!AR11/1000)*('[2]Waste Bin detailed'!$F$20/100)</f>
        <v>3404.839230354195</v>
      </c>
      <c r="AX15" s="91">
        <f>'[2]EU Inhabitants'!AS23*('[2]Weighted Average'!AS11/1000)*('[2]Waste Bin detailed'!$F$20/100)</f>
        <v>3400.9288603666091</v>
      </c>
      <c r="AY15" s="91">
        <f>'[2]EU Inhabitants'!AT23*('[2]Weighted Average'!AT11/1000)*('[2]Waste Bin detailed'!$F$20/100)</f>
        <v>3396.3386414465372</v>
      </c>
      <c r="AZ15" s="91">
        <f>'[2]EU Inhabitants'!AU23*('[2]Weighted Average'!AU11/1000)*('[2]Waste Bin detailed'!$F$20/100)</f>
        <v>3390.9364021426618</v>
      </c>
      <c r="BA15" s="91">
        <f>'[2]EU Inhabitants'!AV23*('[2]Weighted Average'!AV11/1000)*('[2]Waste Bin detailed'!$F$20/100)</f>
        <v>3384.7774371236087</v>
      </c>
      <c r="BB15" s="91">
        <f>'[2]EU Inhabitants'!AW23*('[2]Weighted Average'!AW11/1000)*('[2]Waste Bin detailed'!$F$20/100)</f>
        <v>3377.843931019172</v>
      </c>
      <c r="BC15" s="91">
        <f>'[2]EU Inhabitants'!AX23*('[2]Weighted Average'!AX11/1000)*('[2]Waste Bin detailed'!$F$20/100)</f>
        <v>3370.1904356317373</v>
      </c>
      <c r="BD15" s="91">
        <f>'[2]EU Inhabitants'!AY23*('[2]Weighted Average'!AY11/1000)*('[2]Waste Bin detailed'!$F$20/100)</f>
        <v>3361.6883867874726</v>
      </c>
      <c r="BE15" s="91">
        <f>'[2]EU Inhabitants'!AZ23*('[2]Weighted Average'!AZ11/1000)*('[2]Waste Bin detailed'!$F$20/100)</f>
        <v>3352.4000112366693</v>
      </c>
    </row>
    <row r="16" spans="1:57" x14ac:dyDescent="0.35">
      <c r="A16" s="86" t="s">
        <v>636</v>
      </c>
      <c r="C16" s="86" t="s">
        <v>591</v>
      </c>
      <c r="D16" s="87" t="s">
        <v>621</v>
      </c>
      <c r="E16" s="87"/>
      <c r="F16" s="90" t="s">
        <v>45</v>
      </c>
      <c r="G16" s="91">
        <f>'[2]EU Inhabitants'!B24*('[2]Weighted Average'!B11/1000)*('[2]Waste Bin detailed'!$F$20/100)</f>
        <v>39.612754818896818</v>
      </c>
      <c r="H16" s="91">
        <f>'[2]EU Inhabitants'!C24*('[2]Weighted Average'!C11/1000)*('[2]Waste Bin detailed'!$F$20/100)</f>
        <v>40.017194411630491</v>
      </c>
      <c r="I16" s="91">
        <f>'[2]EU Inhabitants'!D24*('[2]Weighted Average'!D11/1000)*('[2]Waste Bin detailed'!$F$20/100)</f>
        <v>40.476718714735192</v>
      </c>
      <c r="J16" s="91">
        <f>'[2]EU Inhabitants'!E24*('[2]Weighted Average'!E11/1000)*('[2]Waste Bin detailed'!$F$20/100)</f>
        <v>40.945973938121703</v>
      </c>
      <c r="K16" s="91">
        <f>'[2]EU Inhabitants'!F24*('[2]Weighted Average'!F11/1000)*('[2]Waste Bin detailed'!$F$20/100)</f>
        <v>41.474127906887574</v>
      </c>
      <c r="L16" s="91">
        <f>'[2]EU Inhabitants'!G24*('[2]Weighted Average'!G11/1000)*('[2]Waste Bin detailed'!$F$20/100)</f>
        <v>42.061655318968214</v>
      </c>
      <c r="M16" s="91">
        <f>'[2]EU Inhabitants'!H24*('[2]Weighted Average'!H11/1000)*('[2]Waste Bin detailed'!$F$20/100)</f>
        <v>42.689609707440617</v>
      </c>
      <c r="N16" s="91">
        <f>'[2]EU Inhabitants'!I24*('[2]Weighted Average'!I11/1000)*('[2]Waste Bin detailed'!$F$20/100)</f>
        <v>43.480705233076819</v>
      </c>
      <c r="O16" s="91">
        <f>'[2]EU Inhabitants'!J24*('[2]Weighted Average'!J11/1000)*('[2]Waste Bin detailed'!$F$20/100)</f>
        <v>44.528075062484376</v>
      </c>
      <c r="P16" s="91">
        <f>'[2]EU Inhabitants'!K24*('[2]Weighted Average'!K11/1000)*('[2]Waste Bin detailed'!$F$20/100)</f>
        <v>45.699647978940305</v>
      </c>
      <c r="Q16" s="91">
        <f>'[2]EU Inhabitants'!L24*('[2]Weighted Average'!L11/1000)*('[2]Waste Bin detailed'!$F$20/100)</f>
        <v>46.96068033062916</v>
      </c>
      <c r="R16" s="91">
        <f>'[2]EU Inhabitants'!M24*('[2]Weighted Average'!M11/1000)*('[2]Waste Bin detailed'!$F$20/100)</f>
        <v>48.114812295582368</v>
      </c>
      <c r="S16" s="91">
        <f>'[2]EU Inhabitants'!N24*('[2]Weighted Average'!N11/1000)*('[2]Waste Bin detailed'!$F$20/100)</f>
        <v>49.383566402145931</v>
      </c>
      <c r="T16" s="91">
        <f>'[2]EU Inhabitants'!O24*('[2]Weighted Average'!O11/1000)*('[2]Waste Bin detailed'!$F$20/100)</f>
        <v>49.603858069193571</v>
      </c>
      <c r="U16" s="91">
        <f>'[2]EU Inhabitants'!P24*('[2]Weighted Average'!P11/1000)*('[2]Waste Bin detailed'!$F$20/100)</f>
        <v>49.15813717314343</v>
      </c>
      <c r="V16" s="91">
        <f>'[2]EU Inhabitants'!Q24*('[2]Weighted Average'!Q11/1000)*('[2]Waste Bin detailed'!$F$20/100)</f>
        <v>48.53656558421882</v>
      </c>
      <c r="W16" s="91">
        <f>'[2]EU Inhabitants'!R24*('[2]Weighted Average'!R11/1000)*('[2]Waste Bin detailed'!$F$20/100)</f>
        <v>48.626300471010921</v>
      </c>
      <c r="X16" s="91">
        <f>'[2]EU Inhabitants'!S24*('[2]Weighted Average'!S11/1000)*('[2]Waste Bin detailed'!$F$20/100)</f>
        <v>49.007731129973834</v>
      </c>
      <c r="Y16" s="91">
        <f>'[2]EU Inhabitants'!T24*('[2]Weighted Average'!T11/1000)*('[2]Waste Bin detailed'!$F$20/100)</f>
        <v>49.55166762628339</v>
      </c>
      <c r="Z16" s="91">
        <f>'[2]EU Inhabitants'!U24*('[2]Weighted Average'!U11/1000)*('[2]Waste Bin detailed'!$F$20/100)</f>
        <v>51.051298511739546</v>
      </c>
      <c r="AA16" s="91">
        <f>'[2]EU Inhabitants'!V24*('[2]Weighted Average'!V11/1000)*('[2]Waste Bin detailed'!$F$20/100)</f>
        <v>51.757003597003077</v>
      </c>
      <c r="AB16" s="91">
        <f>'[2]EU Inhabitants'!W24*('[2]Weighted Average'!W11/1000)*('[2]Waste Bin detailed'!$F$20/100)</f>
        <v>52.226688740364338</v>
      </c>
      <c r="AC16" s="91">
        <f>'[2]EU Inhabitants'!X24*('[2]Weighted Average'!X11/1000)*('[2]Waste Bin detailed'!$F$20/100)</f>
        <v>52.735748513920228</v>
      </c>
      <c r="AD16" s="91">
        <f>'[2]EU Inhabitants'!Y24*('[2]Weighted Average'!Y11/1000)*('[2]Waste Bin detailed'!$F$20/100)</f>
        <v>53.673558891179944</v>
      </c>
      <c r="AE16" s="91">
        <f>'[2]EU Inhabitants'!Z24*('[2]Weighted Average'!Z11/1000)*('[2]Waste Bin detailed'!$F$20/100)</f>
        <v>54.558009375643849</v>
      </c>
      <c r="AF16" s="91">
        <f>'[2]EU Inhabitants'!AA24*('[2]Weighted Average'!AA11/1000)*('[2]Waste Bin detailed'!$F$20/100)</f>
        <v>54.885063763907304</v>
      </c>
      <c r="AG16" s="91">
        <f>'[2]EU Inhabitants'!AB24*('[2]Weighted Average'!AB11/1000)*('[2]Waste Bin detailed'!$F$20/100)</f>
        <v>55.155197409045691</v>
      </c>
      <c r="AH16" s="91">
        <f>'[2]EU Inhabitants'!AC24*('[2]Weighted Average'!AC11/1000)*('[2]Waste Bin detailed'!$F$20/100)</f>
        <v>55.370890121556521</v>
      </c>
      <c r="AI16" s="91">
        <f>'[2]EU Inhabitants'!AD24*('[2]Weighted Average'!AD11/1000)*('[2]Waste Bin detailed'!$F$20/100)</f>
        <v>55.527741829703494</v>
      </c>
      <c r="AJ16" s="91">
        <f>'[2]EU Inhabitants'!AE24*('[2]Weighted Average'!AE11/1000)*('[2]Waste Bin detailed'!$F$20/100)</f>
        <v>55.677722115247661</v>
      </c>
      <c r="AK16" s="91">
        <f>'[2]EU Inhabitants'!AF24*('[2]Weighted Average'!AF11/1000)*('[2]Waste Bin detailed'!$F$20/100)</f>
        <v>55.816476046955728</v>
      </c>
      <c r="AL16" s="91">
        <f>'[2]EU Inhabitants'!AG24*('[2]Weighted Average'!AG11/1000)*('[2]Waste Bin detailed'!$F$20/100)</f>
        <v>55.943892363250356</v>
      </c>
      <c r="AM16" s="91">
        <f>'[2]EU Inhabitants'!AH24*('[2]Weighted Average'!AH11/1000)*('[2]Waste Bin detailed'!$F$20/100)</f>
        <v>56.059723248888886</v>
      </c>
      <c r="AN16" s="91">
        <f>'[2]EU Inhabitants'!AI24*('[2]Weighted Average'!AI11/1000)*('[2]Waste Bin detailed'!$F$20/100)</f>
        <v>56.165267101015189</v>
      </c>
      <c r="AO16" s="91">
        <f>'[2]EU Inhabitants'!AJ24*('[2]Weighted Average'!AJ11/1000)*('[2]Waste Bin detailed'!$F$20/100)</f>
        <v>56.259295732168155</v>
      </c>
      <c r="AP16" s="91">
        <f>'[2]EU Inhabitants'!AK24*('[2]Weighted Average'!AK11/1000)*('[2]Waste Bin detailed'!$F$20/100)</f>
        <v>56.37067202455188</v>
      </c>
      <c r="AQ16" s="91">
        <f>'[2]EU Inhabitants'!AL24*('[2]Weighted Average'!AL11/1000)*('[2]Waste Bin detailed'!$F$20/100)</f>
        <v>56.469449983505427</v>
      </c>
      <c r="AR16" s="91">
        <f>'[2]EU Inhabitants'!AM24*('[2]Weighted Average'!AM11/1000)*('[2]Waste Bin detailed'!$F$20/100)</f>
        <v>56.555068213182039</v>
      </c>
      <c r="AS16" s="91">
        <f>'[2]EU Inhabitants'!AN24*('[2]Weighted Average'!AN11/1000)*('[2]Waste Bin detailed'!$F$20/100)</f>
        <v>56.630962956492588</v>
      </c>
      <c r="AT16" s="91">
        <f>'[2]EU Inhabitants'!AO24*('[2]Weighted Average'!AO11/1000)*('[2]Waste Bin detailed'!$F$20/100)</f>
        <v>56.699450675398339</v>
      </c>
      <c r="AU16" s="91">
        <f>'[2]EU Inhabitants'!AP24*('[2]Weighted Average'!AP11/1000)*('[2]Waste Bin detailed'!$F$20/100)</f>
        <v>56.760129019313581</v>
      </c>
      <c r="AV16" s="91">
        <f>'[2]EU Inhabitants'!AQ24*('[2]Weighted Average'!AQ11/1000)*('[2]Waste Bin detailed'!$F$20/100)</f>
        <v>56.81508606252283</v>
      </c>
      <c r="AW16" s="91">
        <f>'[2]EU Inhabitants'!AR24*('[2]Weighted Average'!AR11/1000)*('[2]Waste Bin detailed'!$F$20/100)</f>
        <v>56.869853300182378</v>
      </c>
      <c r="AX16" s="91">
        <f>'[2]EU Inhabitants'!AS24*('[2]Weighted Average'!AS11/1000)*('[2]Waste Bin detailed'!$F$20/100)</f>
        <v>56.919106383159523</v>
      </c>
      <c r="AY16" s="91">
        <f>'[2]EU Inhabitants'!AT24*('[2]Weighted Average'!AT11/1000)*('[2]Waste Bin detailed'!$F$20/100)</f>
        <v>56.968411517543963</v>
      </c>
      <c r="AZ16" s="91">
        <f>'[2]EU Inhabitants'!AU24*('[2]Weighted Average'!AU11/1000)*('[2]Waste Bin detailed'!$F$20/100)</f>
        <v>57.016313821700372</v>
      </c>
      <c r="BA16" s="91">
        <f>'[2]EU Inhabitants'!AV24*('[2]Weighted Average'!AV11/1000)*('[2]Waste Bin detailed'!$F$20/100)</f>
        <v>57.064990811029027</v>
      </c>
      <c r="BB16" s="91">
        <f>'[2]EU Inhabitants'!AW24*('[2]Weighted Average'!AW11/1000)*('[2]Waste Bin detailed'!$F$20/100)</f>
        <v>57.111953091751779</v>
      </c>
      <c r="BC16" s="91">
        <f>'[2]EU Inhabitants'!AX24*('[2]Weighted Average'!AX11/1000)*('[2]Waste Bin detailed'!$F$20/100)</f>
        <v>57.158740584205148</v>
      </c>
      <c r="BD16" s="91">
        <f>'[2]EU Inhabitants'!AY24*('[2]Weighted Average'!AY11/1000)*('[2]Waste Bin detailed'!$F$20/100)</f>
        <v>57.208507622994262</v>
      </c>
      <c r="BE16" s="91">
        <f>'[2]EU Inhabitants'!AZ24*('[2]Weighted Average'!AZ11/1000)*('[2]Waste Bin detailed'!$F$20/100)</f>
        <v>57.259226493026219</v>
      </c>
    </row>
    <row r="17" spans="1:57" x14ac:dyDescent="0.35">
      <c r="A17" s="86" t="s">
        <v>636</v>
      </c>
      <c r="C17" s="86" t="s">
        <v>591</v>
      </c>
      <c r="D17" s="87" t="s">
        <v>621</v>
      </c>
      <c r="E17" s="87"/>
      <c r="F17" s="90" t="s">
        <v>55</v>
      </c>
      <c r="G17" s="91">
        <f>'[2]EU Inhabitants'!B25*('[2]Weighted Average'!B11/1000)*('[2]Waste Bin detailed'!$F$20/100)</f>
        <v>136.63533997032403</v>
      </c>
      <c r="H17" s="91">
        <f>'[2]EU Inhabitants'!C25*('[2]Weighted Average'!C11/1000)*('[2]Waste Bin detailed'!$F$20/100)</f>
        <v>135.00961947221001</v>
      </c>
      <c r="I17" s="91">
        <f>'[2]EU Inhabitants'!D25*('[2]Weighted Average'!D11/1000)*('[2]Waste Bin detailed'!$F$20/100)</f>
        <v>133.15306901713006</v>
      </c>
      <c r="J17" s="91">
        <f>'[2]EU Inhabitants'!E25*('[2]Weighted Average'!E11/1000)*('[2]Waste Bin detailed'!$F$20/100)</f>
        <v>131.91554533091079</v>
      </c>
      <c r="K17" s="91">
        <f>'[2]EU Inhabitants'!F25*('[2]Weighted Average'!F11/1000)*('[2]Waste Bin detailed'!$F$20/100)</f>
        <v>130.60948392443652</v>
      </c>
      <c r="L17" s="91">
        <f>'[2]EU Inhabitants'!G25*('[2]Weighted Average'!G11/1000)*('[2]Waste Bin detailed'!$F$20/100)</f>
        <v>129.08385652445199</v>
      </c>
      <c r="M17" s="91">
        <f>'[2]EU Inhabitants'!H25*('[2]Weighted Average'!H11/1000)*('[2]Waste Bin detailed'!$F$20/100)</f>
        <v>127.82985181354972</v>
      </c>
      <c r="N17" s="91">
        <f>'[2]EU Inhabitants'!I25*('[2]Weighted Average'!I11/1000)*('[2]Waste Bin detailed'!$F$20/100)</f>
        <v>126.71842387154962</v>
      </c>
      <c r="O17" s="91">
        <f>'[2]EU Inhabitants'!J25*('[2]Weighted Average'!J11/1000)*('[2]Waste Bin detailed'!$F$20/100)</f>
        <v>125.71548575508689</v>
      </c>
      <c r="P17" s="91">
        <f>'[2]EU Inhabitants'!K25*('[2]Weighted Average'!K11/1000)*('[2]Waste Bin detailed'!$F$20/100)</f>
        <v>124.0268937508732</v>
      </c>
      <c r="Q17" s="91">
        <f>'[2]EU Inhabitants'!L25*('[2]Weighted Average'!L11/1000)*('[2]Waste Bin detailed'!$F$20/100)</f>
        <v>121.56690002175507</v>
      </c>
      <c r="R17" s="91">
        <f>'[2]EU Inhabitants'!M25*('[2]Weighted Average'!M11/1000)*('[2]Waste Bin detailed'!$F$20/100)</f>
        <v>118.867652628549</v>
      </c>
      <c r="S17" s="91">
        <f>'[2]EU Inhabitants'!N25*('[2]Weighted Average'!N11/1000)*('[2]Waste Bin detailed'!$F$20/100)</f>
        <v>117.14486075638389</v>
      </c>
      <c r="T17" s="91">
        <f>'[2]EU Inhabitants'!O25*('[2]Weighted Average'!O11/1000)*('[2]Waste Bin detailed'!$F$20/100)</f>
        <v>115.93957584889057</v>
      </c>
      <c r="U17" s="91">
        <f>'[2]EU Inhabitants'!P25*('[2]Weighted Average'!P11/1000)*('[2]Waste Bin detailed'!$F$20/100)</f>
        <v>114.67183973386601</v>
      </c>
      <c r="V17" s="91">
        <f>'[2]EU Inhabitants'!Q25*('[2]Weighted Average'!Q11/1000)*('[2]Waste Bin detailed'!$F$20/100)</f>
        <v>113.81035215789541</v>
      </c>
      <c r="W17" s="91">
        <f>'[2]EU Inhabitants'!R25*('[2]Weighted Average'!R11/1000)*('[2]Waste Bin detailed'!$F$20/100)</f>
        <v>112.86213640918128</v>
      </c>
      <c r="X17" s="91">
        <f>'[2]EU Inhabitants'!S25*('[2]Weighted Average'!S11/1000)*('[2]Waste Bin detailed'!$F$20/100)</f>
        <v>111.80455895079804</v>
      </c>
      <c r="Y17" s="91">
        <f>'[2]EU Inhabitants'!T25*('[2]Weighted Average'!T11/1000)*('[2]Waste Bin detailed'!$F$20/100)</f>
        <v>110.9091790567188</v>
      </c>
      <c r="Z17" s="91">
        <f>'[2]EU Inhabitants'!U25*('[2]Weighted Average'!U11/1000)*('[2]Waste Bin detailed'!$F$20/100)</f>
        <v>111.90429433186651</v>
      </c>
      <c r="AA17" s="91">
        <f>'[2]EU Inhabitants'!V25*('[2]Weighted Average'!V11/1000)*('[2]Waste Bin detailed'!$F$20/100)</f>
        <v>111.1880471809425</v>
      </c>
      <c r="AB17" s="91">
        <f>'[2]EU Inhabitants'!W25*('[2]Weighted Average'!W11/1000)*('[2]Waste Bin detailed'!$F$20/100)</f>
        <v>110.35267396024672</v>
      </c>
      <c r="AC17" s="91">
        <f>'[2]EU Inhabitants'!X25*('[2]Weighted Average'!X11/1000)*('[2]Waste Bin detailed'!$F$20/100)</f>
        <v>109.33889989026862</v>
      </c>
      <c r="AD17" s="91">
        <f>'[2]EU Inhabitants'!Y25*('[2]Weighted Average'!Y11/1000)*('[2]Waste Bin detailed'!$F$20/100)</f>
        <v>109.77259803189413</v>
      </c>
      <c r="AE17" s="91">
        <f>'[2]EU Inhabitants'!Z25*('[2]Weighted Average'!Z11/1000)*('[2]Waste Bin detailed'!$F$20/100)</f>
        <v>109.77106479674826</v>
      </c>
      <c r="AF17" s="91">
        <f>'[2]EU Inhabitants'!AA25*('[2]Weighted Average'!AA11/1000)*('[2]Waste Bin detailed'!$F$20/100)</f>
        <v>108.5788477622701</v>
      </c>
      <c r="AG17" s="91">
        <f>'[2]EU Inhabitants'!AB25*('[2]Weighted Average'!AB11/1000)*('[2]Waste Bin detailed'!$F$20/100)</f>
        <v>107.36900884809774</v>
      </c>
      <c r="AH17" s="91">
        <f>'[2]EU Inhabitants'!AC25*('[2]Weighted Average'!AC11/1000)*('[2]Waste Bin detailed'!$F$20/100)</f>
        <v>106.13140502926652</v>
      </c>
      <c r="AI17" s="91">
        <f>'[2]EU Inhabitants'!AD25*('[2]Weighted Average'!AD11/1000)*('[2]Waste Bin detailed'!$F$20/100)</f>
        <v>104.85334546141408</v>
      </c>
      <c r="AJ17" s="91">
        <f>'[2]EU Inhabitants'!AE25*('[2]Weighted Average'!AE11/1000)*('[2]Waste Bin detailed'!$F$20/100)</f>
        <v>103.59529228676202</v>
      </c>
      <c r="AK17" s="91">
        <f>'[2]EU Inhabitants'!AF25*('[2]Weighted Average'!AF11/1000)*('[2]Waste Bin detailed'!$F$20/100)</f>
        <v>102.35759727176986</v>
      </c>
      <c r="AL17" s="91">
        <f>'[2]EU Inhabitants'!AG25*('[2]Weighted Average'!AG11/1000)*('[2]Waste Bin detailed'!$F$20/100)</f>
        <v>101.1443576774962</v>
      </c>
      <c r="AM17" s="91">
        <f>'[2]EU Inhabitants'!AH25*('[2]Weighted Average'!AH11/1000)*('[2]Waste Bin detailed'!$F$20/100)</f>
        <v>99.969081840214372</v>
      </c>
      <c r="AN17" s="91">
        <f>'[2]EU Inhabitants'!AI25*('[2]Weighted Average'!AI11/1000)*('[2]Waste Bin detailed'!$F$20/100)</f>
        <v>98.836985250719167</v>
      </c>
      <c r="AO17" s="91">
        <f>'[2]EU Inhabitants'!AJ25*('[2]Weighted Average'!AJ11/1000)*('[2]Waste Bin detailed'!$F$20/100)</f>
        <v>97.751549901163941</v>
      </c>
      <c r="AP17" s="91">
        <f>'[2]EU Inhabitants'!AK25*('[2]Weighted Average'!AK11/1000)*('[2]Waste Bin detailed'!$F$20/100)</f>
        <v>96.792324334053433</v>
      </c>
      <c r="AQ17" s="91">
        <f>'[2]EU Inhabitants'!AL25*('[2]Weighted Average'!AL11/1000)*('[2]Waste Bin detailed'!$F$20/100)</f>
        <v>95.871365294574389</v>
      </c>
      <c r="AR17" s="91">
        <f>'[2]EU Inhabitants'!AM25*('[2]Weighted Average'!AM11/1000)*('[2]Waste Bin detailed'!$F$20/100)</f>
        <v>94.98208183756968</v>
      </c>
      <c r="AS17" s="91">
        <f>'[2]EU Inhabitants'!AN25*('[2]Weighted Average'!AN11/1000)*('[2]Waste Bin detailed'!$F$20/100)</f>
        <v>94.127406991390771</v>
      </c>
      <c r="AT17" s="91">
        <f>'[2]EU Inhabitants'!AO25*('[2]Weighted Average'!AO11/1000)*('[2]Waste Bin detailed'!$F$20/100)</f>
        <v>93.295586791545375</v>
      </c>
      <c r="AU17" s="91">
        <f>'[2]EU Inhabitants'!AP25*('[2]Weighted Average'!AP11/1000)*('[2]Waste Bin detailed'!$F$20/100)</f>
        <v>92.490925030900684</v>
      </c>
      <c r="AV17" s="91">
        <f>'[2]EU Inhabitants'!AQ25*('[2]Weighted Average'!AQ11/1000)*('[2]Waste Bin detailed'!$F$20/100)</f>
        <v>91.712414708188078</v>
      </c>
      <c r="AW17" s="91">
        <f>'[2]EU Inhabitants'!AR25*('[2]Weighted Average'!AR11/1000)*('[2]Waste Bin detailed'!$F$20/100)</f>
        <v>90.954977174848466</v>
      </c>
      <c r="AX17" s="91">
        <f>'[2]EU Inhabitants'!AS25*('[2]Weighted Average'!AS11/1000)*('[2]Waste Bin detailed'!$F$20/100)</f>
        <v>90.216166693158613</v>
      </c>
      <c r="AY17" s="91">
        <f>'[2]EU Inhabitants'!AT25*('[2]Weighted Average'!AT11/1000)*('[2]Waste Bin detailed'!$F$20/100)</f>
        <v>89.493197589987261</v>
      </c>
      <c r="AZ17" s="91">
        <f>'[2]EU Inhabitants'!AU25*('[2]Weighted Average'!AU11/1000)*('[2]Waste Bin detailed'!$F$20/100)</f>
        <v>88.786714706215335</v>
      </c>
      <c r="BA17" s="91">
        <f>'[2]EU Inhabitants'!AV25*('[2]Weighted Average'!AV11/1000)*('[2]Waste Bin detailed'!$F$20/100)</f>
        <v>88.094625968661347</v>
      </c>
      <c r="BB17" s="91">
        <f>'[2]EU Inhabitants'!AW25*('[2]Weighted Average'!AW11/1000)*('[2]Waste Bin detailed'!$F$20/100)</f>
        <v>87.415030782311888</v>
      </c>
      <c r="BC17" s="91">
        <f>'[2]EU Inhabitants'!AX25*('[2]Weighted Average'!AX11/1000)*('[2]Waste Bin detailed'!$F$20/100)</f>
        <v>86.747669472688585</v>
      </c>
      <c r="BD17" s="91">
        <f>'[2]EU Inhabitants'!AY25*('[2]Weighted Average'!AY11/1000)*('[2]Waste Bin detailed'!$F$20/100)</f>
        <v>86.095146085975372</v>
      </c>
      <c r="BE17" s="91">
        <f>'[2]EU Inhabitants'!AZ25*('[2]Weighted Average'!AZ11/1000)*('[2]Waste Bin detailed'!$F$20/100)</f>
        <v>85.445241306243574</v>
      </c>
    </row>
    <row r="18" spans="1:57" x14ac:dyDescent="0.35">
      <c r="A18" s="86" t="s">
        <v>636</v>
      </c>
      <c r="C18" s="86" t="s">
        <v>591</v>
      </c>
      <c r="D18" s="87" t="s">
        <v>621</v>
      </c>
      <c r="E18" s="87"/>
      <c r="F18" s="90" t="s">
        <v>56</v>
      </c>
      <c r="G18" s="91">
        <f>'[2]EU Inhabitants'!B26*('[2]Weighted Average'!B11/1000)*('[2]Waste Bin detailed'!$F$20/100)</f>
        <v>201.48230371431336</v>
      </c>
      <c r="H18" s="91">
        <f>'[2]EU Inhabitants'!C26*('[2]Weighted Average'!C11/1000)*('[2]Waste Bin detailed'!$F$20/100)</f>
        <v>200.04311794435475</v>
      </c>
      <c r="I18" s="91">
        <f>'[2]EU Inhabitants'!D26*('[2]Weighted Average'!D11/1000)*('[2]Waste Bin detailed'!$F$20/100)</f>
        <v>198.19226167584873</v>
      </c>
      <c r="J18" s="91">
        <f>'[2]EU Inhabitants'!E26*('[2]Weighted Average'!E11/1000)*('[2]Waste Bin detailed'!$F$20/100)</f>
        <v>196.86429794701394</v>
      </c>
      <c r="K18" s="91">
        <f>'[2]EU Inhabitants'!F26*('[2]Weighted Average'!F11/1000)*('[2]Waste Bin detailed'!$F$20/100)</f>
        <v>195.00481550164335</v>
      </c>
      <c r="L18" s="91">
        <f>'[2]EU Inhabitants'!G26*('[2]Weighted Average'!G11/1000)*('[2]Waste Bin detailed'!$F$20/100)</f>
        <v>192.5146093867389</v>
      </c>
      <c r="M18" s="91">
        <f>'[2]EU Inhabitants'!H26*('[2]Weighted Average'!H11/1000)*('[2]Waste Bin detailed'!$F$20/100)</f>
        <v>188.76252451486454</v>
      </c>
      <c r="N18" s="91">
        <f>'[2]EU Inhabitants'!I26*('[2]Weighted Average'!I11/1000)*('[2]Waste Bin detailed'!$F$20/100)</f>
        <v>186.44751243608883</v>
      </c>
      <c r="O18" s="91">
        <f>'[2]EU Inhabitants'!J26*('[2]Weighted Average'!J11/1000)*('[2]Waste Bin detailed'!$F$20/100)</f>
        <v>184.2651498598058</v>
      </c>
      <c r="P18" s="91">
        <f>'[2]EU Inhabitants'!K26*('[2]Weighted Average'!K11/1000)*('[2]Waste Bin detailed'!$F$20/100)</f>
        <v>182.5770123042638</v>
      </c>
      <c r="Q18" s="91">
        <f>'[2]EU Inhabitants'!L26*('[2]Weighted Average'!L11/1000)*('[2]Waste Bin detailed'!$F$20/100)</f>
        <v>180.12712178932648</v>
      </c>
      <c r="R18" s="91">
        <f>'[2]EU Inhabitants'!M26*('[2]Weighted Average'!M11/1000)*('[2]Waste Bin detailed'!$F$20/100)</f>
        <v>174.90267786015997</v>
      </c>
      <c r="S18" s="91">
        <f>'[2]EU Inhabitants'!N26*('[2]Weighted Average'!N11/1000)*('[2]Waste Bin detailed'!$F$20/100)</f>
        <v>172.07495585521298</v>
      </c>
      <c r="T18" s="91">
        <f>'[2]EU Inhabitants'!O26*('[2]Weighted Average'!O11/1000)*('[2]Waste Bin detailed'!$F$20/100)</f>
        <v>170.25256885511206</v>
      </c>
      <c r="U18" s="91">
        <f>'[2]EU Inhabitants'!P26*('[2]Weighted Average'!P11/1000)*('[2]Waste Bin detailed'!$F$20/100)</f>
        <v>168.64289084068398</v>
      </c>
      <c r="V18" s="91">
        <f>'[2]EU Inhabitants'!Q26*('[2]Weighted Average'!Q11/1000)*('[2]Waste Bin detailed'!$F$20/100)</f>
        <v>167.39868413484436</v>
      </c>
      <c r="W18" s="91">
        <f>'[2]EU Inhabitants'!R26*('[2]Weighted Average'!R11/1000)*('[2]Waste Bin detailed'!$F$20/100)</f>
        <v>165.57437619096399</v>
      </c>
      <c r="X18" s="91">
        <f>'[2]EU Inhabitants'!S26*('[2]Weighted Average'!S11/1000)*('[2]Waste Bin detailed'!$F$20/100)</f>
        <v>163.2767746401822</v>
      </c>
      <c r="Y18" s="91">
        <f>'[2]EU Inhabitants'!T26*('[2]Weighted Average'!T11/1000)*('[2]Waste Bin detailed'!$F$20/100)</f>
        <v>161.05060278342378</v>
      </c>
      <c r="Z18" s="91">
        <f>'[2]EU Inhabitants'!U26*('[2]Weighted Average'!U11/1000)*('[2]Waste Bin detailed'!$F$20/100)</f>
        <v>162.85750010072672</v>
      </c>
      <c r="AA18" s="91">
        <f>'[2]EU Inhabitants'!V26*('[2]Weighted Average'!V11/1000)*('[2]Waste Bin detailed'!$F$20/100)</f>
        <v>162.85237828655281</v>
      </c>
      <c r="AB18" s="91">
        <f>'[2]EU Inhabitants'!W26*('[2]Weighted Average'!W11/1000)*('[2]Waste Bin detailed'!$F$20/100)</f>
        <v>162.95532197590171</v>
      </c>
      <c r="AC18" s="91">
        <f>'[2]EU Inhabitants'!X26*('[2]Weighted Average'!X11/1000)*('[2]Waste Bin detailed'!$F$20/100)</f>
        <v>163.56315578952601</v>
      </c>
      <c r="AD18" s="91">
        <f>'[2]EU Inhabitants'!Y26*('[2]Weighted Average'!Y11/1000)*('[2]Waste Bin detailed'!$F$20/100)</f>
        <v>166.56909536867207</v>
      </c>
      <c r="AE18" s="91">
        <f>'[2]EU Inhabitants'!Z26*('[2]Weighted Average'!Z11/1000)*('[2]Waste Bin detailed'!$F$20/100)</f>
        <v>167.577202663674</v>
      </c>
      <c r="AF18" s="91">
        <f>'[2]EU Inhabitants'!AA26*('[2]Weighted Average'!AA11/1000)*('[2]Waste Bin detailed'!$F$20/100)</f>
        <v>166.7052694832272</v>
      </c>
      <c r="AG18" s="91">
        <f>'[2]EU Inhabitants'!AB26*('[2]Weighted Average'!AB11/1000)*('[2]Waste Bin detailed'!$F$20/100)</f>
        <v>165.6263186057007</v>
      </c>
      <c r="AH18" s="91">
        <f>'[2]EU Inhabitants'!AC26*('[2]Weighted Average'!AC11/1000)*('[2]Waste Bin detailed'!$F$20/100)</f>
        <v>164.33613188939862</v>
      </c>
      <c r="AI18" s="91">
        <f>'[2]EU Inhabitants'!AD26*('[2]Weighted Average'!AD11/1000)*('[2]Waste Bin detailed'!$F$20/100)</f>
        <v>162.80483103229233</v>
      </c>
      <c r="AJ18" s="91">
        <f>'[2]EU Inhabitants'!AE26*('[2]Weighted Average'!AE11/1000)*('[2]Waste Bin detailed'!$F$20/100)</f>
        <v>161.29311208238417</v>
      </c>
      <c r="AK18" s="91">
        <f>'[2]EU Inhabitants'!AF26*('[2]Weighted Average'!AF11/1000)*('[2]Waste Bin detailed'!$F$20/100)</f>
        <v>159.79708848920089</v>
      </c>
      <c r="AL18" s="91">
        <f>'[2]EU Inhabitants'!AG26*('[2]Weighted Average'!AG11/1000)*('[2]Waste Bin detailed'!$F$20/100)</f>
        <v>158.31247690489789</v>
      </c>
      <c r="AM18" s="91">
        <f>'[2]EU Inhabitants'!AH26*('[2]Weighted Average'!AH11/1000)*('[2]Waste Bin detailed'!$F$20/100)</f>
        <v>156.85224944252977</v>
      </c>
      <c r="AN18" s="91">
        <f>'[2]EU Inhabitants'!AI26*('[2]Weighted Average'!AI11/1000)*('[2]Waste Bin detailed'!$F$20/100)</f>
        <v>155.42368170509826</v>
      </c>
      <c r="AO18" s="91">
        <f>'[2]EU Inhabitants'!AJ26*('[2]Weighted Average'!AJ11/1000)*('[2]Waste Bin detailed'!$F$20/100)</f>
        <v>154.02821348093278</v>
      </c>
      <c r="AP18" s="91">
        <f>'[2]EU Inhabitants'!AK26*('[2]Weighted Average'!AK11/1000)*('[2]Waste Bin detailed'!$F$20/100)</f>
        <v>152.82093982457269</v>
      </c>
      <c r="AQ18" s="91">
        <f>'[2]EU Inhabitants'!AL26*('[2]Weighted Average'!AL11/1000)*('[2]Waste Bin detailed'!$F$20/100)</f>
        <v>151.64026321857119</v>
      </c>
      <c r="AR18" s="91">
        <f>'[2]EU Inhabitants'!AM26*('[2]Weighted Average'!AM11/1000)*('[2]Waste Bin detailed'!$F$20/100)</f>
        <v>150.47501080465898</v>
      </c>
      <c r="AS18" s="91">
        <f>'[2]EU Inhabitants'!AN26*('[2]Weighted Average'!AN11/1000)*('[2]Waste Bin detailed'!$F$20/100)</f>
        <v>149.3254928524681</v>
      </c>
      <c r="AT18" s="91">
        <f>'[2]EU Inhabitants'!AO26*('[2]Weighted Average'!AO11/1000)*('[2]Waste Bin detailed'!$F$20/100)</f>
        <v>148.16606993115693</v>
      </c>
      <c r="AU18" s="91">
        <f>'[2]EU Inhabitants'!AP26*('[2]Weighted Average'!AP11/1000)*('[2]Waste Bin detailed'!$F$20/100)</f>
        <v>147.02016689571795</v>
      </c>
      <c r="AV18" s="91">
        <f>'[2]EU Inhabitants'!AQ26*('[2]Weighted Average'!AQ11/1000)*('[2]Waste Bin detailed'!$F$20/100)</f>
        <v>145.88938980483417</v>
      </c>
      <c r="AW18" s="91">
        <f>'[2]EU Inhabitants'!AR26*('[2]Weighted Average'!AR11/1000)*('[2]Waste Bin detailed'!$F$20/100)</f>
        <v>144.77524107513031</v>
      </c>
      <c r="AX18" s="91">
        <f>'[2]EU Inhabitants'!AS26*('[2]Weighted Average'!AS11/1000)*('[2]Waste Bin detailed'!$F$20/100)</f>
        <v>143.67362046228089</v>
      </c>
      <c r="AY18" s="91">
        <f>'[2]EU Inhabitants'!AT26*('[2]Weighted Average'!AT11/1000)*('[2]Waste Bin detailed'!$F$20/100)</f>
        <v>142.58509522660594</v>
      </c>
      <c r="AZ18" s="91">
        <f>'[2]EU Inhabitants'!AU26*('[2]Weighted Average'!AU11/1000)*('[2]Waste Bin detailed'!$F$20/100)</f>
        <v>141.50524174658486</v>
      </c>
      <c r="BA18" s="91">
        <f>'[2]EU Inhabitants'!AV26*('[2]Weighted Average'!AV11/1000)*('[2]Waste Bin detailed'!$F$20/100)</f>
        <v>140.43279845698046</v>
      </c>
      <c r="BB18" s="91">
        <f>'[2]EU Inhabitants'!AW26*('[2]Weighted Average'!AW11/1000)*('[2]Waste Bin detailed'!$F$20/100)</f>
        <v>139.36850105405543</v>
      </c>
      <c r="BC18" s="91">
        <f>'[2]EU Inhabitants'!AX26*('[2]Weighted Average'!AX11/1000)*('[2]Waste Bin detailed'!$F$20/100)</f>
        <v>138.30967341306561</v>
      </c>
      <c r="BD18" s="91">
        <f>'[2]EU Inhabitants'!AY26*('[2]Weighted Average'!AY11/1000)*('[2]Waste Bin detailed'!$F$20/100)</f>
        <v>137.2666836746952</v>
      </c>
      <c r="BE18" s="91">
        <f>'[2]EU Inhabitants'!AZ26*('[2]Weighted Average'!AZ11/1000)*('[2]Waste Bin detailed'!$F$20/100)</f>
        <v>136.22918960445625</v>
      </c>
    </row>
    <row r="19" spans="1:57" x14ac:dyDescent="0.35">
      <c r="A19" s="86" t="s">
        <v>636</v>
      </c>
      <c r="C19" s="86" t="s">
        <v>591</v>
      </c>
      <c r="D19" s="87" t="s">
        <v>621</v>
      </c>
      <c r="E19" s="87"/>
      <c r="F19" s="90" t="s">
        <v>57</v>
      </c>
      <c r="G19" s="91">
        <f>'[2]EU Inhabitants'!B27*('[2]Weighted Average'!B11/1000)*('[2]Waste Bin detailed'!$F$20/100)</f>
        <v>24.874967580559598</v>
      </c>
      <c r="H19" s="91">
        <f>'[2]EU Inhabitants'!C27*('[2]Weighted Average'!C11/1000)*('[2]Waste Bin detailed'!$F$20/100)</f>
        <v>25.184679996252289</v>
      </c>
      <c r="I19" s="91">
        <f>'[2]EU Inhabitants'!D27*('[2]Weighted Average'!D11/1000)*('[2]Waste Bin detailed'!$F$20/100)</f>
        <v>25.475114692849242</v>
      </c>
      <c r="J19" s="91">
        <f>'[2]EU Inhabitants'!E27*('[2]Weighted Average'!E11/1000)*('[2]Waste Bin detailed'!$F$20/100)</f>
        <v>25.718881517205567</v>
      </c>
      <c r="K19" s="91">
        <f>'[2]EU Inhabitants'!F27*('[2]Weighted Average'!F11/1000)*('[2]Waste Bin detailed'!$F$20/100)</f>
        <v>26.102160669030642</v>
      </c>
      <c r="L19" s="91">
        <f>'[2]EU Inhabitants'!G27*('[2]Weighted Average'!G11/1000)*('[2]Waste Bin detailed'!$F$20/100)</f>
        <v>26.464289461628621</v>
      </c>
      <c r="M19" s="91">
        <f>'[2]EU Inhabitants'!H27*('[2]Weighted Average'!H11/1000)*('[2]Waste Bin detailed'!$F$20/100)</f>
        <v>26.914984360790054</v>
      </c>
      <c r="N19" s="91">
        <f>'[2]EU Inhabitants'!I27*('[2]Weighted Average'!I11/1000)*('[2]Waste Bin detailed'!$F$20/100)</f>
        <v>27.31826031225512</v>
      </c>
      <c r="O19" s="91">
        <f>'[2]EU Inhabitants'!J27*('[2]Weighted Average'!J11/1000)*('[2]Waste Bin detailed'!$F$20/100)</f>
        <v>27.749223834559242</v>
      </c>
      <c r="P19" s="91">
        <f>'[2]EU Inhabitants'!K27*('[2]Weighted Average'!K11/1000)*('[2]Waste Bin detailed'!$F$20/100)</f>
        <v>28.299569946679181</v>
      </c>
      <c r="Q19" s="91">
        <f>'[2]EU Inhabitants'!L27*('[2]Weighted Average'!L11/1000)*('[2]Waste Bin detailed'!$F$20/100)</f>
        <v>28.783066302314207</v>
      </c>
      <c r="R19" s="91">
        <f>'[2]EU Inhabitants'!M27*('[2]Weighted Average'!M11/1000)*('[2]Waste Bin detailed'!$F$20/100)</f>
        <v>29.326652216396145</v>
      </c>
      <c r="S19" s="91">
        <f>'[2]EU Inhabitants'!N27*('[2]Weighted Average'!N11/1000)*('[2]Waste Bin detailed'!$F$20/100)</f>
        <v>30.068192838450432</v>
      </c>
      <c r="T19" s="91">
        <f>'[2]EU Inhabitants'!O27*('[2]Weighted Average'!O11/1000)*('[2]Waste Bin detailed'!$F$20/100)</f>
        <v>30.765542413159416</v>
      </c>
      <c r="U19" s="91">
        <f>'[2]EU Inhabitants'!P27*('[2]Weighted Average'!P11/1000)*('[2]Waste Bin detailed'!$F$20/100)</f>
        <v>31.493292355866533</v>
      </c>
      <c r="V19" s="91">
        <f>'[2]EU Inhabitants'!Q27*('[2]Weighted Average'!Q11/1000)*('[2]Waste Bin detailed'!$F$20/100)</f>
        <v>32.259492104160358</v>
      </c>
      <c r="W19" s="91">
        <f>'[2]EU Inhabitants'!R27*('[2]Weighted Average'!R11/1000)*('[2]Waste Bin detailed'!$F$20/100)</f>
        <v>33.031037876222946</v>
      </c>
      <c r="X19" s="91">
        <f>'[2]EU Inhabitants'!S27*('[2]Weighted Average'!S11/1000)*('[2]Waste Bin detailed'!$F$20/100)</f>
        <v>33.864274444079747</v>
      </c>
      <c r="Y19" s="91">
        <f>'[2]EU Inhabitants'!T27*('[2]Weighted Average'!T11/1000)*('[2]Waste Bin detailed'!$F$20/100)</f>
        <v>34.516441885504342</v>
      </c>
      <c r="Z19" s="91">
        <f>'[2]EU Inhabitants'!U27*('[2]Weighted Average'!U11/1000)*('[2]Waste Bin detailed'!$F$20/100)</f>
        <v>35.780479083279957</v>
      </c>
      <c r="AA19" s="91">
        <f>'[2]EU Inhabitants'!V27*('[2]Weighted Average'!V11/1000)*('[2]Waste Bin detailed'!$F$20/100)</f>
        <v>36.492445434555435</v>
      </c>
      <c r="AB19" s="91">
        <f>'[2]EU Inhabitants'!W27*('[2]Weighted Average'!W11/1000)*('[2]Waste Bin detailed'!$F$20/100)</f>
        <v>36.99730710158677</v>
      </c>
      <c r="AC19" s="91">
        <f>'[2]EU Inhabitants'!X27*('[2]Weighted Average'!X11/1000)*('[2]Waste Bin detailed'!$F$20/100)</f>
        <v>37.620543584525983</v>
      </c>
      <c r="AD19" s="91">
        <f>'[2]EU Inhabitants'!Y27*('[2]Weighted Average'!Y11/1000)*('[2]Waste Bin detailed'!$F$20/100)</f>
        <v>38.522789458599185</v>
      </c>
      <c r="AE19" s="91">
        <f>'[2]EU Inhabitants'!Z27*('[2]Weighted Average'!Z11/1000)*('[2]Waste Bin detailed'!$F$20/100)</f>
        <v>39.376840806091039</v>
      </c>
      <c r="AF19" s="91">
        <f>'[2]EU Inhabitants'!AA27*('[2]Weighted Average'!AA11/1000)*('[2]Waste Bin detailed'!$F$20/100)</f>
        <v>40.042350794486097</v>
      </c>
      <c r="AG19" s="91">
        <f>'[2]EU Inhabitants'!AB27*('[2]Weighted Average'!AB11/1000)*('[2]Waste Bin detailed'!$F$20/100)</f>
        <v>40.693145094510491</v>
      </c>
      <c r="AH19" s="91">
        <f>'[2]EU Inhabitants'!AC27*('[2]Weighted Average'!AC11/1000)*('[2]Waste Bin detailed'!$F$20/100)</f>
        <v>41.328631171966869</v>
      </c>
      <c r="AI19" s="91">
        <f>'[2]EU Inhabitants'!AD27*('[2]Weighted Average'!AD11/1000)*('[2]Waste Bin detailed'!$F$20/100)</f>
        <v>41.946501533819493</v>
      </c>
      <c r="AJ19" s="91">
        <f>'[2]EU Inhabitants'!AE27*('[2]Weighted Average'!AE11/1000)*('[2]Waste Bin detailed'!$F$20/100)</f>
        <v>42.554167995633868</v>
      </c>
      <c r="AK19" s="91">
        <f>'[2]EU Inhabitants'!AF27*('[2]Weighted Average'!AF11/1000)*('[2]Waste Bin detailed'!$F$20/100)</f>
        <v>43.151024902987608</v>
      </c>
      <c r="AL19" s="91">
        <f>'[2]EU Inhabitants'!AG27*('[2]Weighted Average'!AG11/1000)*('[2]Waste Bin detailed'!$F$20/100)</f>
        <v>43.735192924524192</v>
      </c>
      <c r="AM19" s="91">
        <f>'[2]EU Inhabitants'!AH27*('[2]Weighted Average'!AH11/1000)*('[2]Waste Bin detailed'!$F$20/100)</f>
        <v>44.307006041493878</v>
      </c>
      <c r="AN19" s="91">
        <f>'[2]EU Inhabitants'!AI27*('[2]Weighted Average'!AI11/1000)*('[2]Waste Bin detailed'!$F$20/100)</f>
        <v>44.865120682389723</v>
      </c>
      <c r="AO19" s="91">
        <f>'[2]EU Inhabitants'!AJ27*('[2]Weighted Average'!AJ11/1000)*('[2]Waste Bin detailed'!$F$20/100)</f>
        <v>45.408820365687433</v>
      </c>
      <c r="AP19" s="91">
        <f>'[2]EU Inhabitants'!AK27*('[2]Weighted Average'!AK11/1000)*('[2]Waste Bin detailed'!$F$20/100)</f>
        <v>45.949924669210318</v>
      </c>
      <c r="AQ19" s="91">
        <f>'[2]EU Inhabitants'!AL27*('[2]Weighted Average'!AL11/1000)*('[2]Waste Bin detailed'!$F$20/100)</f>
        <v>46.475334670658405</v>
      </c>
      <c r="AR19" s="91">
        <f>'[2]EU Inhabitants'!AM27*('[2]Weighted Average'!AM11/1000)*('[2]Waste Bin detailed'!$F$20/100)</f>
        <v>46.984275074580701</v>
      </c>
      <c r="AS19" s="91">
        <f>'[2]EU Inhabitants'!AN27*('[2]Weighted Average'!AN11/1000)*('[2]Waste Bin detailed'!$F$20/100)</f>
        <v>47.477218362157501</v>
      </c>
      <c r="AT19" s="91">
        <f>'[2]EU Inhabitants'!AO27*('[2]Weighted Average'!AO11/1000)*('[2]Waste Bin detailed'!$F$20/100)</f>
        <v>47.955131300722613</v>
      </c>
      <c r="AU19" s="91">
        <f>'[2]EU Inhabitants'!AP27*('[2]Weighted Average'!AP11/1000)*('[2]Waste Bin detailed'!$F$20/100)</f>
        <v>48.417600701852713</v>
      </c>
      <c r="AV19" s="91">
        <f>'[2]EU Inhabitants'!AQ27*('[2]Weighted Average'!AQ11/1000)*('[2]Waste Bin detailed'!$F$20/100)</f>
        <v>48.866657748777413</v>
      </c>
      <c r="AW19" s="91">
        <f>'[2]EU Inhabitants'!AR27*('[2]Weighted Average'!AR11/1000)*('[2]Waste Bin detailed'!$F$20/100)</f>
        <v>49.30060735273031</v>
      </c>
      <c r="AX19" s="91">
        <f>'[2]EU Inhabitants'!AS27*('[2]Weighted Average'!AS11/1000)*('[2]Waste Bin detailed'!$F$20/100)</f>
        <v>49.719948344662484</v>
      </c>
      <c r="AY19" s="91">
        <f>'[2]EU Inhabitants'!AT27*('[2]Weighted Average'!AT11/1000)*('[2]Waste Bin detailed'!$F$20/100)</f>
        <v>50.125937886702793</v>
      </c>
      <c r="AZ19" s="91">
        <f>'[2]EU Inhabitants'!AU27*('[2]Weighted Average'!AU11/1000)*('[2]Waste Bin detailed'!$F$20/100)</f>
        <v>50.518636044148572</v>
      </c>
      <c r="BA19" s="91">
        <f>'[2]EU Inhabitants'!AV27*('[2]Weighted Average'!AV11/1000)*('[2]Waste Bin detailed'!$F$20/100)</f>
        <v>50.897414064410803</v>
      </c>
      <c r="BB19" s="91">
        <f>'[2]EU Inhabitants'!AW27*('[2]Weighted Average'!AW11/1000)*('[2]Waste Bin detailed'!$F$20/100)</f>
        <v>51.263687043583126</v>
      </c>
      <c r="BC19" s="91">
        <f>'[2]EU Inhabitants'!AX27*('[2]Weighted Average'!AX11/1000)*('[2]Waste Bin detailed'!$F$20/100)</f>
        <v>51.616382497108447</v>
      </c>
      <c r="BD19" s="91">
        <f>'[2]EU Inhabitants'!AY27*('[2]Weighted Average'!AY11/1000)*('[2]Waste Bin detailed'!$F$20/100)</f>
        <v>51.956735942650127</v>
      </c>
      <c r="BE19" s="91">
        <f>'[2]EU Inhabitants'!AZ27*('[2]Weighted Average'!AZ11/1000)*('[2]Waste Bin detailed'!$F$20/100)</f>
        <v>52.28481589193219</v>
      </c>
    </row>
    <row r="20" spans="1:57" x14ac:dyDescent="0.35">
      <c r="A20" s="86" t="s">
        <v>636</v>
      </c>
      <c r="C20" s="86" t="s">
        <v>591</v>
      </c>
      <c r="D20" s="87" t="s">
        <v>621</v>
      </c>
      <c r="E20" s="87"/>
      <c r="F20" s="90" t="s">
        <v>51</v>
      </c>
      <c r="G20" s="91">
        <f>'[2]EU Inhabitants'!B28*('[2]Weighted Average'!B11/1000)*('[2]Waste Bin detailed'!$F$20/100)</f>
        <v>586.40005332108285</v>
      </c>
      <c r="H20" s="91">
        <f>'[2]EU Inhabitants'!C28*('[2]Weighted Average'!C11/1000)*('[2]Waste Bin detailed'!$F$20/100)</f>
        <v>585.1736696956998</v>
      </c>
      <c r="I20" s="91">
        <f>'[2]EU Inhabitants'!D28*('[2]Weighted Average'!D11/1000)*('[2]Waste Bin detailed'!$F$20/100)</f>
        <v>583.73054196122325</v>
      </c>
      <c r="J20" s="91">
        <f>'[2]EU Inhabitants'!E28*('[2]Weighted Average'!E11/1000)*('[2]Waste Bin detailed'!$F$20/100)</f>
        <v>581.86528347670776</v>
      </c>
      <c r="K20" s="91">
        <f>'[2]EU Inhabitants'!F28*('[2]Weighted Average'!F11/1000)*('[2]Waste Bin detailed'!$F$20/100)</f>
        <v>580.42207036031834</v>
      </c>
      <c r="L20" s="91">
        <f>'[2]EU Inhabitants'!G28*('[2]Weighted Average'!G11/1000)*('[2]Waste Bin detailed'!$F$20/100)</f>
        <v>579.37354376120072</v>
      </c>
      <c r="M20" s="91">
        <f>'[2]EU Inhabitants'!H28*('[2]Weighted Average'!H11/1000)*('[2]Waste Bin detailed'!$F$20/100)</f>
        <v>578.1690777922048</v>
      </c>
      <c r="N20" s="91">
        <f>'[2]EU Inhabitants'!I28*('[2]Weighted Average'!I11/1000)*('[2]Waste Bin detailed'!$F$20/100)</f>
        <v>577.48305726172566</v>
      </c>
      <c r="O20" s="91">
        <f>'[2]EU Inhabitants'!J28*('[2]Weighted Average'!J11/1000)*('[2]Waste Bin detailed'!$F$20/100)</f>
        <v>576.17332995087884</v>
      </c>
      <c r="P20" s="91">
        <f>'[2]EU Inhabitants'!K28*('[2]Weighted Average'!K11/1000)*('[2]Waste Bin detailed'!$F$20/100)</f>
        <v>575.22244913047655</v>
      </c>
      <c r="Q20" s="91">
        <f>'[2]EU Inhabitants'!L28*('[2]Weighted Average'!L11/1000)*('[2]Waste Bin detailed'!$F$20/100)</f>
        <v>574.11366566319248</v>
      </c>
      <c r="R20" s="91">
        <f>'[2]EU Inhabitants'!M28*('[2]Weighted Average'!M11/1000)*('[2]Waste Bin detailed'!$F$20/100)</f>
        <v>572.14714798299417</v>
      </c>
      <c r="S20" s="91">
        <f>'[2]EU Inhabitants'!N28*('[2]Weighted Average'!N11/1000)*('[2]Waste Bin detailed'!$F$20/100)</f>
        <v>568.98795692703834</v>
      </c>
      <c r="T20" s="91">
        <f>'[2]EU Inhabitants'!O28*('[2]Weighted Average'!O11/1000)*('[2]Waste Bin detailed'!$F$20/100)</f>
        <v>567.64880228890115</v>
      </c>
      <c r="U20" s="91">
        <f>'[2]EU Inhabitants'!P28*('[2]Weighted Average'!P11/1000)*('[2]Waste Bin detailed'!$F$20/100)</f>
        <v>565.91242841399287</v>
      </c>
      <c r="V20" s="91">
        <f>'[2]EU Inhabitants'!Q28*('[2]Weighted Average'!Q11/1000)*('[2]Waste Bin detailed'!$F$20/100)</f>
        <v>564.75920913548055</v>
      </c>
      <c r="W20" s="91">
        <f>'[2]EU Inhabitants'!R28*('[2]Weighted Average'!R11/1000)*('[2]Waste Bin detailed'!$F$20/100)</f>
        <v>563.49099499806778</v>
      </c>
      <c r="X20" s="91">
        <f>'[2]EU Inhabitants'!S28*('[2]Weighted Average'!S11/1000)*('[2]Waste Bin detailed'!$F$20/100)</f>
        <v>561.71632169498616</v>
      </c>
      <c r="Y20" s="91">
        <f>'[2]EU Inhabitants'!T28*('[2]Weighted Average'!T11/1000)*('[2]Waste Bin detailed'!$F$20/100)</f>
        <v>560.65078256227264</v>
      </c>
      <c r="Z20" s="91">
        <f>'[2]EU Inhabitants'!U28*('[2]Weighted Average'!U11/1000)*('[2]Waste Bin detailed'!$F$20/100)</f>
        <v>569.59978700557213</v>
      </c>
      <c r="AA20" s="91">
        <f>'[2]EU Inhabitants'!V28*('[2]Weighted Average'!V11/1000)*('[2]Waste Bin detailed'!$F$20/100)</f>
        <v>569.41277619271864</v>
      </c>
      <c r="AB20" s="91">
        <f>'[2]EU Inhabitants'!W28*('[2]Weighted Average'!W11/1000)*('[2]Waste Bin detailed'!$F$20/100)</f>
        <v>567.18976575791544</v>
      </c>
      <c r="AC20" s="91">
        <f>'[2]EU Inhabitants'!X28*('[2]Weighted Average'!X11/1000)*('[2]Waste Bin detailed'!$F$20/100)</f>
        <v>564.7776841167655</v>
      </c>
      <c r="AD20" s="91">
        <f>'[2]EU Inhabitants'!Y28*('[2]Weighted Average'!Y11/1000)*('[2]Waste Bin detailed'!$F$20/100)</f>
        <v>559.63056945115875</v>
      </c>
      <c r="AE20" s="91">
        <f>'[2]EU Inhabitants'!Z28*('[2]Weighted Average'!Z11/1000)*('[2]Waste Bin detailed'!$F$20/100)</f>
        <v>563.60601207533591</v>
      </c>
      <c r="AF20" s="91">
        <f>'[2]EU Inhabitants'!AA28*('[2]Weighted Average'!AA11/1000)*('[2]Waste Bin detailed'!$F$20/100)</f>
        <v>562.09143744790913</v>
      </c>
      <c r="AG20" s="91">
        <f>'[2]EU Inhabitants'!AB28*('[2]Weighted Average'!AB11/1000)*('[2]Waste Bin detailed'!$F$20/100)</f>
        <v>560.6770714561676</v>
      </c>
      <c r="AH20" s="91">
        <f>'[2]EU Inhabitants'!AC28*('[2]Weighted Average'!AC11/1000)*('[2]Waste Bin detailed'!$F$20/100)</f>
        <v>559.29930095093482</v>
      </c>
      <c r="AI20" s="91">
        <f>'[2]EU Inhabitants'!AD28*('[2]Weighted Average'!AD11/1000)*('[2]Waste Bin detailed'!$F$20/100)</f>
        <v>557.90653046677187</v>
      </c>
      <c r="AJ20" s="91">
        <f>'[2]EU Inhabitants'!AE28*('[2]Weighted Average'!AE11/1000)*('[2]Waste Bin detailed'!$F$20/100)</f>
        <v>556.55832818627391</v>
      </c>
      <c r="AK20" s="91">
        <f>'[2]EU Inhabitants'!AF28*('[2]Weighted Average'!AF11/1000)*('[2]Waste Bin detailed'!$F$20/100)</f>
        <v>555.21105818688909</v>
      </c>
      <c r="AL20" s="91">
        <f>'[2]EU Inhabitants'!AG28*('[2]Weighted Average'!AG11/1000)*('[2]Waste Bin detailed'!$F$20/100)</f>
        <v>553.89091351350169</v>
      </c>
      <c r="AM20" s="91">
        <f>'[2]EU Inhabitants'!AH28*('[2]Weighted Average'!AH11/1000)*('[2]Waste Bin detailed'!$F$20/100)</f>
        <v>552.58792629890047</v>
      </c>
      <c r="AN20" s="91">
        <f>'[2]EU Inhabitants'!AI28*('[2]Weighted Average'!AI11/1000)*('[2]Waste Bin detailed'!$F$20/100)</f>
        <v>551.36818623460101</v>
      </c>
      <c r="AO20" s="91">
        <f>'[2]EU Inhabitants'!AJ28*('[2]Weighted Average'!AJ11/1000)*('[2]Waste Bin detailed'!$F$20/100)</f>
        <v>550.20892432460687</v>
      </c>
      <c r="AP20" s="91">
        <f>'[2]EU Inhabitants'!AK28*('[2]Weighted Average'!AK11/1000)*('[2]Waste Bin detailed'!$F$20/100)</f>
        <v>549.1458590800662</v>
      </c>
      <c r="AQ20" s="91">
        <f>'[2]EU Inhabitants'!AL28*('[2]Weighted Average'!AL11/1000)*('[2]Waste Bin detailed'!$F$20/100)</f>
        <v>548.09654485841327</v>
      </c>
      <c r="AR20" s="91">
        <f>'[2]EU Inhabitants'!AM28*('[2]Weighted Average'!AM11/1000)*('[2]Waste Bin detailed'!$F$20/100)</f>
        <v>547.06325799784338</v>
      </c>
      <c r="AS20" s="91">
        <f>'[2]EU Inhabitants'!AN28*('[2]Weighted Average'!AN11/1000)*('[2]Waste Bin detailed'!$F$20/100)</f>
        <v>546.10102107687192</v>
      </c>
      <c r="AT20" s="91">
        <f>'[2]EU Inhabitants'!AO28*('[2]Weighted Average'!AO11/1000)*('[2]Waste Bin detailed'!$F$20/100)</f>
        <v>545.15267931671724</v>
      </c>
      <c r="AU20" s="91">
        <f>'[2]EU Inhabitants'!AP28*('[2]Weighted Average'!AP11/1000)*('[2]Waste Bin detailed'!$F$20/100)</f>
        <v>544.37417460817232</v>
      </c>
      <c r="AV20" s="91">
        <f>'[2]EU Inhabitants'!AQ28*('[2]Weighted Average'!AQ11/1000)*('[2]Waste Bin detailed'!$F$20/100)</f>
        <v>543.67687952393305</v>
      </c>
      <c r="AW20" s="91">
        <f>'[2]EU Inhabitants'!AR28*('[2]Weighted Average'!AR11/1000)*('[2]Waste Bin detailed'!$F$20/100)</f>
        <v>542.98818169902734</v>
      </c>
      <c r="AX20" s="91">
        <f>'[2]EU Inhabitants'!AS28*('[2]Weighted Average'!AS11/1000)*('[2]Waste Bin detailed'!$F$20/100)</f>
        <v>542.31246255404835</v>
      </c>
      <c r="AY20" s="91">
        <f>'[2]EU Inhabitants'!AT28*('[2]Weighted Average'!AT11/1000)*('[2]Waste Bin detailed'!$F$20/100)</f>
        <v>541.64839652145656</v>
      </c>
      <c r="AZ20" s="91">
        <f>'[2]EU Inhabitants'!AU28*('[2]Weighted Average'!AU11/1000)*('[2]Waste Bin detailed'!$F$20/100)</f>
        <v>541.00416443479833</v>
      </c>
      <c r="BA20" s="91">
        <f>'[2]EU Inhabitants'!AV28*('[2]Weighted Average'!AV11/1000)*('[2]Waste Bin detailed'!$F$20/100)</f>
        <v>540.36787037593751</v>
      </c>
      <c r="BB20" s="91">
        <f>'[2]EU Inhabitants'!AW28*('[2]Weighted Average'!AW11/1000)*('[2]Waste Bin detailed'!$F$20/100)</f>
        <v>539.75499719389825</v>
      </c>
      <c r="BC20" s="91">
        <f>'[2]EU Inhabitants'!AX28*('[2]Weighted Average'!AX11/1000)*('[2]Waste Bin detailed'!$F$20/100)</f>
        <v>539.15155843041362</v>
      </c>
      <c r="BD20" s="91">
        <f>'[2]EU Inhabitants'!AY28*('[2]Weighted Average'!AY11/1000)*('[2]Waste Bin detailed'!$F$20/100)</f>
        <v>538.56097655651229</v>
      </c>
      <c r="BE20" s="91">
        <f>'[2]EU Inhabitants'!AZ28*('[2]Weighted Average'!AZ11/1000)*('[2]Waste Bin detailed'!$F$20/100)</f>
        <v>538.00289420139131</v>
      </c>
    </row>
    <row r="21" spans="1:57" x14ac:dyDescent="0.35">
      <c r="A21" s="86" t="s">
        <v>636</v>
      </c>
      <c r="C21" s="86" t="s">
        <v>591</v>
      </c>
      <c r="D21" s="87" t="s">
        <v>621</v>
      </c>
      <c r="E21" s="87"/>
      <c r="F21" s="90" t="s">
        <v>58</v>
      </c>
      <c r="G21" s="91">
        <f>'[2]EU Inhabitants'!B29*('[2]Weighted Average'!B11/1000)*('[2]Waste Bin detailed'!$F$20/100)</f>
        <v>22.302508121888302</v>
      </c>
      <c r="H21" s="91">
        <f>'[2]EU Inhabitants'!C29*('[2]Weighted Average'!C11/1000)*('[2]Waste Bin detailed'!$F$20/100)</f>
        <v>22.454809842216605</v>
      </c>
      <c r="I21" s="91">
        <f>'[2]EU Inhabitants'!D29*('[2]Weighted Average'!D11/1000)*('[2]Waste Bin detailed'!$F$20/100)</f>
        <v>22.640524124537141</v>
      </c>
      <c r="J21" s="91">
        <f>'[2]EU Inhabitants'!E29*('[2]Weighted Average'!E11/1000)*('[2]Waste Bin detailed'!$F$20/100)</f>
        <v>22.792792217844529</v>
      </c>
      <c r="K21" s="91">
        <f>'[2]EU Inhabitants'!F29*('[2]Weighted Average'!F11/1000)*('[2]Waste Bin detailed'!$F$20/100)</f>
        <v>22.941341393184626</v>
      </c>
      <c r="L21" s="91">
        <f>'[2]EU Inhabitants'!G29*('[2]Weighted Average'!G11/1000)*('[2]Waste Bin detailed'!$F$20/100)</f>
        <v>23.104140036283574</v>
      </c>
      <c r="M21" s="91">
        <f>'[2]EU Inhabitants'!H29*('[2]Weighted Average'!H11/1000)*('[2]Waste Bin detailed'!$F$20/100)</f>
        <v>23.237832190974814</v>
      </c>
      <c r="N21" s="91">
        <f>'[2]EU Inhabitants'!I29*('[2]Weighted Average'!I11/1000)*('[2]Waste Bin detailed'!$F$20/100)</f>
        <v>23.269689165843822</v>
      </c>
      <c r="O21" s="91">
        <f>'[2]EU Inhabitants'!J29*('[2]Weighted Average'!J11/1000)*('[2]Waste Bin detailed'!$F$20/100)</f>
        <v>23.391990175457089</v>
      </c>
      <c r="P21" s="91">
        <f>'[2]EU Inhabitants'!K29*('[2]Weighted Average'!K11/1000)*('[2]Waste Bin detailed'!$F$20/100)</f>
        <v>23.564395298701296</v>
      </c>
      <c r="Q21" s="91">
        <f>'[2]EU Inhabitants'!L29*('[2]Weighted Average'!L11/1000)*('[2]Waste Bin detailed'!$F$20/100)</f>
        <v>23.735856624324779</v>
      </c>
      <c r="R21" s="91">
        <f>'[2]EU Inhabitants'!M29*('[2]Weighted Average'!M11/1000)*('[2]Waste Bin detailed'!$F$20/100)</f>
        <v>23.777426689258398</v>
      </c>
      <c r="S21" s="91">
        <f>'[2]EU Inhabitants'!N29*('[2]Weighted Average'!N11/1000)*('[2]Waste Bin detailed'!$F$20/100)</f>
        <v>23.92070474384947</v>
      </c>
      <c r="T21" s="91">
        <f>'[2]EU Inhabitants'!O29*('[2]Weighted Average'!O11/1000)*('[2]Waste Bin detailed'!$F$20/100)</f>
        <v>24.204421949693732</v>
      </c>
      <c r="U21" s="91">
        <f>'[2]EU Inhabitants'!P29*('[2]Weighted Average'!P11/1000)*('[2]Waste Bin detailed'!$F$20/100)</f>
        <v>24.603361185827442</v>
      </c>
      <c r="V21" s="91">
        <f>'[2]EU Inhabitants'!Q29*('[2]Weighted Average'!Q11/1000)*('[2]Waste Bin detailed'!$F$20/100)</f>
        <v>25.195855361803854</v>
      </c>
      <c r="W21" s="91">
        <f>'[2]EU Inhabitants'!R29*('[2]Weighted Average'!R11/1000)*('[2]Waste Bin detailed'!$F$20/100)</f>
        <v>25.81813577987807</v>
      </c>
      <c r="X21" s="91">
        <f>'[2]EU Inhabitants'!S29*('[2]Weighted Average'!S11/1000)*('[2]Waste Bin detailed'!$F$20/100)</f>
        <v>26.389867613708869</v>
      </c>
      <c r="Y21" s="91">
        <f>'[2]EU Inhabitants'!T29*('[2]Weighted Average'!T11/1000)*('[2]Waste Bin detailed'!$F$20/100)</f>
        <v>27.274700245639654</v>
      </c>
      <c r="Z21" s="91">
        <f>'[2]EU Inhabitants'!U29*('[2]Weighted Average'!U11/1000)*('[2]Waste Bin detailed'!$F$20/100)</f>
        <v>28.766818825179218</v>
      </c>
      <c r="AA21" s="91">
        <f>'[2]EU Inhabitants'!V29*('[2]Weighted Average'!V11/1000)*('[2]Waste Bin detailed'!$F$20/100)</f>
        <v>29.991149598130967</v>
      </c>
      <c r="AB21" s="91">
        <f>'[2]EU Inhabitants'!W29*('[2]Weighted Average'!W11/1000)*('[2]Waste Bin detailed'!$F$20/100)</f>
        <v>30.082570849225547</v>
      </c>
      <c r="AC21" s="91">
        <f>'[2]EU Inhabitants'!X29*('[2]Weighted Average'!X11/1000)*('[2]Waste Bin detailed'!$F$20/100)</f>
        <v>30.367684094865773</v>
      </c>
      <c r="AD21" s="91">
        <f>'[2]EU Inhabitants'!Y29*('[2]Weighted Average'!Y11/1000)*('[2]Waste Bin detailed'!$F$20/100)</f>
        <v>31.599624927661619</v>
      </c>
      <c r="AE21" s="91">
        <f>'[2]EU Inhabitants'!Z29*('[2]Weighted Average'!Z11/1000)*('[2]Waste Bin detailed'!$F$20/100)</f>
        <v>31.665318667027709</v>
      </c>
      <c r="AF21" s="91">
        <f>'[2]EU Inhabitants'!AA29*('[2]Weighted Average'!AA11/1000)*('[2]Waste Bin detailed'!$F$20/100)</f>
        <v>32.264560326796655</v>
      </c>
      <c r="AG21" s="91">
        <f>'[2]EU Inhabitants'!AB29*('[2]Weighted Average'!AB11/1000)*('[2]Waste Bin detailed'!$F$20/100)</f>
        <v>32.867320611351033</v>
      </c>
      <c r="AH21" s="91">
        <f>'[2]EU Inhabitants'!AC29*('[2]Weighted Average'!AC11/1000)*('[2]Waste Bin detailed'!$F$20/100)</f>
        <v>33.472875354943717</v>
      </c>
      <c r="AI21" s="91">
        <f>'[2]EU Inhabitants'!AD29*('[2]Weighted Average'!AD11/1000)*('[2]Waste Bin detailed'!$F$20/100)</f>
        <v>34.08055271282732</v>
      </c>
      <c r="AJ21" s="91">
        <f>'[2]EU Inhabitants'!AE29*('[2]Weighted Average'!AE11/1000)*('[2]Waste Bin detailed'!$F$20/100)</f>
        <v>34.670524519583296</v>
      </c>
      <c r="AK21" s="91">
        <f>'[2]EU Inhabitants'!AF29*('[2]Weighted Average'!AF11/1000)*('[2]Waste Bin detailed'!$F$20/100)</f>
        <v>35.242956479442732</v>
      </c>
      <c r="AL21" s="91">
        <f>'[2]EU Inhabitants'!AG29*('[2]Weighted Average'!AG11/1000)*('[2]Waste Bin detailed'!$F$20/100)</f>
        <v>35.795959905582841</v>
      </c>
      <c r="AM21" s="91">
        <f>'[2]EU Inhabitants'!AH29*('[2]Weighted Average'!AH11/1000)*('[2]Waste Bin detailed'!$F$20/100)</f>
        <v>36.331036263860234</v>
      </c>
      <c r="AN21" s="91">
        <f>'[2]EU Inhabitants'!AI29*('[2]Weighted Average'!AI11/1000)*('[2]Waste Bin detailed'!$F$20/100)</f>
        <v>36.846365064821917</v>
      </c>
      <c r="AO21" s="91">
        <f>'[2]EU Inhabitants'!AJ29*('[2]Weighted Average'!AJ11/1000)*('[2]Waste Bin detailed'!$F$20/100)</f>
        <v>37.342795626625048</v>
      </c>
      <c r="AP21" s="91">
        <f>'[2]EU Inhabitants'!AK29*('[2]Weighted Average'!AK11/1000)*('[2]Waste Bin detailed'!$F$20/100)</f>
        <v>37.825659442082689</v>
      </c>
      <c r="AQ21" s="91">
        <f>'[2]EU Inhabitants'!AL29*('[2]Weighted Average'!AL11/1000)*('[2]Waste Bin detailed'!$F$20/100)</f>
        <v>38.289890910451255</v>
      </c>
      <c r="AR21" s="91">
        <f>'[2]EU Inhabitants'!AM29*('[2]Weighted Average'!AM11/1000)*('[2]Waste Bin detailed'!$F$20/100)</f>
        <v>38.736726527906995</v>
      </c>
      <c r="AS21" s="91">
        <f>'[2]EU Inhabitants'!AN29*('[2]Weighted Average'!AN11/1000)*('[2]Waste Bin detailed'!$F$20/100)</f>
        <v>39.166356361025407</v>
      </c>
      <c r="AT21" s="91">
        <f>'[2]EU Inhabitants'!AO29*('[2]Weighted Average'!AO11/1000)*('[2]Waste Bin detailed'!$F$20/100)</f>
        <v>39.582014062225653</v>
      </c>
      <c r="AU21" s="91">
        <f>'[2]EU Inhabitants'!AP29*('[2]Weighted Average'!AP11/1000)*('[2]Waste Bin detailed'!$F$20/100)</f>
        <v>39.982577729267724</v>
      </c>
      <c r="AV21" s="91">
        <f>'[2]EU Inhabitants'!AQ29*('[2]Weighted Average'!AQ11/1000)*('[2]Waste Bin detailed'!$F$20/100)</f>
        <v>40.370313183922796</v>
      </c>
      <c r="AW21" s="91">
        <f>'[2]EU Inhabitants'!AR29*('[2]Weighted Average'!AR11/1000)*('[2]Waste Bin detailed'!$F$20/100)</f>
        <v>40.746090615481627</v>
      </c>
      <c r="AX21" s="91">
        <f>'[2]EU Inhabitants'!AS29*('[2]Weighted Average'!AS11/1000)*('[2]Waste Bin detailed'!$F$20/100)</f>
        <v>41.110519768706126</v>
      </c>
      <c r="AY21" s="91">
        <f>'[2]EU Inhabitants'!AT29*('[2]Weighted Average'!AT11/1000)*('[2]Waste Bin detailed'!$F$20/100)</f>
        <v>41.464162764505438</v>
      </c>
      <c r="AZ21" s="91">
        <f>'[2]EU Inhabitants'!AU29*('[2]Weighted Average'!AU11/1000)*('[2]Waste Bin detailed'!$F$20/100)</f>
        <v>41.808245015264717</v>
      </c>
      <c r="BA21" s="91">
        <f>'[2]EU Inhabitants'!AV29*('[2]Weighted Average'!AV11/1000)*('[2]Waste Bin detailed'!$F$20/100)</f>
        <v>42.142300465533935</v>
      </c>
      <c r="BB21" s="91">
        <f>'[2]EU Inhabitants'!AW29*('[2]Weighted Average'!AW11/1000)*('[2]Waste Bin detailed'!$F$20/100)</f>
        <v>42.466634122110726</v>
      </c>
      <c r="BC21" s="91">
        <f>'[2]EU Inhabitants'!AX29*('[2]Weighted Average'!AX11/1000)*('[2]Waste Bin detailed'!$F$20/100)</f>
        <v>42.781469826012227</v>
      </c>
      <c r="BD21" s="91">
        <f>'[2]EU Inhabitants'!AY29*('[2]Weighted Average'!AY11/1000)*('[2]Waste Bin detailed'!$F$20/100)</f>
        <v>43.087759671924367</v>
      </c>
      <c r="BE21" s="91">
        <f>'[2]EU Inhabitants'!AZ29*('[2]Weighted Average'!AZ11/1000)*('[2]Waste Bin detailed'!$F$20/100)</f>
        <v>43.383763581526786</v>
      </c>
    </row>
    <row r="22" spans="1:57" x14ac:dyDescent="0.35">
      <c r="A22" s="86" t="s">
        <v>636</v>
      </c>
      <c r="C22" s="86" t="s">
        <v>591</v>
      </c>
      <c r="D22" s="87" t="s">
        <v>621</v>
      </c>
      <c r="E22" s="87"/>
      <c r="F22" s="90" t="s">
        <v>59</v>
      </c>
      <c r="G22" s="91">
        <f>'[2]EU Inhabitants'!B30*('[2]Weighted Average'!B11/1000)*('[2]Waste Bin detailed'!$F$20/100)</f>
        <v>910.09050265133408</v>
      </c>
      <c r="H22" s="91">
        <f>'[2]EU Inhabitants'!C30*('[2]Weighted Average'!C11/1000)*('[2]Waste Bin detailed'!$F$20/100)</f>
        <v>917.15117984301833</v>
      </c>
      <c r="I22" s="91">
        <f>'[2]EU Inhabitants'!D30*('[2]Weighted Average'!D11/1000)*('[2]Waste Bin detailed'!$F$20/100)</f>
        <v>923.95897429574268</v>
      </c>
      <c r="J22" s="91">
        <f>'[2]EU Inhabitants'!E30*('[2]Weighted Average'!E11/1000)*('[2]Waste Bin detailed'!$F$20/100)</f>
        <v>928.96462352625565</v>
      </c>
      <c r="K22" s="91">
        <f>'[2]EU Inhabitants'!F30*('[2]Weighted Average'!F11/1000)*('[2]Waste Bin detailed'!$F$20/100)</f>
        <v>932.76279986425527</v>
      </c>
      <c r="L22" s="91">
        <f>'[2]EU Inhabitants'!G30*('[2]Weighted Average'!G11/1000)*('[2]Waste Bin detailed'!$F$20/100)</f>
        <v>935.5726207924713</v>
      </c>
      <c r="M22" s="91">
        <f>'[2]EU Inhabitants'!H30*('[2]Weighted Average'!H11/1000)*('[2]Waste Bin detailed'!$F$20/100)</f>
        <v>937.2162176996552</v>
      </c>
      <c r="N22" s="91">
        <f>'[2]EU Inhabitants'!I30*('[2]Weighted Average'!I11/1000)*('[2]Waste Bin detailed'!$F$20/100)</f>
        <v>938.43780624373778</v>
      </c>
      <c r="O22" s="91">
        <f>'[2]EU Inhabitants'!J30*('[2]Weighted Average'!J11/1000)*('[2]Waste Bin detailed'!$F$20/100)</f>
        <v>940.96326975924762</v>
      </c>
      <c r="P22" s="91">
        <f>'[2]EU Inhabitants'!K30*('[2]Weighted Average'!K11/1000)*('[2]Waste Bin detailed'!$F$20/100)</f>
        <v>945.37119013688823</v>
      </c>
      <c r="Q22" s="91">
        <f>'[2]EU Inhabitants'!L30*('[2]Weighted Average'!L11/1000)*('[2]Waste Bin detailed'!$F$20/100)</f>
        <v>950.23165748552719</v>
      </c>
      <c r="R22" s="91">
        <f>'[2]EU Inhabitants'!M30*('[2]Weighted Average'!M11/1000)*('[2]Waste Bin detailed'!$F$20/100)</f>
        <v>954.31936671459573</v>
      </c>
      <c r="S22" s="91">
        <f>'[2]EU Inhabitants'!N30*('[2]Weighted Average'!N11/1000)*('[2]Waste Bin detailed'!$F$20/100)</f>
        <v>958.46137855434483</v>
      </c>
      <c r="T22" s="91">
        <f>'[2]EU Inhabitants'!O30*('[2]Weighted Average'!O11/1000)*('[2]Waste Bin detailed'!$F$20/100)</f>
        <v>961.25742513539876</v>
      </c>
      <c r="U22" s="91">
        <f>'[2]EU Inhabitants'!P30*('[2]Weighted Average'!P11/1000)*('[2]Waste Bin detailed'!$F$20/100)</f>
        <v>964.215031688198</v>
      </c>
      <c r="V22" s="91">
        <f>'[2]EU Inhabitants'!Q30*('[2]Weighted Average'!Q11/1000)*('[2]Waste Bin detailed'!$F$20/100)</f>
        <v>968.4716034794385</v>
      </c>
      <c r="W22" s="91">
        <f>'[2]EU Inhabitants'!R30*('[2]Weighted Average'!R11/1000)*('[2]Waste Bin detailed'!$F$20/100)</f>
        <v>973.25627606283831</v>
      </c>
      <c r="X22" s="91">
        <f>'[2]EU Inhabitants'!S30*('[2]Weighted Average'!S11/1000)*('[2]Waste Bin detailed'!$F$20/100)</f>
        <v>979.32141285439911</v>
      </c>
      <c r="Y22" s="91">
        <f>'[2]EU Inhabitants'!T30*('[2]Weighted Average'!T11/1000)*('[2]Waste Bin detailed'!$F$20/100)</f>
        <v>985.091298936003</v>
      </c>
      <c r="Z22" s="91">
        <f>'[2]EU Inhabitants'!U30*('[2]Weighted Average'!U11/1000)*('[2]Waste Bin detailed'!$F$20/100)</f>
        <v>1007.2815041934517</v>
      </c>
      <c r="AA22" s="91">
        <f>'[2]EU Inhabitants'!V30*('[2]Weighted Average'!V11/1000)*('[2]Waste Bin detailed'!$F$20/100)</f>
        <v>1014.5938811832555</v>
      </c>
      <c r="AB22" s="91">
        <f>'[2]EU Inhabitants'!W30*('[2]Weighted Average'!W11/1000)*('[2]Waste Bin detailed'!$F$20/100)</f>
        <v>1018.6115284966456</v>
      </c>
      <c r="AC22" s="91">
        <f>'[2]EU Inhabitants'!X30*('[2]Weighted Average'!X11/1000)*('[2]Waste Bin detailed'!$F$20/100)</f>
        <v>1025.3698772338587</v>
      </c>
      <c r="AD22" s="91">
        <f>'[2]EU Inhabitants'!Y30*('[2]Weighted Average'!Y11/1000)*('[2]Waste Bin detailed'!$F$20/100)</f>
        <v>1038.3342435996522</v>
      </c>
      <c r="AE22" s="91">
        <f>'[2]EU Inhabitants'!Z30*('[2]Weighted Average'!Z11/1000)*('[2]Waste Bin detailed'!$F$20/100)</f>
        <v>1046.629237631942</v>
      </c>
      <c r="AF22" s="91">
        <f>'[2]EU Inhabitants'!AA30*('[2]Weighted Average'!AA11/1000)*('[2]Waste Bin detailed'!$F$20/100)</f>
        <v>1051.8525356415798</v>
      </c>
      <c r="AG22" s="91">
        <f>'[2]EU Inhabitants'!AB30*('[2]Weighted Average'!AB11/1000)*('[2]Waste Bin detailed'!$F$20/100)</f>
        <v>1056.2979558227869</v>
      </c>
      <c r="AH22" s="91">
        <f>'[2]EU Inhabitants'!AC30*('[2]Weighted Average'!AC11/1000)*('[2]Waste Bin detailed'!$F$20/100)</f>
        <v>1060.0369356236292</v>
      </c>
      <c r="AI22" s="91">
        <f>'[2]EU Inhabitants'!AD30*('[2]Weighted Average'!AD11/1000)*('[2]Waste Bin detailed'!$F$20/100)</f>
        <v>1063.0313933723637</v>
      </c>
      <c r="AJ22" s="91">
        <f>'[2]EU Inhabitants'!AE30*('[2]Weighted Average'!AE11/1000)*('[2]Waste Bin detailed'!$F$20/100)</f>
        <v>1066.0205758846314</v>
      </c>
      <c r="AK22" s="91">
        <f>'[2]EU Inhabitants'!AF30*('[2]Weighted Average'!AF11/1000)*('[2]Waste Bin detailed'!$F$20/100)</f>
        <v>1068.9381656548346</v>
      </c>
      <c r="AL22" s="91">
        <f>'[2]EU Inhabitants'!AG30*('[2]Weighted Average'!AG11/1000)*('[2]Waste Bin detailed'!$F$20/100)</f>
        <v>1071.7632963133565</v>
      </c>
      <c r="AM22" s="91">
        <f>'[2]EU Inhabitants'!AH30*('[2]Weighted Average'!AH11/1000)*('[2]Waste Bin detailed'!$F$20/100)</f>
        <v>1074.4474317054178</v>
      </c>
      <c r="AN22" s="91">
        <f>'[2]EU Inhabitants'!AI30*('[2]Weighted Average'!AI11/1000)*('[2]Waste Bin detailed'!$F$20/100)</f>
        <v>1077.0037131507042</v>
      </c>
      <c r="AO22" s="91">
        <f>'[2]EU Inhabitants'!AJ30*('[2]Weighted Average'!AJ11/1000)*('[2]Waste Bin detailed'!$F$20/100)</f>
        <v>1079.423384656573</v>
      </c>
      <c r="AP22" s="91">
        <f>'[2]EU Inhabitants'!AK30*('[2]Weighted Average'!AK11/1000)*('[2]Waste Bin detailed'!$F$20/100)</f>
        <v>1081.9777954020462</v>
      </c>
      <c r="AQ22" s="91">
        <f>'[2]EU Inhabitants'!AL30*('[2]Weighted Average'!AL11/1000)*('[2]Waste Bin detailed'!$F$20/100)</f>
        <v>1084.2883089990817</v>
      </c>
      <c r="AR22" s="91">
        <f>'[2]EU Inhabitants'!AM30*('[2]Weighted Average'!AM11/1000)*('[2]Waste Bin detailed'!$F$20/100)</f>
        <v>1086.2492940935299</v>
      </c>
      <c r="AS22" s="91">
        <f>'[2]EU Inhabitants'!AN30*('[2]Weighted Average'!AN11/1000)*('[2]Waste Bin detailed'!$F$20/100)</f>
        <v>1087.9837242552337</v>
      </c>
      <c r="AT22" s="91">
        <f>'[2]EU Inhabitants'!AO30*('[2]Weighted Average'!AO11/1000)*('[2]Waste Bin detailed'!$F$20/100)</f>
        <v>1089.356284118513</v>
      </c>
      <c r="AU22" s="91">
        <f>'[2]EU Inhabitants'!AP30*('[2]Weighted Average'!AP11/1000)*('[2]Waste Bin detailed'!$F$20/100)</f>
        <v>1090.4868640668155</v>
      </c>
      <c r="AV22" s="91">
        <f>'[2]EU Inhabitants'!AQ30*('[2]Weighted Average'!AQ11/1000)*('[2]Waste Bin detailed'!$F$20/100)</f>
        <v>1091.4070337721921</v>
      </c>
      <c r="AW22" s="91">
        <f>'[2]EU Inhabitants'!AR30*('[2]Weighted Average'!AR11/1000)*('[2]Waste Bin detailed'!$F$20/100)</f>
        <v>1092.1296286393188</v>
      </c>
      <c r="AX22" s="91">
        <f>'[2]EU Inhabitants'!AS30*('[2]Weighted Average'!AS11/1000)*('[2]Waste Bin detailed'!$F$20/100)</f>
        <v>1092.6674945177379</v>
      </c>
      <c r="AY22" s="91">
        <f>'[2]EU Inhabitants'!AT30*('[2]Weighted Average'!AT11/1000)*('[2]Waste Bin detailed'!$F$20/100)</f>
        <v>1093.0351703483022</v>
      </c>
      <c r="AZ22" s="91">
        <f>'[2]EU Inhabitants'!AU30*('[2]Weighted Average'!AU11/1000)*('[2]Waste Bin detailed'!$F$20/100)</f>
        <v>1093.2456949659902</v>
      </c>
      <c r="BA22" s="91">
        <f>'[2]EU Inhabitants'!AV30*('[2]Weighted Average'!AV11/1000)*('[2]Waste Bin detailed'!$F$20/100)</f>
        <v>1093.3162078456874</v>
      </c>
      <c r="BB22" s="91">
        <f>'[2]EU Inhabitants'!AW30*('[2]Weighted Average'!AW11/1000)*('[2]Waste Bin detailed'!$F$20/100)</f>
        <v>1093.2596151191301</v>
      </c>
      <c r="BC22" s="91">
        <f>'[2]EU Inhabitants'!AX30*('[2]Weighted Average'!AX11/1000)*('[2]Waste Bin detailed'!$F$20/100)</f>
        <v>1093.0898295922659</v>
      </c>
      <c r="BD22" s="91">
        <f>'[2]EU Inhabitants'!AY30*('[2]Weighted Average'!AY11/1000)*('[2]Waste Bin detailed'!$F$20/100)</f>
        <v>1092.8204998051312</v>
      </c>
      <c r="BE22" s="91">
        <f>'[2]EU Inhabitants'!AZ30*('[2]Weighted Average'!AZ11/1000)*('[2]Waste Bin detailed'!$F$20/100)</f>
        <v>1092.4665483456447</v>
      </c>
    </row>
    <row r="23" spans="1:57" x14ac:dyDescent="0.35">
      <c r="A23" s="86" t="s">
        <v>636</v>
      </c>
      <c r="C23" s="86" t="s">
        <v>591</v>
      </c>
      <c r="D23" s="87" t="s">
        <v>621</v>
      </c>
      <c r="E23" s="87"/>
      <c r="F23" s="90" t="s">
        <v>41</v>
      </c>
      <c r="G23" s="91">
        <f>'[2]EU Inhabitants'!B31*([2]Sources!$C$7/1000)*('[2]Waste Bin detailed'!$F$20/100)</f>
        <v>686.4474041473967</v>
      </c>
      <c r="H23" s="91">
        <f>'[2]EU Inhabitants'!C31*([2]Sources!$C$7/1000)*('[2]Waste Bin detailed'!$F$20/100)</f>
        <v>688.05668357451884</v>
      </c>
      <c r="I23" s="91">
        <f>'[2]EU Inhabitants'!D31*([2]Sources!$C$7/1000)*('[2]Waste Bin detailed'!$F$20/100)</f>
        <v>691.71908100850362</v>
      </c>
      <c r="J23" s="91">
        <f>'[2]EU Inhabitants'!E31*([2]Sources!$C$7/1000)*('[2]Waste Bin detailed'!$F$20/100)</f>
        <v>694.86155079815012</v>
      </c>
      <c r="K23" s="91">
        <f>'[2]EU Inhabitants'!F31*([2]Sources!$C$7/1000)*('[2]Waste Bin detailed'!$F$20/100)</f>
        <v>698.49014993286585</v>
      </c>
      <c r="L23" s="91">
        <f>'[2]EU Inhabitants'!G31*([2]Sources!$C$7/1000)*('[2]Waste Bin detailed'!$F$20/100)</f>
        <v>703.53295912278088</v>
      </c>
      <c r="M23" s="91">
        <f>'[2]EU Inhabitants'!H31*([2]Sources!$C$7/1000)*('[2]Waste Bin detailed'!$F$20/100)</f>
        <v>708.07419812024466</v>
      </c>
      <c r="N23" s="91">
        <f>'[2]EU Inhabitants'!I31*([2]Sources!$C$7/1000)*('[2]Waste Bin detailed'!$F$20/100)</f>
        <v>710.53495449798595</v>
      </c>
      <c r="O23" s="91">
        <f>'[2]EU Inhabitants'!J31*([2]Sources!$C$7/1000)*('[2]Waste Bin detailed'!$F$20/100)</f>
        <v>712.67994554677011</v>
      </c>
      <c r="P23" s="91">
        <f>'[2]EU Inhabitants'!K31*([2]Sources!$C$7/1000)*('[2]Waste Bin detailed'!$F$20/100)</f>
        <v>714.99727360883185</v>
      </c>
      <c r="Q23" s="91">
        <f>'[2]EU Inhabitants'!L31*([2]Sources!$C$7/1000)*('[2]Waste Bin detailed'!$F$20/100)</f>
        <v>716.42469416679103</v>
      </c>
      <c r="R23" s="91">
        <f>'[2]EU Inhabitants'!M31*([2]Sources!$C$7/1000)*('[2]Waste Bin detailed'!$F$20/100)</f>
        <v>718.44238400716108</v>
      </c>
      <c r="S23" s="91">
        <f>'[2]EU Inhabitants'!N31*([2]Sources!$C$7/1000)*('[2]Waste Bin detailed'!$F$20/100)</f>
        <v>721.26951738027742</v>
      </c>
      <c r="T23" s="91">
        <f>'[2]EU Inhabitants'!O31*([2]Sources!$C$7/1000)*('[2]Waste Bin detailed'!$F$20/100)</f>
        <v>725.02155751156204</v>
      </c>
      <c r="U23" s="91">
        <f>'[2]EU Inhabitants'!P31*([2]Sources!$C$7/1000)*('[2]Waste Bin detailed'!$F$20/100)</f>
        <v>729.81902879307779</v>
      </c>
      <c r="V23" s="91">
        <f>'[2]EU Inhabitants'!Q31*([2]Sources!$C$7/1000)*('[2]Waste Bin detailed'!$F$20/100)</f>
        <v>736.43628972102044</v>
      </c>
      <c r="W23" s="91">
        <f>'[2]EU Inhabitants'!R31*([2]Sources!$C$7/1000)*('[2]Waste Bin detailed'!$F$20/100)</f>
        <v>746.34802700283456</v>
      </c>
      <c r="X23" s="91">
        <f>'[2]EU Inhabitants'!S31*([2]Sources!$C$7/1000)*('[2]Waste Bin detailed'!$F$20/100)</f>
        <v>752.55816425481135</v>
      </c>
      <c r="Y23" s="91">
        <f>'[2]EU Inhabitants'!T31*([2]Sources!$C$7/1000)*('[2]Waste Bin detailed'!$F$20/100)</f>
        <v>756.79599060122337</v>
      </c>
      <c r="Z23" s="91">
        <f>'[2]EU Inhabitants'!U31*([2]Sources!$C$7/1000)*('[2]Waste Bin detailed'!$F$20/100)</f>
        <v>759.92773758018802</v>
      </c>
      <c r="AA23" s="91">
        <f>'[2]EU Inhabitants'!V31*([2]Sources!$C$7/1000)*('[2]Waste Bin detailed'!$F$20/100)</f>
        <v>763.55539310756376</v>
      </c>
      <c r="AB23" s="91">
        <f>'[2]EU Inhabitants'!W31*([2]Sources!$C$7/1000)*('[2]Waste Bin detailed'!$F$20/100)</f>
        <v>766.26611964791891</v>
      </c>
      <c r="AC23" s="91">
        <f>'[2]EU Inhabitants'!X31*([2]Sources!$C$7/1000)*('[2]Waste Bin detailed'!$F$20/100)</f>
        <v>770.23484633746091</v>
      </c>
      <c r="AD23" s="91">
        <f>'[2]EU Inhabitants'!Y31*([2]Sources!$C$7/1000)*('[2]Waste Bin detailed'!$F$20/100)</f>
        <v>781.02997165448312</v>
      </c>
      <c r="AE23" s="91">
        <f>'[2]EU Inhabitants'!Z31*([2]Sources!$C$7/1000)*('[2]Waste Bin detailed'!$F$20/100)</f>
        <v>780.70665746680595</v>
      </c>
      <c r="AF23" s="91">
        <f>'[2]EU Inhabitants'!AA31*([2]Sources!$C$7/1000)*('[2]Waste Bin detailed'!$F$20/100)</f>
        <v>781.58507011785775</v>
      </c>
      <c r="AG23" s="91">
        <f>'[2]EU Inhabitants'!AB31*([2]Sources!$C$7/1000)*('[2]Waste Bin detailed'!$F$20/100)</f>
        <v>782.84075413993742</v>
      </c>
      <c r="AH23" s="91">
        <f>'[2]EU Inhabitants'!AC31*([2]Sources!$C$7/1000)*('[2]Waste Bin detailed'!$F$20/100)</f>
        <v>784.50081679844845</v>
      </c>
      <c r="AI23" s="91">
        <f>'[2]EU Inhabitants'!AD31*([2]Sources!$C$7/1000)*('[2]Waste Bin detailed'!$F$20/100)</f>
        <v>786.52862897210207</v>
      </c>
      <c r="AJ23" s="91">
        <f>'[2]EU Inhabitants'!AE31*([2]Sources!$C$7/1000)*('[2]Waste Bin detailed'!$F$20/100)</f>
        <v>788.52967701029388</v>
      </c>
      <c r="AK23" s="91">
        <f>'[2]EU Inhabitants'!AF31*([2]Sources!$C$7/1000)*('[2]Waste Bin detailed'!$F$20/100)</f>
        <v>790.45901089064603</v>
      </c>
      <c r="AL23" s="91">
        <f>'[2]EU Inhabitants'!AG31*([2]Sources!$C$7/1000)*('[2]Waste Bin detailed'!$F$20/100)</f>
        <v>792.31440026853659</v>
      </c>
      <c r="AM23" s="91">
        <f>'[2]EU Inhabitants'!AH31*([2]Sources!$C$7/1000)*('[2]Waste Bin detailed'!$F$20/100)</f>
        <v>794.08409294345824</v>
      </c>
      <c r="AN23" s="91">
        <f>'[2]EU Inhabitants'!AI31*([2]Sources!$C$7/1000)*('[2]Waste Bin detailed'!$F$20/100)</f>
        <v>795.8030023869909</v>
      </c>
      <c r="AO23" s="91">
        <f>'[2]EU Inhabitants'!AJ31*([2]Sources!$C$7/1000)*('[2]Waste Bin detailed'!$F$20/100)</f>
        <v>797.4909443532747</v>
      </c>
      <c r="AP23" s="91">
        <f>'[2]EU Inhabitants'!AK31*([2]Sources!$C$7/1000)*('[2]Waste Bin detailed'!$F$20/100)</f>
        <v>799.41435924213044</v>
      </c>
      <c r="AQ23" s="91">
        <f>'[2]EU Inhabitants'!AL31*([2]Sources!$C$7/1000)*('[2]Waste Bin detailed'!$F$20/100)</f>
        <v>801.21321796210657</v>
      </c>
      <c r="AR23" s="91">
        <f>'[2]EU Inhabitants'!AM31*([2]Sources!$C$7/1000)*('[2]Waste Bin detailed'!$F$20/100)</f>
        <v>802.9132552588394</v>
      </c>
      <c r="AS23" s="91">
        <f>'[2]EU Inhabitants'!AN31*([2]Sources!$C$7/1000)*('[2]Waste Bin detailed'!$F$20/100)</f>
        <v>804.52167686110704</v>
      </c>
      <c r="AT23" s="91">
        <f>'[2]EU Inhabitants'!AO31*([2]Sources!$C$7/1000)*('[2]Waste Bin detailed'!$F$20/100)</f>
        <v>806.03136282261676</v>
      </c>
      <c r="AU23" s="91">
        <f>'[2]EU Inhabitants'!AP31*([2]Sources!$C$7/1000)*('[2]Waste Bin detailed'!$F$20/100)</f>
        <v>807.47130762345228</v>
      </c>
      <c r="AV23" s="91">
        <f>'[2]EU Inhabitants'!AQ31*([2]Sources!$C$7/1000)*('[2]Waste Bin detailed'!$F$20/100)</f>
        <v>808.83190362524249</v>
      </c>
      <c r="AW23" s="91">
        <f>'[2]EU Inhabitants'!AR31*([2]Sources!$C$7/1000)*('[2]Waste Bin detailed'!$F$20/100)</f>
        <v>810.10302849470395</v>
      </c>
      <c r="AX23" s="91">
        <f>'[2]EU Inhabitants'!AS31*([2]Sources!$C$7/1000)*('[2]Waste Bin detailed'!$F$20/100)</f>
        <v>811.29197374310013</v>
      </c>
      <c r="AY23" s="91">
        <f>'[2]EU Inhabitants'!AT31*([2]Sources!$C$7/1000)*('[2]Waste Bin detailed'!$F$20/100)</f>
        <v>812.39067581679842</v>
      </c>
      <c r="AZ23" s="91">
        <f>'[2]EU Inhabitants'!AU31*([2]Sources!$C$7/1000)*('[2]Waste Bin detailed'!$F$20/100)</f>
        <v>813.40205132030439</v>
      </c>
      <c r="BA23" s="91">
        <f>'[2]EU Inhabitants'!AV31*([2]Sources!$C$7/1000)*('[2]Waste Bin detailed'!$F$20/100)</f>
        <v>814.36753319409218</v>
      </c>
      <c r="BB23" s="91">
        <f>'[2]EU Inhabitants'!AW31*([2]Sources!$C$7/1000)*('[2]Waste Bin detailed'!$F$20/100)</f>
        <v>815.25735491570947</v>
      </c>
      <c r="BC23" s="91">
        <f>'[2]EU Inhabitants'!AX31*([2]Sources!$C$7/1000)*('[2]Waste Bin detailed'!$F$20/100)</f>
        <v>816.0472400417724</v>
      </c>
      <c r="BD23" s="91">
        <f>'[2]EU Inhabitants'!AY31*([2]Sources!$C$7/1000)*('[2]Waste Bin detailed'!$F$20/100)</f>
        <v>816.70639266000296</v>
      </c>
      <c r="BE23" s="91">
        <f>'[2]EU Inhabitants'!AZ31*([2]Sources!$C$7/1000)*('[2]Waste Bin detailed'!$F$20/100)</f>
        <v>817.26226316574673</v>
      </c>
    </row>
    <row r="24" spans="1:57" x14ac:dyDescent="0.35">
      <c r="A24" s="86" t="s">
        <v>636</v>
      </c>
      <c r="C24" s="86" t="s">
        <v>591</v>
      </c>
      <c r="D24" s="87" t="s">
        <v>621</v>
      </c>
      <c r="E24" s="87"/>
      <c r="F24" s="90" t="s">
        <v>61</v>
      </c>
      <c r="G24" s="91">
        <f>'[2]EU Inhabitants'!B32*('[2]Weighted Average'!B11/1000)*('[2]Waste Bin detailed'!$F$20/100)</f>
        <v>2195.1070610012198</v>
      </c>
      <c r="H24" s="91">
        <f>'[2]EU Inhabitants'!C32*('[2]Weighted Average'!C11/1000)*('[2]Waste Bin detailed'!$F$20/100)</f>
        <v>2194.5640438861851</v>
      </c>
      <c r="I24" s="91">
        <f>'[2]EU Inhabitants'!D32*('[2]Weighted Average'!D11/1000)*('[2]Waste Bin detailed'!$F$20/100)</f>
        <v>2193.9519303716593</v>
      </c>
      <c r="J24" s="91">
        <f>'[2]EU Inhabitants'!E32*('[2]Weighted Average'!E11/1000)*('[2]Waste Bin detailed'!$F$20/100)</f>
        <v>2192.5894948709524</v>
      </c>
      <c r="K24" s="91">
        <f>'[2]EU Inhabitants'!F32*('[2]Weighted Average'!F11/1000)*('[2]Waste Bin detailed'!$F$20/100)</f>
        <v>2191.087977105607</v>
      </c>
      <c r="L24" s="91">
        <f>'[2]EU Inhabitants'!G32*('[2]Weighted Average'!G11/1000)*('[2]Waste Bin detailed'!$F$20/100)</f>
        <v>2190.3246087644989</v>
      </c>
      <c r="M24" s="91">
        <f>'[2]EU Inhabitants'!H32*('[2]Weighted Average'!H11/1000)*('[2]Waste Bin detailed'!$F$20/100)</f>
        <v>2189.3566181442334</v>
      </c>
      <c r="N24" s="91">
        <f>'[2]EU Inhabitants'!I32*('[2]Weighted Average'!I11/1000)*('[2]Waste Bin detailed'!$F$20/100)</f>
        <v>2187.2116623331085</v>
      </c>
      <c r="O24" s="91">
        <f>'[2]EU Inhabitants'!J32*('[2]Weighted Average'!J11/1000)*('[2]Waste Bin detailed'!$F$20/100)</f>
        <v>2186.1960312168967</v>
      </c>
      <c r="P24" s="91">
        <f>'[2]EU Inhabitants'!K32*('[2]Weighted Average'!K11/1000)*('[2]Waste Bin detailed'!$F$20/100)</f>
        <v>2186.8873157849725</v>
      </c>
      <c r="Q24" s="91">
        <f>'[2]EU Inhabitants'!L32*('[2]Weighted Average'!L11/1000)*('[2]Waste Bin detailed'!$F$20/100)</f>
        <v>2179.8224923241319</v>
      </c>
      <c r="R24" s="91">
        <f>'[2]EU Inhabitants'!M32*('[2]Weighted Average'!M11/1000)*('[2]Waste Bin detailed'!$F$20/100)</f>
        <v>2180.8613887088959</v>
      </c>
      <c r="S24" s="91">
        <f>'[2]EU Inhabitants'!N32*('[2]Weighted Average'!N11/1000)*('[2]Waste Bin detailed'!$F$20/100)</f>
        <v>2180.628553173302</v>
      </c>
      <c r="T24" s="91">
        <f>'[2]EU Inhabitants'!O32*('[2]Weighted Average'!O11/1000)*('[2]Waste Bin detailed'!$F$20/100)</f>
        <v>2180.501853487111</v>
      </c>
      <c r="U24" s="91">
        <f>'[2]EU Inhabitants'!P32*('[2]Weighted Average'!P11/1000)*('[2]Waste Bin detailed'!$F$20/100)</f>
        <v>2178.1899537025806</v>
      </c>
      <c r="V24" s="91">
        <f>'[2]EU Inhabitants'!Q32*('[2]Weighted Average'!Q11/1000)*('[2]Waste Bin detailed'!$F$20/100)</f>
        <v>2177.8566158519225</v>
      </c>
      <c r="W24" s="91">
        <f>'[2]EU Inhabitants'!R32*('[2]Weighted Average'!R11/1000)*('[2]Waste Bin detailed'!$F$20/100)</f>
        <v>2176.3097524394361</v>
      </c>
      <c r="X24" s="91">
        <f>'[2]EU Inhabitants'!S32*('[2]Weighted Average'!S11/1000)*('[2]Waste Bin detailed'!$F$20/100)</f>
        <v>2177.0758724478601</v>
      </c>
      <c r="Y24" s="91">
        <f>'[2]EU Inhabitants'!T32*('[2]Weighted Average'!T11/1000)*('[2]Waste Bin detailed'!$F$20/100)</f>
        <v>2177.423958006143</v>
      </c>
      <c r="Z24" s="91">
        <f>'[2]EU Inhabitants'!U32*('[2]Weighted Average'!U11/1000)*('[2]Waste Bin detailed'!$F$20/100)</f>
        <v>2213.2247676297902</v>
      </c>
      <c r="AA24" s="91">
        <f>'[2]EU Inhabitants'!V32*('[2]Weighted Average'!V11/1000)*('[2]Waste Bin detailed'!$F$20/100)</f>
        <v>2212.3743503713818</v>
      </c>
      <c r="AB24" s="91">
        <f>'[2]EU Inhabitants'!W32*('[2]Weighted Average'!W11/1000)*('[2]Waste Bin detailed'!$F$20/100)</f>
        <v>2205.6278066600767</v>
      </c>
      <c r="AC24" s="91">
        <f>'[2]EU Inhabitants'!X32*('[2]Weighted Average'!X11/1000)*('[2]Waste Bin detailed'!$F$20/100)</f>
        <v>2194.8866208024001</v>
      </c>
      <c r="AD24" s="91">
        <f>'[2]EU Inhabitants'!Y32*('[2]Weighted Average'!Y11/1000)*('[2]Waste Bin detailed'!$F$20/100)</f>
        <v>2142.610699528816</v>
      </c>
      <c r="AE24" s="91">
        <f>'[2]EU Inhabitants'!Z32*('[2]Weighted Average'!Z11/1000)*('[2]Waste Bin detailed'!$F$20/100)</f>
        <v>2247.2521129839615</v>
      </c>
      <c r="AF24" s="91">
        <f>'[2]EU Inhabitants'!AA32*('[2]Weighted Average'!AA11/1000)*('[2]Waste Bin detailed'!$F$20/100)</f>
        <v>2236.8232565063427</v>
      </c>
      <c r="AG24" s="91">
        <f>'[2]EU Inhabitants'!AB32*('[2]Weighted Average'!AB11/1000)*('[2]Waste Bin detailed'!$F$20/100)</f>
        <v>2226.0244448289395</v>
      </c>
      <c r="AH24" s="91">
        <f>'[2]EU Inhabitants'!AC32*('[2]Weighted Average'!AC11/1000)*('[2]Waste Bin detailed'!$F$20/100)</f>
        <v>2214.9185313589087</v>
      </c>
      <c r="AI24" s="91">
        <f>'[2]EU Inhabitants'!AD32*('[2]Weighted Average'!AD11/1000)*('[2]Waste Bin detailed'!$F$20/100)</f>
        <v>2203.4020659930584</v>
      </c>
      <c r="AJ24" s="91">
        <f>'[2]EU Inhabitants'!AE32*('[2]Weighted Average'!AE11/1000)*('[2]Waste Bin detailed'!$F$20/100)</f>
        <v>2192.1005795705919</v>
      </c>
      <c r="AK24" s="91">
        <f>'[2]EU Inhabitants'!AF32*('[2]Weighted Average'!AF11/1000)*('[2]Waste Bin detailed'!$F$20/100)</f>
        <v>2180.8351516799189</v>
      </c>
      <c r="AL24" s="91">
        <f>'[2]EU Inhabitants'!AG32*('[2]Weighted Average'!AG11/1000)*('[2]Waste Bin detailed'!$F$20/100)</f>
        <v>2169.6684344577679</v>
      </c>
      <c r="AM24" s="91">
        <f>'[2]EU Inhabitants'!AH32*('[2]Weighted Average'!AH11/1000)*('[2]Waste Bin detailed'!$F$20/100)</f>
        <v>2158.529669385764</v>
      </c>
      <c r="AN24" s="91">
        <f>'[2]EU Inhabitants'!AI32*('[2]Weighted Average'!AI11/1000)*('[2]Waste Bin detailed'!$F$20/100)</f>
        <v>2147.4311818061074</v>
      </c>
      <c r="AO24" s="91">
        <f>'[2]EU Inhabitants'!AJ32*('[2]Weighted Average'!AJ11/1000)*('[2]Waste Bin detailed'!$F$20/100)</f>
        <v>2136.6022282628301</v>
      </c>
      <c r="AP24" s="91">
        <f>'[2]EU Inhabitants'!AK32*('[2]Weighted Average'!AK11/1000)*('[2]Waste Bin detailed'!$F$20/100)</f>
        <v>2128.3013987917229</v>
      </c>
      <c r="AQ24" s="91">
        <f>'[2]EU Inhabitants'!AL32*('[2]Weighted Average'!AL11/1000)*('[2]Waste Bin detailed'!$F$20/100)</f>
        <v>2120.1551823442223</v>
      </c>
      <c r="AR24" s="91">
        <f>'[2]EU Inhabitants'!AM32*('[2]Weighted Average'!AM11/1000)*('[2]Waste Bin detailed'!$F$20/100)</f>
        <v>2112.2193301315774</v>
      </c>
      <c r="AS24" s="91">
        <f>'[2]EU Inhabitants'!AN32*('[2]Weighted Average'!AN11/1000)*('[2]Waste Bin detailed'!$F$20/100)</f>
        <v>2104.5025795261613</v>
      </c>
      <c r="AT24" s="91">
        <f>'[2]EU Inhabitants'!AO32*('[2]Weighted Average'!AO11/1000)*('[2]Waste Bin detailed'!$F$20/100)</f>
        <v>2096.7578507289172</v>
      </c>
      <c r="AU24" s="91">
        <f>'[2]EU Inhabitants'!AP32*('[2]Weighted Average'!AP11/1000)*('[2]Waste Bin detailed'!$F$20/100)</f>
        <v>2089.1094587623988</v>
      </c>
      <c r="AV24" s="91">
        <f>'[2]EU Inhabitants'!AQ32*('[2]Weighted Average'!AQ11/1000)*('[2]Waste Bin detailed'!$F$20/100)</f>
        <v>2081.5993477890374</v>
      </c>
      <c r="AW24" s="91">
        <f>'[2]EU Inhabitants'!AR32*('[2]Weighted Average'!AR11/1000)*('[2]Waste Bin detailed'!$F$20/100)</f>
        <v>2074.2291928255522</v>
      </c>
      <c r="AX24" s="91">
        <f>'[2]EU Inhabitants'!AS32*('[2]Weighted Average'!AS11/1000)*('[2]Waste Bin detailed'!$F$20/100)</f>
        <v>2066.8901567291209</v>
      </c>
      <c r="AY24" s="91">
        <f>'[2]EU Inhabitants'!AT32*('[2]Weighted Average'!AT11/1000)*('[2]Waste Bin detailed'!$F$20/100)</f>
        <v>2059.6239038572967</v>
      </c>
      <c r="AZ24" s="91">
        <f>'[2]EU Inhabitants'!AU32*('[2]Weighted Average'!AU11/1000)*('[2]Waste Bin detailed'!$F$20/100)</f>
        <v>2052.4942779486796</v>
      </c>
      <c r="BA24" s="91">
        <f>'[2]EU Inhabitants'!AV32*('[2]Weighted Average'!AV11/1000)*('[2]Waste Bin detailed'!$F$20/100)</f>
        <v>2045.4440350253508</v>
      </c>
      <c r="BB24" s="91">
        <f>'[2]EU Inhabitants'!AW32*('[2]Weighted Average'!AW11/1000)*('[2]Waste Bin detailed'!$F$20/100)</f>
        <v>2038.3868977616803</v>
      </c>
      <c r="BC24" s="91">
        <f>'[2]EU Inhabitants'!AX32*('[2]Weighted Average'!AX11/1000)*('[2]Waste Bin detailed'!$F$20/100)</f>
        <v>2031.5139883240643</v>
      </c>
      <c r="BD24" s="91">
        <f>'[2]EU Inhabitants'!AY32*('[2]Weighted Average'!AY11/1000)*('[2]Waste Bin detailed'!$F$20/100)</f>
        <v>2024.7823459751166</v>
      </c>
      <c r="BE24" s="91">
        <f>'[2]EU Inhabitants'!AZ32*('[2]Weighted Average'!AZ11/1000)*('[2]Waste Bin detailed'!$F$20/100)</f>
        <v>2017.9936767240683</v>
      </c>
    </row>
    <row r="25" spans="1:57" x14ac:dyDescent="0.35">
      <c r="A25" s="86" t="s">
        <v>636</v>
      </c>
      <c r="C25" s="86" t="s">
        <v>591</v>
      </c>
      <c r="D25" s="87" t="s">
        <v>621</v>
      </c>
      <c r="E25" s="87"/>
      <c r="F25" s="90" t="s">
        <v>62</v>
      </c>
      <c r="G25" s="91">
        <f>'[2]EU Inhabitants'!B33*('[2]Weighted Average'!B11/1000)*('[2]Waste Bin detailed'!$F$20/100)</f>
        <v>587.97068722887934</v>
      </c>
      <c r="H25" s="91">
        <f>'[2]EU Inhabitants'!C33*('[2]Weighted Average'!C11/1000)*('[2]Waste Bin detailed'!$F$20/100)</f>
        <v>592.65885490570213</v>
      </c>
      <c r="I25" s="91">
        <f>'[2]EU Inhabitants'!D33*('[2]Weighted Average'!D11/1000)*('[2]Waste Bin detailed'!$F$20/100)</f>
        <v>596.34136914582723</v>
      </c>
      <c r="J25" s="91">
        <f>'[2]EU Inhabitants'!E33*('[2]Weighted Average'!E11/1000)*('[2]Waste Bin detailed'!$F$20/100)</f>
        <v>599.20415825017426</v>
      </c>
      <c r="K25" s="91">
        <f>'[2]EU Inhabitants'!F33*('[2]Weighted Average'!F11/1000)*('[2]Waste Bin detailed'!$F$20/100)</f>
        <v>600.86432608315317</v>
      </c>
      <c r="L25" s="91">
        <f>'[2]EU Inhabitants'!G33*('[2]Weighted Average'!G11/1000)*('[2]Waste Bin detailed'!$F$20/100)</f>
        <v>602.15952477689859</v>
      </c>
      <c r="M25" s="91">
        <f>'[2]EU Inhabitants'!H33*('[2]Weighted Average'!H11/1000)*('[2]Waste Bin detailed'!$F$20/100)</f>
        <v>603.15164515848414</v>
      </c>
      <c r="N25" s="91">
        <f>'[2]EU Inhabitants'!I33*('[2]Weighted Average'!I11/1000)*('[2]Waste Bin detailed'!$F$20/100)</f>
        <v>604.24157052950738</v>
      </c>
      <c r="O25" s="91">
        <f>'[2]EU Inhabitants'!J33*('[2]Weighted Average'!J11/1000)*('[2]Waste Bin detailed'!$F$20/100)</f>
        <v>605.30709264174493</v>
      </c>
      <c r="P25" s="91">
        <f>'[2]EU Inhabitants'!K33*('[2]Weighted Average'!K11/1000)*('[2]Waste Bin detailed'!$F$20/100)</f>
        <v>605.73202338551459</v>
      </c>
      <c r="Q25" s="91">
        <f>'[2]EU Inhabitants'!L33*('[2]Weighted Average'!L11/1000)*('[2]Waste Bin detailed'!$F$20/100)</f>
        <v>606.16960141321442</v>
      </c>
      <c r="R25" s="91">
        <f>'[2]EU Inhabitants'!M33*('[2]Weighted Average'!M11/1000)*('[2]Waste Bin detailed'!$F$20/100)</f>
        <v>605.780149554525</v>
      </c>
      <c r="S25" s="91">
        <f>'[2]EU Inhabitants'!N33*('[2]Weighted Average'!N11/1000)*('[2]Waste Bin detailed'!$F$20/100)</f>
        <v>603.96121589034294</v>
      </c>
      <c r="T25" s="91">
        <f>'[2]EU Inhabitants'!O33*('[2]Weighted Average'!O11/1000)*('[2]Waste Bin detailed'!$F$20/100)</f>
        <v>600.78902003124574</v>
      </c>
      <c r="U25" s="91">
        <f>'[2]EU Inhabitants'!P33*('[2]Weighted Average'!P11/1000)*('[2]Waste Bin detailed'!$F$20/100)</f>
        <v>597.42038799959869</v>
      </c>
      <c r="V25" s="91">
        <f>'[2]EU Inhabitants'!Q33*('[2]Weighted Average'!Q11/1000)*('[2]Waste Bin detailed'!$F$20/100)</f>
        <v>594.51413496401005</v>
      </c>
      <c r="W25" s="91">
        <f>'[2]EU Inhabitants'!R33*('[2]Weighted Average'!R11/1000)*('[2]Waste Bin detailed'!$F$20/100)</f>
        <v>592.77302506472142</v>
      </c>
      <c r="X25" s="91">
        <f>'[2]EU Inhabitants'!S33*('[2]Weighted Average'!S11/1000)*('[2]Waste Bin detailed'!$F$20/100)</f>
        <v>591.07112717195071</v>
      </c>
      <c r="Y25" s="91">
        <f>'[2]EU Inhabitants'!T33*('[2]Weighted Average'!T11/1000)*('[2]Waste Bin detailed'!$F$20/100)</f>
        <v>590.04432751830313</v>
      </c>
      <c r="Z25" s="91">
        <f>'[2]EU Inhabitants'!U33*('[2]Weighted Average'!U11/1000)*('[2]Waste Bin detailed'!$F$20/100)</f>
        <v>598.96705231746716</v>
      </c>
      <c r="AA25" s="91">
        <f>'[2]EU Inhabitants'!V33*('[2]Weighted Average'!V11/1000)*('[2]Waste Bin detailed'!$F$20/100)</f>
        <v>600.09279131020241</v>
      </c>
      <c r="AB25" s="91">
        <f>'[2]EU Inhabitants'!W33*('[2]Weighted Average'!W11/1000)*('[2]Waste Bin detailed'!$F$20/100)</f>
        <v>600.26718739232456</v>
      </c>
      <c r="AC25" s="91">
        <f>'[2]EU Inhabitants'!X33*('[2]Weighted Average'!X11/1000)*('[2]Waste Bin detailed'!$F$20/100)</f>
        <v>603.42618148185295</v>
      </c>
      <c r="AD25" s="91">
        <f>'[2]EU Inhabitants'!Y33*('[2]Weighted Average'!Y11/1000)*('[2]Waste Bin detailed'!$F$20/100)</f>
        <v>610.20981343186838</v>
      </c>
      <c r="AE25" s="91">
        <f>'[2]EU Inhabitants'!Z33*('[2]Weighted Average'!Z11/1000)*('[2]Waste Bin detailed'!$F$20/100)</f>
        <v>605.6125372417024</v>
      </c>
      <c r="AF25" s="91">
        <f>'[2]EU Inhabitants'!AA33*('[2]Weighted Average'!AA11/1000)*('[2]Waste Bin detailed'!$F$20/100)</f>
        <v>604.47735916416229</v>
      </c>
      <c r="AG25" s="91">
        <f>'[2]EU Inhabitants'!AB33*('[2]Weighted Average'!AB11/1000)*('[2]Waste Bin detailed'!$F$20/100)</f>
        <v>603.19013100904067</v>
      </c>
      <c r="AH25" s="91">
        <f>'[2]EU Inhabitants'!AC33*('[2]Weighted Average'!AC11/1000)*('[2]Waste Bin detailed'!$F$20/100)</f>
        <v>601.77666515306544</v>
      </c>
      <c r="AI25" s="91">
        <f>'[2]EU Inhabitants'!AD33*('[2]Weighted Average'!AD11/1000)*('[2]Waste Bin detailed'!$F$20/100)</f>
        <v>600.26306953276037</v>
      </c>
      <c r="AJ25" s="91">
        <f>'[2]EU Inhabitants'!AE33*('[2]Weighted Average'!AE11/1000)*('[2]Waste Bin detailed'!$F$20/100)</f>
        <v>598.77442427111373</v>
      </c>
      <c r="AK25" s="91">
        <f>'[2]EU Inhabitants'!AF33*('[2]Weighted Average'!AF11/1000)*('[2]Waste Bin detailed'!$F$20/100)</f>
        <v>597.31072779254555</v>
      </c>
      <c r="AL25" s="91">
        <f>'[2]EU Inhabitants'!AG33*('[2]Weighted Average'!AG11/1000)*('[2]Waste Bin detailed'!$F$20/100)</f>
        <v>595.81762391772304</v>
      </c>
      <c r="AM25" s="91">
        <f>'[2]EU Inhabitants'!AH33*('[2]Weighted Average'!AH11/1000)*('[2]Waste Bin detailed'!$F$20/100)</f>
        <v>594.31246771128531</v>
      </c>
      <c r="AN25" s="91">
        <f>'[2]EU Inhabitants'!AI33*('[2]Weighted Average'!AI11/1000)*('[2]Waste Bin detailed'!$F$20/100)</f>
        <v>592.80166789674183</v>
      </c>
      <c r="AO25" s="91">
        <f>'[2]EU Inhabitants'!AJ33*('[2]Weighted Average'!AJ11/1000)*('[2]Waste Bin detailed'!$F$20/100)</f>
        <v>591.27240247078953</v>
      </c>
      <c r="AP25" s="91">
        <f>'[2]EU Inhabitants'!AK33*('[2]Weighted Average'!AK11/1000)*('[2]Waste Bin detailed'!$F$20/100)</f>
        <v>589.85944548037867</v>
      </c>
      <c r="AQ25" s="91">
        <f>'[2]EU Inhabitants'!AL33*('[2]Weighted Average'!AL11/1000)*('[2]Waste Bin detailed'!$F$20/100)</f>
        <v>588.42252447093892</v>
      </c>
      <c r="AR25" s="91">
        <f>'[2]EU Inhabitants'!AM33*('[2]Weighted Average'!AM11/1000)*('[2]Waste Bin detailed'!$F$20/100)</f>
        <v>586.9510627802681</v>
      </c>
      <c r="AS25" s="91">
        <f>'[2]EU Inhabitants'!AN33*('[2]Weighted Average'!AN11/1000)*('[2]Waste Bin detailed'!$F$20/100)</f>
        <v>585.40521572671798</v>
      </c>
      <c r="AT25" s="91">
        <f>'[2]EU Inhabitants'!AO33*('[2]Weighted Average'!AO11/1000)*('[2]Waste Bin detailed'!$F$20/100)</f>
        <v>583.81091352991893</v>
      </c>
      <c r="AU25" s="91">
        <f>'[2]EU Inhabitants'!AP33*('[2]Weighted Average'!AP11/1000)*('[2]Waste Bin detailed'!$F$20/100)</f>
        <v>582.18222456007356</v>
      </c>
      <c r="AV25" s="91">
        <f>'[2]EU Inhabitants'!AQ33*('[2]Weighted Average'!AQ11/1000)*('[2]Waste Bin detailed'!$F$20/100)</f>
        <v>580.50715599089779</v>
      </c>
      <c r="AW25" s="91">
        <f>'[2]EU Inhabitants'!AR33*('[2]Weighted Average'!AR11/1000)*('[2]Waste Bin detailed'!$F$20/100)</f>
        <v>578.78332302253295</v>
      </c>
      <c r="AX25" s="91">
        <f>'[2]EU Inhabitants'!AS33*('[2]Weighted Average'!AS11/1000)*('[2]Waste Bin detailed'!$F$20/100)</f>
        <v>576.97730519132335</v>
      </c>
      <c r="AY25" s="91">
        <f>'[2]EU Inhabitants'!AT33*('[2]Weighted Average'!AT11/1000)*('[2]Waste Bin detailed'!$F$20/100)</f>
        <v>575.06304628667658</v>
      </c>
      <c r="AZ25" s="91">
        <f>'[2]EU Inhabitants'!AU33*('[2]Weighted Average'!AU11/1000)*('[2]Waste Bin detailed'!$F$20/100)</f>
        <v>573.08031782073533</v>
      </c>
      <c r="BA25" s="91">
        <f>'[2]EU Inhabitants'!AV33*('[2]Weighted Average'!AV11/1000)*('[2]Waste Bin detailed'!$F$20/100)</f>
        <v>571.04640809240391</v>
      </c>
      <c r="BB25" s="91">
        <f>'[2]EU Inhabitants'!AW33*('[2]Weighted Average'!AW11/1000)*('[2]Waste Bin detailed'!$F$20/100)</f>
        <v>568.95459656939602</v>
      </c>
      <c r="BC25" s="91">
        <f>'[2]EU Inhabitants'!AX33*('[2]Weighted Average'!AX11/1000)*('[2]Waste Bin detailed'!$F$20/100)</f>
        <v>566.8294278369392</v>
      </c>
      <c r="BD25" s="91">
        <f>'[2]EU Inhabitants'!AY33*('[2]Weighted Average'!AY11/1000)*('[2]Waste Bin detailed'!$F$20/100)</f>
        <v>564.65139499068118</v>
      </c>
      <c r="BE25" s="91">
        <f>'[2]EU Inhabitants'!AZ33*('[2]Weighted Average'!AZ11/1000)*('[2]Waste Bin detailed'!$F$20/100)</f>
        <v>562.44265584176435</v>
      </c>
    </row>
    <row r="26" spans="1:57" x14ac:dyDescent="0.35">
      <c r="A26" s="86" t="s">
        <v>636</v>
      </c>
      <c r="C26" s="86" t="s">
        <v>591</v>
      </c>
      <c r="D26" s="87" t="s">
        <v>621</v>
      </c>
      <c r="E26" s="87"/>
      <c r="F26" s="90" t="s">
        <v>63</v>
      </c>
      <c r="G26" s="91">
        <f>'[2]EU Inhabitants'!B34*('[2]Weighted Average'!B11/1000)*('[2]Waste Bin detailed'!$F$20/100)</f>
        <v>1288.2367651769889</v>
      </c>
      <c r="H26" s="91">
        <f>'[2]EU Inhabitants'!C34*('[2]Weighted Average'!C11/1000)*('[2]Waste Bin detailed'!$F$20/100)</f>
        <v>1286.7969970722031</v>
      </c>
      <c r="I26" s="91">
        <f>'[2]EU Inhabitants'!D34*('[2]Weighted Average'!D11/1000)*('[2]Waste Bin detailed'!$F$20/100)</f>
        <v>1252.5852574470759</v>
      </c>
      <c r="J26" s="91">
        <f>'[2]EU Inhabitants'!E34*('[2]Weighted Average'!E11/1000)*('[2]Waste Bin detailed'!$F$20/100)</f>
        <v>1240.7658743771963</v>
      </c>
      <c r="K26" s="91">
        <f>'[2]EU Inhabitants'!F34*('[2]Weighted Average'!F11/1000)*('[2]Waste Bin detailed'!$F$20/100)</f>
        <v>1234.7202089524869</v>
      </c>
      <c r="L26" s="91">
        <f>'[2]EU Inhabitants'!G34*('[2]Weighted Average'!G11/1000)*('[2]Waste Bin detailed'!$F$20/100)</f>
        <v>1226.8690363311418</v>
      </c>
      <c r="M26" s="91">
        <f>'[2]EU Inhabitants'!H34*('[2]Weighted Average'!H11/1000)*('[2]Waste Bin detailed'!$F$20/100)</f>
        <v>1219.6745441071869</v>
      </c>
      <c r="N26" s="91">
        <f>'[2]EU Inhabitants'!I34*('[2]Weighted Average'!I11/1000)*('[2]Waste Bin detailed'!$F$20/100)</f>
        <v>1212.2308703994181</v>
      </c>
      <c r="O26" s="91">
        <f>'[2]EU Inhabitants'!J34*('[2]Weighted Average'!J11/1000)*('[2]Waste Bin detailed'!$F$20/100)</f>
        <v>1183.5865689451484</v>
      </c>
      <c r="P26" s="91">
        <f>'[2]EU Inhabitants'!K34*('[2]Weighted Average'!K11/1000)*('[2]Waste Bin detailed'!$F$20/100)</f>
        <v>1172.1406617738744</v>
      </c>
      <c r="Q26" s="91">
        <f>'[2]EU Inhabitants'!L34*('[2]Weighted Average'!L11/1000)*('[2]Waste Bin detailed'!$F$20/100)</f>
        <v>1163.4789178583076</v>
      </c>
      <c r="R26" s="91">
        <f>'[2]EU Inhabitants'!M34*('[2]Weighted Average'!M11/1000)*('[2]Waste Bin detailed'!$F$20/100)</f>
        <v>1157.3358439970821</v>
      </c>
      <c r="S26" s="91">
        <f>'[2]EU Inhabitants'!N34*('[2]Weighted Average'!N11/1000)*('[2]Waste Bin detailed'!$F$20/100)</f>
        <v>1151.2752770942122</v>
      </c>
      <c r="T26" s="91">
        <f>'[2]EU Inhabitants'!O34*('[2]Weighted Average'!O11/1000)*('[2]Waste Bin detailed'!$F$20/100)</f>
        <v>1146.8970331048397</v>
      </c>
      <c r="U26" s="91">
        <f>'[2]EU Inhabitants'!P34*('[2]Weighted Average'!P11/1000)*('[2]Waste Bin detailed'!$F$20/100)</f>
        <v>1142.8585668687097</v>
      </c>
      <c r="V26" s="91">
        <f>'[2]EU Inhabitants'!Q34*('[2]Weighted Average'!Q11/1000)*('[2]Waste Bin detailed'!$F$20/100)</f>
        <v>1138.6586210713017</v>
      </c>
      <c r="W26" s="91">
        <f>'[2]EU Inhabitants'!R34*('[2]Weighted Average'!R11/1000)*('[2]Waste Bin detailed'!$F$20/100)</f>
        <v>1132.6919987563067</v>
      </c>
      <c r="X26" s="91">
        <f>'[2]EU Inhabitants'!S34*('[2]Weighted Average'!S11/1000)*('[2]Waste Bin detailed'!$F$20/100)</f>
        <v>1126.2320056842618</v>
      </c>
      <c r="Y26" s="91">
        <f>'[2]EU Inhabitants'!T34*('[2]Weighted Average'!T11/1000)*('[2]Waste Bin detailed'!$F$20/100)</f>
        <v>1119.9678769413929</v>
      </c>
      <c r="Z26" s="91">
        <f>'[2]EU Inhabitants'!U34*('[2]Weighted Average'!U11/1000)*('[2]Waste Bin detailed'!$F$20/100)</f>
        <v>1131.5611626473255</v>
      </c>
      <c r="AA26" s="91">
        <f>'[2]EU Inhabitants'!V34*('[2]Weighted Average'!V11/1000)*('[2]Waste Bin detailed'!$F$20/100)</f>
        <v>1126.5733164699409</v>
      </c>
      <c r="AB26" s="91">
        <f>'[2]EU Inhabitants'!W34*('[2]Weighted Average'!W11/1000)*('[2]Waste Bin detailed'!$F$20/100)</f>
        <v>1119.2314619993838</v>
      </c>
      <c r="AC26" s="91">
        <f>'[2]EU Inhabitants'!X34*('[2]Weighted Average'!X11/1000)*('[2]Waste Bin detailed'!$F$20/100)</f>
        <v>1109.9951011298078</v>
      </c>
      <c r="AD26" s="91">
        <f>'[2]EU Inhabitants'!Y34*('[2]Weighted Average'!Y11/1000)*('[2]Waste Bin detailed'!$F$20/100)</f>
        <v>1110.8116578811307</v>
      </c>
      <c r="AE26" s="91">
        <f>'[2]EU Inhabitants'!Z34*('[2]Weighted Average'!Z11/1000)*('[2]Waste Bin detailed'!$F$20/100)</f>
        <v>1104.1119031657151</v>
      </c>
      <c r="AF26" s="91">
        <f>'[2]EU Inhabitants'!AA34*('[2]Weighted Average'!AA11/1000)*('[2]Waste Bin detailed'!$F$20/100)</f>
        <v>1097.4913545445474</v>
      </c>
      <c r="AG26" s="91">
        <f>'[2]EU Inhabitants'!AB34*('[2]Weighted Average'!AB11/1000)*('[2]Waste Bin detailed'!$F$20/100)</f>
        <v>1090.6206135812986</v>
      </c>
      <c r="AH26" s="91">
        <f>'[2]EU Inhabitants'!AC34*('[2]Weighted Average'!AC11/1000)*('[2]Waste Bin detailed'!$F$20/100)</f>
        <v>1083.5399831173509</v>
      </c>
      <c r="AI26" s="91">
        <f>'[2]EU Inhabitants'!AD34*('[2]Weighted Average'!AD11/1000)*('[2]Waste Bin detailed'!$F$20/100)</f>
        <v>1076.1780032084816</v>
      </c>
      <c r="AJ26" s="91">
        <f>'[2]EU Inhabitants'!AE34*('[2]Weighted Average'!AE11/1000)*('[2]Waste Bin detailed'!$F$20/100)</f>
        <v>1068.9224811985559</v>
      </c>
      <c r="AK26" s="91">
        <f>'[2]EU Inhabitants'!AF34*('[2]Weighted Average'!AF11/1000)*('[2]Waste Bin detailed'!$F$20/100)</f>
        <v>1061.7612087725881</v>
      </c>
      <c r="AL26" s="91">
        <f>'[2]EU Inhabitants'!AG34*('[2]Weighted Average'!AG11/1000)*('[2]Waste Bin detailed'!$F$20/100)</f>
        <v>1054.7106658161738</v>
      </c>
      <c r="AM26" s="91">
        <f>'[2]EU Inhabitants'!AH34*('[2]Weighted Average'!AH11/1000)*('[2]Waste Bin detailed'!$F$20/100)</f>
        <v>1047.7564466561921</v>
      </c>
      <c r="AN26" s="91">
        <f>'[2]EU Inhabitants'!AI34*('[2]Weighted Average'!AI11/1000)*('[2]Waste Bin detailed'!$F$20/100)</f>
        <v>1041.7815208447739</v>
      </c>
      <c r="AO26" s="91">
        <f>'[2]EU Inhabitants'!AJ34*('[2]Weighted Average'!AJ11/1000)*('[2]Waste Bin detailed'!$F$20/100)</f>
        <v>1036.1056414857353</v>
      </c>
      <c r="AP26" s="91">
        <f>'[2]EU Inhabitants'!AK34*('[2]Weighted Average'!AK11/1000)*('[2]Waste Bin detailed'!$F$20/100)</f>
        <v>1030.6394749588619</v>
      </c>
      <c r="AQ26" s="91">
        <f>'[2]EU Inhabitants'!AL34*('[2]Weighted Average'!AL11/1000)*('[2]Waste Bin detailed'!$F$20/100)</f>
        <v>1025.1997734539957</v>
      </c>
      <c r="AR26" s="91">
        <f>'[2]EU Inhabitants'!AM34*('[2]Weighted Average'!AM11/1000)*('[2]Waste Bin detailed'!$F$20/100)</f>
        <v>1019.8801035411079</v>
      </c>
      <c r="AS26" s="91">
        <f>'[2]EU Inhabitants'!AN34*('[2]Weighted Average'!AN11/1000)*('[2]Waste Bin detailed'!$F$20/100)</f>
        <v>1014.5966959621295</v>
      </c>
      <c r="AT26" s="91">
        <f>'[2]EU Inhabitants'!AO34*('[2]Weighted Average'!AO11/1000)*('[2]Waste Bin detailed'!$F$20/100)</f>
        <v>1009.3387067266196</v>
      </c>
      <c r="AU26" s="91">
        <f>'[2]EU Inhabitants'!AP34*('[2]Weighted Average'!AP11/1000)*('[2]Waste Bin detailed'!$F$20/100)</f>
        <v>1004.3612848200231</v>
      </c>
      <c r="AV26" s="91">
        <f>'[2]EU Inhabitants'!AQ34*('[2]Weighted Average'!AQ11/1000)*('[2]Waste Bin detailed'!$F$20/100)</f>
        <v>999.46242053784533</v>
      </c>
      <c r="AW26" s="91">
        <f>'[2]EU Inhabitants'!AR34*('[2]Weighted Average'!AR11/1000)*('[2]Waste Bin detailed'!$F$20/100)</f>
        <v>994.6663273854989</v>
      </c>
      <c r="AX26" s="91">
        <f>'[2]EU Inhabitants'!AS34*('[2]Weighted Average'!AS11/1000)*('[2]Waste Bin detailed'!$F$20/100)</f>
        <v>989.99301526495799</v>
      </c>
      <c r="AY26" s="91">
        <f>'[2]EU Inhabitants'!AT34*('[2]Weighted Average'!AT11/1000)*('[2]Waste Bin detailed'!$F$20/100)</f>
        <v>985.37536000959642</v>
      </c>
      <c r="AZ26" s="91">
        <f>'[2]EU Inhabitants'!AU34*('[2]Weighted Average'!AU11/1000)*('[2]Waste Bin detailed'!$F$20/100)</f>
        <v>980.82494135601075</v>
      </c>
      <c r="BA26" s="91">
        <f>'[2]EU Inhabitants'!AV34*('[2]Weighted Average'!AV11/1000)*('[2]Waste Bin detailed'!$F$20/100)</f>
        <v>976.32079551355525</v>
      </c>
      <c r="BB26" s="91">
        <f>'[2]EU Inhabitants'!AW34*('[2]Weighted Average'!AW11/1000)*('[2]Waste Bin detailed'!$F$20/100)</f>
        <v>971.81527841423588</v>
      </c>
      <c r="BC26" s="91">
        <f>'[2]EU Inhabitants'!AX34*('[2]Weighted Average'!AX11/1000)*('[2]Waste Bin detailed'!$F$20/100)</f>
        <v>967.24601775410588</v>
      </c>
      <c r="BD26" s="91">
        <f>'[2]EU Inhabitants'!AY34*('[2]Weighted Average'!AY11/1000)*('[2]Waste Bin detailed'!$F$20/100)</f>
        <v>962.61984362737337</v>
      </c>
      <c r="BE26" s="91">
        <f>'[2]EU Inhabitants'!AZ34*('[2]Weighted Average'!AZ11/1000)*('[2]Waste Bin detailed'!$F$20/100)</f>
        <v>958.12948586489279</v>
      </c>
    </row>
    <row r="27" spans="1:57" x14ac:dyDescent="0.35">
      <c r="A27" s="86" t="s">
        <v>636</v>
      </c>
      <c r="C27" s="86" t="s">
        <v>591</v>
      </c>
      <c r="D27" s="87" t="s">
        <v>621</v>
      </c>
      <c r="E27" s="87"/>
      <c r="F27" s="90" t="s">
        <v>65</v>
      </c>
      <c r="G27" s="91">
        <f>'[2]EU Inhabitants'!B35*('[2]Weighted Average'!B11/1000)*('[2]Waste Bin detailed'!$F$20/100)</f>
        <v>114.03445844809788</v>
      </c>
      <c r="H27" s="91">
        <f>'[2]EU Inhabitants'!C35*('[2]Weighted Average'!C11/1000)*('[2]Waste Bin detailed'!$F$20/100)</f>
        <v>114.16829283020888</v>
      </c>
      <c r="I27" s="91">
        <f>'[2]EU Inhabitants'!D35*('[2]Weighted Average'!D11/1000)*('[2]Waste Bin detailed'!$F$20/100)</f>
        <v>114.39711980750683</v>
      </c>
      <c r="J27" s="91">
        <f>'[2]EU Inhabitants'!E35*('[2]Weighted Average'!E11/1000)*('[2]Waste Bin detailed'!$F$20/100)</f>
        <v>114.45464499200349</v>
      </c>
      <c r="K27" s="91">
        <f>'[2]EU Inhabitants'!F35*('[2]Weighted Average'!F11/1000)*('[2]Waste Bin detailed'!$F$20/100)</f>
        <v>114.54021217459744</v>
      </c>
      <c r="L27" s="91">
        <f>'[2]EU Inhabitants'!G35*('[2]Weighted Average'!G11/1000)*('[2]Waste Bin detailed'!$F$20/100)</f>
        <v>114.61700233214387</v>
      </c>
      <c r="M27" s="91">
        <f>'[2]EU Inhabitants'!H35*('[2]Weighted Average'!H11/1000)*('[2]Waste Bin detailed'!$F$20/100)</f>
        <v>114.94768387686617</v>
      </c>
      <c r="N27" s="91">
        <f>'[2]EU Inhabitants'!I35*('[2]Weighted Average'!I11/1000)*('[2]Waste Bin detailed'!$F$20/100)</f>
        <v>115.33284657449806</v>
      </c>
      <c r="O27" s="91">
        <f>'[2]EU Inhabitants'!J35*('[2]Weighted Average'!J11/1000)*('[2]Waste Bin detailed'!$F$20/100)</f>
        <v>115.30285190476948</v>
      </c>
      <c r="P27" s="91">
        <f>'[2]EU Inhabitants'!K35*('[2]Weighted Average'!K11/1000)*('[2]Waste Bin detailed'!$F$20/100)</f>
        <v>116.54502649639878</v>
      </c>
      <c r="Q27" s="91">
        <f>'[2]EU Inhabitants'!L35*('[2]Weighted Average'!L11/1000)*('[2]Waste Bin detailed'!$F$20/100)</f>
        <v>117.35159506368869</v>
      </c>
      <c r="R27" s="91">
        <f>'[2]EU Inhabitants'!M35*('[2]Weighted Average'!M11/1000)*('[2]Waste Bin detailed'!$F$20/100)</f>
        <v>117.46870072851084</v>
      </c>
      <c r="S27" s="91">
        <f>'[2]EU Inhabitants'!N35*('[2]Weighted Average'!N11/1000)*('[2]Waste Bin detailed'!$F$20/100)</f>
        <v>117.75687689060273</v>
      </c>
      <c r="T27" s="91">
        <f>'[2]EU Inhabitants'!O35*('[2]Weighted Average'!O11/1000)*('[2]Waste Bin detailed'!$F$20/100)</f>
        <v>117.94440403137068</v>
      </c>
      <c r="U27" s="91">
        <f>'[2]EU Inhabitants'!P35*('[2]Weighted Average'!P11/1000)*('[2]Waste Bin detailed'!$F$20/100)</f>
        <v>118.08752815327311</v>
      </c>
      <c r="V27" s="91">
        <f>'[2]EU Inhabitants'!Q35*('[2]Weighted Average'!Q11/1000)*('[2]Waste Bin detailed'!$F$20/100)</f>
        <v>118.2100041475167</v>
      </c>
      <c r="W27" s="91">
        <f>'[2]EU Inhabitants'!R35*('[2]Weighted Average'!R11/1000)*('[2]Waste Bin detailed'!$F$20/100)</f>
        <v>118.32085090237881</v>
      </c>
      <c r="X27" s="91">
        <f>'[2]EU Inhabitants'!S35*('[2]Weighted Average'!S11/1000)*('[2]Waste Bin detailed'!$F$20/100)</f>
        <v>118.44243076496932</v>
      </c>
      <c r="Y27" s="91">
        <f>'[2]EU Inhabitants'!T35*('[2]Weighted Average'!T11/1000)*('[2]Waste Bin detailed'!$F$20/100)</f>
        <v>118.50623068630861</v>
      </c>
      <c r="Z27" s="91">
        <f>'[2]EU Inhabitants'!U35*('[2]Weighted Average'!U11/1000)*('[2]Waste Bin detailed'!$F$20/100)</f>
        <v>121.28459500863332</v>
      </c>
      <c r="AA27" s="91">
        <f>'[2]EU Inhabitants'!V35*('[2]Weighted Average'!V11/1000)*('[2]Waste Bin detailed'!$F$20/100)</f>
        <v>122.15639024084152</v>
      </c>
      <c r="AB27" s="91">
        <f>'[2]EU Inhabitants'!W35*('[2]Weighted Average'!W11/1000)*('[2]Waste Bin detailed'!$F$20/100)</f>
        <v>122.9285991511086</v>
      </c>
      <c r="AC27" s="91">
        <f>'[2]EU Inhabitants'!X35*('[2]Weighted Average'!X11/1000)*('[2]Waste Bin detailed'!$F$20/100)</f>
        <v>122.82867294152506</v>
      </c>
      <c r="AD27" s="91">
        <f>'[2]EU Inhabitants'!Y35*('[2]Weighted Average'!Y11/1000)*('[2]Waste Bin detailed'!$F$20/100)</f>
        <v>123.41185826123679</v>
      </c>
      <c r="AE27" s="91">
        <f>'[2]EU Inhabitants'!Z35*('[2]Weighted Average'!Z11/1000)*('[2]Waste Bin detailed'!$F$20/100)</f>
        <v>123.55314267128543</v>
      </c>
      <c r="AF27" s="91">
        <f>'[2]EU Inhabitants'!AA35*('[2]Weighted Average'!AA11/1000)*('[2]Waste Bin detailed'!$F$20/100)</f>
        <v>123.59622270798096</v>
      </c>
      <c r="AG27" s="91">
        <f>'[2]EU Inhabitants'!AB35*('[2]Weighted Average'!AB11/1000)*('[2]Waste Bin detailed'!$F$20/100)</f>
        <v>123.60855038401419</v>
      </c>
      <c r="AH27" s="91">
        <f>'[2]EU Inhabitants'!AC35*('[2]Weighted Average'!AC11/1000)*('[2]Waste Bin detailed'!$F$20/100)</f>
        <v>123.6021472190445</v>
      </c>
      <c r="AI27" s="91">
        <f>'[2]EU Inhabitants'!AD35*('[2]Weighted Average'!AD11/1000)*('[2]Waste Bin detailed'!$F$20/100)</f>
        <v>123.57322552940259</v>
      </c>
      <c r="AJ27" s="91">
        <f>'[2]EU Inhabitants'!AE35*('[2]Weighted Average'!AE11/1000)*('[2]Waste Bin detailed'!$F$20/100)</f>
        <v>123.53390057776878</v>
      </c>
      <c r="AK27" s="91">
        <f>'[2]EU Inhabitants'!AF35*('[2]Weighted Average'!AF11/1000)*('[2]Waste Bin detailed'!$F$20/100)</f>
        <v>123.48214590448606</v>
      </c>
      <c r="AL27" s="91">
        <f>'[2]EU Inhabitants'!AG35*('[2]Weighted Average'!AG11/1000)*('[2]Waste Bin detailed'!$F$20/100)</f>
        <v>123.43121949540453</v>
      </c>
      <c r="AM27" s="91">
        <f>'[2]EU Inhabitants'!AH35*('[2]Weighted Average'!AH11/1000)*('[2]Waste Bin detailed'!$F$20/100)</f>
        <v>123.37450701794022</v>
      </c>
      <c r="AN27" s="91">
        <f>'[2]EU Inhabitants'!AI35*('[2]Weighted Average'!AI11/1000)*('[2]Waste Bin detailed'!$F$20/100)</f>
        <v>123.30885336449823</v>
      </c>
      <c r="AO27" s="91">
        <f>'[2]EU Inhabitants'!AJ35*('[2]Weighted Average'!AJ11/1000)*('[2]Waste Bin detailed'!$F$20/100)</f>
        <v>123.24061469621326</v>
      </c>
      <c r="AP27" s="91">
        <f>'[2]EU Inhabitants'!AK35*('[2]Weighted Average'!AK11/1000)*('[2]Waste Bin detailed'!$F$20/100)</f>
        <v>123.18884280146715</v>
      </c>
      <c r="AQ27" s="91">
        <f>'[2]EU Inhabitants'!AL35*('[2]Weighted Average'!AL11/1000)*('[2]Waste Bin detailed'!$F$20/100)</f>
        <v>123.13566249374404</v>
      </c>
      <c r="AR27" s="91">
        <f>'[2]EU Inhabitants'!AM35*('[2]Weighted Average'!AM11/1000)*('[2]Waste Bin detailed'!$F$20/100)</f>
        <v>123.08692506476142</v>
      </c>
      <c r="AS27" s="91">
        <f>'[2]EU Inhabitants'!AN35*('[2]Weighted Average'!AN11/1000)*('[2]Waste Bin detailed'!$F$20/100)</f>
        <v>123.04931865787363</v>
      </c>
      <c r="AT27" s="91">
        <f>'[2]EU Inhabitants'!AO35*('[2]Weighted Average'!AO11/1000)*('[2]Waste Bin detailed'!$F$20/100)</f>
        <v>123.00947560850351</v>
      </c>
      <c r="AU27" s="91">
        <f>'[2]EU Inhabitants'!AP35*('[2]Weighted Average'!AP11/1000)*('[2]Waste Bin detailed'!$F$20/100)</f>
        <v>122.96823444918134</v>
      </c>
      <c r="AV27" s="91">
        <f>'[2]EU Inhabitants'!AQ35*('[2]Weighted Average'!AQ11/1000)*('[2]Waste Bin detailed'!$F$20/100)</f>
        <v>122.92714699960003</v>
      </c>
      <c r="AW27" s="91">
        <f>'[2]EU Inhabitants'!AR35*('[2]Weighted Average'!AR11/1000)*('[2]Waste Bin detailed'!$F$20/100)</f>
        <v>122.88456985224521</v>
      </c>
      <c r="AX27" s="91">
        <f>'[2]EU Inhabitants'!AS35*('[2]Weighted Average'!AS11/1000)*('[2]Waste Bin detailed'!$F$20/100)</f>
        <v>122.8312008912699</v>
      </c>
      <c r="AY27" s="91">
        <f>'[2]EU Inhabitants'!AT35*('[2]Weighted Average'!AT11/1000)*('[2]Waste Bin detailed'!$F$20/100)</f>
        <v>122.76791005324523</v>
      </c>
      <c r="AZ27" s="91">
        <f>'[2]EU Inhabitants'!AU35*('[2]Weighted Average'!AU11/1000)*('[2]Waste Bin detailed'!$F$20/100)</f>
        <v>122.69487693264018</v>
      </c>
      <c r="BA27" s="91">
        <f>'[2]EU Inhabitants'!AV35*('[2]Weighted Average'!AV11/1000)*('[2]Waste Bin detailed'!$F$20/100)</f>
        <v>122.60702651379631</v>
      </c>
      <c r="BB27" s="91">
        <f>'[2]EU Inhabitants'!AW35*('[2]Weighted Average'!AW11/1000)*('[2]Waste Bin detailed'!$F$20/100)</f>
        <v>122.49949813815284</v>
      </c>
      <c r="BC27" s="91">
        <f>'[2]EU Inhabitants'!AX35*('[2]Weighted Average'!AX11/1000)*('[2]Waste Bin detailed'!$F$20/100)</f>
        <v>122.36999539838902</v>
      </c>
      <c r="BD27" s="91">
        <f>'[2]EU Inhabitants'!AY35*('[2]Weighted Average'!AY11/1000)*('[2]Waste Bin detailed'!$F$20/100)</f>
        <v>122.21829194384843</v>
      </c>
      <c r="BE27" s="91">
        <f>'[2]EU Inhabitants'!AZ35*('[2]Weighted Average'!AZ11/1000)*('[2]Waste Bin detailed'!$F$20/100)</f>
        <v>122.04773644531487</v>
      </c>
    </row>
    <row r="28" spans="1:57" x14ac:dyDescent="0.35">
      <c r="A28" s="86" t="s">
        <v>636</v>
      </c>
      <c r="C28" s="86" t="s">
        <v>591</v>
      </c>
      <c r="D28" s="87" t="s">
        <v>621</v>
      </c>
      <c r="E28" s="87"/>
      <c r="F28" s="90" t="s">
        <v>64</v>
      </c>
      <c r="G28" s="91">
        <f>'[2]EU Inhabitants'!B36*('[2]Weighted Average'!B11/1000)*('[2]Waste Bin detailed'!$F$20/100)</f>
        <v>309.71267955157089</v>
      </c>
      <c r="H28" s="91">
        <f>'[2]EU Inhabitants'!C36*('[2]Weighted Average'!C11/1000)*('[2]Waste Bin detailed'!$F$20/100)</f>
        <v>308.57159139927529</v>
      </c>
      <c r="I28" s="91">
        <f>'[2]EU Inhabitants'!D36*('[2]Weighted Average'!D11/1000)*('[2]Waste Bin detailed'!$F$20/100)</f>
        <v>308.59000935078512</v>
      </c>
      <c r="J28" s="91">
        <f>'[2]EU Inhabitants'!E36*('[2]Weighted Average'!E11/1000)*('[2]Waste Bin detailed'!$F$20/100)</f>
        <v>308.35539115999831</v>
      </c>
      <c r="K28" s="91">
        <f>'[2]EU Inhabitants'!F36*('[2]Weighted Average'!F11/1000)*('[2]Waste Bin detailed'!$F$20/100)</f>
        <v>308.19752141715531</v>
      </c>
      <c r="L28" s="91">
        <f>'[2]EU Inhabitants'!G36*('[2]Weighted Average'!G11/1000)*('[2]Waste Bin detailed'!$F$20/100)</f>
        <v>308.27199233820477</v>
      </c>
      <c r="M28" s="91">
        <f>'[2]EU Inhabitants'!H36*('[2]Weighted Average'!H11/1000)*('[2]Waste Bin detailed'!$F$20/100)</f>
        <v>308.28520376146588</v>
      </c>
      <c r="N28" s="91">
        <f>'[2]EU Inhabitants'!I36*('[2]Weighted Average'!I11/1000)*('[2]Waste Bin detailed'!$F$20/100)</f>
        <v>308.25270312839905</v>
      </c>
      <c r="O28" s="91">
        <f>'[2]EU Inhabitants'!J36*('[2]Weighted Average'!J11/1000)*('[2]Waste Bin detailed'!$F$20/100)</f>
        <v>308.35450938285504</v>
      </c>
      <c r="P28" s="91">
        <f>'[2]EU Inhabitants'!K36*('[2]Weighted Average'!K11/1000)*('[2]Waste Bin detailed'!$F$20/100)</f>
        <v>308.65173977826947</v>
      </c>
      <c r="Q28" s="91">
        <f>'[2]EU Inhabitants'!L36*('[2]Weighted Average'!L11/1000)*('[2]Waste Bin detailed'!$F$20/100)</f>
        <v>309.02815252707319</v>
      </c>
      <c r="R28" s="91">
        <f>'[2]EU Inhabitants'!M36*('[2]Weighted Average'!M11/1000)*('[2]Waste Bin detailed'!$F$20/100)</f>
        <v>308.96840504395226</v>
      </c>
      <c r="S28" s="91">
        <f>'[2]EU Inhabitants'!N36*('[2]Weighted Average'!N11/1000)*('[2]Waste Bin detailed'!$F$20/100)</f>
        <v>309.60706341981495</v>
      </c>
      <c r="T28" s="91">
        <f>'[2]EU Inhabitants'!O36*('[2]Weighted Average'!O11/1000)*('[2]Waste Bin detailed'!$F$20/100)</f>
        <v>309.97246838432557</v>
      </c>
      <c r="U28" s="91">
        <f>'[2]EU Inhabitants'!P36*('[2]Weighted Average'!P11/1000)*('[2]Waste Bin detailed'!$F$20/100)</f>
        <v>310.30065718502215</v>
      </c>
      <c r="V28" s="91">
        <f>'[2]EU Inhabitants'!Q36*('[2]Weighted Average'!Q11/1000)*('[2]Waste Bin detailed'!$F$20/100)</f>
        <v>310.66254544637019</v>
      </c>
      <c r="W28" s="91">
        <f>'[2]EU Inhabitants'!R36*('[2]Weighted Average'!R11/1000)*('[2]Waste Bin detailed'!$F$20/100)</f>
        <v>311.0369568327763</v>
      </c>
      <c r="X28" s="91">
        <f>'[2]EU Inhabitants'!S36*('[2]Weighted Average'!S11/1000)*('[2]Waste Bin detailed'!$F$20/100)</f>
        <v>311.62050199132125</v>
      </c>
      <c r="Y28" s="91">
        <f>'[2]EU Inhabitants'!T36*('[2]Weighted Average'!T11/1000)*('[2]Waste Bin detailed'!$F$20/100)</f>
        <v>312.08567230475893</v>
      </c>
      <c r="Z28" s="91">
        <f>'[2]EU Inhabitants'!U36*('[2]Weighted Average'!U11/1000)*('[2]Waste Bin detailed'!$F$20/100)</f>
        <v>317.67483406837312</v>
      </c>
      <c r="AA28" s="91">
        <f>'[2]EU Inhabitants'!V36*('[2]Weighted Average'!V11/1000)*('[2]Waste Bin detailed'!$F$20/100)</f>
        <v>318.10986705366071</v>
      </c>
      <c r="AB28" s="91">
        <f>'[2]EU Inhabitants'!W36*('[2]Weighted Average'!W11/1000)*('[2]Waste Bin detailed'!$F$20/100)</f>
        <v>318.24113302413389</v>
      </c>
      <c r="AC28" s="91">
        <f>'[2]EU Inhabitants'!X36*('[2]Weighted Average'!X11/1000)*('[2]Waste Bin detailed'!$F$20/100)</f>
        <v>316.79233040337397</v>
      </c>
      <c r="AD28" s="91">
        <f>'[2]EU Inhabitants'!Y36*('[2]Weighted Average'!Y11/1000)*('[2]Waste Bin detailed'!$F$20/100)</f>
        <v>316.47906010742525</v>
      </c>
      <c r="AE28" s="91">
        <f>'[2]EU Inhabitants'!Z36*('[2]Weighted Average'!Z11/1000)*('[2]Waste Bin detailed'!$F$20/100)</f>
        <v>322.58794230912997</v>
      </c>
      <c r="AF28" s="91">
        <f>'[2]EU Inhabitants'!AA36*('[2]Weighted Average'!AA11/1000)*('[2]Waste Bin detailed'!$F$20/100)</f>
        <v>321.7794616958555</v>
      </c>
      <c r="AG28" s="91">
        <f>'[2]EU Inhabitants'!AB36*('[2]Weighted Average'!AB11/1000)*('[2]Waste Bin detailed'!$F$20/100)</f>
        <v>320.97500699984113</v>
      </c>
      <c r="AH28" s="91">
        <f>'[2]EU Inhabitants'!AC36*('[2]Weighted Average'!AC11/1000)*('[2]Waste Bin detailed'!$F$20/100)</f>
        <v>320.1717442520677</v>
      </c>
      <c r="AI28" s="91">
        <f>'[2]EU Inhabitants'!AD36*('[2]Weighted Average'!AD11/1000)*('[2]Waste Bin detailed'!$F$20/100)</f>
        <v>319.34936334113638</v>
      </c>
      <c r="AJ28" s="91">
        <f>'[2]EU Inhabitants'!AE36*('[2]Weighted Average'!AE11/1000)*('[2]Waste Bin detailed'!$F$20/100)</f>
        <v>318.50873074801041</v>
      </c>
      <c r="AK28" s="91">
        <f>'[2]EU Inhabitants'!AF36*('[2]Weighted Average'!AF11/1000)*('[2]Waste Bin detailed'!$F$20/100)</f>
        <v>317.63186078015144</v>
      </c>
      <c r="AL28" s="91">
        <f>'[2]EU Inhabitants'!AG36*('[2]Weighted Average'!AG11/1000)*('[2]Waste Bin detailed'!$F$20/100)</f>
        <v>316.70468066641575</v>
      </c>
      <c r="AM28" s="91">
        <f>'[2]EU Inhabitants'!AH36*('[2]Weighted Average'!AH11/1000)*('[2]Waste Bin detailed'!$F$20/100)</f>
        <v>315.72898657031521</v>
      </c>
      <c r="AN28" s="91">
        <f>'[2]EU Inhabitants'!AI36*('[2]Weighted Average'!AI11/1000)*('[2]Waste Bin detailed'!$F$20/100)</f>
        <v>314.71523513822154</v>
      </c>
      <c r="AO28" s="91">
        <f>'[2]EU Inhabitants'!AJ36*('[2]Weighted Average'!AJ11/1000)*('[2]Waste Bin detailed'!$F$20/100)</f>
        <v>313.68559115099458</v>
      </c>
      <c r="AP28" s="91">
        <f>'[2]EU Inhabitants'!AK36*('[2]Weighted Average'!AK11/1000)*('[2]Waste Bin detailed'!$F$20/100)</f>
        <v>312.89075057721527</v>
      </c>
      <c r="AQ28" s="91">
        <f>'[2]EU Inhabitants'!AL36*('[2]Weighted Average'!AL11/1000)*('[2]Waste Bin detailed'!$F$20/100)</f>
        <v>312.08463576404534</v>
      </c>
      <c r="AR28" s="91">
        <f>'[2]EU Inhabitants'!AM36*('[2]Weighted Average'!AM11/1000)*('[2]Waste Bin detailed'!$F$20/100)</f>
        <v>311.27236685384372</v>
      </c>
      <c r="AS28" s="91">
        <f>'[2]EU Inhabitants'!AN36*('[2]Weighted Average'!AN11/1000)*('[2]Waste Bin detailed'!$F$20/100)</f>
        <v>310.49179011651859</v>
      </c>
      <c r="AT28" s="91">
        <f>'[2]EU Inhabitants'!AO36*('[2]Weighted Average'!AO11/1000)*('[2]Waste Bin detailed'!$F$20/100)</f>
        <v>309.72863786973033</v>
      </c>
      <c r="AU28" s="91">
        <f>'[2]EU Inhabitants'!AP36*('[2]Weighted Average'!AP11/1000)*('[2]Waste Bin detailed'!$F$20/100)</f>
        <v>308.98751668565768</v>
      </c>
      <c r="AV28" s="91">
        <f>'[2]EU Inhabitants'!AQ36*('[2]Weighted Average'!AQ11/1000)*('[2]Waste Bin detailed'!$F$20/100)</f>
        <v>308.2512368004987</v>
      </c>
      <c r="AW28" s="91">
        <f>'[2]EU Inhabitants'!AR36*('[2]Weighted Average'!AR11/1000)*('[2]Waste Bin detailed'!$F$20/100)</f>
        <v>307.53224232138115</v>
      </c>
      <c r="AX28" s="91">
        <f>'[2]EU Inhabitants'!AS36*('[2]Weighted Average'!AS11/1000)*('[2]Waste Bin detailed'!$F$20/100)</f>
        <v>306.82281069417195</v>
      </c>
      <c r="AY28" s="91">
        <f>'[2]EU Inhabitants'!AT36*('[2]Weighted Average'!AT11/1000)*('[2]Waste Bin detailed'!$F$20/100)</f>
        <v>306.12453376842268</v>
      </c>
      <c r="AZ28" s="91">
        <f>'[2]EU Inhabitants'!AU36*('[2]Weighted Average'!AU11/1000)*('[2]Waste Bin detailed'!$F$20/100)</f>
        <v>305.43654939951227</v>
      </c>
      <c r="BA28" s="91">
        <f>'[2]EU Inhabitants'!AV36*('[2]Weighted Average'!AV11/1000)*('[2]Waste Bin detailed'!$F$20/100)</f>
        <v>304.73247125991702</v>
      </c>
      <c r="BB28" s="91">
        <f>'[2]EU Inhabitants'!AW36*('[2]Weighted Average'!AW11/1000)*('[2]Waste Bin detailed'!$F$20/100)</f>
        <v>304.02561509076963</v>
      </c>
      <c r="BC28" s="91">
        <f>'[2]EU Inhabitants'!AX36*('[2]Weighted Average'!AX11/1000)*('[2]Waste Bin detailed'!$F$20/100)</f>
        <v>303.32020900169351</v>
      </c>
      <c r="BD28" s="91">
        <f>'[2]EU Inhabitants'!AY36*('[2]Weighted Average'!AY11/1000)*('[2]Waste Bin detailed'!$F$20/100)</f>
        <v>302.6093374702682</v>
      </c>
      <c r="BE28" s="91">
        <f>'[2]EU Inhabitants'!AZ36*('[2]Weighted Average'!AZ11/1000)*('[2]Waste Bin detailed'!$F$20/100)</f>
        <v>301.89044459438452</v>
      </c>
    </row>
    <row r="29" spans="1:57" x14ac:dyDescent="0.35">
      <c r="A29" s="86" t="s">
        <v>636</v>
      </c>
      <c r="C29" s="86" t="s">
        <v>591</v>
      </c>
      <c r="D29" s="87" t="s">
        <v>621</v>
      </c>
      <c r="E29" s="87"/>
      <c r="F29" s="90" t="s">
        <v>49</v>
      </c>
      <c r="G29" s="91">
        <f>'[2]EU Inhabitants'!B37*('[2]Weighted Average'!B11/1000)*('[2]Waste Bin detailed'!$F$20/100)</f>
        <v>296.6696715850623</v>
      </c>
      <c r="H29" s="91">
        <f>'[2]EU Inhabitants'!C37*('[2]Weighted Average'!C11/1000)*('[2]Waste Bin detailed'!$F$20/100)</f>
        <v>297.23171594255734</v>
      </c>
      <c r="I29" s="91">
        <f>'[2]EU Inhabitants'!D37*('[2]Weighted Average'!D11/1000)*('[2]Waste Bin detailed'!$F$20/100)</f>
        <v>298.03107486318487</v>
      </c>
      <c r="J29" s="91">
        <f>'[2]EU Inhabitants'!E37*('[2]Weighted Average'!E11/1000)*('[2]Waste Bin detailed'!$F$20/100)</f>
        <v>298.68410494896222</v>
      </c>
      <c r="K29" s="91">
        <f>'[2]EU Inhabitants'!F37*('[2]Weighted Average'!F11/1000)*('[2]Waste Bin detailed'!$F$20/100)</f>
        <v>299.4687078276786</v>
      </c>
      <c r="L29" s="91">
        <f>'[2]EU Inhabitants'!G37*('[2]Weighted Average'!G11/1000)*('[2]Waste Bin detailed'!$F$20/100)</f>
        <v>300.46438718632464</v>
      </c>
      <c r="M29" s="91">
        <f>'[2]EU Inhabitants'!H37*('[2]Weighted Average'!H11/1000)*('[2]Waste Bin detailed'!$F$20/100)</f>
        <v>301.55206829212767</v>
      </c>
      <c r="N29" s="91">
        <f>'[2]EU Inhabitants'!I37*('[2]Weighted Average'!I11/1000)*('[2]Waste Bin detailed'!$F$20/100)</f>
        <v>302.73239367319189</v>
      </c>
      <c r="O29" s="91">
        <f>'[2]EU Inhabitants'!J37*('[2]Weighted Average'!J11/1000)*('[2]Waste Bin detailed'!$F$20/100)</f>
        <v>304.01947285442901</v>
      </c>
      <c r="P29" s="91">
        <f>'[2]EU Inhabitants'!K37*('[2]Weighted Average'!K11/1000)*('[2]Waste Bin detailed'!$F$20/100)</f>
        <v>305.43545207897989</v>
      </c>
      <c r="Q29" s="91">
        <f>'[2]EU Inhabitants'!L37*('[2]Weighted Average'!L11/1000)*('[2]Waste Bin detailed'!$F$20/100)</f>
        <v>306.7932864463923</v>
      </c>
      <c r="R29" s="91">
        <f>'[2]EU Inhabitants'!M37*('[2]Weighted Average'!M11/1000)*('[2]Waste Bin detailed'!$F$20/100)</f>
        <v>307.98462374793104</v>
      </c>
      <c r="S29" s="91">
        <f>'[2]EU Inhabitants'!N37*('[2]Weighted Average'!N11/1000)*('[2]Waste Bin detailed'!$F$20/100)</f>
        <v>309.4320461690391</v>
      </c>
      <c r="T29" s="91">
        <f>'[2]EU Inhabitants'!O37*('[2]Weighted Average'!O11/1000)*('[2]Waste Bin detailed'!$F$20/100)</f>
        <v>310.87978547068172</v>
      </c>
      <c r="U29" s="91">
        <f>'[2]EU Inhabitants'!P37*('[2]Weighted Average'!P11/1000)*('[2]Waste Bin detailed'!$F$20/100)</f>
        <v>312.32433383198321</v>
      </c>
      <c r="V29" s="91">
        <f>'[2]EU Inhabitants'!Q37*('[2]Weighted Average'!Q11/1000)*('[2]Waste Bin detailed'!$F$20/100)</f>
        <v>313.55087359876893</v>
      </c>
      <c r="W29" s="91">
        <f>'[2]EU Inhabitants'!R37*('[2]Weighted Average'!R11/1000)*('[2]Waste Bin detailed'!$F$20/100)</f>
        <v>314.53673392318456</v>
      </c>
      <c r="X29" s="91">
        <f>'[2]EU Inhabitants'!S37*('[2]Weighted Average'!S11/1000)*('[2]Waste Bin detailed'!$F$20/100)</f>
        <v>315.51645843644684</v>
      </c>
      <c r="Y29" s="91">
        <f>'[2]EU Inhabitants'!T37*('[2]Weighted Average'!T11/1000)*('[2]Waste Bin detailed'!$F$20/100)</f>
        <v>316.09975208217634</v>
      </c>
      <c r="Z29" s="91">
        <f>'[2]EU Inhabitants'!U37*('[2]Weighted Average'!U11/1000)*('[2]Waste Bin detailed'!$F$20/100)</f>
        <v>321.60891841707701</v>
      </c>
      <c r="AA29" s="91">
        <f>'[2]EU Inhabitants'!V37*('[2]Weighted Average'!V11/1000)*('[2]Waste Bin detailed'!$F$20/100)</f>
        <v>322.03935554247141</v>
      </c>
      <c r="AB29" s="91">
        <f>'[2]EU Inhabitants'!W37*('[2]Weighted Average'!W11/1000)*('[2]Waste Bin detailed'!$F$20/100)</f>
        <v>322.55516370363955</v>
      </c>
      <c r="AC29" s="91">
        <f>'[2]EU Inhabitants'!X37*('[2]Weighted Average'!X11/1000)*('[2]Waste Bin detailed'!$F$20/100)</f>
        <v>323.40999781212804</v>
      </c>
      <c r="AD29" s="91">
        <f>'[2]EU Inhabitants'!Y37*('[2]Weighted Average'!Y11/1000)*('[2]Waste Bin detailed'!$F$20/100)</f>
        <v>324.35945161758099</v>
      </c>
      <c r="AE29" s="91">
        <f>'[2]EU Inhabitants'!Z37*('[2]Weighted Average'!Z11/1000)*('[2]Waste Bin detailed'!$F$20/100)</f>
        <v>328.28414438769545</v>
      </c>
      <c r="AF29" s="91">
        <f>'[2]EU Inhabitants'!AA37*('[2]Weighted Average'!AA11/1000)*('[2]Waste Bin detailed'!$F$20/100)</f>
        <v>328.71786062383859</v>
      </c>
      <c r="AG29" s="91">
        <f>'[2]EU Inhabitants'!AB37*('[2]Weighted Average'!AB11/1000)*('[2]Waste Bin detailed'!$F$20/100)</f>
        <v>328.93807246252106</v>
      </c>
      <c r="AH29" s="91">
        <f>'[2]EU Inhabitants'!AC37*('[2]Weighted Average'!AC11/1000)*('[2]Waste Bin detailed'!$F$20/100)</f>
        <v>328.93805980916335</v>
      </c>
      <c r="AI29" s="91">
        <f>'[2]EU Inhabitants'!AD37*('[2]Weighted Average'!AD11/1000)*('[2]Waste Bin detailed'!$F$20/100)</f>
        <v>328.71909392450584</v>
      </c>
      <c r="AJ29" s="91">
        <f>'[2]EU Inhabitants'!AE37*('[2]Weighted Average'!AE11/1000)*('[2]Waste Bin detailed'!$F$20/100)</f>
        <v>328.47704416390104</v>
      </c>
      <c r="AK29" s="91">
        <f>'[2]EU Inhabitants'!AF37*('[2]Weighted Average'!AF11/1000)*('[2]Waste Bin detailed'!$F$20/100)</f>
        <v>328.198098076566</v>
      </c>
      <c r="AL29" s="91">
        <f>'[2]EU Inhabitants'!AG37*('[2]Weighted Average'!AG11/1000)*('[2]Waste Bin detailed'!$F$20/100)</f>
        <v>327.8863140275003</v>
      </c>
      <c r="AM29" s="91">
        <f>'[2]EU Inhabitants'!AH37*('[2]Weighted Average'!AH11/1000)*('[2]Waste Bin detailed'!$F$20/100)</f>
        <v>327.54721099359608</v>
      </c>
      <c r="AN29" s="91">
        <f>'[2]EU Inhabitants'!AI37*('[2]Weighted Average'!AI11/1000)*('[2]Waste Bin detailed'!$F$20/100)</f>
        <v>327.184729993563</v>
      </c>
      <c r="AO29" s="91">
        <f>'[2]EU Inhabitants'!AJ37*('[2]Weighted Average'!AJ11/1000)*('[2]Waste Bin detailed'!$F$20/100)</f>
        <v>326.79551858386333</v>
      </c>
      <c r="AP29" s="91">
        <f>'[2]EU Inhabitants'!AK37*('[2]Weighted Average'!AK11/1000)*('[2]Waste Bin detailed'!$F$20/100)</f>
        <v>326.46350022827198</v>
      </c>
      <c r="AQ29" s="91">
        <f>'[2]EU Inhabitants'!AL37*('[2]Weighted Average'!AL11/1000)*('[2]Waste Bin detailed'!$F$20/100)</f>
        <v>326.08029045307734</v>
      </c>
      <c r="AR29" s="91">
        <f>'[2]EU Inhabitants'!AM37*('[2]Weighted Average'!AM11/1000)*('[2]Waste Bin detailed'!$F$20/100)</f>
        <v>325.62919766862166</v>
      </c>
      <c r="AS29" s="91">
        <f>'[2]EU Inhabitants'!AN37*('[2]Weighted Average'!AN11/1000)*('[2]Waste Bin detailed'!$F$20/100)</f>
        <v>325.159707372002</v>
      </c>
      <c r="AT29" s="91">
        <f>'[2]EU Inhabitants'!AO37*('[2]Weighted Average'!AO11/1000)*('[2]Waste Bin detailed'!$F$20/100)</f>
        <v>324.63389858703215</v>
      </c>
      <c r="AU29" s="91">
        <f>'[2]EU Inhabitants'!AP37*('[2]Weighted Average'!AP11/1000)*('[2]Waste Bin detailed'!$F$20/100)</f>
        <v>324.11182072475799</v>
      </c>
      <c r="AV29" s="91">
        <f>'[2]EU Inhabitants'!AQ37*('[2]Weighted Average'!AQ11/1000)*('[2]Waste Bin detailed'!$F$20/100)</f>
        <v>323.58339174125433</v>
      </c>
      <c r="AW29" s="91">
        <f>'[2]EU Inhabitants'!AR37*('[2]Weighted Average'!AR11/1000)*('[2]Waste Bin detailed'!$F$20/100)</f>
        <v>323.04246193573653</v>
      </c>
      <c r="AX29" s="91">
        <f>'[2]EU Inhabitants'!AS37*('[2]Weighted Average'!AS11/1000)*('[2]Waste Bin detailed'!$F$20/100)</f>
        <v>322.4821931686123</v>
      </c>
      <c r="AY29" s="91">
        <f>'[2]EU Inhabitants'!AT37*('[2]Weighted Average'!AT11/1000)*('[2]Waste Bin detailed'!$F$20/100)</f>
        <v>321.90067236471532</v>
      </c>
      <c r="AZ29" s="91">
        <f>'[2]EU Inhabitants'!AU37*('[2]Weighted Average'!AU11/1000)*('[2]Waste Bin detailed'!$F$20/100)</f>
        <v>321.30239989314759</v>
      </c>
      <c r="BA29" s="91">
        <f>'[2]EU Inhabitants'!AV37*('[2]Weighted Average'!AV11/1000)*('[2]Waste Bin detailed'!$F$20/100)</f>
        <v>320.6924260742752</v>
      </c>
      <c r="BB29" s="91">
        <f>'[2]EU Inhabitants'!AW37*('[2]Weighted Average'!AW11/1000)*('[2]Waste Bin detailed'!$F$20/100)</f>
        <v>320.07124938274131</v>
      </c>
      <c r="BC29" s="91">
        <f>'[2]EU Inhabitants'!AX37*('[2]Weighted Average'!AX11/1000)*('[2]Waste Bin detailed'!$F$20/100)</f>
        <v>319.45210618046463</v>
      </c>
      <c r="BD29" s="91">
        <f>'[2]EU Inhabitants'!AY37*('[2]Weighted Average'!AY11/1000)*('[2]Waste Bin detailed'!$F$20/100)</f>
        <v>318.82352028449634</v>
      </c>
      <c r="BE29" s="91">
        <f>'[2]EU Inhabitants'!AZ37*('[2]Weighted Average'!AZ11/1000)*('[2]Waste Bin detailed'!$F$20/100)</f>
        <v>318.17518729003149</v>
      </c>
    </row>
    <row r="30" spans="1:57" x14ac:dyDescent="0.35">
      <c r="A30" s="86" t="s">
        <v>636</v>
      </c>
      <c r="C30" s="86" t="s">
        <v>591</v>
      </c>
      <c r="D30" s="87" t="s">
        <v>621</v>
      </c>
      <c r="E30" s="87"/>
      <c r="F30" s="90" t="s">
        <v>37</v>
      </c>
      <c r="G30" s="91">
        <f>'[2]EU Inhabitants'!B38*('[2]Weighted Average'!B11/1000)*('[2]Waste Bin detailed'!$F$20/100)</f>
        <v>508.36643096754591</v>
      </c>
      <c r="H30" s="91">
        <f>'[2]EU Inhabitants'!C38*('[2]Weighted Average'!C11/1000)*('[2]Waste Bin detailed'!$F$20/100)</f>
        <v>509.59060135141203</v>
      </c>
      <c r="I30" s="91">
        <f>'[2]EU Inhabitants'!D38*('[2]Weighted Average'!D11/1000)*('[2]Waste Bin detailed'!$F$20/100)</f>
        <v>511.11599507549738</v>
      </c>
      <c r="J30" s="91">
        <f>'[2]EU Inhabitants'!E38*('[2]Weighted Average'!E11/1000)*('[2]Waste Bin detailed'!$F$20/100)</f>
        <v>512.9312229365454</v>
      </c>
      <c r="K30" s="91">
        <f>'[2]EU Inhabitants'!F38*('[2]Weighted Average'!F11/1000)*('[2]Waste Bin detailed'!$F$20/100)</f>
        <v>514.95599712545777</v>
      </c>
      <c r="L30" s="91">
        <f>'[2]EU Inhabitants'!G38*('[2]Weighted Average'!G11/1000)*('[2]Waste Bin detailed'!$F$20/100)</f>
        <v>517.05241710253983</v>
      </c>
      <c r="M30" s="91">
        <f>'[2]EU Inhabitants'!H38*('[2]Weighted Average'!H11/1000)*('[2]Waste Bin detailed'!$F$20/100)</f>
        <v>519.13743659010697</v>
      </c>
      <c r="N30" s="91">
        <f>'[2]EU Inhabitants'!I38*('[2]Weighted Average'!I11/1000)*('[2]Waste Bin detailed'!$F$20/100)</f>
        <v>522.81630329782445</v>
      </c>
      <c r="O30" s="91">
        <f>'[2]EU Inhabitants'!J38*('[2]Weighted Average'!J11/1000)*('[2]Waste Bin detailed'!$F$20/100)</f>
        <v>526.70447185591036</v>
      </c>
      <c r="P30" s="91">
        <f>'[2]EU Inhabitants'!K38*('[2]Weighted Average'!K11/1000)*('[2]Waste Bin detailed'!$F$20/100)</f>
        <v>530.80170086572241</v>
      </c>
      <c r="Q30" s="91">
        <f>'[2]EU Inhabitants'!L38*('[2]Weighted Average'!L11/1000)*('[2]Waste Bin detailed'!$F$20/100)</f>
        <v>535.49427628007652</v>
      </c>
      <c r="R30" s="91">
        <f>'[2]EU Inhabitants'!M38*('[2]Weighted Average'!M11/1000)*('[2]Waste Bin detailed'!$F$20/100)</f>
        <v>539.47942093062875</v>
      </c>
      <c r="S30" s="91">
        <f>'[2]EU Inhabitants'!N38*('[2]Weighted Average'!N11/1000)*('[2]Waste Bin detailed'!$F$20/100)</f>
        <v>543.26128039482273</v>
      </c>
      <c r="T30" s="91">
        <f>'[2]EU Inhabitants'!O38*('[2]Weighted Average'!O11/1000)*('[2]Waste Bin detailed'!$F$20/100)</f>
        <v>547.43180921145972</v>
      </c>
      <c r="U30" s="91">
        <f>'[2]EU Inhabitants'!P38*('[2]Weighted Average'!P11/1000)*('[2]Waste Bin detailed'!$F$20/100)</f>
        <v>552.59154723579582</v>
      </c>
      <c r="V30" s="91">
        <f>'[2]EU Inhabitants'!Q38*('[2]Weighted Average'!Q11/1000)*('[2]Waste Bin detailed'!$F$20/100)</f>
        <v>558.55804812960832</v>
      </c>
      <c r="W30" s="91">
        <f>'[2]EU Inhabitants'!R38*('[2]Weighted Average'!R11/1000)*('[2]Waste Bin detailed'!$F$20/100)</f>
        <v>564.66790510060082</v>
      </c>
      <c r="X30" s="91">
        <f>'[2]EU Inhabitants'!S38*('[2]Weighted Average'!S11/1000)*('[2]Waste Bin detailed'!$F$20/100)</f>
        <v>573.04471775563388</v>
      </c>
      <c r="Y30" s="91">
        <f>'[2]EU Inhabitants'!T38*('[2]Weighted Average'!T11/1000)*('[2]Waste Bin detailed'!$F$20/100)</f>
        <v>580.25223189216081</v>
      </c>
      <c r="Z30" s="91">
        <f>'[2]EU Inhabitants'!U38*('[2]Weighted Average'!U11/1000)*('[2]Waste Bin detailed'!$F$20/100)</f>
        <v>596.26078836180909</v>
      </c>
      <c r="AA30" s="91">
        <f>'[2]EU Inhabitants'!V38*('[2]Weighted Average'!V11/1000)*('[2]Waste Bin detailed'!$F$20/100)</f>
        <v>601.93924698776402</v>
      </c>
      <c r="AB30" s="91">
        <f>'[2]EU Inhabitants'!W38*('[2]Weighted Average'!W11/1000)*('[2]Waste Bin detailed'!$F$20/100)</f>
        <v>604.99104282602684</v>
      </c>
      <c r="AC30" s="91">
        <f>'[2]EU Inhabitants'!X38*('[2]Weighted Average'!X11/1000)*('[2]Waste Bin detailed'!$F$20/100)</f>
        <v>609.27179060744641</v>
      </c>
      <c r="AD30" s="91">
        <f>'[2]EU Inhabitants'!Y38*('[2]Weighted Average'!Y11/1000)*('[2]Waste Bin detailed'!$F$20/100)</f>
        <v>613.36889564891055</v>
      </c>
      <c r="AE30" s="91">
        <f>'[2]EU Inhabitants'!Z38*('[2]Weighted Average'!Z11/1000)*('[2]Waste Bin detailed'!$F$20/100)</f>
        <v>620.15602819016942</v>
      </c>
      <c r="AF30" s="91">
        <f>'[2]EU Inhabitants'!AA38*('[2]Weighted Average'!AA11/1000)*('[2]Waste Bin detailed'!$F$20/100)</f>
        <v>623.92346714364146</v>
      </c>
      <c r="AG30" s="91">
        <f>'[2]EU Inhabitants'!AB38*('[2]Weighted Average'!AB11/1000)*('[2]Waste Bin detailed'!$F$20/100)</f>
        <v>627.68755843880217</v>
      </c>
      <c r="AH30" s="91">
        <f>'[2]EU Inhabitants'!AC38*('[2]Weighted Average'!AC11/1000)*('[2]Waste Bin detailed'!$F$20/100)</f>
        <v>631.43334821497592</v>
      </c>
      <c r="AI30" s="91">
        <f>'[2]EU Inhabitants'!AD38*('[2]Weighted Average'!AD11/1000)*('[2]Waste Bin detailed'!$F$20/100)</f>
        <v>635.15075979825099</v>
      </c>
      <c r="AJ30" s="91">
        <f>'[2]EU Inhabitants'!AE38*('[2]Weighted Average'!AE11/1000)*('[2]Waste Bin detailed'!$F$20/100)</f>
        <v>638.75957210270326</v>
      </c>
      <c r="AK30" s="91">
        <f>'[2]EU Inhabitants'!AF38*('[2]Weighted Average'!AF11/1000)*('[2]Waste Bin detailed'!$F$20/100)</f>
        <v>642.26164499058723</v>
      </c>
      <c r="AL30" s="91">
        <f>'[2]EU Inhabitants'!AG38*('[2]Weighted Average'!AG11/1000)*('[2]Waste Bin detailed'!$F$20/100)</f>
        <v>645.66689929922404</v>
      </c>
      <c r="AM30" s="91">
        <f>'[2]EU Inhabitants'!AH38*('[2]Weighted Average'!AH11/1000)*('[2]Waste Bin detailed'!$F$20/100)</f>
        <v>648.98773907995292</v>
      </c>
      <c r="AN30" s="91">
        <f>'[2]EU Inhabitants'!AI38*('[2]Weighted Average'!AI11/1000)*('[2]Waste Bin detailed'!$F$20/100)</f>
        <v>652.2415652117603</v>
      </c>
      <c r="AO30" s="91">
        <f>'[2]EU Inhabitants'!AJ38*('[2]Weighted Average'!AJ11/1000)*('[2]Waste Bin detailed'!$F$20/100)</f>
        <v>655.44543372799114</v>
      </c>
      <c r="AP30" s="91">
        <f>'[2]EU Inhabitants'!AK38*('[2]Weighted Average'!AK11/1000)*('[2]Waste Bin detailed'!$F$20/100)</f>
        <v>658.73403519524038</v>
      </c>
      <c r="AQ30" s="91">
        <f>'[2]EU Inhabitants'!AL38*('[2]Weighted Average'!AL11/1000)*('[2]Waste Bin detailed'!$F$20/100)</f>
        <v>661.99284654601877</v>
      </c>
      <c r="AR30" s="91">
        <f>'[2]EU Inhabitants'!AM38*('[2]Weighted Average'!AM11/1000)*('[2]Waste Bin detailed'!$F$20/100)</f>
        <v>665.23912954562115</v>
      </c>
      <c r="AS30" s="91">
        <f>'[2]EU Inhabitants'!AN38*('[2]Weighted Average'!AN11/1000)*('[2]Waste Bin detailed'!$F$20/100)</f>
        <v>668.48341223412172</v>
      </c>
      <c r="AT30" s="91">
        <f>'[2]EU Inhabitants'!AO38*('[2]Weighted Average'!AO11/1000)*('[2]Waste Bin detailed'!$F$20/100)</f>
        <v>671.73295744952043</v>
      </c>
      <c r="AU30" s="91">
        <f>'[2]EU Inhabitants'!AP38*('[2]Weighted Average'!AP11/1000)*('[2]Waste Bin detailed'!$F$20/100)</f>
        <v>674.99475356512346</v>
      </c>
      <c r="AV30" s="91">
        <f>'[2]EU Inhabitants'!AQ38*('[2]Weighted Average'!AQ11/1000)*('[2]Waste Bin detailed'!$F$20/100)</f>
        <v>678.26617418675482</v>
      </c>
      <c r="AW30" s="91">
        <f>'[2]EU Inhabitants'!AR38*('[2]Weighted Average'!AR11/1000)*('[2]Waste Bin detailed'!$F$20/100)</f>
        <v>681.54575503524643</v>
      </c>
      <c r="AX30" s="91">
        <f>'[2]EU Inhabitants'!AS38*('[2]Weighted Average'!AS11/1000)*('[2]Waste Bin detailed'!$F$20/100)</f>
        <v>684.8256711305246</v>
      </c>
      <c r="AY30" s="91">
        <f>'[2]EU Inhabitants'!AT38*('[2]Weighted Average'!AT11/1000)*('[2]Waste Bin detailed'!$F$20/100)</f>
        <v>688.0988735903893</v>
      </c>
      <c r="AZ30" s="91">
        <f>'[2]EU Inhabitants'!AU38*('[2]Weighted Average'!AU11/1000)*('[2]Waste Bin detailed'!$F$20/100)</f>
        <v>691.35647079315584</v>
      </c>
      <c r="BA30" s="91">
        <f>'[2]EU Inhabitants'!AV38*('[2]Weighted Average'!AV11/1000)*('[2]Waste Bin detailed'!$F$20/100)</f>
        <v>694.587363124999</v>
      </c>
      <c r="BB30" s="91">
        <f>'[2]EU Inhabitants'!AW38*('[2]Weighted Average'!AW11/1000)*('[2]Waste Bin detailed'!$F$20/100)</f>
        <v>697.77935154061538</v>
      </c>
      <c r="BC30" s="91">
        <f>'[2]EU Inhabitants'!AX38*('[2]Weighted Average'!AX11/1000)*('[2]Waste Bin detailed'!$F$20/100)</f>
        <v>700.91948844160015</v>
      </c>
      <c r="BD30" s="91">
        <f>'[2]EU Inhabitants'!AY38*('[2]Weighted Average'!AY11/1000)*('[2]Waste Bin detailed'!$F$20/100)</f>
        <v>703.99595177374692</v>
      </c>
      <c r="BE30" s="91">
        <f>'[2]EU Inhabitants'!AZ38*('[2]Weighted Average'!AZ11/1000)*('[2]Waste Bin detailed'!$F$20/100)</f>
        <v>706.99716982020561</v>
      </c>
    </row>
    <row r="31" spans="1:57" x14ac:dyDescent="0.35">
      <c r="A31" s="86" t="s">
        <v>636</v>
      </c>
      <c r="C31" s="86" t="s">
        <v>591</v>
      </c>
      <c r="D31" s="87" t="s">
        <v>621</v>
      </c>
      <c r="E31" s="87"/>
      <c r="F31" s="90" t="s">
        <v>52</v>
      </c>
      <c r="G31" s="91">
        <f>'[2]EU Inhabitants'!B39*('[2]Weighted Average'!B11/1000)*('[2]Waste Bin detailed'!$F$20/100)</f>
        <v>16.008613534104185</v>
      </c>
      <c r="H31" s="91">
        <f>'[2]EU Inhabitants'!C39*('[2]Weighted Average'!C11/1000)*('[2]Waste Bin detailed'!$F$20/100)</f>
        <v>16.255936465644748</v>
      </c>
      <c r="I31" s="91">
        <f>'[2]EU Inhabitants'!D39*('[2]Weighted Average'!D11/1000)*('[2]Waste Bin detailed'!$F$20/100)</f>
        <v>16.440785931997009</v>
      </c>
      <c r="J31" s="91">
        <f>'[2]EU Inhabitants'!E39*('[2]Weighted Average'!E11/1000)*('[2]Waste Bin detailed'!$F$20/100)</f>
        <v>16.549523689827812</v>
      </c>
      <c r="K31" s="91">
        <f>'[2]EU Inhabitants'!F39*('[2]Weighted Average'!F11/1000)*('[2]Waste Bin detailed'!$F$20/100)</f>
        <v>16.670706931598897</v>
      </c>
      <c r="L31" s="91">
        <f>'[2]EU Inhabitants'!G39*('[2]Weighted Average'!G11/1000)*('[2]Waste Bin detailed'!$F$20/100)</f>
        <v>16.844755777543842</v>
      </c>
      <c r="M31" s="91">
        <f>'[2]EU Inhabitants'!H39*('[2]Weighted Average'!H11/1000)*('[2]Waste Bin detailed'!$F$20/100)</f>
        <v>17.206997384150647</v>
      </c>
      <c r="N31" s="91">
        <f>'[2]EU Inhabitants'!I39*('[2]Weighted Average'!I11/1000)*('[2]Waste Bin detailed'!$F$20/100)</f>
        <v>17.650762802831991</v>
      </c>
      <c r="O31" s="91">
        <f>'[2]EU Inhabitants'!J39*('[2]Weighted Average'!J11/1000)*('[2]Waste Bin detailed'!$F$20/100)</f>
        <v>18.093758775082676</v>
      </c>
      <c r="P31" s="91">
        <f>'[2]EU Inhabitants'!K39*('[2]Weighted Average'!K11/1000)*('[2]Waste Bin detailed'!$F$20/100)</f>
        <v>18.314036585067957</v>
      </c>
      <c r="Q31" s="91">
        <f>'[2]EU Inhabitants'!L39*('[2]Weighted Average'!L11/1000)*('[2]Waste Bin detailed'!$F$20/100)</f>
        <v>18.209489090287061</v>
      </c>
      <c r="R31" s="91">
        <f>'[2]EU Inhabitants'!M39*('[2]Weighted Average'!M11/1000)*('[2]Waste Bin detailed'!$F$20/100)</f>
        <v>18.246192270271539</v>
      </c>
      <c r="S31" s="91">
        <f>'[2]EU Inhabitants'!N39*('[2]Weighted Average'!N11/1000)*('[2]Waste Bin detailed'!$F$20/100)</f>
        <v>18.308064784516425</v>
      </c>
      <c r="T31" s="91">
        <f>'[2]EU Inhabitants'!O39*('[2]Weighted Average'!O11/1000)*('[2]Waste Bin detailed'!$F$20/100)</f>
        <v>18.43833536199838</v>
      </c>
      <c r="U31" s="91">
        <f>'[2]EU Inhabitants'!P39*('[2]Weighted Average'!P11/1000)*('[2]Waste Bin detailed'!$F$20/100)</f>
        <v>18.658950689178081</v>
      </c>
      <c r="V31" s="91">
        <f>'[2]EU Inhabitants'!Q39*('[2]Weighted Average'!Q11/1000)*('[2]Waste Bin detailed'!$F$20/100)</f>
        <v>18.858598423824112</v>
      </c>
      <c r="W31" s="91">
        <f>'[2]EU Inhabitants'!R39*('[2]Weighted Average'!R11/1000)*('[2]Waste Bin detailed'!$F$20/100)</f>
        <v>19.060819183968285</v>
      </c>
      <c r="X31" s="91">
        <f>'[2]EU Inhabitants'!S39*('[2]Weighted Average'!S11/1000)*('[2]Waste Bin detailed'!$F$20/100)</f>
        <v>19.398313083141495</v>
      </c>
      <c r="Y31" s="91">
        <f>'[2]EU Inhabitants'!T39*('[2]Weighted Average'!T11/1000)*('[2]Waste Bin detailed'!$F$20/100)</f>
        <v>19.978661597501663</v>
      </c>
      <c r="Z31" s="91">
        <f>'[2]EU Inhabitants'!U39*('[2]Weighted Average'!U11/1000)*('[2]Waste Bin detailed'!$F$20/100)</f>
        <v>20.807026959734412</v>
      </c>
      <c r="AA31" s="91">
        <f>'[2]EU Inhabitants'!V39*('[2]Weighted Average'!V11/1000)*('[2]Waste Bin detailed'!$F$20/100)</f>
        <v>21.223399359002617</v>
      </c>
      <c r="AB31" s="91">
        <f>'[2]EU Inhabitants'!W39*('[2]Weighted Average'!W11/1000)*('[2]Waste Bin detailed'!$F$20/100)</f>
        <v>21.496243884184437</v>
      </c>
      <c r="AC31" s="91">
        <f>'[2]EU Inhabitants'!X39*('[2]Weighted Average'!X11/1000)*('[2]Waste Bin detailed'!$F$20/100)</f>
        <v>21.931701390912462</v>
      </c>
      <c r="AD31" s="91">
        <f>'[2]EU Inhabitants'!Y39*('[2]Weighted Average'!Y11/1000)*('[2]Waste Bin detailed'!$F$20/100)</f>
        <v>22.604897625316092</v>
      </c>
      <c r="AE31" s="91">
        <f>'[2]EU Inhabitants'!Z39*('[2]Weighted Average'!Z11/1000)*('[2]Waste Bin detailed'!$F$20/100)</f>
        <v>22.998766320568997</v>
      </c>
      <c r="AF31" s="91">
        <f>'[2]EU Inhabitants'!AA39*('[2]Weighted Average'!AA11/1000)*('[2]Waste Bin detailed'!$F$20/100)</f>
        <v>23.428540908333911</v>
      </c>
      <c r="AG31" s="91">
        <f>'[2]EU Inhabitants'!AB39*('[2]Weighted Average'!AB11/1000)*('[2]Waste Bin detailed'!$F$20/100)</f>
        <v>23.841642825709059</v>
      </c>
      <c r="AH31" s="91">
        <f>'[2]EU Inhabitants'!AC39*('[2]Weighted Average'!AC11/1000)*('[2]Waste Bin detailed'!$F$20/100)</f>
        <v>24.237963902173068</v>
      </c>
      <c r="AI31" s="91">
        <f>'[2]EU Inhabitants'!AD39*('[2]Weighted Average'!AD11/1000)*('[2]Waste Bin detailed'!$F$20/100)</f>
        <v>24.614898056412024</v>
      </c>
      <c r="AJ31" s="91">
        <f>'[2]EU Inhabitants'!AE39*('[2]Weighted Average'!AE11/1000)*('[2]Waste Bin detailed'!$F$20/100)</f>
        <v>24.988590239986692</v>
      </c>
      <c r="AK31" s="91">
        <f>'[2]EU Inhabitants'!AF39*('[2]Weighted Average'!AF11/1000)*('[2]Waste Bin detailed'!$F$20/100)</f>
        <v>25.356953053895619</v>
      </c>
      <c r="AL31" s="91">
        <f>'[2]EU Inhabitants'!AG39*('[2]Weighted Average'!AG11/1000)*('[2]Waste Bin detailed'!$F$20/100)</f>
        <v>25.721527437821486</v>
      </c>
      <c r="AM31" s="91">
        <f>'[2]EU Inhabitants'!AH39*('[2]Weighted Average'!AH11/1000)*('[2]Waste Bin detailed'!$F$20/100)</f>
        <v>26.079564940810435</v>
      </c>
      <c r="AN31" s="91">
        <f>'[2]EU Inhabitants'!AI39*('[2]Weighted Average'!AI11/1000)*('[2]Waste Bin detailed'!$F$20/100)</f>
        <v>26.43121446016837</v>
      </c>
      <c r="AO31" s="91">
        <f>'[2]EU Inhabitants'!AJ39*('[2]Weighted Average'!AJ11/1000)*('[2]Waste Bin detailed'!$F$20/100)</f>
        <v>26.777083023154336</v>
      </c>
      <c r="AP31" s="91">
        <f>'[2]EU Inhabitants'!AK39*('[2]Weighted Average'!AK11/1000)*('[2]Waste Bin detailed'!$F$20/100)</f>
        <v>27.120496362413427</v>
      </c>
      <c r="AQ31" s="91">
        <f>'[2]EU Inhabitants'!AL39*('[2]Weighted Average'!AL11/1000)*('[2]Waste Bin detailed'!$F$20/100)</f>
        <v>27.456511899024839</v>
      </c>
      <c r="AR31" s="91">
        <f>'[2]EU Inhabitants'!AM39*('[2]Weighted Average'!AM11/1000)*('[2]Waste Bin detailed'!$F$20/100)</f>
        <v>27.784930896100693</v>
      </c>
      <c r="AS31" s="91">
        <f>'[2]EU Inhabitants'!AN39*('[2]Weighted Average'!AN11/1000)*('[2]Waste Bin detailed'!$F$20/100)</f>
        <v>28.105197949254702</v>
      </c>
      <c r="AT31" s="91">
        <f>'[2]EU Inhabitants'!AO39*('[2]Weighted Average'!AO11/1000)*('[2]Waste Bin detailed'!$F$20/100)</f>
        <v>28.417624613668437</v>
      </c>
      <c r="AU31" s="91">
        <f>'[2]EU Inhabitants'!AP39*('[2]Weighted Average'!AP11/1000)*('[2]Waste Bin detailed'!$F$20/100)</f>
        <v>28.721601169409347</v>
      </c>
      <c r="AV31" s="91">
        <f>'[2]EU Inhabitants'!AQ39*('[2]Weighted Average'!AQ11/1000)*('[2]Waste Bin detailed'!$F$20/100)</f>
        <v>29.017880121104582</v>
      </c>
      <c r="AW31" s="91">
        <f>'[2]EU Inhabitants'!AR39*('[2]Weighted Average'!AR11/1000)*('[2]Waste Bin detailed'!$F$20/100)</f>
        <v>29.305467741590583</v>
      </c>
      <c r="AX31" s="91">
        <f>'[2]EU Inhabitants'!AS39*('[2]Weighted Average'!AS11/1000)*('[2]Waste Bin detailed'!$F$20/100)</f>
        <v>29.584966215635255</v>
      </c>
      <c r="AY31" s="91">
        <f>'[2]EU Inhabitants'!AT39*('[2]Weighted Average'!AT11/1000)*('[2]Waste Bin detailed'!$F$20/100)</f>
        <v>29.856418935529629</v>
      </c>
      <c r="AZ31" s="91">
        <f>'[2]EU Inhabitants'!AU39*('[2]Weighted Average'!AU11/1000)*('[2]Waste Bin detailed'!$F$20/100)</f>
        <v>30.12011836873814</v>
      </c>
      <c r="BA31" s="91">
        <f>'[2]EU Inhabitants'!AV39*('[2]Weighted Average'!AV11/1000)*('[2]Waste Bin detailed'!$F$20/100)</f>
        <v>30.376339802713691</v>
      </c>
      <c r="BB31" s="91">
        <f>'[2]EU Inhabitants'!AW39*('[2]Weighted Average'!AW11/1000)*('[2]Waste Bin detailed'!$F$20/100)</f>
        <v>30.626491896986998</v>
      </c>
      <c r="BC31" s="91">
        <f>'[2]EU Inhabitants'!AX39*('[2]Weighted Average'!AX11/1000)*('[2]Waste Bin detailed'!$F$20/100)</f>
        <v>30.869476873420304</v>
      </c>
      <c r="BD31" s="91">
        <f>'[2]EU Inhabitants'!AY39*('[2]Weighted Average'!AY11/1000)*('[2]Waste Bin detailed'!$F$20/100)</f>
        <v>31.106199308762967</v>
      </c>
      <c r="BE31" s="91">
        <f>'[2]EU Inhabitants'!AZ39*('[2]Weighted Average'!AZ11/1000)*('[2]Waste Bin detailed'!$F$20/100)</f>
        <v>31.337189809219016</v>
      </c>
    </row>
    <row r="32" spans="1:57" x14ac:dyDescent="0.35">
      <c r="A32" s="86" t="s">
        <v>636</v>
      </c>
      <c r="C32" s="86" t="s">
        <v>591</v>
      </c>
      <c r="D32" s="87" t="s">
        <v>621</v>
      </c>
      <c r="E32" s="87"/>
      <c r="F32" s="90" t="s">
        <v>60</v>
      </c>
      <c r="G32" s="91">
        <f>'[2]EU Inhabitants'!B40*('[2]Weighted Average'!B11/1000)*('[2]Waste Bin detailed'!$F$20/100)</f>
        <v>256.92451034278923</v>
      </c>
      <c r="H32" s="91">
        <f>'[2]EU Inhabitants'!C40*('[2]Weighted Average'!C11/1000)*('[2]Waste Bin detailed'!$F$20/100)</f>
        <v>258.35442948428795</v>
      </c>
      <c r="I32" s="91">
        <f>'[2]EU Inhabitants'!D40*('[2]Weighted Average'!D11/1000)*('[2]Waste Bin detailed'!$F$20/100)</f>
        <v>259.54532198630721</v>
      </c>
      <c r="J32" s="91">
        <f>'[2]EU Inhabitants'!E40*('[2]Weighted Average'!E11/1000)*('[2]Waste Bin detailed'!$F$20/100)</f>
        <v>261.16178858902987</v>
      </c>
      <c r="K32" s="91">
        <f>'[2]EU Inhabitants'!F40*('[2]Weighted Average'!F11/1000)*('[2]Waste Bin detailed'!$F$20/100)</f>
        <v>262.61983046768728</v>
      </c>
      <c r="L32" s="91">
        <f>'[2]EU Inhabitants'!G40*('[2]Weighted Average'!G11/1000)*('[2]Waste Bin detailed'!$F$20/100)</f>
        <v>264.30224356034086</v>
      </c>
      <c r="M32" s="91">
        <f>'[2]EU Inhabitants'!H40*('[2]Weighted Average'!H11/1000)*('[2]Waste Bin detailed'!$F$20/100)</f>
        <v>266.24418937175881</v>
      </c>
      <c r="N32" s="91">
        <f>'[2]EU Inhabitants'!I40*('[2]Weighted Average'!I11/1000)*('[2]Waste Bin detailed'!$F$20/100)</f>
        <v>268.55087847536373</v>
      </c>
      <c r="O32" s="91">
        <f>'[2]EU Inhabitants'!J40*('[2]Weighted Average'!J11/1000)*('[2]Waste Bin detailed'!$F$20/100)</f>
        <v>271.7095703413666</v>
      </c>
      <c r="P32" s="91">
        <f>'[2]EU Inhabitants'!K40*('[2]Weighted Average'!K11/1000)*('[2]Waste Bin detailed'!$F$20/100)</f>
        <v>275.21128199744675</v>
      </c>
      <c r="Q32" s="91">
        <f>'[2]EU Inhabitants'!L40*('[2]Weighted Average'!L11/1000)*('[2]Waste Bin detailed'!$F$20/100)</f>
        <v>278.51689603923904</v>
      </c>
      <c r="R32" s="91">
        <f>'[2]EU Inhabitants'!M40*('[2]Weighted Average'!M11/1000)*('[2]Waste Bin detailed'!$F$20/100)</f>
        <v>281.9163674851419</v>
      </c>
      <c r="S32" s="91">
        <f>'[2]EU Inhabitants'!N40*('[2]Weighted Average'!N11/1000)*('[2]Waste Bin detailed'!$F$20/100)</f>
        <v>285.63445503301853</v>
      </c>
      <c r="T32" s="91">
        <f>'[2]EU Inhabitants'!O40*('[2]Weighted Average'!O11/1000)*('[2]Waste Bin detailed'!$F$20/100)</f>
        <v>289.37417068971121</v>
      </c>
      <c r="U32" s="91">
        <f>'[2]EU Inhabitants'!P40*('[2]Weighted Average'!P11/1000)*('[2]Waste Bin detailed'!$F$20/100)</f>
        <v>292.65534957610896</v>
      </c>
      <c r="V32" s="91">
        <f>'[2]EU Inhabitants'!Q40*('[2]Weighted Average'!Q11/1000)*('[2]Waste Bin detailed'!$F$20/100)</f>
        <v>296.05839181555245</v>
      </c>
      <c r="W32" s="91">
        <f>'[2]EU Inhabitants'!R40*('[2]Weighted Average'!R11/1000)*('[2]Waste Bin detailed'!$F$20/100)</f>
        <v>298.68255339867022</v>
      </c>
      <c r="X32" s="91">
        <f>'[2]EU Inhabitants'!S40*('[2]Weighted Average'!S11/1000)*('[2]Waste Bin detailed'!$F$20/100)</f>
        <v>301.47120120468912</v>
      </c>
      <c r="Y32" s="91">
        <f>'[2]EU Inhabitants'!T40*('[2]Weighted Average'!T11/1000)*('[2]Waste Bin detailed'!$F$20/100)</f>
        <v>303.62858358530679</v>
      </c>
      <c r="Z32" s="91">
        <f>'[2]EU Inhabitants'!U40*('[2]Weighted Average'!U11/1000)*('[2]Waste Bin detailed'!$F$20/100)</f>
        <v>310.55194873590767</v>
      </c>
      <c r="AA32" s="91">
        <f>'[2]EU Inhabitants'!V40*('[2]Weighted Average'!V11/1000)*('[2]Waste Bin detailed'!$F$20/100)</f>
        <v>312.84717694968134</v>
      </c>
      <c r="AB32" s="91">
        <f>'[2]EU Inhabitants'!W40*('[2]Weighted Average'!W11/1000)*('[2]Waste Bin detailed'!$F$20/100)</f>
        <v>314.25351659914412</v>
      </c>
      <c r="AC32" s="91">
        <f>'[2]EU Inhabitants'!X40*('[2]Weighted Average'!X11/1000)*('[2]Waste Bin detailed'!$F$20/100)</f>
        <v>316.24195106705059</v>
      </c>
      <c r="AD32" s="91">
        <f>'[2]EU Inhabitants'!Y40*('[2]Weighted Average'!Y11/1000)*('[2]Waste Bin detailed'!$F$20/100)</f>
        <v>319.98803735061045</v>
      </c>
      <c r="AE32" s="91">
        <f>'[2]EU Inhabitants'!Z40*('[2]Weighted Average'!Z11/1000)*('[2]Waste Bin detailed'!$F$20/100)</f>
        <v>319.98186268667928</v>
      </c>
      <c r="AF32" s="91">
        <f>'[2]EU Inhabitants'!AA40*('[2]Weighted Average'!AA11/1000)*('[2]Waste Bin detailed'!$F$20/100)</f>
        <v>321.03739598210967</v>
      </c>
      <c r="AG32" s="91">
        <f>'[2]EU Inhabitants'!AB40*('[2]Weighted Average'!AB11/1000)*('[2]Waste Bin detailed'!$F$20/100)</f>
        <v>322.41087982124412</v>
      </c>
      <c r="AH32" s="91">
        <f>'[2]EU Inhabitants'!AC40*('[2]Weighted Average'!AC11/1000)*('[2]Waste Bin detailed'!$F$20/100)</f>
        <v>324.10326439953957</v>
      </c>
      <c r="AI32" s="91">
        <f>'[2]EU Inhabitants'!AD40*('[2]Weighted Average'!AD11/1000)*('[2]Waste Bin detailed'!$F$20/100)</f>
        <v>326.11533228440135</v>
      </c>
      <c r="AJ32" s="91">
        <f>'[2]EU Inhabitants'!AE40*('[2]Weighted Average'!AE11/1000)*('[2]Waste Bin detailed'!$F$20/100)</f>
        <v>328.09934306859748</v>
      </c>
      <c r="AK32" s="91">
        <f>'[2]EU Inhabitants'!AF40*('[2]Weighted Average'!AF11/1000)*('[2]Waste Bin detailed'!$F$20/100)</f>
        <v>330.05224823092237</v>
      </c>
      <c r="AL32" s="91">
        <f>'[2]EU Inhabitants'!AG40*('[2]Weighted Average'!AG11/1000)*('[2]Waste Bin detailed'!$F$20/100)</f>
        <v>331.97144123128447</v>
      </c>
      <c r="AM32" s="91">
        <f>'[2]EU Inhabitants'!AH40*('[2]Weighted Average'!AH11/1000)*('[2]Waste Bin detailed'!$F$20/100)</f>
        <v>333.85601047084617</v>
      </c>
      <c r="AN32" s="91">
        <f>'[2]EU Inhabitants'!AI40*('[2]Weighted Average'!AI11/1000)*('[2]Waste Bin detailed'!$F$20/100)</f>
        <v>335.70598372822434</v>
      </c>
      <c r="AO32" s="91">
        <f>'[2]EU Inhabitants'!AJ40*('[2]Weighted Average'!AJ11/1000)*('[2]Waste Bin detailed'!$F$20/100)</f>
        <v>337.52237916926663</v>
      </c>
      <c r="AP32" s="91">
        <f>'[2]EU Inhabitants'!AK40*('[2]Weighted Average'!AK11/1000)*('[2]Waste Bin detailed'!$F$20/100)</f>
        <v>339.3901948989656</v>
      </c>
      <c r="AQ32" s="91">
        <f>'[2]EU Inhabitants'!AL40*('[2]Weighted Average'!AL11/1000)*('[2]Waste Bin detailed'!$F$20/100)</f>
        <v>341.21728548997606</v>
      </c>
      <c r="AR32" s="91">
        <f>'[2]EU Inhabitants'!AM40*('[2]Weighted Average'!AM11/1000)*('[2]Waste Bin detailed'!$F$20/100)</f>
        <v>343.0046510675129</v>
      </c>
      <c r="AS32" s="91">
        <f>'[2]EU Inhabitants'!AN40*('[2]Weighted Average'!AN11/1000)*('[2]Waste Bin detailed'!$F$20/100)</f>
        <v>344.75215248186885</v>
      </c>
      <c r="AT32" s="91">
        <f>'[2]EU Inhabitants'!AO40*('[2]Weighted Average'!AO11/1000)*('[2]Waste Bin detailed'!$F$20/100)</f>
        <v>346.46103879893843</v>
      </c>
      <c r="AU32" s="91">
        <f>'[2]EU Inhabitants'!AP40*('[2]Weighted Average'!AP11/1000)*('[2]Waste Bin detailed'!$F$20/100)</f>
        <v>348.13094000756746</v>
      </c>
      <c r="AV32" s="91">
        <f>'[2]EU Inhabitants'!AQ40*('[2]Weighted Average'!AQ11/1000)*('[2]Waste Bin detailed'!$F$20/100)</f>
        <v>349.75928779294213</v>
      </c>
      <c r="AW32" s="91">
        <f>'[2]EU Inhabitants'!AR40*('[2]Weighted Average'!AR11/1000)*('[2]Waste Bin detailed'!$F$20/100)</f>
        <v>351.34488263252376</v>
      </c>
      <c r="AX32" s="91">
        <f>'[2]EU Inhabitants'!AS40*('[2]Weighted Average'!AS11/1000)*('[2]Waste Bin detailed'!$F$20/100)</f>
        <v>352.88556740536609</v>
      </c>
      <c r="AY32" s="91">
        <f>'[2]EU Inhabitants'!AT40*('[2]Weighted Average'!AT11/1000)*('[2]Waste Bin detailed'!$F$20/100)</f>
        <v>354.37865724870568</v>
      </c>
      <c r="AZ32" s="91">
        <f>'[2]EU Inhabitants'!AU40*('[2]Weighted Average'!AU11/1000)*('[2]Waste Bin detailed'!$F$20/100)</f>
        <v>355.82235853730538</v>
      </c>
      <c r="BA32" s="91">
        <f>'[2]EU Inhabitants'!AV40*('[2]Weighted Average'!AV11/1000)*('[2]Waste Bin detailed'!$F$20/100)</f>
        <v>357.21436989198037</v>
      </c>
      <c r="BB32" s="91">
        <f>'[2]EU Inhabitants'!AW40*('[2]Weighted Average'!AW11/1000)*('[2]Waste Bin detailed'!$F$20/100)</f>
        <v>358.55474234763079</v>
      </c>
      <c r="BC32" s="91">
        <f>'[2]EU Inhabitants'!AX40*('[2]Weighted Average'!AX11/1000)*('[2]Waste Bin detailed'!$F$20/100)</f>
        <v>359.84126921162374</v>
      </c>
      <c r="BD32" s="91">
        <f>'[2]EU Inhabitants'!AY40*('[2]Weighted Average'!AY11/1000)*('[2]Waste Bin detailed'!$F$20/100)</f>
        <v>361.07333483064457</v>
      </c>
      <c r="BE32" s="91">
        <f>'[2]EU Inhabitants'!AZ40*('[2]Weighted Average'!AZ11/1000)*('[2]Waste Bin detailed'!$F$20/100)</f>
        <v>362.2513630890794</v>
      </c>
    </row>
    <row r="33" spans="1:57" x14ac:dyDescent="0.35">
      <c r="A33" s="86" t="s">
        <v>636</v>
      </c>
      <c r="C33" s="86" t="s">
        <v>591</v>
      </c>
      <c r="D33" s="87" t="s">
        <v>621</v>
      </c>
      <c r="E33" s="87"/>
      <c r="F33" s="90" t="s">
        <v>66</v>
      </c>
      <c r="G33" s="91">
        <f>'[2]EU Inhabitants'!B41*('[2]Weighted Average'!B11/1000)*('[2]Waste Bin detailed'!$F$20/100)</f>
        <v>411.01317396848418</v>
      </c>
      <c r="H33" s="91">
        <f>'[2]EU Inhabitants'!C41*('[2]Weighted Average'!C11/1000)*('[2]Waste Bin detailed'!$F$20/100)</f>
        <v>413.28432767745164</v>
      </c>
      <c r="I33" s="91">
        <f>'[2]EU Inhabitants'!D41*('[2]Weighted Average'!D11/1000)*('[2]Waste Bin detailed'!$F$20/100)</f>
        <v>416.25626021059719</v>
      </c>
      <c r="J33" s="91">
        <f>'[2]EU Inhabitants'!E41*('[2]Weighted Average'!E11/1000)*('[2]Waste Bin detailed'!$F$20/100)</f>
        <v>419.59428673044499</v>
      </c>
      <c r="K33" s="91">
        <f>'[2]EU Inhabitants'!F41*('[2]Weighted Average'!F11/1000)*('[2]Waste Bin detailed'!$F$20/100)</f>
        <v>422.49906428371872</v>
      </c>
      <c r="L33" s="91">
        <f>'[2]EU Inhabitants'!G41*('[2]Weighted Average'!G11/1000)*('[2]Waste Bin detailed'!$F$20/100)</f>
        <v>425.46106219348547</v>
      </c>
      <c r="M33" s="91">
        <f>'[2]EU Inhabitants'!H41*('[2]Weighted Average'!H11/1000)*('[2]Waste Bin detailed'!$F$20/100)</f>
        <v>427.98615491643579</v>
      </c>
      <c r="N33" s="91">
        <f>'[2]EU Inhabitants'!I41*('[2]Weighted Average'!I11/1000)*('[2]Waste Bin detailed'!$F$20/100)</f>
        <v>430.76708649917401</v>
      </c>
      <c r="O33" s="91">
        <f>'[2]EU Inhabitants'!J41*('[2]Weighted Average'!J11/1000)*('[2]Waste Bin detailed'!$F$20/100)</f>
        <v>435.53947960285694</v>
      </c>
      <c r="P33" s="91">
        <f>'[2]EU Inhabitants'!K41*('[2]Weighted Average'!K11/1000)*('[2]Waste Bin detailed'!$F$20/100)</f>
        <v>441.6600052507614</v>
      </c>
      <c r="Q33" s="91">
        <f>'[2]EU Inhabitants'!L41*('[2]Weighted Average'!L11/1000)*('[2]Waste Bin detailed'!$F$20/100)</f>
        <v>446.35440423162646</v>
      </c>
      <c r="R33" s="91">
        <f>'[2]EU Inhabitants'!M41*('[2]Weighted Average'!M11/1000)*('[2]Waste Bin detailed'!$F$20/100)</f>
        <v>450.93131196161818</v>
      </c>
      <c r="S33" s="91">
        <f>'[2]EU Inhabitants'!N41*('[2]Weighted Average'!N11/1000)*('[2]Waste Bin detailed'!$F$20/100)</f>
        <v>455.71295387602589</v>
      </c>
      <c r="T33" s="91">
        <f>'[2]EU Inhabitants'!O41*('[2]Weighted Average'!O11/1000)*('[2]Waste Bin detailed'!$F$20/100)</f>
        <v>460.53646269997762</v>
      </c>
      <c r="U33" s="91">
        <f>'[2]EU Inhabitants'!P41*('[2]Weighted Average'!P11/1000)*('[2]Waste Bin detailed'!$F$20/100)</f>
        <v>466.35092918038538</v>
      </c>
      <c r="V33" s="91">
        <f>'[2]EU Inhabitants'!Q41*('[2]Weighted Average'!Q11/1000)*('[2]Waste Bin detailed'!$F$20/100)</f>
        <v>472.04750848857333</v>
      </c>
      <c r="W33" s="91">
        <f>'[2]EU Inhabitants'!R41*('[2]Weighted Average'!R11/1000)*('[2]Waste Bin detailed'!$F$20/100)</f>
        <v>477.31729565878794</v>
      </c>
      <c r="X33" s="91">
        <f>'[2]EU Inhabitants'!S41*('[2]Weighted Average'!S11/1000)*('[2]Waste Bin detailed'!$F$20/100)</f>
        <v>482.71183576473993</v>
      </c>
      <c r="Y33" s="91">
        <f>'[2]EU Inhabitants'!T41*('[2]Weighted Average'!T11/1000)*('[2]Waste Bin detailed'!$F$20/100)</f>
        <v>486.44443168090623</v>
      </c>
      <c r="Z33" s="91">
        <f>'[2]EU Inhabitants'!U41*('[2]Weighted Average'!U11/1000)*('[2]Waste Bin detailed'!$F$20/100)</f>
        <v>498.01312539301711</v>
      </c>
      <c r="AA33" s="91">
        <f>'[2]EU Inhabitants'!V41*('[2]Weighted Average'!V11/1000)*('[2]Waste Bin detailed'!$F$20/100)</f>
        <v>501.59906862790996</v>
      </c>
      <c r="AB33" s="91">
        <f>'[2]EU Inhabitants'!W41*('[2]Weighted Average'!W11/1000)*('[2]Waste Bin detailed'!$F$20/100)</f>
        <v>505.37669838023686</v>
      </c>
      <c r="AC33" s="91">
        <f>'[2]EU Inhabitants'!X41*('[2]Weighted Average'!X11/1000)*('[2]Waste Bin detailed'!$F$20/100)</f>
        <v>509.38889968742239</v>
      </c>
      <c r="AD33" s="91">
        <f>'[2]EU Inhabitants'!Y41*('[2]Weighted Average'!Y11/1000)*('[2]Waste Bin detailed'!$F$20/100)</f>
        <v>513.90525908620089</v>
      </c>
      <c r="AE33" s="91">
        <f>'[2]EU Inhabitants'!Z41*('[2]Weighted Average'!Z11/1000)*('[2]Waste Bin detailed'!$F$20/100)</f>
        <v>517.85052999268157</v>
      </c>
      <c r="AF33" s="91">
        <f>'[2]EU Inhabitants'!AA41*('[2]Weighted Average'!AA11/1000)*('[2]Waste Bin detailed'!$F$20/100)</f>
        <v>520.05431517379589</v>
      </c>
      <c r="AG33" s="91">
        <f>'[2]EU Inhabitants'!AB41*('[2]Weighted Average'!AB11/1000)*('[2]Waste Bin detailed'!$F$20/100)</f>
        <v>522.39557963362927</v>
      </c>
      <c r="AH33" s="91">
        <f>'[2]EU Inhabitants'!AC41*('[2]Weighted Average'!AC11/1000)*('[2]Waste Bin detailed'!$F$20/100)</f>
        <v>524.87839450149522</v>
      </c>
      <c r="AI33" s="91">
        <f>'[2]EU Inhabitants'!AD41*('[2]Weighted Average'!AD11/1000)*('[2]Waste Bin detailed'!$F$20/100)</f>
        <v>527.49417025321134</v>
      </c>
      <c r="AJ33" s="91">
        <f>'[2]EU Inhabitants'!AE41*('[2]Weighted Average'!AE11/1000)*('[2]Waste Bin detailed'!$F$20/100)</f>
        <v>530.04214943986881</v>
      </c>
      <c r="AK33" s="91">
        <f>'[2]EU Inhabitants'!AF41*('[2]Weighted Average'!AF11/1000)*('[2]Waste Bin detailed'!$F$20/100)</f>
        <v>532.50149236894481</v>
      </c>
      <c r="AL33" s="91">
        <f>'[2]EU Inhabitants'!AG41*('[2]Weighted Average'!AG11/1000)*('[2]Waste Bin detailed'!$F$20/100)</f>
        <v>534.84936603103404</v>
      </c>
      <c r="AM33" s="91">
        <f>'[2]EU Inhabitants'!AH41*('[2]Weighted Average'!AH11/1000)*('[2]Waste Bin detailed'!$F$20/100)</f>
        <v>537.09203119586357</v>
      </c>
      <c r="AN33" s="91">
        <f>'[2]EU Inhabitants'!AI41*('[2]Weighted Average'!AI11/1000)*('[2]Waste Bin detailed'!$F$20/100)</f>
        <v>539.23607964182679</v>
      </c>
      <c r="AO33" s="91">
        <f>'[2]EU Inhabitants'!AJ41*('[2]Weighted Average'!AJ11/1000)*('[2]Waste Bin detailed'!$F$20/100)</f>
        <v>541.28657144864178</v>
      </c>
      <c r="AP33" s="91">
        <f>'[2]EU Inhabitants'!AK41*('[2]Weighted Average'!AK11/1000)*('[2]Waste Bin detailed'!$F$20/100)</f>
        <v>543.40223506023642</v>
      </c>
      <c r="AQ33" s="91">
        <f>'[2]EU Inhabitants'!AL41*('[2]Weighted Average'!AL11/1000)*('[2]Waste Bin detailed'!$F$20/100)</f>
        <v>545.42756973252813</v>
      </c>
      <c r="AR33" s="91">
        <f>'[2]EU Inhabitants'!AM41*('[2]Weighted Average'!AM11/1000)*('[2]Waste Bin detailed'!$F$20/100)</f>
        <v>547.37297090136281</v>
      </c>
      <c r="AS33" s="91">
        <f>'[2]EU Inhabitants'!AN41*('[2]Weighted Average'!AN11/1000)*('[2]Waste Bin detailed'!$F$20/100)</f>
        <v>549.27130171974818</v>
      </c>
      <c r="AT33" s="91">
        <f>'[2]EU Inhabitants'!AO41*('[2]Weighted Average'!AO11/1000)*('[2]Waste Bin detailed'!$F$20/100)</f>
        <v>551.08346251273167</v>
      </c>
      <c r="AU33" s="91">
        <f>'[2]EU Inhabitants'!AP41*('[2]Weighted Average'!AP11/1000)*('[2]Waste Bin detailed'!$F$20/100)</f>
        <v>552.8392714572816</v>
      </c>
      <c r="AV33" s="91">
        <f>'[2]EU Inhabitants'!AQ41*('[2]Weighted Average'!AQ11/1000)*('[2]Waste Bin detailed'!$F$20/100)</f>
        <v>554.54358404332561</v>
      </c>
      <c r="AW33" s="91">
        <f>'[2]EU Inhabitants'!AR41*('[2]Weighted Average'!AR11/1000)*('[2]Waste Bin detailed'!$F$20/100)</f>
        <v>556.19815391551788</v>
      </c>
      <c r="AX33" s="91">
        <f>'[2]EU Inhabitants'!AS41*('[2]Weighted Average'!AS11/1000)*('[2]Waste Bin detailed'!$F$20/100)</f>
        <v>557.80305784509892</v>
      </c>
      <c r="AY33" s="91">
        <f>'[2]EU Inhabitants'!AT41*('[2]Weighted Average'!AT11/1000)*('[2]Waste Bin detailed'!$F$20/100)</f>
        <v>559.35760487792254</v>
      </c>
      <c r="AZ33" s="91">
        <f>'[2]EU Inhabitants'!AU41*('[2]Weighted Average'!AU11/1000)*('[2]Waste Bin detailed'!$F$20/100)</f>
        <v>560.86094183176465</v>
      </c>
      <c r="BA33" s="91">
        <f>'[2]EU Inhabitants'!AV41*('[2]Weighted Average'!AV11/1000)*('[2]Waste Bin detailed'!$F$20/100)</f>
        <v>562.33523995678047</v>
      </c>
      <c r="BB33" s="91">
        <f>'[2]EU Inhabitants'!AW41*('[2]Weighted Average'!AW11/1000)*('[2]Waste Bin detailed'!$F$20/100)</f>
        <v>563.75648108397604</v>
      </c>
      <c r="BC33" s="91">
        <f>'[2]EU Inhabitants'!AX41*('[2]Weighted Average'!AX11/1000)*('[2]Waste Bin detailed'!$F$20/100)</f>
        <v>565.12294363271701</v>
      </c>
      <c r="BD33" s="91">
        <f>'[2]EU Inhabitants'!AY41*('[2]Weighted Average'!AY11/1000)*('[2]Waste Bin detailed'!$F$20/100)</f>
        <v>566.40929044442908</v>
      </c>
      <c r="BE33" s="91">
        <f>'[2]EU Inhabitants'!AZ41*('[2]Weighted Average'!AZ11/1000)*('[2]Waste Bin detailed'!$F$20/100)</f>
        <v>567.62857855879986</v>
      </c>
    </row>
    <row r="34" spans="1:57" x14ac:dyDescent="0.35">
      <c r="A34" s="86" t="s">
        <v>636</v>
      </c>
      <c r="C34" s="86" t="s">
        <v>591</v>
      </c>
      <c r="D34" s="87" t="s">
        <v>621</v>
      </c>
      <c r="E34" s="87"/>
      <c r="F34" s="90" t="s">
        <v>67</v>
      </c>
      <c r="G34" s="91">
        <f>'[2]EU Inhabitants'!B42*('[2]Weighted Average'!B11/1000)*('[2]Waste Bin detailed'!$F$20/100)</f>
        <v>3372.41948446776</v>
      </c>
      <c r="H34" s="91">
        <f>'[2]EU Inhabitants'!C42*('[2]Weighted Average'!C11/1000)*('[2]Waste Bin detailed'!$F$20/100)</f>
        <v>3384.7166385739538</v>
      </c>
      <c r="I34" s="91">
        <f>'[2]EU Inhabitants'!D42*('[2]Weighted Average'!D11/1000)*('[2]Waste Bin detailed'!$F$20/100)</f>
        <v>3398.5692765553049</v>
      </c>
      <c r="J34" s="91">
        <f>'[2]EU Inhabitants'!E42*('[2]Weighted Average'!E11/1000)*('[2]Waste Bin detailed'!$F$20/100)</f>
        <v>3413.5830970211159</v>
      </c>
      <c r="K34" s="91">
        <f>'[2]EU Inhabitants'!F42*('[2]Weighted Average'!F11/1000)*('[2]Waste Bin detailed'!$F$20/100)</f>
        <v>3430.5132416548645</v>
      </c>
      <c r="L34" s="91">
        <f>'[2]EU Inhabitants'!G42*('[2]Weighted Average'!G11/1000)*('[2]Waste Bin detailed'!$F$20/100)</f>
        <v>3453.1040730095756</v>
      </c>
      <c r="M34" s="91">
        <f>'[2]EU Inhabitants'!H42*('[2]Weighted Average'!H11/1000)*('[2]Waste Bin detailed'!$F$20/100)</f>
        <v>3478.245072887375</v>
      </c>
      <c r="N34" s="91">
        <f>'[2]EU Inhabitants'!I42*('[2]Weighted Average'!I11/1000)*('[2]Waste Bin detailed'!$F$20/100)</f>
        <v>3503.6986180743784</v>
      </c>
      <c r="O34" s="91">
        <f>'[2]EU Inhabitants'!J42*('[2]Weighted Average'!J11/1000)*('[2]Waste Bin detailed'!$F$20/100)</f>
        <v>3531.5604506529944</v>
      </c>
      <c r="P34" s="91">
        <f>'[2]EU Inhabitants'!K42*('[2]Weighted Average'!K11/1000)*('[2]Waste Bin detailed'!$F$20/100)</f>
        <v>3557.7945803127895</v>
      </c>
      <c r="Q34" s="91">
        <f>'[2]EU Inhabitants'!L42*('[2]Weighted Average'!L11/1000)*('[2]Waste Bin detailed'!$F$20/100)</f>
        <v>3583.6625957976094</v>
      </c>
      <c r="R34" s="91">
        <f>'[2]EU Inhabitants'!M42*('[2]Weighted Average'!M11/1000)*('[2]Waste Bin detailed'!$F$20/100)</f>
        <v>3610.9719399826058</v>
      </c>
      <c r="S34" s="91">
        <f>'[2]EU Inhabitants'!N42*('[2]Weighted Average'!N11/1000)*('[2]Waste Bin detailed'!$F$20/100)</f>
        <v>3637.5567068843657</v>
      </c>
      <c r="T34" s="91">
        <f>'[2]EU Inhabitants'!O42*('[2]Weighted Average'!O11/1000)*('[2]Waste Bin detailed'!$F$20/100)</f>
        <v>3660.967843542941</v>
      </c>
      <c r="U34" s="91">
        <f>'[2]EU Inhabitants'!P42*('[2]Weighted Average'!P11/1000)*('[2]Waste Bin detailed'!$F$20/100)</f>
        <v>3686.9292125067591</v>
      </c>
      <c r="V34" s="91">
        <f>'[2]EU Inhabitants'!Q42*('[2]Weighted Average'!Q11/1000)*('[2]Waste Bin detailed'!$F$20/100)</f>
        <v>3716.3296718609718</v>
      </c>
      <c r="W34" s="91">
        <f>'[2]EU Inhabitants'!R42*('[2]Weighted Average'!R11/1000)*('[2]Waste Bin detailed'!$F$20/100)</f>
        <v>3747.5773123688659</v>
      </c>
      <c r="X34" s="91">
        <f>'[2]EU Inhabitants'!S42*('[2]Weighted Average'!S11/1000)*('[2]Waste Bin detailed'!$F$20/100)</f>
        <v>3774.9935161824819</v>
      </c>
      <c r="Y34" s="91">
        <f>'[2]EU Inhabitants'!T42*('[2]Weighted Average'!T11/1000)*('[2]Waste Bin detailed'!$F$20/100)</f>
        <v>3799.8488958539469</v>
      </c>
      <c r="Z34" s="91">
        <f>'[2]EU Inhabitants'!U42*('[2]Weighted Average'!U11/1000)*('[2]Waste Bin detailed'!$F$20/100)</f>
        <v>3884.4908027721672</v>
      </c>
      <c r="AA34" s="91">
        <f>'[2]EU Inhabitants'!V42*('[2]Weighted Average'!V11/1000)*('[2]Waste Bin detailed'!$F$20/100)</f>
        <v>3906.555952258243</v>
      </c>
      <c r="AB34" s="91">
        <f>'[2]EU Inhabitants'!W42*('[2]Weighted Average'!W11/1000)*('[2]Waste Bin detailed'!$F$20/100)</f>
        <v>3906.8022009741185</v>
      </c>
      <c r="AC34" s="91">
        <f>'[2]EU Inhabitants'!X42*('[2]Weighted Average'!X11/1000)*('[2]Waste Bin detailed'!$F$20/100)</f>
        <v>3906.9554461633325</v>
      </c>
      <c r="AD34" s="91">
        <f>'[2]EU Inhabitants'!Y42*('[2]Weighted Average'!Y11/1000)*('[2]Waste Bin detailed'!$F$20/100)</f>
        <v>3907.3481789964981</v>
      </c>
      <c r="AE34" s="91">
        <f>'[2]EU Inhabitants'!Z42*('[2]Weighted Average'!Z11/1000)*('[2]Waste Bin detailed'!$F$20/100)</f>
        <v>3906.4699912759984</v>
      </c>
      <c r="AF34" s="91">
        <f>'[2]EU Inhabitants'!AA42*('[2]Weighted Average'!AA11/1000)*('[2]Waste Bin detailed'!$F$20/100)</f>
        <v>3906.1773865884243</v>
      </c>
      <c r="AG34" s="91">
        <f>'[2]EU Inhabitants'!AB42*('[2]Weighted Average'!AB11/1000)*('[2]Waste Bin detailed'!$F$20/100)</f>
        <v>3906.0089328952176</v>
      </c>
      <c r="AH34" s="91">
        <f>'[2]EU Inhabitants'!AC42*('[2]Weighted Average'!AC11/1000)*('[2]Waste Bin detailed'!$F$20/100)</f>
        <v>3905.9686465110544</v>
      </c>
      <c r="AI34" s="91">
        <f>'[2]EU Inhabitants'!AD42*('[2]Weighted Average'!AD11/1000)*('[2]Waste Bin detailed'!$F$20/100)</f>
        <v>3906.0528473514473</v>
      </c>
      <c r="AJ34" s="91">
        <f>'[2]EU Inhabitants'!AE42*('[2]Weighted Average'!AE11/1000)*('[2]Waste Bin detailed'!$F$20/100)</f>
        <v>3906.1287805453558</v>
      </c>
      <c r="AK34" s="91">
        <f>'[2]EU Inhabitants'!AF42*('[2]Weighted Average'!AF11/1000)*('[2]Waste Bin detailed'!$F$20/100)</f>
        <v>3906.1895032255229</v>
      </c>
      <c r="AL34" s="91">
        <f>'[2]EU Inhabitants'!AG42*('[2]Weighted Average'!AG11/1000)*('[2]Waste Bin detailed'!$F$20/100)</f>
        <v>3906.2396030041268</v>
      </c>
      <c r="AM34" s="91">
        <f>'[2]EU Inhabitants'!AH42*('[2]Weighted Average'!AH11/1000)*('[2]Waste Bin detailed'!$F$20/100)</f>
        <v>3906.278158061556</v>
      </c>
      <c r="AN34" s="91">
        <f>'[2]EU Inhabitants'!AI42*('[2]Weighted Average'!AI11/1000)*('[2]Waste Bin detailed'!$F$20/100)</f>
        <v>3906.3104444648293</v>
      </c>
      <c r="AO34" s="91">
        <f>'[2]EU Inhabitants'!AJ42*('[2]Weighted Average'!AJ11/1000)*('[2]Waste Bin detailed'!$F$20/100)</f>
        <v>3906.3402644623793</v>
      </c>
      <c r="AP34" s="91">
        <f>'[2]EU Inhabitants'!AK42*('[2]Weighted Average'!AK11/1000)*('[2]Waste Bin detailed'!$F$20/100)</f>
        <v>3906.3766549971492</v>
      </c>
      <c r="AQ34" s="91">
        <f>'[2]EU Inhabitants'!AL42*('[2]Weighted Average'!AL11/1000)*('[2]Waste Bin detailed'!$F$20/100)</f>
        <v>3906.3961304311424</v>
      </c>
      <c r="AR34" s="91">
        <f>'[2]EU Inhabitants'!AM42*('[2]Weighted Average'!AM11/1000)*('[2]Waste Bin detailed'!$F$20/100)</f>
        <v>3906.412349036234</v>
      </c>
      <c r="AS34" s="91">
        <f>'[2]EU Inhabitants'!AN42*('[2]Weighted Average'!AN11/1000)*('[2]Waste Bin detailed'!$F$20/100)</f>
        <v>3906.4211486513191</v>
      </c>
      <c r="AT34" s="91">
        <f>'[2]EU Inhabitants'!AO42*('[2]Weighted Average'!AO11/1000)*('[2]Waste Bin detailed'!$F$20/100)</f>
        <v>3906.4255564358637</v>
      </c>
      <c r="AU34" s="91">
        <f>'[2]EU Inhabitants'!AP42*('[2]Weighted Average'!AP11/1000)*('[2]Waste Bin detailed'!$F$20/100)</f>
        <v>3906.4299885297737</v>
      </c>
      <c r="AV34" s="91">
        <f>'[2]EU Inhabitants'!AQ42*('[2]Weighted Average'!AQ11/1000)*('[2]Waste Bin detailed'!$F$20/100)</f>
        <v>3906.4337518564889</v>
      </c>
      <c r="AW34" s="91">
        <f>'[2]EU Inhabitants'!AR42*('[2]Weighted Average'!AR11/1000)*('[2]Waste Bin detailed'!$F$20/100)</f>
        <v>3906.4364805020232</v>
      </c>
      <c r="AX34" s="91">
        <f>'[2]EU Inhabitants'!AS42*('[2]Weighted Average'!AS11/1000)*('[2]Waste Bin detailed'!$F$20/100)</f>
        <v>3906.440762897977</v>
      </c>
      <c r="AY34" s="91">
        <f>'[2]EU Inhabitants'!AT42*('[2]Weighted Average'!AT11/1000)*('[2]Waste Bin detailed'!$F$20/100)</f>
        <v>3906.4446105896659</v>
      </c>
      <c r="AZ34" s="91">
        <f>'[2]EU Inhabitants'!AU42*('[2]Weighted Average'!AU11/1000)*('[2]Waste Bin detailed'!$F$20/100)</f>
        <v>3906.4481749272522</v>
      </c>
      <c r="BA34" s="91">
        <f>'[2]EU Inhabitants'!AV42*('[2]Weighted Average'!AV11/1000)*('[2]Waste Bin detailed'!$F$20/100)</f>
        <v>3906.456887278358</v>
      </c>
      <c r="BB34" s="91">
        <f>'[2]EU Inhabitants'!AW42*('[2]Weighted Average'!AW11/1000)*('[2]Waste Bin detailed'!$F$20/100)</f>
        <v>3906.4718825487025</v>
      </c>
      <c r="BC34" s="91">
        <f>'[2]EU Inhabitants'!AX42*('[2]Weighted Average'!AX11/1000)*('[2]Waste Bin detailed'!$F$20/100)</f>
        <v>3906.4868575577534</v>
      </c>
      <c r="BD34" s="91">
        <f>'[2]EU Inhabitants'!AY42*('[2]Weighted Average'!AY11/1000)*('[2]Waste Bin detailed'!$F$20/100)</f>
        <v>3906.4983112889813</v>
      </c>
      <c r="BE34" s="91">
        <f>'[2]EU Inhabitants'!AZ42*('[2]Weighted Average'!AZ11/1000)*('[2]Waste Bin detailed'!$F$20/100)</f>
        <v>3906.5070847456705</v>
      </c>
    </row>
    <row r="35" spans="1:57" x14ac:dyDescent="0.35">
      <c r="A35" s="86" t="s">
        <v>636</v>
      </c>
      <c r="C35" s="86" t="s">
        <v>591</v>
      </c>
      <c r="D35" s="87" t="s">
        <v>621</v>
      </c>
      <c r="F35" s="92" t="s">
        <v>630</v>
      </c>
      <c r="G35" s="91">
        <f>SUM(G4:G34)</f>
        <v>28637.25307444431</v>
      </c>
      <c r="H35" s="91">
        <f t="shared" ref="H35:BE35" si="0">SUM(H4:H34)</f>
        <v>28697.419599542136</v>
      </c>
      <c r="I35" s="91">
        <f t="shared" si="0"/>
        <v>28743.995584829558</v>
      </c>
      <c r="J35" s="91">
        <f t="shared" si="0"/>
        <v>28848.183484515957</v>
      </c>
      <c r="K35" s="91">
        <f t="shared" si="0"/>
        <v>28960.912552840473</v>
      </c>
      <c r="L35" s="91">
        <f t="shared" si="0"/>
        <v>29085.493131114446</v>
      </c>
      <c r="M35" s="91">
        <f t="shared" si="0"/>
        <v>29195.730721519176</v>
      </c>
      <c r="N35" s="91">
        <f t="shared" si="0"/>
        <v>29303.86901117122</v>
      </c>
      <c r="O35" s="91">
        <f t="shared" si="0"/>
        <v>29420.843114596064</v>
      </c>
      <c r="P35" s="91">
        <f t="shared" si="0"/>
        <v>29527.359031892214</v>
      </c>
      <c r="Q35" s="91">
        <f t="shared" si="0"/>
        <v>29589.474011109731</v>
      </c>
      <c r="R35" s="91">
        <f t="shared" si="0"/>
        <v>29569.230109165019</v>
      </c>
      <c r="S35" s="91">
        <f t="shared" si="0"/>
        <v>29635.940674919169</v>
      </c>
      <c r="T35" s="91">
        <f t="shared" si="0"/>
        <v>29707.802774960546</v>
      </c>
      <c r="U35" s="91">
        <f t="shared" si="0"/>
        <v>29839.124649503821</v>
      </c>
      <c r="V35" s="91">
        <f t="shared" si="0"/>
        <v>29926.977675560876</v>
      </c>
      <c r="W35" s="91">
        <f t="shared" si="0"/>
        <v>30039.079840259779</v>
      </c>
      <c r="X35" s="91">
        <f t="shared" si="0"/>
        <v>30122.070967772193</v>
      </c>
      <c r="Y35" s="91">
        <f t="shared" si="0"/>
        <v>30193.627828313955</v>
      </c>
      <c r="Z35" s="91">
        <f t="shared" si="0"/>
        <v>30741.328462579568</v>
      </c>
      <c r="AA35" s="91">
        <f t="shared" si="0"/>
        <v>30823.716929420163</v>
      </c>
      <c r="AB35" s="91">
        <f t="shared" si="0"/>
        <v>30802.812703342133</v>
      </c>
      <c r="AC35" s="91">
        <f t="shared" si="0"/>
        <v>30794.962075072945</v>
      </c>
      <c r="AD35" s="91">
        <f t="shared" si="0"/>
        <v>30924.581233162648</v>
      </c>
      <c r="AE35" s="91">
        <f t="shared" si="0"/>
        <v>31161.403208580643</v>
      </c>
      <c r="AF35" s="91">
        <f t="shared" si="0"/>
        <v>31180.84960986087</v>
      </c>
      <c r="AG35" s="91">
        <f t="shared" si="0"/>
        <v>31191.561397161247</v>
      </c>
      <c r="AH35" s="91">
        <f t="shared" si="0"/>
        <v>31194.107383921932</v>
      </c>
      <c r="AI35" s="91">
        <f t="shared" si="0"/>
        <v>31187.257254022876</v>
      </c>
      <c r="AJ35" s="91">
        <f t="shared" si="0"/>
        <v>31182.108615316196</v>
      </c>
      <c r="AK35" s="91">
        <f t="shared" si="0"/>
        <v>31177.063017759334</v>
      </c>
      <c r="AL35" s="91">
        <f t="shared" si="0"/>
        <v>31171.498991482153</v>
      </c>
      <c r="AM35" s="91">
        <f t="shared" si="0"/>
        <v>31165.490340293934</v>
      </c>
      <c r="AN35" s="91">
        <f t="shared" si="0"/>
        <v>31160.145502609117</v>
      </c>
      <c r="AO35" s="91">
        <f t="shared" si="0"/>
        <v>31155.090317425664</v>
      </c>
      <c r="AP35" s="91">
        <f t="shared" si="0"/>
        <v>31159.208798126623</v>
      </c>
      <c r="AQ35" s="91">
        <f t="shared" si="0"/>
        <v>31161.830296968379</v>
      </c>
      <c r="AR35" s="91">
        <f t="shared" si="0"/>
        <v>31162.977228068823</v>
      </c>
      <c r="AS35" s="91">
        <f t="shared" si="0"/>
        <v>31162.607567445495</v>
      </c>
      <c r="AT35" s="91">
        <f t="shared" si="0"/>
        <v>31160.065529496082</v>
      </c>
      <c r="AU35" s="91">
        <f t="shared" si="0"/>
        <v>31156.136726056029</v>
      </c>
      <c r="AV35" s="91">
        <f t="shared" si="0"/>
        <v>31149.9311846538</v>
      </c>
      <c r="AW35" s="91">
        <f t="shared" si="0"/>
        <v>31141.285182669089</v>
      </c>
      <c r="AX35" s="91">
        <f t="shared" si="0"/>
        <v>31130.082034531726</v>
      </c>
      <c r="AY35" s="91">
        <f t="shared" si="0"/>
        <v>31116.127242426657</v>
      </c>
      <c r="AZ35" s="91">
        <f t="shared" si="0"/>
        <v>31099.374915162156</v>
      </c>
      <c r="BA35" s="91">
        <f t="shared" si="0"/>
        <v>31080.22821730798</v>
      </c>
      <c r="BB35" s="91">
        <f t="shared" si="0"/>
        <v>31057.776776765219</v>
      </c>
      <c r="BC35" s="91">
        <f t="shared" si="0"/>
        <v>31032.428425864615</v>
      </c>
      <c r="BD35" s="91">
        <f t="shared" si="0"/>
        <v>31003.514516101186</v>
      </c>
      <c r="BE35" s="91">
        <f t="shared" si="0"/>
        <v>30971.746822137389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13224-4E25-4C5A-936D-5C7212B6F869}">
  <sheetPr>
    <tabColor rgb="FFFF0000"/>
  </sheetPr>
  <dimension ref="A1:AZ95"/>
  <sheetViews>
    <sheetView topLeftCell="G1" zoomScale="63" zoomScaleNormal="63" workbookViewId="0"/>
  </sheetViews>
  <sheetFormatPr baseColWidth="10" defaultRowHeight="14.5" x14ac:dyDescent="0.35"/>
  <cols>
    <col min="1" max="1" width="27.26953125" customWidth="1"/>
    <col min="2" max="3" width="12.26953125" customWidth="1"/>
    <col min="4" max="4" width="12" customWidth="1"/>
    <col min="5" max="12" width="11" customWidth="1"/>
    <col min="13" max="22" width="11.26953125" bestFit="1" customWidth="1"/>
    <col min="44" max="52" width="12.26953125" customWidth="1"/>
  </cols>
  <sheetData>
    <row r="1" spans="1:52" x14ac:dyDescent="0.35">
      <c r="A1" s="26" t="s">
        <v>32</v>
      </c>
      <c r="B1" s="26" t="s">
        <v>33</v>
      </c>
      <c r="C1" s="94" t="s">
        <v>3</v>
      </c>
      <c r="D1" s="94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</row>
    <row r="2" spans="1:52" x14ac:dyDescent="0.35">
      <c r="A2" s="26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95" t="s">
        <v>592</v>
      </c>
      <c r="N2" s="95"/>
      <c r="O2" s="95"/>
      <c r="P2" s="95"/>
      <c r="Q2" s="95"/>
      <c r="R2" s="95"/>
      <c r="S2" s="95"/>
      <c r="T2" s="95"/>
      <c r="U2" s="95"/>
      <c r="V2" s="95"/>
      <c r="W2" s="95"/>
    </row>
    <row r="3" spans="1:52" x14ac:dyDescent="0.35">
      <c r="A3" s="32" t="s">
        <v>609</v>
      </c>
      <c r="M3" s="33">
        <v>2011</v>
      </c>
      <c r="N3" s="33">
        <v>2012</v>
      </c>
      <c r="O3" s="33">
        <v>2013</v>
      </c>
      <c r="P3" s="33">
        <v>2014</v>
      </c>
      <c r="Q3" s="33">
        <v>2015</v>
      </c>
      <c r="R3" s="33">
        <v>2016</v>
      </c>
      <c r="S3" s="33">
        <v>2017</v>
      </c>
      <c r="T3" s="33">
        <v>2018</v>
      </c>
      <c r="U3" s="33">
        <v>2019</v>
      </c>
      <c r="V3" s="33">
        <v>2020</v>
      </c>
      <c r="W3" s="33">
        <v>2021</v>
      </c>
    </row>
    <row r="4" spans="1:52" x14ac:dyDescent="0.35">
      <c r="A4" s="34" t="s">
        <v>34</v>
      </c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7">
        <v>0.18481758028288714</v>
      </c>
      <c r="N4" s="37">
        <v>0.19384222991437419</v>
      </c>
      <c r="O4" s="37">
        <v>0.16037997717669555</v>
      </c>
      <c r="P4" s="37">
        <v>0.15326883611844033</v>
      </c>
      <c r="Q4" s="37">
        <v>0.1622497055359246</v>
      </c>
      <c r="R4" s="37">
        <v>0.19586840091813312</v>
      </c>
      <c r="S4" s="37">
        <v>0.22318019106377857</v>
      </c>
      <c r="T4" s="37">
        <v>0.21457006454309163</v>
      </c>
      <c r="U4" s="37">
        <v>0.25059255472417163</v>
      </c>
      <c r="V4" s="37">
        <v>0.26727809221428211</v>
      </c>
      <c r="W4" s="5">
        <v>0.26254479902564287</v>
      </c>
    </row>
    <row r="5" spans="1:52" x14ac:dyDescent="0.35">
      <c r="A5" s="34" t="s">
        <v>35</v>
      </c>
      <c r="B5" s="35"/>
      <c r="C5" s="35"/>
      <c r="D5" s="35"/>
      <c r="E5" s="35"/>
      <c r="F5" s="35"/>
      <c r="G5" s="35"/>
      <c r="H5" s="35"/>
      <c r="I5" s="35"/>
      <c r="J5" s="35"/>
      <c r="K5" s="35"/>
      <c r="L5" s="35"/>
      <c r="M5" s="37">
        <v>0.14669656203288489</v>
      </c>
      <c r="N5" s="37">
        <v>0.15329538645895746</v>
      </c>
      <c r="O5" s="37">
        <v>0.16602759578515142</v>
      </c>
      <c r="P5" s="37">
        <v>0.1799279267787097</v>
      </c>
      <c r="Q5" s="37">
        <v>0.18367346938775511</v>
      </c>
      <c r="R5" s="37">
        <v>0.21285408872260822</v>
      </c>
      <c r="S5" s="37">
        <v>0.23083031573597612</v>
      </c>
      <c r="T5" s="37">
        <v>0.24779044447290893</v>
      </c>
      <c r="U5" s="37">
        <v>0.26529182405263801</v>
      </c>
      <c r="V5" s="37">
        <v>0.26659617637813277</v>
      </c>
      <c r="W5" s="5"/>
    </row>
    <row r="6" spans="1:52" x14ac:dyDescent="0.35">
      <c r="A6" s="34" t="s">
        <v>36</v>
      </c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7">
        <v>0.17109546333046627</v>
      </c>
      <c r="N6" s="37">
        <v>0.17038965380650445</v>
      </c>
      <c r="O6" s="37">
        <v>0.16818091354850148</v>
      </c>
      <c r="P6" s="37">
        <v>0.19317225998192747</v>
      </c>
      <c r="Q6" s="37">
        <v>0.18573549264486389</v>
      </c>
      <c r="R6" s="37">
        <v>0.18285432407124627</v>
      </c>
      <c r="S6" s="37">
        <v>0.21098165241979366</v>
      </c>
      <c r="T6" s="37">
        <v>0.21692365983743556</v>
      </c>
      <c r="U6" s="37">
        <v>0.2293612804972229</v>
      </c>
      <c r="V6" s="37">
        <v>0.25424814150553404</v>
      </c>
      <c r="W6" s="5">
        <v>0.27575322657019724</v>
      </c>
    </row>
    <row r="7" spans="1:52" x14ac:dyDescent="0.35">
      <c r="A7" s="34" t="s">
        <v>37</v>
      </c>
      <c r="B7" s="35"/>
      <c r="C7" s="35"/>
      <c r="D7" s="35"/>
      <c r="E7" s="35"/>
      <c r="F7" s="35"/>
      <c r="G7" s="35"/>
      <c r="H7" s="35"/>
      <c r="I7" s="35"/>
      <c r="J7" s="35"/>
      <c r="K7" s="35"/>
      <c r="L7" s="35"/>
      <c r="M7" s="37">
        <v>0.25437981779957952</v>
      </c>
      <c r="N7" s="37">
        <v>0.24209332009644025</v>
      </c>
      <c r="O7" s="37">
        <v>0.24153752767264161</v>
      </c>
      <c r="P7" s="37">
        <v>0.28992319915254233</v>
      </c>
      <c r="Q7" s="37">
        <v>0.27397236704003852</v>
      </c>
      <c r="R7" s="37">
        <v>0.32082876051747644</v>
      </c>
      <c r="S7" s="37">
        <v>0.2796349942062572</v>
      </c>
      <c r="T7" s="37">
        <v>0.30467549571961661</v>
      </c>
      <c r="U7" s="37">
        <v>0.30520468507779758</v>
      </c>
      <c r="V7" s="37">
        <v>0.33060322584913399</v>
      </c>
      <c r="W7" s="5">
        <v>0.35018709807524256</v>
      </c>
    </row>
    <row r="8" spans="1:52" x14ac:dyDescent="0.35">
      <c r="A8" s="38" t="s">
        <v>594</v>
      </c>
      <c r="B8" s="39"/>
      <c r="C8" s="39"/>
      <c r="D8" s="39"/>
      <c r="E8" s="39"/>
      <c r="F8" s="39"/>
      <c r="G8" s="39"/>
      <c r="H8" s="39"/>
      <c r="I8" s="39"/>
      <c r="J8" s="39"/>
      <c r="K8" s="39"/>
      <c r="L8" s="39"/>
      <c r="M8" s="40">
        <v>0.17258094985619027</v>
      </c>
      <c r="N8" s="40">
        <v>0.1775629956349162</v>
      </c>
      <c r="O8" s="40">
        <v>0.16785280785896275</v>
      </c>
      <c r="P8" s="40">
        <v>0.17758467417606377</v>
      </c>
      <c r="Q8" s="40">
        <v>0.17991069169914584</v>
      </c>
      <c r="R8" s="40">
        <v>0.2044745942361407</v>
      </c>
      <c r="S8" s="40">
        <v>0.22565983609245185</v>
      </c>
      <c r="T8" s="40">
        <v>0.23030642718474034</v>
      </c>
      <c r="U8" s="40">
        <v>0.25324377035120027</v>
      </c>
      <c r="V8" s="41">
        <v>0.26724155193912968</v>
      </c>
      <c r="W8" s="42">
        <v>0.27345863997715752</v>
      </c>
    </row>
    <row r="9" spans="1:52" x14ac:dyDescent="0.35">
      <c r="A9" s="26"/>
      <c r="B9" s="26"/>
      <c r="C9" s="26"/>
      <c r="D9" s="6"/>
      <c r="E9" s="6"/>
      <c r="F9" s="6"/>
      <c r="G9" s="6"/>
      <c r="H9" s="6"/>
      <c r="I9" s="6"/>
      <c r="J9" s="6"/>
      <c r="K9" s="6"/>
      <c r="L9" s="6"/>
      <c r="M9" s="26"/>
      <c r="N9" s="26"/>
      <c r="O9" s="26"/>
      <c r="P9" s="26"/>
      <c r="Q9" s="26"/>
      <c r="R9" s="26"/>
      <c r="S9" s="26"/>
      <c r="T9" s="26"/>
      <c r="U9" s="26"/>
      <c r="V9" s="7"/>
      <c r="X9" s="16" t="s">
        <v>595</v>
      </c>
    </row>
    <row r="10" spans="1:52" x14ac:dyDescent="0.35">
      <c r="A10" s="26"/>
      <c r="B10" s="96" t="s">
        <v>38</v>
      </c>
      <c r="C10" s="96"/>
      <c r="D10" s="96"/>
      <c r="E10" s="96"/>
      <c r="F10" s="96"/>
      <c r="G10" s="96"/>
      <c r="H10" s="96"/>
      <c r="I10" s="96"/>
      <c r="J10" s="96"/>
      <c r="K10" s="96"/>
      <c r="L10" s="96"/>
      <c r="M10" s="97" t="s">
        <v>39</v>
      </c>
      <c r="N10" s="97"/>
      <c r="O10" s="97"/>
      <c r="P10" s="97"/>
      <c r="Q10" s="97"/>
      <c r="R10" s="97"/>
      <c r="S10" s="97"/>
      <c r="T10" s="97"/>
      <c r="U10" s="97"/>
      <c r="V10" s="97"/>
      <c r="W10" s="97"/>
      <c r="X10" s="98" t="s">
        <v>40</v>
      </c>
      <c r="Y10" s="98"/>
      <c r="Z10" s="98"/>
      <c r="AA10" s="98"/>
      <c r="AB10" s="98"/>
      <c r="AC10" s="98"/>
      <c r="AD10" s="98"/>
      <c r="AE10" s="98"/>
      <c r="AF10" s="98"/>
      <c r="AG10" s="98"/>
      <c r="AH10" s="98"/>
      <c r="AI10" s="98"/>
      <c r="AJ10" s="98"/>
      <c r="AK10" s="98"/>
      <c r="AL10" s="98"/>
      <c r="AM10" s="98"/>
      <c r="AN10" s="98"/>
      <c r="AO10" s="98"/>
      <c r="AP10" s="98"/>
      <c r="AQ10" s="98"/>
      <c r="AR10" s="98"/>
      <c r="AS10" s="98"/>
      <c r="AT10" s="98"/>
      <c r="AU10" s="98"/>
      <c r="AV10" s="98"/>
      <c r="AW10" s="98"/>
      <c r="AX10" s="98"/>
      <c r="AY10" s="98"/>
      <c r="AZ10" s="98"/>
    </row>
    <row r="11" spans="1:52" x14ac:dyDescent="0.35">
      <c r="A11" s="26"/>
      <c r="B11" s="8">
        <v>2000</v>
      </c>
      <c r="C11" s="8">
        <v>2001</v>
      </c>
      <c r="D11" s="8">
        <v>2002</v>
      </c>
      <c r="E11" s="8">
        <v>2003</v>
      </c>
      <c r="F11" s="8">
        <v>2004</v>
      </c>
      <c r="G11" s="8">
        <v>2005</v>
      </c>
      <c r="H11" s="8">
        <v>2006</v>
      </c>
      <c r="I11" s="8">
        <v>2007</v>
      </c>
      <c r="J11" s="8">
        <v>2008</v>
      </c>
      <c r="K11" s="8">
        <v>2009</v>
      </c>
      <c r="L11" s="8">
        <v>2010</v>
      </c>
      <c r="M11" s="9">
        <v>2011</v>
      </c>
      <c r="N11" s="9">
        <v>2012</v>
      </c>
      <c r="O11" s="9">
        <v>2013</v>
      </c>
      <c r="P11" s="9">
        <v>2014</v>
      </c>
      <c r="Q11" s="9">
        <v>2015</v>
      </c>
      <c r="R11" s="9">
        <v>2016</v>
      </c>
      <c r="S11" s="9">
        <v>2017</v>
      </c>
      <c r="T11" s="9">
        <v>2018</v>
      </c>
      <c r="U11" s="9">
        <v>2019</v>
      </c>
      <c r="V11" s="9">
        <v>2020</v>
      </c>
      <c r="W11" s="9">
        <v>2021</v>
      </c>
      <c r="X11" s="10">
        <v>2022</v>
      </c>
      <c r="Y11" s="10">
        <v>2023</v>
      </c>
      <c r="Z11" s="10">
        <v>2024</v>
      </c>
      <c r="AA11" s="10">
        <v>2025</v>
      </c>
      <c r="AB11" s="10">
        <v>2026</v>
      </c>
      <c r="AC11" s="10">
        <v>2027</v>
      </c>
      <c r="AD11" s="10">
        <v>2028</v>
      </c>
      <c r="AE11" s="10">
        <v>2029</v>
      </c>
      <c r="AF11" s="10">
        <v>2030</v>
      </c>
      <c r="AG11" s="10">
        <v>2031</v>
      </c>
      <c r="AH11" s="10">
        <v>2032</v>
      </c>
      <c r="AI11" s="10">
        <v>2033</v>
      </c>
      <c r="AJ11" s="10">
        <v>2034</v>
      </c>
      <c r="AK11" s="10">
        <v>2035</v>
      </c>
      <c r="AL11" s="10">
        <v>2036</v>
      </c>
      <c r="AM11" s="10">
        <v>2037</v>
      </c>
      <c r="AN11" s="10">
        <v>2038</v>
      </c>
      <c r="AO11" s="10">
        <v>2039</v>
      </c>
      <c r="AP11" s="10">
        <v>2040</v>
      </c>
      <c r="AQ11" s="10">
        <v>2041</v>
      </c>
      <c r="AR11" s="10">
        <v>2042</v>
      </c>
      <c r="AS11" s="10">
        <v>2043</v>
      </c>
      <c r="AT11" s="10">
        <v>2044</v>
      </c>
      <c r="AU11" s="10">
        <v>2045</v>
      </c>
      <c r="AV11" s="10">
        <v>2046</v>
      </c>
      <c r="AW11" s="10">
        <v>2047</v>
      </c>
      <c r="AX11" s="10">
        <v>2048</v>
      </c>
      <c r="AY11" s="10">
        <v>2049</v>
      </c>
      <c r="AZ11" s="10">
        <v>2050</v>
      </c>
    </row>
    <row r="12" spans="1:52" x14ac:dyDescent="0.35">
      <c r="A12" s="26" t="s">
        <v>41</v>
      </c>
      <c r="B12" s="11">
        <f>C12/1.34</f>
        <v>40.986401057268715</v>
      </c>
      <c r="C12" s="11">
        <f>D12/1.34</f>
        <v>54.921777416740085</v>
      </c>
      <c r="D12" s="11">
        <f>E12/1.5</f>
        <v>73.59518173843172</v>
      </c>
      <c r="E12" s="11">
        <f>F12/1.5</f>
        <v>110.39277260764759</v>
      </c>
      <c r="F12" s="11">
        <f>G12/1.22</f>
        <v>165.58915891147137</v>
      </c>
      <c r="G12" s="11">
        <f>H12/1.18</f>
        <v>202.01877387199508</v>
      </c>
      <c r="H12" s="11">
        <f>I12/1.19</f>
        <v>238.38215316895418</v>
      </c>
      <c r="I12" s="11">
        <f>J12/1.35</f>
        <v>283.67476227105544</v>
      </c>
      <c r="J12" s="11">
        <f>K12/(1-0.26)</f>
        <v>382.96092906592486</v>
      </c>
      <c r="K12" s="11">
        <f>L12/1.68</f>
        <v>283.39108750878438</v>
      </c>
      <c r="L12" s="11">
        <f>M12/1.31</f>
        <v>476.09702701475771</v>
      </c>
      <c r="M12" s="12">
        <f>$M$8*'[3]Eurostat POM Portables GU'!M3</f>
        <v>623.6871053893326</v>
      </c>
      <c r="N12" s="12">
        <f>$N$8*'[3]Eurostat POM Portables GU'!N3</f>
        <v>660.03355751840922</v>
      </c>
      <c r="O12" s="12">
        <f>$O$8*'[3]Eurostat POM Portables GU'!O3</f>
        <v>653.2072587179307</v>
      </c>
      <c r="P12" s="12">
        <f>$P$8*'[3]Eurostat POM Portables GU'!P3</f>
        <v>725.72321219747585</v>
      </c>
      <c r="Q12" s="12">
        <f>$Q$8*'[3]Eurostat POM Portables GU'!Q3</f>
        <v>818.10624218069665</v>
      </c>
      <c r="R12" s="12">
        <f>$R$8*'[3]Eurostat POM Portables GU'!R3</f>
        <v>962.67654796159206</v>
      </c>
      <c r="S12" s="12">
        <f>$S$8*'[3]Eurostat POM Portables GU'!S3</f>
        <v>1070.8969416034549</v>
      </c>
      <c r="T12" s="12">
        <f>$T$8*'[3]Eurostat POM Portables GU'!T3</f>
        <v>1255.0413467437095</v>
      </c>
      <c r="U12" s="12">
        <f>$U$8*'[3]Eurostat POM Portables GU'!U3</f>
        <v>1458.7969499847934</v>
      </c>
      <c r="V12" s="12">
        <f>$V$8*'[3]Eurostat POM Portables GU'!V3</f>
        <v>1696.1778836893959</v>
      </c>
      <c r="W12" s="12">
        <f>$W$8*'[3]Eurostat POM Portables GU'!W3</f>
        <v>1678.7625908197701</v>
      </c>
      <c r="X12" s="13">
        <f>W12+(W12*W$44)</f>
        <v>1846.6388499017471</v>
      </c>
      <c r="Y12" s="13">
        <f t="shared" ref="Y12:AZ12" si="0">X12+(X12*X$44)</f>
        <v>2031.3027348919218</v>
      </c>
      <c r="Z12" s="13">
        <f t="shared" si="0"/>
        <v>2234.4330083811137</v>
      </c>
      <c r="AA12" s="13">
        <f t="shared" si="0"/>
        <v>2457.8763092192253</v>
      </c>
      <c r="AB12" s="13">
        <f t="shared" si="0"/>
        <v>2703.6639401411476</v>
      </c>
      <c r="AC12" s="13">
        <f t="shared" si="0"/>
        <v>2974.0303341552622</v>
      </c>
      <c r="AD12" s="13">
        <f t="shared" si="0"/>
        <v>3271.4333675707885</v>
      </c>
      <c r="AE12" s="13">
        <f t="shared" si="0"/>
        <v>3598.5767043278674</v>
      </c>
      <c r="AF12" s="13">
        <f t="shared" si="0"/>
        <v>3958.4343747606545</v>
      </c>
      <c r="AG12" s="13">
        <f t="shared" si="0"/>
        <v>4354.2778122367199</v>
      </c>
      <c r="AH12" s="13">
        <f t="shared" si="0"/>
        <v>4789.7055934603923</v>
      </c>
      <c r="AI12" s="13">
        <f t="shared" si="0"/>
        <v>5268.6761528064317</v>
      </c>
      <c r="AJ12" s="13">
        <f t="shared" si="0"/>
        <v>5795.5437680870746</v>
      </c>
      <c r="AK12" s="13">
        <f t="shared" si="0"/>
        <v>6375.0981448957818</v>
      </c>
      <c r="AL12" s="13">
        <f t="shared" si="0"/>
        <v>7012.6079593853601</v>
      </c>
      <c r="AM12" s="13">
        <f t="shared" si="0"/>
        <v>7713.868755323896</v>
      </c>
      <c r="AN12" s="13">
        <f t="shared" si="0"/>
        <v>8485.2556308562853</v>
      </c>
      <c r="AO12" s="13">
        <f t="shared" si="0"/>
        <v>9333.7811939419134</v>
      </c>
      <c r="AP12" s="13">
        <f t="shared" si="0"/>
        <v>10267.159313336106</v>
      </c>
      <c r="AQ12" s="13">
        <f t="shared" si="0"/>
        <v>11293.875244669716</v>
      </c>
      <c r="AR12" s="13">
        <f t="shared" si="0"/>
        <v>12423.262769136687</v>
      </c>
      <c r="AS12" s="13">
        <f t="shared" si="0"/>
        <v>13665.589046050356</v>
      </c>
      <c r="AT12" s="13">
        <f t="shared" si="0"/>
        <v>15032.147950655391</v>
      </c>
      <c r="AU12" s="13">
        <f t="shared" si="0"/>
        <v>16535.36274572093</v>
      </c>
      <c r="AV12" s="13">
        <f t="shared" si="0"/>
        <v>18188.899020293022</v>
      </c>
      <c r="AW12" s="13">
        <f t="shared" si="0"/>
        <v>20007.788922322325</v>
      </c>
      <c r="AX12" s="13">
        <f t="shared" si="0"/>
        <v>22008.567814554557</v>
      </c>
      <c r="AY12" s="13">
        <f t="shared" si="0"/>
        <v>24209.424596010012</v>
      </c>
      <c r="AZ12" s="13">
        <f t="shared" si="0"/>
        <v>26630.367055611016</v>
      </c>
    </row>
    <row r="13" spans="1:52" x14ac:dyDescent="0.35">
      <c r="A13" s="26" t="s">
        <v>42</v>
      </c>
      <c r="B13" s="11">
        <f>C13/1.34</f>
        <v>49.913410291613438</v>
      </c>
      <c r="C13" s="11">
        <f t="shared" ref="C13" si="1">D13/1.34</f>
        <v>66.883969790762009</v>
      </c>
      <c r="D13" s="11">
        <f t="shared" ref="D13:E28" si="2">E13/1.5</f>
        <v>89.624519519621103</v>
      </c>
      <c r="E13" s="11">
        <f t="shared" si="2"/>
        <v>134.43677927943165</v>
      </c>
      <c r="F13" s="11">
        <f t="shared" ref="F13:F42" si="3">G13/1.22</f>
        <v>201.65516891914748</v>
      </c>
      <c r="G13" s="11">
        <f t="shared" ref="G13:G42" si="4">H13/1.18</f>
        <v>246.01930608135993</v>
      </c>
      <c r="H13" s="11">
        <f t="shared" ref="H13:H42" si="5">I13/1.19</f>
        <v>290.30278117600471</v>
      </c>
      <c r="I13" s="11">
        <f t="shared" ref="I13:I42" si="6">J13/1.35</f>
        <v>345.46030959944557</v>
      </c>
      <c r="J13" s="11">
        <f t="shared" ref="J13:J42" si="7">K13/(1-0.26)</f>
        <v>466.37141795925152</v>
      </c>
      <c r="K13" s="11">
        <f t="shared" ref="K13:K42" si="8">L13/1.68</f>
        <v>345.11484928984612</v>
      </c>
      <c r="L13" s="11">
        <f t="shared" ref="L13:L42" si="9">M13/1.31</f>
        <v>579.79294680694147</v>
      </c>
      <c r="M13" s="12">
        <f>$M$8*'[3]Eurostat POM Portables GU'!M4</f>
        <v>759.52876031709343</v>
      </c>
      <c r="N13" s="12">
        <f>$N$8*'[3]Eurostat POM Portables GU'!N4</f>
        <v>756.24079840910815</v>
      </c>
      <c r="O13" s="12">
        <f>$O$8*'[3]Eurostat POM Portables GU'!O4</f>
        <v>738.21664896371817</v>
      </c>
      <c r="P13" s="12">
        <f>$P$8*'[3]Eurostat POM Portables GU'!P4</f>
        <v>749.76249437134129</v>
      </c>
      <c r="Q13" s="12">
        <f>$Q$8*'[3]Eurostat POM Portables GU'!Q4</f>
        <v>821.47221829829994</v>
      </c>
      <c r="R13" s="12">
        <f>$R$8*'[3]Eurostat POM Portables GU'!R4</f>
        <v>937.5160145727051</v>
      </c>
      <c r="S13" s="12">
        <f>$S$8*'[3]Eurostat POM Portables GU'!S4</f>
        <v>1080.0079755384745</v>
      </c>
      <c r="T13" s="12">
        <f>$T$8*'[3]Eurostat POM Portables GU'!T4</f>
        <v>1133.1076217489224</v>
      </c>
      <c r="U13" s="12">
        <f>$U$8*'[3]Eurostat POM Portables GU'!U4</f>
        <v>1370.808528911047</v>
      </c>
      <c r="V13" s="12">
        <f>$V$8*'[3]Eurostat POM Portables GU'!V4</f>
        <v>1499.4923479304566</v>
      </c>
      <c r="W13" s="12">
        <f>$W$8*'[3]Eurostat POM Portables GU'!W4</f>
        <v>1706.1084548174858</v>
      </c>
      <c r="X13" s="13">
        <f t="shared" ref="X13:AZ13" si="10">W13+(W13*W$44)</f>
        <v>1876.7193002992344</v>
      </c>
      <c r="Y13" s="13">
        <f t="shared" si="10"/>
        <v>2064.3912303291577</v>
      </c>
      <c r="Z13" s="13">
        <f t="shared" si="10"/>
        <v>2270.8303533620733</v>
      </c>
      <c r="AA13" s="13">
        <f t="shared" si="10"/>
        <v>2497.9133886982809</v>
      </c>
      <c r="AB13" s="13">
        <f t="shared" si="10"/>
        <v>2747.7047275681089</v>
      </c>
      <c r="AC13" s="13">
        <f t="shared" si="10"/>
        <v>3022.4752003249196</v>
      </c>
      <c r="AD13" s="13">
        <f t="shared" si="10"/>
        <v>3324.7227203574116</v>
      </c>
      <c r="AE13" s="13">
        <f t="shared" si="10"/>
        <v>3657.1949923931529</v>
      </c>
      <c r="AF13" s="13">
        <f t="shared" si="10"/>
        <v>4022.9144916324681</v>
      </c>
      <c r="AG13" s="13">
        <f t="shared" si="10"/>
        <v>4425.2059407957149</v>
      </c>
      <c r="AH13" s="13">
        <f t="shared" si="10"/>
        <v>4867.7265348752862</v>
      </c>
      <c r="AI13" s="13">
        <f t="shared" si="10"/>
        <v>5354.4991883628145</v>
      </c>
      <c r="AJ13" s="13">
        <f t="shared" si="10"/>
        <v>5889.949107199096</v>
      </c>
      <c r="AK13" s="13">
        <f t="shared" si="10"/>
        <v>6478.944017919006</v>
      </c>
      <c r="AL13" s="13">
        <f t="shared" si="10"/>
        <v>7126.8384197109062</v>
      </c>
      <c r="AM13" s="13">
        <f t="shared" si="10"/>
        <v>7839.5222616819974</v>
      </c>
      <c r="AN13" s="13">
        <f t="shared" si="10"/>
        <v>8623.474487850197</v>
      </c>
      <c r="AO13" s="13">
        <f t="shared" si="10"/>
        <v>9485.8219366352168</v>
      </c>
      <c r="AP13" s="13">
        <f t="shared" si="10"/>
        <v>10434.404130298739</v>
      </c>
      <c r="AQ13" s="13">
        <f t="shared" si="10"/>
        <v>11477.844543328612</v>
      </c>
      <c r="AR13" s="13">
        <f t="shared" si="10"/>
        <v>12625.628997661473</v>
      </c>
      <c r="AS13" s="13">
        <f t="shared" si="10"/>
        <v>13888.191897427621</v>
      </c>
      <c r="AT13" s="13">
        <f t="shared" si="10"/>
        <v>15277.011087170384</v>
      </c>
      <c r="AU13" s="13">
        <f t="shared" si="10"/>
        <v>16804.712195887423</v>
      </c>
      <c r="AV13" s="13">
        <f t="shared" si="10"/>
        <v>18485.183415476167</v>
      </c>
      <c r="AW13" s="13">
        <f t="shared" si="10"/>
        <v>20333.701757023784</v>
      </c>
      <c r="AX13" s="13">
        <f t="shared" si="10"/>
        <v>22367.071932726161</v>
      </c>
      <c r="AY13" s="13">
        <f t="shared" si="10"/>
        <v>24603.779125998779</v>
      </c>
      <c r="AZ13" s="13">
        <f t="shared" si="10"/>
        <v>27064.157038598656</v>
      </c>
    </row>
    <row r="14" spans="1:52" x14ac:dyDescent="0.35">
      <c r="A14" s="26" t="s">
        <v>43</v>
      </c>
      <c r="B14" s="11">
        <f t="shared" ref="B14:C29" si="11">C14/1.34</f>
        <v>7.0770206821101542</v>
      </c>
      <c r="C14" s="11">
        <f t="shared" si="11"/>
        <v>9.483207714027607</v>
      </c>
      <c r="D14" s="11">
        <f t="shared" si="2"/>
        <v>12.707498336796995</v>
      </c>
      <c r="E14" s="11">
        <f t="shared" si="2"/>
        <v>19.061247505195492</v>
      </c>
      <c r="F14" s="11">
        <f t="shared" si="3"/>
        <v>28.591871257793237</v>
      </c>
      <c r="G14" s="11">
        <f t="shared" si="4"/>
        <v>34.88208293450775</v>
      </c>
      <c r="H14" s="11">
        <f t="shared" si="5"/>
        <v>41.160857862719141</v>
      </c>
      <c r="I14" s="11">
        <f t="shared" si="6"/>
        <v>48.981420856635772</v>
      </c>
      <c r="J14" s="11">
        <f t="shared" si="7"/>
        <v>66.124918156458293</v>
      </c>
      <c r="K14" s="11">
        <f t="shared" si="8"/>
        <v>48.932439435779138</v>
      </c>
      <c r="L14" s="11">
        <f t="shared" si="9"/>
        <v>82.206498252108943</v>
      </c>
      <c r="M14" s="12">
        <f>$M$8*'[3]Eurostat POM Portables GU'!M5</f>
        <v>107.69051271026272</v>
      </c>
      <c r="N14" s="12">
        <f>$N$8*'[3]Eurostat POM Portables GU'!N5</f>
        <v>106.96092999954773</v>
      </c>
      <c r="O14" s="12">
        <f>$O$8*'[3]Eurostat POM Portables GU'!O5</f>
        <v>113.63635092051778</v>
      </c>
      <c r="P14" s="12">
        <f>$P$8*'[3]Eurostat POM Portables GU'!P5</f>
        <v>129.63681214852656</v>
      </c>
      <c r="Q14" s="12">
        <f>$Q$8*'[3]Eurostat POM Portables GU'!Q5</f>
        <v>136.73212569135083</v>
      </c>
      <c r="R14" s="12">
        <f>$R$8*'[3]Eurostat POM Portables GU'!R5</f>
        <v>153.35594567710552</v>
      </c>
      <c r="S14" s="12">
        <f>$S$8*'[3]Eurostat POM Portables GU'!S5</f>
        <v>183.91276641534827</v>
      </c>
      <c r="T14" s="12">
        <f>$T$8*'[3]Eurostat POM Portables GU'!T5</f>
        <v>158.91143475747083</v>
      </c>
      <c r="U14" s="12">
        <f>$U$8*'[3]Eurostat POM Portables GU'!U5</f>
        <v>238.55563167083065</v>
      </c>
      <c r="V14" s="12">
        <f>$V$8*'[3]Eurostat POM Portables GU'!V5</f>
        <v>251.2070588227819</v>
      </c>
      <c r="W14" s="12">
        <f>$W$8*'[3]Eurostat POM Portables GU'!W5</f>
        <v>274.00555725711183</v>
      </c>
      <c r="X14" s="13">
        <f t="shared" ref="X14:AZ14" si="12">W14+(W14*W$44)</f>
        <v>301.406112982823</v>
      </c>
      <c r="Y14" s="13">
        <f t="shared" si="12"/>
        <v>331.5467242811053</v>
      </c>
      <c r="Z14" s="13">
        <f t="shared" si="12"/>
        <v>364.70139670921583</v>
      </c>
      <c r="AA14" s="13">
        <f t="shared" si="12"/>
        <v>401.17153638013741</v>
      </c>
      <c r="AB14" s="13">
        <f t="shared" si="12"/>
        <v>441.28869001815116</v>
      </c>
      <c r="AC14" s="13">
        <f t="shared" si="12"/>
        <v>485.41755901996629</v>
      </c>
      <c r="AD14" s="13">
        <f t="shared" si="12"/>
        <v>533.95931492196291</v>
      </c>
      <c r="AE14" s="13">
        <f t="shared" si="12"/>
        <v>587.35524641415918</v>
      </c>
      <c r="AF14" s="13">
        <f t="shared" si="12"/>
        <v>646.09077105557515</v>
      </c>
      <c r="AG14" s="13">
        <f t="shared" si="12"/>
        <v>710.69984816113265</v>
      </c>
      <c r="AH14" s="13">
        <f t="shared" si="12"/>
        <v>781.76983297724587</v>
      </c>
      <c r="AI14" s="13">
        <f t="shared" si="12"/>
        <v>859.9468162749705</v>
      </c>
      <c r="AJ14" s="13">
        <f t="shared" si="12"/>
        <v>945.94149790246752</v>
      </c>
      <c r="AK14" s="13">
        <f t="shared" si="12"/>
        <v>1040.5356476927143</v>
      </c>
      <c r="AL14" s="13">
        <f t="shared" si="12"/>
        <v>1144.5892124619857</v>
      </c>
      <c r="AM14" s="13">
        <f t="shared" si="12"/>
        <v>1259.0481337081842</v>
      </c>
      <c r="AN14" s="13">
        <f t="shared" si="12"/>
        <v>1384.9529470790026</v>
      </c>
      <c r="AO14" s="13">
        <f t="shared" si="12"/>
        <v>1523.4482417869028</v>
      </c>
      <c r="AP14" s="13">
        <f t="shared" si="12"/>
        <v>1675.7930659655931</v>
      </c>
      <c r="AQ14" s="13">
        <f t="shared" si="12"/>
        <v>1843.3723725621523</v>
      </c>
      <c r="AR14" s="13">
        <f t="shared" si="12"/>
        <v>2027.7096098183677</v>
      </c>
      <c r="AS14" s="13">
        <f t="shared" si="12"/>
        <v>2230.4805708002045</v>
      </c>
      <c r="AT14" s="13">
        <f t="shared" si="12"/>
        <v>2453.528627880225</v>
      </c>
      <c r="AU14" s="13">
        <f t="shared" si="12"/>
        <v>2698.8814906682474</v>
      </c>
      <c r="AV14" s="13">
        <f t="shared" si="12"/>
        <v>2968.7696397350719</v>
      </c>
      <c r="AW14" s="13">
        <f t="shared" si="12"/>
        <v>3265.6466037085793</v>
      </c>
      <c r="AX14" s="13">
        <f t="shared" si="12"/>
        <v>3592.2112640794371</v>
      </c>
      <c r="AY14" s="13">
        <f t="shared" si="12"/>
        <v>3951.4323904873809</v>
      </c>
      <c r="AZ14" s="13">
        <f t="shared" si="12"/>
        <v>4346.5756295361189</v>
      </c>
    </row>
    <row r="15" spans="1:52" x14ac:dyDescent="0.35">
      <c r="A15" s="26" t="s">
        <v>44</v>
      </c>
      <c r="B15" s="11">
        <f t="shared" si="11"/>
        <v>3.7623891684026001</v>
      </c>
      <c r="C15" s="11">
        <f t="shared" si="11"/>
        <v>5.0416014856594842</v>
      </c>
      <c r="D15" s="11">
        <f t="shared" si="2"/>
        <v>6.7557459907837094</v>
      </c>
      <c r="E15" s="11">
        <f t="shared" si="2"/>
        <v>10.133618986175565</v>
      </c>
      <c r="F15" s="11">
        <f t="shared" si="3"/>
        <v>15.200428479263346</v>
      </c>
      <c r="G15" s="11">
        <f t="shared" si="4"/>
        <v>18.544522744701283</v>
      </c>
      <c r="H15" s="11">
        <f t="shared" si="5"/>
        <v>21.882536838747512</v>
      </c>
      <c r="I15" s="11">
        <f t="shared" si="6"/>
        <v>26.040218838109539</v>
      </c>
      <c r="J15" s="11">
        <f t="shared" si="7"/>
        <v>35.154295431447878</v>
      </c>
      <c r="K15" s="11">
        <f t="shared" si="8"/>
        <v>26.01417861927143</v>
      </c>
      <c r="L15" s="11">
        <f t="shared" si="9"/>
        <v>43.703820080375998</v>
      </c>
      <c r="M15" s="12">
        <f>$M$8*'[3]Eurostat POM Portables GU'!M6</f>
        <v>57.252004305292559</v>
      </c>
      <c r="N15" s="12">
        <f>$N$8*'[3]Eurostat POM Portables GU'!N6</f>
        <v>72.23262662428391</v>
      </c>
      <c r="O15" s="12">
        <f>$O$8*'[3]Eurostat POM Portables GU'!O6</f>
        <v>66.063508117130553</v>
      </c>
      <c r="P15" s="12">
        <f>$P$8*'[3]Eurostat POM Portables GU'!P6</f>
        <v>61.621881939094131</v>
      </c>
      <c r="Q15" s="12">
        <f>$Q$8*'[3]Eurostat POM Portables GU'!Q6</f>
        <v>47.856243991972789</v>
      </c>
      <c r="R15" s="12">
        <f>$R$8*'[3]Eurostat POM Portables GU'!R6</f>
        <v>80.76746472327558</v>
      </c>
      <c r="S15" s="12">
        <f>$S$8*'[3]Eurostat POM Portables GU'!S6</f>
        <v>128.17478690051266</v>
      </c>
      <c r="T15" s="12">
        <f>$T$8*'[3]Eurostat POM Portables GU'!T6</f>
        <v>155.22653192251499</v>
      </c>
      <c r="U15" s="12">
        <f>$U$8*'[3]Eurostat POM Portables GU'!U6</f>
        <v>229.43885593818746</v>
      </c>
      <c r="V15" s="12">
        <f>$V$8*'[3]Eurostat POM Portables GU'!V6</f>
        <v>281.13811263996445</v>
      </c>
      <c r="W15" s="12">
        <f>$W$8*'[3]Eurostat POM Portables GU'!W6</f>
        <v>286.85811333603823</v>
      </c>
      <c r="X15" s="13">
        <f t="shared" ref="X15:AZ15" si="13">W15+(W15*W$44)</f>
        <v>315.54392466964202</v>
      </c>
      <c r="Y15" s="13">
        <f t="shared" si="13"/>
        <v>347.09831713660623</v>
      </c>
      <c r="Z15" s="13">
        <f t="shared" si="13"/>
        <v>381.80814885026683</v>
      </c>
      <c r="AA15" s="13">
        <f t="shared" si="13"/>
        <v>419.98896373529351</v>
      </c>
      <c r="AB15" s="13">
        <f t="shared" si="13"/>
        <v>461.98786010882287</v>
      </c>
      <c r="AC15" s="13">
        <f t="shared" si="13"/>
        <v>508.18664611970519</v>
      </c>
      <c r="AD15" s="13">
        <f t="shared" si="13"/>
        <v>559.00531073167576</v>
      </c>
      <c r="AE15" s="13">
        <f t="shared" si="13"/>
        <v>614.90584180484336</v>
      </c>
      <c r="AF15" s="13">
        <f t="shared" si="13"/>
        <v>676.39642598532771</v>
      </c>
      <c r="AG15" s="13">
        <f t="shared" si="13"/>
        <v>744.03606858386047</v>
      </c>
      <c r="AH15" s="13">
        <f t="shared" si="13"/>
        <v>818.43967544224654</v>
      </c>
      <c r="AI15" s="13">
        <f t="shared" si="13"/>
        <v>900.28364298647125</v>
      </c>
      <c r="AJ15" s="13">
        <f t="shared" si="13"/>
        <v>990.3120072851184</v>
      </c>
      <c r="AK15" s="13">
        <f t="shared" si="13"/>
        <v>1089.3432080136301</v>
      </c>
      <c r="AL15" s="13">
        <f t="shared" si="13"/>
        <v>1198.2775288149933</v>
      </c>
      <c r="AM15" s="13">
        <f t="shared" si="13"/>
        <v>1318.1052816964925</v>
      </c>
      <c r="AN15" s="13">
        <f t="shared" si="13"/>
        <v>1449.9158098661417</v>
      </c>
      <c r="AO15" s="13">
        <f t="shared" si="13"/>
        <v>1594.9073908527557</v>
      </c>
      <c r="AP15" s="13">
        <f t="shared" si="13"/>
        <v>1754.3981299380314</v>
      </c>
      <c r="AQ15" s="13">
        <f t="shared" si="13"/>
        <v>1929.8379429318345</v>
      </c>
      <c r="AR15" s="13">
        <f t="shared" si="13"/>
        <v>2122.8217372250178</v>
      </c>
      <c r="AS15" s="13">
        <f t="shared" si="13"/>
        <v>2335.1039109475196</v>
      </c>
      <c r="AT15" s="13">
        <f t="shared" si="13"/>
        <v>2568.6143020422714</v>
      </c>
      <c r="AU15" s="13">
        <f t="shared" si="13"/>
        <v>2825.4757322464984</v>
      </c>
      <c r="AV15" s="13">
        <f t="shared" si="13"/>
        <v>3108.0233054711484</v>
      </c>
      <c r="AW15" s="13">
        <f t="shared" si="13"/>
        <v>3418.8256360182631</v>
      </c>
      <c r="AX15" s="13">
        <f t="shared" si="13"/>
        <v>3760.7081996200895</v>
      </c>
      <c r="AY15" s="13">
        <f t="shared" si="13"/>
        <v>4136.779019582098</v>
      </c>
      <c r="AZ15" s="13">
        <f t="shared" si="13"/>
        <v>4550.456921540308</v>
      </c>
    </row>
    <row r="16" spans="1:52" x14ac:dyDescent="0.35">
      <c r="A16" s="26" t="s">
        <v>45</v>
      </c>
      <c r="B16" s="11">
        <f t="shared" si="11"/>
        <v>3.1256841345986515</v>
      </c>
      <c r="C16" s="11">
        <f t="shared" si="11"/>
        <v>4.188416740362193</v>
      </c>
      <c r="D16" s="11">
        <f t="shared" si="2"/>
        <v>5.6124784320853385</v>
      </c>
      <c r="E16" s="11">
        <f t="shared" si="2"/>
        <v>8.4187176481280073</v>
      </c>
      <c r="F16" s="11">
        <f t="shared" si="3"/>
        <v>12.62807647219201</v>
      </c>
      <c r="G16" s="11">
        <f t="shared" si="4"/>
        <v>15.406253296074251</v>
      </c>
      <c r="H16" s="11">
        <f t="shared" si="5"/>
        <v>18.179378889367616</v>
      </c>
      <c r="I16" s="11">
        <f t="shared" si="6"/>
        <v>21.633460878347464</v>
      </c>
      <c r="J16" s="11">
        <f t="shared" si="7"/>
        <v>29.205172185769079</v>
      </c>
      <c r="K16" s="11">
        <f t="shared" si="8"/>
        <v>21.611827417469119</v>
      </c>
      <c r="L16" s="11">
        <f t="shared" si="9"/>
        <v>36.307870061348119</v>
      </c>
      <c r="M16" s="12">
        <f>$M$8*'[3]Eurostat POM Portables GU'!M7</f>
        <v>47.563309780366041</v>
      </c>
      <c r="N16" s="12">
        <f>$N$8*'[3]Eurostat POM Portables GU'!N7</f>
        <v>45.811252873808378</v>
      </c>
      <c r="O16" s="12">
        <f>$O$8*'[3]Eurostat POM Portables GU'!O7</f>
        <v>33.604132133364338</v>
      </c>
      <c r="P16" s="12">
        <f>$P$8*'[3]Eurostat POM Portables GU'!P7</f>
        <v>33.74108809345212</v>
      </c>
      <c r="Q16" s="12">
        <f>$Q$8*'[3]Eurostat POM Portables GU'!Q7</f>
        <v>37.061602490024043</v>
      </c>
      <c r="R16" s="12">
        <f>$R$8*'[3]Eurostat POM Portables GU'!R7</f>
        <v>43.144139383825689</v>
      </c>
      <c r="S16" s="12">
        <f>$S$8*'[3]Eurostat POM Portables GU'!S7</f>
        <v>52.578741809541285</v>
      </c>
      <c r="T16" s="12">
        <f>$T$8*'[3]Eurostat POM Portables GU'!T7</f>
        <v>46.521898291317548</v>
      </c>
      <c r="U16" s="12">
        <f>$U$8*'[3]Eurostat POM Portables GU'!U7</f>
        <v>44.317659811460047</v>
      </c>
      <c r="V16" s="12">
        <f>$V$8*'[3]Eurostat POM Portables GU'!V7</f>
        <v>54.250035043643329</v>
      </c>
      <c r="W16" s="12">
        <f>$W$8*'[3]Eurostat POM Portables GU'!W7</f>
        <v>53.871352075500035</v>
      </c>
      <c r="X16" s="13">
        <f t="shared" ref="X16:AZ16" si="14">W16+(W16*W$44)</f>
        <v>59.258487283050037</v>
      </c>
      <c r="Y16" s="13">
        <f t="shared" si="14"/>
        <v>65.184336011355043</v>
      </c>
      <c r="Z16" s="13">
        <f t="shared" si="14"/>
        <v>71.702769612490542</v>
      </c>
      <c r="AA16" s="13">
        <f t="shared" si="14"/>
        <v>78.8730465737396</v>
      </c>
      <c r="AB16" s="13">
        <f t="shared" si="14"/>
        <v>86.76035123111356</v>
      </c>
      <c r="AC16" s="13">
        <f t="shared" si="14"/>
        <v>95.436386354224922</v>
      </c>
      <c r="AD16" s="13">
        <f t="shared" si="14"/>
        <v>104.98002498964742</v>
      </c>
      <c r="AE16" s="13">
        <f t="shared" si="14"/>
        <v>115.47802748861216</v>
      </c>
      <c r="AF16" s="13">
        <f t="shared" si="14"/>
        <v>127.02583023747337</v>
      </c>
      <c r="AG16" s="13">
        <f t="shared" si="14"/>
        <v>139.72841326122071</v>
      </c>
      <c r="AH16" s="13">
        <f t="shared" si="14"/>
        <v>153.70125458734279</v>
      </c>
      <c r="AI16" s="13">
        <f t="shared" si="14"/>
        <v>169.07138004607708</v>
      </c>
      <c r="AJ16" s="13">
        <f t="shared" si="14"/>
        <v>185.97851805068478</v>
      </c>
      <c r="AK16" s="13">
        <f t="shared" si="14"/>
        <v>204.57636985575326</v>
      </c>
      <c r="AL16" s="13">
        <f t="shared" si="14"/>
        <v>225.03400684132859</v>
      </c>
      <c r="AM16" s="13">
        <f t="shared" si="14"/>
        <v>247.53740752546145</v>
      </c>
      <c r="AN16" s="13">
        <f t="shared" si="14"/>
        <v>272.2911482780076</v>
      </c>
      <c r="AO16" s="13">
        <f t="shared" si="14"/>
        <v>299.52026310580834</v>
      </c>
      <c r="AP16" s="13">
        <f t="shared" si="14"/>
        <v>329.47228941638917</v>
      </c>
      <c r="AQ16" s="13">
        <f t="shared" si="14"/>
        <v>362.41951835802809</v>
      </c>
      <c r="AR16" s="13">
        <f t="shared" si="14"/>
        <v>398.66147019383089</v>
      </c>
      <c r="AS16" s="13">
        <f t="shared" si="14"/>
        <v>438.527617213214</v>
      </c>
      <c r="AT16" s="13">
        <f t="shared" si="14"/>
        <v>482.38037893453543</v>
      </c>
      <c r="AU16" s="13">
        <f t="shared" si="14"/>
        <v>530.61841682798899</v>
      </c>
      <c r="AV16" s="13">
        <f t="shared" si="14"/>
        <v>583.68025851078789</v>
      </c>
      <c r="AW16" s="13">
        <f t="shared" si="14"/>
        <v>642.04828436186665</v>
      </c>
      <c r="AX16" s="13">
        <f t="shared" si="14"/>
        <v>706.25311279805328</v>
      </c>
      <c r="AY16" s="13">
        <f t="shared" si="14"/>
        <v>776.87842407785865</v>
      </c>
      <c r="AZ16" s="13">
        <f t="shared" si="14"/>
        <v>854.56626648564452</v>
      </c>
    </row>
    <row r="17" spans="1:52" x14ac:dyDescent="0.35">
      <c r="A17" s="26" t="s">
        <v>46</v>
      </c>
      <c r="B17" s="11">
        <f t="shared" si="11"/>
        <v>38.399642028026541</v>
      </c>
      <c r="C17" s="11">
        <f t="shared" si="11"/>
        <v>51.455520317555568</v>
      </c>
      <c r="D17" s="11">
        <f t="shared" si="2"/>
        <v>68.950397225524469</v>
      </c>
      <c r="E17" s="11">
        <f t="shared" si="2"/>
        <v>103.4255958382867</v>
      </c>
      <c r="F17" s="11">
        <f t="shared" si="3"/>
        <v>155.13839375743004</v>
      </c>
      <c r="G17" s="11">
        <f t="shared" si="4"/>
        <v>189.26884038406465</v>
      </c>
      <c r="H17" s="11">
        <f t="shared" si="5"/>
        <v>223.33723165319626</v>
      </c>
      <c r="I17" s="11">
        <f t="shared" si="6"/>
        <v>265.77130566730352</v>
      </c>
      <c r="J17" s="11">
        <f t="shared" si="7"/>
        <v>358.79126265085978</v>
      </c>
      <c r="K17" s="11">
        <f t="shared" si="8"/>
        <v>265.50553436163625</v>
      </c>
      <c r="L17" s="11">
        <f t="shared" si="9"/>
        <v>446.04929772754889</v>
      </c>
      <c r="M17" s="12">
        <f>$M$8*'[3]Eurostat POM Portables GU'!M8</f>
        <v>584.32458002308908</v>
      </c>
      <c r="N17" s="12">
        <f>$N$8*'[3]Eurostat POM Portables GU'!N8</f>
        <v>663.85922861145161</v>
      </c>
      <c r="O17" s="12">
        <f>$O$8*'[3]Eurostat POM Portables GU'!O8</f>
        <v>616.18765765025228</v>
      </c>
      <c r="P17" s="12">
        <f>$P$8*'[3]Eurostat POM Portables GU'!P8</f>
        <v>705.18874115314929</v>
      </c>
      <c r="Q17" s="12">
        <f>$Q$8*'[3]Eurostat POM Portables GU'!Q8</f>
        <v>713.34589258711321</v>
      </c>
      <c r="R17" s="12">
        <f>$R$8*'[3]Eurostat POM Portables GU'!R8</f>
        <v>827.50868287366143</v>
      </c>
      <c r="S17" s="12">
        <f>$S$8*'[3]Eurostat POM Portables GU'!S8</f>
        <v>917.08157387972437</v>
      </c>
      <c r="T17" s="12">
        <f>$T$8*'[3]Eurostat POM Portables GU'!T8</f>
        <v>932.28041724382888</v>
      </c>
      <c r="U17" s="12">
        <f>$U$8*'[3]Eurostat POM Portables GU'!U8</f>
        <v>1087.1755061177028</v>
      </c>
      <c r="V17" s="12">
        <f>$V$8*'[3]Eurostat POM Portables GU'!V8</f>
        <v>1326.3198222739006</v>
      </c>
      <c r="W17" s="12">
        <f>$W$8*'[3]Eurostat POM Portables GU'!W8</f>
        <v>1423.6256797210822</v>
      </c>
      <c r="X17" s="13">
        <f t="shared" ref="X17:AZ17" si="15">W17+(W17*W$44)</f>
        <v>1565.9882476931905</v>
      </c>
      <c r="Y17" s="13">
        <f t="shared" si="15"/>
        <v>1722.5870724625095</v>
      </c>
      <c r="Z17" s="13">
        <f t="shared" si="15"/>
        <v>1894.8457797087603</v>
      </c>
      <c r="AA17" s="13">
        <f t="shared" si="15"/>
        <v>2084.3303576796366</v>
      </c>
      <c r="AB17" s="13">
        <f t="shared" si="15"/>
        <v>2292.7633934476003</v>
      </c>
      <c r="AC17" s="13">
        <f t="shared" si="15"/>
        <v>2522.0397327923602</v>
      </c>
      <c r="AD17" s="13">
        <f t="shared" si="15"/>
        <v>2774.2437060715961</v>
      </c>
      <c r="AE17" s="13">
        <f t="shared" si="15"/>
        <v>3051.6680766787558</v>
      </c>
      <c r="AF17" s="13">
        <f t="shared" si="15"/>
        <v>3356.8348843466315</v>
      </c>
      <c r="AG17" s="13">
        <f t="shared" si="15"/>
        <v>3692.5183727812946</v>
      </c>
      <c r="AH17" s="13">
        <f t="shared" si="15"/>
        <v>4061.7702100594242</v>
      </c>
      <c r="AI17" s="13">
        <f t="shared" si="15"/>
        <v>4467.9472310653664</v>
      </c>
      <c r="AJ17" s="13">
        <f t="shared" si="15"/>
        <v>4914.7419541719028</v>
      </c>
      <c r="AK17" s="13">
        <f t="shared" si="15"/>
        <v>5406.2161495890932</v>
      </c>
      <c r="AL17" s="13">
        <f t="shared" si="15"/>
        <v>5946.8377645480023</v>
      </c>
      <c r="AM17" s="13">
        <f t="shared" si="15"/>
        <v>6541.5215410028022</v>
      </c>
      <c r="AN17" s="13">
        <f t="shared" si="15"/>
        <v>7195.6736951030825</v>
      </c>
      <c r="AO17" s="13">
        <f t="shared" si="15"/>
        <v>7915.2410646133903</v>
      </c>
      <c r="AP17" s="13">
        <f t="shared" si="15"/>
        <v>8706.7651710747286</v>
      </c>
      <c r="AQ17" s="13">
        <f t="shared" si="15"/>
        <v>9577.4416881822017</v>
      </c>
      <c r="AR17" s="13">
        <f t="shared" si="15"/>
        <v>10535.185857000422</v>
      </c>
      <c r="AS17" s="13">
        <f t="shared" si="15"/>
        <v>11588.704442700464</v>
      </c>
      <c r="AT17" s="13">
        <f t="shared" si="15"/>
        <v>12747.574886970509</v>
      </c>
      <c r="AU17" s="13">
        <f t="shared" si="15"/>
        <v>14022.33237566756</v>
      </c>
      <c r="AV17" s="13">
        <f t="shared" si="15"/>
        <v>15424.565613234316</v>
      </c>
      <c r="AW17" s="13">
        <f t="shared" si="15"/>
        <v>16967.022174557747</v>
      </c>
      <c r="AX17" s="13">
        <f t="shared" si="15"/>
        <v>18663.724392013522</v>
      </c>
      <c r="AY17" s="13">
        <f t="shared" si="15"/>
        <v>20530.096831214876</v>
      </c>
      <c r="AZ17" s="13">
        <f t="shared" si="15"/>
        <v>22583.106514336363</v>
      </c>
    </row>
    <row r="18" spans="1:52" x14ac:dyDescent="0.35">
      <c r="A18" s="26" t="s">
        <v>47</v>
      </c>
      <c r="B18" s="11">
        <f t="shared" si="11"/>
        <v>38.356544786693163</v>
      </c>
      <c r="C18" s="11">
        <f t="shared" si="11"/>
        <v>51.397770014168842</v>
      </c>
      <c r="D18" s="11">
        <f t="shared" si="2"/>
        <v>68.873011818986257</v>
      </c>
      <c r="E18" s="11">
        <f t="shared" si="2"/>
        <v>103.30951772847938</v>
      </c>
      <c r="F18" s="11">
        <f t="shared" si="3"/>
        <v>154.96427659271907</v>
      </c>
      <c r="G18" s="11">
        <f t="shared" si="4"/>
        <v>189.05641744311725</v>
      </c>
      <c r="H18" s="11">
        <f t="shared" si="5"/>
        <v>223.08657258287835</v>
      </c>
      <c r="I18" s="11">
        <f t="shared" si="6"/>
        <v>265.47302137362522</v>
      </c>
      <c r="J18" s="11">
        <f t="shared" si="7"/>
        <v>358.3885788543941</v>
      </c>
      <c r="K18" s="11">
        <f t="shared" si="8"/>
        <v>265.20754835225165</v>
      </c>
      <c r="L18" s="11">
        <f t="shared" si="9"/>
        <v>445.54868123178278</v>
      </c>
      <c r="M18" s="12">
        <f>$M$8*'[3]Eurostat POM Portables GU'!M9</f>
        <v>583.66877241363545</v>
      </c>
      <c r="N18" s="12">
        <f>$N$8*'[3]Eurostat POM Portables GU'!N9</f>
        <v>657.69333583172966</v>
      </c>
      <c r="O18" s="12">
        <f>$O$8*'[3]Eurostat POM Portables GU'!O9</f>
        <v>525.71499421427131</v>
      </c>
      <c r="P18" s="12">
        <f>$P$8*'[3]Eurostat POM Portables GU'!P9</f>
        <v>624.56529907721631</v>
      </c>
      <c r="Q18" s="12">
        <f>$Q$8*'[3]Eurostat POM Portables GU'!Q9</f>
        <v>663.69054167814897</v>
      </c>
      <c r="R18" s="12">
        <f>$R$8*'[3]Eurostat POM Portables GU'!R9</f>
        <v>805.22095210192208</v>
      </c>
      <c r="S18" s="12">
        <f>$S$8*'[3]Eurostat POM Portables GU'!S9</f>
        <v>833.81309436160961</v>
      </c>
      <c r="T18" s="12">
        <f>$T$8*'[3]Eurostat POM Portables GU'!T9</f>
        <v>1030.621261651713</v>
      </c>
      <c r="U18" s="12">
        <f>$U$8*'[3]Eurostat POM Portables GU'!U9</f>
        <v>1021.5853695967419</v>
      </c>
      <c r="V18" s="12">
        <f>$V$8*'[3]Eurostat POM Portables GU'!V9</f>
        <v>1318.0353341637876</v>
      </c>
      <c r="W18" s="12">
        <f>$W$8*'[3]Eurostat POM Portables GU'!W9</f>
        <v>1398.4674848431837</v>
      </c>
      <c r="X18" s="13">
        <f t="shared" ref="X18:AZ18" si="16">W18+(W18*W$44)</f>
        <v>1538.3142333275021</v>
      </c>
      <c r="Y18" s="13">
        <f t="shared" si="16"/>
        <v>1692.1456566602524</v>
      </c>
      <c r="Z18" s="13">
        <f t="shared" si="16"/>
        <v>1861.3602223262776</v>
      </c>
      <c r="AA18" s="13">
        <f t="shared" si="16"/>
        <v>2047.4962445589053</v>
      </c>
      <c r="AB18" s="13">
        <f t="shared" si="16"/>
        <v>2252.245869014796</v>
      </c>
      <c r="AC18" s="13">
        <f t="shared" si="16"/>
        <v>2477.4704559162756</v>
      </c>
      <c r="AD18" s="13">
        <f t="shared" si="16"/>
        <v>2725.2175015079033</v>
      </c>
      <c r="AE18" s="13">
        <f t="shared" si="16"/>
        <v>2997.7392516586938</v>
      </c>
      <c r="AF18" s="13">
        <f t="shared" si="16"/>
        <v>3297.5131768245633</v>
      </c>
      <c r="AG18" s="13">
        <f t="shared" si="16"/>
        <v>3627.2644945070197</v>
      </c>
      <c r="AH18" s="13">
        <f t="shared" si="16"/>
        <v>3989.9909439577218</v>
      </c>
      <c r="AI18" s="13">
        <f t="shared" si="16"/>
        <v>4388.9900383534941</v>
      </c>
      <c r="AJ18" s="13">
        <f t="shared" si="16"/>
        <v>4827.8890421888436</v>
      </c>
      <c r="AK18" s="13">
        <f t="shared" si="16"/>
        <v>5310.6779464077281</v>
      </c>
      <c r="AL18" s="13">
        <f t="shared" si="16"/>
        <v>5841.7457410485013</v>
      </c>
      <c r="AM18" s="13">
        <f t="shared" si="16"/>
        <v>6425.9203151533511</v>
      </c>
      <c r="AN18" s="13">
        <f t="shared" si="16"/>
        <v>7068.5123466686864</v>
      </c>
      <c r="AO18" s="13">
        <f t="shared" si="16"/>
        <v>7775.363581335555</v>
      </c>
      <c r="AP18" s="13">
        <f t="shared" si="16"/>
        <v>8552.8999394691109</v>
      </c>
      <c r="AQ18" s="13">
        <f t="shared" si="16"/>
        <v>9408.1899334160225</v>
      </c>
      <c r="AR18" s="13">
        <f t="shared" si="16"/>
        <v>10349.008926757624</v>
      </c>
      <c r="AS18" s="13">
        <f t="shared" si="16"/>
        <v>11383.909819433386</v>
      </c>
      <c r="AT18" s="13">
        <f t="shared" si="16"/>
        <v>12522.300801376725</v>
      </c>
      <c r="AU18" s="13">
        <f t="shared" si="16"/>
        <v>13774.530881514398</v>
      </c>
      <c r="AV18" s="13">
        <f t="shared" si="16"/>
        <v>15151.983969665838</v>
      </c>
      <c r="AW18" s="13">
        <f t="shared" si="16"/>
        <v>16667.182366632424</v>
      </c>
      <c r="AX18" s="13">
        <f t="shared" si="16"/>
        <v>18333.900603295668</v>
      </c>
      <c r="AY18" s="13">
        <f t="shared" si="16"/>
        <v>20167.290663625234</v>
      </c>
      <c r="AZ18" s="13">
        <f t="shared" si="16"/>
        <v>22184.019729987758</v>
      </c>
    </row>
    <row r="19" spans="1:52" x14ac:dyDescent="0.35">
      <c r="A19" s="26" t="s">
        <v>48</v>
      </c>
      <c r="B19" s="11">
        <f t="shared" si="11"/>
        <v>5.4112215735412832</v>
      </c>
      <c r="C19" s="11">
        <f t="shared" si="11"/>
        <v>7.2510369085453199</v>
      </c>
      <c r="D19" s="11">
        <f t="shared" si="2"/>
        <v>9.7163894574507292</v>
      </c>
      <c r="E19" s="11">
        <f t="shared" si="2"/>
        <v>14.574584186176095</v>
      </c>
      <c r="F19" s="11">
        <f t="shared" si="3"/>
        <v>21.861876279264141</v>
      </c>
      <c r="G19" s="11">
        <f t="shared" si="4"/>
        <v>26.67148906070225</v>
      </c>
      <c r="H19" s="11">
        <f t="shared" si="5"/>
        <v>31.472357091628652</v>
      </c>
      <c r="I19" s="11">
        <f t="shared" si="6"/>
        <v>37.452104939038094</v>
      </c>
      <c r="J19" s="11">
        <f t="shared" si="7"/>
        <v>50.560341667701429</v>
      </c>
      <c r="K19" s="11">
        <f t="shared" si="8"/>
        <v>37.414652834099059</v>
      </c>
      <c r="L19" s="11">
        <f t="shared" si="9"/>
        <v>62.856616761286418</v>
      </c>
      <c r="M19" s="12">
        <f>$M$8*'[3]Eurostat POM Portables GU'!M10</f>
        <v>82.342167957285213</v>
      </c>
      <c r="N19" s="12">
        <f>$N$8*'[3]Eurostat POM Portables GU'!N10</f>
        <v>92.451369811240554</v>
      </c>
      <c r="O19" s="12">
        <f>$O$8*'[3]Eurostat POM Portables GU'!O10</f>
        <v>78.227297544246014</v>
      </c>
      <c r="P19" s="12">
        <f>$P$8*'[3]Eurostat POM Portables GU'!P10</f>
        <v>79.647081537312957</v>
      </c>
      <c r="Q19" s="12">
        <f>$Q$8*'[3]Eurostat POM Portables GU'!Q10</f>
        <v>83.478560948403668</v>
      </c>
      <c r="R19" s="12">
        <f>$R$8*'[3]Eurostat POM Portables GU'!R10</f>
        <v>97.943330639111394</v>
      </c>
      <c r="S19" s="12">
        <f>$S$8*'[3]Eurostat POM Portables GU'!S10</f>
        <v>110.34765984920895</v>
      </c>
      <c r="T19" s="12">
        <f>$T$8*'[3]Eurostat POM Portables GU'!T10</f>
        <v>111.23800433022959</v>
      </c>
      <c r="U19" s="12">
        <f>$U$8*'[3]Eurostat POM Portables GU'!U10</f>
        <v>120.29079091682013</v>
      </c>
      <c r="V19" s="12">
        <f>$V$8*'[3]Eurostat POM Portables GU'!V10</f>
        <v>144.84492115100829</v>
      </c>
      <c r="W19" s="12">
        <f>$W$8*'[3]Eurostat POM Portables GU'!W10</f>
        <v>142.19849278812191</v>
      </c>
      <c r="X19" s="13">
        <f t="shared" ref="X19:AZ19" si="17">W19+(W19*W$44)</f>
        <v>156.41834206693409</v>
      </c>
      <c r="Y19" s="13">
        <f t="shared" si="17"/>
        <v>172.06017627362749</v>
      </c>
      <c r="Z19" s="13">
        <f t="shared" si="17"/>
        <v>189.26619390099023</v>
      </c>
      <c r="AA19" s="13">
        <f t="shared" si="17"/>
        <v>208.19281329108927</v>
      </c>
      <c r="AB19" s="13">
        <f t="shared" si="17"/>
        <v>229.01209462019818</v>
      </c>
      <c r="AC19" s="13">
        <f t="shared" si="17"/>
        <v>251.91330408221802</v>
      </c>
      <c r="AD19" s="13">
        <f t="shared" si="17"/>
        <v>277.10463449043982</v>
      </c>
      <c r="AE19" s="13">
        <f t="shared" si="17"/>
        <v>304.81509793948379</v>
      </c>
      <c r="AF19" s="13">
        <f t="shared" si="17"/>
        <v>335.29660773343215</v>
      </c>
      <c r="AG19" s="13">
        <f t="shared" si="17"/>
        <v>368.82626850677536</v>
      </c>
      <c r="AH19" s="13">
        <f t="shared" si="17"/>
        <v>405.70889535745289</v>
      </c>
      <c r="AI19" s="13">
        <f t="shared" si="17"/>
        <v>446.27978489319821</v>
      </c>
      <c r="AJ19" s="13">
        <f t="shared" si="17"/>
        <v>490.90776338251806</v>
      </c>
      <c r="AK19" s="13">
        <f t="shared" si="17"/>
        <v>539.99853972076983</v>
      </c>
      <c r="AL19" s="13">
        <f t="shared" si="17"/>
        <v>593.99839369284678</v>
      </c>
      <c r="AM19" s="13">
        <f t="shared" si="17"/>
        <v>653.39823306213145</v>
      </c>
      <c r="AN19" s="13">
        <f t="shared" si="17"/>
        <v>718.73805636834459</v>
      </c>
      <c r="AO19" s="13">
        <f t="shared" si="17"/>
        <v>790.61186200517909</v>
      </c>
      <c r="AP19" s="13">
        <f t="shared" si="17"/>
        <v>869.673048205697</v>
      </c>
      <c r="AQ19" s="13">
        <f t="shared" si="17"/>
        <v>956.64035302626667</v>
      </c>
      <c r="AR19" s="13">
        <f t="shared" si="17"/>
        <v>1052.3043883288933</v>
      </c>
      <c r="AS19" s="13">
        <f t="shared" si="17"/>
        <v>1157.5348271617827</v>
      </c>
      <c r="AT19" s="13">
        <f t="shared" si="17"/>
        <v>1273.288309877961</v>
      </c>
      <c r="AU19" s="13">
        <f t="shared" si="17"/>
        <v>1400.6171408657569</v>
      </c>
      <c r="AV19" s="13">
        <f t="shared" si="17"/>
        <v>1540.6788549523326</v>
      </c>
      <c r="AW19" s="13">
        <f t="shared" si="17"/>
        <v>1694.7467404475658</v>
      </c>
      <c r="AX19" s="13">
        <f t="shared" si="17"/>
        <v>1864.2214144923223</v>
      </c>
      <c r="AY19" s="13">
        <f t="shared" si="17"/>
        <v>2050.6435559415545</v>
      </c>
      <c r="AZ19" s="13">
        <f t="shared" si="17"/>
        <v>2255.7079115357101</v>
      </c>
    </row>
    <row r="20" spans="1:52" x14ac:dyDescent="0.35">
      <c r="A20" s="26" t="s">
        <v>49</v>
      </c>
      <c r="B20" s="11">
        <f t="shared" si="11"/>
        <v>31.336231001074289</v>
      </c>
      <c r="C20" s="11">
        <f t="shared" si="11"/>
        <v>41.990549541439549</v>
      </c>
      <c r="D20" s="11">
        <f t="shared" si="2"/>
        <v>56.267336385528999</v>
      </c>
      <c r="E20" s="11">
        <f t="shared" si="2"/>
        <v>84.401004578293495</v>
      </c>
      <c r="F20" s="11">
        <f t="shared" si="3"/>
        <v>126.60150686744024</v>
      </c>
      <c r="G20" s="11">
        <f t="shared" si="4"/>
        <v>154.45383837827708</v>
      </c>
      <c r="H20" s="11">
        <f t="shared" si="5"/>
        <v>182.25552928636694</v>
      </c>
      <c r="I20" s="11">
        <f t="shared" si="6"/>
        <v>216.88407985077666</v>
      </c>
      <c r="J20" s="11">
        <f t="shared" si="7"/>
        <v>292.79350779854849</v>
      </c>
      <c r="K20" s="11">
        <f t="shared" si="8"/>
        <v>216.66719577092587</v>
      </c>
      <c r="L20" s="11">
        <f t="shared" si="9"/>
        <v>364.00088889515547</v>
      </c>
      <c r="M20" s="12">
        <f>$M$8*'[3]Eurostat POM Portables GU'!M11</f>
        <v>476.84116445265369</v>
      </c>
      <c r="N20" s="12">
        <f>$N$8*'[3]Eurostat POM Portables GU'!N11</f>
        <v>488.65336398728937</v>
      </c>
      <c r="O20" s="12">
        <f>$O$8*'[3]Eurostat POM Portables GU'!O11</f>
        <v>453.70613964277635</v>
      </c>
      <c r="P20" s="12">
        <f>$P$8*'[3]Eurostat POM Portables GU'!P11</f>
        <v>470.77697124074507</v>
      </c>
      <c r="Q20" s="12">
        <f>$Q$8*'[3]Eurostat POM Portables GU'!Q11</f>
        <v>515.26422102635365</v>
      </c>
      <c r="R20" s="12">
        <f>$R$8*'[3]Eurostat POM Portables GU'!R11</f>
        <v>618.7401221585618</v>
      </c>
      <c r="S20" s="12">
        <f>$S$8*'[3]Eurostat POM Portables GU'!S11</f>
        <v>717.59827877399687</v>
      </c>
      <c r="T20" s="12">
        <f>$T$8*'[3]Eurostat POM Portables GU'!T11</f>
        <v>796.86023805920161</v>
      </c>
      <c r="U20" s="12">
        <f>$U$8*'[3]Eurostat POM Portables GU'!U11</f>
        <v>915.7294735899402</v>
      </c>
      <c r="V20" s="12">
        <f>$V$8*'[3]Eurostat POM Portables GU'!V11</f>
        <v>969.01786733128426</v>
      </c>
      <c r="W20" s="12">
        <f>$W$8*'[3]Eurostat POM Portables GU'!W11</f>
        <v>1111.8828301471226</v>
      </c>
      <c r="X20" s="13">
        <f t="shared" ref="X20:AZ20" si="18">W20+(W20*W$44)</f>
        <v>1223.0711131618348</v>
      </c>
      <c r="Y20" s="13">
        <f t="shared" si="18"/>
        <v>1345.3782244780182</v>
      </c>
      <c r="Z20" s="13">
        <f t="shared" si="18"/>
        <v>1479.91604692582</v>
      </c>
      <c r="AA20" s="13">
        <f t="shared" si="18"/>
        <v>1627.907651618402</v>
      </c>
      <c r="AB20" s="13">
        <f t="shared" si="18"/>
        <v>1790.6984167802423</v>
      </c>
      <c r="AC20" s="13">
        <f t="shared" si="18"/>
        <v>1969.7682584582665</v>
      </c>
      <c r="AD20" s="13">
        <f t="shared" si="18"/>
        <v>2166.7450843040933</v>
      </c>
      <c r="AE20" s="13">
        <f t="shared" si="18"/>
        <v>2383.4195927345027</v>
      </c>
      <c r="AF20" s="13">
        <f t="shared" si="18"/>
        <v>2621.761552007953</v>
      </c>
      <c r="AG20" s="13">
        <f t="shared" si="18"/>
        <v>2883.9377072087482</v>
      </c>
      <c r="AH20" s="13">
        <f t="shared" si="18"/>
        <v>3172.3314779296229</v>
      </c>
      <c r="AI20" s="13">
        <f t="shared" si="18"/>
        <v>3489.5646257225853</v>
      </c>
      <c r="AJ20" s="13">
        <f t="shared" si="18"/>
        <v>3838.521088294844</v>
      </c>
      <c r="AK20" s="13">
        <f t="shared" si="18"/>
        <v>4222.3731971243287</v>
      </c>
      <c r="AL20" s="13">
        <f t="shared" si="18"/>
        <v>4644.6105168367612</v>
      </c>
      <c r="AM20" s="13">
        <f t="shared" si="18"/>
        <v>5109.0715685204377</v>
      </c>
      <c r="AN20" s="13">
        <f t="shared" si="18"/>
        <v>5619.9787253724817</v>
      </c>
      <c r="AO20" s="13">
        <f t="shared" si="18"/>
        <v>6181.9765979097301</v>
      </c>
      <c r="AP20" s="13">
        <f t="shared" si="18"/>
        <v>6800.1742577007035</v>
      </c>
      <c r="AQ20" s="13">
        <f t="shared" si="18"/>
        <v>7480.1916834707736</v>
      </c>
      <c r="AR20" s="13">
        <f t="shared" si="18"/>
        <v>8228.2108518178502</v>
      </c>
      <c r="AS20" s="13">
        <f t="shared" si="18"/>
        <v>9051.0319369996359</v>
      </c>
      <c r="AT20" s="13">
        <f t="shared" si="18"/>
        <v>9956.1351306996003</v>
      </c>
      <c r="AU20" s="13">
        <f t="shared" si="18"/>
        <v>10951.748643769561</v>
      </c>
      <c r="AV20" s="13">
        <f t="shared" si="18"/>
        <v>12046.923508146516</v>
      </c>
      <c r="AW20" s="13">
        <f t="shared" si="18"/>
        <v>13251.615858961168</v>
      </c>
      <c r="AX20" s="13">
        <f t="shared" si="18"/>
        <v>14576.777444857285</v>
      </c>
      <c r="AY20" s="13">
        <f t="shared" si="18"/>
        <v>16034.455189343014</v>
      </c>
      <c r="AZ20" s="13">
        <f t="shared" si="18"/>
        <v>17637.900708277317</v>
      </c>
    </row>
    <row r="21" spans="1:52" x14ac:dyDescent="0.35">
      <c r="A21" s="26" t="s">
        <v>35</v>
      </c>
      <c r="B21" s="11">
        <f t="shared" si="11"/>
        <v>379.45986856096397</v>
      </c>
      <c r="C21" s="11">
        <f t="shared" si="11"/>
        <v>508.47622387169179</v>
      </c>
      <c r="D21" s="11">
        <f t="shared" si="2"/>
        <v>681.35813998806702</v>
      </c>
      <c r="E21" s="11">
        <f t="shared" si="2"/>
        <v>1022.0372099821005</v>
      </c>
      <c r="F21" s="11">
        <f t="shared" si="3"/>
        <v>1533.0558149731507</v>
      </c>
      <c r="G21" s="11">
        <f t="shared" si="4"/>
        <v>1870.3280942672438</v>
      </c>
      <c r="H21" s="11">
        <f t="shared" si="5"/>
        <v>2206.9871512353475</v>
      </c>
      <c r="I21" s="11">
        <f t="shared" si="6"/>
        <v>2626.3147099700636</v>
      </c>
      <c r="J21" s="11">
        <f t="shared" si="7"/>
        <v>3545.5248584595861</v>
      </c>
      <c r="K21" s="11">
        <f t="shared" si="8"/>
        <v>2623.6883952600938</v>
      </c>
      <c r="L21" s="11">
        <f t="shared" si="9"/>
        <v>4407.7965040369572</v>
      </c>
      <c r="M21" s="12">
        <f>$M$8*'[3]Eurostat POM Portables GU'!M12</f>
        <v>5774.2134202884145</v>
      </c>
      <c r="N21" s="12">
        <f>N5*'[3]Eurostat POM Portables GU'!N12</f>
        <v>5112.8610245656082</v>
      </c>
      <c r="O21" s="12">
        <f>O5*'[3]Eurostat POM Portables GU'!O12</f>
        <v>5350.5713293680747</v>
      </c>
      <c r="P21" s="12">
        <f>P5*'[3]Eurostat POM Portables GU'!P12</f>
        <v>5463.1516407819627</v>
      </c>
      <c r="Q21" s="12">
        <f>Q5*'[3]Eurostat POM Portables GU'!Q12</f>
        <v>5769</v>
      </c>
      <c r="R21" s="12">
        <f>R5*'[3]Eurostat POM Portables GU'!R12</f>
        <v>6372</v>
      </c>
      <c r="S21" s="12">
        <f>S5*'[3]Eurostat POM Portables GU'!S12</f>
        <v>7267</v>
      </c>
      <c r="T21" s="12">
        <f>T5*'[3]Eurostat POM Portables GU'!T12</f>
        <v>7763.0268348917643</v>
      </c>
      <c r="U21" s="12">
        <f>U5*'[3]Eurostat POM Portables GU'!U12</f>
        <v>8755.4260692092121</v>
      </c>
      <c r="V21" s="12">
        <f>V5*'[3]Eurostat POM Portables GU'!V12</f>
        <v>9402.3139485039865</v>
      </c>
      <c r="W21" s="12">
        <f>$W$8*'[3]Eurostat POM Portables GU'!W12</f>
        <v>10307.749975298975</v>
      </c>
      <c r="X21" s="13">
        <f t="shared" ref="X21:AZ21" si="19">W21+(W21*W$44)</f>
        <v>11338.524972828873</v>
      </c>
      <c r="Y21" s="13">
        <f t="shared" si="19"/>
        <v>12472.37747011176</v>
      </c>
      <c r="Z21" s="13">
        <f t="shared" si="19"/>
        <v>13719.615217122937</v>
      </c>
      <c r="AA21" s="13">
        <f t="shared" si="19"/>
        <v>15091.576738835231</v>
      </c>
      <c r="AB21" s="13">
        <f t="shared" si="19"/>
        <v>16600.734412718753</v>
      </c>
      <c r="AC21" s="13">
        <f t="shared" si="19"/>
        <v>18260.807853990627</v>
      </c>
      <c r="AD21" s="13">
        <f t="shared" si="19"/>
        <v>20086.88863938969</v>
      </c>
      <c r="AE21" s="13">
        <f t="shared" si="19"/>
        <v>22095.577503328659</v>
      </c>
      <c r="AF21" s="13">
        <f t="shared" si="19"/>
        <v>24305.135253661523</v>
      </c>
      <c r="AG21" s="13">
        <f t="shared" si="19"/>
        <v>26735.648779027677</v>
      </c>
      <c r="AH21" s="13">
        <f t="shared" si="19"/>
        <v>29409.213656930446</v>
      </c>
      <c r="AI21" s="13">
        <f t="shared" si="19"/>
        <v>32350.13502262349</v>
      </c>
      <c r="AJ21" s="13">
        <f t="shared" si="19"/>
        <v>35585.148524885837</v>
      </c>
      <c r="AK21" s="13">
        <f t="shared" si="19"/>
        <v>39143.663377374418</v>
      </c>
      <c r="AL21" s="13">
        <f t="shared" si="19"/>
        <v>43058.029715111858</v>
      </c>
      <c r="AM21" s="13">
        <f t="shared" si="19"/>
        <v>47363.832686623042</v>
      </c>
      <c r="AN21" s="13">
        <f t="shared" si="19"/>
        <v>52100.215955285348</v>
      </c>
      <c r="AO21" s="13">
        <f t="shared" si="19"/>
        <v>57310.237550813879</v>
      </c>
      <c r="AP21" s="13">
        <f t="shared" si="19"/>
        <v>63041.26130589527</v>
      </c>
      <c r="AQ21" s="13">
        <f t="shared" si="19"/>
        <v>69345.387436484802</v>
      </c>
      <c r="AR21" s="13">
        <f t="shared" si="19"/>
        <v>76279.926180133276</v>
      </c>
      <c r="AS21" s="13">
        <f t="shared" si="19"/>
        <v>83907.918798146609</v>
      </c>
      <c r="AT21" s="13">
        <f t="shared" si="19"/>
        <v>92298.710677961266</v>
      </c>
      <c r="AU21" s="13">
        <f t="shared" si="19"/>
        <v>101528.58174575739</v>
      </c>
      <c r="AV21" s="13">
        <f t="shared" si="19"/>
        <v>111681.43992033313</v>
      </c>
      <c r="AW21" s="13">
        <f t="shared" si="19"/>
        <v>122849.58391236645</v>
      </c>
      <c r="AX21" s="13">
        <f t="shared" si="19"/>
        <v>135134.54230360308</v>
      </c>
      <c r="AY21" s="13">
        <f t="shared" si="19"/>
        <v>148647.99653396339</v>
      </c>
      <c r="AZ21" s="13">
        <f t="shared" si="19"/>
        <v>163512.79618735972</v>
      </c>
    </row>
    <row r="22" spans="1:52" x14ac:dyDescent="0.35">
      <c r="A22" s="26" t="s">
        <v>34</v>
      </c>
      <c r="B22" s="11">
        <f t="shared" si="11"/>
        <v>491.5035889001316</v>
      </c>
      <c r="C22" s="11">
        <f t="shared" si="11"/>
        <v>658.6148091261764</v>
      </c>
      <c r="D22" s="11">
        <f t="shared" si="2"/>
        <v>882.5438442290764</v>
      </c>
      <c r="E22" s="11">
        <f t="shared" si="2"/>
        <v>1323.8157663436145</v>
      </c>
      <c r="F22" s="11">
        <f t="shared" si="3"/>
        <v>1985.7236495154218</v>
      </c>
      <c r="G22" s="11">
        <f t="shared" si="4"/>
        <v>2422.5828524088147</v>
      </c>
      <c r="H22" s="11">
        <f t="shared" si="5"/>
        <v>2858.647765842401</v>
      </c>
      <c r="I22" s="11">
        <f t="shared" si="6"/>
        <v>3401.7908413524569</v>
      </c>
      <c r="J22" s="11">
        <f t="shared" si="7"/>
        <v>4592.4176358258173</v>
      </c>
      <c r="K22" s="11">
        <f t="shared" si="8"/>
        <v>3398.3890505111049</v>
      </c>
      <c r="L22" s="11">
        <f t="shared" si="9"/>
        <v>5709.2936048586562</v>
      </c>
      <c r="M22" s="12">
        <f>$M$8*'[3]Eurostat POM Portables GU'!M13</f>
        <v>7479.1746223648397</v>
      </c>
      <c r="N22" s="12">
        <f>N4*'[3]Eurostat POM Portables GU'!N13</f>
        <v>8441.5296265257784</v>
      </c>
      <c r="O22" s="12">
        <f>O4*'[3]Eurostat POM Portables GU'!O13</f>
        <v>6806.6755451377112</v>
      </c>
      <c r="P22" s="12">
        <f>P4*'[3]Eurostat POM Portables GU'!P13</f>
        <v>6742.9359982409851</v>
      </c>
      <c r="Q22" s="12">
        <f>Q4*'[3]Eurostat POM Portables GU'!Q13</f>
        <v>7123.086572438162</v>
      </c>
      <c r="R22" s="12">
        <f>R4*'[3]Eurostat POM Portables GU'!R13</f>
        <v>8914.1667941851574</v>
      </c>
      <c r="S22" s="12">
        <f>S4*'[3]Eurostat POM Portables GU'!S13</f>
        <v>11302.514416042937</v>
      </c>
      <c r="T22" s="12">
        <f>T4*'[3]Eurostat POM Portables GU'!T13</f>
        <v>11191.759996503117</v>
      </c>
      <c r="U22" s="12">
        <f>U4*'[3]Eurostat POM Portables GU'!U13</f>
        <v>14009.376771854815</v>
      </c>
      <c r="V22" s="12">
        <f>V4*'[3]Eurostat POM Portables GU'!V13</f>
        <v>17471.434331863195</v>
      </c>
      <c r="W22" s="12">
        <f>W4*'[3]Eurostat POM Portables GU'!W13</f>
        <v>16595.719291209913</v>
      </c>
      <c r="X22" s="13">
        <f t="shared" ref="X22:AZ22" si="20">W22+(W22*W$44)</f>
        <v>18255.291220330902</v>
      </c>
      <c r="Y22" s="13">
        <f t="shared" si="20"/>
        <v>20080.820342363993</v>
      </c>
      <c r="Z22" s="13">
        <f t="shared" si="20"/>
        <v>22088.902376600392</v>
      </c>
      <c r="AA22" s="13">
        <f t="shared" si="20"/>
        <v>24297.79261426043</v>
      </c>
      <c r="AB22" s="13">
        <f t="shared" si="20"/>
        <v>26727.571875686474</v>
      </c>
      <c r="AC22" s="13">
        <f t="shared" si="20"/>
        <v>29400.329063255122</v>
      </c>
      <c r="AD22" s="13">
        <f t="shared" si="20"/>
        <v>32340.361969580634</v>
      </c>
      <c r="AE22" s="13">
        <f t="shared" si="20"/>
        <v>35574.398166538696</v>
      </c>
      <c r="AF22" s="13">
        <f t="shared" si="20"/>
        <v>39131.837983192563</v>
      </c>
      <c r="AG22" s="13">
        <f t="shared" si="20"/>
        <v>43045.021781511823</v>
      </c>
      <c r="AH22" s="13">
        <f t="shared" si="20"/>
        <v>47349.523959663005</v>
      </c>
      <c r="AI22" s="13">
        <f t="shared" si="20"/>
        <v>52084.476355629304</v>
      </c>
      <c r="AJ22" s="13">
        <f t="shared" si="20"/>
        <v>57292.923991192234</v>
      </c>
      <c r="AK22" s="13">
        <f t="shared" si="20"/>
        <v>63022.216390311456</v>
      </c>
      <c r="AL22" s="13">
        <f t="shared" si="20"/>
        <v>69324.438029342607</v>
      </c>
      <c r="AM22" s="13">
        <f t="shared" si="20"/>
        <v>76256.881832276864</v>
      </c>
      <c r="AN22" s="13">
        <f t="shared" si="20"/>
        <v>83882.570015504549</v>
      </c>
      <c r="AO22" s="13">
        <f t="shared" si="20"/>
        <v>92270.827017055009</v>
      </c>
      <c r="AP22" s="13">
        <f t="shared" si="20"/>
        <v>101497.90971876051</v>
      </c>
      <c r="AQ22" s="13">
        <f t="shared" si="20"/>
        <v>111647.70069063656</v>
      </c>
      <c r="AR22" s="13">
        <f t="shared" si="20"/>
        <v>122812.47075970021</v>
      </c>
      <c r="AS22" s="13">
        <f t="shared" si="20"/>
        <v>135093.71783567022</v>
      </c>
      <c r="AT22" s="13">
        <f t="shared" si="20"/>
        <v>148603.08961923723</v>
      </c>
      <c r="AU22" s="13">
        <f t="shared" si="20"/>
        <v>163463.39858116096</v>
      </c>
      <c r="AV22" s="13">
        <f t="shared" si="20"/>
        <v>179809.73843927705</v>
      </c>
      <c r="AW22" s="13">
        <f t="shared" si="20"/>
        <v>197790.71228320475</v>
      </c>
      <c r="AX22" s="13">
        <f t="shared" si="20"/>
        <v>217569.78351152522</v>
      </c>
      <c r="AY22" s="13">
        <f t="shared" si="20"/>
        <v>239326.76186267775</v>
      </c>
      <c r="AZ22" s="13">
        <f t="shared" si="20"/>
        <v>263259.43804894551</v>
      </c>
    </row>
    <row r="23" spans="1:52" x14ac:dyDescent="0.35">
      <c r="A23" s="26" t="s">
        <v>50</v>
      </c>
      <c r="B23" s="11">
        <f t="shared" si="11"/>
        <v>20.981551701768886</v>
      </c>
      <c r="C23" s="11">
        <f t="shared" si="11"/>
        <v>28.115279280370309</v>
      </c>
      <c r="D23" s="11">
        <f t="shared" si="2"/>
        <v>37.674474235696216</v>
      </c>
      <c r="E23" s="11">
        <f t="shared" si="2"/>
        <v>56.511711353544321</v>
      </c>
      <c r="F23" s="11">
        <f t="shared" si="3"/>
        <v>84.767567030316485</v>
      </c>
      <c r="G23" s="11">
        <f t="shared" si="4"/>
        <v>103.41643177698612</v>
      </c>
      <c r="H23" s="11">
        <f t="shared" si="5"/>
        <v>122.0313894968436</v>
      </c>
      <c r="I23" s="11">
        <f t="shared" si="6"/>
        <v>145.21735350124388</v>
      </c>
      <c r="J23" s="11">
        <f t="shared" si="7"/>
        <v>196.04342722667926</v>
      </c>
      <c r="K23" s="11">
        <f t="shared" si="8"/>
        <v>145.07213614774264</v>
      </c>
      <c r="L23" s="11">
        <f t="shared" si="9"/>
        <v>243.72118872820764</v>
      </c>
      <c r="M23" s="12">
        <f>$M$8*'[3]Eurostat POM Portables GU'!M14</f>
        <v>319.27475723395202</v>
      </c>
      <c r="N23" s="12">
        <f>$N$8*'[3]Eurostat POM Portables GU'!N14</f>
        <v>282.14760006388184</v>
      </c>
      <c r="O23" s="12">
        <f>$O$8*'[3]Eurostat POM Portables GU'!O14</f>
        <v>266.38240607217386</v>
      </c>
      <c r="P23" s="12">
        <f>$P$8*'[3]Eurostat POM Portables GU'!P14</f>
        <v>272.59247486025788</v>
      </c>
      <c r="Q23" s="12">
        <f>$Q$8*'[3]Eurostat POM Portables GU'!Q14</f>
        <v>301.35040859606926</v>
      </c>
      <c r="R23" s="12">
        <f>$R$8*'[3]Eurostat POM Portables GU'!R14</f>
        <v>326.95487618358896</v>
      </c>
      <c r="S23" s="12">
        <f>$S$8*'[3]Eurostat POM Portables GU'!S14</f>
        <v>381.81644266842852</v>
      </c>
      <c r="T23" s="12">
        <f>$T$8*'[3]Eurostat POM Portables GU'!T14</f>
        <v>379.0843791460826</v>
      </c>
      <c r="U23" s="12">
        <f>$U$8*'[3]Eurostat POM Portables GU'!U14</f>
        <v>455.33229909145808</v>
      </c>
      <c r="V23" s="12">
        <f>$V$8*'[3]Eurostat POM Portables GU'!V14</f>
        <v>494.39687108738991</v>
      </c>
      <c r="W23" s="12">
        <f>$W$8*'[3]Eurostat POM Portables GU'!W14</f>
        <v>785.37321401439647</v>
      </c>
      <c r="X23" s="13">
        <f t="shared" ref="X23:AZ23" si="21">W23+(W23*W$44)</f>
        <v>863.91053541583608</v>
      </c>
      <c r="Y23" s="13">
        <f t="shared" si="21"/>
        <v>950.30158895741965</v>
      </c>
      <c r="Z23" s="13">
        <f t="shared" si="21"/>
        <v>1045.3317478531617</v>
      </c>
      <c r="AA23" s="13">
        <f t="shared" si="21"/>
        <v>1149.8649226384778</v>
      </c>
      <c r="AB23" s="13">
        <f t="shared" si="21"/>
        <v>1264.8514149023256</v>
      </c>
      <c r="AC23" s="13">
        <f t="shared" si="21"/>
        <v>1391.3365563925581</v>
      </c>
      <c r="AD23" s="13">
        <f t="shared" si="21"/>
        <v>1530.4702120318138</v>
      </c>
      <c r="AE23" s="13">
        <f t="shared" si="21"/>
        <v>1683.5172332349953</v>
      </c>
      <c r="AF23" s="13">
        <f t="shared" si="21"/>
        <v>1851.8689565584948</v>
      </c>
      <c r="AG23" s="13">
        <f t="shared" si="21"/>
        <v>2037.0558522143442</v>
      </c>
      <c r="AH23" s="13">
        <f t="shared" si="21"/>
        <v>2240.7614374357786</v>
      </c>
      <c r="AI23" s="13">
        <f t="shared" si="21"/>
        <v>2464.8375811793567</v>
      </c>
      <c r="AJ23" s="13">
        <f t="shared" si="21"/>
        <v>2711.3213392972925</v>
      </c>
      <c r="AK23" s="13">
        <f t="shared" si="21"/>
        <v>2982.4534732270217</v>
      </c>
      <c r="AL23" s="13">
        <f t="shared" si="21"/>
        <v>3280.6988205497237</v>
      </c>
      <c r="AM23" s="13">
        <f t="shared" si="21"/>
        <v>3608.768702604696</v>
      </c>
      <c r="AN23" s="13">
        <f t="shared" si="21"/>
        <v>3969.6455728651658</v>
      </c>
      <c r="AO23" s="13">
        <f t="shared" si="21"/>
        <v>4366.6101301516828</v>
      </c>
      <c r="AP23" s="13">
        <f t="shared" si="21"/>
        <v>4803.2711431668513</v>
      </c>
      <c r="AQ23" s="13">
        <f t="shared" si="21"/>
        <v>5283.5982574835361</v>
      </c>
      <c r="AR23" s="13">
        <f t="shared" si="21"/>
        <v>5811.9580832318898</v>
      </c>
      <c r="AS23" s="13">
        <f t="shared" si="21"/>
        <v>6393.1538915550791</v>
      </c>
      <c r="AT23" s="13">
        <f t="shared" si="21"/>
        <v>7032.4692807105876</v>
      </c>
      <c r="AU23" s="13">
        <f t="shared" si="21"/>
        <v>7735.7162087816469</v>
      </c>
      <c r="AV23" s="13">
        <f t="shared" si="21"/>
        <v>8509.2878296598119</v>
      </c>
      <c r="AW23" s="13">
        <f t="shared" si="21"/>
        <v>9360.2166126257925</v>
      </c>
      <c r="AX23" s="13">
        <f t="shared" si="21"/>
        <v>10296.238273888372</v>
      </c>
      <c r="AY23" s="13">
        <f t="shared" si="21"/>
        <v>11325.862101277209</v>
      </c>
      <c r="AZ23" s="13">
        <f t="shared" si="21"/>
        <v>12458.448311404931</v>
      </c>
    </row>
    <row r="24" spans="1:52" x14ac:dyDescent="0.35">
      <c r="A24" s="26" t="s">
        <v>51</v>
      </c>
      <c r="B24" s="11">
        <f t="shared" si="11"/>
        <v>23.170437906331799</v>
      </c>
      <c r="C24" s="11">
        <f t="shared" si="11"/>
        <v>31.04838679448461</v>
      </c>
      <c r="D24" s="11">
        <f t="shared" si="2"/>
        <v>41.60483830460938</v>
      </c>
      <c r="E24" s="11">
        <f t="shared" si="2"/>
        <v>62.407257456914074</v>
      </c>
      <c r="F24" s="11">
        <f t="shared" si="3"/>
        <v>93.610886185371115</v>
      </c>
      <c r="G24" s="11">
        <f t="shared" si="4"/>
        <v>114.20528114615276</v>
      </c>
      <c r="H24" s="11">
        <f t="shared" si="5"/>
        <v>134.76223175246025</v>
      </c>
      <c r="I24" s="11">
        <f t="shared" si="6"/>
        <v>160.36705578542768</v>
      </c>
      <c r="J24" s="11">
        <f t="shared" si="7"/>
        <v>216.49552531032739</v>
      </c>
      <c r="K24" s="11">
        <f t="shared" si="8"/>
        <v>160.20668872964228</v>
      </c>
      <c r="L24" s="11">
        <f t="shared" si="9"/>
        <v>269.147237065799</v>
      </c>
      <c r="M24" s="12">
        <f>$M$8*'[3]Eurostat POM Portables GU'!M15</f>
        <v>352.5828805561967</v>
      </c>
      <c r="N24" s="12">
        <f>$N$8*'[3]Eurostat POM Portables GU'!N15</f>
        <v>278.66736534943749</v>
      </c>
      <c r="O24" s="12">
        <f>$O$8*'[3]Eurostat POM Portables GU'!O15</f>
        <v>259.78579072331667</v>
      </c>
      <c r="P24" s="12">
        <f>$P$8*'[3]Eurostat POM Portables GU'!P15</f>
        <v>282.29120264549221</v>
      </c>
      <c r="Q24" s="12">
        <f>$Q$8*'[3]Eurostat POM Portables GU'!Q15</f>
        <v>324.55888782525909</v>
      </c>
      <c r="R24" s="12">
        <f>$R$8*'[3]Eurostat POM Portables GU'!R15</f>
        <v>344.33521669366093</v>
      </c>
      <c r="S24" s="12">
        <f>$S$8*'[3]Eurostat POM Portables GU'!S15</f>
        <v>531.88023366990899</v>
      </c>
      <c r="T24" s="12">
        <f>$T$8*'[3]Eurostat POM Portables GU'!T15</f>
        <v>654.53086605903206</v>
      </c>
      <c r="U24" s="12">
        <f>$U$8*'[3]Eurostat POM Portables GU'!U15</f>
        <v>739.47180942550483</v>
      </c>
      <c r="V24" s="12">
        <f>$V$8*'[3]Eurostat POM Portables GU'!V15</f>
        <v>669.97457071139809</v>
      </c>
      <c r="W24" s="12">
        <f>$W$8*'[3]Eurostat POM Portables GU'!W15</f>
        <v>867.68426464752088</v>
      </c>
      <c r="X24" s="13">
        <f t="shared" ref="X24:AZ24" si="22">W24+(W24*W$44)</f>
        <v>954.45269111227299</v>
      </c>
      <c r="Y24" s="13">
        <f t="shared" si="22"/>
        <v>1049.8979602235004</v>
      </c>
      <c r="Z24" s="13">
        <f t="shared" si="22"/>
        <v>1154.8877562458504</v>
      </c>
      <c r="AA24" s="13">
        <f t="shared" si="22"/>
        <v>1270.3765318704354</v>
      </c>
      <c r="AB24" s="13">
        <f t="shared" si="22"/>
        <v>1397.414185057479</v>
      </c>
      <c r="AC24" s="13">
        <f t="shared" si="22"/>
        <v>1537.155603563227</v>
      </c>
      <c r="AD24" s="13">
        <f t="shared" si="22"/>
        <v>1690.8711639195499</v>
      </c>
      <c r="AE24" s="13">
        <f t="shared" si="22"/>
        <v>1859.958280311505</v>
      </c>
      <c r="AF24" s="13">
        <f t="shared" si="22"/>
        <v>2045.9541083426554</v>
      </c>
      <c r="AG24" s="13">
        <f t="shared" si="22"/>
        <v>2250.549519176921</v>
      </c>
      <c r="AH24" s="13">
        <f t="shared" si="22"/>
        <v>2475.604471094613</v>
      </c>
      <c r="AI24" s="13">
        <f t="shared" si="22"/>
        <v>2723.1649182040742</v>
      </c>
      <c r="AJ24" s="13">
        <f t="shared" si="22"/>
        <v>2995.4814100244816</v>
      </c>
      <c r="AK24" s="13">
        <f t="shared" si="22"/>
        <v>3295.0295510269298</v>
      </c>
      <c r="AL24" s="13">
        <f t="shared" si="22"/>
        <v>3624.5325061296226</v>
      </c>
      <c r="AM24" s="13">
        <f t="shared" si="22"/>
        <v>3986.9857567425847</v>
      </c>
      <c r="AN24" s="13">
        <f t="shared" si="22"/>
        <v>4385.6843324168431</v>
      </c>
      <c r="AO24" s="13">
        <f t="shared" si="22"/>
        <v>4824.2527656585271</v>
      </c>
      <c r="AP24" s="13">
        <f t="shared" si="22"/>
        <v>5306.6780422243801</v>
      </c>
      <c r="AQ24" s="13">
        <f t="shared" si="22"/>
        <v>5837.3458464468185</v>
      </c>
      <c r="AR24" s="13">
        <f t="shared" si="22"/>
        <v>6421.0804310915</v>
      </c>
      <c r="AS24" s="13">
        <f t="shared" si="22"/>
        <v>7063.1884742006496</v>
      </c>
      <c r="AT24" s="13">
        <f t="shared" si="22"/>
        <v>7769.5073216207147</v>
      </c>
      <c r="AU24" s="13">
        <f t="shared" si="22"/>
        <v>8546.458053782786</v>
      </c>
      <c r="AV24" s="13">
        <f t="shared" si="22"/>
        <v>9401.103859161065</v>
      </c>
      <c r="AW24" s="13">
        <f t="shared" si="22"/>
        <v>10341.214245077172</v>
      </c>
      <c r="AX24" s="13">
        <f t="shared" si="22"/>
        <v>11375.335669584889</v>
      </c>
      <c r="AY24" s="13">
        <f t="shared" si="22"/>
        <v>12512.869236543378</v>
      </c>
      <c r="AZ24" s="13">
        <f t="shared" si="22"/>
        <v>13764.156160197716</v>
      </c>
    </row>
    <row r="25" spans="1:52" x14ac:dyDescent="0.35">
      <c r="A25" s="26" t="s">
        <v>52</v>
      </c>
      <c r="B25" s="11">
        <f t="shared" si="11"/>
        <v>2.1242403425628713</v>
      </c>
      <c r="C25" s="11">
        <f t="shared" si="11"/>
        <v>2.8464820590342477</v>
      </c>
      <c r="D25" s="11">
        <f t="shared" si="2"/>
        <v>3.814285959105892</v>
      </c>
      <c r="E25" s="11">
        <f t="shared" si="2"/>
        <v>5.7214289386588382</v>
      </c>
      <c r="F25" s="11">
        <f t="shared" si="3"/>
        <v>8.5821434079882568</v>
      </c>
      <c r="G25" s="11">
        <f t="shared" si="4"/>
        <v>10.470214957745673</v>
      </c>
      <c r="H25" s="11">
        <f t="shared" si="5"/>
        <v>12.354853650139894</v>
      </c>
      <c r="I25" s="11">
        <f t="shared" si="6"/>
        <v>14.702275843666474</v>
      </c>
      <c r="J25" s="11">
        <f t="shared" si="7"/>
        <v>19.848072388949742</v>
      </c>
      <c r="K25" s="11">
        <f t="shared" si="8"/>
        <v>14.68757356782281</v>
      </c>
      <c r="L25" s="11">
        <f t="shared" si="9"/>
        <v>24.67512359394232</v>
      </c>
      <c r="M25" s="12">
        <f>$M$8*'[3]Eurostat POM Portables GU'!M16</f>
        <v>32.324411908064441</v>
      </c>
      <c r="N25" s="12">
        <f>$N$8*'[3]Eurostat POM Portables GU'!N16</f>
        <v>29.386675777578631</v>
      </c>
      <c r="O25" s="12">
        <f>$O$8*'[3]Eurostat POM Portables GU'!O16</f>
        <v>34.577678418946327</v>
      </c>
      <c r="P25" s="12">
        <f>$P$8*'[3]Eurostat POM Portables GU'!P16</f>
        <v>32.764372385483767</v>
      </c>
      <c r="Q25" s="12">
        <f>$Q$8*'[3]Eurostat POM Portables GU'!Q16</f>
        <v>30.494862243005219</v>
      </c>
      <c r="R25" s="12">
        <f>$R$8*'[3]Eurostat POM Portables GU'!R16</f>
        <v>45.270675163881549</v>
      </c>
      <c r="S25" s="12">
        <f>$S$8*'[3]Eurostat POM Portables GU'!S16</f>
        <v>59.506498777579552</v>
      </c>
      <c r="T25" s="12">
        <f>$T$8*'[3]Eurostat POM Portables GU'!T16</f>
        <v>58.682077646671843</v>
      </c>
      <c r="U25" s="12">
        <f>$U$8*'[3]Eurostat POM Portables GU'!U16</f>
        <v>42.798197189352848</v>
      </c>
      <c r="V25" s="12">
        <f>$V$8*'[3]Eurostat POM Portables GU'!V16</f>
        <v>83.325915894620636</v>
      </c>
      <c r="W25" s="12">
        <f>$W$8*'[3]Eurostat POM Portables GU'!W16</f>
        <v>92.94859172823584</v>
      </c>
      <c r="X25" s="13">
        <f t="shared" ref="X25:AZ25" si="23">W25+(W25*W$44)</f>
        <v>102.24345090105942</v>
      </c>
      <c r="Y25" s="13">
        <f t="shared" si="23"/>
        <v>112.46779599116536</v>
      </c>
      <c r="Z25" s="13">
        <f t="shared" si="23"/>
        <v>123.7145755902819</v>
      </c>
      <c r="AA25" s="13">
        <f t="shared" si="23"/>
        <v>136.08603314931008</v>
      </c>
      <c r="AB25" s="13">
        <f t="shared" si="23"/>
        <v>149.69463646424109</v>
      </c>
      <c r="AC25" s="13">
        <f t="shared" si="23"/>
        <v>164.6641001106652</v>
      </c>
      <c r="AD25" s="13">
        <f t="shared" si="23"/>
        <v>181.13051012173173</v>
      </c>
      <c r="AE25" s="13">
        <f t="shared" si="23"/>
        <v>199.2435611339049</v>
      </c>
      <c r="AF25" s="13">
        <f t="shared" si="23"/>
        <v>219.16791724729541</v>
      </c>
      <c r="AG25" s="13">
        <f t="shared" si="23"/>
        <v>241.08470897202494</v>
      </c>
      <c r="AH25" s="13">
        <f t="shared" si="23"/>
        <v>265.19317986922744</v>
      </c>
      <c r="AI25" s="13">
        <f t="shared" si="23"/>
        <v>291.71249785615021</v>
      </c>
      <c r="AJ25" s="13">
        <f t="shared" si="23"/>
        <v>320.88374764176524</v>
      </c>
      <c r="AK25" s="13">
        <f t="shared" si="23"/>
        <v>352.97212240594178</v>
      </c>
      <c r="AL25" s="13">
        <f t="shared" si="23"/>
        <v>388.26933464653598</v>
      </c>
      <c r="AM25" s="13">
        <f t="shared" si="23"/>
        <v>427.0962681111896</v>
      </c>
      <c r="AN25" s="13">
        <f t="shared" si="23"/>
        <v>469.80589492230854</v>
      </c>
      <c r="AO25" s="13">
        <f t="shared" si="23"/>
        <v>516.78648441453936</v>
      </c>
      <c r="AP25" s="13">
        <f t="shared" si="23"/>
        <v>568.46513285599326</v>
      </c>
      <c r="AQ25" s="13">
        <f t="shared" si="23"/>
        <v>625.31164614159263</v>
      </c>
      <c r="AR25" s="13">
        <f t="shared" si="23"/>
        <v>687.84281075575188</v>
      </c>
      <c r="AS25" s="13">
        <f t="shared" si="23"/>
        <v>756.62709183132711</v>
      </c>
      <c r="AT25" s="13">
        <f t="shared" si="23"/>
        <v>832.28980101445984</v>
      </c>
      <c r="AU25" s="13">
        <f t="shared" si="23"/>
        <v>915.51878111590577</v>
      </c>
      <c r="AV25" s="13">
        <f t="shared" si="23"/>
        <v>1007.0706592274963</v>
      </c>
      <c r="AW25" s="13">
        <f t="shared" si="23"/>
        <v>1107.7777251502459</v>
      </c>
      <c r="AX25" s="13">
        <f t="shared" si="23"/>
        <v>1218.5554976652707</v>
      </c>
      <c r="AY25" s="13">
        <f t="shared" si="23"/>
        <v>1340.4110474317977</v>
      </c>
      <c r="AZ25" s="13">
        <f t="shared" si="23"/>
        <v>1474.4521521749775</v>
      </c>
    </row>
    <row r="26" spans="1:52" x14ac:dyDescent="0.35">
      <c r="A26" s="26" t="s">
        <v>53</v>
      </c>
      <c r="B26" s="11">
        <f t="shared" si="11"/>
        <v>23.771531009139235</v>
      </c>
      <c r="C26" s="11">
        <f t="shared" si="11"/>
        <v>31.853851552246578</v>
      </c>
      <c r="D26" s="11">
        <f t="shared" si="2"/>
        <v>42.684161080010419</v>
      </c>
      <c r="E26" s="11">
        <f t="shared" si="2"/>
        <v>64.026241620015625</v>
      </c>
      <c r="F26" s="11">
        <f t="shared" si="3"/>
        <v>96.039362430023431</v>
      </c>
      <c r="G26" s="11">
        <f t="shared" si="4"/>
        <v>117.16802216462858</v>
      </c>
      <c r="H26" s="11">
        <f t="shared" si="5"/>
        <v>138.25826615426172</v>
      </c>
      <c r="I26" s="11">
        <f t="shared" si="6"/>
        <v>164.52733672357144</v>
      </c>
      <c r="J26" s="11">
        <f t="shared" si="7"/>
        <v>222.11190457682144</v>
      </c>
      <c r="K26" s="11">
        <f t="shared" si="8"/>
        <v>164.36280938684786</v>
      </c>
      <c r="L26" s="11">
        <f t="shared" si="9"/>
        <v>276.12951976990439</v>
      </c>
      <c r="M26" s="12">
        <f>$M$8*'[3]Eurostat POM Portables GU'!M17</f>
        <v>361.7296708985748</v>
      </c>
      <c r="N26" s="12">
        <f>$N$8*'[3]Eurostat POM Portables GU'!N17</f>
        <v>346.42540448372154</v>
      </c>
      <c r="O26" s="12">
        <f>$O$8*'[3]Eurostat POM Portables GU'!O17</f>
        <v>321.10242143419578</v>
      </c>
      <c r="P26" s="12">
        <f>$P$8*'[3]Eurostat POM Portables GU'!P17</f>
        <v>422.29635519067966</v>
      </c>
      <c r="Q26" s="12">
        <f>$Q$8*'[3]Eurostat POM Portables GU'!Q17</f>
        <v>486.29859966279122</v>
      </c>
      <c r="R26" s="12">
        <f>$R$8*'[3]Eurostat POM Portables GU'!R17</f>
        <v>402.40600145672488</v>
      </c>
      <c r="S26" s="12">
        <f>$S$8*'[3]Eurostat POM Portables GU'!S17</f>
        <v>674.94856975252344</v>
      </c>
      <c r="T26" s="12">
        <f>$T$8*'[3]Eurostat POM Portables GU'!T17</f>
        <v>537.99581390355343</v>
      </c>
      <c r="U26" s="12">
        <f>$U$8*'[3]Eurostat POM Portables GU'!U17</f>
        <v>675.14789175629994</v>
      </c>
      <c r="V26" s="12">
        <f>$V$8*'[3]Eurostat POM Portables GU'!V17</f>
        <v>946.83681852033646</v>
      </c>
      <c r="W26" s="12">
        <f>$W$8*'[3]Eurostat POM Portables GU'!W17</f>
        <v>1009.6092987956656</v>
      </c>
      <c r="X26" s="13">
        <f t="shared" ref="X26:AZ26" si="24">W26+(W26*W$44)</f>
        <v>1110.5702286752321</v>
      </c>
      <c r="Y26" s="13">
        <f t="shared" si="24"/>
        <v>1221.6272515427554</v>
      </c>
      <c r="Z26" s="13">
        <f t="shared" si="24"/>
        <v>1343.7899766970309</v>
      </c>
      <c r="AA26" s="13">
        <f t="shared" si="24"/>
        <v>1478.1689743667339</v>
      </c>
      <c r="AB26" s="13">
        <f t="shared" si="24"/>
        <v>1625.9858718034072</v>
      </c>
      <c r="AC26" s="13">
        <f t="shared" si="24"/>
        <v>1788.5844589837479</v>
      </c>
      <c r="AD26" s="13">
        <f t="shared" si="24"/>
        <v>1967.4429048821228</v>
      </c>
      <c r="AE26" s="13">
        <f t="shared" si="24"/>
        <v>2164.1871953703348</v>
      </c>
      <c r="AF26" s="13">
        <f t="shared" si="24"/>
        <v>2380.6059149073685</v>
      </c>
      <c r="AG26" s="13">
        <f t="shared" si="24"/>
        <v>2618.6665063981054</v>
      </c>
      <c r="AH26" s="13">
        <f t="shared" si="24"/>
        <v>2880.5331570379158</v>
      </c>
      <c r="AI26" s="13">
        <f t="shared" si="24"/>
        <v>3168.5864727417074</v>
      </c>
      <c r="AJ26" s="13">
        <f t="shared" si="24"/>
        <v>3485.4451200158783</v>
      </c>
      <c r="AK26" s="13">
        <f t="shared" si="24"/>
        <v>3833.9896320174662</v>
      </c>
      <c r="AL26" s="13">
        <f t="shared" si="24"/>
        <v>4217.3885952192131</v>
      </c>
      <c r="AM26" s="13">
        <f t="shared" si="24"/>
        <v>4639.127454741134</v>
      </c>
      <c r="AN26" s="13">
        <f t="shared" si="24"/>
        <v>5103.0402002152478</v>
      </c>
      <c r="AO26" s="13">
        <f t="shared" si="24"/>
        <v>5613.3442202367723</v>
      </c>
      <c r="AP26" s="13">
        <f t="shared" si="24"/>
        <v>6174.6786422604491</v>
      </c>
      <c r="AQ26" s="13">
        <f t="shared" si="24"/>
        <v>6792.1465064864942</v>
      </c>
      <c r="AR26" s="13">
        <f t="shared" si="24"/>
        <v>7471.3611571351439</v>
      </c>
      <c r="AS26" s="13">
        <f t="shared" si="24"/>
        <v>8218.4972728486591</v>
      </c>
      <c r="AT26" s="13">
        <f t="shared" si="24"/>
        <v>9040.3470001335245</v>
      </c>
      <c r="AU26" s="13">
        <f t="shared" si="24"/>
        <v>9944.3817001468778</v>
      </c>
      <c r="AV26" s="13">
        <f t="shared" si="24"/>
        <v>10938.819870161566</v>
      </c>
      <c r="AW26" s="13">
        <f t="shared" si="24"/>
        <v>12032.701857177723</v>
      </c>
      <c r="AX26" s="13">
        <f t="shared" si="24"/>
        <v>13235.972042895495</v>
      </c>
      <c r="AY26" s="13">
        <f t="shared" si="24"/>
        <v>14559.569247185045</v>
      </c>
      <c r="AZ26" s="13">
        <f t="shared" si="24"/>
        <v>16015.52617190355</v>
      </c>
    </row>
    <row r="27" spans="1:52" x14ac:dyDescent="0.35">
      <c r="A27" s="26" t="s">
        <v>54</v>
      </c>
      <c r="B27" s="11">
        <f t="shared" si="11"/>
        <v>334.65061199839164</v>
      </c>
      <c r="C27" s="11">
        <f t="shared" si="11"/>
        <v>448.4318200778448</v>
      </c>
      <c r="D27" s="11">
        <f t="shared" si="2"/>
        <v>600.89863890431207</v>
      </c>
      <c r="E27" s="11">
        <f t="shared" si="2"/>
        <v>901.3479583564681</v>
      </c>
      <c r="F27" s="11">
        <f t="shared" si="3"/>
        <v>1352.0219375347021</v>
      </c>
      <c r="G27" s="11">
        <f t="shared" si="4"/>
        <v>1649.4667637923365</v>
      </c>
      <c r="H27" s="11">
        <f t="shared" si="5"/>
        <v>1946.3707812749569</v>
      </c>
      <c r="I27" s="11">
        <f t="shared" si="6"/>
        <v>2316.1812297171987</v>
      </c>
      <c r="J27" s="11">
        <f t="shared" si="7"/>
        <v>3126.8446601182181</v>
      </c>
      <c r="K27" s="11">
        <f t="shared" si="8"/>
        <v>2313.8650484874815</v>
      </c>
      <c r="L27" s="11">
        <f t="shared" si="9"/>
        <v>3887.293281458969</v>
      </c>
      <c r="M27" s="12">
        <f>$M$8*'[3]Eurostat POM Portables GU'!M18</f>
        <v>5092.3541987112494</v>
      </c>
      <c r="N27" s="12">
        <f>$N$8*'[3]Eurostat POM Portables GU'!N18</f>
        <v>5226.2095197665412</v>
      </c>
      <c r="O27" s="12">
        <f>$O$8*'[3]Eurostat POM Portables GU'!O18</f>
        <v>4453.8122785779924</v>
      </c>
      <c r="P27" s="12">
        <f>$P$8*'[3]Eurostat POM Portables GU'!P18</f>
        <v>4362.8366998441797</v>
      </c>
      <c r="Q27" s="12">
        <f>$Q$8*'[3]Eurostat POM Portables GU'!Q18</f>
        <v>4412.1504929593984</v>
      </c>
      <c r="R27" s="12">
        <f>$R$8*'[3]Eurostat POM Portables GU'!R18</f>
        <v>5040.7152626693269</v>
      </c>
      <c r="S27" s="12">
        <f>$S$8*'[3]Eurostat POM Portables GU'!S18</f>
        <v>5778.5991462866423</v>
      </c>
      <c r="T27" s="12">
        <f>$T$8*'[3]Eurostat POM Portables GU'!T18</f>
        <v>5580.9896253415409</v>
      </c>
      <c r="U27" s="12">
        <f>$U$8*'[3]Eurostat POM Portables GU'!U18</f>
        <v>6520.0379163764155</v>
      </c>
      <c r="V27" s="12">
        <f>$V$8*'[3]Eurostat POM Portables GU'!V18</f>
        <v>7526.7121292366774</v>
      </c>
      <c r="W27" s="12">
        <f>$W$8*'[3]Eurostat POM Portables GU'!W18</f>
        <v>8848.0277551009094</v>
      </c>
      <c r="X27" s="13">
        <f t="shared" ref="X27:AZ27" si="25">W27+(W27*W$44)</f>
        <v>9732.8305306109996</v>
      </c>
      <c r="Y27" s="13">
        <f t="shared" si="25"/>
        <v>10706.113583672101</v>
      </c>
      <c r="Z27" s="13">
        <f t="shared" si="25"/>
        <v>11776.724942039311</v>
      </c>
      <c r="AA27" s="13">
        <f t="shared" si="25"/>
        <v>12954.397436243242</v>
      </c>
      <c r="AB27" s="13">
        <f t="shared" si="25"/>
        <v>14249.837179867565</v>
      </c>
      <c r="AC27" s="13">
        <f t="shared" si="25"/>
        <v>15674.820897854323</v>
      </c>
      <c r="AD27" s="13">
        <f t="shared" si="25"/>
        <v>17242.302987639756</v>
      </c>
      <c r="AE27" s="13">
        <f t="shared" si="25"/>
        <v>18966.53328640373</v>
      </c>
      <c r="AF27" s="13">
        <f t="shared" si="25"/>
        <v>20863.186615044102</v>
      </c>
      <c r="AG27" s="13">
        <f t="shared" si="25"/>
        <v>22949.505276548512</v>
      </c>
      <c r="AH27" s="13">
        <f t="shared" si="25"/>
        <v>25244.455804203364</v>
      </c>
      <c r="AI27" s="13">
        <f t="shared" si="25"/>
        <v>27768.901384623699</v>
      </c>
      <c r="AJ27" s="13">
        <f t="shared" si="25"/>
        <v>30545.791523086071</v>
      </c>
      <c r="AK27" s="13">
        <f t="shared" si="25"/>
        <v>33600.370675394675</v>
      </c>
      <c r="AL27" s="13">
        <f t="shared" si="25"/>
        <v>36960.407742934141</v>
      </c>
      <c r="AM27" s="13">
        <f t="shared" si="25"/>
        <v>40656.448517227553</v>
      </c>
      <c r="AN27" s="13">
        <f t="shared" si="25"/>
        <v>44722.093368950307</v>
      </c>
      <c r="AO27" s="13">
        <f t="shared" si="25"/>
        <v>49194.302705845337</v>
      </c>
      <c r="AP27" s="13">
        <f t="shared" si="25"/>
        <v>54113.73297642987</v>
      </c>
      <c r="AQ27" s="13">
        <f t="shared" si="25"/>
        <v>59525.106274072859</v>
      </c>
      <c r="AR27" s="13">
        <f t="shared" si="25"/>
        <v>65477.616901480142</v>
      </c>
      <c r="AS27" s="13">
        <f t="shared" si="25"/>
        <v>72025.378591628163</v>
      </c>
      <c r="AT27" s="13">
        <f t="shared" si="25"/>
        <v>79227.916450790974</v>
      </c>
      <c r="AU27" s="13">
        <f t="shared" si="25"/>
        <v>87150.708095870068</v>
      </c>
      <c r="AV27" s="13">
        <f t="shared" si="25"/>
        <v>95865.778905457075</v>
      </c>
      <c r="AW27" s="13">
        <f t="shared" si="25"/>
        <v>105452.35679600279</v>
      </c>
      <c r="AX27" s="13">
        <f t="shared" si="25"/>
        <v>115997.59247560307</v>
      </c>
      <c r="AY27" s="13">
        <f t="shared" si="25"/>
        <v>127597.35172316339</v>
      </c>
      <c r="AZ27" s="13">
        <f t="shared" si="25"/>
        <v>140357.08689547973</v>
      </c>
    </row>
    <row r="28" spans="1:52" x14ac:dyDescent="0.35">
      <c r="A28" s="26" t="s">
        <v>55</v>
      </c>
      <c r="B28" s="11">
        <f t="shared" si="11"/>
        <v>13.05491427228867</v>
      </c>
      <c r="C28" s="11">
        <f t="shared" si="11"/>
        <v>17.493585124866819</v>
      </c>
      <c r="D28" s="11">
        <f t="shared" si="2"/>
        <v>23.441404067321539</v>
      </c>
      <c r="E28" s="11">
        <f t="shared" si="2"/>
        <v>35.162106100982307</v>
      </c>
      <c r="F28" s="11">
        <f t="shared" si="3"/>
        <v>52.743159151473456</v>
      </c>
      <c r="G28" s="11">
        <f t="shared" si="4"/>
        <v>64.346654164797613</v>
      </c>
      <c r="H28" s="11">
        <f t="shared" si="5"/>
        <v>75.929051914461184</v>
      </c>
      <c r="I28" s="11">
        <f t="shared" si="6"/>
        <v>90.355571778208798</v>
      </c>
      <c r="J28" s="11">
        <f t="shared" si="7"/>
        <v>121.98002190058189</v>
      </c>
      <c r="K28" s="11">
        <f t="shared" si="8"/>
        <v>90.265216206430594</v>
      </c>
      <c r="L28" s="11">
        <f t="shared" si="9"/>
        <v>151.6455632268034</v>
      </c>
      <c r="M28" s="12">
        <f>$M$8*'[3]Eurostat POM Portables GU'!M19</f>
        <v>198.65568782711247</v>
      </c>
      <c r="N28" s="12">
        <f>$N$8*'[3]Eurostat POM Portables GU'!N19</f>
        <v>85.682135728650636</v>
      </c>
      <c r="O28" s="12">
        <f>$O$8*'[3]Eurostat POM Portables GU'!O19</f>
        <v>86.53685079730397</v>
      </c>
      <c r="P28" s="12">
        <f>$P$8*'[3]Eurostat POM Portables GU'!P19</f>
        <v>98.203969650014926</v>
      </c>
      <c r="Q28" s="12">
        <f>$Q$8*'[3]Eurostat POM Portables GU'!Q19</f>
        <v>91.572383146564846</v>
      </c>
      <c r="R28" s="12">
        <f>$R$8*'[3]Eurostat POM Portables GU'!R19</f>
        <v>86.977562624821402</v>
      </c>
      <c r="S28" s="12">
        <f>$S$8*'[3]Eurostat POM Portables GU'!S19</f>
        <v>110.71729066072838</v>
      </c>
      <c r="T28" s="12">
        <f>$T$8*'[3]Eurostat POM Portables GU'!T19</f>
        <v>120.17228156000722</v>
      </c>
      <c r="U28" s="12">
        <f>$U$8*'[3]Eurostat POM Portables GU'!U19</f>
        <v>143.13059332102452</v>
      </c>
      <c r="V28" s="12">
        <f>$V$8*'[3]Eurostat POM Portables GU'!V19</f>
        <v>178.14695990435101</v>
      </c>
      <c r="W28" s="12">
        <f>$W$8*'[3]Eurostat POM Portables GU'!W19</f>
        <v>187.31916838435291</v>
      </c>
      <c r="X28" s="13">
        <f t="shared" ref="X28:AZ28" si="26">W28+(W28*W$44)</f>
        <v>206.0510852227882</v>
      </c>
      <c r="Y28" s="13">
        <f t="shared" si="26"/>
        <v>226.65619374506701</v>
      </c>
      <c r="Z28" s="13">
        <f t="shared" si="26"/>
        <v>249.32181311957373</v>
      </c>
      <c r="AA28" s="13">
        <f t="shared" si="26"/>
        <v>274.25399443153111</v>
      </c>
      <c r="AB28" s="13">
        <f t="shared" si="26"/>
        <v>301.67939387468425</v>
      </c>
      <c r="AC28" s="13">
        <f t="shared" si="26"/>
        <v>331.84733326215269</v>
      </c>
      <c r="AD28" s="13">
        <f t="shared" si="26"/>
        <v>365.03206658836797</v>
      </c>
      <c r="AE28" s="13">
        <f t="shared" si="26"/>
        <v>401.53527324720477</v>
      </c>
      <c r="AF28" s="13">
        <f t="shared" si="26"/>
        <v>441.68880057192524</v>
      </c>
      <c r="AG28" s="13">
        <f t="shared" si="26"/>
        <v>485.85768062911779</v>
      </c>
      <c r="AH28" s="13">
        <f t="shared" si="26"/>
        <v>534.44344869202962</v>
      </c>
      <c r="AI28" s="13">
        <f t="shared" si="26"/>
        <v>587.88779356123257</v>
      </c>
      <c r="AJ28" s="13">
        <f t="shared" si="26"/>
        <v>646.67657291735577</v>
      </c>
      <c r="AK28" s="13">
        <f t="shared" si="26"/>
        <v>711.34423020909139</v>
      </c>
      <c r="AL28" s="13">
        <f t="shared" si="26"/>
        <v>782.47865323000053</v>
      </c>
      <c r="AM28" s="13">
        <f t="shared" si="26"/>
        <v>860.72651855300057</v>
      </c>
      <c r="AN28" s="13">
        <f t="shared" si="26"/>
        <v>946.7991704083006</v>
      </c>
      <c r="AO28" s="13">
        <f t="shared" si="26"/>
        <v>1041.4790874491307</v>
      </c>
      <c r="AP28" s="13">
        <f t="shared" si="26"/>
        <v>1145.6269961940438</v>
      </c>
      <c r="AQ28" s="13">
        <f t="shared" si="26"/>
        <v>1260.1896958134482</v>
      </c>
      <c r="AR28" s="13">
        <f t="shared" si="26"/>
        <v>1386.2086653947931</v>
      </c>
      <c r="AS28" s="13">
        <f t="shared" si="26"/>
        <v>1524.8295319342724</v>
      </c>
      <c r="AT28" s="13">
        <f t="shared" si="26"/>
        <v>1677.3124851276996</v>
      </c>
      <c r="AU28" s="13">
        <f t="shared" si="26"/>
        <v>1845.0437336404696</v>
      </c>
      <c r="AV28" s="13">
        <f t="shared" si="26"/>
        <v>2029.5481070045166</v>
      </c>
      <c r="AW28" s="13">
        <f t="shared" si="26"/>
        <v>2232.5029177049682</v>
      </c>
      <c r="AX28" s="13">
        <f t="shared" si="26"/>
        <v>2455.7532094754652</v>
      </c>
      <c r="AY28" s="13">
        <f t="shared" si="26"/>
        <v>2701.3285304230117</v>
      </c>
      <c r="AZ28" s="13">
        <f t="shared" si="26"/>
        <v>2971.4613834653128</v>
      </c>
    </row>
    <row r="29" spans="1:52" x14ac:dyDescent="0.35">
      <c r="A29" s="26" t="s">
        <v>56</v>
      </c>
      <c r="B29" s="11">
        <f t="shared" si="11"/>
        <v>8.0296965431634426</v>
      </c>
      <c r="C29" s="11">
        <f t="shared" si="11"/>
        <v>10.759793367839015</v>
      </c>
      <c r="D29" s="11">
        <f t="shared" ref="D29:E42" si="27">E29/1.5</f>
        <v>14.418123112904281</v>
      </c>
      <c r="E29" s="11">
        <f t="shared" si="27"/>
        <v>21.627184669356421</v>
      </c>
      <c r="F29" s="11">
        <f t="shared" si="3"/>
        <v>32.440777004034629</v>
      </c>
      <c r="G29" s="11">
        <f t="shared" si="4"/>
        <v>39.577747944922251</v>
      </c>
      <c r="H29" s="11">
        <f t="shared" si="5"/>
        <v>46.701742575008254</v>
      </c>
      <c r="I29" s="11">
        <f t="shared" si="6"/>
        <v>55.575073664259818</v>
      </c>
      <c r="J29" s="11">
        <f t="shared" si="7"/>
        <v>75.026349446750757</v>
      </c>
      <c r="K29" s="11">
        <f t="shared" si="8"/>
        <v>55.51949859059556</v>
      </c>
      <c r="L29" s="11">
        <f t="shared" si="9"/>
        <v>93.272757632200538</v>
      </c>
      <c r="M29" s="12">
        <f>$M$8*'[3]Eurostat POM Portables GU'!M20</f>
        <v>122.18731249818271</v>
      </c>
      <c r="N29" s="12">
        <f>$N$8*'[3]Eurostat POM Portables GU'!N20</f>
        <v>138.85426258650446</v>
      </c>
      <c r="O29" s="12">
        <f>$O$8*'[3]Eurostat POM Portables GU'!O20</f>
        <v>133.44298224787539</v>
      </c>
      <c r="P29" s="12">
        <f>$P$8*'[3]Eurostat POM Portables GU'!P20</f>
        <v>121.82308648477975</v>
      </c>
      <c r="Q29" s="12">
        <f>$Q$8*'[3]Eurostat POM Portables GU'!Q20</f>
        <v>125.93838374286058</v>
      </c>
      <c r="R29" s="12">
        <f>$R$8*'[3]Eurostat POM Portables GU'!R20</f>
        <v>152.87686170281026</v>
      </c>
      <c r="S29" s="12">
        <f>$S$8*'[3]Eurostat POM Portables GU'!S20</f>
        <v>187.63886162890682</v>
      </c>
      <c r="T29" s="12">
        <f>$T$8*'[3]Eurostat POM Portables GU'!T20</f>
        <v>175.50224915900517</v>
      </c>
      <c r="U29" s="12">
        <f>$U$8*'[3]Eurostat POM Portables GU'!U20</f>
        <v>189.93662641995547</v>
      </c>
      <c r="V29" s="12">
        <f>$V$8*'[3]Eurostat POM Portables GU'!V20</f>
        <v>218.33634793426896</v>
      </c>
      <c r="W29" s="12">
        <f>$W$8*'[3]Eurostat POM Portables GU'!W20</f>
        <v>254.04307653877933</v>
      </c>
      <c r="X29" s="13">
        <f t="shared" ref="X29:AZ29" si="28">W29+(W29*W$44)</f>
        <v>279.4473841926573</v>
      </c>
      <c r="Y29" s="13">
        <f t="shared" si="28"/>
        <v>307.39212261192301</v>
      </c>
      <c r="Z29" s="13">
        <f t="shared" si="28"/>
        <v>338.13133487311529</v>
      </c>
      <c r="AA29" s="13">
        <f t="shared" si="28"/>
        <v>371.94446836042681</v>
      </c>
      <c r="AB29" s="13">
        <f t="shared" si="28"/>
        <v>409.1389151964695</v>
      </c>
      <c r="AC29" s="13">
        <f t="shared" si="28"/>
        <v>450.05280671611644</v>
      </c>
      <c r="AD29" s="13">
        <f t="shared" si="28"/>
        <v>495.05808738772805</v>
      </c>
      <c r="AE29" s="13">
        <f t="shared" si="28"/>
        <v>544.56389612650082</v>
      </c>
      <c r="AF29" s="13">
        <f t="shared" si="28"/>
        <v>599.02028573915095</v>
      </c>
      <c r="AG29" s="13">
        <f t="shared" si="28"/>
        <v>658.92231431306607</v>
      </c>
      <c r="AH29" s="13">
        <f t="shared" si="28"/>
        <v>724.81454574437271</v>
      </c>
      <c r="AI29" s="13">
        <f t="shared" si="28"/>
        <v>797.29600031881</v>
      </c>
      <c r="AJ29" s="13">
        <f t="shared" si="28"/>
        <v>877.02560035069098</v>
      </c>
      <c r="AK29" s="13">
        <f t="shared" si="28"/>
        <v>964.72816038576002</v>
      </c>
      <c r="AL29" s="13">
        <f t="shared" si="28"/>
        <v>1061.200976424336</v>
      </c>
      <c r="AM29" s="13">
        <f t="shared" si="28"/>
        <v>1167.3210740667696</v>
      </c>
      <c r="AN29" s="13">
        <f t="shared" si="28"/>
        <v>1284.0531814734466</v>
      </c>
      <c r="AO29" s="13">
        <f t="shared" si="28"/>
        <v>1412.4584996207911</v>
      </c>
      <c r="AP29" s="13">
        <f t="shared" si="28"/>
        <v>1553.7043495828702</v>
      </c>
      <c r="AQ29" s="13">
        <f t="shared" si="28"/>
        <v>1709.0747845411572</v>
      </c>
      <c r="AR29" s="13">
        <f t="shared" si="28"/>
        <v>1879.982262995273</v>
      </c>
      <c r="AS29" s="13">
        <f t="shared" si="28"/>
        <v>2067.9804892948005</v>
      </c>
      <c r="AT29" s="13">
        <f t="shared" si="28"/>
        <v>2274.7785382242805</v>
      </c>
      <c r="AU29" s="13">
        <f t="shared" si="28"/>
        <v>2502.2563920467087</v>
      </c>
      <c r="AV29" s="13">
        <f t="shared" si="28"/>
        <v>2752.4820312513793</v>
      </c>
      <c r="AW29" s="13">
        <f t="shared" si="28"/>
        <v>3027.7302343765173</v>
      </c>
      <c r="AX29" s="13">
        <f t="shared" si="28"/>
        <v>3330.503257814169</v>
      </c>
      <c r="AY29" s="13">
        <f t="shared" si="28"/>
        <v>3663.5535835955861</v>
      </c>
      <c r="AZ29" s="13">
        <f t="shared" si="28"/>
        <v>4029.9089419551447</v>
      </c>
    </row>
    <row r="30" spans="1:52" x14ac:dyDescent="0.35">
      <c r="A30" s="26" t="s">
        <v>57</v>
      </c>
      <c r="B30" s="11">
        <f t="shared" ref="B30:C42" si="29">C30/1.34</f>
        <v>2.0720699977909054</v>
      </c>
      <c r="C30" s="11">
        <f t="shared" si="29"/>
        <v>2.7765737970398132</v>
      </c>
      <c r="D30" s="11">
        <f t="shared" si="27"/>
        <v>3.7206088880333499</v>
      </c>
      <c r="E30" s="11">
        <f t="shared" si="27"/>
        <v>5.5809133320500246</v>
      </c>
      <c r="F30" s="11">
        <f t="shared" si="3"/>
        <v>8.3713699980750373</v>
      </c>
      <c r="G30" s="11">
        <f t="shared" si="4"/>
        <v>10.213071397651545</v>
      </c>
      <c r="H30" s="11">
        <f t="shared" si="5"/>
        <v>12.051424249228823</v>
      </c>
      <c r="I30" s="11">
        <f t="shared" si="6"/>
        <v>14.3411948565823</v>
      </c>
      <c r="J30" s="11">
        <f t="shared" si="7"/>
        <v>19.360613056386107</v>
      </c>
      <c r="K30" s="11">
        <f t="shared" si="8"/>
        <v>14.326853661725719</v>
      </c>
      <c r="L30" s="11">
        <f t="shared" si="9"/>
        <v>24.069114151699207</v>
      </c>
      <c r="M30" s="12">
        <f>$M$8*'[3]Eurostat POM Portables GU'!M21</f>
        <v>31.530539538725961</v>
      </c>
      <c r="N30" s="12">
        <f>$N$8*'[3]Eurostat POM Portables GU'!N21</f>
        <v>33.151011285038855</v>
      </c>
      <c r="O30" s="12">
        <f>$O$8*'[3]Eurostat POM Portables GU'!O21</f>
        <v>30.6499227150466</v>
      </c>
      <c r="P30" s="12">
        <f>$P$8*'[3]Eurostat POM Portables GU'!P21</f>
        <v>30.384737751524511</v>
      </c>
      <c r="Q30" s="12">
        <f>$Q$8*'[3]Eurostat POM Portables GU'!Q21</f>
        <v>30.944638972253085</v>
      </c>
      <c r="R30" s="12">
        <f>$R$8*'[3]Eurostat POM Portables GU'!R21</f>
        <v>40.077020470283578</v>
      </c>
      <c r="S30" s="12">
        <f>$S$8*'[3]Eurostat POM Portables GU'!S21</f>
        <v>45.357627054582821</v>
      </c>
      <c r="T30" s="12">
        <f>$T$8*'[3]Eurostat POM Portables GU'!T21</f>
        <v>48.13404328161073</v>
      </c>
      <c r="U30" s="12">
        <f>$U$8*'[3]Eurostat POM Portables GU'!U21</f>
        <v>61.284992424990463</v>
      </c>
      <c r="V30" s="12">
        <f>$V$8*'[3]Eurostat POM Portables GU'!V21</f>
        <v>69.750045056112853</v>
      </c>
      <c r="W30" s="12">
        <f>$W$8*'[3]Eurostat POM Portables GU'!W21</f>
        <v>77.935712393489894</v>
      </c>
      <c r="X30" s="13">
        <f t="shared" ref="X30:AZ30" si="30">W30+(W30*W$44)</f>
        <v>85.729283632838886</v>
      </c>
      <c r="Y30" s="13">
        <f t="shared" si="30"/>
        <v>94.302211996122779</v>
      </c>
      <c r="Z30" s="13">
        <f t="shared" si="30"/>
        <v>103.73243319573506</v>
      </c>
      <c r="AA30" s="13">
        <f t="shared" si="30"/>
        <v>114.10567651530856</v>
      </c>
      <c r="AB30" s="13">
        <f t="shared" si="30"/>
        <v>125.51624416683941</v>
      </c>
      <c r="AC30" s="13">
        <f t="shared" si="30"/>
        <v>138.06786858352336</v>
      </c>
      <c r="AD30" s="13">
        <f t="shared" si="30"/>
        <v>151.87465544187569</v>
      </c>
      <c r="AE30" s="13">
        <f t="shared" si="30"/>
        <v>167.06212098606326</v>
      </c>
      <c r="AF30" s="13">
        <f t="shared" si="30"/>
        <v>183.76833308466959</v>
      </c>
      <c r="AG30" s="13">
        <f t="shared" si="30"/>
        <v>202.14516639313655</v>
      </c>
      <c r="AH30" s="13">
        <f t="shared" si="30"/>
        <v>222.35968303245022</v>
      </c>
      <c r="AI30" s="13">
        <f t="shared" si="30"/>
        <v>244.59565133569524</v>
      </c>
      <c r="AJ30" s="13">
        <f t="shared" si="30"/>
        <v>269.05521646926479</v>
      </c>
      <c r="AK30" s="13">
        <f t="shared" si="30"/>
        <v>295.96073811619129</v>
      </c>
      <c r="AL30" s="13">
        <f t="shared" si="30"/>
        <v>325.55681192781043</v>
      </c>
      <c r="AM30" s="13">
        <f t="shared" si="30"/>
        <v>358.11249312059147</v>
      </c>
      <c r="AN30" s="13">
        <f t="shared" si="30"/>
        <v>393.92374243265061</v>
      </c>
      <c r="AO30" s="13">
        <f t="shared" si="30"/>
        <v>433.31611667591568</v>
      </c>
      <c r="AP30" s="13">
        <f t="shared" si="30"/>
        <v>476.64772834350725</v>
      </c>
      <c r="AQ30" s="13">
        <f t="shared" si="30"/>
        <v>524.31250117785794</v>
      </c>
      <c r="AR30" s="13">
        <f t="shared" si="30"/>
        <v>576.74375129564373</v>
      </c>
      <c r="AS30" s="13">
        <f t="shared" si="30"/>
        <v>634.41812642520813</v>
      </c>
      <c r="AT30" s="13">
        <f t="shared" si="30"/>
        <v>697.85993906772899</v>
      </c>
      <c r="AU30" s="13">
        <f t="shared" si="30"/>
        <v>767.64593297450187</v>
      </c>
      <c r="AV30" s="13">
        <f t="shared" si="30"/>
        <v>844.41052627195211</v>
      </c>
      <c r="AW30" s="13">
        <f t="shared" si="30"/>
        <v>928.85157889914728</v>
      </c>
      <c r="AX30" s="13">
        <f t="shared" si="30"/>
        <v>1021.736736789062</v>
      </c>
      <c r="AY30" s="13">
        <f t="shared" si="30"/>
        <v>1123.9104104679682</v>
      </c>
      <c r="AZ30" s="13">
        <f t="shared" si="30"/>
        <v>1236.3014515147649</v>
      </c>
    </row>
    <row r="31" spans="1:52" x14ac:dyDescent="0.35">
      <c r="A31" s="26" t="s">
        <v>58</v>
      </c>
      <c r="B31" s="11">
        <f t="shared" si="29"/>
        <v>0.99021582653050877</v>
      </c>
      <c r="C31" s="11">
        <f t="shared" si="29"/>
        <v>1.3268892075508818</v>
      </c>
      <c r="D31" s="11">
        <f t="shared" si="27"/>
        <v>1.7780315381181817</v>
      </c>
      <c r="E31" s="11">
        <f t="shared" si="27"/>
        <v>2.6670473071772727</v>
      </c>
      <c r="F31" s="11">
        <f t="shared" si="3"/>
        <v>4.0005709607659092</v>
      </c>
      <c r="G31" s="11">
        <f t="shared" si="4"/>
        <v>4.8806965721344087</v>
      </c>
      <c r="H31" s="11">
        <f t="shared" si="5"/>
        <v>5.7592219551186021</v>
      </c>
      <c r="I31" s="11">
        <f t="shared" si="6"/>
        <v>6.8534741265911361</v>
      </c>
      <c r="J31" s="11">
        <f t="shared" si="7"/>
        <v>9.2521900708980347</v>
      </c>
      <c r="K31" s="11">
        <f t="shared" si="8"/>
        <v>6.8466206524645461</v>
      </c>
      <c r="L31" s="11">
        <f t="shared" si="9"/>
        <v>11.502322696140437</v>
      </c>
      <c r="M31" s="12">
        <f>$M$8*'[3]Eurostat POM Portables GU'!M22</f>
        <v>15.068042731943972</v>
      </c>
      <c r="N31" s="12">
        <f>$N$8*'[3]Eurostat POM Portables GU'!N22</f>
        <v>18.514493554852713</v>
      </c>
      <c r="O31" s="12">
        <f>$O$8*'[3]Eurostat POM Portables GU'!O22</f>
        <v>14.935542843290506</v>
      </c>
      <c r="P31" s="12">
        <f>$P$8*'[3]Eurostat POM Portables GU'!P22</f>
        <v>18.229066804172948</v>
      </c>
      <c r="Q31" s="12">
        <f>$Q$8*'[3]Eurostat POM Portables GU'!Q22</f>
        <v>13.295400116566878</v>
      </c>
      <c r="R31" s="12">
        <f>$R$8*'[3]Eurostat POM Portables GU'!R22</f>
        <v>15.417384405405009</v>
      </c>
      <c r="S31" s="12">
        <f>$S$8*'[3]Eurostat POM Portables GU'!S22</f>
        <v>15.367434837895971</v>
      </c>
      <c r="T31" s="12">
        <f>$T$8*'[3]Eurostat POM Portables GU'!T22</f>
        <v>18.539667388371598</v>
      </c>
      <c r="U31" s="12">
        <f>$U$8*'[3]Eurostat POM Portables GU'!U22</f>
        <v>43.456630992265964</v>
      </c>
      <c r="V31" s="12">
        <f>$V$8*'[3]Eurostat POM Portables GU'!V22</f>
        <v>38.242266082489458</v>
      </c>
      <c r="W31" s="12">
        <f>$W$8*'[3]Eurostat POM Portables GU'!W22</f>
        <v>44.847216956253831</v>
      </c>
      <c r="X31" s="13">
        <f t="shared" ref="X31:AZ31" si="31">W31+(W31*W$44)</f>
        <v>49.331938651879213</v>
      </c>
      <c r="Y31" s="13">
        <f t="shared" si="31"/>
        <v>54.265132517067137</v>
      </c>
      <c r="Z31" s="13">
        <f t="shared" si="31"/>
        <v>59.691645768773853</v>
      </c>
      <c r="AA31" s="13">
        <f t="shared" si="31"/>
        <v>65.660810345651242</v>
      </c>
      <c r="AB31" s="13">
        <f t="shared" si="31"/>
        <v>72.226891380216372</v>
      </c>
      <c r="AC31" s="13">
        <f t="shared" si="31"/>
        <v>79.449580518238008</v>
      </c>
      <c r="AD31" s="13">
        <f t="shared" si="31"/>
        <v>87.394538570061812</v>
      </c>
      <c r="AE31" s="13">
        <f t="shared" si="31"/>
        <v>96.133992427067994</v>
      </c>
      <c r="AF31" s="13">
        <f t="shared" si="31"/>
        <v>105.7473916697748</v>
      </c>
      <c r="AG31" s="13">
        <f t="shared" si="31"/>
        <v>116.32213083675228</v>
      </c>
      <c r="AH31" s="13">
        <f t="shared" si="31"/>
        <v>127.9543439204275</v>
      </c>
      <c r="AI31" s="13">
        <f t="shared" si="31"/>
        <v>140.74977831247026</v>
      </c>
      <c r="AJ31" s="13">
        <f t="shared" si="31"/>
        <v>154.82475614371728</v>
      </c>
      <c r="AK31" s="13">
        <f t="shared" si="31"/>
        <v>170.30723175808902</v>
      </c>
      <c r="AL31" s="13">
        <f t="shared" si="31"/>
        <v>187.33795493389792</v>
      </c>
      <c r="AM31" s="13">
        <f t="shared" si="31"/>
        <v>206.07175042728772</v>
      </c>
      <c r="AN31" s="13">
        <f t="shared" si="31"/>
        <v>226.67892547001651</v>
      </c>
      <c r="AO31" s="13">
        <f t="shared" si="31"/>
        <v>249.34681801701817</v>
      </c>
      <c r="AP31" s="13">
        <f t="shared" si="31"/>
        <v>274.28149981871996</v>
      </c>
      <c r="AQ31" s="13">
        <f t="shared" si="31"/>
        <v>301.70964980059193</v>
      </c>
      <c r="AR31" s="13">
        <f t="shared" si="31"/>
        <v>331.88061478065111</v>
      </c>
      <c r="AS31" s="13">
        <f t="shared" si="31"/>
        <v>365.06867625871621</v>
      </c>
      <c r="AT31" s="13">
        <f t="shared" si="31"/>
        <v>401.57554388458783</v>
      </c>
      <c r="AU31" s="13">
        <f t="shared" si="31"/>
        <v>441.73309827304661</v>
      </c>
      <c r="AV31" s="13">
        <f t="shared" si="31"/>
        <v>485.90640810035126</v>
      </c>
      <c r="AW31" s="13">
        <f t="shared" si="31"/>
        <v>534.49704891038641</v>
      </c>
      <c r="AX31" s="13">
        <f t="shared" si="31"/>
        <v>587.94675380142507</v>
      </c>
      <c r="AY31" s="13">
        <f t="shared" si="31"/>
        <v>646.74142918156758</v>
      </c>
      <c r="AZ31" s="13">
        <f t="shared" si="31"/>
        <v>711.41557209972439</v>
      </c>
    </row>
    <row r="32" spans="1:52" x14ac:dyDescent="0.35">
      <c r="A32" s="26" t="s">
        <v>59</v>
      </c>
      <c r="B32" s="11">
        <f t="shared" si="29"/>
        <v>88.201906802517101</v>
      </c>
      <c r="C32" s="11">
        <f t="shared" si="29"/>
        <v>118.19055511537292</v>
      </c>
      <c r="D32" s="11">
        <f t="shared" si="27"/>
        <v>158.37534385459972</v>
      </c>
      <c r="E32" s="11">
        <f t="shared" si="27"/>
        <v>237.56301578189957</v>
      </c>
      <c r="F32" s="11">
        <f t="shared" si="3"/>
        <v>356.34452367284933</v>
      </c>
      <c r="G32" s="11">
        <f t="shared" si="4"/>
        <v>434.7403188808762</v>
      </c>
      <c r="H32" s="11">
        <f t="shared" si="5"/>
        <v>512.99357627943391</v>
      </c>
      <c r="I32" s="11">
        <f t="shared" si="6"/>
        <v>610.46235577252628</v>
      </c>
      <c r="J32" s="11">
        <f t="shared" si="7"/>
        <v>824.12418029291052</v>
      </c>
      <c r="K32" s="11">
        <f t="shared" si="8"/>
        <v>609.8518934167538</v>
      </c>
      <c r="L32" s="11">
        <f t="shared" si="9"/>
        <v>1024.5511809401464</v>
      </c>
      <c r="M32" s="12">
        <f>$M$8*'[3]Eurostat POM Portables GU'!M23</f>
        <v>1342.1620470315918</v>
      </c>
      <c r="N32" s="12">
        <f>$N$8*'[3]Eurostat POM Portables GU'!N23</f>
        <v>1318.2276795936179</v>
      </c>
      <c r="O32" s="12">
        <f>$O$8*'[3]Eurostat POM Portables GU'!O23</f>
        <v>1139.5527125544982</v>
      </c>
      <c r="P32" s="12">
        <f>$P$8*'[3]Eurostat POM Portables GU'!P23</f>
        <v>1366.8692371331629</v>
      </c>
      <c r="Q32" s="12">
        <f>$Q$8*'[3]Eurostat POM Portables GU'!Q23</f>
        <v>1493.2587411029103</v>
      </c>
      <c r="R32" s="12">
        <f>$R$8*'[3]Eurostat POM Portables GU'!R23</f>
        <v>1795.2869373933154</v>
      </c>
      <c r="S32" s="12">
        <f>$S$8*'[3]Eurostat POM Portables GU'!S23</f>
        <v>2006.1159428618969</v>
      </c>
      <c r="T32" s="12">
        <f>$T$8*'[3]Eurostat POM Portables GU'!T23</f>
        <v>2206.3355724298126</v>
      </c>
      <c r="U32" s="12">
        <f>$U$8*'[3]Eurostat POM Portables GU'!U23</f>
        <v>2218.4154282765144</v>
      </c>
      <c r="V32" s="12">
        <f>$V$8*'[3]Eurostat POM Portables GU'!V23</f>
        <v>2910.2605006171225</v>
      </c>
      <c r="W32" s="12">
        <f>$W$8*'[3]Eurostat POM Portables GU'!W23</f>
        <v>3246.2275151688368</v>
      </c>
      <c r="X32" s="13">
        <f t="shared" ref="X32:AZ32" si="32">W32+(W32*W$44)</f>
        <v>3570.8502666857203</v>
      </c>
      <c r="Y32" s="13">
        <f t="shared" si="32"/>
        <v>3927.9352933542923</v>
      </c>
      <c r="Z32" s="13">
        <f t="shared" si="32"/>
        <v>4320.7288226897217</v>
      </c>
      <c r="AA32" s="13">
        <f t="shared" si="32"/>
        <v>4752.8017049586942</v>
      </c>
      <c r="AB32" s="13">
        <f t="shared" si="32"/>
        <v>5228.0818754545635</v>
      </c>
      <c r="AC32" s="13">
        <f t="shared" si="32"/>
        <v>5750.8900630000198</v>
      </c>
      <c r="AD32" s="13">
        <f t="shared" si="32"/>
        <v>6325.9790693000214</v>
      </c>
      <c r="AE32" s="13">
        <f t="shared" si="32"/>
        <v>6958.5769762300233</v>
      </c>
      <c r="AF32" s="13">
        <f t="shared" si="32"/>
        <v>7654.4346738530257</v>
      </c>
      <c r="AG32" s="13">
        <f t="shared" si="32"/>
        <v>8419.8781412383287</v>
      </c>
      <c r="AH32" s="13">
        <f t="shared" si="32"/>
        <v>9261.8659553621619</v>
      </c>
      <c r="AI32" s="13">
        <f t="shared" si="32"/>
        <v>10188.052550898377</v>
      </c>
      <c r="AJ32" s="13">
        <f t="shared" si="32"/>
        <v>11206.857805988215</v>
      </c>
      <c r="AK32" s="13">
        <f t="shared" si="32"/>
        <v>12327.543586587037</v>
      </c>
      <c r="AL32" s="13">
        <f t="shared" si="32"/>
        <v>13560.29794524574</v>
      </c>
      <c r="AM32" s="13">
        <f t="shared" si="32"/>
        <v>14916.327739770315</v>
      </c>
      <c r="AN32" s="13">
        <f t="shared" si="32"/>
        <v>16407.960513747348</v>
      </c>
      <c r="AO32" s="13">
        <f t="shared" si="32"/>
        <v>18048.756565122083</v>
      </c>
      <c r="AP32" s="13">
        <f t="shared" si="32"/>
        <v>19853.632221634292</v>
      </c>
      <c r="AQ32" s="13">
        <f t="shared" si="32"/>
        <v>21838.995443797721</v>
      </c>
      <c r="AR32" s="13">
        <f t="shared" si="32"/>
        <v>24022.894988177493</v>
      </c>
      <c r="AS32" s="13">
        <f t="shared" si="32"/>
        <v>26425.184486995244</v>
      </c>
      <c r="AT32" s="13">
        <f t="shared" si="32"/>
        <v>29067.702935694768</v>
      </c>
      <c r="AU32" s="13">
        <f t="shared" si="32"/>
        <v>31974.473229264244</v>
      </c>
      <c r="AV32" s="13">
        <f t="shared" si="32"/>
        <v>35171.92055219067</v>
      </c>
      <c r="AW32" s="13">
        <f t="shared" si="32"/>
        <v>38689.112607409734</v>
      </c>
      <c r="AX32" s="13">
        <f t="shared" si="32"/>
        <v>42558.023868150703</v>
      </c>
      <c r="AY32" s="13">
        <f t="shared" si="32"/>
        <v>46813.826254965774</v>
      </c>
      <c r="AZ32" s="13">
        <f t="shared" si="32"/>
        <v>51495.208880462349</v>
      </c>
    </row>
    <row r="33" spans="1:52" x14ac:dyDescent="0.35">
      <c r="A33" s="26" t="s">
        <v>60</v>
      </c>
      <c r="B33" s="11">
        <f t="shared" si="29"/>
        <v>31.197639346049627</v>
      </c>
      <c r="C33" s="11">
        <f t="shared" si="29"/>
        <v>41.804836723706501</v>
      </c>
      <c r="D33" s="11">
        <f t="shared" si="27"/>
        <v>56.018481209766712</v>
      </c>
      <c r="E33" s="11">
        <f t="shared" si="27"/>
        <v>84.027721814650064</v>
      </c>
      <c r="F33" s="11">
        <f t="shared" si="3"/>
        <v>126.0415827219751</v>
      </c>
      <c r="G33" s="11">
        <f t="shared" si="4"/>
        <v>153.77073092080963</v>
      </c>
      <c r="H33" s="11">
        <f t="shared" si="5"/>
        <v>181.44946248655535</v>
      </c>
      <c r="I33" s="11">
        <f t="shared" si="6"/>
        <v>215.92486035900086</v>
      </c>
      <c r="J33" s="11">
        <f t="shared" si="7"/>
        <v>291.49856148465119</v>
      </c>
      <c r="K33" s="11">
        <f t="shared" si="8"/>
        <v>215.70893549864189</v>
      </c>
      <c r="L33" s="11">
        <f t="shared" si="9"/>
        <v>362.39101163771835</v>
      </c>
      <c r="M33" s="12">
        <f>$M$8*'[3]Eurostat POM Portables GU'!M24</f>
        <v>474.73222524541103</v>
      </c>
      <c r="N33" s="12">
        <f>$N$8*'[3]Eurostat POM Portables GU'!N24</f>
        <v>476.93420627538495</v>
      </c>
      <c r="O33" s="12">
        <f>$O$8*'[3]Eurostat POM Portables GU'!O24</f>
        <v>490.63375737174812</v>
      </c>
      <c r="P33" s="12">
        <f>$P$8*'[3]Eurostat POM Portables GU'!P24</f>
        <v>551.34713791442516</v>
      </c>
      <c r="Q33" s="12">
        <f>$Q$8*'[3]Eurostat POM Portables GU'!Q24</f>
        <v>353.52450918882158</v>
      </c>
      <c r="R33" s="12">
        <f>$R$8*'[3]Eurostat POM Portables GU'!R24</f>
        <v>455.97834514659377</v>
      </c>
      <c r="S33" s="12">
        <f>$S$8*'[3]Eurostat POM Portables GU'!S24</f>
        <v>812.14975009673424</v>
      </c>
      <c r="T33" s="12">
        <f>$T$8*'[3]Eurostat POM Portables GU'!T24</f>
        <v>719.01666567075938</v>
      </c>
      <c r="U33" s="12">
        <f>$U$8*'[3]Eurostat POM Portables GU'!U24</f>
        <v>1105.9155451236916</v>
      </c>
      <c r="V33" s="12">
        <f>$V$8*'[3]Eurostat POM Portables GU'!V24</f>
        <v>942.29371213737124</v>
      </c>
      <c r="W33" s="12">
        <f>$W$8*'[3]Eurostat POM Portables GU'!W24</f>
        <v>965.30899911936604</v>
      </c>
      <c r="X33" s="13">
        <f t="shared" ref="X33:AZ33" si="33">W33+(W33*W$44)</f>
        <v>1061.8398990313026</v>
      </c>
      <c r="Y33" s="13">
        <f t="shared" si="33"/>
        <v>1168.0238889344328</v>
      </c>
      <c r="Z33" s="13">
        <f t="shared" si="33"/>
        <v>1284.8262778278761</v>
      </c>
      <c r="AA33" s="13">
        <f t="shared" si="33"/>
        <v>1413.3089056106637</v>
      </c>
      <c r="AB33" s="13">
        <f t="shared" si="33"/>
        <v>1554.63979617173</v>
      </c>
      <c r="AC33" s="13">
        <f t="shared" si="33"/>
        <v>1710.103775788903</v>
      </c>
      <c r="AD33" s="13">
        <f t="shared" si="33"/>
        <v>1881.1141533677933</v>
      </c>
      <c r="AE33" s="13">
        <f t="shared" si="33"/>
        <v>2069.2255687045727</v>
      </c>
      <c r="AF33" s="13">
        <f t="shared" si="33"/>
        <v>2276.14812557503</v>
      </c>
      <c r="AG33" s="13">
        <f t="shared" si="33"/>
        <v>2503.7629381325332</v>
      </c>
      <c r="AH33" s="13">
        <f t="shared" si="33"/>
        <v>2754.1392319457864</v>
      </c>
      <c r="AI33" s="13">
        <f t="shared" si="33"/>
        <v>3029.5531551403651</v>
      </c>
      <c r="AJ33" s="13">
        <f t="shared" si="33"/>
        <v>3332.5084706544017</v>
      </c>
      <c r="AK33" s="13">
        <f t="shared" si="33"/>
        <v>3665.7593177198419</v>
      </c>
      <c r="AL33" s="13">
        <f t="shared" si="33"/>
        <v>4032.3352494918263</v>
      </c>
      <c r="AM33" s="13">
        <f t="shared" si="33"/>
        <v>4435.5687744410088</v>
      </c>
      <c r="AN33" s="13">
        <f t="shared" si="33"/>
        <v>4879.1256518851096</v>
      </c>
      <c r="AO33" s="13">
        <f t="shared" si="33"/>
        <v>5367.0382170736202</v>
      </c>
      <c r="AP33" s="13">
        <f t="shared" si="33"/>
        <v>5903.7420387809825</v>
      </c>
      <c r="AQ33" s="13">
        <f t="shared" si="33"/>
        <v>6494.1162426590809</v>
      </c>
      <c r="AR33" s="13">
        <f t="shared" si="33"/>
        <v>7143.5278669249892</v>
      </c>
      <c r="AS33" s="13">
        <f t="shared" si="33"/>
        <v>7857.880653617488</v>
      </c>
      <c r="AT33" s="13">
        <f t="shared" si="33"/>
        <v>8643.6687189792374</v>
      </c>
      <c r="AU33" s="13">
        <f t="shared" si="33"/>
        <v>9508.0355908771617</v>
      </c>
      <c r="AV33" s="13">
        <f t="shared" si="33"/>
        <v>10458.839149964879</v>
      </c>
      <c r="AW33" s="13">
        <f t="shared" si="33"/>
        <v>11504.723064961367</v>
      </c>
      <c r="AX33" s="13">
        <f t="shared" si="33"/>
        <v>12655.195371457503</v>
      </c>
      <c r="AY33" s="13">
        <f t="shared" si="33"/>
        <v>13920.714908603253</v>
      </c>
      <c r="AZ33" s="13">
        <f t="shared" si="33"/>
        <v>15312.786399463579</v>
      </c>
    </row>
    <row r="34" spans="1:52" x14ac:dyDescent="0.35">
      <c r="A34" s="26" t="s">
        <v>61</v>
      </c>
      <c r="B34" s="11">
        <f t="shared" si="29"/>
        <v>113.39111022393801</v>
      </c>
      <c r="C34" s="11">
        <f t="shared" si="29"/>
        <v>151.94408770007695</v>
      </c>
      <c r="D34" s="11">
        <f t="shared" si="27"/>
        <v>203.60507751810312</v>
      </c>
      <c r="E34" s="11">
        <f t="shared" si="27"/>
        <v>305.40761627715466</v>
      </c>
      <c r="F34" s="11">
        <f t="shared" si="3"/>
        <v>458.11142441573202</v>
      </c>
      <c r="G34" s="11">
        <f t="shared" si="4"/>
        <v>558.89593778719302</v>
      </c>
      <c r="H34" s="11">
        <f t="shared" si="5"/>
        <v>659.49720658888771</v>
      </c>
      <c r="I34" s="11">
        <f t="shared" si="6"/>
        <v>784.8016758407764</v>
      </c>
      <c r="J34" s="11">
        <f t="shared" si="7"/>
        <v>1059.4822623850482</v>
      </c>
      <c r="K34" s="11">
        <f t="shared" si="8"/>
        <v>784.01687416493564</v>
      </c>
      <c r="L34" s="11">
        <f t="shared" si="9"/>
        <v>1317.1483485970919</v>
      </c>
      <c r="M34" s="12">
        <f>$M$8*'[3]Eurostat POM Portables GU'!M25</f>
        <v>1725.4643366621904</v>
      </c>
      <c r="N34" s="12">
        <f>$N$8*'[3]Eurostat POM Portables GU'!N25</f>
        <v>1881.9901907344768</v>
      </c>
      <c r="O34" s="12">
        <f>$O$8*'[3]Eurostat POM Portables GU'!O25</f>
        <v>1890.6940277233564</v>
      </c>
      <c r="P34" s="12">
        <f>$P$8*'[3]Eurostat POM Portables GU'!P25</f>
        <v>2095.3215706033766</v>
      </c>
      <c r="Q34" s="12">
        <f>$Q$8*'[3]Eurostat POM Portables GU'!Q25</f>
        <v>2213.6211506662903</v>
      </c>
      <c r="R34" s="12">
        <f>$R$8*'[3]Eurostat POM Portables GU'!R25</f>
        <v>2619.9329759476709</v>
      </c>
      <c r="S34" s="12">
        <f>$S$8*'[3]Eurostat POM Portables GU'!S25</f>
        <v>3029.7089593772585</v>
      </c>
      <c r="T34" s="12">
        <f>$T$8*'[3]Eurostat POM Portables GU'!T25</f>
        <v>3071.8271257900665</v>
      </c>
      <c r="U34" s="12">
        <f>$U$8*'[3]Eurostat POM Portables GU'!U25</f>
        <v>4912.9291448132853</v>
      </c>
      <c r="V34" s="12">
        <f>$V$8*'[3]Eurostat POM Portables GU'!V25</f>
        <v>5226.4430312735594</v>
      </c>
      <c r="W34" s="12">
        <f>$W$8*'[3]Eurostat POM Portables GU'!W25</f>
        <v>5700.5188089638259</v>
      </c>
      <c r="X34" s="13">
        <f t="shared" ref="X34:AZ34" si="34">W34+(W34*W$44)</f>
        <v>6270.5706898602084</v>
      </c>
      <c r="Y34" s="13">
        <f t="shared" si="34"/>
        <v>6897.627758846229</v>
      </c>
      <c r="Z34" s="13">
        <f t="shared" si="34"/>
        <v>7587.3905347308519</v>
      </c>
      <c r="AA34" s="13">
        <f t="shared" si="34"/>
        <v>8346.1295882039376</v>
      </c>
      <c r="AB34" s="13">
        <f t="shared" si="34"/>
        <v>9180.7425470243306</v>
      </c>
      <c r="AC34" s="13">
        <f t="shared" si="34"/>
        <v>10098.816801726764</v>
      </c>
      <c r="AD34" s="13">
        <f t="shared" si="34"/>
        <v>11108.698481899441</v>
      </c>
      <c r="AE34" s="13">
        <f t="shared" si="34"/>
        <v>12219.568330089385</v>
      </c>
      <c r="AF34" s="13">
        <f t="shared" si="34"/>
        <v>13441.525163098324</v>
      </c>
      <c r="AG34" s="13">
        <f t="shared" si="34"/>
        <v>14785.677679408156</v>
      </c>
      <c r="AH34" s="13">
        <f t="shared" si="34"/>
        <v>16264.245447348972</v>
      </c>
      <c r="AI34" s="13">
        <f t="shared" si="34"/>
        <v>17890.669992083869</v>
      </c>
      <c r="AJ34" s="13">
        <f t="shared" si="34"/>
        <v>19679.736991292255</v>
      </c>
      <c r="AK34" s="13">
        <f t="shared" si="34"/>
        <v>21647.710690421482</v>
      </c>
      <c r="AL34" s="13">
        <f t="shared" si="34"/>
        <v>23812.48175946363</v>
      </c>
      <c r="AM34" s="13">
        <f t="shared" si="34"/>
        <v>26193.729935409992</v>
      </c>
      <c r="AN34" s="13">
        <f t="shared" si="34"/>
        <v>28813.10292895099</v>
      </c>
      <c r="AO34" s="13">
        <f t="shared" si="34"/>
        <v>31694.413221846087</v>
      </c>
      <c r="AP34" s="13">
        <f t="shared" si="34"/>
        <v>34863.854544030699</v>
      </c>
      <c r="AQ34" s="13">
        <f t="shared" si="34"/>
        <v>38350.239998433768</v>
      </c>
      <c r="AR34" s="13">
        <f t="shared" si="34"/>
        <v>42185.263998277143</v>
      </c>
      <c r="AS34" s="13">
        <f t="shared" si="34"/>
        <v>46403.790398104858</v>
      </c>
      <c r="AT34" s="13">
        <f t="shared" si="34"/>
        <v>51044.169437915341</v>
      </c>
      <c r="AU34" s="13">
        <f t="shared" si="34"/>
        <v>56148.586381706875</v>
      </c>
      <c r="AV34" s="13">
        <f t="shared" si="34"/>
        <v>61763.445019877559</v>
      </c>
      <c r="AW34" s="13">
        <f t="shared" si="34"/>
        <v>67939.789521865314</v>
      </c>
      <c r="AX34" s="13">
        <f t="shared" si="34"/>
        <v>74733.768474051845</v>
      </c>
      <c r="AY34" s="13">
        <f t="shared" si="34"/>
        <v>82207.145321457036</v>
      </c>
      <c r="AZ34" s="13">
        <f t="shared" si="34"/>
        <v>90427.859853602742</v>
      </c>
    </row>
    <row r="35" spans="1:52" x14ac:dyDescent="0.35">
      <c r="A35" s="26" t="s">
        <v>62</v>
      </c>
      <c r="B35" s="11">
        <f t="shared" si="29"/>
        <v>19.280344807030868</v>
      </c>
      <c r="C35" s="11">
        <f t="shared" si="29"/>
        <v>25.835662041421365</v>
      </c>
      <c r="D35" s="11">
        <f t="shared" si="27"/>
        <v>34.61978713550463</v>
      </c>
      <c r="E35" s="11">
        <f t="shared" si="27"/>
        <v>51.929680703256942</v>
      </c>
      <c r="F35" s="11">
        <f t="shared" si="3"/>
        <v>77.894521054885416</v>
      </c>
      <c r="G35" s="11">
        <f t="shared" si="4"/>
        <v>95.031315686960198</v>
      </c>
      <c r="H35" s="11">
        <f t="shared" si="5"/>
        <v>112.13695251061303</v>
      </c>
      <c r="I35" s="11">
        <f t="shared" si="6"/>
        <v>133.4429734876295</v>
      </c>
      <c r="J35" s="11">
        <f t="shared" si="7"/>
        <v>180.14801420829983</v>
      </c>
      <c r="K35" s="11">
        <f t="shared" si="8"/>
        <v>133.30953051414187</v>
      </c>
      <c r="L35" s="11">
        <f t="shared" si="9"/>
        <v>223.96001126375833</v>
      </c>
      <c r="M35" s="12">
        <f>$M$8*'[3]Eurostat POM Portables GU'!M26</f>
        <v>293.38761475552343</v>
      </c>
      <c r="N35" s="12">
        <f>$N$8*'[3]Eurostat POM Portables GU'!N26</f>
        <v>307.24968075678993</v>
      </c>
      <c r="O35" s="12">
        <f>$O$8*'[3]Eurostat POM Portables GU'!O26</f>
        <v>289.84487155469969</v>
      </c>
      <c r="P35" s="12">
        <f>$P$8*'[3]Eurostat POM Portables GU'!P26</f>
        <v>323.20410700043607</v>
      </c>
      <c r="Q35" s="12">
        <f>$Q$8*'[3]Eurostat POM Portables GU'!Q26</f>
        <v>278.32184005857863</v>
      </c>
      <c r="R35" s="12">
        <f>$R$8*'[3]Eurostat POM Portables GU'!R26</f>
        <v>363.55582855185816</v>
      </c>
      <c r="S35" s="12">
        <f>$S$8*'[3]Eurostat POM Portables GU'!S26</f>
        <v>505.70369268318461</v>
      </c>
      <c r="T35" s="12">
        <f>$T$8*'[3]Eurostat POM Portables GU'!T26</f>
        <v>565.63258516572228</v>
      </c>
      <c r="U35" s="12">
        <f>$U$8*'[3]Eurostat POM Portables GU'!U26</f>
        <v>654.88839012820392</v>
      </c>
      <c r="V35" s="12">
        <f>$V$8*'[3]Eurostat POM Portables GU'!V26</f>
        <v>649.93145431596338</v>
      </c>
      <c r="W35" s="12">
        <f>$W$8*'[3]Eurostat POM Portables GU'!W26</f>
        <v>784.82629673444205</v>
      </c>
      <c r="X35" s="13">
        <f t="shared" ref="X35:AZ35" si="35">W35+(W35*W$44)</f>
        <v>863.30892640788625</v>
      </c>
      <c r="Y35" s="13">
        <f t="shared" si="35"/>
        <v>949.63981904867489</v>
      </c>
      <c r="Z35" s="13">
        <f t="shared" si="35"/>
        <v>1044.6038009535423</v>
      </c>
      <c r="AA35" s="13">
        <f t="shared" si="35"/>
        <v>1149.0641810488964</v>
      </c>
      <c r="AB35" s="13">
        <f t="shared" si="35"/>
        <v>1263.970599153786</v>
      </c>
      <c r="AC35" s="13">
        <f t="shared" si="35"/>
        <v>1390.3676590691646</v>
      </c>
      <c r="AD35" s="13">
        <f t="shared" si="35"/>
        <v>1529.4044249760809</v>
      </c>
      <c r="AE35" s="13">
        <f t="shared" si="35"/>
        <v>1682.344867473689</v>
      </c>
      <c r="AF35" s="13">
        <f t="shared" si="35"/>
        <v>1850.5793542210579</v>
      </c>
      <c r="AG35" s="13">
        <f t="shared" si="35"/>
        <v>2035.6372896431637</v>
      </c>
      <c r="AH35" s="13">
        <f t="shared" si="35"/>
        <v>2239.2010186074804</v>
      </c>
      <c r="AI35" s="13">
        <f t="shared" si="35"/>
        <v>2463.1211204682286</v>
      </c>
      <c r="AJ35" s="13">
        <f t="shared" si="35"/>
        <v>2709.4332325150513</v>
      </c>
      <c r="AK35" s="13">
        <f t="shared" si="35"/>
        <v>2980.3765557665565</v>
      </c>
      <c r="AL35" s="13">
        <f t="shared" si="35"/>
        <v>3278.4142113432122</v>
      </c>
      <c r="AM35" s="13">
        <f t="shared" si="35"/>
        <v>3606.2556324775333</v>
      </c>
      <c r="AN35" s="13">
        <f t="shared" si="35"/>
        <v>3966.8811957252865</v>
      </c>
      <c r="AO35" s="13">
        <f t="shared" si="35"/>
        <v>4363.5693152978147</v>
      </c>
      <c r="AP35" s="13">
        <f t="shared" si="35"/>
        <v>4799.9262468275965</v>
      </c>
      <c r="AQ35" s="13">
        <f t="shared" si="35"/>
        <v>5279.9188715103564</v>
      </c>
      <c r="AR35" s="13">
        <f t="shared" si="35"/>
        <v>5807.9107586613918</v>
      </c>
      <c r="AS35" s="13">
        <f t="shared" si="35"/>
        <v>6388.701834527531</v>
      </c>
      <c r="AT35" s="13">
        <f t="shared" si="35"/>
        <v>7027.5720179802838</v>
      </c>
      <c r="AU35" s="13">
        <f t="shared" si="35"/>
        <v>7730.3292197783121</v>
      </c>
      <c r="AV35" s="13">
        <f t="shared" si="35"/>
        <v>8503.3621417561426</v>
      </c>
      <c r="AW35" s="13">
        <f t="shared" si="35"/>
        <v>9353.6983559317559</v>
      </c>
      <c r="AX35" s="13">
        <f t="shared" si="35"/>
        <v>10289.068191524932</v>
      </c>
      <c r="AY35" s="13">
        <f t="shared" si="35"/>
        <v>11317.975010677425</v>
      </c>
      <c r="AZ35" s="13">
        <f t="shared" si="35"/>
        <v>12449.772511745166</v>
      </c>
    </row>
    <row r="36" spans="1:52" x14ac:dyDescent="0.35">
      <c r="A36" s="26" t="s">
        <v>63</v>
      </c>
      <c r="B36" s="11">
        <f t="shared" si="29"/>
        <v>30.581008553603592</v>
      </c>
      <c r="C36" s="11">
        <f t="shared" si="29"/>
        <v>40.978551461828815</v>
      </c>
      <c r="D36" s="11">
        <f t="shared" si="27"/>
        <v>54.911258958850617</v>
      </c>
      <c r="E36" s="11">
        <f t="shared" si="27"/>
        <v>82.366888438275922</v>
      </c>
      <c r="F36" s="11">
        <f t="shared" si="3"/>
        <v>123.55033265741388</v>
      </c>
      <c r="G36" s="11">
        <f t="shared" si="4"/>
        <v>150.73140584204492</v>
      </c>
      <c r="H36" s="11">
        <f t="shared" si="5"/>
        <v>177.86305889361299</v>
      </c>
      <c r="I36" s="11">
        <f t="shared" si="6"/>
        <v>211.65704008339944</v>
      </c>
      <c r="J36" s="11">
        <f t="shared" si="7"/>
        <v>285.73700411258926</v>
      </c>
      <c r="K36" s="11">
        <f t="shared" si="8"/>
        <v>211.44538304331607</v>
      </c>
      <c r="L36" s="11">
        <f t="shared" si="9"/>
        <v>355.22824351277097</v>
      </c>
      <c r="M36" s="12">
        <f>$M$8*'[3]Eurostat POM Portables GU'!M27</f>
        <v>465.34899900172996</v>
      </c>
      <c r="N36" s="12">
        <f>$N$8*'[3]Eurostat POM Portables GU'!N27</f>
        <v>486.44448032159102</v>
      </c>
      <c r="O36" s="12">
        <f>$O$8*'[3]Eurostat POM Portables GU'!O27</f>
        <v>291.56032725101829</v>
      </c>
      <c r="P36" s="12">
        <f>$P$8*'[3]Eurostat POM Portables GU'!P27</f>
        <v>308.46457904382277</v>
      </c>
      <c r="Q36" s="12">
        <f>$Q$8*'[3]Eurostat POM Portables GU'!Q27</f>
        <v>476.04369023593989</v>
      </c>
      <c r="R36" s="12">
        <f>$R$8*'[3]Eurostat POM Portables GU'!R27</f>
        <v>478.47055051256922</v>
      </c>
      <c r="S36" s="12">
        <f>$S$8*'[3]Eurostat POM Portables GU'!S27</f>
        <v>818.016905835138</v>
      </c>
      <c r="T36" s="12">
        <f>$T$8*'[3]Eurostat POM Portables GU'!T27</f>
        <v>645.31860897164245</v>
      </c>
      <c r="U36" s="12">
        <f>$U$8*'[3]Eurostat POM Portables GU'!U27</f>
        <v>1082.8703620217323</v>
      </c>
      <c r="V36" s="12">
        <f>$V$8*'[3]Eurostat POM Portables GU'!V27</f>
        <v>1326.5870638258398</v>
      </c>
      <c r="W36" s="12">
        <f>$W$8*'[3]Eurostat POM Portables GU'!W27</f>
        <v>1879.7546912029809</v>
      </c>
      <c r="X36" s="13">
        <f t="shared" ref="X36:AZ36" si="36">W36+(W36*W$44)</f>
        <v>2067.7301603232791</v>
      </c>
      <c r="Y36" s="13">
        <f t="shared" si="36"/>
        <v>2274.5031763556071</v>
      </c>
      <c r="Z36" s="13">
        <f t="shared" si="36"/>
        <v>2501.9534939911678</v>
      </c>
      <c r="AA36" s="13">
        <f t="shared" si="36"/>
        <v>2752.1488433902846</v>
      </c>
      <c r="AB36" s="13">
        <f t="shared" si="36"/>
        <v>3027.3637277293128</v>
      </c>
      <c r="AC36" s="13">
        <f t="shared" si="36"/>
        <v>3330.100100502244</v>
      </c>
      <c r="AD36" s="13">
        <f t="shared" si="36"/>
        <v>3663.1101105524685</v>
      </c>
      <c r="AE36" s="13">
        <f t="shared" si="36"/>
        <v>4029.4211216077156</v>
      </c>
      <c r="AF36" s="13">
        <f t="shared" si="36"/>
        <v>4432.3632337684867</v>
      </c>
      <c r="AG36" s="13">
        <f t="shared" si="36"/>
        <v>4875.599557145335</v>
      </c>
      <c r="AH36" s="13">
        <f t="shared" si="36"/>
        <v>5363.1595128598683</v>
      </c>
      <c r="AI36" s="13">
        <f t="shared" si="36"/>
        <v>5899.4754641458549</v>
      </c>
      <c r="AJ36" s="13">
        <f t="shared" si="36"/>
        <v>6489.4230105604402</v>
      </c>
      <c r="AK36" s="13">
        <f t="shared" si="36"/>
        <v>7138.3653116164842</v>
      </c>
      <c r="AL36" s="13">
        <f t="shared" si="36"/>
        <v>7852.2018427781331</v>
      </c>
      <c r="AM36" s="13">
        <f t="shared" si="36"/>
        <v>8637.4220270559472</v>
      </c>
      <c r="AN36" s="13">
        <f t="shared" si="36"/>
        <v>9501.1642297615417</v>
      </c>
      <c r="AO36" s="13">
        <f t="shared" si="36"/>
        <v>10451.280652737696</v>
      </c>
      <c r="AP36" s="13">
        <f t="shared" si="36"/>
        <v>11496.408718011466</v>
      </c>
      <c r="AQ36" s="13">
        <f t="shared" si="36"/>
        <v>12646.049589812612</v>
      </c>
      <c r="AR36" s="13">
        <f t="shared" si="36"/>
        <v>13910.654548793873</v>
      </c>
      <c r="AS36" s="13">
        <f t="shared" si="36"/>
        <v>15301.720003673261</v>
      </c>
      <c r="AT36" s="13">
        <f t="shared" si="36"/>
        <v>16831.892004040586</v>
      </c>
      <c r="AU36" s="13">
        <f t="shared" si="36"/>
        <v>18515.081204444647</v>
      </c>
      <c r="AV36" s="13">
        <f t="shared" si="36"/>
        <v>20366.589324889112</v>
      </c>
      <c r="AW36" s="13">
        <f t="shared" si="36"/>
        <v>22403.248257378022</v>
      </c>
      <c r="AX36" s="13">
        <f t="shared" si="36"/>
        <v>24643.573083115825</v>
      </c>
      <c r="AY36" s="13">
        <f t="shared" si="36"/>
        <v>27107.930391427406</v>
      </c>
      <c r="AZ36" s="13">
        <f t="shared" si="36"/>
        <v>29818.723430570146</v>
      </c>
    </row>
    <row r="37" spans="1:52" x14ac:dyDescent="0.35">
      <c r="A37" s="26" t="s">
        <v>64</v>
      </c>
      <c r="B37" s="11">
        <f t="shared" si="29"/>
        <v>11.114551712288383</v>
      </c>
      <c r="C37" s="11">
        <f t="shared" si="29"/>
        <v>14.893499294466434</v>
      </c>
      <c r="D37" s="11">
        <f t="shared" si="27"/>
        <v>19.957289054585022</v>
      </c>
      <c r="E37" s="11">
        <f t="shared" si="27"/>
        <v>29.935933581877535</v>
      </c>
      <c r="F37" s="11">
        <f t="shared" si="3"/>
        <v>44.903900372816302</v>
      </c>
      <c r="G37" s="11">
        <f t="shared" si="4"/>
        <v>54.782758454835886</v>
      </c>
      <c r="H37" s="11">
        <f t="shared" si="5"/>
        <v>64.643654976706344</v>
      </c>
      <c r="I37" s="11">
        <f t="shared" si="6"/>
        <v>76.925949422280539</v>
      </c>
      <c r="J37" s="11">
        <f t="shared" si="7"/>
        <v>103.85003172007873</v>
      </c>
      <c r="K37" s="11">
        <f t="shared" si="8"/>
        <v>76.849023472858264</v>
      </c>
      <c r="L37" s="11">
        <f t="shared" si="9"/>
        <v>129.10635943440187</v>
      </c>
      <c r="M37" s="12">
        <f>$M$8*'[3]Eurostat POM Portables GU'!M28</f>
        <v>169.12933085906647</v>
      </c>
      <c r="N37" s="12">
        <f>$N$8*'[3]Eurostat POM Portables GU'!N28</f>
        <v>177.56299563491621</v>
      </c>
      <c r="O37" s="12">
        <f>$O$8*'[3]Eurostat POM Portables GU'!O28</f>
        <v>159.46016746601461</v>
      </c>
      <c r="P37" s="12">
        <f>$P$8*'[3]Eurostat POM Portables GU'!P28</f>
        <v>149.52629565624571</v>
      </c>
      <c r="Q37" s="12">
        <f>$Q$8*'[3]Eurostat POM Portables GU'!Q28</f>
        <v>168.93613950549795</v>
      </c>
      <c r="R37" s="12">
        <f>$R$8*'[3]Eurostat POM Portables GU'!R28</f>
        <v>252.7305984758699</v>
      </c>
      <c r="S37" s="12">
        <f>$S$8*'[3]Eurostat POM Portables GU'!S28</f>
        <v>329.46336069497971</v>
      </c>
      <c r="T37" s="12">
        <f>$T$8*'[3]Eurostat POM Portables GU'!T28</f>
        <v>353.29005930139169</v>
      </c>
      <c r="U37" s="12">
        <f>$U$8*'[3]Eurostat POM Portables GU'!U28</f>
        <v>442.67011057389806</v>
      </c>
      <c r="V37" s="12">
        <f>$V$8*'[3]Eurostat POM Portables GU'!V28</f>
        <v>542.50035043643322</v>
      </c>
      <c r="W37" s="12">
        <f>$W$8*'[3]Eurostat POM Portables GU'!W28</f>
        <v>620.75111274814753</v>
      </c>
      <c r="X37" s="13">
        <f t="shared" ref="X37:AZ37" si="37">W37+(W37*W$44)</f>
        <v>682.82622402296226</v>
      </c>
      <c r="Y37" s="13">
        <f t="shared" si="37"/>
        <v>751.10884642525843</v>
      </c>
      <c r="Z37" s="13">
        <f t="shared" si="37"/>
        <v>826.21973106778432</v>
      </c>
      <c r="AA37" s="13">
        <f t="shared" si="37"/>
        <v>908.84170417456278</v>
      </c>
      <c r="AB37" s="13">
        <f t="shared" si="37"/>
        <v>999.72587459201907</v>
      </c>
      <c r="AC37" s="13">
        <f t="shared" si="37"/>
        <v>1099.698462051221</v>
      </c>
      <c r="AD37" s="13">
        <f t="shared" si="37"/>
        <v>1209.6683082563432</v>
      </c>
      <c r="AE37" s="13">
        <f t="shared" si="37"/>
        <v>1330.6351390819775</v>
      </c>
      <c r="AF37" s="13">
        <f t="shared" si="37"/>
        <v>1463.6986529901753</v>
      </c>
      <c r="AG37" s="13">
        <f t="shared" si="37"/>
        <v>1610.068518289193</v>
      </c>
      <c r="AH37" s="13">
        <f t="shared" si="37"/>
        <v>1771.0753701181122</v>
      </c>
      <c r="AI37" s="13">
        <f t="shared" si="37"/>
        <v>1948.1829071299235</v>
      </c>
      <c r="AJ37" s="13">
        <f t="shared" si="37"/>
        <v>2143.0011978429156</v>
      </c>
      <c r="AK37" s="13">
        <f t="shared" si="37"/>
        <v>2357.301317627207</v>
      </c>
      <c r="AL37" s="13">
        <f t="shared" si="37"/>
        <v>2593.0314493899277</v>
      </c>
      <c r="AM37" s="13">
        <f t="shared" si="37"/>
        <v>2852.3345943289205</v>
      </c>
      <c r="AN37" s="13">
        <f t="shared" si="37"/>
        <v>3137.5680537618127</v>
      </c>
      <c r="AO37" s="13">
        <f t="shared" si="37"/>
        <v>3451.3248591379943</v>
      </c>
      <c r="AP37" s="13">
        <f t="shared" si="37"/>
        <v>3796.4573450517937</v>
      </c>
      <c r="AQ37" s="13">
        <f t="shared" si="37"/>
        <v>4176.1030795569732</v>
      </c>
      <c r="AR37" s="13">
        <f t="shared" si="37"/>
        <v>4593.7133875126701</v>
      </c>
      <c r="AS37" s="13">
        <f t="shared" si="37"/>
        <v>5053.0847262639372</v>
      </c>
      <c r="AT37" s="13">
        <f t="shared" si="37"/>
        <v>5558.3931988903314</v>
      </c>
      <c r="AU37" s="13">
        <f t="shared" si="37"/>
        <v>6114.2325187793649</v>
      </c>
      <c r="AV37" s="13">
        <f t="shared" si="37"/>
        <v>6725.6557706573012</v>
      </c>
      <c r="AW37" s="13">
        <f t="shared" si="37"/>
        <v>7398.2213477230316</v>
      </c>
      <c r="AX37" s="13">
        <f t="shared" si="37"/>
        <v>8138.0434824953345</v>
      </c>
      <c r="AY37" s="13">
        <f t="shared" si="37"/>
        <v>8951.8478307448677</v>
      </c>
      <c r="AZ37" s="13">
        <f t="shared" si="37"/>
        <v>9847.0326138193541</v>
      </c>
    </row>
    <row r="38" spans="1:52" x14ac:dyDescent="0.35">
      <c r="A38" s="26" t="s">
        <v>65</v>
      </c>
      <c r="B38" s="11">
        <f t="shared" si="29"/>
        <v>7.5987241298298125</v>
      </c>
      <c r="C38" s="11">
        <f t="shared" si="29"/>
        <v>10.182290333971949</v>
      </c>
      <c r="D38" s="11">
        <f t="shared" si="27"/>
        <v>13.644269047522412</v>
      </c>
      <c r="E38" s="11">
        <f t="shared" si="27"/>
        <v>20.466403571283617</v>
      </c>
      <c r="F38" s="11">
        <f t="shared" si="3"/>
        <v>30.699605356925428</v>
      </c>
      <c r="G38" s="11">
        <f t="shared" si="4"/>
        <v>37.453518535449021</v>
      </c>
      <c r="H38" s="11">
        <f t="shared" si="5"/>
        <v>44.195151871829843</v>
      </c>
      <c r="I38" s="11">
        <f t="shared" si="6"/>
        <v>52.592230727477514</v>
      </c>
      <c r="J38" s="11">
        <f t="shared" si="7"/>
        <v>70.999511482094647</v>
      </c>
      <c r="K38" s="11">
        <f t="shared" si="8"/>
        <v>52.539638496750037</v>
      </c>
      <c r="L38" s="11">
        <f t="shared" si="9"/>
        <v>88.266592674540064</v>
      </c>
      <c r="M38" s="12">
        <f>$M$8*'[3]Eurostat POM Portables GU'!M29</f>
        <v>115.62923640364748</v>
      </c>
      <c r="N38" s="12">
        <f>$N$8*'[3]Eurostat POM Portables GU'!N29</f>
        <v>128.20048284840951</v>
      </c>
      <c r="O38" s="12">
        <f>$O$8*'[3]Eurostat POM Portables GU'!O29</f>
        <v>120.85402165845318</v>
      </c>
      <c r="P38" s="12">
        <f>$P$8*'[3]Eurostat POM Portables GU'!P29</f>
        <v>127.68338073258985</v>
      </c>
      <c r="Q38" s="12">
        <f>$Q$8*'[3]Eurostat POM Portables GU'!Q29</f>
        <v>119.28078859653368</v>
      </c>
      <c r="R38" s="12">
        <f>$R$8*'[3]Eurostat POM Portables GU'!R29</f>
        <v>178.3018461739147</v>
      </c>
      <c r="S38" s="12">
        <f>$S$8*'[3]Eurostat POM Portables GU'!S29</f>
        <v>178.27127051303697</v>
      </c>
      <c r="T38" s="12">
        <f>$T$8*'[3]Eurostat POM Portables GU'!T29</f>
        <v>189.5421895730413</v>
      </c>
      <c r="U38" s="12">
        <f>$U$8*'[3]Eurostat POM Portables GU'!U29</f>
        <v>210.95206070254983</v>
      </c>
      <c r="V38" s="12">
        <f>$V$8*'[3]Eurostat POM Portables GU'!V29</f>
        <v>220.74152190172111</v>
      </c>
      <c r="W38" s="12">
        <f>$W$8*'[3]Eurostat POM Portables GU'!W29</f>
        <v>241.73743773980726</v>
      </c>
      <c r="X38" s="13">
        <f t="shared" ref="X38:AZ38" si="38">W38+(W38*W$44)</f>
        <v>265.91118151378799</v>
      </c>
      <c r="Y38" s="13">
        <f t="shared" si="38"/>
        <v>292.50229966516679</v>
      </c>
      <c r="Z38" s="13">
        <f t="shared" si="38"/>
        <v>321.75252963168344</v>
      </c>
      <c r="AA38" s="13">
        <f t="shared" si="38"/>
        <v>353.92778259485181</v>
      </c>
      <c r="AB38" s="13">
        <f t="shared" si="38"/>
        <v>389.32056085433697</v>
      </c>
      <c r="AC38" s="13">
        <f t="shared" si="38"/>
        <v>428.25261693977069</v>
      </c>
      <c r="AD38" s="13">
        <f t="shared" si="38"/>
        <v>471.07787863374779</v>
      </c>
      <c r="AE38" s="13">
        <f t="shared" si="38"/>
        <v>518.18566649712261</v>
      </c>
      <c r="AF38" s="13">
        <f t="shared" si="38"/>
        <v>570.00423314683485</v>
      </c>
      <c r="AG38" s="13">
        <f t="shared" si="38"/>
        <v>627.00465646151838</v>
      </c>
      <c r="AH38" s="13">
        <f t="shared" si="38"/>
        <v>689.70512210767026</v>
      </c>
      <c r="AI38" s="13">
        <f t="shared" si="38"/>
        <v>758.67563431843723</v>
      </c>
      <c r="AJ38" s="13">
        <f t="shared" si="38"/>
        <v>834.54319775028091</v>
      </c>
      <c r="AK38" s="13">
        <f t="shared" si="38"/>
        <v>917.99751752530904</v>
      </c>
      <c r="AL38" s="13">
        <f t="shared" si="38"/>
        <v>1009.79726927784</v>
      </c>
      <c r="AM38" s="13">
        <f t="shared" si="38"/>
        <v>1110.7769962056241</v>
      </c>
      <c r="AN38" s="13">
        <f t="shared" si="38"/>
        <v>1221.8546958261866</v>
      </c>
      <c r="AO38" s="13">
        <f t="shared" si="38"/>
        <v>1344.0401654088053</v>
      </c>
      <c r="AP38" s="13">
        <f t="shared" si="38"/>
        <v>1478.4441819496858</v>
      </c>
      <c r="AQ38" s="13">
        <f t="shared" si="38"/>
        <v>1626.2886001446543</v>
      </c>
      <c r="AR38" s="13">
        <f t="shared" si="38"/>
        <v>1788.9174601591199</v>
      </c>
      <c r="AS38" s="13">
        <f t="shared" si="38"/>
        <v>1967.8092061750319</v>
      </c>
      <c r="AT38" s="13">
        <f t="shared" si="38"/>
        <v>2164.5901267925351</v>
      </c>
      <c r="AU38" s="13">
        <f t="shared" si="38"/>
        <v>2381.0491394717887</v>
      </c>
      <c r="AV38" s="13">
        <f t="shared" si="38"/>
        <v>2619.1540534189676</v>
      </c>
      <c r="AW38" s="13">
        <f t="shared" si="38"/>
        <v>2881.0694587608641</v>
      </c>
      <c r="AX38" s="13">
        <f t="shared" si="38"/>
        <v>3169.1764046369503</v>
      </c>
      <c r="AY38" s="13">
        <f t="shared" si="38"/>
        <v>3486.0940451006454</v>
      </c>
      <c r="AZ38" s="13">
        <f t="shared" si="38"/>
        <v>3834.7034496107099</v>
      </c>
    </row>
    <row r="39" spans="1:52" x14ac:dyDescent="0.35">
      <c r="A39" s="26" t="s">
        <v>36</v>
      </c>
      <c r="B39" s="11">
        <f t="shared" si="29"/>
        <v>125.47231037657512</v>
      </c>
      <c r="C39" s="11">
        <f t="shared" si="29"/>
        <v>168.13289590461068</v>
      </c>
      <c r="D39" s="11">
        <f t="shared" si="27"/>
        <v>225.29808051217833</v>
      </c>
      <c r="E39" s="11">
        <f t="shared" si="27"/>
        <v>337.9471207682675</v>
      </c>
      <c r="F39" s="11">
        <f t="shared" si="3"/>
        <v>506.92068115240124</v>
      </c>
      <c r="G39" s="11">
        <f t="shared" si="4"/>
        <v>618.44323100592953</v>
      </c>
      <c r="H39" s="11">
        <f t="shared" si="5"/>
        <v>729.76301258699675</v>
      </c>
      <c r="I39" s="11">
        <f t="shared" si="6"/>
        <v>868.41798497852608</v>
      </c>
      <c r="J39" s="11">
        <f t="shared" si="7"/>
        <v>1172.3642797210102</v>
      </c>
      <c r="K39" s="11">
        <f t="shared" si="8"/>
        <v>867.54956699354761</v>
      </c>
      <c r="L39" s="11">
        <f t="shared" si="9"/>
        <v>1457.4832725491599</v>
      </c>
      <c r="M39" s="12">
        <f>$M$8*'[3]Eurostat POM Portables GU'!M30</f>
        <v>1909.3030870393995</v>
      </c>
      <c r="N39" s="12">
        <f>N6*'[3]Eurostat POM Portables GU'!N30</f>
        <v>1791.4768201215877</v>
      </c>
      <c r="O39" s="12">
        <f>O6*'[3]Eurostat POM Portables GU'!O30</f>
        <v>1786.4176637121827</v>
      </c>
      <c r="P39" s="12">
        <f>P6*'[3]Eurostat POM Portables GU'!P30</f>
        <v>2089.1579917045456</v>
      </c>
      <c r="Q39" s="12">
        <f>Q6*'[3]Eurostat POM Portables GU'!Q30</f>
        <v>2353.0829563177804</v>
      </c>
      <c r="R39" s="12">
        <f>R6*'[3]Eurostat POM Portables GU'!R30</f>
        <v>2178.7092713088991</v>
      </c>
      <c r="S39" s="12">
        <f>S6*'[3]Eurostat POM Portables GU'!S30</f>
        <v>2535.3665171286602</v>
      </c>
      <c r="T39" s="12">
        <f>T6*'[3]Eurostat POM Portables GU'!T30</f>
        <v>2770.9828307634016</v>
      </c>
      <c r="U39" s="12">
        <f>U6*'[3]Eurostat POM Portables GU'!U30</f>
        <v>2969.7698598780421</v>
      </c>
      <c r="V39" s="12">
        <f>V6*'[3]Eurostat POM Portables GU'!V30</f>
        <v>3652.020304585491</v>
      </c>
      <c r="W39" s="12">
        <f>W6*'[3]Eurostat POM Portables GU'!W30</f>
        <v>4287.1354134868561</v>
      </c>
      <c r="X39" s="13">
        <f t="shared" ref="X39:AZ39" si="39">W39+(W39*W$44)</f>
        <v>4715.8489548355419</v>
      </c>
      <c r="Y39" s="13">
        <f t="shared" si="39"/>
        <v>5187.4338503190957</v>
      </c>
      <c r="Z39" s="13">
        <f t="shared" si="39"/>
        <v>5706.177235351005</v>
      </c>
      <c r="AA39" s="13">
        <f t="shared" si="39"/>
        <v>6276.7949588861056</v>
      </c>
      <c r="AB39" s="13">
        <f t="shared" si="39"/>
        <v>6904.4744547747159</v>
      </c>
      <c r="AC39" s="13">
        <f t="shared" si="39"/>
        <v>7594.9219002521877</v>
      </c>
      <c r="AD39" s="13">
        <f t="shared" si="39"/>
        <v>8354.414090277407</v>
      </c>
      <c r="AE39" s="13">
        <f t="shared" si="39"/>
        <v>9189.8554993051475</v>
      </c>
      <c r="AF39" s="13">
        <f t="shared" si="39"/>
        <v>10108.841049235662</v>
      </c>
      <c r="AG39" s="13">
        <f t="shared" si="39"/>
        <v>11119.725154159227</v>
      </c>
      <c r="AH39" s="13">
        <f t="shared" si="39"/>
        <v>12231.697669575149</v>
      </c>
      <c r="AI39" s="13">
        <f t="shared" si="39"/>
        <v>13454.867436532664</v>
      </c>
      <c r="AJ39" s="13">
        <f t="shared" si="39"/>
        <v>14800.35418018593</v>
      </c>
      <c r="AK39" s="13">
        <f t="shared" si="39"/>
        <v>16280.389598204523</v>
      </c>
      <c r="AL39" s="13">
        <f t="shared" si="39"/>
        <v>17908.428558024974</v>
      </c>
      <c r="AM39" s="13">
        <f t="shared" si="39"/>
        <v>19699.271413827471</v>
      </c>
      <c r="AN39" s="13">
        <f t="shared" si="39"/>
        <v>21669.19855521022</v>
      </c>
      <c r="AO39" s="13">
        <f t="shared" si="39"/>
        <v>23836.11841073124</v>
      </c>
      <c r="AP39" s="13">
        <f t="shared" si="39"/>
        <v>26219.730251804365</v>
      </c>
      <c r="AQ39" s="13">
        <f t="shared" si="39"/>
        <v>28841.703276984801</v>
      </c>
      <c r="AR39" s="13">
        <f t="shared" si="39"/>
        <v>31725.873604683282</v>
      </c>
      <c r="AS39" s="13">
        <f t="shared" si="39"/>
        <v>34898.460965151608</v>
      </c>
      <c r="AT39" s="13">
        <f t="shared" si="39"/>
        <v>38388.307061666768</v>
      </c>
      <c r="AU39" s="13">
        <f t="shared" si="39"/>
        <v>42227.137767833447</v>
      </c>
      <c r="AV39" s="13">
        <f t="shared" si="39"/>
        <v>46449.851544616788</v>
      </c>
      <c r="AW39" s="13">
        <f t="shared" si="39"/>
        <v>51094.836699078463</v>
      </c>
      <c r="AX39" s="13">
        <f t="shared" si="39"/>
        <v>56204.320368986308</v>
      </c>
      <c r="AY39" s="13">
        <f t="shared" si="39"/>
        <v>61824.752405884938</v>
      </c>
      <c r="AZ39" s="13">
        <f t="shared" si="39"/>
        <v>68007.227646473431</v>
      </c>
    </row>
    <row r="40" spans="1:52" x14ac:dyDescent="0.35">
      <c r="A40" s="26" t="s">
        <v>37</v>
      </c>
      <c r="B40" s="11">
        <f t="shared" si="29"/>
        <v>64.736593034430712</v>
      </c>
      <c r="C40" s="11">
        <f t="shared" si="29"/>
        <v>86.747034666137168</v>
      </c>
      <c r="D40" s="11">
        <f t="shared" si="27"/>
        <v>116.24102645262381</v>
      </c>
      <c r="E40" s="11">
        <f t="shared" si="27"/>
        <v>174.36153967893571</v>
      </c>
      <c r="F40" s="11">
        <f t="shared" si="3"/>
        <v>261.54230951840356</v>
      </c>
      <c r="G40" s="11">
        <f t="shared" si="4"/>
        <v>319.08161761245231</v>
      </c>
      <c r="H40" s="11">
        <f t="shared" si="5"/>
        <v>376.51630878269373</v>
      </c>
      <c r="I40" s="11">
        <f t="shared" si="6"/>
        <v>448.0544074514055</v>
      </c>
      <c r="J40" s="11">
        <f t="shared" si="7"/>
        <v>604.87345005939744</v>
      </c>
      <c r="K40" s="11">
        <f t="shared" si="8"/>
        <v>447.60635304395407</v>
      </c>
      <c r="L40" s="11">
        <f t="shared" si="9"/>
        <v>751.97867311384277</v>
      </c>
      <c r="M40" s="12">
        <f>$M$8*'[3]Eurostat POM Portables GU'!M31</f>
        <v>985.09206177913404</v>
      </c>
      <c r="N40" s="12">
        <f>N7*'[3]Eurostat POM Portables GU'!N31</f>
        <v>1365.6</v>
      </c>
      <c r="O40" s="12">
        <f>O7*'[3]Eurostat POM Portables GU'!O31</f>
        <v>1352.9</v>
      </c>
      <c r="P40" s="12">
        <f>P7*'[3]Eurostat POM Portables GU'!P31</f>
        <v>1751.6</v>
      </c>
      <c r="Q40" s="12">
        <f>Q7*'[3]Eurostat POM Portables GU'!Q31</f>
        <v>1592.3</v>
      </c>
      <c r="R40" s="12">
        <f>R7*'[3]Eurostat POM Portables GU'!R31</f>
        <v>1929.4</v>
      </c>
      <c r="S40" s="12">
        <f>S7*'[3]Eurostat POM Portables GU'!S31</f>
        <v>1930.5999999999997</v>
      </c>
      <c r="T40" s="12">
        <f>T7*'[3]Eurostat POM Portables GU'!T31</f>
        <v>2082</v>
      </c>
      <c r="U40" s="12">
        <f>U7*'[3]Eurostat POM Portables GU'!U31</f>
        <v>2254.2418039846129</v>
      </c>
      <c r="V40" s="12">
        <f>V7*'[3]Eurostat POM Portables GU'!V31</f>
        <v>2498.6991809677547</v>
      </c>
      <c r="W40" s="12">
        <f>W7*'[3]Eurostat POM Portables GU'!W31</f>
        <v>3107.9104954177778</v>
      </c>
      <c r="X40" s="13">
        <f t="shared" ref="X40:AZ40" si="40">W40+(W40*W$44)</f>
        <v>3418.7015449595556</v>
      </c>
      <c r="Y40" s="13">
        <f t="shared" si="40"/>
        <v>3760.5716994555114</v>
      </c>
      <c r="Z40" s="13">
        <f t="shared" si="40"/>
        <v>4136.6288694010627</v>
      </c>
      <c r="AA40" s="13">
        <f t="shared" si="40"/>
        <v>4550.2917563411693</v>
      </c>
      <c r="AB40" s="13">
        <f t="shared" si="40"/>
        <v>5005.3209319752859</v>
      </c>
      <c r="AC40" s="13">
        <f t="shared" si="40"/>
        <v>5505.8530251728143</v>
      </c>
      <c r="AD40" s="13">
        <f t="shared" si="40"/>
        <v>6056.4383276900953</v>
      </c>
      <c r="AE40" s="13">
        <f t="shared" si="40"/>
        <v>6662.0821604591047</v>
      </c>
      <c r="AF40" s="13">
        <f t="shared" si="40"/>
        <v>7328.290376505015</v>
      </c>
      <c r="AG40" s="13">
        <f t="shared" si="40"/>
        <v>8061.119414155517</v>
      </c>
      <c r="AH40" s="13">
        <f t="shared" si="40"/>
        <v>8867.231355571068</v>
      </c>
      <c r="AI40" s="13">
        <f t="shared" si="40"/>
        <v>9753.9544911281755</v>
      </c>
      <c r="AJ40" s="13">
        <f t="shared" si="40"/>
        <v>10729.349940240993</v>
      </c>
      <c r="AK40" s="13">
        <f t="shared" si="40"/>
        <v>11802.284934265092</v>
      </c>
      <c r="AL40" s="13">
        <f t="shared" si="40"/>
        <v>12982.513427691601</v>
      </c>
      <c r="AM40" s="13">
        <f t="shared" si="40"/>
        <v>14280.764770460763</v>
      </c>
      <c r="AN40" s="13">
        <f t="shared" si="40"/>
        <v>15708.84124750684</v>
      </c>
      <c r="AO40" s="13">
        <f t="shared" si="40"/>
        <v>17279.725372257522</v>
      </c>
      <c r="AP40" s="13">
        <f t="shared" si="40"/>
        <v>19007.697909483275</v>
      </c>
      <c r="AQ40" s="13">
        <f t="shared" si="40"/>
        <v>20908.467700431604</v>
      </c>
      <c r="AR40" s="13">
        <f t="shared" si="40"/>
        <v>22999.314470474765</v>
      </c>
      <c r="AS40" s="13">
        <f t="shared" si="40"/>
        <v>25299.245917522239</v>
      </c>
      <c r="AT40" s="13">
        <f t="shared" si="40"/>
        <v>27829.170509274463</v>
      </c>
      <c r="AU40" s="13">
        <f t="shared" si="40"/>
        <v>30612.087560201908</v>
      </c>
      <c r="AV40" s="13">
        <f t="shared" si="40"/>
        <v>33673.296316222099</v>
      </c>
      <c r="AW40" s="13">
        <f t="shared" si="40"/>
        <v>37040.62594784431</v>
      </c>
      <c r="AX40" s="13">
        <f t="shared" si="40"/>
        <v>40744.688542628741</v>
      </c>
      <c r="AY40" s="13">
        <f t="shared" si="40"/>
        <v>44819.157396891613</v>
      </c>
      <c r="AZ40" s="13">
        <f t="shared" si="40"/>
        <v>49301.073136580773</v>
      </c>
    </row>
    <row r="41" spans="1:52" x14ac:dyDescent="0.35">
      <c r="A41" s="26" t="s">
        <v>66</v>
      </c>
      <c r="B41" s="11">
        <f t="shared" si="29"/>
        <v>40.091775819325953</v>
      </c>
      <c r="C41" s="11">
        <f t="shared" si="29"/>
        <v>53.722979597896781</v>
      </c>
      <c r="D41" s="11">
        <f t="shared" si="27"/>
        <v>71.988792661181691</v>
      </c>
      <c r="E41" s="11">
        <f t="shared" si="27"/>
        <v>107.98318899177254</v>
      </c>
      <c r="F41" s="11">
        <f t="shared" si="3"/>
        <v>161.97478348765881</v>
      </c>
      <c r="G41" s="11">
        <f t="shared" si="4"/>
        <v>197.60923585494373</v>
      </c>
      <c r="H41" s="11">
        <f t="shared" si="5"/>
        <v>233.1788983088336</v>
      </c>
      <c r="I41" s="11">
        <f t="shared" si="6"/>
        <v>277.48288898751196</v>
      </c>
      <c r="J41" s="11">
        <f t="shared" si="7"/>
        <v>374.60190013314116</v>
      </c>
      <c r="K41" s="11">
        <f t="shared" si="8"/>
        <v>277.20540609852446</v>
      </c>
      <c r="L41" s="11">
        <f t="shared" si="9"/>
        <v>465.70508224552106</v>
      </c>
      <c r="M41" s="12">
        <f>$M$8*'[3]Eurostat POM Portables GU'!M32</f>
        <v>610.07365774163259</v>
      </c>
      <c r="N41" s="12">
        <f>$N$8*'[3]Eurostat POM Portables GU'!N32</f>
        <v>626.26468560434944</v>
      </c>
      <c r="O41" s="12">
        <f>$O$8*'[3]Eurostat POM Portables GU'!O32</f>
        <v>604.10225548440701</v>
      </c>
      <c r="P41" s="12">
        <f>$P$8*'[3]Eurostat POM Portables GU'!P32</f>
        <v>679.79413274597209</v>
      </c>
      <c r="Q41" s="12">
        <f>$Q$8*'[3]Eurostat POM Portables GU'!Q32</f>
        <v>726.83919446454922</v>
      </c>
      <c r="R41" s="12">
        <f>$R$8*'[3]Eurostat POM Portables GU'!R32</f>
        <v>843.45770122408044</v>
      </c>
      <c r="S41" s="12">
        <f>$S$8*'[3]Eurostat POM Portables GU'!S32</f>
        <v>943.25811486644875</v>
      </c>
      <c r="T41" s="12">
        <f>$T$8*'[3]Eurostat POM Portables GU'!T32</f>
        <v>1045.3608729915363</v>
      </c>
      <c r="U41" s="12">
        <f>$U$8*'[3]Eurostat POM Portables GU'!U32</f>
        <v>1237.0958181656133</v>
      </c>
      <c r="V41" s="12">
        <f>$V$8*'[3]Eurostat POM Portables GU'!V32</f>
        <v>1539.8458222732652</v>
      </c>
      <c r="W41" s="12">
        <f>$W$8*'[3]Eurostat POM Portables GU'!W32</f>
        <v>1808.928903448897</v>
      </c>
      <c r="X41" s="13">
        <f t="shared" ref="X41:AZ41" si="41">W41+(W41*W$44)</f>
        <v>1989.8217937937868</v>
      </c>
      <c r="Y41" s="13">
        <f t="shared" si="41"/>
        <v>2188.8039731731656</v>
      </c>
      <c r="Z41" s="13">
        <f t="shared" si="41"/>
        <v>2407.6843704904823</v>
      </c>
      <c r="AA41" s="13">
        <f t="shared" si="41"/>
        <v>2648.4528075395306</v>
      </c>
      <c r="AB41" s="13">
        <f t="shared" si="41"/>
        <v>2913.2980882934835</v>
      </c>
      <c r="AC41" s="13">
        <f t="shared" si="41"/>
        <v>3204.6278971228317</v>
      </c>
      <c r="AD41" s="13">
        <f t="shared" si="41"/>
        <v>3525.0906868351149</v>
      </c>
      <c r="AE41" s="13">
        <f t="shared" si="41"/>
        <v>3877.5997555186264</v>
      </c>
      <c r="AF41" s="13">
        <f t="shared" si="41"/>
        <v>4265.359731070489</v>
      </c>
      <c r="AG41" s="13">
        <f t="shared" si="41"/>
        <v>4691.8957041775375</v>
      </c>
      <c r="AH41" s="13">
        <f t="shared" si="41"/>
        <v>5161.0852745952916</v>
      </c>
      <c r="AI41" s="13">
        <f t="shared" si="41"/>
        <v>5677.1938020548205</v>
      </c>
      <c r="AJ41" s="13">
        <f t="shared" si="41"/>
        <v>6244.9131822603022</v>
      </c>
      <c r="AK41" s="13">
        <f t="shared" si="41"/>
        <v>6869.4045004863328</v>
      </c>
      <c r="AL41" s="13">
        <f t="shared" si="41"/>
        <v>7556.3449505349663</v>
      </c>
      <c r="AM41" s="13">
        <f t="shared" si="41"/>
        <v>8311.9794455884621</v>
      </c>
      <c r="AN41" s="13">
        <f t="shared" si="41"/>
        <v>9143.177390147308</v>
      </c>
      <c r="AO41" s="13">
        <f t="shared" si="41"/>
        <v>10057.495129162038</v>
      </c>
      <c r="AP41" s="13">
        <f t="shared" si="41"/>
        <v>11063.244642078242</v>
      </c>
      <c r="AQ41" s="13">
        <f t="shared" si="41"/>
        <v>12169.569106286066</v>
      </c>
      <c r="AR41" s="13">
        <f t="shared" si="41"/>
        <v>13386.526016914673</v>
      </c>
      <c r="AS41" s="13">
        <f t="shared" si="41"/>
        <v>14725.17861860614</v>
      </c>
      <c r="AT41" s="13">
        <f t="shared" si="41"/>
        <v>16197.696480466755</v>
      </c>
      <c r="AU41" s="13">
        <f t="shared" si="41"/>
        <v>17817.466128513432</v>
      </c>
      <c r="AV41" s="13">
        <f t="shared" si="41"/>
        <v>19599.212741364776</v>
      </c>
      <c r="AW41" s="13">
        <f t="shared" si="41"/>
        <v>21559.134015501255</v>
      </c>
      <c r="AX41" s="13">
        <f t="shared" si="41"/>
        <v>23715.047417051381</v>
      </c>
      <c r="AY41" s="13">
        <f t="shared" si="41"/>
        <v>26086.55215875652</v>
      </c>
      <c r="AZ41" s="13">
        <f t="shared" si="41"/>
        <v>28695.207374632173</v>
      </c>
    </row>
    <row r="42" spans="1:52" x14ac:dyDescent="0.35">
      <c r="A42" s="26" t="s">
        <v>67</v>
      </c>
      <c r="B42" s="11">
        <f t="shared" si="29"/>
        <v>421.69026559180304</v>
      </c>
      <c r="C42" s="11">
        <f t="shared" si="29"/>
        <v>565.06495589301608</v>
      </c>
      <c r="D42" s="11">
        <f t="shared" si="27"/>
        <v>757.18704089664152</v>
      </c>
      <c r="E42" s="11">
        <f t="shared" si="27"/>
        <v>1135.7805613449623</v>
      </c>
      <c r="F42" s="11">
        <f t="shared" si="3"/>
        <v>1703.6708420174434</v>
      </c>
      <c r="G42" s="11">
        <f t="shared" si="4"/>
        <v>2078.478427261281</v>
      </c>
      <c r="H42" s="11">
        <f t="shared" si="5"/>
        <v>2452.6045441683113</v>
      </c>
      <c r="I42" s="11">
        <f t="shared" si="6"/>
        <v>2918.5994075602903</v>
      </c>
      <c r="J42" s="11">
        <f t="shared" si="7"/>
        <v>3940.109200206392</v>
      </c>
      <c r="K42" s="11">
        <f t="shared" si="8"/>
        <v>2915.6808081527302</v>
      </c>
      <c r="L42" s="11">
        <f t="shared" si="9"/>
        <v>4898.3437576965862</v>
      </c>
      <c r="M42" s="12">
        <f>$M$8*'[3]Eurostat POM Portables GU'!M33</f>
        <v>6416.8303225825284</v>
      </c>
      <c r="N42" s="12">
        <f>$N$8*'[3]Eurostat POM Portables GU'!N33</f>
        <v>6281.6571054821597</v>
      </c>
      <c r="O42" s="12">
        <f>$O$8*'[3]Eurostat POM Portables GU'!O33</f>
        <v>6257.013869468904</v>
      </c>
      <c r="P42" s="12">
        <f>$P$8*'[3]Eurostat POM Portables GU'!P33</f>
        <v>6687.4795756747035</v>
      </c>
      <c r="Q42" s="12">
        <f>$Q$8*'[3]Eurostat POM Portables GU'!Q33</f>
        <v>6827.6353977473473</v>
      </c>
      <c r="R42" s="12">
        <f>$R$8*'[3]Eurostat POM Portables GU'!R33</f>
        <v>7957.8465405251845</v>
      </c>
      <c r="S42" s="12">
        <f>$S$8*'[3]Eurostat POM Portables GU'!S33</f>
        <v>8803.7858825486092</v>
      </c>
      <c r="T42" s="12">
        <f>$T$8*'[3]Eurostat POM Portables GU'!T33</f>
        <v>8789.8140687295963</v>
      </c>
      <c r="U42" s="12">
        <f>$U$8*'[3]Eurostat POM Portables GU'!U33</f>
        <v>9559.6552758151884</v>
      </c>
      <c r="V42" s="12">
        <f>$V$8*'[3]Eurostat POM Portables GU'!V33</f>
        <v>10787.950847952879</v>
      </c>
      <c r="W42" s="12">
        <f>$W$8*'[3]Eurostat POM Portables GU'!W33</f>
        <v>11888.239734670155</v>
      </c>
      <c r="X42" s="13">
        <f t="shared" ref="X42:AZ43" si="42">W42+(W42*W$44)</f>
        <v>13077.06370813717</v>
      </c>
      <c r="Y42" s="13">
        <f t="shared" si="42"/>
        <v>14384.770078950887</v>
      </c>
      <c r="Z42" s="13">
        <f t="shared" si="42"/>
        <v>15823.247086845975</v>
      </c>
      <c r="AA42" s="13">
        <f t="shared" si="42"/>
        <v>17405.571795530574</v>
      </c>
      <c r="AB42" s="13">
        <f t="shared" si="42"/>
        <v>19146.128975083629</v>
      </c>
      <c r="AC42" s="13">
        <f t="shared" si="42"/>
        <v>21060.741872591992</v>
      </c>
      <c r="AD42" s="13">
        <f t="shared" si="42"/>
        <v>23166.816059851193</v>
      </c>
      <c r="AE42" s="13">
        <f t="shared" si="42"/>
        <v>25483.497665836312</v>
      </c>
      <c r="AF42" s="13">
        <f t="shared" si="42"/>
        <v>28031.847432419941</v>
      </c>
      <c r="AG42" s="13">
        <f t="shared" si="42"/>
        <v>30835.032175661938</v>
      </c>
      <c r="AH42" s="13">
        <f t="shared" si="42"/>
        <v>33918.535393228129</v>
      </c>
      <c r="AI42" s="13">
        <f t="shared" si="42"/>
        <v>37310.388932550944</v>
      </c>
      <c r="AJ42" s="13">
        <f t="shared" si="42"/>
        <v>41041.427825806037</v>
      </c>
      <c r="AK42" s="13">
        <f t="shared" si="42"/>
        <v>45145.570608386639</v>
      </c>
      <c r="AL42" s="13">
        <f t="shared" si="42"/>
        <v>49660.127669225301</v>
      </c>
      <c r="AM42" s="13">
        <f t="shared" si="42"/>
        <v>54626.140436147834</v>
      </c>
      <c r="AN42" s="13">
        <f t="shared" si="42"/>
        <v>60088.754479762618</v>
      </c>
      <c r="AO42" s="13">
        <f t="shared" si="42"/>
        <v>66097.629927738875</v>
      </c>
      <c r="AP42" s="13">
        <f t="shared" si="42"/>
        <v>72707.392920512764</v>
      </c>
      <c r="AQ42" s="13">
        <f t="shared" si="42"/>
        <v>79978.132212564044</v>
      </c>
      <c r="AR42" s="13">
        <f t="shared" si="42"/>
        <v>87975.945433820452</v>
      </c>
      <c r="AS42" s="13">
        <f t="shared" si="42"/>
        <v>96773.539977202498</v>
      </c>
      <c r="AT42" s="13">
        <f t="shared" si="42"/>
        <v>106450.89397492274</v>
      </c>
      <c r="AU42" s="13">
        <f t="shared" si="42"/>
        <v>117095.98337241502</v>
      </c>
      <c r="AV42" s="13">
        <f t="shared" si="42"/>
        <v>128805.58170965653</v>
      </c>
      <c r="AW42" s="13">
        <f t="shared" si="42"/>
        <v>141686.13988062218</v>
      </c>
      <c r="AX42" s="13">
        <f t="shared" si="42"/>
        <v>155854.75386868441</v>
      </c>
      <c r="AY42" s="13">
        <f t="shared" si="42"/>
        <v>171440.22925555284</v>
      </c>
      <c r="AZ42" s="13">
        <f t="shared" si="42"/>
        <v>188584.25218110811</v>
      </c>
    </row>
    <row r="43" spans="1:52" x14ac:dyDescent="0.35">
      <c r="A43" s="26" t="s">
        <v>68</v>
      </c>
      <c r="B43" s="12">
        <f t="shared" ref="B43:L43" si="43">SUM(B12:B42)</f>
        <v>2471.5335021797841</v>
      </c>
      <c r="C43" s="12">
        <f t="shared" si="43"/>
        <v>3311.8548929209128</v>
      </c>
      <c r="D43" s="12">
        <f t="shared" si="43"/>
        <v>4437.885556514022</v>
      </c>
      <c r="E43" s="12">
        <f t="shared" si="43"/>
        <v>6656.8283347710312</v>
      </c>
      <c r="F43" s="12">
        <f t="shared" si="43"/>
        <v>9985.2425021565468</v>
      </c>
      <c r="G43" s="12">
        <f t="shared" si="43"/>
        <v>12181.995852630989</v>
      </c>
      <c r="H43" s="12">
        <f t="shared" si="43"/>
        <v>14374.755106104563</v>
      </c>
      <c r="I43" s="12">
        <f t="shared" si="43"/>
        <v>17105.958576264431</v>
      </c>
      <c r="J43" s="12">
        <f t="shared" si="43"/>
        <v>23093.044077956984</v>
      </c>
      <c r="K43" s="12">
        <f t="shared" si="43"/>
        <v>17088.852617688168</v>
      </c>
      <c r="L43" s="12">
        <f t="shared" si="43"/>
        <v>28709.272397716122</v>
      </c>
      <c r="M43" s="12">
        <f>SUM(M12:M42)</f>
        <v>37609.146841008114</v>
      </c>
      <c r="N43" s="12">
        <f t="shared" ref="N43:W43" si="44">SUM(N12:N42)</f>
        <v>38378.973910727749</v>
      </c>
      <c r="O43" s="12">
        <f t="shared" si="44"/>
        <v>35420.070410485409</v>
      </c>
      <c r="P43" s="12">
        <f t="shared" si="44"/>
        <v>37558.62119460712</v>
      </c>
      <c r="Q43" s="12">
        <f t="shared" si="44"/>
        <v>39148.542686479544</v>
      </c>
      <c r="R43" s="12">
        <f t="shared" si="44"/>
        <v>45321.741450907379</v>
      </c>
      <c r="S43" s="12">
        <f t="shared" si="44"/>
        <v>53342.198737117949</v>
      </c>
      <c r="T43" s="12">
        <f t="shared" si="44"/>
        <v>54587.347169016633</v>
      </c>
      <c r="U43" s="12">
        <f t="shared" si="44"/>
        <v>64771.502364082153</v>
      </c>
      <c r="V43" s="12">
        <f t="shared" si="44"/>
        <v>74937.227378128446</v>
      </c>
      <c r="W43" s="12">
        <f t="shared" si="44"/>
        <v>81678.377529574995</v>
      </c>
      <c r="X43" s="12">
        <f>SUM(X12:X42)</f>
        <v>89846.215282532503</v>
      </c>
      <c r="Y43" s="12">
        <f t="shared" si="42"/>
        <v>98830.836810785753</v>
      </c>
      <c r="Z43" s="12">
        <f t="shared" si="42"/>
        <v>108713.92049186432</v>
      </c>
      <c r="AA43" s="12">
        <f t="shared" si="42"/>
        <v>119585.31254105075</v>
      </c>
      <c r="AB43" s="12">
        <f t="shared" si="42"/>
        <v>131543.84379515582</v>
      </c>
      <c r="AC43" s="12">
        <f t="shared" si="42"/>
        <v>144698.22817467139</v>
      </c>
      <c r="AD43" s="12">
        <f t="shared" si="42"/>
        <v>159168.05099213851</v>
      </c>
      <c r="AE43" s="12">
        <f t="shared" si="42"/>
        <v>175084.85609135235</v>
      </c>
      <c r="AF43" s="12">
        <f t="shared" si="42"/>
        <v>192593.3417004876</v>
      </c>
      <c r="AG43" s="12">
        <f t="shared" si="42"/>
        <v>211852.67587053636</v>
      </c>
      <c r="AH43" s="12">
        <f t="shared" si="42"/>
        <v>233037.94345759001</v>
      </c>
      <c r="AI43" s="12">
        <f t="shared" si="42"/>
        <v>256341.73780334901</v>
      </c>
      <c r="AJ43" s="12">
        <f t="shared" si="42"/>
        <v>281975.91158368392</v>
      </c>
      <c r="AK43" s="12">
        <f t="shared" si="42"/>
        <v>310173.50274205231</v>
      </c>
      <c r="AL43" s="12">
        <f t="shared" si="42"/>
        <v>341190.85301625752</v>
      </c>
      <c r="AM43" s="12">
        <f t="shared" si="42"/>
        <v>375309.93831788329</v>
      </c>
      <c r="AN43" s="12">
        <f t="shared" si="42"/>
        <v>412840.9321496716</v>
      </c>
      <c r="AO43" s="12">
        <f t="shared" si="42"/>
        <v>454125.02536463877</v>
      </c>
      <c r="AP43" s="12">
        <f t="shared" si="42"/>
        <v>499537.52790110267</v>
      </c>
      <c r="AQ43" s="12">
        <f t="shared" si="42"/>
        <v>549491.28069121297</v>
      </c>
      <c r="AR43" s="12">
        <f t="shared" si="42"/>
        <v>604440.40876033425</v>
      </c>
      <c r="AS43" s="12">
        <f t="shared" si="42"/>
        <v>664884.44963636762</v>
      </c>
      <c r="AT43" s="12">
        <f t="shared" si="42"/>
        <v>731372.89460000442</v>
      </c>
      <c r="AU43" s="12">
        <f t="shared" si="42"/>
        <v>804510.18406000489</v>
      </c>
      <c r="AV43" s="12">
        <f t="shared" si="42"/>
        <v>884961.20246600534</v>
      </c>
      <c r="AW43" s="12">
        <f t="shared" si="42"/>
        <v>973457.32271260582</v>
      </c>
      <c r="AX43" s="12">
        <f t="shared" si="42"/>
        <v>1070803.0549838664</v>
      </c>
      <c r="AY43" s="12">
        <f t="shared" si="42"/>
        <v>1177883.3604822531</v>
      </c>
      <c r="AZ43" s="12">
        <f t="shared" si="42"/>
        <v>1295671.6965304785</v>
      </c>
    </row>
    <row r="44" spans="1:52" x14ac:dyDescent="0.35">
      <c r="A44" s="46" t="s">
        <v>69</v>
      </c>
      <c r="B44" s="47">
        <f t="shared" ref="B44:L44" si="45">_xlfn.RRI(1,B43,C43)</f>
        <v>0.34000000000000075</v>
      </c>
      <c r="C44" s="47">
        <f t="shared" si="45"/>
        <v>0.33999999999999964</v>
      </c>
      <c r="D44" s="47">
        <f t="shared" si="45"/>
        <v>0.49999999999999956</v>
      </c>
      <c r="E44" s="47">
        <f t="shared" si="45"/>
        <v>0.5</v>
      </c>
      <c r="F44" s="47">
        <f t="shared" si="45"/>
        <v>0.2200000000000002</v>
      </c>
      <c r="G44" s="47">
        <f t="shared" si="45"/>
        <v>0.17999999999999972</v>
      </c>
      <c r="H44" s="47">
        <f t="shared" si="45"/>
        <v>0.18999999999999995</v>
      </c>
      <c r="I44" s="47">
        <f t="shared" si="45"/>
        <v>0.35000000000000009</v>
      </c>
      <c r="J44" s="47">
        <f t="shared" si="45"/>
        <v>-0.26</v>
      </c>
      <c r="K44" s="47">
        <f t="shared" si="45"/>
        <v>0.67999999999999994</v>
      </c>
      <c r="L44" s="47">
        <f t="shared" si="45"/>
        <v>0.30999999999999983</v>
      </c>
      <c r="M44" s="47">
        <f>_xlfn.RRI(1,M43,N43)</f>
        <v>2.0469144726256605E-2</v>
      </c>
      <c r="N44" s="47">
        <f t="shared" ref="N44:V44" si="46">_xlfn.RRI(1,N43,O43)</f>
        <v>-7.709699345076193E-2</v>
      </c>
      <c r="O44" s="47">
        <f t="shared" si="46"/>
        <v>6.037680781934962E-2</v>
      </c>
      <c r="P44" s="47">
        <f t="shared" si="46"/>
        <v>4.2331732137725897E-2</v>
      </c>
      <c r="Q44" s="47">
        <f t="shared" si="46"/>
        <v>0.15768655333777803</v>
      </c>
      <c r="R44" s="47">
        <f t="shared" si="46"/>
        <v>0.1769671029719444</v>
      </c>
      <c r="S44" s="47">
        <f t="shared" si="46"/>
        <v>2.3342652934781549E-2</v>
      </c>
      <c r="T44" s="47">
        <f t="shared" si="46"/>
        <v>0.18656622318598348</v>
      </c>
      <c r="U44" s="47">
        <f t="shared" si="46"/>
        <v>0.15694749454635937</v>
      </c>
      <c r="V44" s="47">
        <f t="shared" si="46"/>
        <v>8.9957293421481177E-2</v>
      </c>
      <c r="W44" s="88">
        <v>0.1</v>
      </c>
      <c r="X44" s="47">
        <v>0.1</v>
      </c>
      <c r="Y44" s="47">
        <v>0.1</v>
      </c>
      <c r="Z44" s="47">
        <v>0.1</v>
      </c>
      <c r="AA44" s="47">
        <v>0.1</v>
      </c>
      <c r="AB44" s="47">
        <v>0.1</v>
      </c>
      <c r="AC44" s="47">
        <v>0.1</v>
      </c>
      <c r="AD44" s="47">
        <v>0.1</v>
      </c>
      <c r="AE44" s="47">
        <v>0.1</v>
      </c>
      <c r="AF44" s="47">
        <v>0.1</v>
      </c>
      <c r="AG44" s="47">
        <v>0.1</v>
      </c>
      <c r="AH44" s="47">
        <v>0.1</v>
      </c>
      <c r="AI44" s="47">
        <v>0.1</v>
      </c>
      <c r="AJ44" s="47">
        <v>0.1</v>
      </c>
      <c r="AK44" s="47">
        <v>0.1</v>
      </c>
      <c r="AL44" s="47">
        <v>0.1</v>
      </c>
      <c r="AM44" s="47">
        <v>0.1</v>
      </c>
      <c r="AN44" s="47">
        <v>0.1</v>
      </c>
      <c r="AO44" s="47">
        <v>0.1</v>
      </c>
      <c r="AP44" s="47">
        <v>0.1</v>
      </c>
      <c r="AQ44" s="47">
        <v>0.1</v>
      </c>
      <c r="AR44" s="47">
        <v>0.1</v>
      </c>
      <c r="AS44" s="47">
        <v>0.1</v>
      </c>
      <c r="AT44" s="47">
        <v>0.1</v>
      </c>
      <c r="AU44" s="47">
        <v>0.1</v>
      </c>
      <c r="AV44" s="47">
        <v>0.1</v>
      </c>
      <c r="AW44" s="47">
        <v>0.1</v>
      </c>
      <c r="AX44" s="47">
        <v>0.1</v>
      </c>
      <c r="AY44" s="47">
        <v>0.1</v>
      </c>
    </row>
    <row r="45" spans="1:52" x14ac:dyDescent="0.35">
      <c r="M45" s="5"/>
      <c r="N45" s="5"/>
      <c r="O45" s="5"/>
      <c r="P45" s="5"/>
      <c r="Q45" s="5"/>
      <c r="R45" s="5"/>
      <c r="S45" s="5"/>
      <c r="T45" s="5"/>
      <c r="U45" s="5"/>
      <c r="V45" s="5"/>
    </row>
    <row r="46" spans="1:52" x14ac:dyDescent="0.35">
      <c r="A46" s="15" t="s">
        <v>70</v>
      </c>
      <c r="B46" s="15"/>
      <c r="C46" s="15"/>
      <c r="D46" s="15"/>
      <c r="E46" s="16"/>
      <c r="F46" s="16"/>
      <c r="G46" s="16"/>
      <c r="H46" s="16"/>
      <c r="I46" s="16"/>
      <c r="J46" s="16"/>
      <c r="K46" s="16"/>
      <c r="L46" s="16"/>
    </row>
    <row r="47" spans="1:52" x14ac:dyDescent="0.35">
      <c r="A47" s="13" t="s">
        <v>71</v>
      </c>
      <c r="B47" s="13"/>
      <c r="C47" s="13"/>
      <c r="D47" s="13"/>
    </row>
    <row r="48" spans="1:52" x14ac:dyDescent="0.35">
      <c r="A48" s="48" t="s">
        <v>598</v>
      </c>
      <c r="B48" s="47">
        <f>_xlfn.RRI(5,Q43,V43)</f>
        <v>0.13866613390761917</v>
      </c>
    </row>
    <row r="64" spans="1:14" x14ac:dyDescent="0.35">
      <c r="A64" s="26"/>
      <c r="B64" s="5"/>
      <c r="C64" s="5"/>
      <c r="M64" s="5"/>
      <c r="N64" s="5"/>
    </row>
    <row r="65" spans="1:14" x14ac:dyDescent="0.35">
      <c r="A65" s="26"/>
      <c r="B65" s="5"/>
      <c r="C65" s="5"/>
      <c r="M65" s="5"/>
      <c r="N65" s="5"/>
    </row>
    <row r="66" spans="1:14" x14ac:dyDescent="0.35">
      <c r="A66" s="26"/>
      <c r="B66" s="5"/>
      <c r="C66" s="5"/>
      <c r="M66" s="5"/>
      <c r="N66" s="5"/>
    </row>
    <row r="67" spans="1:14" x14ac:dyDescent="0.35">
      <c r="A67" s="26"/>
      <c r="B67" s="5"/>
      <c r="C67" s="5"/>
      <c r="M67" s="5"/>
      <c r="N67" s="5"/>
    </row>
    <row r="68" spans="1:14" x14ac:dyDescent="0.35">
      <c r="A68" s="26"/>
      <c r="B68" s="5"/>
      <c r="C68" s="5"/>
      <c r="M68" s="5"/>
      <c r="N68" s="5"/>
    </row>
    <row r="69" spans="1:14" x14ac:dyDescent="0.35">
      <c r="A69" s="26"/>
      <c r="B69" s="5"/>
      <c r="C69" s="5"/>
      <c r="M69" s="5"/>
      <c r="N69" s="5"/>
    </row>
    <row r="70" spans="1:14" x14ac:dyDescent="0.35">
      <c r="A70" s="26"/>
      <c r="B70" s="5"/>
      <c r="C70" s="5"/>
      <c r="M70" s="5"/>
      <c r="N70" s="5"/>
    </row>
    <row r="71" spans="1:14" x14ac:dyDescent="0.35">
      <c r="A71" s="26"/>
      <c r="B71" s="5"/>
      <c r="C71" s="5"/>
      <c r="M71" s="5"/>
      <c r="N71" s="5"/>
    </row>
    <row r="72" spans="1:14" x14ac:dyDescent="0.35">
      <c r="A72" s="26"/>
      <c r="B72" s="5"/>
      <c r="C72" s="5"/>
      <c r="M72" s="5"/>
      <c r="N72" s="5"/>
    </row>
    <row r="73" spans="1:14" x14ac:dyDescent="0.35">
      <c r="A73" s="26"/>
      <c r="B73" s="5"/>
      <c r="C73" s="5"/>
      <c r="M73" s="5"/>
      <c r="N73" s="5"/>
    </row>
    <row r="74" spans="1:14" x14ac:dyDescent="0.35">
      <c r="A74" s="26"/>
      <c r="B74" s="5"/>
      <c r="C74" s="5"/>
      <c r="M74" s="5"/>
      <c r="N74" s="5"/>
    </row>
    <row r="75" spans="1:14" x14ac:dyDescent="0.35">
      <c r="A75" s="26"/>
      <c r="B75" s="5"/>
      <c r="C75" s="5"/>
      <c r="M75" s="5"/>
      <c r="N75" s="5"/>
    </row>
    <row r="76" spans="1:14" x14ac:dyDescent="0.35">
      <c r="A76" s="26"/>
      <c r="B76" s="5"/>
      <c r="C76" s="5"/>
      <c r="M76" s="5"/>
      <c r="N76" s="5"/>
    </row>
    <row r="77" spans="1:14" x14ac:dyDescent="0.35">
      <c r="A77" s="26"/>
      <c r="B77" s="5"/>
      <c r="C77" s="5"/>
      <c r="M77" s="5"/>
      <c r="N77" s="5"/>
    </row>
    <row r="78" spans="1:14" x14ac:dyDescent="0.35">
      <c r="A78" s="26"/>
      <c r="B78" s="5"/>
      <c r="C78" s="5"/>
      <c r="M78" s="5"/>
      <c r="N78" s="5"/>
    </row>
    <row r="79" spans="1:14" x14ac:dyDescent="0.35">
      <c r="A79" s="26"/>
      <c r="B79" s="5"/>
      <c r="C79" s="5"/>
      <c r="M79" s="5"/>
      <c r="N79" s="5"/>
    </row>
    <row r="80" spans="1:14" x14ac:dyDescent="0.35">
      <c r="A80" s="26"/>
      <c r="B80" s="5"/>
      <c r="C80" s="5"/>
      <c r="M80" s="5"/>
      <c r="N80" s="5"/>
    </row>
    <row r="81" spans="1:14" x14ac:dyDescent="0.35">
      <c r="A81" s="26"/>
      <c r="B81" s="5"/>
      <c r="C81" s="5"/>
      <c r="M81" s="5"/>
      <c r="N81" s="5"/>
    </row>
    <row r="82" spans="1:14" x14ac:dyDescent="0.35">
      <c r="A82" s="26"/>
      <c r="B82" s="5"/>
      <c r="C82" s="5"/>
      <c r="M82" s="5"/>
      <c r="N82" s="5"/>
    </row>
    <row r="83" spans="1:14" x14ac:dyDescent="0.35">
      <c r="A83" s="26"/>
      <c r="B83" s="5"/>
      <c r="C83" s="5"/>
      <c r="M83" s="5"/>
      <c r="N83" s="5"/>
    </row>
    <row r="84" spans="1:14" x14ac:dyDescent="0.35">
      <c r="A84" s="26"/>
      <c r="B84" s="5"/>
      <c r="C84" s="5"/>
      <c r="M84" s="5"/>
      <c r="N84" s="5"/>
    </row>
    <row r="85" spans="1:14" x14ac:dyDescent="0.35">
      <c r="A85" s="26"/>
      <c r="B85" s="5"/>
      <c r="C85" s="5"/>
      <c r="M85" s="5"/>
      <c r="N85" s="5"/>
    </row>
    <row r="86" spans="1:14" x14ac:dyDescent="0.35">
      <c r="A86" s="26"/>
      <c r="B86" s="5"/>
      <c r="C86" s="5"/>
      <c r="M86" s="5"/>
      <c r="N86" s="5"/>
    </row>
    <row r="87" spans="1:14" x14ac:dyDescent="0.35">
      <c r="A87" s="26"/>
      <c r="B87" s="5"/>
      <c r="C87" s="5"/>
      <c r="M87" s="5"/>
      <c r="N87" s="5"/>
    </row>
    <row r="88" spans="1:14" x14ac:dyDescent="0.35">
      <c r="A88" s="26"/>
      <c r="B88" s="5"/>
      <c r="C88" s="5"/>
      <c r="M88" s="5"/>
      <c r="N88" s="5"/>
    </row>
    <row r="89" spans="1:14" x14ac:dyDescent="0.35">
      <c r="A89" s="26"/>
      <c r="B89" s="5"/>
      <c r="C89" s="5"/>
      <c r="M89" s="5"/>
      <c r="N89" s="5"/>
    </row>
    <row r="90" spans="1:14" x14ac:dyDescent="0.35">
      <c r="A90" s="26"/>
      <c r="B90" s="5"/>
      <c r="C90" s="5"/>
      <c r="M90" s="5"/>
      <c r="N90" s="5"/>
    </row>
    <row r="91" spans="1:14" x14ac:dyDescent="0.35">
      <c r="A91" s="26"/>
      <c r="B91" s="5"/>
      <c r="C91" s="5"/>
      <c r="M91" s="5"/>
      <c r="N91" s="5"/>
    </row>
    <row r="92" spans="1:14" x14ac:dyDescent="0.35">
      <c r="A92" s="26"/>
      <c r="B92" s="5"/>
      <c r="C92" s="5"/>
      <c r="M92" s="5"/>
      <c r="N92" s="5"/>
    </row>
    <row r="93" spans="1:14" x14ac:dyDescent="0.35">
      <c r="A93" s="26"/>
      <c r="B93" s="5"/>
      <c r="C93" s="5"/>
      <c r="M93" s="5"/>
      <c r="N93" s="5"/>
    </row>
    <row r="94" spans="1:14" x14ac:dyDescent="0.35">
      <c r="A94" s="26"/>
      <c r="B94" s="5"/>
      <c r="C94" s="5"/>
      <c r="M94" s="5"/>
      <c r="N94" s="5"/>
    </row>
    <row r="95" spans="1:14" x14ac:dyDescent="0.35">
      <c r="A95" s="26"/>
      <c r="B95" s="5"/>
      <c r="M95" s="5"/>
      <c r="N95" s="5"/>
    </row>
  </sheetData>
  <mergeCells count="5">
    <mergeCell ref="C1:D1"/>
    <mergeCell ref="M2:W2"/>
    <mergeCell ref="B10:L10"/>
    <mergeCell ref="M10:W10"/>
    <mergeCell ref="X10:AZ10"/>
  </mergeCells>
  <pageMargins left="0.7" right="0.7" top="0.78740157499999996" bottom="0.78740157499999996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D7AAD-70E9-46E5-A784-DFCC0B1932AA}">
  <sheetPr>
    <tabColor rgb="FF92D050"/>
  </sheetPr>
  <dimension ref="A1:BE52"/>
  <sheetViews>
    <sheetView topLeftCell="A7" zoomScale="51" zoomScaleNormal="51" workbookViewId="0">
      <selection activeCell="F43" sqref="F43"/>
    </sheetView>
  </sheetViews>
  <sheetFormatPr baseColWidth="10" defaultRowHeight="14.5" x14ac:dyDescent="0.35"/>
  <cols>
    <col min="1" max="1" width="13.81640625" bestFit="1" customWidth="1"/>
    <col min="2" max="2" width="14.26953125" customWidth="1"/>
    <col min="3" max="3" width="24.7265625" bestFit="1" customWidth="1"/>
    <col min="4" max="4" width="22.81640625" bestFit="1" customWidth="1"/>
    <col min="5" max="5" width="22.81640625" style="57" customWidth="1"/>
    <col min="6" max="6" width="27.26953125" customWidth="1"/>
    <col min="7" max="7" width="12.26953125" customWidth="1"/>
    <col min="8" max="8" width="18.54296875" bestFit="1" customWidth="1"/>
    <col min="9" max="9" width="12" customWidth="1"/>
    <col min="10" max="17" width="11" customWidth="1"/>
    <col min="18" max="27" width="11.26953125" bestFit="1" customWidth="1"/>
  </cols>
  <sheetData>
    <row r="1" spans="1:57" x14ac:dyDescent="0.35">
      <c r="F1" s="26" t="s">
        <v>32</v>
      </c>
      <c r="G1" s="26" t="s">
        <v>33</v>
      </c>
      <c r="H1" s="99" t="s">
        <v>588</v>
      </c>
      <c r="I1" s="99"/>
      <c r="J1" s="26"/>
      <c r="K1" s="26"/>
      <c r="L1" s="26"/>
      <c r="M1" s="26"/>
      <c r="N1" s="26"/>
      <c r="O1" s="26"/>
      <c r="P1" s="26"/>
    </row>
    <row r="2" spans="1:57" x14ac:dyDescent="0.35">
      <c r="G2" s="26" t="s">
        <v>585</v>
      </c>
      <c r="H2" s="26" t="s">
        <v>78</v>
      </c>
      <c r="I2" s="26"/>
      <c r="J2" s="26"/>
      <c r="K2" s="26"/>
      <c r="L2" s="26"/>
      <c r="M2" s="26"/>
      <c r="N2" s="26"/>
      <c r="O2" s="26"/>
      <c r="P2" s="26"/>
    </row>
    <row r="9" spans="1:57" x14ac:dyDescent="0.35">
      <c r="F9" s="26"/>
      <c r="G9" s="26"/>
      <c r="H9" s="26"/>
      <c r="I9" s="6"/>
      <c r="J9" s="6"/>
      <c r="K9" s="6"/>
      <c r="L9" s="6"/>
      <c r="M9" s="6"/>
      <c r="N9" s="6"/>
      <c r="O9" s="6"/>
      <c r="P9" s="6"/>
      <c r="Q9" s="6"/>
      <c r="R9" s="26"/>
      <c r="S9" s="26"/>
      <c r="T9" s="26"/>
      <c r="U9" s="26"/>
      <c r="V9" s="26"/>
      <c r="W9" s="26"/>
      <c r="X9" s="26"/>
      <c r="Y9" s="26"/>
      <c r="Z9" s="26"/>
      <c r="AA9" s="7"/>
    </row>
    <row r="10" spans="1:57" x14ac:dyDescent="0.35">
      <c r="F10" s="26"/>
      <c r="G10" s="96" t="s">
        <v>38</v>
      </c>
      <c r="H10" s="96"/>
      <c r="I10" s="96"/>
      <c r="J10" s="96"/>
      <c r="K10" s="96"/>
      <c r="L10" s="96"/>
      <c r="M10" s="96"/>
      <c r="N10" s="96"/>
      <c r="O10" s="96"/>
      <c r="P10" s="96"/>
      <c r="Q10" s="96"/>
      <c r="R10" s="97" t="s">
        <v>39</v>
      </c>
      <c r="S10" s="97"/>
      <c r="T10" s="97"/>
      <c r="U10" s="97"/>
      <c r="V10" s="97"/>
      <c r="W10" s="97"/>
      <c r="X10" s="97"/>
      <c r="Y10" s="97"/>
      <c r="Z10" s="97"/>
      <c r="AA10" s="97"/>
      <c r="AB10" s="97"/>
      <c r="AC10" s="98" t="s">
        <v>40</v>
      </c>
      <c r="AD10" s="98"/>
      <c r="AE10" s="98"/>
      <c r="AF10" s="98"/>
      <c r="AG10" s="98"/>
      <c r="AH10" s="98"/>
      <c r="AI10" s="98"/>
      <c r="AJ10" s="98"/>
      <c r="AK10" s="98"/>
      <c r="AL10" s="98"/>
      <c r="AM10" s="98"/>
      <c r="AN10" s="98"/>
      <c r="AO10" s="98"/>
      <c r="AP10" s="98"/>
      <c r="AQ10" s="98"/>
      <c r="AR10" s="98"/>
      <c r="AS10" s="98"/>
      <c r="AT10" s="98"/>
      <c r="AU10" s="98"/>
      <c r="AV10" s="98"/>
      <c r="AW10" s="98"/>
      <c r="AX10" s="98"/>
      <c r="AY10" s="98"/>
      <c r="AZ10" s="98"/>
      <c r="BA10" s="98"/>
      <c r="BB10" s="98"/>
      <c r="BC10" s="98"/>
      <c r="BD10" s="98"/>
      <c r="BE10" s="98"/>
    </row>
    <row r="11" spans="1:57" x14ac:dyDescent="0.35">
      <c r="A11" t="s">
        <v>615</v>
      </c>
      <c r="B11" t="s">
        <v>613</v>
      </c>
      <c r="C11" t="s">
        <v>618</v>
      </c>
      <c r="D11" s="57" t="s">
        <v>620</v>
      </c>
      <c r="E11" t="s">
        <v>619</v>
      </c>
      <c r="F11" s="26" t="s">
        <v>614</v>
      </c>
      <c r="G11" s="8">
        <v>2000</v>
      </c>
      <c r="H11" s="8">
        <v>2001</v>
      </c>
      <c r="I11" s="8">
        <v>2002</v>
      </c>
      <c r="J11" s="8">
        <v>2003</v>
      </c>
      <c r="K11" s="8">
        <v>2004</v>
      </c>
      <c r="L11" s="8">
        <v>2005</v>
      </c>
      <c r="M11" s="8">
        <v>2006</v>
      </c>
      <c r="N11" s="8">
        <v>2007</v>
      </c>
      <c r="O11" s="8">
        <v>2008</v>
      </c>
      <c r="P11" s="8">
        <v>2009</v>
      </c>
      <c r="Q11" s="8">
        <v>2010</v>
      </c>
      <c r="R11" s="9">
        <v>2011</v>
      </c>
      <c r="S11" s="9">
        <v>2012</v>
      </c>
      <c r="T11" s="9">
        <v>2013</v>
      </c>
      <c r="U11" s="9">
        <v>2014</v>
      </c>
      <c r="V11" s="9">
        <v>2015</v>
      </c>
      <c r="W11" s="9">
        <v>2016</v>
      </c>
      <c r="X11" s="9">
        <v>2017</v>
      </c>
      <c r="Y11" s="9">
        <v>2018</v>
      </c>
      <c r="Z11" s="9">
        <v>2019</v>
      </c>
      <c r="AA11" s="9">
        <v>2020</v>
      </c>
      <c r="AB11" s="9">
        <v>2021</v>
      </c>
      <c r="AC11" s="10">
        <v>2022</v>
      </c>
      <c r="AD11" s="10">
        <v>2023</v>
      </c>
      <c r="AE11" s="10">
        <v>2024</v>
      </c>
      <c r="AF11" s="10">
        <v>2025</v>
      </c>
      <c r="AG11" s="10">
        <v>2026</v>
      </c>
      <c r="AH11" s="10">
        <v>2027</v>
      </c>
      <c r="AI11" s="10">
        <v>2028</v>
      </c>
      <c r="AJ11" s="10">
        <v>2029</v>
      </c>
      <c r="AK11" s="10">
        <v>2030</v>
      </c>
      <c r="AL11" s="10">
        <v>2031</v>
      </c>
      <c r="AM11" s="10">
        <v>2032</v>
      </c>
      <c r="AN11" s="10">
        <v>2033</v>
      </c>
      <c r="AO11" s="10">
        <v>2034</v>
      </c>
      <c r="AP11" s="10">
        <v>2035</v>
      </c>
      <c r="AQ11" s="10">
        <v>2036</v>
      </c>
      <c r="AR11" s="10">
        <v>2037</v>
      </c>
      <c r="AS11" s="10">
        <v>2038</v>
      </c>
      <c r="AT11" s="10">
        <v>2039</v>
      </c>
      <c r="AU11" s="10">
        <v>2040</v>
      </c>
      <c r="AV11" s="10">
        <v>2041</v>
      </c>
      <c r="AW11" s="10">
        <v>2042</v>
      </c>
      <c r="AX11" s="10">
        <v>2043</v>
      </c>
      <c r="AY11" s="10">
        <v>2044</v>
      </c>
      <c r="AZ11" s="10">
        <v>2045</v>
      </c>
      <c r="BA11" s="10">
        <v>2046</v>
      </c>
      <c r="BB11" s="10">
        <v>2047</v>
      </c>
      <c r="BC11" s="10">
        <v>2048</v>
      </c>
      <c r="BD11" s="10">
        <v>2049</v>
      </c>
      <c r="BE11" s="10">
        <v>2050</v>
      </c>
    </row>
    <row r="12" spans="1:57" x14ac:dyDescent="0.35">
      <c r="A12" t="s">
        <v>616</v>
      </c>
      <c r="C12" s="86" t="s">
        <v>3</v>
      </c>
      <c r="D12" s="58" t="s">
        <v>621</v>
      </c>
      <c r="E12" s="59" t="s">
        <v>617</v>
      </c>
      <c r="F12" s="26" t="s">
        <v>41</v>
      </c>
      <c r="G12" s="11">
        <f>G$43*'Shares Cameras and Games'!C5</f>
        <v>2.5137300827977382</v>
      </c>
      <c r="H12" s="11">
        <f>H$43*'Shares Cameras and Games'!D5</f>
        <v>5.8880047193225886</v>
      </c>
      <c r="I12" s="11">
        <f>I$43*'Shares Cameras and Games'!E5</f>
        <v>7.0401750101514544</v>
      </c>
      <c r="J12" s="11">
        <f>J$43*'Shares Cameras and Games'!F5</f>
        <v>12.105952204234528</v>
      </c>
      <c r="K12" s="11">
        <f>K$43*'Shares Cameras and Games'!G5</f>
        <v>16.487381435800483</v>
      </c>
      <c r="L12" s="11">
        <f>L$43*'Shares Cameras and Games'!H5</f>
        <v>27.691898724512001</v>
      </c>
      <c r="M12" s="11">
        <f>M$43*'Shares Cameras and Games'!I5</f>
        <v>30.308152058726904</v>
      </c>
      <c r="N12" s="11">
        <f>N$43*'Shares Cameras and Games'!J5</f>
        <v>40.980874129764487</v>
      </c>
      <c r="O12" s="11">
        <f>O$43*'Shares Cameras and Games'!K5</f>
        <v>46.388963592923268</v>
      </c>
      <c r="P12" s="11">
        <f>P$43*'Shares Cameras and Games'!L5</f>
        <v>58.924686884975017</v>
      </c>
      <c r="Q12" s="11">
        <f>Q$43*'Shares Cameras and Games'!M5</f>
        <v>74.760242908142942</v>
      </c>
      <c r="R12" s="9">
        <f>R$43*'Shares Cameras and Games'!N5</f>
        <v>78.513225873186045</v>
      </c>
      <c r="S12" s="9">
        <f>S$43*'Shares Cameras and Games'!O5</f>
        <v>67.584090952692904</v>
      </c>
      <c r="T12" s="9">
        <f>T$43*'Shares Cameras and Games'!P5</f>
        <v>71.617542478844982</v>
      </c>
      <c r="U12" s="9">
        <f>U$43*'Shares Cameras and Games'!Q5</f>
        <v>77.890706087353507</v>
      </c>
      <c r="V12" s="9">
        <f>V$43*'Shares Cameras and Games'!R5</f>
        <v>66.885255446919061</v>
      </c>
      <c r="W12" s="9">
        <f>W$43*'Shares Cameras and Games'!S5</f>
        <v>53.442245517646086</v>
      </c>
      <c r="X12" s="9">
        <f>X$43*'Shares Cameras and Games'!T5</f>
        <v>60.294516999142282</v>
      </c>
      <c r="Y12" s="9">
        <f>Y$43*'Shares Cameras and Games'!U5</f>
        <v>85.530008464690511</v>
      </c>
      <c r="Z12" s="9">
        <f>Z$43*'Shares Cameras and Games'!V5</f>
        <v>90.080968030018141</v>
      </c>
      <c r="AA12" s="9">
        <f>AA$43*'Shares Cameras and Games'!W5</f>
        <v>130.53597894631588</v>
      </c>
      <c r="AB12" s="9">
        <f>AB$43*'Shares Cameras and Games'!X5</f>
        <v>102.02910688068879</v>
      </c>
      <c r="AC12" s="10">
        <f>AB12+(AB12*AB$44)</f>
        <v>107.13056222472322</v>
      </c>
      <c r="AD12" s="10">
        <f>AC12+(AC12*AC$44)</f>
        <v>112.48709033595938</v>
      </c>
      <c r="AE12" s="10">
        <f t="shared" ref="AE12:BE12" si="0">AD12+(AD12*AD$44)</f>
        <v>118.11144485275734</v>
      </c>
      <c r="AF12" s="10">
        <f t="shared" si="0"/>
        <v>124.01701709539522</v>
      </c>
      <c r="AG12" s="10">
        <f t="shared" si="0"/>
        <v>130.21786795016499</v>
      </c>
      <c r="AH12" s="10">
        <f t="shared" si="0"/>
        <v>136.72876134767324</v>
      </c>
      <c r="AI12" s="10">
        <f t="shared" si="0"/>
        <v>143.5651994150569</v>
      </c>
      <c r="AJ12" s="10">
        <f t="shared" si="0"/>
        <v>150.74345938580973</v>
      </c>
      <c r="AK12" s="10">
        <f t="shared" si="0"/>
        <v>158.28063235510021</v>
      </c>
      <c r="AL12" s="10">
        <f t="shared" si="0"/>
        <v>161.4462450022022</v>
      </c>
      <c r="AM12" s="10">
        <f t="shared" si="0"/>
        <v>164.67516990224624</v>
      </c>
      <c r="AN12" s="10">
        <f t="shared" si="0"/>
        <v>167.96867330029116</v>
      </c>
      <c r="AO12" s="10">
        <f t="shared" si="0"/>
        <v>171.32804676629698</v>
      </c>
      <c r="AP12" s="10">
        <f t="shared" si="0"/>
        <v>174.75460770162292</v>
      </c>
      <c r="AQ12" s="10">
        <f t="shared" si="0"/>
        <v>178.24969985565536</v>
      </c>
      <c r="AR12" s="10">
        <f t="shared" si="0"/>
        <v>181.81469385276847</v>
      </c>
      <c r="AS12" s="10">
        <f t="shared" si="0"/>
        <v>185.45098772982385</v>
      </c>
      <c r="AT12" s="10">
        <f t="shared" si="0"/>
        <v>189.16000748442033</v>
      </c>
      <c r="AU12" s="10">
        <f t="shared" si="0"/>
        <v>192.94320763410875</v>
      </c>
      <c r="AV12" s="10">
        <f t="shared" si="0"/>
        <v>194.87263971044985</v>
      </c>
      <c r="AW12" s="10">
        <f t="shared" si="0"/>
        <v>196.82136610755435</v>
      </c>
      <c r="AX12" s="10">
        <f t="shared" si="0"/>
        <v>198.78957976862989</v>
      </c>
      <c r="AY12" s="10">
        <f t="shared" si="0"/>
        <v>200.77747556631618</v>
      </c>
      <c r="AZ12" s="10">
        <f t="shared" si="0"/>
        <v>202.78525032197933</v>
      </c>
      <c r="BA12" s="10">
        <f t="shared" si="0"/>
        <v>204.81310282519914</v>
      </c>
      <c r="BB12" s="10">
        <f t="shared" si="0"/>
        <v>206.86123385345113</v>
      </c>
      <c r="BC12" s="10">
        <f t="shared" si="0"/>
        <v>208.92984619198563</v>
      </c>
      <c r="BD12" s="10">
        <f t="shared" si="0"/>
        <v>211.0191446539055</v>
      </c>
      <c r="BE12" s="10">
        <f t="shared" si="0"/>
        <v>213.12933610044456</v>
      </c>
    </row>
    <row r="13" spans="1:57" x14ac:dyDescent="0.35">
      <c r="A13" t="s">
        <v>616</v>
      </c>
      <c r="C13" s="86" t="s">
        <v>3</v>
      </c>
      <c r="D13" s="58" t="s">
        <v>621</v>
      </c>
      <c r="E13" s="59" t="s">
        <v>617</v>
      </c>
      <c r="F13" s="26" t="s">
        <v>42</v>
      </c>
      <c r="G13" s="11">
        <f>G$43*'Shares Cameras and Games'!C6</f>
        <v>6.1053244855030186</v>
      </c>
      <c r="H13" s="11">
        <f>H$43*'Shares Cameras and Games'!D6</f>
        <v>7.1490159025871689</v>
      </c>
      <c r="I13" s="11">
        <f>I$43*'Shares Cameras and Games'!E6</f>
        <v>7.8439375942337666</v>
      </c>
      <c r="J13" s="11">
        <f>J$43*'Shares Cameras and Games'!F6</f>
        <v>10.472043370712806</v>
      </c>
      <c r="K13" s="11">
        <f>K$43*'Shares Cameras and Games'!G6</f>
        <v>14.75652234803249</v>
      </c>
      <c r="L13" s="11">
        <f>L$43*'Shares Cameras and Games'!H6</f>
        <v>19.25838535621369</v>
      </c>
      <c r="M13" s="11">
        <f>M$43*'Shares Cameras and Games'!I6</f>
        <v>26.971760938109565</v>
      </c>
      <c r="N13" s="11">
        <f>N$43*'Shares Cameras and Games'!J6</f>
        <v>39.14466837150615</v>
      </c>
      <c r="O13" s="11">
        <f>O$43*'Shares Cameras and Games'!K6</f>
        <v>44.153190922232085</v>
      </c>
      <c r="P13" s="11">
        <f>P$43*'Shares Cameras and Games'!L6</f>
        <v>48.162934628962837</v>
      </c>
      <c r="Q13" s="11">
        <f>Q$43*'Shares Cameras and Games'!M6</f>
        <v>59.609071575616625</v>
      </c>
      <c r="R13" s="9">
        <f>R$43*'Shares Cameras and Games'!N6</f>
        <v>64.562823831527965</v>
      </c>
      <c r="S13" s="9">
        <f>S$43*'Shares Cameras and Games'!O6</f>
        <v>77.878889239988879</v>
      </c>
      <c r="T13" s="9">
        <f>T$43*'Shares Cameras and Games'!P6</f>
        <v>88.819171812726097</v>
      </c>
      <c r="U13" s="9">
        <f>U$43*'Shares Cameras and Games'!Q6</f>
        <v>96.073379644016455</v>
      </c>
      <c r="V13" s="9">
        <f>V$43*'Shares Cameras and Games'!R6</f>
        <v>104.28080597199001</v>
      </c>
      <c r="W13" s="9">
        <f>W$43*'Shares Cameras and Games'!S6</f>
        <v>129.52933337351422</v>
      </c>
      <c r="X13" s="9">
        <f>X$43*'Shares Cameras and Games'!T6</f>
        <v>116.5908258753303</v>
      </c>
      <c r="Y13" s="9">
        <f>Y$43*'Shares Cameras and Games'!U6</f>
        <v>160.77670923843382</v>
      </c>
      <c r="Z13" s="9">
        <f>Z$43*'Shares Cameras and Games'!V6</f>
        <v>190.25374162173625</v>
      </c>
      <c r="AA13" s="9">
        <f>AA$43*'Shares Cameras and Games'!W6</f>
        <v>250.99364190625792</v>
      </c>
      <c r="AB13" s="9">
        <f>AB$43*'Shares Cameras and Games'!X6</f>
        <v>274.54533852694709</v>
      </c>
      <c r="AC13" s="10">
        <f t="shared" ref="AC13:BE13" si="1">AB13+(AB13*AB$44)</f>
        <v>288.27260545329443</v>
      </c>
      <c r="AD13" s="10">
        <f t="shared" si="1"/>
        <v>302.68623572595914</v>
      </c>
      <c r="AE13" s="10">
        <f t="shared" si="1"/>
        <v>317.82054751225712</v>
      </c>
      <c r="AF13" s="10">
        <f t="shared" si="1"/>
        <v>333.71157488786997</v>
      </c>
      <c r="AG13" s="10">
        <f t="shared" si="1"/>
        <v>350.3971536322635</v>
      </c>
      <c r="AH13" s="10">
        <f t="shared" si="1"/>
        <v>367.91701131387669</v>
      </c>
      <c r="AI13" s="10">
        <f t="shared" si="1"/>
        <v>386.31286187957051</v>
      </c>
      <c r="AJ13" s="10">
        <f t="shared" si="1"/>
        <v>405.62850497354901</v>
      </c>
      <c r="AK13" s="10">
        <f t="shared" si="1"/>
        <v>425.90993022222648</v>
      </c>
      <c r="AL13" s="10">
        <f t="shared" si="1"/>
        <v>434.42812882667101</v>
      </c>
      <c r="AM13" s="10">
        <f t="shared" si="1"/>
        <v>443.11669140320441</v>
      </c>
      <c r="AN13" s="10">
        <f t="shared" si="1"/>
        <v>451.97902523126851</v>
      </c>
      <c r="AO13" s="10">
        <f t="shared" si="1"/>
        <v>461.01860573589386</v>
      </c>
      <c r="AP13" s="10">
        <f t="shared" si="1"/>
        <v>470.23897785061172</v>
      </c>
      <c r="AQ13" s="10">
        <f t="shared" si="1"/>
        <v>479.64375740762398</v>
      </c>
      <c r="AR13" s="10">
        <f t="shared" si="1"/>
        <v>489.23663255577645</v>
      </c>
      <c r="AS13" s="10">
        <f t="shared" si="1"/>
        <v>499.02136520689197</v>
      </c>
      <c r="AT13" s="10">
        <f t="shared" si="1"/>
        <v>509.00179251102981</v>
      </c>
      <c r="AU13" s="10">
        <f t="shared" si="1"/>
        <v>519.18182836125038</v>
      </c>
      <c r="AV13" s="10">
        <f t="shared" si="1"/>
        <v>524.3736466448629</v>
      </c>
      <c r="AW13" s="10">
        <f t="shared" si="1"/>
        <v>529.61738311131148</v>
      </c>
      <c r="AX13" s="10">
        <f t="shared" si="1"/>
        <v>534.91355694242463</v>
      </c>
      <c r="AY13" s="10">
        <f t="shared" si="1"/>
        <v>540.26269251184885</v>
      </c>
      <c r="AZ13" s="10">
        <f t="shared" si="1"/>
        <v>545.66531943696737</v>
      </c>
      <c r="BA13" s="10">
        <f t="shared" si="1"/>
        <v>551.12197263133703</v>
      </c>
      <c r="BB13" s="10">
        <f t="shared" si="1"/>
        <v>556.63319235765039</v>
      </c>
      <c r="BC13" s="10">
        <f t="shared" si="1"/>
        <v>562.1995242812269</v>
      </c>
      <c r="BD13" s="10">
        <f t="shared" si="1"/>
        <v>567.82151952403922</v>
      </c>
      <c r="BE13" s="10">
        <f t="shared" si="1"/>
        <v>573.49973471927956</v>
      </c>
    </row>
    <row r="14" spans="1:57" x14ac:dyDescent="0.35">
      <c r="A14" t="s">
        <v>616</v>
      </c>
      <c r="C14" s="86" t="s">
        <v>3</v>
      </c>
      <c r="D14" s="58" t="s">
        <v>621</v>
      </c>
      <c r="E14" s="59" t="s">
        <v>617</v>
      </c>
      <c r="F14" s="26" t="s">
        <v>43</v>
      </c>
      <c r="G14" s="11">
        <f>G$43*'Shares Cameras and Games'!C7</f>
        <v>0.63411340749641099</v>
      </c>
      <c r="H14" s="11">
        <f>H$43*'Shares Cameras and Games'!D7</f>
        <v>0.92387806737666722</v>
      </c>
      <c r="I14" s="11">
        <f>I$43*'Shares Cameras and Games'!E7</f>
        <v>1.4490372973647767</v>
      </c>
      <c r="J14" s="11">
        <f>J$43*'Shares Cameras and Games'!F7</f>
        <v>2.2657003884415112</v>
      </c>
      <c r="K14" s="11">
        <f>K$43*'Shares Cameras and Games'!G7</f>
        <v>2.8917241778054192</v>
      </c>
      <c r="L14" s="11">
        <f>L$43*'Shares Cameras and Games'!H7</f>
        <v>3.4113289699510716</v>
      </c>
      <c r="M14" s="11">
        <f>M$43*'Shares Cameras and Games'!I7</f>
        <v>3.2389764638909462</v>
      </c>
      <c r="N14" s="11">
        <f>N$43*'Shares Cameras and Games'!J7</f>
        <v>3.927511339189671</v>
      </c>
      <c r="O14" s="11">
        <f>O$43*'Shares Cameras and Games'!K7</f>
        <v>5.5584591106390535</v>
      </c>
      <c r="P14" s="11">
        <f>P$43*'Shares Cameras and Games'!L7</f>
        <v>8.9266903669872377</v>
      </c>
      <c r="Q14" s="11">
        <f>Q$43*'Shares Cameras and Games'!M7</f>
        <v>10.384496249848851</v>
      </c>
      <c r="R14" s="9">
        <f>R$43*'Shares Cameras and Games'!N7</f>
        <v>12.821839391315894</v>
      </c>
      <c r="S14" s="9">
        <f>S$43*'Shares Cameras and Games'!O7</f>
        <v>16.208227082137238</v>
      </c>
      <c r="T14" s="9">
        <f>T$43*'Shares Cameras and Games'!P7</f>
        <v>14.914626531225803</v>
      </c>
      <c r="U14" s="9">
        <f>U$43*'Shares Cameras and Games'!Q7</f>
        <v>13.723621437843212</v>
      </c>
      <c r="V14" s="9">
        <f>V$43*'Shares Cameras and Games'!R7</f>
        <v>11.067338752671066</v>
      </c>
      <c r="W14" s="9">
        <f>W$43*'Shares Cameras and Games'!S7</f>
        <v>12.808382559427832</v>
      </c>
      <c r="X14" s="9">
        <f>X$43*'Shares Cameras and Games'!T7</f>
        <v>11.067998027513504</v>
      </c>
      <c r="Y14" s="9">
        <f>Y$43*'Shares Cameras and Games'!U7</f>
        <v>16.734784498660336</v>
      </c>
      <c r="Z14" s="9">
        <f>Z$43*'Shares Cameras and Games'!V7</f>
        <v>18.493075205547672</v>
      </c>
      <c r="AA14" s="9">
        <f>AA$43*'Shares Cameras and Games'!W7</f>
        <v>23.156126630338122</v>
      </c>
      <c r="AB14" s="9">
        <f>AB$43*'Shares Cameras and Games'!X7</f>
        <v>19.538100298329706</v>
      </c>
      <c r="AC14" s="10">
        <f t="shared" ref="AC14:BE14" si="2">AB14+(AB14*AB$44)</f>
        <v>20.515005313246192</v>
      </c>
      <c r="AD14" s="10">
        <f t="shared" si="2"/>
        <v>21.540755578908502</v>
      </c>
      <c r="AE14" s="10">
        <f t="shared" si="2"/>
        <v>22.617793357853927</v>
      </c>
      <c r="AF14" s="10">
        <f t="shared" si="2"/>
        <v>23.748683025746622</v>
      </c>
      <c r="AG14" s="10">
        <f t="shared" si="2"/>
        <v>24.936117177033953</v>
      </c>
      <c r="AH14" s="10">
        <f t="shared" si="2"/>
        <v>26.182923035885651</v>
      </c>
      <c r="AI14" s="10">
        <f t="shared" si="2"/>
        <v>27.492069187679935</v>
      </c>
      <c r="AJ14" s="10">
        <f t="shared" si="2"/>
        <v>28.866672647063933</v>
      </c>
      <c r="AK14" s="10">
        <f t="shared" si="2"/>
        <v>30.310006279417131</v>
      </c>
      <c r="AL14" s="10">
        <f t="shared" si="2"/>
        <v>30.916206405005472</v>
      </c>
      <c r="AM14" s="10">
        <f t="shared" si="2"/>
        <v>31.534530533105581</v>
      </c>
      <c r="AN14" s="10">
        <f t="shared" si="2"/>
        <v>32.165221143767695</v>
      </c>
      <c r="AO14" s="10">
        <f t="shared" si="2"/>
        <v>32.808525566643048</v>
      </c>
      <c r="AP14" s="10">
        <f t="shared" si="2"/>
        <v>33.464696077975908</v>
      </c>
      <c r="AQ14" s="10">
        <f t="shared" si="2"/>
        <v>34.13398999953543</v>
      </c>
      <c r="AR14" s="10">
        <f t="shared" si="2"/>
        <v>34.816669799526139</v>
      </c>
      <c r="AS14" s="10">
        <f t="shared" si="2"/>
        <v>35.51300319551666</v>
      </c>
      <c r="AT14" s="10">
        <f t="shared" si="2"/>
        <v>36.223263259426993</v>
      </c>
      <c r="AU14" s="10">
        <f t="shared" si="2"/>
        <v>36.947728524615535</v>
      </c>
      <c r="AV14" s="10">
        <f t="shared" si="2"/>
        <v>37.31720580986169</v>
      </c>
      <c r="AW14" s="10">
        <f t="shared" si="2"/>
        <v>37.690377867960308</v>
      </c>
      <c r="AX14" s="10">
        <f t="shared" si="2"/>
        <v>38.067281646639913</v>
      </c>
      <c r="AY14" s="10">
        <f t="shared" si="2"/>
        <v>38.447954463106313</v>
      </c>
      <c r="AZ14" s="10">
        <f t="shared" si="2"/>
        <v>38.832434007737376</v>
      </c>
      <c r="BA14" s="10">
        <f t="shared" si="2"/>
        <v>39.220758347814751</v>
      </c>
      <c r="BB14" s="10">
        <f t="shared" si="2"/>
        <v>39.612965931292898</v>
      </c>
      <c r="BC14" s="10">
        <f t="shared" si="2"/>
        <v>40.009095590605824</v>
      </c>
      <c r="BD14" s="10">
        <f t="shared" si="2"/>
        <v>40.409186546511883</v>
      </c>
      <c r="BE14" s="10">
        <f t="shared" si="2"/>
        <v>40.813278411977002</v>
      </c>
    </row>
    <row r="15" spans="1:57" x14ac:dyDescent="0.35">
      <c r="A15" t="s">
        <v>616</v>
      </c>
      <c r="C15" s="86" t="s">
        <v>3</v>
      </c>
      <c r="D15" s="58" t="s">
        <v>621</v>
      </c>
      <c r="E15" s="59" t="s">
        <v>617</v>
      </c>
      <c r="F15" s="26" t="s">
        <v>44</v>
      </c>
      <c r="G15" s="11">
        <f>G$43*'Shares Cameras and Games'!C8</f>
        <v>1.0597792779309074</v>
      </c>
      <c r="H15" s="11">
        <f>H$43*'Shares Cameras and Games'!D8</f>
        <v>1.3199830945385753</v>
      </c>
      <c r="I15" s="11">
        <f>I$43*'Shares Cameras and Games'!E8</f>
        <v>2.6660857514358525</v>
      </c>
      <c r="J15" s="11">
        <f>J$43*'Shares Cameras and Games'!F8</f>
        <v>3.6635136636305612</v>
      </c>
      <c r="K15" s="11">
        <f>K$43*'Shares Cameras and Games'!G8</f>
        <v>4.7282936780158442</v>
      </c>
      <c r="L15" s="11">
        <f>L$43*'Shares Cameras and Games'!H8</f>
        <v>5.1018460569244022</v>
      </c>
      <c r="M15" s="11">
        <f>M$43*'Shares Cameras and Games'!I8</f>
        <v>5.7081889061377495</v>
      </c>
      <c r="N15" s="11">
        <f>N$43*'Shares Cameras and Games'!J8</f>
        <v>6.4055907869279096</v>
      </c>
      <c r="O15" s="11">
        <f>O$43*'Shares Cameras and Games'!K8</f>
        <v>7.0523635455101914</v>
      </c>
      <c r="P15" s="11">
        <f>P$43*'Shares Cameras and Games'!L8</f>
        <v>8.8057053726388084</v>
      </c>
      <c r="Q15" s="11">
        <f>Q$43*'Shares Cameras and Games'!M8</f>
        <v>8.597175026165095</v>
      </c>
      <c r="R15" s="9">
        <f>R$43*'Shares Cameras and Games'!N8</f>
        <v>11.549339316148913</v>
      </c>
      <c r="S15" s="9">
        <f>S$43*'Shares Cameras and Games'!O8</f>
        <v>15.414543924526823</v>
      </c>
      <c r="T15" s="9">
        <f>T$43*'Shares Cameras and Games'!P8</f>
        <v>14.713226418249588</v>
      </c>
      <c r="U15" s="9">
        <f>U$43*'Shares Cameras and Games'!Q8</f>
        <v>13.32100592212632</v>
      </c>
      <c r="V15" s="9">
        <f>V$43*'Shares Cameras and Games'!R8</f>
        <v>15.182654602250492</v>
      </c>
      <c r="W15" s="9">
        <f>W$43*'Shares Cameras and Games'!S8</f>
        <v>14.642322924727836</v>
      </c>
      <c r="X15" s="9">
        <f>X$43*'Shares Cameras and Games'!T8</f>
        <v>16.437814936668282</v>
      </c>
      <c r="Y15" s="9">
        <f>Y$43*'Shares Cameras and Games'!U8</f>
        <v>19.257013715851553</v>
      </c>
      <c r="Z15" s="9">
        <f>Z$43*'Shares Cameras and Games'!V8</f>
        <v>20.875066565557852</v>
      </c>
      <c r="AA15" s="9">
        <f>AA$43*'Shares Cameras and Games'!W8</f>
        <v>25.002184870767028</v>
      </c>
      <c r="AB15" s="9">
        <f>AB$43*'Shares Cameras and Games'!X8</f>
        <v>28.849910534340392</v>
      </c>
      <c r="AC15" s="10">
        <f t="shared" ref="AC15:BE15" si="3">AB15+(AB15*AB$44)</f>
        <v>30.292406061057413</v>
      </c>
      <c r="AD15" s="10">
        <f t="shared" si="3"/>
        <v>31.807026364110285</v>
      </c>
      <c r="AE15" s="10">
        <f t="shared" si="3"/>
        <v>33.397377682315799</v>
      </c>
      <c r="AF15" s="10">
        <f t="shared" si="3"/>
        <v>35.067246566431592</v>
      </c>
      <c r="AG15" s="10">
        <f t="shared" si="3"/>
        <v>36.820608894753171</v>
      </c>
      <c r="AH15" s="10">
        <f t="shared" si="3"/>
        <v>38.661639339490833</v>
      </c>
      <c r="AI15" s="10">
        <f t="shared" si="3"/>
        <v>40.594721306465374</v>
      </c>
      <c r="AJ15" s="10">
        <f t="shared" si="3"/>
        <v>42.624457371788644</v>
      </c>
      <c r="AK15" s="10">
        <f t="shared" si="3"/>
        <v>44.755680240378076</v>
      </c>
      <c r="AL15" s="10">
        <f t="shared" si="3"/>
        <v>45.650793845185639</v>
      </c>
      <c r="AM15" s="10">
        <f t="shared" si="3"/>
        <v>46.563809722089353</v>
      </c>
      <c r="AN15" s="10">
        <f t="shared" si="3"/>
        <v>47.495085916531139</v>
      </c>
      <c r="AO15" s="10">
        <f t="shared" si="3"/>
        <v>48.444987634861761</v>
      </c>
      <c r="AP15" s="10">
        <f t="shared" si="3"/>
        <v>49.413887387558994</v>
      </c>
      <c r="AQ15" s="10">
        <f t="shared" si="3"/>
        <v>50.40216513531017</v>
      </c>
      <c r="AR15" s="10">
        <f t="shared" si="3"/>
        <v>51.410208438016376</v>
      </c>
      <c r="AS15" s="10">
        <f t="shared" si="3"/>
        <v>52.438412606776701</v>
      </c>
      <c r="AT15" s="10">
        <f t="shared" si="3"/>
        <v>53.487180858912232</v>
      </c>
      <c r="AU15" s="10">
        <f t="shared" si="3"/>
        <v>54.556924476090479</v>
      </c>
      <c r="AV15" s="10">
        <f t="shared" si="3"/>
        <v>55.102493720851385</v>
      </c>
      <c r="AW15" s="10">
        <f t="shared" si="3"/>
        <v>55.653518658059902</v>
      </c>
      <c r="AX15" s="10">
        <f t="shared" si="3"/>
        <v>56.210053844640498</v>
      </c>
      <c r="AY15" s="10">
        <f t="shared" si="3"/>
        <v>56.772154383086907</v>
      </c>
      <c r="AZ15" s="10">
        <f t="shared" si="3"/>
        <v>57.339875926917777</v>
      </c>
      <c r="BA15" s="10">
        <f t="shared" si="3"/>
        <v>57.913274686186952</v>
      </c>
      <c r="BB15" s="10">
        <f t="shared" si="3"/>
        <v>58.492407433048818</v>
      </c>
      <c r="BC15" s="10">
        <f t="shared" si="3"/>
        <v>59.077331507379306</v>
      </c>
      <c r="BD15" s="10">
        <f t="shared" si="3"/>
        <v>59.668104822453095</v>
      </c>
      <c r="BE15" s="10">
        <f t="shared" si="3"/>
        <v>60.264785870677628</v>
      </c>
    </row>
    <row r="16" spans="1:57" x14ac:dyDescent="0.35">
      <c r="A16" t="s">
        <v>616</v>
      </c>
      <c r="C16" s="86" t="s">
        <v>3</v>
      </c>
      <c r="D16" s="58" t="s">
        <v>621</v>
      </c>
      <c r="E16" s="59" t="s">
        <v>617</v>
      </c>
      <c r="F16" s="26" t="s">
        <v>45</v>
      </c>
      <c r="G16" s="11">
        <f>G$43*'Shares Cameras and Games'!C9</f>
        <v>0.46080353258475126</v>
      </c>
      <c r="H16" s="11">
        <f>H$43*'Shares Cameras and Games'!D9</f>
        <v>0.63305851173548888</v>
      </c>
      <c r="I16" s="11">
        <f>I$43*'Shares Cameras and Games'!E9</f>
        <v>0.70959251644059973</v>
      </c>
      <c r="J16" s="11">
        <f>J$43*'Shares Cameras and Games'!F9</f>
        <v>0.85918442630990766</v>
      </c>
      <c r="K16" s="11">
        <f>K$43*'Shares Cameras and Games'!G9</f>
        <v>1.1673063968437216</v>
      </c>
      <c r="L16" s="11">
        <f>L$43*'Shares Cameras and Games'!H9</f>
        <v>1.4374369849261475</v>
      </c>
      <c r="M16" s="11">
        <f>M$43*'Shares Cameras and Games'!I9</f>
        <v>1.5923606714030114</v>
      </c>
      <c r="N16" s="11">
        <f>N$43*'Shares Cameras and Games'!J9</f>
        <v>2.4204575154532217</v>
      </c>
      <c r="O16" s="11">
        <f>O$43*'Shares Cameras and Games'!K9</f>
        <v>2.5455548193725925</v>
      </c>
      <c r="P16" s="11">
        <f>P$43*'Shares Cameras and Games'!L9</f>
        <v>3.1188776179804476</v>
      </c>
      <c r="Q16" s="11">
        <f>Q$43*'Shares Cameras and Games'!M9</f>
        <v>3.5639077149462102</v>
      </c>
      <c r="R16" s="9">
        <f>R$43*'Shares Cameras and Games'!N9</f>
        <v>4.7719907762508056</v>
      </c>
      <c r="S16" s="9">
        <f>S$43*'Shares Cameras and Games'!O9</f>
        <v>3.9065560402031267</v>
      </c>
      <c r="T16" s="9">
        <f>T$43*'Shares Cameras and Games'!P9</f>
        <v>3.2188595079301727</v>
      </c>
      <c r="U16" s="9">
        <f>U$43*'Shares Cameras and Games'!Q9</f>
        <v>3.1567717419667076</v>
      </c>
      <c r="V16" s="9">
        <f>V$43*'Shares Cameras and Games'!R9</f>
        <v>3.7699096672016772</v>
      </c>
      <c r="W16" s="9">
        <f>W$43*'Shares Cameras and Games'!S9</f>
        <v>5.7057833800652293</v>
      </c>
      <c r="X16" s="9">
        <f>X$43*'Shares Cameras and Games'!T9</f>
        <v>5.6218953146357071</v>
      </c>
      <c r="Y16" s="9">
        <f>Y$43*'Shares Cameras and Games'!U9</f>
        <v>8.0546349611646306</v>
      </c>
      <c r="Z16" s="9">
        <f>Z$43*'Shares Cameras and Games'!V9</f>
        <v>6.7614215959419166</v>
      </c>
      <c r="AA16" s="9">
        <f>AA$43*'Shares Cameras and Games'!W9</f>
        <v>9.5297495996335488</v>
      </c>
      <c r="AB16" s="9">
        <f>AB$43*'Shares Cameras and Games'!X9</f>
        <v>13.40596786238747</v>
      </c>
      <c r="AC16" s="10">
        <f t="shared" ref="AC16:BE16" si="4">AB16+(AB16*AB$44)</f>
        <v>14.076266255506845</v>
      </c>
      <c r="AD16" s="10">
        <f t="shared" si="4"/>
        <v>14.780079568282186</v>
      </c>
      <c r="AE16" s="10">
        <f t="shared" si="4"/>
        <v>15.519083546696296</v>
      </c>
      <c r="AF16" s="10">
        <f t="shared" si="4"/>
        <v>16.295037724031111</v>
      </c>
      <c r="AG16" s="10">
        <f t="shared" si="4"/>
        <v>17.109789610232667</v>
      </c>
      <c r="AH16" s="10">
        <f t="shared" si="4"/>
        <v>17.9652790907443</v>
      </c>
      <c r="AI16" s="10">
        <f t="shared" si="4"/>
        <v>18.863543045281514</v>
      </c>
      <c r="AJ16" s="10">
        <f t="shared" si="4"/>
        <v>19.806720197545591</v>
      </c>
      <c r="AK16" s="10">
        <f t="shared" si="4"/>
        <v>20.79705620742287</v>
      </c>
      <c r="AL16" s="10">
        <f t="shared" si="4"/>
        <v>21.212997331571326</v>
      </c>
      <c r="AM16" s="10">
        <f t="shared" si="4"/>
        <v>21.637257278202753</v>
      </c>
      <c r="AN16" s="10">
        <f t="shared" si="4"/>
        <v>22.070002423766809</v>
      </c>
      <c r="AO16" s="10">
        <f t="shared" si="4"/>
        <v>22.511402472242146</v>
      </c>
      <c r="AP16" s="10">
        <f t="shared" si="4"/>
        <v>22.961630521686988</v>
      </c>
      <c r="AQ16" s="10">
        <f t="shared" si="4"/>
        <v>23.420863132120729</v>
      </c>
      <c r="AR16" s="10">
        <f t="shared" si="4"/>
        <v>23.889280394763144</v>
      </c>
      <c r="AS16" s="10">
        <f t="shared" si="4"/>
        <v>24.367066002658408</v>
      </c>
      <c r="AT16" s="10">
        <f t="shared" si="4"/>
        <v>24.854407322711577</v>
      </c>
      <c r="AU16" s="10">
        <f t="shared" si="4"/>
        <v>25.351495469165808</v>
      </c>
      <c r="AV16" s="10">
        <f t="shared" si="4"/>
        <v>25.605010423857465</v>
      </c>
      <c r="AW16" s="10">
        <f t="shared" si="4"/>
        <v>25.86106052809604</v>
      </c>
      <c r="AX16" s="10">
        <f t="shared" si="4"/>
        <v>26.119671133377</v>
      </c>
      <c r="AY16" s="10">
        <f t="shared" si="4"/>
        <v>26.380867844710771</v>
      </c>
      <c r="AZ16" s="10">
        <f t="shared" si="4"/>
        <v>26.64467652315788</v>
      </c>
      <c r="BA16" s="10">
        <f t="shared" si="4"/>
        <v>26.911123288389458</v>
      </c>
      <c r="BB16" s="10">
        <f t="shared" si="4"/>
        <v>27.180234521273352</v>
      </c>
      <c r="BC16" s="10">
        <f t="shared" si="4"/>
        <v>27.452036866486086</v>
      </c>
      <c r="BD16" s="10">
        <f t="shared" si="4"/>
        <v>27.726557235150946</v>
      </c>
      <c r="BE16" s="10">
        <f t="shared" si="4"/>
        <v>28.003822807502456</v>
      </c>
    </row>
    <row r="17" spans="1:57" x14ac:dyDescent="0.35">
      <c r="A17" t="s">
        <v>616</v>
      </c>
      <c r="C17" s="86" t="s">
        <v>3</v>
      </c>
      <c r="D17" s="58" t="s">
        <v>621</v>
      </c>
      <c r="E17" s="59" t="s">
        <v>617</v>
      </c>
      <c r="F17" s="26" t="s">
        <v>46</v>
      </c>
      <c r="G17" s="11">
        <f>G$43*'Shares Cameras and Games'!C10</f>
        <v>2.2517071423058179</v>
      </c>
      <c r="H17" s="11">
        <f>H$43*'Shares Cameras and Games'!D10</f>
        <v>2.9712614988298918</v>
      </c>
      <c r="I17" s="11">
        <f>I$43*'Shares Cameras and Games'!E10</f>
        <v>3.6082259118464974</v>
      </c>
      <c r="J17" s="11">
        <f>J$43*'Shares Cameras and Games'!F10</f>
        <v>4.2239512738969758</v>
      </c>
      <c r="K17" s="11">
        <f>K$43*'Shares Cameras and Games'!G10</f>
        <v>5.6452887144798973</v>
      </c>
      <c r="L17" s="11">
        <f>L$43*'Shares Cameras and Games'!H10</f>
        <v>7.8990618319189227</v>
      </c>
      <c r="M17" s="11">
        <f>M$43*'Shares Cameras and Games'!I10</f>
        <v>10.327300801057206</v>
      </c>
      <c r="N17" s="11">
        <f>N$43*'Shares Cameras and Games'!J10</f>
        <v>15.271229165960184</v>
      </c>
      <c r="O17" s="11">
        <f>O$43*'Shares Cameras and Games'!K10</f>
        <v>15.485871318814713</v>
      </c>
      <c r="P17" s="11">
        <f>P$43*'Shares Cameras and Games'!L10</f>
        <v>18.288694137294584</v>
      </c>
      <c r="Q17" s="11">
        <f>Q$43*'Shares Cameras and Games'!M10</f>
        <v>19.457883947817379</v>
      </c>
      <c r="R17" s="9">
        <f>R$43*'Shares Cameras and Games'!N10</f>
        <v>25.112876714217656</v>
      </c>
      <c r="S17" s="9">
        <f>S$43*'Shares Cameras and Games'!O10</f>
        <v>29.479205301938709</v>
      </c>
      <c r="T17" s="9">
        <f>T$43*'Shares Cameras and Games'!P10</f>
        <v>26.314987811385567</v>
      </c>
      <c r="U17" s="9">
        <f>U$43*'Shares Cameras and Games'!Q10</f>
        <v>30.426511582383384</v>
      </c>
      <c r="V17" s="9">
        <f>V$43*'Shares Cameras and Games'!R10</f>
        <v>32.309614497287392</v>
      </c>
      <c r="W17" s="9">
        <f>W$43*'Shares Cameras and Games'!S10</f>
        <v>34.592750738638074</v>
      </c>
      <c r="X17" s="9">
        <f>X$43*'Shares Cameras and Games'!T10</f>
        <v>35.365835650653779</v>
      </c>
      <c r="Y17" s="9">
        <f>Y$43*'Shares Cameras and Games'!U10</f>
        <v>40.494992333493819</v>
      </c>
      <c r="Z17" s="9">
        <f>Z$43*'Shares Cameras and Games'!V10</f>
        <v>37.420790306326182</v>
      </c>
      <c r="AA17" s="9">
        <f>AA$43*'Shares Cameras and Games'!W10</f>
        <v>51.162906517373528</v>
      </c>
      <c r="AB17" s="9">
        <f>AB$43*'Shares Cameras and Games'!X10</f>
        <v>55.210574042997138</v>
      </c>
      <c r="AC17" s="10">
        <f t="shared" ref="AC17:BE17" si="5">AB17+(AB17*AB$44)</f>
        <v>57.971102745146993</v>
      </c>
      <c r="AD17" s="10">
        <f t="shared" si="5"/>
        <v>60.86965788240434</v>
      </c>
      <c r="AE17" s="10">
        <f t="shared" si="5"/>
        <v>63.913140776524557</v>
      </c>
      <c r="AF17" s="10">
        <f t="shared" si="5"/>
        <v>67.108797815350783</v>
      </c>
      <c r="AG17" s="10">
        <f t="shared" si="5"/>
        <v>70.464237706118325</v>
      </c>
      <c r="AH17" s="10">
        <f t="shared" si="5"/>
        <v>73.987449591424237</v>
      </c>
      <c r="AI17" s="10">
        <f t="shared" si="5"/>
        <v>77.686822070995447</v>
      </c>
      <c r="AJ17" s="10">
        <f t="shared" si="5"/>
        <v>81.571163174545219</v>
      </c>
      <c r="AK17" s="10">
        <f t="shared" si="5"/>
        <v>85.649721333272481</v>
      </c>
      <c r="AL17" s="10">
        <f t="shared" si="5"/>
        <v>87.362715759937927</v>
      </c>
      <c r="AM17" s="10">
        <f t="shared" si="5"/>
        <v>89.109970075136687</v>
      </c>
      <c r="AN17" s="10">
        <f t="shared" si="5"/>
        <v>90.892169476639424</v>
      </c>
      <c r="AO17" s="10">
        <f t="shared" si="5"/>
        <v>92.710012866172207</v>
      </c>
      <c r="AP17" s="10">
        <f t="shared" si="5"/>
        <v>94.564213123495648</v>
      </c>
      <c r="AQ17" s="10">
        <f t="shared" si="5"/>
        <v>96.455497385965558</v>
      </c>
      <c r="AR17" s="10">
        <f t="shared" si="5"/>
        <v>98.384607333684869</v>
      </c>
      <c r="AS17" s="10">
        <f t="shared" si="5"/>
        <v>100.35229948035857</v>
      </c>
      <c r="AT17" s="10">
        <f t="shared" si="5"/>
        <v>102.35934546996575</v>
      </c>
      <c r="AU17" s="10">
        <f t="shared" si="5"/>
        <v>104.40653237936506</v>
      </c>
      <c r="AV17" s="10">
        <f t="shared" si="5"/>
        <v>105.45059770315871</v>
      </c>
      <c r="AW17" s="10">
        <f t="shared" si="5"/>
        <v>106.50510368019029</v>
      </c>
      <c r="AX17" s="10">
        <f t="shared" si="5"/>
        <v>107.57015471699219</v>
      </c>
      <c r="AY17" s="10">
        <f t="shared" si="5"/>
        <v>108.64585626416212</v>
      </c>
      <c r="AZ17" s="10">
        <f t="shared" si="5"/>
        <v>109.73231482680374</v>
      </c>
      <c r="BA17" s="10">
        <f t="shared" si="5"/>
        <v>110.82963797507178</v>
      </c>
      <c r="BB17" s="10">
        <f t="shared" si="5"/>
        <v>111.93793435482249</v>
      </c>
      <c r="BC17" s="10">
        <f t="shared" si="5"/>
        <v>113.05731369837071</v>
      </c>
      <c r="BD17" s="10">
        <f t="shared" si="5"/>
        <v>114.18788683535442</v>
      </c>
      <c r="BE17" s="10">
        <f t="shared" si="5"/>
        <v>115.32976570370796</v>
      </c>
    </row>
    <row r="18" spans="1:57" x14ac:dyDescent="0.35">
      <c r="A18" t="s">
        <v>616</v>
      </c>
      <c r="C18" s="86" t="s">
        <v>3</v>
      </c>
      <c r="D18" s="58" t="s">
        <v>621</v>
      </c>
      <c r="E18" s="59" t="s">
        <v>617</v>
      </c>
      <c r="F18" s="26" t="s">
        <v>47</v>
      </c>
      <c r="G18" s="11">
        <f>G$43*'Shares Cameras and Games'!C11</f>
        <v>4.0893951579916354</v>
      </c>
      <c r="H18" s="11">
        <f>H$43*'Shares Cameras and Games'!D11</f>
        <v>7.0969321391780769</v>
      </c>
      <c r="I18" s="11">
        <f>I$43*'Shares Cameras and Games'!E11</f>
        <v>7.5679491507863368</v>
      </c>
      <c r="J18" s="11">
        <f>J$43*'Shares Cameras and Games'!F11</f>
        <v>9.5605471658799956</v>
      </c>
      <c r="K18" s="11">
        <f>K$43*'Shares Cameras and Games'!G11</f>
        <v>12.754706793824628</v>
      </c>
      <c r="L18" s="11">
        <f>L$43*'Shares Cameras and Games'!H11</f>
        <v>12.878472575969376</v>
      </c>
      <c r="M18" s="11">
        <f>M$43*'Shares Cameras and Games'!I11</f>
        <v>16.075269919569653</v>
      </c>
      <c r="N18" s="11">
        <f>N$43*'Shares Cameras and Games'!J11</f>
        <v>22.605354921119837</v>
      </c>
      <c r="O18" s="11">
        <f>O$43*'Shares Cameras and Games'!K11</f>
        <v>25.421477087083286</v>
      </c>
      <c r="P18" s="11">
        <f>P$43*'Shares Cameras and Games'!L11</f>
        <v>30.836979157978803</v>
      </c>
      <c r="Q18" s="11">
        <f>Q$43*'Shares Cameras and Games'!M11</f>
        <v>33.441748277127402</v>
      </c>
      <c r="R18" s="9">
        <f>R$43*'Shares Cameras and Games'!N11</f>
        <v>39.711946215073731</v>
      </c>
      <c r="S18" s="9">
        <f>S$43*'Shares Cameras and Games'!O11</f>
        <v>48.373143309141689</v>
      </c>
      <c r="T18" s="9">
        <f>T$43*'Shares Cameras and Games'!P11</f>
        <v>53.437418513232579</v>
      </c>
      <c r="U18" s="9">
        <f>U$43*'Shares Cameras and Games'!Q11</f>
        <v>56.46474178631879</v>
      </c>
      <c r="V18" s="9">
        <f>V$43*'Shares Cameras and Games'!R11</f>
        <v>58.145605803665823</v>
      </c>
      <c r="W18" s="9">
        <f>W$43*'Shares Cameras and Games'!S11</f>
        <v>52.098977131994985</v>
      </c>
      <c r="X18" s="9">
        <f>X$43*'Shares Cameras and Games'!T11</f>
        <v>47.6649209600684</v>
      </c>
      <c r="Y18" s="9">
        <f>Y$43*'Shares Cameras and Games'!U11</f>
        <v>43.403558810472013</v>
      </c>
      <c r="Z18" s="9">
        <f>Z$43*'Shares Cameras and Games'!V11</f>
        <v>51.90663946848737</v>
      </c>
      <c r="AA18" s="9">
        <f>AA$43*'Shares Cameras and Games'!W11</f>
        <v>44.295148948341875</v>
      </c>
      <c r="AB18" s="9">
        <f>AB$43*'Shares Cameras and Games'!X11</f>
        <v>54.218885405376483</v>
      </c>
      <c r="AC18" s="10">
        <f t="shared" ref="AC18:BE18" si="6">AB18+(AB18*AB$44)</f>
        <v>56.929829675645308</v>
      </c>
      <c r="AD18" s="10">
        <f t="shared" si="6"/>
        <v>59.776321159427575</v>
      </c>
      <c r="AE18" s="10">
        <f t="shared" si="6"/>
        <v>62.765137217398951</v>
      </c>
      <c r="AF18" s="10">
        <f t="shared" si="6"/>
        <v>65.903394078268903</v>
      </c>
      <c r="AG18" s="10">
        <f t="shared" si="6"/>
        <v>69.198563782182347</v>
      </c>
      <c r="AH18" s="10">
        <f t="shared" si="6"/>
        <v>72.658491971291468</v>
      </c>
      <c r="AI18" s="10">
        <f t="shared" si="6"/>
        <v>76.29141656985604</v>
      </c>
      <c r="AJ18" s="10">
        <f t="shared" si="6"/>
        <v>80.105987398348844</v>
      </c>
      <c r="AK18" s="10">
        <f t="shared" si="6"/>
        <v>84.111286768266282</v>
      </c>
      <c r="AL18" s="10">
        <f t="shared" si="6"/>
        <v>85.793512503631604</v>
      </c>
      <c r="AM18" s="10">
        <f t="shared" si="6"/>
        <v>87.50938275370423</v>
      </c>
      <c r="AN18" s="10">
        <f t="shared" si="6"/>
        <v>89.259570408778316</v>
      </c>
      <c r="AO18" s="10">
        <f t="shared" si="6"/>
        <v>91.04476181695388</v>
      </c>
      <c r="AP18" s="10">
        <f t="shared" si="6"/>
        <v>92.865657053292963</v>
      </c>
      <c r="AQ18" s="10">
        <f t="shared" si="6"/>
        <v>94.722970194358822</v>
      </c>
      <c r="AR18" s="10">
        <f t="shared" si="6"/>
        <v>96.617429598246005</v>
      </c>
      <c r="AS18" s="10">
        <f t="shared" si="6"/>
        <v>98.54977819021093</v>
      </c>
      <c r="AT18" s="10">
        <f t="shared" si="6"/>
        <v>100.52077375401515</v>
      </c>
      <c r="AU18" s="10">
        <f t="shared" si="6"/>
        <v>102.53118922909546</v>
      </c>
      <c r="AV18" s="10">
        <f t="shared" si="6"/>
        <v>103.55650112138642</v>
      </c>
      <c r="AW18" s="10">
        <f t="shared" si="6"/>
        <v>104.59206613260028</v>
      </c>
      <c r="AX18" s="10">
        <f t="shared" si="6"/>
        <v>105.63798679392629</v>
      </c>
      <c r="AY18" s="10">
        <f t="shared" si="6"/>
        <v>106.69436666186554</v>
      </c>
      <c r="AZ18" s="10">
        <f t="shared" si="6"/>
        <v>107.7613103284842</v>
      </c>
      <c r="BA18" s="10">
        <f t="shared" si="6"/>
        <v>108.83892343176905</v>
      </c>
      <c r="BB18" s="10">
        <f t="shared" si="6"/>
        <v>109.92731266608673</v>
      </c>
      <c r="BC18" s="10">
        <f t="shared" si="6"/>
        <v>111.0265857927476</v>
      </c>
      <c r="BD18" s="10">
        <f t="shared" si="6"/>
        <v>112.13685165067507</v>
      </c>
      <c r="BE18" s="10">
        <f t="shared" si="6"/>
        <v>113.25822016718182</v>
      </c>
    </row>
    <row r="19" spans="1:57" x14ac:dyDescent="0.35">
      <c r="A19" t="s">
        <v>616</v>
      </c>
      <c r="C19" s="86" t="s">
        <v>3</v>
      </c>
      <c r="D19" s="58" t="s">
        <v>621</v>
      </c>
      <c r="E19" s="59" t="s">
        <v>617</v>
      </c>
      <c r="F19" s="26" t="s">
        <v>48</v>
      </c>
      <c r="G19" s="11">
        <f>G$43*'Shares Cameras and Games'!C12</f>
        <v>0.20194974525731627</v>
      </c>
      <c r="H19" s="11">
        <f>H$43*'Shares Cameras and Games'!D12</f>
        <v>0.29072013185663537</v>
      </c>
      <c r="I19" s="11">
        <f>I$43*'Shares Cameras and Games'!E12</f>
        <v>0.37312910585966141</v>
      </c>
      <c r="J19" s="11">
        <f>J$43*'Shares Cameras and Games'!F12</f>
        <v>0.51472661968530509</v>
      </c>
      <c r="K19" s="11">
        <f>K$43*'Shares Cameras and Games'!G12</f>
        <v>0.75567013522588311</v>
      </c>
      <c r="L19" s="11">
        <f>L$43*'Shares Cameras and Games'!H12</f>
        <v>1.1488140475880884</v>
      </c>
      <c r="M19" s="11">
        <f>M$43*'Shares Cameras and Games'!I12</f>
        <v>1.4121833857424095</v>
      </c>
      <c r="N19" s="11">
        <f>N$43*'Shares Cameras and Games'!J12</f>
        <v>1.6546686399893185</v>
      </c>
      <c r="O19" s="11">
        <f>O$43*'Shares Cameras and Games'!K12</f>
        <v>1.6971976070700396</v>
      </c>
      <c r="P19" s="11">
        <f>P$43*'Shares Cameras and Games'!L12</f>
        <v>2.0306389404918153</v>
      </c>
      <c r="Q19" s="11">
        <f>Q$43*'Shares Cameras and Games'!M12</f>
        <v>2.2192815443226541</v>
      </c>
      <c r="R19" s="9">
        <f>R$43*'Shares Cameras and Games'!N12</f>
        <v>3.0545295964578867</v>
      </c>
      <c r="S19" s="9">
        <f>S$43*'Shares Cameras and Games'!O12</f>
        <v>3.9688776048374521</v>
      </c>
      <c r="T19" s="9">
        <f>T$43*'Shares Cameras and Games'!P12</f>
        <v>4.2630839815252797</v>
      </c>
      <c r="U19" s="9">
        <f>U$43*'Shares Cameras and Games'!Q12</f>
        <v>4.4695456513108747</v>
      </c>
      <c r="V19" s="9">
        <f>V$43*'Shares Cameras and Games'!R12</f>
        <v>4.3610106012951979</v>
      </c>
      <c r="W19" s="9">
        <f>W$43*'Shares Cameras and Games'!S12</f>
        <v>4.8163340641868722</v>
      </c>
      <c r="X19" s="9">
        <f>X$43*'Shares Cameras and Games'!T12</f>
        <v>4.5813651762824712</v>
      </c>
      <c r="Y19" s="9">
        <f>Y$43*'Shares Cameras and Games'!U12</f>
        <v>5.9811718389929283</v>
      </c>
      <c r="Z19" s="9">
        <f>Z$43*'Shares Cameras and Games'!V12</f>
        <v>6.8787214404974257</v>
      </c>
      <c r="AA19" s="9">
        <f>AA$43*'Shares Cameras and Games'!W12</f>
        <v>8.431630496426294</v>
      </c>
      <c r="AB19" s="9">
        <f>AB$43*'Shares Cameras and Games'!X12</f>
        <v>8.1787952322781425</v>
      </c>
      <c r="AC19" s="10">
        <f t="shared" ref="AC19:BE19" si="7">AB19+(AB19*AB$44)</f>
        <v>8.5877349938920489</v>
      </c>
      <c r="AD19" s="10">
        <f t="shared" si="7"/>
        <v>9.0171217435866513</v>
      </c>
      <c r="AE19" s="10">
        <f t="shared" si="7"/>
        <v>9.4679778307659834</v>
      </c>
      <c r="AF19" s="10">
        <f t="shared" si="7"/>
        <v>9.9413767223042822</v>
      </c>
      <c r="AG19" s="10">
        <f t="shared" si="7"/>
        <v>10.438445558419497</v>
      </c>
      <c r="AH19" s="10">
        <f t="shared" si="7"/>
        <v>10.960367836340472</v>
      </c>
      <c r="AI19" s="10">
        <f t="shared" si="7"/>
        <v>11.508386228157496</v>
      </c>
      <c r="AJ19" s="10">
        <f t="shared" si="7"/>
        <v>12.083805539565372</v>
      </c>
      <c r="AK19" s="10">
        <f t="shared" si="7"/>
        <v>12.687995816543641</v>
      </c>
      <c r="AL19" s="10">
        <f t="shared" si="7"/>
        <v>12.941755732874514</v>
      </c>
      <c r="AM19" s="10">
        <f t="shared" si="7"/>
        <v>13.200590847532004</v>
      </c>
      <c r="AN19" s="10">
        <f t="shared" si="7"/>
        <v>13.464602664482644</v>
      </c>
      <c r="AO19" s="10">
        <f t="shared" si="7"/>
        <v>13.733894717772298</v>
      </c>
      <c r="AP19" s="10">
        <f t="shared" si="7"/>
        <v>14.008572612127743</v>
      </c>
      <c r="AQ19" s="10">
        <f t="shared" si="7"/>
        <v>14.288744064370299</v>
      </c>
      <c r="AR19" s="10">
        <f t="shared" si="7"/>
        <v>14.574518945657704</v>
      </c>
      <c r="AS19" s="10">
        <f t="shared" si="7"/>
        <v>14.866009324570859</v>
      </c>
      <c r="AT19" s="10">
        <f t="shared" si="7"/>
        <v>15.163329511062276</v>
      </c>
      <c r="AU19" s="10">
        <f t="shared" si="7"/>
        <v>15.466596101283521</v>
      </c>
      <c r="AV19" s="10">
        <f t="shared" si="7"/>
        <v>15.621262062296356</v>
      </c>
      <c r="AW19" s="10">
        <f t="shared" si="7"/>
        <v>15.777474682919319</v>
      </c>
      <c r="AX19" s="10">
        <f t="shared" si="7"/>
        <v>15.935249429748513</v>
      </c>
      <c r="AY19" s="10">
        <f t="shared" si="7"/>
        <v>16.094601924046</v>
      </c>
      <c r="AZ19" s="10">
        <f t="shared" si="7"/>
        <v>16.255547943286459</v>
      </c>
      <c r="BA19" s="10">
        <f t="shared" si="7"/>
        <v>16.418103422719323</v>
      </c>
      <c r="BB19" s="10">
        <f t="shared" si="7"/>
        <v>16.582284456946518</v>
      </c>
      <c r="BC19" s="10">
        <f t="shared" si="7"/>
        <v>16.748107301515983</v>
      </c>
      <c r="BD19" s="10">
        <f t="shared" si="7"/>
        <v>16.915588374531144</v>
      </c>
      <c r="BE19" s="10">
        <f t="shared" si="7"/>
        <v>17.084744258276455</v>
      </c>
    </row>
    <row r="20" spans="1:57" x14ac:dyDescent="0.35">
      <c r="A20" t="s">
        <v>616</v>
      </c>
      <c r="C20" s="86" t="s">
        <v>3</v>
      </c>
      <c r="D20" s="58" t="s">
        <v>621</v>
      </c>
      <c r="E20" s="59" t="s">
        <v>617</v>
      </c>
      <c r="F20" s="26" t="s">
        <v>49</v>
      </c>
      <c r="G20" s="11">
        <f>G$43*'Shares Cameras and Games'!C13</f>
        <v>2.1187661955112538</v>
      </c>
      <c r="H20" s="11">
        <f>H$43*'Shares Cameras and Games'!D13</f>
        <v>3.955080935324645</v>
      </c>
      <c r="I20" s="11">
        <f>I$43*'Shares Cameras and Games'!E13</f>
        <v>4.9093792052233596</v>
      </c>
      <c r="J20" s="11">
        <f>J$43*'Shares Cameras and Games'!F13</f>
        <v>6.2239848383940251</v>
      </c>
      <c r="K20" s="11">
        <f>K$43*'Shares Cameras and Games'!G13</f>
        <v>7.6945966097240559</v>
      </c>
      <c r="L20" s="11">
        <f>L$43*'Shares Cameras and Games'!H13</f>
        <v>8.3870689315921663</v>
      </c>
      <c r="M20" s="11">
        <f>M$43*'Shares Cameras and Games'!I13</f>
        <v>9.7857533348941992</v>
      </c>
      <c r="N20" s="11">
        <f>N$43*'Shares Cameras and Games'!J13</f>
        <v>12.798312091214131</v>
      </c>
      <c r="O20" s="11">
        <f>O$43*'Shares Cameras and Games'!K13</f>
        <v>15.314063596546337</v>
      </c>
      <c r="P20" s="11">
        <f>P$43*'Shares Cameras and Games'!L13</f>
        <v>20.671345093233768</v>
      </c>
      <c r="Q20" s="11">
        <f>Q$43*'Shares Cameras and Games'!M13</f>
        <v>25.264680793038476</v>
      </c>
      <c r="R20" s="9">
        <f>R$43*'Shares Cameras and Games'!N13</f>
        <v>32.548985508059218</v>
      </c>
      <c r="S20" s="9">
        <f>S$43*'Shares Cameras and Games'!O13</f>
        <v>41.661127849155619</v>
      </c>
      <c r="T20" s="9">
        <f>T$43*'Shares Cameras and Games'!P13</f>
        <v>43.757964408165122</v>
      </c>
      <c r="U20" s="9">
        <f>U$43*'Shares Cameras and Games'!Q13</f>
        <v>45.468819329776892</v>
      </c>
      <c r="V20" s="9">
        <f>V$43*'Shares Cameras and Games'!R13</f>
        <v>40.703360469336651</v>
      </c>
      <c r="W20" s="9">
        <f>W$43*'Shares Cameras and Games'!S13</f>
        <v>42.240922998122684</v>
      </c>
      <c r="X20" s="9">
        <f>X$43*'Shares Cameras and Games'!T13</f>
        <v>34.883078438672683</v>
      </c>
      <c r="Y20" s="9">
        <f>Y$43*'Shares Cameras and Games'!U13</f>
        <v>46.0748145499253</v>
      </c>
      <c r="Z20" s="9">
        <f>Z$43*'Shares Cameras and Games'!V13</f>
        <v>54.208439758212073</v>
      </c>
      <c r="AA20" s="9">
        <f>AA$43*'Shares Cameras and Games'!W13</f>
        <v>58.137759013863686</v>
      </c>
      <c r="AB20" s="9">
        <f>AB$43*'Shares Cameras and Games'!X13</f>
        <v>62.878332597692662</v>
      </c>
      <c r="AC20" s="10">
        <f t="shared" ref="AC20:BE20" si="8">AB20+(AB20*AB$44)</f>
        <v>66.022249227577291</v>
      </c>
      <c r="AD20" s="10">
        <f t="shared" si="8"/>
        <v>69.323361688956155</v>
      </c>
      <c r="AE20" s="10">
        <f t="shared" si="8"/>
        <v>72.789529773403956</v>
      </c>
      <c r="AF20" s="10">
        <f t="shared" si="8"/>
        <v>76.429006262074154</v>
      </c>
      <c r="AG20" s="10">
        <f t="shared" si="8"/>
        <v>80.250456575177864</v>
      </c>
      <c r="AH20" s="10">
        <f t="shared" si="8"/>
        <v>84.262979403936754</v>
      </c>
      <c r="AI20" s="10">
        <f t="shared" si="8"/>
        <v>88.476128374133594</v>
      </c>
      <c r="AJ20" s="10">
        <f t="shared" si="8"/>
        <v>92.89993479284027</v>
      </c>
      <c r="AK20" s="10">
        <f t="shared" si="8"/>
        <v>97.544931532482281</v>
      </c>
      <c r="AL20" s="10">
        <f t="shared" si="8"/>
        <v>99.495830163131927</v>
      </c>
      <c r="AM20" s="10">
        <f t="shared" si="8"/>
        <v>101.48574676639457</v>
      </c>
      <c r="AN20" s="10">
        <f t="shared" si="8"/>
        <v>103.51546170172246</v>
      </c>
      <c r="AO20" s="10">
        <f t="shared" si="8"/>
        <v>105.58577093575691</v>
      </c>
      <c r="AP20" s="10">
        <f t="shared" si="8"/>
        <v>107.69748635447205</v>
      </c>
      <c r="AQ20" s="10">
        <f t="shared" si="8"/>
        <v>109.85143608156149</v>
      </c>
      <c r="AR20" s="10">
        <f t="shared" si="8"/>
        <v>112.04846480319272</v>
      </c>
      <c r="AS20" s="10">
        <f t="shared" si="8"/>
        <v>114.28943409925657</v>
      </c>
      <c r="AT20" s="10">
        <f t="shared" si="8"/>
        <v>116.57522278124169</v>
      </c>
      <c r="AU20" s="10">
        <f t="shared" si="8"/>
        <v>118.90672723686653</v>
      </c>
      <c r="AV20" s="10">
        <f t="shared" si="8"/>
        <v>120.09579450923519</v>
      </c>
      <c r="AW20" s="10">
        <f t="shared" si="8"/>
        <v>121.29675245432755</v>
      </c>
      <c r="AX20" s="10">
        <f t="shared" si="8"/>
        <v>122.50971997887082</v>
      </c>
      <c r="AY20" s="10">
        <f t="shared" si="8"/>
        <v>123.73481717865953</v>
      </c>
      <c r="AZ20" s="10">
        <f t="shared" si="8"/>
        <v>124.97216535044612</v>
      </c>
      <c r="BA20" s="10">
        <f t="shared" si="8"/>
        <v>126.22188700395058</v>
      </c>
      <c r="BB20" s="10">
        <f t="shared" si="8"/>
        <v>127.48410587399009</v>
      </c>
      <c r="BC20" s="10">
        <f t="shared" si="8"/>
        <v>128.75894693273</v>
      </c>
      <c r="BD20" s="10">
        <f t="shared" si="8"/>
        <v>130.04653640205728</v>
      </c>
      <c r="BE20" s="10">
        <f t="shared" si="8"/>
        <v>131.34700176607785</v>
      </c>
    </row>
    <row r="21" spans="1:57" x14ac:dyDescent="0.35">
      <c r="A21" t="s">
        <v>616</v>
      </c>
      <c r="C21" s="86" t="s">
        <v>3</v>
      </c>
      <c r="D21" s="58" t="s">
        <v>621</v>
      </c>
      <c r="E21" s="59" t="s">
        <v>617</v>
      </c>
      <c r="F21" s="26" t="s">
        <v>35</v>
      </c>
      <c r="G21" s="11">
        <f>G$43*'Shares Cameras and Games'!C14</f>
        <v>64.212470142854855</v>
      </c>
      <c r="H21" s="11">
        <f>H$43*'Shares Cameras and Games'!D14</f>
        <v>82.601365417729994</v>
      </c>
      <c r="I21" s="11">
        <f>I$43*'Shares Cameras and Games'!E14</f>
        <v>85.816400893612922</v>
      </c>
      <c r="J21" s="11">
        <f>J$43*'Shares Cameras and Games'!F14</f>
        <v>115.25966352111888</v>
      </c>
      <c r="K21" s="11">
        <f>K$43*'Shares Cameras and Games'!G14</f>
        <v>117.61562756910259</v>
      </c>
      <c r="L21" s="11">
        <f>L$43*'Shares Cameras and Games'!H14</f>
        <v>144.60119228475725</v>
      </c>
      <c r="M21" s="11">
        <f>M$43*'Shares Cameras and Games'!I14</f>
        <v>174.48798983456317</v>
      </c>
      <c r="N21" s="11">
        <f>N$43*'Shares Cameras and Games'!J14</f>
        <v>230.12778815834881</v>
      </c>
      <c r="O21" s="11">
        <f>O$43*'Shares Cameras and Games'!K14</f>
        <v>285.20886903089183</v>
      </c>
      <c r="P21" s="11">
        <f>P$43*'Shares Cameras and Games'!L14</f>
        <v>356.55884201740321</v>
      </c>
      <c r="Q21" s="11">
        <f>Q$43*'Shares Cameras and Games'!M14</f>
        <v>448.83413094573677</v>
      </c>
      <c r="R21" s="9">
        <f>R$43*'Shares Cameras and Games'!N14</f>
        <v>630.19435548425304</v>
      </c>
      <c r="S21" s="9">
        <f>S$43*'Shares Cameras and Games'!O14</f>
        <v>771.30107430296403</v>
      </c>
      <c r="T21" s="9">
        <f>T$43*'Shares Cameras and Games'!P14</f>
        <v>751.39410095605331</v>
      </c>
      <c r="U21" s="9">
        <f>U$43*'Shares Cameras and Games'!Q14</f>
        <v>698.63452222916374</v>
      </c>
      <c r="V21" s="9">
        <f>V$43*'Shares Cameras and Games'!R14</f>
        <v>651.32303726689418</v>
      </c>
      <c r="W21" s="9">
        <f>W$43*'Shares Cameras and Games'!S14</f>
        <v>635.16947032759322</v>
      </c>
      <c r="X21" s="9">
        <f>X$43*'Shares Cameras and Games'!T14</f>
        <v>737.34764551588296</v>
      </c>
      <c r="Y21" s="9">
        <f>Y$43*'Shares Cameras and Games'!U14</f>
        <v>903.71483847456534</v>
      </c>
      <c r="Z21" s="9">
        <f>Z$43*'Shares Cameras and Games'!V14</f>
        <v>972.68546550141605</v>
      </c>
      <c r="AA21" s="9">
        <f>AA$43*'Shares Cameras and Games'!W14</f>
        <v>1062.4366101650273</v>
      </c>
      <c r="AB21" s="9">
        <f>AB$43*'Shares Cameras and Games'!X14</f>
        <v>1214.948404971932</v>
      </c>
      <c r="AC21" s="10">
        <f t="shared" ref="AC21:BE21" si="9">AB21+(AB21*AB$44)</f>
        <v>1275.6958252205286</v>
      </c>
      <c r="AD21" s="10">
        <f t="shared" si="9"/>
        <v>1339.480616481555</v>
      </c>
      <c r="AE21" s="10">
        <f t="shared" si="9"/>
        <v>1406.4546473056328</v>
      </c>
      <c r="AF21" s="10">
        <f t="shared" si="9"/>
        <v>1476.7773796709143</v>
      </c>
      <c r="AG21" s="10">
        <f t="shared" si="9"/>
        <v>1550.6162486544602</v>
      </c>
      <c r="AH21" s="10">
        <f t="shared" si="9"/>
        <v>1628.1470610871831</v>
      </c>
      <c r="AI21" s="10">
        <f t="shared" si="9"/>
        <v>1709.5544141415423</v>
      </c>
      <c r="AJ21" s="10">
        <f t="shared" si="9"/>
        <v>1795.0321348486195</v>
      </c>
      <c r="AK21" s="10">
        <f t="shared" si="9"/>
        <v>1884.7837415910506</v>
      </c>
      <c r="AL21" s="10">
        <f t="shared" si="9"/>
        <v>1922.4794164228715</v>
      </c>
      <c r="AM21" s="10">
        <f t="shared" si="9"/>
        <v>1960.9290047513289</v>
      </c>
      <c r="AN21" s="10">
        <f t="shared" si="9"/>
        <v>2000.1475848463554</v>
      </c>
      <c r="AO21" s="10">
        <f t="shared" si="9"/>
        <v>2040.1505365432824</v>
      </c>
      <c r="AP21" s="10">
        <f t="shared" si="9"/>
        <v>2080.9535472741481</v>
      </c>
      <c r="AQ21" s="10">
        <f t="shared" si="9"/>
        <v>2122.5726182196313</v>
      </c>
      <c r="AR21" s="10">
        <f t="shared" si="9"/>
        <v>2165.0240705840238</v>
      </c>
      <c r="AS21" s="10">
        <f t="shared" si="9"/>
        <v>2208.324551995704</v>
      </c>
      <c r="AT21" s="10">
        <f t="shared" si="9"/>
        <v>2252.4910430356181</v>
      </c>
      <c r="AU21" s="10">
        <f t="shared" si="9"/>
        <v>2297.5408638963304</v>
      </c>
      <c r="AV21" s="10">
        <f t="shared" si="9"/>
        <v>2320.5162725352939</v>
      </c>
      <c r="AW21" s="10">
        <f t="shared" si="9"/>
        <v>2343.721435260647</v>
      </c>
      <c r="AX21" s="10">
        <f t="shared" si="9"/>
        <v>2367.1586496132536</v>
      </c>
      <c r="AY21" s="10">
        <f t="shared" si="9"/>
        <v>2390.8302361093861</v>
      </c>
      <c r="AZ21" s="10">
        <f t="shared" si="9"/>
        <v>2414.7385384704799</v>
      </c>
      <c r="BA21" s="10">
        <f t="shared" si="9"/>
        <v>2438.8859238551845</v>
      </c>
      <c r="BB21" s="10">
        <f t="shared" si="9"/>
        <v>2463.2747830937365</v>
      </c>
      <c r="BC21" s="10">
        <f t="shared" si="9"/>
        <v>2487.9075309246737</v>
      </c>
      <c r="BD21" s="10">
        <f t="shared" si="9"/>
        <v>2512.7866062339203</v>
      </c>
      <c r="BE21" s="10">
        <f t="shared" si="9"/>
        <v>2537.9144722962596</v>
      </c>
    </row>
    <row r="22" spans="1:57" x14ac:dyDescent="0.35">
      <c r="A22" t="s">
        <v>616</v>
      </c>
      <c r="C22" s="86" t="s">
        <v>3</v>
      </c>
      <c r="D22" s="58" t="s">
        <v>621</v>
      </c>
      <c r="E22" s="59" t="s">
        <v>617</v>
      </c>
      <c r="F22" s="26" t="s">
        <v>34</v>
      </c>
      <c r="G22" s="11">
        <f>G$43*'Shares Cameras and Games'!C15</f>
        <v>49.417744161688816</v>
      </c>
      <c r="H22" s="11">
        <f>H$43*'Shares Cameras and Games'!D15</f>
        <v>70.56162255825376</v>
      </c>
      <c r="I22" s="11">
        <f>I$43*'Shares Cameras and Games'!E15</f>
        <v>94.382553687018458</v>
      </c>
      <c r="J22" s="11">
        <f>J$43*'Shares Cameras and Games'!F15</f>
        <v>108.25802063629638</v>
      </c>
      <c r="K22" s="11">
        <f>K$43*'Shares Cameras and Games'!G15</f>
        <v>116.07241576266613</v>
      </c>
      <c r="L22" s="11">
        <f>L$43*'Shares Cameras and Games'!H15</f>
        <v>162.41415631447123</v>
      </c>
      <c r="M22" s="11">
        <f>M$43*'Shares Cameras and Games'!I15</f>
        <v>241.70810455276981</v>
      </c>
      <c r="N22" s="11">
        <f>N$43*'Shares Cameras and Games'!J15</f>
        <v>321.67372560802721</v>
      </c>
      <c r="O22" s="11">
        <f>O$43*'Shares Cameras and Games'!K15</f>
        <v>390.93849916175083</v>
      </c>
      <c r="P22" s="11">
        <f>P$43*'Shares Cameras and Games'!L15</f>
        <v>440.79209201180981</v>
      </c>
      <c r="Q22" s="11">
        <f>Q$43*'Shares Cameras and Games'!M15</f>
        <v>557.37896182277427</v>
      </c>
      <c r="R22" s="9">
        <f>R$43*'Shares Cameras and Games'!N15</f>
        <v>732.1102473442179</v>
      </c>
      <c r="S22" s="9">
        <f>S$43*'Shares Cameras and Games'!O15</f>
        <v>870.92780413056028</v>
      </c>
      <c r="T22" s="9">
        <f>T$43*'Shares Cameras and Games'!P15</f>
        <v>769.77198864871139</v>
      </c>
      <c r="U22" s="9">
        <f>U$43*'Shares Cameras and Games'!Q15</f>
        <v>705.2278890274066</v>
      </c>
      <c r="V22" s="9">
        <f>V$43*'Shares Cameras and Games'!R15</f>
        <v>639.0577492018698</v>
      </c>
      <c r="W22" s="9">
        <f>W$43*'Shares Cameras and Games'!S15</f>
        <v>684.22072653357498</v>
      </c>
      <c r="X22" s="9">
        <f>X$43*'Shares Cameras and Games'!T15</f>
        <v>726.2925836671302</v>
      </c>
      <c r="Y22" s="9">
        <f>Y$43*'Shares Cameras and Games'!U15</f>
        <v>899.5766672903768</v>
      </c>
      <c r="Z22" s="9">
        <f>Z$43*'Shares Cameras and Games'!V15</f>
        <v>982.97270998787087</v>
      </c>
      <c r="AA22" s="9">
        <f>AA$43*'Shares Cameras and Games'!W15</f>
        <v>1057.5560931188743</v>
      </c>
      <c r="AB22" s="9">
        <f>AB$43*'Shares Cameras and Games'!X15</f>
        <v>1053.1258088672139</v>
      </c>
      <c r="AC22" s="10">
        <f t="shared" ref="AC22:BE22" si="10">AB22+(AB22*AB$44)</f>
        <v>1105.7820993105745</v>
      </c>
      <c r="AD22" s="10">
        <f t="shared" si="10"/>
        <v>1161.0712042761031</v>
      </c>
      <c r="AE22" s="10">
        <f t="shared" si="10"/>
        <v>1219.1247644899083</v>
      </c>
      <c r="AF22" s="10">
        <f t="shared" si="10"/>
        <v>1280.0810027144037</v>
      </c>
      <c r="AG22" s="10">
        <f t="shared" si="10"/>
        <v>1344.0850528501239</v>
      </c>
      <c r="AH22" s="10">
        <f t="shared" si="10"/>
        <v>1411.2893054926301</v>
      </c>
      <c r="AI22" s="10">
        <f t="shared" si="10"/>
        <v>1481.8537707672615</v>
      </c>
      <c r="AJ22" s="10">
        <f t="shared" si="10"/>
        <v>1555.9464593056246</v>
      </c>
      <c r="AK22" s="10">
        <f t="shared" si="10"/>
        <v>1633.7437822709057</v>
      </c>
      <c r="AL22" s="10">
        <f t="shared" si="10"/>
        <v>1666.4186579163238</v>
      </c>
      <c r="AM22" s="10">
        <f t="shared" si="10"/>
        <v>1699.7470310746503</v>
      </c>
      <c r="AN22" s="10">
        <f t="shared" si="10"/>
        <v>1733.7419716961433</v>
      </c>
      <c r="AO22" s="10">
        <f t="shared" si="10"/>
        <v>1768.4168111300662</v>
      </c>
      <c r="AP22" s="10">
        <f t="shared" si="10"/>
        <v>1803.7851473526675</v>
      </c>
      <c r="AQ22" s="10">
        <f t="shared" si="10"/>
        <v>1839.8608502997208</v>
      </c>
      <c r="AR22" s="10">
        <f t="shared" si="10"/>
        <v>1876.6580673057153</v>
      </c>
      <c r="AS22" s="10">
        <f t="shared" si="10"/>
        <v>1914.1912286518298</v>
      </c>
      <c r="AT22" s="10">
        <f t="shared" si="10"/>
        <v>1952.4750532248663</v>
      </c>
      <c r="AU22" s="10">
        <f t="shared" si="10"/>
        <v>1991.5245542893636</v>
      </c>
      <c r="AV22" s="10">
        <f t="shared" si="10"/>
        <v>2011.4397998322572</v>
      </c>
      <c r="AW22" s="10">
        <f t="shared" si="10"/>
        <v>2031.5541978305798</v>
      </c>
      <c r="AX22" s="10">
        <f t="shared" si="10"/>
        <v>2051.8697398088857</v>
      </c>
      <c r="AY22" s="10">
        <f t="shared" si="10"/>
        <v>2072.3884372069747</v>
      </c>
      <c r="AZ22" s="10">
        <f t="shared" si="10"/>
        <v>2093.1123215790444</v>
      </c>
      <c r="BA22" s="10">
        <f t="shared" si="10"/>
        <v>2114.0434447948351</v>
      </c>
      <c r="BB22" s="10">
        <f t="shared" si="10"/>
        <v>2135.1838792427834</v>
      </c>
      <c r="BC22" s="10">
        <f t="shared" si="10"/>
        <v>2156.5357180352112</v>
      </c>
      <c r="BD22" s="10">
        <f t="shared" si="10"/>
        <v>2178.1010752155635</v>
      </c>
      <c r="BE22" s="10">
        <f t="shared" si="10"/>
        <v>2199.8820859677189</v>
      </c>
    </row>
    <row r="23" spans="1:57" x14ac:dyDescent="0.35">
      <c r="A23" t="s">
        <v>616</v>
      </c>
      <c r="C23" s="86" t="s">
        <v>3</v>
      </c>
      <c r="D23" s="58" t="s">
        <v>621</v>
      </c>
      <c r="E23" s="59" t="s">
        <v>617</v>
      </c>
      <c r="F23" s="26" t="s">
        <v>50</v>
      </c>
      <c r="G23" s="11">
        <f>G$43*'Shares Cameras and Games'!C16</f>
        <v>4.7420877793330654</v>
      </c>
      <c r="H23" s="11">
        <f>H$43*'Shares Cameras and Games'!D16</f>
        <v>5.9509730832649925</v>
      </c>
      <c r="I23" s="11">
        <f>I$43*'Shares Cameras and Games'!E16</f>
        <v>6.7417585926401884</v>
      </c>
      <c r="J23" s="11">
        <f>J$43*'Shares Cameras and Games'!F16</f>
        <v>8.3920672243679135</v>
      </c>
      <c r="K23" s="11">
        <f>K$43*'Shares Cameras and Games'!G16</f>
        <v>14.119861153825925</v>
      </c>
      <c r="L23" s="11">
        <f>L$43*'Shares Cameras and Games'!H16</f>
        <v>15.637679171989886</v>
      </c>
      <c r="M23" s="11">
        <f>M$43*'Shares Cameras and Games'!I16</f>
        <v>19.763211682123696</v>
      </c>
      <c r="N23" s="11">
        <f>N$43*'Shares Cameras and Games'!J16</f>
        <v>24.946249683695676</v>
      </c>
      <c r="O23" s="11">
        <f>O$43*'Shares Cameras and Games'!K16</f>
        <v>35.339242342943287</v>
      </c>
      <c r="P23" s="11">
        <f>P$43*'Shares Cameras and Games'!L16</f>
        <v>38.602749079978558</v>
      </c>
      <c r="Q23" s="11">
        <f>Q$43*'Shares Cameras and Games'!M16</f>
        <v>40.749906854794325</v>
      </c>
      <c r="R23" s="9">
        <f>R$43*'Shares Cameras and Games'!N16</f>
        <v>45.738555378475098</v>
      </c>
      <c r="S23" s="9">
        <f>S$43*'Shares Cameras and Games'!O16</f>
        <v>42.425860584525893</v>
      </c>
      <c r="T23" s="9">
        <f>T$43*'Shares Cameras and Games'!P16</f>
        <v>46.934662009236632</v>
      </c>
      <c r="U23" s="9">
        <f>U$43*'Shares Cameras and Games'!Q16</f>
        <v>52.922546153664612</v>
      </c>
      <c r="V23" s="9">
        <f>V$43*'Shares Cameras and Games'!R16</f>
        <v>53.981002148375779</v>
      </c>
      <c r="W23" s="9">
        <f>W$43*'Shares Cameras and Games'!S16</f>
        <v>64.621938013351524</v>
      </c>
      <c r="X23" s="9">
        <f>X$43*'Shares Cameras and Games'!T16</f>
        <v>68.73208717901953</v>
      </c>
      <c r="Y23" s="9">
        <f>Y$43*'Shares Cameras and Games'!U16</f>
        <v>98.902382819969432</v>
      </c>
      <c r="Z23" s="9">
        <f>Z$43*'Shares Cameras and Games'!V16</f>
        <v>121.16764668445464</v>
      </c>
      <c r="AA23" s="9">
        <f>AA$43*'Shares Cameras and Games'!W16</f>
        <v>152.89715145168213</v>
      </c>
      <c r="AB23" s="9">
        <f>AB$43*'Shares Cameras and Games'!X16</f>
        <v>171.52197325715287</v>
      </c>
      <c r="AC23" s="10">
        <f t="shared" ref="AC23:BE23" si="11">AB23+(AB23*AB$44)</f>
        <v>180.09807192001051</v>
      </c>
      <c r="AD23" s="10">
        <f t="shared" si="11"/>
        <v>189.10297551601104</v>
      </c>
      <c r="AE23" s="10">
        <f t="shared" si="11"/>
        <v>198.55812429181159</v>
      </c>
      <c r="AF23" s="10">
        <f t="shared" si="11"/>
        <v>208.48603050640219</v>
      </c>
      <c r="AG23" s="10">
        <f t="shared" si="11"/>
        <v>218.91033203172231</v>
      </c>
      <c r="AH23" s="10">
        <f t="shared" si="11"/>
        <v>229.85584863330843</v>
      </c>
      <c r="AI23" s="10">
        <f t="shared" si="11"/>
        <v>241.34864106497383</v>
      </c>
      <c r="AJ23" s="10">
        <f t="shared" si="11"/>
        <v>253.41607311822253</v>
      </c>
      <c r="AK23" s="10">
        <f t="shared" si="11"/>
        <v>266.08687677413366</v>
      </c>
      <c r="AL23" s="10">
        <f t="shared" si="11"/>
        <v>271.40861430961633</v>
      </c>
      <c r="AM23" s="10">
        <f t="shared" si="11"/>
        <v>276.83678659580863</v>
      </c>
      <c r="AN23" s="10">
        <f t="shared" si="11"/>
        <v>282.3735223277248</v>
      </c>
      <c r="AO23" s="10">
        <f t="shared" si="11"/>
        <v>288.02099277427931</v>
      </c>
      <c r="AP23" s="10">
        <f t="shared" si="11"/>
        <v>293.78141262976487</v>
      </c>
      <c r="AQ23" s="10">
        <f t="shared" si="11"/>
        <v>299.65704088236015</v>
      </c>
      <c r="AR23" s="10">
        <f t="shared" si="11"/>
        <v>305.65018170000735</v>
      </c>
      <c r="AS23" s="10">
        <f t="shared" si="11"/>
        <v>311.76318533400752</v>
      </c>
      <c r="AT23" s="10">
        <f t="shared" si="11"/>
        <v>317.99844904068766</v>
      </c>
      <c r="AU23" s="10">
        <f t="shared" si="11"/>
        <v>324.35841802150139</v>
      </c>
      <c r="AV23" s="10">
        <f t="shared" si="11"/>
        <v>327.6020022017164</v>
      </c>
      <c r="AW23" s="10">
        <f t="shared" si="11"/>
        <v>330.87802222373358</v>
      </c>
      <c r="AX23" s="10">
        <f t="shared" si="11"/>
        <v>334.1868024459709</v>
      </c>
      <c r="AY23" s="10">
        <f t="shared" si="11"/>
        <v>337.5286704704306</v>
      </c>
      <c r="AZ23" s="10">
        <f t="shared" si="11"/>
        <v>340.90395717513491</v>
      </c>
      <c r="BA23" s="10">
        <f t="shared" si="11"/>
        <v>344.31299674688626</v>
      </c>
      <c r="BB23" s="10">
        <f t="shared" si="11"/>
        <v>347.7561267143551</v>
      </c>
      <c r="BC23" s="10">
        <f t="shared" si="11"/>
        <v>351.23368798149863</v>
      </c>
      <c r="BD23" s="10">
        <f t="shared" si="11"/>
        <v>354.74602486131363</v>
      </c>
      <c r="BE23" s="10">
        <f t="shared" si="11"/>
        <v>358.29348510992679</v>
      </c>
    </row>
    <row r="24" spans="1:57" x14ac:dyDescent="0.35">
      <c r="A24" t="s">
        <v>616</v>
      </c>
      <c r="C24" s="86" t="s">
        <v>3</v>
      </c>
      <c r="D24" s="58" t="s">
        <v>621</v>
      </c>
      <c r="E24" s="59" t="s">
        <v>617</v>
      </c>
      <c r="F24" s="26" t="s">
        <v>51</v>
      </c>
      <c r="G24" s="11">
        <f>G$43*'Shares Cameras and Games'!C17</f>
        <v>3.3111317221090397</v>
      </c>
      <c r="H24" s="11">
        <f>H$43*'Shares Cameras and Games'!D17</f>
        <v>3.9240714026141328</v>
      </c>
      <c r="I24" s="11">
        <f>I$43*'Shares Cameras and Games'!E17</f>
        <v>4.2576782407751557</v>
      </c>
      <c r="J24" s="11">
        <f>J$43*'Shares Cameras and Games'!F17</f>
        <v>4.9008662958364075</v>
      </c>
      <c r="K24" s="11">
        <f>K$43*'Shares Cameras and Games'!G17</f>
        <v>6.6360899758861631</v>
      </c>
      <c r="L24" s="11">
        <f>L$43*'Shares Cameras and Games'!H17</f>
        <v>9.1310269812174596</v>
      </c>
      <c r="M24" s="11">
        <f>M$43*'Shares Cameras and Games'!I17</f>
        <v>9.9397298139614279</v>
      </c>
      <c r="N24" s="11">
        <f>N$43*'Shares Cameras and Games'!J17</f>
        <v>13.354482630259598</v>
      </c>
      <c r="O24" s="11">
        <f>O$43*'Shares Cameras and Games'!K17</f>
        <v>13.822238604373696</v>
      </c>
      <c r="P24" s="11">
        <f>P$43*'Shares Cameras and Games'!L17</f>
        <v>15.046556975906091</v>
      </c>
      <c r="Q24" s="11">
        <f>Q$43*'Shares Cameras and Games'!M17</f>
        <v>18.625288368879577</v>
      </c>
      <c r="R24" s="9">
        <f>R$43*'Shares Cameras and Games'!N17</f>
        <v>23.811284896767241</v>
      </c>
      <c r="S24" s="9">
        <f>S$43*'Shares Cameras and Games'!O17</f>
        <v>29.666246325485599</v>
      </c>
      <c r="T24" s="9">
        <f>T$43*'Shares Cameras and Games'!P17</f>
        <v>30.023175543832703</v>
      </c>
      <c r="U24" s="9">
        <f>U$43*'Shares Cameras and Games'!Q17</f>
        <v>29.011883254662461</v>
      </c>
      <c r="V24" s="9">
        <f>V$43*'Shares Cameras and Games'!R17</f>
        <v>28.007455770645425</v>
      </c>
      <c r="W24" s="9">
        <f>W$43*'Shares Cameras and Games'!S17</f>
        <v>30.588224036105004</v>
      </c>
      <c r="X24" s="9">
        <f>X$43*'Shares Cameras and Games'!T17</f>
        <v>33.401032120140464</v>
      </c>
      <c r="Y24" s="9">
        <f>Y$43*'Shares Cameras and Games'!U17</f>
        <v>44.914231180118897</v>
      </c>
      <c r="Z24" s="9">
        <f>Z$43*'Shares Cameras and Games'!V17</f>
        <v>48.282501417251424</v>
      </c>
      <c r="AA24" s="9">
        <f>AA$43*'Shares Cameras and Games'!W17</f>
        <v>62.655716693888593</v>
      </c>
      <c r="AB24" s="9">
        <f>AB$43*'Shares Cameras and Games'!X17</f>
        <v>61.888763960467074</v>
      </c>
      <c r="AC24" s="10">
        <f t="shared" ref="AC24:BE24" si="12">AB24+(AB24*AB$44)</f>
        <v>64.983202158490428</v>
      </c>
      <c r="AD24" s="10">
        <f t="shared" si="12"/>
        <v>68.232362266414953</v>
      </c>
      <c r="AE24" s="10">
        <f t="shared" si="12"/>
        <v>71.643980379735694</v>
      </c>
      <c r="AF24" s="10">
        <f t="shared" si="12"/>
        <v>75.226179398722479</v>
      </c>
      <c r="AG24" s="10">
        <f t="shared" si="12"/>
        <v>78.987488368658603</v>
      </c>
      <c r="AH24" s="10">
        <f t="shared" si="12"/>
        <v>82.936862787091528</v>
      </c>
      <c r="AI24" s="10">
        <f t="shared" si="12"/>
        <v>87.0837059264461</v>
      </c>
      <c r="AJ24" s="10">
        <f t="shared" si="12"/>
        <v>91.4378912227684</v>
      </c>
      <c r="AK24" s="10">
        <f t="shared" si="12"/>
        <v>96.009785783906821</v>
      </c>
      <c r="AL24" s="10">
        <f t="shared" si="12"/>
        <v>97.929981499584954</v>
      </c>
      <c r="AM24" s="10">
        <f t="shared" si="12"/>
        <v>99.88858112957665</v>
      </c>
      <c r="AN24" s="10">
        <f t="shared" si="12"/>
        <v>101.88635275216818</v>
      </c>
      <c r="AO24" s="10">
        <f t="shared" si="12"/>
        <v>103.92407980721154</v>
      </c>
      <c r="AP24" s="10">
        <f t="shared" si="12"/>
        <v>106.00256140335577</v>
      </c>
      <c r="AQ24" s="10">
        <f t="shared" si="12"/>
        <v>108.12261263142288</v>
      </c>
      <c r="AR24" s="10">
        <f t="shared" si="12"/>
        <v>110.28506488405134</v>
      </c>
      <c r="AS24" s="10">
        <f t="shared" si="12"/>
        <v>112.49076618173237</v>
      </c>
      <c r="AT24" s="10">
        <f t="shared" si="12"/>
        <v>114.74058150536702</v>
      </c>
      <c r="AU24" s="10">
        <f t="shared" si="12"/>
        <v>117.03539313547437</v>
      </c>
      <c r="AV24" s="10">
        <f t="shared" si="12"/>
        <v>118.2057470668291</v>
      </c>
      <c r="AW24" s="10">
        <f t="shared" si="12"/>
        <v>119.3878045374974</v>
      </c>
      <c r="AX24" s="10">
        <f t="shared" si="12"/>
        <v>120.58168258287238</v>
      </c>
      <c r="AY24" s="10">
        <f t="shared" si="12"/>
        <v>121.78749940870109</v>
      </c>
      <c r="AZ24" s="10">
        <f t="shared" si="12"/>
        <v>123.00537440278811</v>
      </c>
      <c r="BA24" s="10">
        <f t="shared" si="12"/>
        <v>124.23542814681599</v>
      </c>
      <c r="BB24" s="10">
        <f t="shared" si="12"/>
        <v>125.47778242828416</v>
      </c>
      <c r="BC24" s="10">
        <f t="shared" si="12"/>
        <v>126.732560252567</v>
      </c>
      <c r="BD24" s="10">
        <f t="shared" si="12"/>
        <v>127.99988585509267</v>
      </c>
      <c r="BE24" s="10">
        <f t="shared" si="12"/>
        <v>129.27988471364361</v>
      </c>
    </row>
    <row r="25" spans="1:57" x14ac:dyDescent="0.35">
      <c r="A25" t="s">
        <v>616</v>
      </c>
      <c r="C25" s="86" t="s">
        <v>3</v>
      </c>
      <c r="D25" s="58" t="s">
        <v>621</v>
      </c>
      <c r="E25" s="59" t="s">
        <v>617</v>
      </c>
      <c r="F25" s="26" t="s">
        <v>52</v>
      </c>
      <c r="G25" s="11">
        <f>G$43*'Shares Cameras and Games'!C18</f>
        <v>0.34934811550569456</v>
      </c>
      <c r="H25" s="11">
        <f>H$43*'Shares Cameras and Games'!D18</f>
        <v>0.39138315139360624</v>
      </c>
      <c r="I25" s="11">
        <f>I$43*'Shares Cameras and Games'!E18</f>
        <v>0.37884523641555934</v>
      </c>
      <c r="J25" s="11">
        <f>J$43*'Shares Cameras and Games'!F18</f>
        <v>0.67623234823528477</v>
      </c>
      <c r="K25" s="11">
        <f>K$43*'Shares Cameras and Games'!G18</f>
        <v>1.0393964418314752</v>
      </c>
      <c r="L25" s="11">
        <f>L$43*'Shares Cameras and Games'!H18</f>
        <v>1.1115644237530977</v>
      </c>
      <c r="M25" s="11">
        <f>M$43*'Shares Cameras and Games'!I18</f>
        <v>1.271234786431926</v>
      </c>
      <c r="N25" s="11">
        <f>N$43*'Shares Cameras and Games'!J18</f>
        <v>1.0611590529263744</v>
      </c>
      <c r="O25" s="11">
        <f>O$43*'Shares Cameras and Games'!K18</f>
        <v>1.1411592900541572</v>
      </c>
      <c r="P25" s="11">
        <f>P$43*'Shares Cameras and Games'!L18</f>
        <v>3.2909777463903787</v>
      </c>
      <c r="Q25" s="11">
        <f>Q$43*'Shares Cameras and Games'!M18</f>
        <v>5.7868174963530379</v>
      </c>
      <c r="R25" s="9">
        <f>R$43*'Shares Cameras and Games'!N18</f>
        <v>9.9885347740546688</v>
      </c>
      <c r="S25" s="9">
        <f>S$43*'Shares Cameras and Games'!O18</f>
        <v>12.550075420019914</v>
      </c>
      <c r="T25" s="9">
        <f>T$43*'Shares Cameras and Games'!P18</f>
        <v>13.038911395145528</v>
      </c>
      <c r="U25" s="9">
        <f>U$43*'Shares Cameras and Games'!Q18</f>
        <v>13.015737369129241</v>
      </c>
      <c r="V25" s="9">
        <f>V$43*'Shares Cameras and Games'!R18</f>
        <v>12.088875578318127</v>
      </c>
      <c r="W25" s="9">
        <f>W$43*'Shares Cameras and Games'!S18</f>
        <v>14.02047629296311</v>
      </c>
      <c r="X25" s="9">
        <f>X$43*'Shares Cameras and Games'!T18</f>
        <v>8.3596297835644044</v>
      </c>
      <c r="Y25" s="9">
        <f>Y$43*'Shares Cameras and Games'!U18</f>
        <v>9.9498610566706578</v>
      </c>
      <c r="Z25" s="9">
        <f>Z$43*'Shares Cameras and Games'!V18</f>
        <v>10.170593611297466</v>
      </c>
      <c r="AA25" s="9">
        <f>AA$43*'Shares Cameras and Games'!W18</f>
        <v>12.740025664483786</v>
      </c>
      <c r="AB25" s="9">
        <f>AB$43*'Shares Cameras and Games'!X18</f>
        <v>12.781778887643265</v>
      </c>
      <c r="AC25" s="10">
        <f t="shared" ref="AC25:BE25" si="13">AB25+(AB25*AB$44)</f>
        <v>13.420867832025428</v>
      </c>
      <c r="AD25" s="10">
        <f t="shared" si="13"/>
        <v>14.091911223626699</v>
      </c>
      <c r="AE25" s="10">
        <f t="shared" si="13"/>
        <v>14.796506784808034</v>
      </c>
      <c r="AF25" s="10">
        <f t="shared" si="13"/>
        <v>15.536332124048435</v>
      </c>
      <c r="AG25" s="10">
        <f t="shared" si="13"/>
        <v>16.313148730250859</v>
      </c>
      <c r="AH25" s="10">
        <f t="shared" si="13"/>
        <v>17.1288061667634</v>
      </c>
      <c r="AI25" s="10">
        <f t="shared" si="13"/>
        <v>17.985246475101569</v>
      </c>
      <c r="AJ25" s="10">
        <f t="shared" si="13"/>
        <v>18.884508798856647</v>
      </c>
      <c r="AK25" s="10">
        <f t="shared" si="13"/>
        <v>19.82873423879948</v>
      </c>
      <c r="AL25" s="10">
        <f t="shared" si="13"/>
        <v>20.225308923575469</v>
      </c>
      <c r="AM25" s="10">
        <f t="shared" si="13"/>
        <v>20.62981510204698</v>
      </c>
      <c r="AN25" s="10">
        <f t="shared" si="13"/>
        <v>21.042411404087918</v>
      </c>
      <c r="AO25" s="10">
        <f t="shared" si="13"/>
        <v>21.463259632169677</v>
      </c>
      <c r="AP25" s="10">
        <f t="shared" si="13"/>
        <v>21.892524824813069</v>
      </c>
      <c r="AQ25" s="10">
        <f t="shared" si="13"/>
        <v>22.330375321309329</v>
      </c>
      <c r="AR25" s="10">
        <f t="shared" si="13"/>
        <v>22.776982827735516</v>
      </c>
      <c r="AS25" s="10">
        <f t="shared" si="13"/>
        <v>23.232522484290225</v>
      </c>
      <c r="AT25" s="10">
        <f t="shared" si="13"/>
        <v>23.697172933976031</v>
      </c>
      <c r="AU25" s="10">
        <f t="shared" si="13"/>
        <v>24.171116392655552</v>
      </c>
      <c r="AV25" s="10">
        <f t="shared" si="13"/>
        <v>24.412827556582108</v>
      </c>
      <c r="AW25" s="10">
        <f t="shared" si="13"/>
        <v>24.656955832147929</v>
      </c>
      <c r="AX25" s="10">
        <f t="shared" si="13"/>
        <v>24.903525390469408</v>
      </c>
      <c r="AY25" s="10">
        <f t="shared" si="13"/>
        <v>25.152560644374102</v>
      </c>
      <c r="AZ25" s="10">
        <f t="shared" si="13"/>
        <v>25.404086250817844</v>
      </c>
      <c r="BA25" s="10">
        <f t="shared" si="13"/>
        <v>25.658127113326021</v>
      </c>
      <c r="BB25" s="10">
        <f t="shared" si="13"/>
        <v>25.914708384459281</v>
      </c>
      <c r="BC25" s="10">
        <f t="shared" si="13"/>
        <v>26.173855468303874</v>
      </c>
      <c r="BD25" s="10">
        <f t="shared" si="13"/>
        <v>26.435594022986912</v>
      </c>
      <c r="BE25" s="10">
        <f t="shared" si="13"/>
        <v>26.699949963216781</v>
      </c>
    </row>
    <row r="26" spans="1:57" x14ac:dyDescent="0.35">
      <c r="A26" t="s">
        <v>616</v>
      </c>
      <c r="C26" s="86" t="s">
        <v>3</v>
      </c>
      <c r="D26" s="58" t="s">
        <v>621</v>
      </c>
      <c r="E26" s="59" t="s">
        <v>617</v>
      </c>
      <c r="F26" s="26" t="s">
        <v>53</v>
      </c>
      <c r="G26" s="11">
        <f>G$43*'Shares Cameras and Games'!C19</f>
        <v>3.2686672237598722</v>
      </c>
      <c r="H26" s="11">
        <f>H$43*'Shares Cameras and Games'!D19</f>
        <v>4.3178171391942</v>
      </c>
      <c r="I26" s="11">
        <f>I$43*'Shares Cameras and Games'!E19</f>
        <v>4.8742652330061409</v>
      </c>
      <c r="J26" s="11">
        <f>J$43*'Shares Cameras and Games'!F19</f>
        <v>6.208458961319181</v>
      </c>
      <c r="K26" s="11">
        <f>K$43*'Shares Cameras and Games'!G19</f>
        <v>9.3424266497174635</v>
      </c>
      <c r="L26" s="11">
        <f>L$43*'Shares Cameras and Games'!H19</f>
        <v>11.696262049400774</v>
      </c>
      <c r="M26" s="11">
        <f>M$43*'Shares Cameras and Games'!I19</f>
        <v>15.127594706854891</v>
      </c>
      <c r="N26" s="11">
        <f>N$43*'Shares Cameras and Games'!J19</f>
        <v>21.800230013349495</v>
      </c>
      <c r="O26" s="11">
        <f>O$43*'Shares Cameras and Games'!K19</f>
        <v>23.021237323417434</v>
      </c>
      <c r="P26" s="11">
        <f>P$43*'Shares Cameras and Games'!L19</f>
        <v>27.653858683824723</v>
      </c>
      <c r="Q26" s="11">
        <f>Q$43*'Shares Cameras and Games'!M19</f>
        <v>31.020957903991285</v>
      </c>
      <c r="R26" s="9">
        <f>R$43*'Shares Cameras and Games'!N19</f>
        <v>33.61665608416299</v>
      </c>
      <c r="S26" s="9">
        <f>S$43*'Shares Cameras and Games'!O19</f>
        <v>42.063637416498274</v>
      </c>
      <c r="T26" s="9">
        <f>T$43*'Shares Cameras and Games'!P19</f>
        <v>42.866735692474158</v>
      </c>
      <c r="U26" s="9">
        <f>U$43*'Shares Cameras and Games'!Q19</f>
        <v>41.815053595775751</v>
      </c>
      <c r="V26" s="9">
        <f>V$43*'Shares Cameras and Games'!R19</f>
        <v>41.423652205215625</v>
      </c>
      <c r="W26" s="9">
        <f>W$43*'Shares Cameras and Games'!S19</f>
        <v>48.290197370558204</v>
      </c>
      <c r="X26" s="9">
        <f>X$43*'Shares Cameras and Games'!T19</f>
        <v>52.113724091577645</v>
      </c>
      <c r="Y26" s="9">
        <f>Y$43*'Shares Cameras and Games'!U19</f>
        <v>72.114751879125592</v>
      </c>
      <c r="Z26" s="9">
        <f>Z$43*'Shares Cameras and Games'!V19</f>
        <v>83.186226291726243</v>
      </c>
      <c r="AA26" s="9">
        <f>AA$43*'Shares Cameras and Games'!W19</f>
        <v>103.16418373393205</v>
      </c>
      <c r="AB26" s="9">
        <f>AB$43*'Shares Cameras and Games'!X19</f>
        <v>99.276898873925035</v>
      </c>
      <c r="AC26" s="10">
        <f t="shared" ref="AC26:BE26" si="14">AB26+(AB26*AB$44)</f>
        <v>104.24074381762128</v>
      </c>
      <c r="AD26" s="10">
        <f t="shared" si="14"/>
        <v>109.45278100850234</v>
      </c>
      <c r="AE26" s="10">
        <f t="shared" si="14"/>
        <v>114.92542005892746</v>
      </c>
      <c r="AF26" s="10">
        <f t="shared" si="14"/>
        <v>120.67169106187383</v>
      </c>
      <c r="AG26" s="10">
        <f t="shared" si="14"/>
        <v>126.70527561496752</v>
      </c>
      <c r="AH26" s="10">
        <f t="shared" si="14"/>
        <v>133.04053939571588</v>
      </c>
      <c r="AI26" s="10">
        <f t="shared" si="14"/>
        <v>139.69256636550168</v>
      </c>
      <c r="AJ26" s="10">
        <f t="shared" si="14"/>
        <v>146.67719468377675</v>
      </c>
      <c r="AK26" s="10">
        <f t="shared" si="14"/>
        <v>154.0110544179656</v>
      </c>
      <c r="AL26" s="10">
        <f t="shared" si="14"/>
        <v>157.09127550632491</v>
      </c>
      <c r="AM26" s="10">
        <f t="shared" si="14"/>
        <v>160.2331010164514</v>
      </c>
      <c r="AN26" s="10">
        <f t="shared" si="14"/>
        <v>163.43776303678044</v>
      </c>
      <c r="AO26" s="10">
        <f t="shared" si="14"/>
        <v>166.70651829751606</v>
      </c>
      <c r="AP26" s="10">
        <f t="shared" si="14"/>
        <v>170.04064866346638</v>
      </c>
      <c r="AQ26" s="10">
        <f t="shared" si="14"/>
        <v>173.44146163673571</v>
      </c>
      <c r="AR26" s="10">
        <f t="shared" si="14"/>
        <v>176.91029086947043</v>
      </c>
      <c r="AS26" s="10">
        <f t="shared" si="14"/>
        <v>180.44849668685984</v>
      </c>
      <c r="AT26" s="10">
        <f t="shared" si="14"/>
        <v>184.05746662059704</v>
      </c>
      <c r="AU26" s="10">
        <f t="shared" si="14"/>
        <v>187.73861595300897</v>
      </c>
      <c r="AV26" s="10">
        <f t="shared" si="14"/>
        <v>189.61600211253906</v>
      </c>
      <c r="AW26" s="10">
        <f t="shared" si="14"/>
        <v>191.51216213366445</v>
      </c>
      <c r="AX26" s="10">
        <f t="shared" si="14"/>
        <v>193.4272837550011</v>
      </c>
      <c r="AY26" s="10">
        <f t="shared" si="14"/>
        <v>195.3615565925511</v>
      </c>
      <c r="AZ26" s="10">
        <f t="shared" si="14"/>
        <v>197.3151721584766</v>
      </c>
      <c r="BA26" s="10">
        <f t="shared" si="14"/>
        <v>199.28832388006137</v>
      </c>
      <c r="BB26" s="10">
        <f t="shared" si="14"/>
        <v>201.28120711886197</v>
      </c>
      <c r="BC26" s="10">
        <f t="shared" si="14"/>
        <v>203.29401919005059</v>
      </c>
      <c r="BD26" s="10">
        <f t="shared" si="14"/>
        <v>205.3269593819511</v>
      </c>
      <c r="BE26" s="10">
        <f t="shared" si="14"/>
        <v>207.38022897577062</v>
      </c>
    </row>
    <row r="27" spans="1:57" x14ac:dyDescent="0.35">
      <c r="A27" t="s">
        <v>616</v>
      </c>
      <c r="C27" s="86" t="s">
        <v>3</v>
      </c>
      <c r="D27" s="58" t="s">
        <v>621</v>
      </c>
      <c r="E27" s="59" t="s">
        <v>617</v>
      </c>
      <c r="F27" s="26" t="s">
        <v>54</v>
      </c>
      <c r="G27" s="11">
        <f>G$43*'Shares Cameras and Games'!C20</f>
        <v>29.599791662483465</v>
      </c>
      <c r="H27" s="11">
        <f>H$43*'Shares Cameras and Games'!D20</f>
        <v>36.238968717356776</v>
      </c>
      <c r="I27" s="11">
        <f>I$43*'Shares Cameras and Games'!E20</f>
        <v>34.802840129279495</v>
      </c>
      <c r="J27" s="11">
        <f>J$43*'Shares Cameras and Games'!F20</f>
        <v>43.832863169385917</v>
      </c>
      <c r="K27" s="11">
        <f>K$43*'Shares Cameras and Games'!G20</f>
        <v>58.385201591887622</v>
      </c>
      <c r="L27" s="11">
        <f>L$43*'Shares Cameras and Games'!H20</f>
        <v>83.770240131039429</v>
      </c>
      <c r="M27" s="11">
        <f>M$43*'Shares Cameras and Games'!I20</f>
        <v>98.479968750558854</v>
      </c>
      <c r="N27" s="11">
        <f>N$43*'Shares Cameras and Games'!J20</f>
        <v>126.68933408031494</v>
      </c>
      <c r="O27" s="11">
        <f>O$43*'Shares Cameras and Games'!K20</f>
        <v>178.86611541457745</v>
      </c>
      <c r="P27" s="11">
        <f>P$43*'Shares Cameras and Games'!L20</f>
        <v>229.40545109682017</v>
      </c>
      <c r="Q27" s="11">
        <f>Q$43*'Shares Cameras and Games'!M20</f>
        <v>268.14392831999135</v>
      </c>
      <c r="R27" s="9">
        <f>R$43*'Shares Cameras and Games'!N20</f>
        <v>292.66546603135885</v>
      </c>
      <c r="S27" s="9">
        <f>S$43*'Shares Cameras and Games'!O20</f>
        <v>265.50404219292875</v>
      </c>
      <c r="T27" s="9">
        <f>T$43*'Shares Cameras and Games'!P20</f>
        <v>224.23173783715643</v>
      </c>
      <c r="U27" s="9">
        <f>U$43*'Shares Cameras and Games'!Q20</f>
        <v>247.7696946165797</v>
      </c>
      <c r="V27" s="9">
        <f>V$43*'Shares Cameras and Games'!R20</f>
        <v>271.85503196231781</v>
      </c>
      <c r="W27" s="9">
        <f>W$43*'Shares Cameras and Games'!S20</f>
        <v>273.34227262004634</v>
      </c>
      <c r="X27" s="9">
        <f>X$43*'Shares Cameras and Games'!T20</f>
        <v>326.87407236358951</v>
      </c>
      <c r="Y27" s="9">
        <f>Y$43*'Shares Cameras and Games'!U20</f>
        <v>314.7242550688282</v>
      </c>
      <c r="Z27" s="9">
        <f>Z$43*'Shares Cameras and Games'!V20</f>
        <v>363.32031090920964</v>
      </c>
      <c r="AA27" s="9">
        <f>AA$43*'Shares Cameras and Games'!W20</f>
        <v>370.51403784093003</v>
      </c>
      <c r="AB27" s="9">
        <f>AB$43*'Shares Cameras and Games'!X20</f>
        <v>416.8352125105427</v>
      </c>
      <c r="AC27" s="10">
        <f t="shared" ref="AC27:BE27" si="15">AB27+(AB27*AB$44)</f>
        <v>437.67697313606982</v>
      </c>
      <c r="AD27" s="10">
        <f t="shared" si="15"/>
        <v>459.5608217928733</v>
      </c>
      <c r="AE27" s="10">
        <f t="shared" si="15"/>
        <v>482.53886288251698</v>
      </c>
      <c r="AF27" s="10">
        <f t="shared" si="15"/>
        <v>506.66580602664283</v>
      </c>
      <c r="AG27" s="10">
        <f t="shared" si="15"/>
        <v>531.99909632797494</v>
      </c>
      <c r="AH27" s="10">
        <f t="shared" si="15"/>
        <v>558.59905114437368</v>
      </c>
      <c r="AI27" s="10">
        <f t="shared" si="15"/>
        <v>586.52900370159239</v>
      </c>
      <c r="AJ27" s="10">
        <f t="shared" si="15"/>
        <v>615.85545388667197</v>
      </c>
      <c r="AK27" s="10">
        <f t="shared" si="15"/>
        <v>646.64822658100559</v>
      </c>
      <c r="AL27" s="10">
        <f t="shared" si="15"/>
        <v>659.58119111262567</v>
      </c>
      <c r="AM27" s="10">
        <f t="shared" si="15"/>
        <v>672.77281493487817</v>
      </c>
      <c r="AN27" s="10">
        <f t="shared" si="15"/>
        <v>686.2282712335757</v>
      </c>
      <c r="AO27" s="10">
        <f t="shared" si="15"/>
        <v>699.95283665824718</v>
      </c>
      <c r="AP27" s="10">
        <f t="shared" si="15"/>
        <v>713.95189339141211</v>
      </c>
      <c r="AQ27" s="10">
        <f t="shared" si="15"/>
        <v>728.23093125924038</v>
      </c>
      <c r="AR27" s="10">
        <f t="shared" si="15"/>
        <v>742.79554988442521</v>
      </c>
      <c r="AS27" s="10">
        <f t="shared" si="15"/>
        <v>757.65146088211372</v>
      </c>
      <c r="AT27" s="10">
        <f t="shared" si="15"/>
        <v>772.80449009975598</v>
      </c>
      <c r="AU27" s="10">
        <f t="shared" si="15"/>
        <v>788.26057990175104</v>
      </c>
      <c r="AV27" s="10">
        <f t="shared" si="15"/>
        <v>796.14318570076853</v>
      </c>
      <c r="AW27" s="10">
        <f t="shared" si="15"/>
        <v>804.10461755777624</v>
      </c>
      <c r="AX27" s="10">
        <f t="shared" si="15"/>
        <v>812.14566373335401</v>
      </c>
      <c r="AY27" s="10">
        <f t="shared" si="15"/>
        <v>820.26712037068751</v>
      </c>
      <c r="AZ27" s="10">
        <f t="shared" si="15"/>
        <v>828.46979157439443</v>
      </c>
      <c r="BA27" s="10">
        <f t="shared" si="15"/>
        <v>836.75448949013833</v>
      </c>
      <c r="BB27" s="10">
        <f t="shared" si="15"/>
        <v>845.12203438503968</v>
      </c>
      <c r="BC27" s="10">
        <f t="shared" si="15"/>
        <v>853.57325472889011</v>
      </c>
      <c r="BD27" s="10">
        <f t="shared" si="15"/>
        <v>862.10898727617905</v>
      </c>
      <c r="BE27" s="10">
        <f t="shared" si="15"/>
        <v>870.73007714894084</v>
      </c>
    </row>
    <row r="28" spans="1:57" x14ac:dyDescent="0.35">
      <c r="A28" t="s">
        <v>616</v>
      </c>
      <c r="C28" s="86" t="s">
        <v>3</v>
      </c>
      <c r="D28" s="58" t="s">
        <v>621</v>
      </c>
      <c r="E28" s="59" t="s">
        <v>617</v>
      </c>
      <c r="F28" s="26" t="s">
        <v>55</v>
      </c>
      <c r="G28" s="11">
        <f>G$43*'Shares Cameras and Games'!C21</f>
        <v>0.42060449703911618</v>
      </c>
      <c r="H28" s="11">
        <f>H$43*'Shares Cameras and Games'!D21</f>
        <v>0.44057289171863695</v>
      </c>
      <c r="I28" s="11">
        <f>I$43*'Shares Cameras and Games'!E21</f>
        <v>0.43723296066231127</v>
      </c>
      <c r="J28" s="11">
        <f>J$43*'Shares Cameras and Games'!F21</f>
        <v>0.61370570926123147</v>
      </c>
      <c r="K28" s="11">
        <f>K$43*'Shares Cameras and Games'!G21</f>
        <v>0.85203906888032876</v>
      </c>
      <c r="L28" s="11">
        <f>L$43*'Shares Cameras and Games'!H21</f>
        <v>1.1553367388724023</v>
      </c>
      <c r="M28" s="11">
        <f>M$43*'Shares Cameras and Games'!I21</f>
        <v>1.4203698202977439</v>
      </c>
      <c r="N28" s="11">
        <f>N$43*'Shares Cameras and Games'!J21</f>
        <v>1.5427679627595676</v>
      </c>
      <c r="O28" s="11">
        <f>O$43*'Shares Cameras and Games'!K21</f>
        <v>1.6566859686211821</v>
      </c>
      <c r="P28" s="11">
        <f>P$43*'Shares Cameras and Games'!L21</f>
        <v>1.7588363706279695</v>
      </c>
      <c r="Q28" s="11">
        <f>Q$43*'Shares Cameras and Games'!M21</f>
        <v>2.0427515315747788</v>
      </c>
      <c r="R28" s="9">
        <f>R$43*'Shares Cameras and Games'!N21</f>
        <v>2.8766333234506836</v>
      </c>
      <c r="S28" s="9">
        <f>S$43*'Shares Cameras and Games'!O21</f>
        <v>4.5632007579981799</v>
      </c>
      <c r="T28" s="9">
        <f>T$43*'Shares Cameras and Games'!P21</f>
        <v>4.854614393613474</v>
      </c>
      <c r="U28" s="9">
        <f>U$43*'Shares Cameras and Games'!Q21</f>
        <v>4.9249785413158449</v>
      </c>
      <c r="V28" s="9">
        <f>V$43*'Shares Cameras and Games'!R21</f>
        <v>4.6417851276466591</v>
      </c>
      <c r="W28" s="9">
        <f>W$43*'Shares Cameras and Games'!S21</f>
        <v>5.0121990180591913</v>
      </c>
      <c r="X28" s="9">
        <f>X$43*'Shares Cameras and Games'!T21</f>
        <v>5.7004555191336674</v>
      </c>
      <c r="Y28" s="9">
        <f>Y$43*'Shares Cameras and Games'!U21</f>
        <v>7.2424127113639543</v>
      </c>
      <c r="Z28" s="9">
        <f>Z$43*'Shares Cameras and Games'!V21</f>
        <v>7.0648479250697784</v>
      </c>
      <c r="AA28" s="9">
        <f>AA$43*'Shares Cameras and Games'!W21</f>
        <v>9.683476633589569</v>
      </c>
      <c r="AB28" s="9">
        <f>AB$43*'Shares Cameras and Games'!X21</f>
        <v>10.758046226280664</v>
      </c>
      <c r="AC28" s="10">
        <f t="shared" ref="AC28:BE28" si="16">AB28+(AB28*AB$44)</f>
        <v>11.295948537594697</v>
      </c>
      <c r="AD28" s="10">
        <f t="shared" si="16"/>
        <v>11.860745964474432</v>
      </c>
      <c r="AE28" s="10">
        <f t="shared" si="16"/>
        <v>12.453783262698154</v>
      </c>
      <c r="AF28" s="10">
        <f t="shared" si="16"/>
        <v>13.076472425833062</v>
      </c>
      <c r="AG28" s="10">
        <f t="shared" si="16"/>
        <v>13.730296047124716</v>
      </c>
      <c r="AH28" s="10">
        <f t="shared" si="16"/>
        <v>14.416810849480951</v>
      </c>
      <c r="AI28" s="10">
        <f t="shared" si="16"/>
        <v>15.137651391954998</v>
      </c>
      <c r="AJ28" s="10">
        <f t="shared" si="16"/>
        <v>15.894533961552748</v>
      </c>
      <c r="AK28" s="10">
        <f t="shared" si="16"/>
        <v>16.689260659630385</v>
      </c>
      <c r="AL28" s="10">
        <f t="shared" si="16"/>
        <v>17.023045872822994</v>
      </c>
      <c r="AM28" s="10">
        <f t="shared" si="16"/>
        <v>17.363506790279455</v>
      </c>
      <c r="AN28" s="10">
        <f t="shared" si="16"/>
        <v>17.710776926085046</v>
      </c>
      <c r="AO28" s="10">
        <f t="shared" si="16"/>
        <v>18.064992464606746</v>
      </c>
      <c r="AP28" s="10">
        <f t="shared" si="16"/>
        <v>18.42629231389888</v>
      </c>
      <c r="AQ28" s="10">
        <f t="shared" si="16"/>
        <v>18.79481816017686</v>
      </c>
      <c r="AR28" s="10">
        <f t="shared" si="16"/>
        <v>19.170714523380397</v>
      </c>
      <c r="AS28" s="10">
        <f t="shared" si="16"/>
        <v>19.554128813848006</v>
      </c>
      <c r="AT28" s="10">
        <f t="shared" si="16"/>
        <v>19.945211390124967</v>
      </c>
      <c r="AU28" s="10">
        <f t="shared" si="16"/>
        <v>20.344115617927468</v>
      </c>
      <c r="AV28" s="10">
        <f t="shared" si="16"/>
        <v>20.547556774106742</v>
      </c>
      <c r="AW28" s="10">
        <f t="shared" si="16"/>
        <v>20.75303234184781</v>
      </c>
      <c r="AX28" s="10">
        <f t="shared" si="16"/>
        <v>20.960562665266288</v>
      </c>
      <c r="AY28" s="10">
        <f t="shared" si="16"/>
        <v>21.170168291918952</v>
      </c>
      <c r="AZ28" s="10">
        <f t="shared" si="16"/>
        <v>21.381869974838143</v>
      </c>
      <c r="BA28" s="10">
        <f t="shared" si="16"/>
        <v>21.595688674586523</v>
      </c>
      <c r="BB28" s="10">
        <f t="shared" si="16"/>
        <v>21.811645561332387</v>
      </c>
      <c r="BC28" s="10">
        <f t="shared" si="16"/>
        <v>22.02976201694571</v>
      </c>
      <c r="BD28" s="10">
        <f t="shared" si="16"/>
        <v>22.250059637115168</v>
      </c>
      <c r="BE28" s="10">
        <f t="shared" si="16"/>
        <v>22.47256023348632</v>
      </c>
    </row>
    <row r="29" spans="1:57" x14ac:dyDescent="0.35">
      <c r="A29" t="s">
        <v>616</v>
      </c>
      <c r="C29" s="86" t="s">
        <v>3</v>
      </c>
      <c r="D29" s="58" t="s">
        <v>621</v>
      </c>
      <c r="E29" s="59" t="s">
        <v>617</v>
      </c>
      <c r="F29" s="26" t="s">
        <v>56</v>
      </c>
      <c r="G29" s="11">
        <f>G$43*'Shares Cameras and Games'!C22</f>
        <v>0.59553400770743126</v>
      </c>
      <c r="H29" s="11">
        <f>H$43*'Shares Cameras and Games'!D22</f>
        <v>0.69579558112567375</v>
      </c>
      <c r="I29" s="11">
        <f>I$43*'Shares Cameras and Games'!E22</f>
        <v>0.58108667084681953</v>
      </c>
      <c r="J29" s="11">
        <f>J$43*'Shares Cameras and Games'!F22</f>
        <v>0.70072222616560054</v>
      </c>
      <c r="K29" s="11">
        <f>K$43*'Shares Cameras and Games'!G22</f>
        <v>0.94625965620079255</v>
      </c>
      <c r="L29" s="11">
        <f>L$43*'Shares Cameras and Games'!H22</f>
        <v>1.3684932495987232</v>
      </c>
      <c r="M29" s="11">
        <f>M$43*'Shares Cameras and Games'!I22</f>
        <v>1.9164333874250219</v>
      </c>
      <c r="N29" s="11">
        <f>N$43*'Shares Cameras and Games'!J22</f>
        <v>2.4175530186729013</v>
      </c>
      <c r="O29" s="11">
        <f>O$43*'Shares Cameras and Games'!K22</f>
        <v>2.6146501868609979</v>
      </c>
      <c r="P29" s="11">
        <f>P$43*'Shares Cameras and Games'!L22</f>
        <v>3.2542138475056177</v>
      </c>
      <c r="Q29" s="11">
        <f>Q$43*'Shares Cameras and Games'!M22</f>
        <v>3.6127084117048169</v>
      </c>
      <c r="R29" s="9">
        <f>R$43*'Shares Cameras and Games'!N22</f>
        <v>3.9891233444280823</v>
      </c>
      <c r="S29" s="9">
        <f>S$43*'Shares Cameras and Games'!O22</f>
        <v>5.2940915206341357</v>
      </c>
      <c r="T29" s="9">
        <f>T$43*'Shares Cameras and Games'!P22</f>
        <v>5.6021277188273224</v>
      </c>
      <c r="U29" s="9">
        <f>U$43*'Shares Cameras and Games'!Q22</f>
        <v>7.8411918188440968</v>
      </c>
      <c r="V29" s="9">
        <f>V$43*'Shares Cameras and Games'!R22</f>
        <v>6.6022332558695895</v>
      </c>
      <c r="W29" s="9">
        <f>W$43*'Shares Cameras and Games'!S22</f>
        <v>6.3871194666075635</v>
      </c>
      <c r="X29" s="9">
        <f>X$43*'Shares Cameras and Games'!T22</f>
        <v>5.3284934822193319</v>
      </c>
      <c r="Y29" s="9">
        <f>Y$43*'Shares Cameras and Games'!U22</f>
        <v>8.0461869217044697</v>
      </c>
      <c r="Z29" s="9">
        <f>Z$43*'Shares Cameras and Games'!V22</f>
        <v>11.746422217950029</v>
      </c>
      <c r="AA29" s="9">
        <f>AA$43*'Shares Cameras and Games'!W22</f>
        <v>13.718091322334873</v>
      </c>
      <c r="AB29" s="9">
        <f>AB$43*'Shares Cameras and Games'!X22</f>
        <v>15.240300307077131</v>
      </c>
      <c r="AC29" s="10">
        <f t="shared" ref="AC29:BE29" si="17">AB29+(AB29*AB$44)</f>
        <v>16.002315322430988</v>
      </c>
      <c r="AD29" s="10">
        <f t="shared" si="17"/>
        <v>16.802431088552538</v>
      </c>
      <c r="AE29" s="10">
        <f t="shared" si="17"/>
        <v>17.642552642980164</v>
      </c>
      <c r="AF29" s="10">
        <f t="shared" si="17"/>
        <v>18.524680275129171</v>
      </c>
      <c r="AG29" s="10">
        <f t="shared" si="17"/>
        <v>19.450914288885631</v>
      </c>
      <c r="AH29" s="10">
        <f t="shared" si="17"/>
        <v>20.423460003329911</v>
      </c>
      <c r="AI29" s="10">
        <f t="shared" si="17"/>
        <v>21.444633003496406</v>
      </c>
      <c r="AJ29" s="10">
        <f t="shared" si="17"/>
        <v>22.516864653671227</v>
      </c>
      <c r="AK29" s="10">
        <f t="shared" si="17"/>
        <v>23.642707886354788</v>
      </c>
      <c r="AL29" s="10">
        <f t="shared" si="17"/>
        <v>24.115562044081884</v>
      </c>
      <c r="AM29" s="10">
        <f t="shared" si="17"/>
        <v>24.597873284963523</v>
      </c>
      <c r="AN29" s="10">
        <f t="shared" si="17"/>
        <v>25.089830750662792</v>
      </c>
      <c r="AO29" s="10">
        <f t="shared" si="17"/>
        <v>25.591627365676047</v>
      </c>
      <c r="AP29" s="10">
        <f t="shared" si="17"/>
        <v>26.103459912989567</v>
      </c>
      <c r="AQ29" s="10">
        <f t="shared" si="17"/>
        <v>26.62552911124936</v>
      </c>
      <c r="AR29" s="10">
        <f t="shared" si="17"/>
        <v>27.158039693474347</v>
      </c>
      <c r="AS29" s="10">
        <f t="shared" si="17"/>
        <v>27.701200487343833</v>
      </c>
      <c r="AT29" s="10">
        <f t="shared" si="17"/>
        <v>28.255224497090708</v>
      </c>
      <c r="AU29" s="10">
        <f t="shared" si="17"/>
        <v>28.820328987032521</v>
      </c>
      <c r="AV29" s="10">
        <f t="shared" si="17"/>
        <v>29.108532276902846</v>
      </c>
      <c r="AW29" s="10">
        <f t="shared" si="17"/>
        <v>29.399617599671874</v>
      </c>
      <c r="AX29" s="10">
        <f t="shared" si="17"/>
        <v>29.693613775668592</v>
      </c>
      <c r="AY29" s="10">
        <f t="shared" si="17"/>
        <v>29.990549913425276</v>
      </c>
      <c r="AZ29" s="10">
        <f t="shared" si="17"/>
        <v>30.290455412559528</v>
      </c>
      <c r="BA29" s="10">
        <f t="shared" si="17"/>
        <v>30.593359966685124</v>
      </c>
      <c r="BB29" s="10">
        <f t="shared" si="17"/>
        <v>30.899293566351975</v>
      </c>
      <c r="BC29" s="10">
        <f t="shared" si="17"/>
        <v>31.208286502015493</v>
      </c>
      <c r="BD29" s="10">
        <f t="shared" si="17"/>
        <v>31.520369367035649</v>
      </c>
      <c r="BE29" s="10">
        <f t="shared" si="17"/>
        <v>31.835573060706004</v>
      </c>
    </row>
    <row r="30" spans="1:57" x14ac:dyDescent="0.35">
      <c r="A30" t="s">
        <v>616</v>
      </c>
      <c r="C30" s="86" t="s">
        <v>3</v>
      </c>
      <c r="D30" s="58" t="s">
        <v>621</v>
      </c>
      <c r="E30" s="59" t="s">
        <v>617</v>
      </c>
      <c r="F30" s="26" t="s">
        <v>57</v>
      </c>
      <c r="G30" s="11">
        <f>G$43*'Shares Cameras and Games'!C23</f>
        <v>0.72722437058764666</v>
      </c>
      <c r="H30" s="11">
        <f>H$43*'Shares Cameras and Games'!D23</f>
        <v>0.88007685787955736</v>
      </c>
      <c r="I30" s="11">
        <f>I$43*'Shares Cameras and Games'!E23</f>
        <v>0.96640256138819991</v>
      </c>
      <c r="J30" s="11">
        <f>J$43*'Shares Cameras and Games'!F23</f>
        <v>1.1990538222479838</v>
      </c>
      <c r="K30" s="11">
        <f>K$43*'Shares Cameras and Games'!G23</f>
        <v>1.5464730373951117</v>
      </c>
      <c r="L30" s="11">
        <f>L$43*'Shares Cameras and Games'!H23</f>
        <v>1.6459807196605742</v>
      </c>
      <c r="M30" s="11">
        <f>M$43*'Shares Cameras and Games'!I23</f>
        <v>1.7581284532378756</v>
      </c>
      <c r="N30" s="11">
        <f>N$43*'Shares Cameras and Games'!J23</f>
        <v>1.7548992877618002</v>
      </c>
      <c r="O30" s="11">
        <f>O$43*'Shares Cameras and Games'!K23</f>
        <v>2.1092512504806473</v>
      </c>
      <c r="P30" s="11">
        <f>P$43*'Shares Cameras and Games'!L23</f>
        <v>2.9192838495667122</v>
      </c>
      <c r="Q30" s="11">
        <f>Q$43*'Shares Cameras and Games'!M23</f>
        <v>3.4644090841688064</v>
      </c>
      <c r="R30" s="9">
        <f>R$43*'Shares Cameras and Games'!N23</f>
        <v>4.6225186756771937</v>
      </c>
      <c r="S30" s="9">
        <f>S$43*'Shares Cameras and Games'!O23</f>
        <v>5.926547458111795</v>
      </c>
      <c r="T30" s="9">
        <f>T$43*'Shares Cameras and Games'!P23</f>
        <v>6.1237946082572465</v>
      </c>
      <c r="U30" s="9">
        <f>U$43*'Shares Cameras and Games'!Q23</f>
        <v>6.0471075223839685</v>
      </c>
      <c r="V30" s="9">
        <f>V$43*'Shares Cameras and Games'!R23</f>
        <v>5.9732324306835762</v>
      </c>
      <c r="W30" s="9">
        <f>W$43*'Shares Cameras and Games'!S23</f>
        <v>6.5515739484058049</v>
      </c>
      <c r="X30" s="9">
        <f>X$43*'Shares Cameras and Games'!T23</f>
        <v>7.0983286514907507</v>
      </c>
      <c r="Y30" s="9">
        <f>Y$43*'Shares Cameras and Games'!U23</f>
        <v>8.6505157495159697</v>
      </c>
      <c r="Z30" s="9">
        <f>Z$43*'Shares Cameras and Games'!V23</f>
        <v>11.064616661821116</v>
      </c>
      <c r="AA30" s="9">
        <f>AA$43*'Shares Cameras and Games'!W23</f>
        <v>13.654442889194387</v>
      </c>
      <c r="AB30" s="9">
        <f>AB$43*'Shares Cameras and Games'!X23</f>
        <v>12.869974544124078</v>
      </c>
      <c r="AC30" s="10">
        <f t="shared" ref="AC30:BE30" si="18">AB30+(AB30*AB$44)</f>
        <v>13.513473271330282</v>
      </c>
      <c r="AD30" s="10">
        <f t="shared" si="18"/>
        <v>14.189146934896796</v>
      </c>
      <c r="AE30" s="10">
        <f t="shared" si="18"/>
        <v>14.898604281641635</v>
      </c>
      <c r="AF30" s="10">
        <f t="shared" si="18"/>
        <v>15.643534495723717</v>
      </c>
      <c r="AG30" s="10">
        <f t="shared" si="18"/>
        <v>16.425711220509903</v>
      </c>
      <c r="AH30" s="10">
        <f t="shared" si="18"/>
        <v>17.246996781535398</v>
      </c>
      <c r="AI30" s="10">
        <f t="shared" si="18"/>
        <v>18.109346620612168</v>
      </c>
      <c r="AJ30" s="10">
        <f t="shared" si="18"/>
        <v>19.014813951642775</v>
      </c>
      <c r="AK30" s="10">
        <f t="shared" si="18"/>
        <v>19.965554649224913</v>
      </c>
      <c r="AL30" s="10">
        <f t="shared" si="18"/>
        <v>20.36486574220941</v>
      </c>
      <c r="AM30" s="10">
        <f t="shared" si="18"/>
        <v>20.7721630570536</v>
      </c>
      <c r="AN30" s="10">
        <f t="shared" si="18"/>
        <v>21.187606318194671</v>
      </c>
      <c r="AO30" s="10">
        <f t="shared" si="18"/>
        <v>21.611358444558565</v>
      </c>
      <c r="AP30" s="10">
        <f t="shared" si="18"/>
        <v>22.043585613449736</v>
      </c>
      <c r="AQ30" s="10">
        <f t="shared" si="18"/>
        <v>22.484457325718729</v>
      </c>
      <c r="AR30" s="10">
        <f t="shared" si="18"/>
        <v>22.934146472233103</v>
      </c>
      <c r="AS30" s="10">
        <f t="shared" si="18"/>
        <v>23.392829401677766</v>
      </c>
      <c r="AT30" s="10">
        <f t="shared" si="18"/>
        <v>23.860685989711321</v>
      </c>
      <c r="AU30" s="10">
        <f t="shared" si="18"/>
        <v>24.337899709505546</v>
      </c>
      <c r="AV30" s="10">
        <f t="shared" si="18"/>
        <v>24.581278706600603</v>
      </c>
      <c r="AW30" s="10">
        <f t="shared" si="18"/>
        <v>24.827091493666607</v>
      </c>
      <c r="AX30" s="10">
        <f t="shared" si="18"/>
        <v>25.075362408603272</v>
      </c>
      <c r="AY30" s="10">
        <f t="shared" si="18"/>
        <v>25.326116032689306</v>
      </c>
      <c r="AZ30" s="10">
        <f t="shared" si="18"/>
        <v>25.579377193016199</v>
      </c>
      <c r="BA30" s="10">
        <f t="shared" si="18"/>
        <v>25.835170964946361</v>
      </c>
      <c r="BB30" s="10">
        <f t="shared" si="18"/>
        <v>26.093522674595825</v>
      </c>
      <c r="BC30" s="10">
        <f t="shared" si="18"/>
        <v>26.354457901341782</v>
      </c>
      <c r="BD30" s="10">
        <f t="shared" si="18"/>
        <v>26.618002480355198</v>
      </c>
      <c r="BE30" s="10">
        <f t="shared" si="18"/>
        <v>26.884182505158751</v>
      </c>
    </row>
    <row r="31" spans="1:57" x14ac:dyDescent="0.35">
      <c r="A31" t="s">
        <v>616</v>
      </c>
      <c r="C31" s="86" t="s">
        <v>3</v>
      </c>
      <c r="D31" s="58" t="s">
        <v>621</v>
      </c>
      <c r="E31" s="59" t="s">
        <v>617</v>
      </c>
      <c r="F31" s="26" t="s">
        <v>58</v>
      </c>
      <c r="G31" s="11">
        <f>G$43*'Shares Cameras and Games'!C24</f>
        <v>0.17026342929919447</v>
      </c>
      <c r="H31" s="11">
        <f>H$43*'Shares Cameras and Games'!D24</f>
        <v>0.21271571362703548</v>
      </c>
      <c r="I31" s="11">
        <f>I$43*'Shares Cameras and Games'!E24</f>
        <v>0.26703988553940478</v>
      </c>
      <c r="J31" s="11">
        <f>J$43*'Shares Cameras and Games'!F24</f>
        <v>0.35542370670549273</v>
      </c>
      <c r="K31" s="11">
        <f>K$43*'Shares Cameras and Games'!G24</f>
        <v>0.45928052863307839</v>
      </c>
      <c r="L31" s="11">
        <f>L$43*'Shares Cameras and Games'!H24</f>
        <v>0.52284359762225796</v>
      </c>
      <c r="M31" s="11">
        <f>M$43*'Shares Cameras and Games'!I24</f>
        <v>0.61625272613394677</v>
      </c>
      <c r="N31" s="11">
        <f>N$43*'Shares Cameras and Games'!J24</f>
        <v>0.72443870495115859</v>
      </c>
      <c r="O31" s="11">
        <f>O$43*'Shares Cameras and Games'!K24</f>
        <v>0.70887295942861128</v>
      </c>
      <c r="P31" s="11">
        <f>P$43*'Shares Cameras and Games'!L24</f>
        <v>0.88197351896376874</v>
      </c>
      <c r="Q31" s="11">
        <f>Q$43*'Shares Cameras and Games'!M24</f>
        <v>1.0456317098666084</v>
      </c>
      <c r="R31" s="9">
        <f>R$43*'Shares Cameras and Games'!N24</f>
        <v>1.3689156399904974</v>
      </c>
      <c r="S31" s="9">
        <f>S$43*'Shares Cameras and Games'!O24</f>
        <v>1.6413075617481119</v>
      </c>
      <c r="T31" s="9">
        <f>T$43*'Shares Cameras and Games'!P24</f>
        <v>1.6523171251060111</v>
      </c>
      <c r="U31" s="9">
        <f>U$43*'Shares Cameras and Games'!Q24</f>
        <v>1.1738805120112341</v>
      </c>
      <c r="V31" s="9">
        <f>V$43*'Shares Cameras and Games'!R24</f>
        <v>0.90806856987741846</v>
      </c>
      <c r="W31" s="9">
        <f>W$43*'Shares Cameras and Games'!S24</f>
        <v>1.1146349747147666</v>
      </c>
      <c r="X31" s="9">
        <f>X$43*'Shares Cameras and Games'!T24</f>
        <v>1.0387739589893181</v>
      </c>
      <c r="Y31" s="9">
        <f>Y$43*'Shares Cameras and Games'!U24</f>
        <v>1.4090054765430668</v>
      </c>
      <c r="Z31" s="9">
        <f>Z$43*'Shares Cameras and Games'!V24</f>
        <v>1.76761160357976</v>
      </c>
      <c r="AA31" s="9">
        <f>AA$43*'Shares Cameras and Games'!W24</f>
        <v>1.784915680532694</v>
      </c>
      <c r="AB31" s="9">
        <f>AB$43*'Shares Cameras and Games'!X24</f>
        <v>1.0400550092023837</v>
      </c>
      <c r="AC31" s="10">
        <f t="shared" ref="AC31:BE31" si="19">AB31+(AB31*AB$44)</f>
        <v>1.092057759662503</v>
      </c>
      <c r="AD31" s="10">
        <f t="shared" si="19"/>
        <v>1.146660647645628</v>
      </c>
      <c r="AE31" s="10">
        <f t="shared" si="19"/>
        <v>1.2039936800279094</v>
      </c>
      <c r="AF31" s="10">
        <f t="shared" si="19"/>
        <v>1.2641933640293048</v>
      </c>
      <c r="AG31" s="10">
        <f t="shared" si="19"/>
        <v>1.3274030322307702</v>
      </c>
      <c r="AH31" s="10">
        <f t="shared" si="19"/>
        <v>1.3937731838423086</v>
      </c>
      <c r="AI31" s="10">
        <f t="shared" si="19"/>
        <v>1.4634618430344242</v>
      </c>
      <c r="AJ31" s="10">
        <f t="shared" si="19"/>
        <v>1.5366349351861455</v>
      </c>
      <c r="AK31" s="10">
        <f t="shared" si="19"/>
        <v>1.6134666819454528</v>
      </c>
      <c r="AL31" s="10">
        <f t="shared" si="19"/>
        <v>1.6457360155843619</v>
      </c>
      <c r="AM31" s="10">
        <f t="shared" si="19"/>
        <v>1.6786507358960492</v>
      </c>
      <c r="AN31" s="10">
        <f t="shared" si="19"/>
        <v>1.7122237506139701</v>
      </c>
      <c r="AO31" s="10">
        <f t="shared" si="19"/>
        <v>1.7464682256262496</v>
      </c>
      <c r="AP31" s="10">
        <f t="shared" si="19"/>
        <v>1.7813975901387746</v>
      </c>
      <c r="AQ31" s="10">
        <f t="shared" si="19"/>
        <v>1.8170255419415502</v>
      </c>
      <c r="AR31" s="10">
        <f t="shared" si="19"/>
        <v>1.8533660527803812</v>
      </c>
      <c r="AS31" s="10">
        <f t="shared" si="19"/>
        <v>1.8904333738359889</v>
      </c>
      <c r="AT31" s="10">
        <f t="shared" si="19"/>
        <v>1.9282420413127086</v>
      </c>
      <c r="AU31" s="10">
        <f t="shared" si="19"/>
        <v>1.9668068821389628</v>
      </c>
      <c r="AV31" s="10">
        <f t="shared" si="19"/>
        <v>1.9864749509603525</v>
      </c>
      <c r="AW31" s="10">
        <f t="shared" si="19"/>
        <v>2.0063397004699559</v>
      </c>
      <c r="AX31" s="10">
        <f t="shared" si="19"/>
        <v>2.0264030974746556</v>
      </c>
      <c r="AY31" s="10">
        <f t="shared" si="19"/>
        <v>2.046667128449402</v>
      </c>
      <c r="AZ31" s="10">
        <f t="shared" si="19"/>
        <v>2.0671337997338961</v>
      </c>
      <c r="BA31" s="10">
        <f t="shared" si="19"/>
        <v>2.0878051377312352</v>
      </c>
      <c r="BB31" s="10">
        <f t="shared" si="19"/>
        <v>2.1086831891085476</v>
      </c>
      <c r="BC31" s="10">
        <f t="shared" si="19"/>
        <v>2.1297700209996329</v>
      </c>
      <c r="BD31" s="10">
        <f t="shared" si="19"/>
        <v>2.1510677212096292</v>
      </c>
      <c r="BE31" s="10">
        <f t="shared" si="19"/>
        <v>2.1725783984217255</v>
      </c>
    </row>
    <row r="32" spans="1:57" x14ac:dyDescent="0.35">
      <c r="A32" t="s">
        <v>616</v>
      </c>
      <c r="C32" s="86" t="s">
        <v>3</v>
      </c>
      <c r="D32" s="58" t="s">
        <v>621</v>
      </c>
      <c r="E32" s="59" t="s">
        <v>617</v>
      </c>
      <c r="F32" s="26" t="s">
        <v>59</v>
      </c>
      <c r="G32" s="11">
        <f>G$43*'Shares Cameras and Games'!C25</f>
        <v>21.017332723733411</v>
      </c>
      <c r="H32" s="11">
        <f>H$43*'Shares Cameras and Games'!D25</f>
        <v>25.739369059767085</v>
      </c>
      <c r="I32" s="11">
        <f>I$43*'Shares Cameras and Games'!E25</f>
        <v>25.07788139880714</v>
      </c>
      <c r="J32" s="11">
        <f>J$43*'Shares Cameras and Games'!F25</f>
        <v>29.310712329952409</v>
      </c>
      <c r="K32" s="11">
        <f>K$43*'Shares Cameras and Games'!G25</f>
        <v>35.302850180421451</v>
      </c>
      <c r="L32" s="11">
        <f>L$43*'Shares Cameras and Games'!H25</f>
        <v>40.964698271326625</v>
      </c>
      <c r="M32" s="11">
        <f>M$43*'Shares Cameras and Games'!I25</f>
        <v>52.122822352475183</v>
      </c>
      <c r="N32" s="11">
        <f>N$43*'Shares Cameras and Games'!J25</f>
        <v>62.224293588604084</v>
      </c>
      <c r="O32" s="11">
        <f>O$43*'Shares Cameras and Games'!K25</f>
        <v>74.825614759744724</v>
      </c>
      <c r="P32" s="11">
        <f>P$43*'Shares Cameras and Games'!L25</f>
        <v>92.309963828951496</v>
      </c>
      <c r="Q32" s="11">
        <f>Q$43*'Shares Cameras and Games'!M25</f>
        <v>101.73407524017999</v>
      </c>
      <c r="R32" s="9">
        <f>R$43*'Shares Cameras and Games'!N25</f>
        <v>125.27497694188594</v>
      </c>
      <c r="S32" s="9">
        <f>S$43*'Shares Cameras and Games'!O25</f>
        <v>171.42755902461215</v>
      </c>
      <c r="T32" s="9">
        <f>T$43*'Shares Cameras and Games'!P25</f>
        <v>173.86927212005463</v>
      </c>
      <c r="U32" s="9">
        <f>U$43*'Shares Cameras and Games'!Q25</f>
        <v>177.66152708211047</v>
      </c>
      <c r="V32" s="9">
        <f>V$43*'Shares Cameras and Games'!R25</f>
        <v>168.81463982448713</v>
      </c>
      <c r="W32" s="9">
        <f>W$43*'Shares Cameras and Games'!S25</f>
        <v>180.72163880471126</v>
      </c>
      <c r="X32" s="9">
        <f>X$43*'Shares Cameras and Games'!T25</f>
        <v>175.53059737985024</v>
      </c>
      <c r="Y32" s="9">
        <f>Y$43*'Shares Cameras and Games'!U25</f>
        <v>232.2374116035507</v>
      </c>
      <c r="Z32" s="9">
        <f>Z$43*'Shares Cameras and Games'!V25</f>
        <v>258.3915288585473</v>
      </c>
      <c r="AA32" s="9">
        <f>AA$43*'Shares Cameras and Games'!W25</f>
        <v>331.03175048906866</v>
      </c>
      <c r="AB32" s="9">
        <f>AB$43*'Shares Cameras and Games'!X25</f>
        <v>340.38559682519525</v>
      </c>
      <c r="AC32" s="10">
        <f t="shared" ref="AC32:BE32" si="20">AB32+(AB32*AB$44)</f>
        <v>357.40487666645504</v>
      </c>
      <c r="AD32" s="10">
        <f t="shared" si="20"/>
        <v>375.27512049977781</v>
      </c>
      <c r="AE32" s="10">
        <f t="shared" si="20"/>
        <v>394.03887652476669</v>
      </c>
      <c r="AF32" s="10">
        <f t="shared" si="20"/>
        <v>413.74082035100503</v>
      </c>
      <c r="AG32" s="10">
        <f t="shared" si="20"/>
        <v>434.42786136855528</v>
      </c>
      <c r="AH32" s="10">
        <f t="shared" si="20"/>
        <v>456.14925443698303</v>
      </c>
      <c r="AI32" s="10">
        <f t="shared" si="20"/>
        <v>478.95671715883219</v>
      </c>
      <c r="AJ32" s="10">
        <f t="shared" si="20"/>
        <v>502.90455301677378</v>
      </c>
      <c r="AK32" s="10">
        <f t="shared" si="20"/>
        <v>528.04978066761248</v>
      </c>
      <c r="AL32" s="10">
        <f t="shared" si="20"/>
        <v>538.61077628096473</v>
      </c>
      <c r="AM32" s="10">
        <f t="shared" si="20"/>
        <v>549.38299180658407</v>
      </c>
      <c r="AN32" s="10">
        <f t="shared" si="20"/>
        <v>560.37065164271576</v>
      </c>
      <c r="AO32" s="10">
        <f t="shared" si="20"/>
        <v>571.57806467557009</v>
      </c>
      <c r="AP32" s="10">
        <f t="shared" si="20"/>
        <v>583.00962596908153</v>
      </c>
      <c r="AQ32" s="10">
        <f t="shared" si="20"/>
        <v>594.66981848846319</v>
      </c>
      <c r="AR32" s="10">
        <f t="shared" si="20"/>
        <v>606.56321485823241</v>
      </c>
      <c r="AS32" s="10">
        <f t="shared" si="20"/>
        <v>618.69447915539706</v>
      </c>
      <c r="AT32" s="10">
        <f t="shared" si="20"/>
        <v>631.068368738505</v>
      </c>
      <c r="AU32" s="10">
        <f t="shared" si="20"/>
        <v>643.6897361132751</v>
      </c>
      <c r="AV32" s="10">
        <f t="shared" si="20"/>
        <v>650.12663347440787</v>
      </c>
      <c r="AW32" s="10">
        <f t="shared" si="20"/>
        <v>656.62789980915193</v>
      </c>
      <c r="AX32" s="10">
        <f t="shared" si="20"/>
        <v>663.19417880724347</v>
      </c>
      <c r="AY32" s="10">
        <f t="shared" si="20"/>
        <v>669.82612059531596</v>
      </c>
      <c r="AZ32" s="10">
        <f t="shared" si="20"/>
        <v>676.5243818012691</v>
      </c>
      <c r="BA32" s="10">
        <f t="shared" si="20"/>
        <v>683.28962561928176</v>
      </c>
      <c r="BB32" s="10">
        <f t="shared" si="20"/>
        <v>690.1225218754746</v>
      </c>
      <c r="BC32" s="10">
        <f t="shared" si="20"/>
        <v>697.02374709422929</v>
      </c>
      <c r="BD32" s="10">
        <f t="shared" si="20"/>
        <v>703.99398456517156</v>
      </c>
      <c r="BE32" s="10">
        <f t="shared" si="20"/>
        <v>711.03392441082326</v>
      </c>
    </row>
    <row r="33" spans="1:57" x14ac:dyDescent="0.35">
      <c r="A33" t="s">
        <v>616</v>
      </c>
      <c r="C33" s="86" t="s">
        <v>3</v>
      </c>
      <c r="D33" s="58" t="s">
        <v>621</v>
      </c>
      <c r="E33" s="59" t="s">
        <v>617</v>
      </c>
      <c r="F33" s="26" t="s">
        <v>60</v>
      </c>
      <c r="G33" s="11">
        <f>G$43*'Shares Cameras and Games'!C26</f>
        <v>6.3773629629014392</v>
      </c>
      <c r="H33" s="11">
        <f>H$43*'Shares Cameras and Games'!D26</f>
        <v>6.9981738481689817</v>
      </c>
      <c r="I33" s="11">
        <f>I$43*'Shares Cameras and Games'!E26</f>
        <v>8.1136055710872697</v>
      </c>
      <c r="J33" s="11">
        <f>J$43*'Shares Cameras and Games'!F26</f>
        <v>13.231553966254907</v>
      </c>
      <c r="K33" s="11">
        <f>K$43*'Shares Cameras and Games'!G26</f>
        <v>18.756918322037514</v>
      </c>
      <c r="L33" s="11">
        <f>L$43*'Shares Cameras and Games'!H26</f>
        <v>20.409441670307039</v>
      </c>
      <c r="M33" s="11">
        <f>M$43*'Shares Cameras and Games'!I26</f>
        <v>22.99791387700694</v>
      </c>
      <c r="N33" s="11">
        <f>N$43*'Shares Cameras and Games'!J26</f>
        <v>20.127659153246466</v>
      </c>
      <c r="O33" s="11">
        <f>O$43*'Shares Cameras and Games'!K26</f>
        <v>42.062599588114303</v>
      </c>
      <c r="P33" s="11">
        <f>P$43*'Shares Cameras and Games'!L26</f>
        <v>79.32343183311778</v>
      </c>
      <c r="Q33" s="11">
        <f>Q$43*'Shares Cameras and Games'!M26</f>
        <v>122.67380001074358</v>
      </c>
      <c r="R33" s="9">
        <f>R$43*'Shares Cameras and Games'!N26</f>
        <v>158.640091194696</v>
      </c>
      <c r="S33" s="9">
        <f>S$43*'Shares Cameras and Games'!O26</f>
        <v>201.88818976702154</v>
      </c>
      <c r="T33" s="9">
        <f>T$43*'Shares Cameras and Games'!P26</f>
        <v>211.64097490676167</v>
      </c>
      <c r="U33" s="9">
        <f>U$43*'Shares Cameras and Games'!Q26</f>
        <v>211.81963013290618</v>
      </c>
      <c r="V33" s="9">
        <f>V$43*'Shares Cameras and Games'!R26</f>
        <v>197.29159686983306</v>
      </c>
      <c r="W33" s="9">
        <f>W$43*'Shares Cameras and Games'!S26</f>
        <v>223.41873907628172</v>
      </c>
      <c r="X33" s="9">
        <f>X$43*'Shares Cameras and Games'!T26</f>
        <v>137.14237481632779</v>
      </c>
      <c r="Y33" s="9">
        <f>Y$43*'Shares Cameras and Games'!U26</f>
        <v>159.27188583224518</v>
      </c>
      <c r="Z33" s="9">
        <f>Z$43*'Shares Cameras and Games'!V26</f>
        <v>160.59410248720889</v>
      </c>
      <c r="AA33" s="9">
        <f>AA$43*'Shares Cameras and Games'!W26</f>
        <v>197.98912465902126</v>
      </c>
      <c r="AB33" s="9">
        <f>AB$43*'Shares Cameras and Games'!X26</f>
        <v>196.06772448666811</v>
      </c>
      <c r="AC33" s="10">
        <f t="shared" ref="AC33:BE33" si="21">AB33+(AB33*AB$44)</f>
        <v>205.87111071100151</v>
      </c>
      <c r="AD33" s="10">
        <f t="shared" si="21"/>
        <v>216.16466624655158</v>
      </c>
      <c r="AE33" s="10">
        <f t="shared" si="21"/>
        <v>226.97289955887916</v>
      </c>
      <c r="AF33" s="10">
        <f t="shared" si="21"/>
        <v>238.32154453682313</v>
      </c>
      <c r="AG33" s="10">
        <f t="shared" si="21"/>
        <v>250.23762176366429</v>
      </c>
      <c r="AH33" s="10">
        <f t="shared" si="21"/>
        <v>262.74950285184752</v>
      </c>
      <c r="AI33" s="10">
        <f t="shared" si="21"/>
        <v>275.88697799443992</v>
      </c>
      <c r="AJ33" s="10">
        <f t="shared" si="21"/>
        <v>289.68132689416188</v>
      </c>
      <c r="AK33" s="10">
        <f t="shared" si="21"/>
        <v>304.16539323886997</v>
      </c>
      <c r="AL33" s="10">
        <f t="shared" si="21"/>
        <v>310.24870110364736</v>
      </c>
      <c r="AM33" s="10">
        <f t="shared" si="21"/>
        <v>316.45367512572034</v>
      </c>
      <c r="AN33" s="10">
        <f t="shared" si="21"/>
        <v>322.78274862823474</v>
      </c>
      <c r="AO33" s="10">
        <f t="shared" si="21"/>
        <v>329.23840360079942</v>
      </c>
      <c r="AP33" s="10">
        <f t="shared" si="21"/>
        <v>335.82317167281542</v>
      </c>
      <c r="AQ33" s="10">
        <f t="shared" si="21"/>
        <v>342.5396351062717</v>
      </c>
      <c r="AR33" s="10">
        <f t="shared" si="21"/>
        <v>349.39042780839713</v>
      </c>
      <c r="AS33" s="10">
        <f t="shared" si="21"/>
        <v>356.37823636456505</v>
      </c>
      <c r="AT33" s="10">
        <f t="shared" si="21"/>
        <v>363.50580109185637</v>
      </c>
      <c r="AU33" s="10">
        <f t="shared" si="21"/>
        <v>370.77591711369348</v>
      </c>
      <c r="AV33" s="10">
        <f t="shared" si="21"/>
        <v>374.48367628483044</v>
      </c>
      <c r="AW33" s="10">
        <f t="shared" si="21"/>
        <v>378.22851304767875</v>
      </c>
      <c r="AX33" s="10">
        <f t="shared" si="21"/>
        <v>382.01079817815554</v>
      </c>
      <c r="AY33" s="10">
        <f t="shared" si="21"/>
        <v>385.83090615993711</v>
      </c>
      <c r="AZ33" s="10">
        <f t="shared" si="21"/>
        <v>389.68921522153647</v>
      </c>
      <c r="BA33" s="10">
        <f t="shared" si="21"/>
        <v>393.58610737375182</v>
      </c>
      <c r="BB33" s="10">
        <f t="shared" si="21"/>
        <v>397.52196844748931</v>
      </c>
      <c r="BC33" s="10">
        <f t="shared" si="21"/>
        <v>401.49718813196421</v>
      </c>
      <c r="BD33" s="10">
        <f t="shared" si="21"/>
        <v>405.51216001328385</v>
      </c>
      <c r="BE33" s="10">
        <f t="shared" si="21"/>
        <v>409.5672816134167</v>
      </c>
    </row>
    <row r="34" spans="1:57" x14ac:dyDescent="0.35">
      <c r="A34" t="s">
        <v>616</v>
      </c>
      <c r="C34" s="86" t="s">
        <v>3</v>
      </c>
      <c r="D34" s="58" t="s">
        <v>621</v>
      </c>
      <c r="E34" s="59" t="s">
        <v>617</v>
      </c>
      <c r="F34" s="26" t="s">
        <v>61</v>
      </c>
      <c r="G34" s="11">
        <f>G$43*'Shares Cameras and Games'!C27</f>
        <v>9.6070779106881119</v>
      </c>
      <c r="H34" s="11">
        <f>H$43*'Shares Cameras and Games'!D27</f>
        <v>9.59760360510837</v>
      </c>
      <c r="I34" s="11">
        <f>I$43*'Shares Cameras and Games'!E27</f>
        <v>9.8655168381048792</v>
      </c>
      <c r="J34" s="11">
        <f>J$43*'Shares Cameras and Games'!F27</f>
        <v>14.091012223005704</v>
      </c>
      <c r="K34" s="11">
        <f>K$43*'Shares Cameras and Games'!G27</f>
        <v>24.198247698815258</v>
      </c>
      <c r="L34" s="11">
        <f>L$43*'Shares Cameras and Games'!H27</f>
        <v>38.927889181176582</v>
      </c>
      <c r="M34" s="11">
        <f>M$43*'Shares Cameras and Games'!I27</f>
        <v>51.792672043427132</v>
      </c>
      <c r="N34" s="11">
        <f>N$43*'Shares Cameras and Games'!J27</f>
        <v>67.02784482406139</v>
      </c>
      <c r="O34" s="11">
        <f>O$43*'Shares Cameras and Games'!K27</f>
        <v>78.919560519851615</v>
      </c>
      <c r="P34" s="11">
        <f>P$43*'Shares Cameras and Games'!L27</f>
        <v>96.233167166711212</v>
      </c>
      <c r="Q34" s="11">
        <f>Q$43*'Shares Cameras and Games'!M27</f>
        <v>101.90270861734726</v>
      </c>
      <c r="R34" s="9">
        <f>R$43*'Shares Cameras and Games'!N27</f>
        <v>111.19988126808076</v>
      </c>
      <c r="S34" s="9">
        <f>S$43*'Shares Cameras and Games'!O27</f>
        <v>154.40791596448975</v>
      </c>
      <c r="T34" s="9">
        <f>T$43*'Shares Cameras and Games'!P27</f>
        <v>139.85085272078891</v>
      </c>
      <c r="U34" s="9">
        <f>U$43*'Shares Cameras and Games'!Q27</f>
        <v>128.24488215722042</v>
      </c>
      <c r="V34" s="9">
        <f>V$43*'Shares Cameras and Games'!R27</f>
        <v>115.0354979554064</v>
      </c>
      <c r="W34" s="9">
        <f>W$43*'Shares Cameras and Games'!S27</f>
        <v>123.18266976171108</v>
      </c>
      <c r="X34" s="9">
        <f>X$43*'Shares Cameras and Games'!T27</f>
        <v>125.15572804003234</v>
      </c>
      <c r="Y34" s="9">
        <f>Y$43*'Shares Cameras and Games'!U27</f>
        <v>172.75084841808956</v>
      </c>
      <c r="Z34" s="9">
        <f>Z$43*'Shares Cameras and Games'!V27</f>
        <v>136.24086189407925</v>
      </c>
      <c r="AA34" s="9">
        <f>AA$43*'Shares Cameras and Games'!W27</f>
        <v>187.91116156495545</v>
      </c>
      <c r="AB34" s="9">
        <f>AB$43*'Shares Cameras and Games'!X27</f>
        <v>207.87014521744479</v>
      </c>
      <c r="AC34" s="10">
        <f t="shared" ref="AC34:BE34" si="22">AB34+(AB34*AB$44)</f>
        <v>218.26365247831703</v>
      </c>
      <c r="AD34" s="10">
        <f t="shared" si="22"/>
        <v>229.17683510223287</v>
      </c>
      <c r="AE34" s="10">
        <f t="shared" si="22"/>
        <v>240.63567685734452</v>
      </c>
      <c r="AF34" s="10">
        <f t="shared" si="22"/>
        <v>252.66746070021173</v>
      </c>
      <c r="AG34" s="10">
        <f t="shared" si="22"/>
        <v>265.30083373522234</v>
      </c>
      <c r="AH34" s="10">
        <f t="shared" si="22"/>
        <v>278.56587542198343</v>
      </c>
      <c r="AI34" s="10">
        <f t="shared" si="22"/>
        <v>292.4941691930826</v>
      </c>
      <c r="AJ34" s="10">
        <f t="shared" si="22"/>
        <v>307.11887765273673</v>
      </c>
      <c r="AK34" s="10">
        <f t="shared" si="22"/>
        <v>322.47482153537356</v>
      </c>
      <c r="AL34" s="10">
        <f t="shared" si="22"/>
        <v>328.92431796608105</v>
      </c>
      <c r="AM34" s="10">
        <f t="shared" si="22"/>
        <v>335.50280432540268</v>
      </c>
      <c r="AN34" s="10">
        <f t="shared" si="22"/>
        <v>342.21286041191075</v>
      </c>
      <c r="AO34" s="10">
        <f t="shared" si="22"/>
        <v>349.05711762014897</v>
      </c>
      <c r="AP34" s="10">
        <f t="shared" si="22"/>
        <v>356.03825997255194</v>
      </c>
      <c r="AQ34" s="10">
        <f t="shared" si="22"/>
        <v>363.159025172003</v>
      </c>
      <c r="AR34" s="10">
        <f t="shared" si="22"/>
        <v>370.42220567544308</v>
      </c>
      <c r="AS34" s="10">
        <f t="shared" si="22"/>
        <v>377.83064978895192</v>
      </c>
      <c r="AT34" s="10">
        <f t="shared" si="22"/>
        <v>385.38726278473098</v>
      </c>
      <c r="AU34" s="10">
        <f t="shared" si="22"/>
        <v>393.09500804042563</v>
      </c>
      <c r="AV34" s="10">
        <f t="shared" si="22"/>
        <v>397.0259581208299</v>
      </c>
      <c r="AW34" s="10">
        <f t="shared" si="22"/>
        <v>400.99621770203822</v>
      </c>
      <c r="AX34" s="10">
        <f t="shared" si="22"/>
        <v>405.00617987905861</v>
      </c>
      <c r="AY34" s="10">
        <f t="shared" si="22"/>
        <v>409.05624167784919</v>
      </c>
      <c r="AZ34" s="10">
        <f t="shared" si="22"/>
        <v>413.14680409462767</v>
      </c>
      <c r="BA34" s="10">
        <f t="shared" si="22"/>
        <v>417.27827213557396</v>
      </c>
      <c r="BB34" s="10">
        <f t="shared" si="22"/>
        <v>421.45105485692972</v>
      </c>
      <c r="BC34" s="10">
        <f t="shared" si="22"/>
        <v>425.66556540549902</v>
      </c>
      <c r="BD34" s="10">
        <f t="shared" si="22"/>
        <v>429.92222105955403</v>
      </c>
      <c r="BE34" s="10">
        <f t="shared" si="22"/>
        <v>434.22144327014956</v>
      </c>
    </row>
    <row r="35" spans="1:57" x14ac:dyDescent="0.35">
      <c r="A35" t="s">
        <v>616</v>
      </c>
      <c r="C35" s="86" t="s">
        <v>3</v>
      </c>
      <c r="D35" s="58" t="s">
        <v>621</v>
      </c>
      <c r="E35" s="59" t="s">
        <v>617</v>
      </c>
      <c r="F35" s="26" t="s">
        <v>62</v>
      </c>
      <c r="G35" s="11">
        <f>G$43*'Shares Cameras and Games'!C28</f>
        <v>5.8505022583064479</v>
      </c>
      <c r="H35" s="11">
        <f>H$43*'Shares Cameras and Games'!D28</f>
        <v>6.8693612126861714</v>
      </c>
      <c r="I35" s="11">
        <f>I$43*'Shares Cameras and Games'!E28</f>
        <v>8.2313800193600795</v>
      </c>
      <c r="J35" s="11">
        <f>J$43*'Shares Cameras and Games'!F28</f>
        <v>10.513635824683959</v>
      </c>
      <c r="K35" s="11">
        <f>K$43*'Shares Cameras and Games'!G28</f>
        <v>13.858191027898473</v>
      </c>
      <c r="L35" s="11">
        <f>L$43*'Shares Cameras and Games'!H28</f>
        <v>21.768694831940355</v>
      </c>
      <c r="M35" s="11">
        <f>M$43*'Shares Cameras and Games'!I28</f>
        <v>23.228628771041706</v>
      </c>
      <c r="N35" s="11">
        <f>N$43*'Shares Cameras and Games'!J28</f>
        <v>24.759970511721967</v>
      </c>
      <c r="O35" s="11">
        <f>O$43*'Shares Cameras and Games'!K28</f>
        <v>27.821442804684455</v>
      </c>
      <c r="P35" s="11">
        <f>P$43*'Shares Cameras and Games'!L28</f>
        <v>35.799142905520121</v>
      </c>
      <c r="Q35" s="11">
        <f>Q$43*'Shares Cameras and Games'!M28</f>
        <v>39.049136167300794</v>
      </c>
      <c r="R35" s="9">
        <f>R$43*'Shares Cameras and Games'!N28</f>
        <v>49.361005739336662</v>
      </c>
      <c r="S35" s="9">
        <f>S$43*'Shares Cameras and Games'!O28</f>
        <v>48.545158832797192</v>
      </c>
      <c r="T35" s="9">
        <f>T$43*'Shares Cameras and Games'!P28</f>
        <v>36.90421043681291</v>
      </c>
      <c r="U35" s="9">
        <f>U$43*'Shares Cameras and Games'!Q28</f>
        <v>28.942363419484082</v>
      </c>
      <c r="V35" s="9">
        <f>V$43*'Shares Cameras and Games'!R28</f>
        <v>23.852032128968741</v>
      </c>
      <c r="W35" s="9">
        <f>W$43*'Shares Cameras and Games'!S28</f>
        <v>29.239404927921022</v>
      </c>
      <c r="X35" s="9">
        <f>X$43*'Shares Cameras and Games'!T28</f>
        <v>30.432797471217373</v>
      </c>
      <c r="Y35" s="9">
        <f>Y$43*'Shares Cameras and Games'!U28</f>
        <v>43.255727456109042</v>
      </c>
      <c r="Z35" s="9">
        <f>Z$43*'Shares Cameras and Games'!V28</f>
        <v>55.438790165686804</v>
      </c>
      <c r="AA35" s="9">
        <f>AA$43*'Shares Cameras and Games'!W28</f>
        <v>60.154869212518626</v>
      </c>
      <c r="AB35" s="9">
        <f>AB$43*'Shares Cameras and Games'!X28</f>
        <v>63.710344519794496</v>
      </c>
      <c r="AC35" s="10">
        <f t="shared" ref="AC35:BE35" si="23">AB35+(AB35*AB$44)</f>
        <v>66.895861745784217</v>
      </c>
      <c r="AD35" s="10">
        <f t="shared" si="23"/>
        <v>70.240654833073421</v>
      </c>
      <c r="AE35" s="10">
        <f t="shared" si="23"/>
        <v>73.752687574727091</v>
      </c>
      <c r="AF35" s="10">
        <f t="shared" si="23"/>
        <v>77.440321953463439</v>
      </c>
      <c r="AG35" s="10">
        <f t="shared" si="23"/>
        <v>81.312338051136607</v>
      </c>
      <c r="AH35" s="10">
        <f t="shared" si="23"/>
        <v>85.377954953693433</v>
      </c>
      <c r="AI35" s="10">
        <f t="shared" si="23"/>
        <v>89.646852701378108</v>
      </c>
      <c r="AJ35" s="10">
        <f t="shared" si="23"/>
        <v>94.129195336447012</v>
      </c>
      <c r="AK35" s="10">
        <f t="shared" si="23"/>
        <v>98.83565510326936</v>
      </c>
      <c r="AL35" s="10">
        <f t="shared" si="23"/>
        <v>100.81236820533475</v>
      </c>
      <c r="AM35" s="10">
        <f t="shared" si="23"/>
        <v>102.82861556944144</v>
      </c>
      <c r="AN35" s="10">
        <f t="shared" si="23"/>
        <v>104.88518788083027</v>
      </c>
      <c r="AO35" s="10">
        <f t="shared" si="23"/>
        <v>106.98289163844687</v>
      </c>
      <c r="AP35" s="10">
        <f t="shared" si="23"/>
        <v>109.12254947121581</v>
      </c>
      <c r="AQ35" s="10">
        <f t="shared" si="23"/>
        <v>111.30500046064012</v>
      </c>
      <c r="AR35" s="10">
        <f t="shared" si="23"/>
        <v>113.53110046985292</v>
      </c>
      <c r="AS35" s="10">
        <f t="shared" si="23"/>
        <v>115.80172247924997</v>
      </c>
      <c r="AT35" s="10">
        <f t="shared" si="23"/>
        <v>118.11775692883498</v>
      </c>
      <c r="AU35" s="10">
        <f t="shared" si="23"/>
        <v>120.48011206741168</v>
      </c>
      <c r="AV35" s="10">
        <f t="shared" si="23"/>
        <v>121.6849131880858</v>
      </c>
      <c r="AW35" s="10">
        <f t="shared" si="23"/>
        <v>122.90176231996666</v>
      </c>
      <c r="AX35" s="10">
        <f t="shared" si="23"/>
        <v>124.13077994316633</v>
      </c>
      <c r="AY35" s="10">
        <f t="shared" si="23"/>
        <v>125.372087742598</v>
      </c>
      <c r="AZ35" s="10">
        <f t="shared" si="23"/>
        <v>126.62580862002397</v>
      </c>
      <c r="BA35" s="10">
        <f t="shared" si="23"/>
        <v>127.89206670622421</v>
      </c>
      <c r="BB35" s="10">
        <f t="shared" si="23"/>
        <v>129.17098737328647</v>
      </c>
      <c r="BC35" s="10">
        <f t="shared" si="23"/>
        <v>130.46269724701932</v>
      </c>
      <c r="BD35" s="10">
        <f t="shared" si="23"/>
        <v>131.76732421948952</v>
      </c>
      <c r="BE35" s="10">
        <f t="shared" si="23"/>
        <v>133.08499746168442</v>
      </c>
    </row>
    <row r="36" spans="1:57" x14ac:dyDescent="0.35">
      <c r="A36" t="s">
        <v>616</v>
      </c>
      <c r="C36" s="86" t="s">
        <v>3</v>
      </c>
      <c r="D36" s="58" t="s">
        <v>621</v>
      </c>
      <c r="E36" s="59" t="s">
        <v>617</v>
      </c>
      <c r="F36" s="26" t="s">
        <v>63</v>
      </c>
      <c r="G36" s="11">
        <f>G$43*'Shares Cameras and Games'!C29</f>
        <v>2.7301267691416413</v>
      </c>
      <c r="H36" s="11">
        <f>H$43*'Shares Cameras and Games'!D29</f>
        <v>4.1358396152274564</v>
      </c>
      <c r="I36" s="11">
        <f>I$43*'Shares Cameras and Games'!E29</f>
        <v>5.0020471658279995</v>
      </c>
      <c r="J36" s="11">
        <f>J$43*'Shares Cameras and Games'!F29</f>
        <v>6.2128016803698358</v>
      </c>
      <c r="K36" s="11">
        <f>K$43*'Shares Cameras and Games'!G29</f>
        <v>6.687294370446037</v>
      </c>
      <c r="L36" s="11">
        <f>L$43*'Shares Cameras and Games'!H29</f>
        <v>6.6246898509786396</v>
      </c>
      <c r="M36" s="11">
        <f>M$43*'Shares Cameras and Games'!I29</f>
        <v>7.3228104065049573</v>
      </c>
      <c r="N36" s="11">
        <f>N$43*'Shares Cameras and Games'!J29</f>
        <v>12.721596002081608</v>
      </c>
      <c r="O36" s="11">
        <f>O$43*'Shares Cameras and Games'!K29</f>
        <v>19.578008064680208</v>
      </c>
      <c r="P36" s="11">
        <f>P$43*'Shares Cameras and Games'!L29</f>
        <v>25.884811576607525</v>
      </c>
      <c r="Q36" s="11">
        <f>Q$43*'Shares Cameras and Games'!M29</f>
        <v>30.127809541993088</v>
      </c>
      <c r="R36" s="9">
        <f>R$43*'Shares Cameras and Games'!N29</f>
        <v>36.660929437412769</v>
      </c>
      <c r="S36" s="9">
        <f>S$43*'Shares Cameras and Games'!O29</f>
        <v>43.136540842509888</v>
      </c>
      <c r="T36" s="9">
        <f>T$43*'Shares Cameras and Games'!P29</f>
        <v>45.099892898999975</v>
      </c>
      <c r="U36" s="9">
        <f>U$43*'Shares Cameras and Games'!Q29</f>
        <v>45.099378625565407</v>
      </c>
      <c r="V36" s="9">
        <f>V$43*'Shares Cameras and Games'!R29</f>
        <v>39.336794463443283</v>
      </c>
      <c r="W36" s="9">
        <f>W$43*'Shares Cameras and Games'!S29</f>
        <v>47.379465970858902</v>
      </c>
      <c r="X36" s="9">
        <f>X$43*'Shares Cameras and Games'!T29</f>
        <v>52.330703373411225</v>
      </c>
      <c r="Y36" s="9">
        <f>Y$43*'Shares Cameras and Games'!U29</f>
        <v>72.840797571175628</v>
      </c>
      <c r="Z36" s="9">
        <f>Z$43*'Shares Cameras and Games'!V29</f>
        <v>85.53505923316952</v>
      </c>
      <c r="AA36" s="9">
        <f>AA$43*'Shares Cameras and Games'!W29</f>
        <v>89.7756341106317</v>
      </c>
      <c r="AB36" s="9">
        <f>AB$43*'Shares Cameras and Games'!X29</f>
        <v>107.13155206803293</v>
      </c>
      <c r="AC36" s="10">
        <f t="shared" ref="AC36:BE36" si="24">AB36+(AB36*AB$44)</f>
        <v>112.48812967143458</v>
      </c>
      <c r="AD36" s="10">
        <f t="shared" si="24"/>
        <v>118.11253615500631</v>
      </c>
      <c r="AE36" s="10">
        <f t="shared" si="24"/>
        <v>124.01816296275663</v>
      </c>
      <c r="AF36" s="10">
        <f t="shared" si="24"/>
        <v>130.21907111089448</v>
      </c>
      <c r="AG36" s="10">
        <f t="shared" si="24"/>
        <v>136.73002466643919</v>
      </c>
      <c r="AH36" s="10">
        <f t="shared" si="24"/>
        <v>143.56652589976116</v>
      </c>
      <c r="AI36" s="10">
        <f t="shared" si="24"/>
        <v>150.74485219474923</v>
      </c>
      <c r="AJ36" s="10">
        <f t="shared" si="24"/>
        <v>158.28209480448669</v>
      </c>
      <c r="AK36" s="10">
        <f t="shared" si="24"/>
        <v>166.19619954471102</v>
      </c>
      <c r="AL36" s="10">
        <f t="shared" si="24"/>
        <v>169.52012353560525</v>
      </c>
      <c r="AM36" s="10">
        <f t="shared" si="24"/>
        <v>172.91052600631735</v>
      </c>
      <c r="AN36" s="10">
        <f t="shared" si="24"/>
        <v>176.36873652644371</v>
      </c>
      <c r="AO36" s="10">
        <f t="shared" si="24"/>
        <v>179.89611125697257</v>
      </c>
      <c r="AP36" s="10">
        <f t="shared" si="24"/>
        <v>183.49403348211203</v>
      </c>
      <c r="AQ36" s="10">
        <f t="shared" si="24"/>
        <v>187.16391415175428</v>
      </c>
      <c r="AR36" s="10">
        <f t="shared" si="24"/>
        <v>190.90719243478938</v>
      </c>
      <c r="AS36" s="10">
        <f t="shared" si="24"/>
        <v>194.72533628348518</v>
      </c>
      <c r="AT36" s="10">
        <f t="shared" si="24"/>
        <v>198.61984300915489</v>
      </c>
      <c r="AU36" s="10">
        <f t="shared" si="24"/>
        <v>202.59223986933799</v>
      </c>
      <c r="AV36" s="10">
        <f t="shared" si="24"/>
        <v>204.61816226803137</v>
      </c>
      <c r="AW36" s="10">
        <f t="shared" si="24"/>
        <v>206.66434389071168</v>
      </c>
      <c r="AX36" s="10">
        <f t="shared" si="24"/>
        <v>208.73098732961878</v>
      </c>
      <c r="AY36" s="10">
        <f t="shared" si="24"/>
        <v>210.81829720291498</v>
      </c>
      <c r="AZ36" s="10">
        <f t="shared" si="24"/>
        <v>212.92648017494412</v>
      </c>
      <c r="BA36" s="10">
        <f t="shared" si="24"/>
        <v>215.05574497669355</v>
      </c>
      <c r="BB36" s="10">
        <f t="shared" si="24"/>
        <v>217.20630242646047</v>
      </c>
      <c r="BC36" s="10">
        <f t="shared" si="24"/>
        <v>219.37836545072508</v>
      </c>
      <c r="BD36" s="10">
        <f t="shared" si="24"/>
        <v>221.57214910523234</v>
      </c>
      <c r="BE36" s="10">
        <f t="shared" si="24"/>
        <v>223.78787059628468</v>
      </c>
    </row>
    <row r="37" spans="1:57" x14ac:dyDescent="0.35">
      <c r="A37" t="s">
        <v>616</v>
      </c>
      <c r="C37" s="86" t="s">
        <v>3</v>
      </c>
      <c r="D37" s="58" t="s">
        <v>621</v>
      </c>
      <c r="E37" s="59" t="s">
        <v>617</v>
      </c>
      <c r="F37" s="26" t="s">
        <v>64</v>
      </c>
      <c r="G37" s="11">
        <f>G$43*'Shares Cameras and Games'!C30</f>
        <v>0.90821521126454607</v>
      </c>
      <c r="H37" s="11">
        <f>H$43*'Shares Cameras and Games'!D30</f>
        <v>1.3361141809221575</v>
      </c>
      <c r="I37" s="11">
        <f>I$43*'Shares Cameras and Games'!E30</f>
        <v>1.7097786439315867</v>
      </c>
      <c r="J37" s="11">
        <f>J$43*'Shares Cameras and Games'!F30</f>
        <v>2.5581411677768626</v>
      </c>
      <c r="K37" s="11">
        <f>K$43*'Shares Cameras and Games'!G30</f>
        <v>2.9698097682889619</v>
      </c>
      <c r="L37" s="11">
        <f>L$43*'Shares Cameras and Games'!H30</f>
        <v>3.7135764680521781</v>
      </c>
      <c r="M37" s="11">
        <f>M$43*'Shares Cameras and Games'!I30</f>
        <v>4.6597489962562504</v>
      </c>
      <c r="N37" s="11">
        <f>N$43*'Shares Cameras and Games'!J30</f>
        <v>5.8048372609753258</v>
      </c>
      <c r="O37" s="11">
        <f>O$43*'Shares Cameras and Games'!K30</f>
        <v>6.8517299775638865</v>
      </c>
      <c r="P37" s="11">
        <f>P$43*'Shares Cameras and Games'!L30</f>
        <v>8.3578554307090762</v>
      </c>
      <c r="Q37" s="11">
        <f>Q$43*'Shares Cameras and Games'!M30</f>
        <v>10.022424179573738</v>
      </c>
      <c r="R37" s="9">
        <f>R$43*'Shares Cameras and Games'!N30</f>
        <v>13.941369494317884</v>
      </c>
      <c r="S37" s="9">
        <f>S$43*'Shares Cameras and Games'!O30</f>
        <v>19.711659415636881</v>
      </c>
      <c r="T37" s="9">
        <f>T$43*'Shares Cameras and Games'!P30</f>
        <v>21.228391632146078</v>
      </c>
      <c r="U37" s="9">
        <f>U$43*'Shares Cameras and Games'!Q30</f>
        <v>21.837543089412829</v>
      </c>
      <c r="V37" s="9">
        <f>V$43*'Shares Cameras and Games'!R30</f>
        <v>21.726562475033912</v>
      </c>
      <c r="W37" s="9">
        <f>W$43*'Shares Cameras and Games'!S30</f>
        <v>23.059513560628517</v>
      </c>
      <c r="X37" s="9">
        <f>X$43*'Shares Cameras and Games'!T30</f>
        <v>20.870305155486669</v>
      </c>
      <c r="Y37" s="9">
        <f>Y$43*'Shares Cameras and Games'!U30</f>
        <v>26.870642392889472</v>
      </c>
      <c r="Z37" s="9">
        <f>Z$43*'Shares Cameras and Games'!V30</f>
        <v>31.037296796305746</v>
      </c>
      <c r="AA37" s="9">
        <f>AA$43*'Shares Cameras and Games'!W30</f>
        <v>38.400041955615798</v>
      </c>
      <c r="AB37" s="9">
        <f>AB$43*'Shares Cameras and Games'!X30</f>
        <v>37.525356558605019</v>
      </c>
      <c r="AC37" s="10">
        <f t="shared" ref="AC37:BE37" si="25">AB37+(AB37*AB$44)</f>
        <v>39.401624386535268</v>
      </c>
      <c r="AD37" s="10">
        <f t="shared" si="25"/>
        <v>41.371705605862033</v>
      </c>
      <c r="AE37" s="10">
        <f t="shared" si="25"/>
        <v>43.440290886155132</v>
      </c>
      <c r="AF37" s="10">
        <f t="shared" si="25"/>
        <v>45.612305430462889</v>
      </c>
      <c r="AG37" s="10">
        <f t="shared" si="25"/>
        <v>47.892920701986036</v>
      </c>
      <c r="AH37" s="10">
        <f t="shared" si="25"/>
        <v>50.287566737085335</v>
      </c>
      <c r="AI37" s="10">
        <f t="shared" si="25"/>
        <v>52.801945073939599</v>
      </c>
      <c r="AJ37" s="10">
        <f t="shared" si="25"/>
        <v>55.442042327636578</v>
      </c>
      <c r="AK37" s="10">
        <f t="shared" si="25"/>
        <v>58.214144444018409</v>
      </c>
      <c r="AL37" s="10">
        <f t="shared" si="25"/>
        <v>59.378427332898774</v>
      </c>
      <c r="AM37" s="10">
        <f t="shared" si="25"/>
        <v>60.565995879556752</v>
      </c>
      <c r="AN37" s="10">
        <f t="shared" si="25"/>
        <v>61.777315797147885</v>
      </c>
      <c r="AO37" s="10">
        <f t="shared" si="25"/>
        <v>63.01286211309084</v>
      </c>
      <c r="AP37" s="10">
        <f t="shared" si="25"/>
        <v>64.273119355352662</v>
      </c>
      <c r="AQ37" s="10">
        <f t="shared" si="25"/>
        <v>65.558581742459722</v>
      </c>
      <c r="AR37" s="10">
        <f t="shared" si="25"/>
        <v>66.869753377308911</v>
      </c>
      <c r="AS37" s="10">
        <f t="shared" si="25"/>
        <v>68.207148444855093</v>
      </c>
      <c r="AT37" s="10">
        <f t="shared" si="25"/>
        <v>69.571291413752192</v>
      </c>
      <c r="AU37" s="10">
        <f t="shared" si="25"/>
        <v>70.962717242027239</v>
      </c>
      <c r="AV37" s="10">
        <f t="shared" si="25"/>
        <v>71.672344414447508</v>
      </c>
      <c r="AW37" s="10">
        <f t="shared" si="25"/>
        <v>72.389067858591986</v>
      </c>
      <c r="AX37" s="10">
        <f t="shared" si="25"/>
        <v>73.112958537177903</v>
      </c>
      <c r="AY37" s="10">
        <f t="shared" si="25"/>
        <v>73.844088122549678</v>
      </c>
      <c r="AZ37" s="10">
        <f t="shared" si="25"/>
        <v>74.582529003775178</v>
      </c>
      <c r="BA37" s="10">
        <f t="shared" si="25"/>
        <v>75.328354293812936</v>
      </c>
      <c r="BB37" s="10">
        <f t="shared" si="25"/>
        <v>76.081637836751071</v>
      </c>
      <c r="BC37" s="10">
        <f t="shared" si="25"/>
        <v>76.842454215118579</v>
      </c>
      <c r="BD37" s="10">
        <f t="shared" si="25"/>
        <v>77.610878757269759</v>
      </c>
      <c r="BE37" s="10">
        <f t="shared" si="25"/>
        <v>78.386987544842455</v>
      </c>
    </row>
    <row r="38" spans="1:57" x14ac:dyDescent="0.35">
      <c r="A38" t="s">
        <v>616</v>
      </c>
      <c r="C38" s="86" t="s">
        <v>3</v>
      </c>
      <c r="D38" s="58" t="s">
        <v>621</v>
      </c>
      <c r="E38" s="59" t="s">
        <v>617</v>
      </c>
      <c r="F38" s="26" t="s">
        <v>65</v>
      </c>
      <c r="G38" s="11">
        <f>G$43*'Shares Cameras and Games'!C31</f>
        <v>0.54735737981514898</v>
      </c>
      <c r="H38" s="11">
        <f>H$43*'Shares Cameras and Games'!D31</f>
        <v>0.72336500642595525</v>
      </c>
      <c r="I38" s="11">
        <f>I$43*'Shares Cameras and Games'!E31</f>
        <v>0.911706820407861</v>
      </c>
      <c r="J38" s="11">
        <f>J$43*'Shares Cameras and Games'!F31</f>
        <v>1.0990528435751872</v>
      </c>
      <c r="K38" s="11">
        <f>K$43*'Shares Cameras and Games'!G31</f>
        <v>1.7872512714201054</v>
      </c>
      <c r="L38" s="11">
        <f>L$43*'Shares Cameras and Games'!H31</f>
        <v>2.1449355165661399</v>
      </c>
      <c r="M38" s="11">
        <f>M$43*'Shares Cameras and Games'!I31</f>
        <v>2.6256110856612409</v>
      </c>
      <c r="N38" s="11">
        <f>N$43*'Shares Cameras and Games'!J31</f>
        <v>3.3962938469055208</v>
      </c>
      <c r="O38" s="11">
        <f>O$43*'Shares Cameras and Games'!K31</f>
        <v>3.5686296491658811</v>
      </c>
      <c r="P38" s="11">
        <f>P$43*'Shares Cameras and Games'!L31</f>
        <v>4.0632304808549851</v>
      </c>
      <c r="Q38" s="11">
        <f>Q$43*'Shares Cameras and Games'!M31</f>
        <v>4.2938326049493538</v>
      </c>
      <c r="R38" s="9">
        <f>R$43*'Shares Cameras and Games'!N31</f>
        <v>5.3989827552994534</v>
      </c>
      <c r="S38" s="9">
        <f>S$43*'Shares Cameras and Games'!O31</f>
        <v>5.1798216422301309</v>
      </c>
      <c r="T38" s="9">
        <f>T$43*'Shares Cameras and Games'!P31</f>
        <v>5.0511605945179836</v>
      </c>
      <c r="U38" s="9">
        <f>U$43*'Shares Cameras and Games'!Q31</f>
        <v>5.5007994849171</v>
      </c>
      <c r="V38" s="9">
        <f>V$43*'Shares Cameras and Games'!R31</f>
        <v>5.178629856360967</v>
      </c>
      <c r="W38" s="9">
        <f>W$43*'Shares Cameras and Games'!S31</f>
        <v>5.5676665456548617</v>
      </c>
      <c r="X38" s="9">
        <f>X$43*'Shares Cameras and Games'!T31</f>
        <v>6.1498113343702432</v>
      </c>
      <c r="Y38" s="9">
        <f>Y$43*'Shares Cameras and Games'!U31</f>
        <v>11.021275076426656</v>
      </c>
      <c r="Z38" s="9">
        <f>Z$43*'Shares Cameras and Games'!V31</f>
        <v>12.097322148669706</v>
      </c>
      <c r="AA38" s="9">
        <f>AA$43*'Shares Cameras and Games'!W31</f>
        <v>14.141879378077149</v>
      </c>
      <c r="AB38" s="9">
        <f>AB$43*'Shares Cameras and Games'!X31</f>
        <v>17.526614422300597</v>
      </c>
      <c r="AC38" s="10">
        <f t="shared" ref="AC38:BE38" si="26">AB38+(AB38*AB$44)</f>
        <v>18.402945143415625</v>
      </c>
      <c r="AD38" s="10">
        <f t="shared" si="26"/>
        <v>19.323092400586408</v>
      </c>
      <c r="AE38" s="10">
        <f t="shared" si="26"/>
        <v>20.289247020615729</v>
      </c>
      <c r="AF38" s="10">
        <f t="shared" si="26"/>
        <v>21.303709371646516</v>
      </c>
      <c r="AG38" s="10">
        <f t="shared" si="26"/>
        <v>22.36889484022884</v>
      </c>
      <c r="AH38" s="10">
        <f t="shared" si="26"/>
        <v>23.487339582240281</v>
      </c>
      <c r="AI38" s="10">
        <f t="shared" si="26"/>
        <v>24.661706561352297</v>
      </c>
      <c r="AJ38" s="10">
        <f t="shared" si="26"/>
        <v>25.894791889419913</v>
      </c>
      <c r="AK38" s="10">
        <f t="shared" si="26"/>
        <v>27.18953148389091</v>
      </c>
      <c r="AL38" s="10">
        <f t="shared" si="26"/>
        <v>27.733322113568729</v>
      </c>
      <c r="AM38" s="10">
        <f t="shared" si="26"/>
        <v>28.287988555840105</v>
      </c>
      <c r="AN38" s="10">
        <f t="shared" si="26"/>
        <v>28.853748326956907</v>
      </c>
      <c r="AO38" s="10">
        <f t="shared" si="26"/>
        <v>29.430823293496047</v>
      </c>
      <c r="AP38" s="10">
        <f t="shared" si="26"/>
        <v>30.019439759365969</v>
      </c>
      <c r="AQ38" s="10">
        <f t="shared" si="26"/>
        <v>30.61982855455329</v>
      </c>
      <c r="AR38" s="10">
        <f t="shared" si="26"/>
        <v>31.232225125644355</v>
      </c>
      <c r="AS38" s="10">
        <f t="shared" si="26"/>
        <v>31.856869628157241</v>
      </c>
      <c r="AT38" s="10">
        <f t="shared" si="26"/>
        <v>32.494007020720389</v>
      </c>
      <c r="AU38" s="10">
        <f t="shared" si="26"/>
        <v>33.143887161134799</v>
      </c>
      <c r="AV38" s="10">
        <f t="shared" si="26"/>
        <v>33.475326032746146</v>
      </c>
      <c r="AW38" s="10">
        <f t="shared" si="26"/>
        <v>33.810079293073606</v>
      </c>
      <c r="AX38" s="10">
        <f t="shared" si="26"/>
        <v>34.148180086004345</v>
      </c>
      <c r="AY38" s="10">
        <f t="shared" si="26"/>
        <v>34.48966188686439</v>
      </c>
      <c r="AZ38" s="10">
        <f t="shared" si="26"/>
        <v>34.834558505733035</v>
      </c>
      <c r="BA38" s="10">
        <f t="shared" si="26"/>
        <v>35.182904090790366</v>
      </c>
      <c r="BB38" s="10">
        <f t="shared" si="26"/>
        <v>35.534733131698268</v>
      </c>
      <c r="BC38" s="10">
        <f t="shared" si="26"/>
        <v>35.890080463015252</v>
      </c>
      <c r="BD38" s="10">
        <f t="shared" si="26"/>
        <v>36.248981267645405</v>
      </c>
      <c r="BE38" s="10">
        <f t="shared" si="26"/>
        <v>36.611471080321856</v>
      </c>
    </row>
    <row r="39" spans="1:57" x14ac:dyDescent="0.35">
      <c r="A39" t="s">
        <v>616</v>
      </c>
      <c r="C39" s="86" t="s">
        <v>3</v>
      </c>
      <c r="D39" s="58" t="s">
        <v>621</v>
      </c>
      <c r="E39" s="59" t="s">
        <v>617</v>
      </c>
      <c r="F39" s="26" t="s">
        <v>36</v>
      </c>
      <c r="G39" s="11">
        <f>G$43*'Shares Cameras and Games'!C32</f>
        <v>39.812415558267993</v>
      </c>
      <c r="H39" s="11">
        <f>H$43*'Shares Cameras and Games'!D32</f>
        <v>45.955014767764652</v>
      </c>
      <c r="I39" s="11">
        <f>I$43*'Shares Cameras and Games'!E32</f>
        <v>45.093685430276579</v>
      </c>
      <c r="J39" s="11">
        <f>J$43*'Shares Cameras and Games'!F32</f>
        <v>59.462743258309885</v>
      </c>
      <c r="K39" s="11">
        <f>K$43*'Shares Cameras and Games'!G32</f>
        <v>83.603619285826653</v>
      </c>
      <c r="L39" s="11">
        <f>L$43*'Shares Cameras and Games'!H32</f>
        <v>117.17377989049247</v>
      </c>
      <c r="M39" s="11">
        <f>M$43*'Shares Cameras and Games'!I32</f>
        <v>126.05168640097888</v>
      </c>
      <c r="N39" s="11">
        <f>N$43*'Shares Cameras and Games'!J32</f>
        <v>150.11176960728406</v>
      </c>
      <c r="O39" s="11">
        <f>O$43*'Shares Cameras and Games'!K32</f>
        <v>211.2566451610393</v>
      </c>
      <c r="P39" s="11">
        <f>P$43*'Shares Cameras and Games'!L32</f>
        <v>252.3177372867103</v>
      </c>
      <c r="Q39" s="11">
        <f>Q$43*'Shares Cameras and Games'!M32</f>
        <v>269.4554399311466</v>
      </c>
      <c r="R39" s="9">
        <f>R$43*'Shares Cameras and Games'!N32</f>
        <v>322.37372679350653</v>
      </c>
      <c r="S39" s="9">
        <f>S$43*'Shares Cameras and Games'!O32</f>
        <v>352.27658318015585</v>
      </c>
      <c r="T39" s="9">
        <f>T$43*'Shares Cameras and Games'!P32</f>
        <v>331.51761052477787</v>
      </c>
      <c r="U39" s="9">
        <f>U$43*'Shares Cameras and Games'!Q32</f>
        <v>294.25442677042662</v>
      </c>
      <c r="V39" s="9">
        <f>V$43*'Shares Cameras and Games'!R32</f>
        <v>342.38737415218253</v>
      </c>
      <c r="W39" s="9">
        <f>W$43*'Shares Cameras and Games'!S32</f>
        <v>368.32703511951826</v>
      </c>
      <c r="X39" s="9">
        <f>X$43*'Shares Cameras and Games'!T32</f>
        <v>306.40727382294443</v>
      </c>
      <c r="Y39" s="9">
        <f>Y$43*'Shares Cameras and Games'!U32</f>
        <v>340.43039879224904</v>
      </c>
      <c r="Z39" s="9">
        <f>Z$43*'Shares Cameras and Games'!V32</f>
        <v>368.36461555174202</v>
      </c>
      <c r="AA39" s="9">
        <f>AA$43*'Shares Cameras and Games'!W32</f>
        <v>431.4758073333245</v>
      </c>
      <c r="AB39" s="9">
        <f>AB$43*'Shares Cameras and Games'!X32</f>
        <v>527.64930986461718</v>
      </c>
      <c r="AC39" s="10">
        <f t="shared" ref="AC39:BE39" si="27">AB39+(AB39*AB$44)</f>
        <v>554.03177535784801</v>
      </c>
      <c r="AD39" s="10">
        <f t="shared" si="27"/>
        <v>581.73336412574042</v>
      </c>
      <c r="AE39" s="10">
        <f t="shared" si="27"/>
        <v>610.82003233202749</v>
      </c>
      <c r="AF39" s="10">
        <f t="shared" si="27"/>
        <v>641.36103394862891</v>
      </c>
      <c r="AG39" s="10">
        <f t="shared" si="27"/>
        <v>673.42908564606034</v>
      </c>
      <c r="AH39" s="10">
        <f t="shared" si="27"/>
        <v>707.10053992836333</v>
      </c>
      <c r="AI39" s="10">
        <f t="shared" si="27"/>
        <v>742.45556692478146</v>
      </c>
      <c r="AJ39" s="10">
        <f t="shared" si="27"/>
        <v>779.57834527102057</v>
      </c>
      <c r="AK39" s="10">
        <f t="shared" si="27"/>
        <v>818.55726253457158</v>
      </c>
      <c r="AL39" s="10">
        <f t="shared" si="27"/>
        <v>834.92840778526306</v>
      </c>
      <c r="AM39" s="10">
        <f t="shared" si="27"/>
        <v>851.62697594096835</v>
      </c>
      <c r="AN39" s="10">
        <f t="shared" si="27"/>
        <v>868.65951545978771</v>
      </c>
      <c r="AO39" s="10">
        <f t="shared" si="27"/>
        <v>886.03270576898342</v>
      </c>
      <c r="AP39" s="10">
        <f t="shared" si="27"/>
        <v>903.75335988436314</v>
      </c>
      <c r="AQ39" s="10">
        <f t="shared" si="27"/>
        <v>921.82842708205044</v>
      </c>
      <c r="AR39" s="10">
        <f t="shared" si="27"/>
        <v>940.26499562369145</v>
      </c>
      <c r="AS39" s="10">
        <f t="shared" si="27"/>
        <v>959.0702955361653</v>
      </c>
      <c r="AT39" s="10">
        <f t="shared" si="27"/>
        <v>978.25170144688866</v>
      </c>
      <c r="AU39" s="10">
        <f t="shared" si="27"/>
        <v>997.81673547582648</v>
      </c>
      <c r="AV39" s="10">
        <f t="shared" si="27"/>
        <v>1007.7949028305848</v>
      </c>
      <c r="AW39" s="10">
        <f t="shared" si="27"/>
        <v>1017.8728518588906</v>
      </c>
      <c r="AX39" s="10">
        <f t="shared" si="27"/>
        <v>1028.0515803774795</v>
      </c>
      <c r="AY39" s="10">
        <f t="shared" si="27"/>
        <v>1038.3320961812542</v>
      </c>
      <c r="AZ39" s="10">
        <f t="shared" si="27"/>
        <v>1048.7154171430668</v>
      </c>
      <c r="BA39" s="10">
        <f t="shared" si="27"/>
        <v>1059.2025713144974</v>
      </c>
      <c r="BB39" s="10">
        <f t="shared" si="27"/>
        <v>1069.7945970276423</v>
      </c>
      <c r="BC39" s="10">
        <f t="shared" si="27"/>
        <v>1080.4925429979187</v>
      </c>
      <c r="BD39" s="10">
        <f t="shared" si="27"/>
        <v>1091.2974684278979</v>
      </c>
      <c r="BE39" s="10">
        <f t="shared" si="27"/>
        <v>1102.2104431121768</v>
      </c>
    </row>
    <row r="40" spans="1:57" x14ac:dyDescent="0.35">
      <c r="A40" t="s">
        <v>616</v>
      </c>
      <c r="C40" s="86" t="s">
        <v>3</v>
      </c>
      <c r="D40" s="58" t="s">
        <v>621</v>
      </c>
      <c r="E40" s="59" t="s">
        <v>617</v>
      </c>
      <c r="F40" s="26" t="s">
        <v>37</v>
      </c>
      <c r="G40" s="11">
        <f>G$43*'Shares Cameras and Games'!C33</f>
        <v>10.342037362439635</v>
      </c>
      <c r="H40" s="11">
        <f>H$43*'Shares Cameras and Games'!D33</f>
        <v>14.60456375554506</v>
      </c>
      <c r="I40" s="11">
        <f>I$43*'Shares Cameras and Games'!E33</f>
        <v>16.211614582077932</v>
      </c>
      <c r="J40" s="11">
        <f>J$43*'Shares Cameras and Games'!F33</f>
        <v>18.247763417768496</v>
      </c>
      <c r="K40" s="11">
        <f>K$43*'Shares Cameras and Games'!G33</f>
        <v>21.817809180678964</v>
      </c>
      <c r="L40" s="11">
        <f>L$43*'Shares Cameras and Games'!H33</f>
        <v>20.308646374855982</v>
      </c>
      <c r="M40" s="11">
        <f>M$43*'Shares Cameras and Games'!I33</f>
        <v>25.12837537321089</v>
      </c>
      <c r="N40" s="11">
        <f>N$43*'Shares Cameras and Games'!J33</f>
        <v>31.104444157991757</v>
      </c>
      <c r="O40" s="11">
        <f>O$43*'Shares Cameras and Games'!K33</f>
        <v>36.581335050911484</v>
      </c>
      <c r="P40" s="11">
        <f>P$43*'Shares Cameras and Games'!L33</f>
        <v>51.830054355257658</v>
      </c>
      <c r="Q40" s="11">
        <f>Q$43*'Shares Cameras and Games'!M33</f>
        <v>57.817961609186078</v>
      </c>
      <c r="R40" s="9">
        <f>R$43*'Shares Cameras and Games'!N33</f>
        <v>81.233653848296626</v>
      </c>
      <c r="S40" s="9">
        <f>S$43*'Shares Cameras and Games'!O33</f>
        <v>95.173406024636662</v>
      </c>
      <c r="T40" s="9">
        <f>T$43*'Shares Cameras and Games'!P33</f>
        <v>93.780308956510282</v>
      </c>
      <c r="U40" s="9">
        <f>U$43*'Shares Cameras and Games'!Q33</f>
        <v>88.130972737262724</v>
      </c>
      <c r="V40" s="9">
        <f>V$43*'Shares Cameras and Games'!R33</f>
        <v>76.045197915225685</v>
      </c>
      <c r="W40" s="9">
        <f>W$43*'Shares Cameras and Games'!S33</f>
        <v>69.771865363720593</v>
      </c>
      <c r="X40" s="9">
        <f>X$43*'Shares Cameras and Games'!T33</f>
        <v>66.329746502074627</v>
      </c>
      <c r="Y40" s="9">
        <f>Y$43*'Shares Cameras and Games'!U33</f>
        <v>76.887513946425003</v>
      </c>
      <c r="Z40" s="9">
        <f>Z$43*'Shares Cameras and Games'!V33</f>
        <v>82.984888437132838</v>
      </c>
      <c r="AA40" s="9">
        <f>AA$43*'Shares Cameras and Games'!W33</f>
        <v>95.459018005749826</v>
      </c>
      <c r="AB40" s="9">
        <f>AB$43*'Shares Cameras and Games'!X33</f>
        <v>89.450753391897024</v>
      </c>
      <c r="AC40" s="10">
        <f t="shared" ref="AC40:BE40" si="28">AB40+(AB40*AB$44)</f>
        <v>93.923291061491881</v>
      </c>
      <c r="AD40" s="10">
        <f t="shared" si="28"/>
        <v>98.619455614566476</v>
      </c>
      <c r="AE40" s="10">
        <f t="shared" si="28"/>
        <v>103.5504283952948</v>
      </c>
      <c r="AF40" s="10">
        <f t="shared" si="28"/>
        <v>108.72794981505955</v>
      </c>
      <c r="AG40" s="10">
        <f t="shared" si="28"/>
        <v>114.16434730581253</v>
      </c>
      <c r="AH40" s="10">
        <f t="shared" si="28"/>
        <v>119.87256467110315</v>
      </c>
      <c r="AI40" s="10">
        <f t="shared" si="28"/>
        <v>125.86619290465831</v>
      </c>
      <c r="AJ40" s="10">
        <f t="shared" si="28"/>
        <v>132.15950254989122</v>
      </c>
      <c r="AK40" s="10">
        <f t="shared" si="28"/>
        <v>138.76747767738578</v>
      </c>
      <c r="AL40" s="10">
        <f t="shared" si="28"/>
        <v>141.54282723093351</v>
      </c>
      <c r="AM40" s="10">
        <f t="shared" si="28"/>
        <v>144.37368377555219</v>
      </c>
      <c r="AN40" s="10">
        <f t="shared" si="28"/>
        <v>147.26115745106324</v>
      </c>
      <c r="AO40" s="10">
        <f t="shared" si="28"/>
        <v>150.20638060008451</v>
      </c>
      <c r="AP40" s="10">
        <f t="shared" si="28"/>
        <v>153.21050821208621</v>
      </c>
      <c r="AQ40" s="10">
        <f t="shared" si="28"/>
        <v>156.27471837632794</v>
      </c>
      <c r="AR40" s="10">
        <f t="shared" si="28"/>
        <v>159.4002127438545</v>
      </c>
      <c r="AS40" s="10">
        <f t="shared" si="28"/>
        <v>162.58821699873158</v>
      </c>
      <c r="AT40" s="10">
        <f t="shared" si="28"/>
        <v>165.83998133870622</v>
      </c>
      <c r="AU40" s="10">
        <f t="shared" si="28"/>
        <v>169.15678096548035</v>
      </c>
      <c r="AV40" s="10">
        <f t="shared" si="28"/>
        <v>170.84834877513515</v>
      </c>
      <c r="AW40" s="10">
        <f t="shared" si="28"/>
        <v>172.5568322628865</v>
      </c>
      <c r="AX40" s="10">
        <f t="shared" si="28"/>
        <v>174.28240058551538</v>
      </c>
      <c r="AY40" s="10">
        <f t="shared" si="28"/>
        <v>176.02522459137052</v>
      </c>
      <c r="AZ40" s="10">
        <f t="shared" si="28"/>
        <v>177.78547683728422</v>
      </c>
      <c r="BA40" s="10">
        <f t="shared" si="28"/>
        <v>179.56333160565705</v>
      </c>
      <c r="BB40" s="10">
        <f t="shared" si="28"/>
        <v>181.35896492171364</v>
      </c>
      <c r="BC40" s="10">
        <f t="shared" si="28"/>
        <v>183.17255457093077</v>
      </c>
      <c r="BD40" s="10">
        <f t="shared" si="28"/>
        <v>185.00428011664007</v>
      </c>
      <c r="BE40" s="10">
        <f t="shared" si="28"/>
        <v>186.85432291780648</v>
      </c>
    </row>
    <row r="41" spans="1:57" x14ac:dyDescent="0.35">
      <c r="A41" t="s">
        <v>616</v>
      </c>
      <c r="C41" s="86" t="s">
        <v>3</v>
      </c>
      <c r="D41" s="58" t="s">
        <v>621</v>
      </c>
      <c r="E41" s="59" t="s">
        <v>617</v>
      </c>
      <c r="F41" s="26" t="s">
        <v>66</v>
      </c>
      <c r="G41" s="11">
        <f>G$43*'Shares Cameras and Games'!C34</f>
        <v>10.281414450839787</v>
      </c>
      <c r="H41" s="11">
        <f>H$43*'Shares Cameras and Games'!D34</f>
        <v>11.285934609920924</v>
      </c>
      <c r="I41" s="11">
        <f>I$43*'Shares Cameras and Games'!E34</f>
        <v>13.092427516966222</v>
      </c>
      <c r="J41" s="11">
        <f>J$43*'Shares Cameras and Games'!F34</f>
        <v>21.443487144070438</v>
      </c>
      <c r="K41" s="11">
        <f>K$43*'Shares Cameras and Games'!G34</f>
        <v>30.929221328983516</v>
      </c>
      <c r="L41" s="11">
        <f>L$43*'Shares Cameras and Games'!H34</f>
        <v>33.634320737107053</v>
      </c>
      <c r="M41" s="11">
        <f>M$43*'Shares Cameras and Games'!I34</f>
        <v>37.900701159665694</v>
      </c>
      <c r="N41" s="11">
        <f>N$43*'Shares Cameras and Games'!J34</f>
        <v>34.093310396375408</v>
      </c>
      <c r="O41" s="11">
        <f>O$43*'Shares Cameras and Games'!K34</f>
        <v>35.64428995264381</v>
      </c>
      <c r="P41" s="11">
        <f>P$43*'Shares Cameras and Games'!L34</f>
        <v>63.705683423313666</v>
      </c>
      <c r="Q41" s="11">
        <f>Q$43*'Shares Cameras and Games'!M34</f>
        <v>83.42743406335066</v>
      </c>
      <c r="R41" s="9">
        <f>R$43*'Shares Cameras and Games'!N34</f>
        <v>119.55474587706924</v>
      </c>
      <c r="S41" s="9">
        <f>S$43*'Shares Cameras and Games'!O34</f>
        <v>164.89565719345273</v>
      </c>
      <c r="T41" s="9">
        <f>T$43*'Shares Cameras and Games'!P34</f>
        <v>186.22402119425325</v>
      </c>
      <c r="U41" s="9">
        <f>U$43*'Shares Cameras and Games'!Q34</f>
        <v>200.59510770999688</v>
      </c>
      <c r="V41" s="9">
        <f>V$43*'Shares Cameras and Games'!R34</f>
        <v>200.02167234468601</v>
      </c>
      <c r="W41" s="9">
        <f>W$43*'Shares Cameras and Games'!S34</f>
        <v>220.97314361588835</v>
      </c>
      <c r="X41" s="9">
        <f>X$43*'Shares Cameras and Games'!T34</f>
        <v>218.4709700605647</v>
      </c>
      <c r="Y41" s="9">
        <f>Y$43*'Shares Cameras and Games'!U34</f>
        <v>251.47312355327372</v>
      </c>
      <c r="Z41" s="9">
        <f>Z$43*'Shares Cameras and Games'!V34</f>
        <v>251.30696504228587</v>
      </c>
      <c r="AA41" s="9">
        <f>AA$43*'Shares Cameras and Games'!W34</f>
        <v>307.00296290434693</v>
      </c>
      <c r="AB41" s="9">
        <f>AB$43*'Shares Cameras and Games'!X34</f>
        <v>302.03390242639267</v>
      </c>
      <c r="AC41" s="10">
        <f t="shared" ref="AC41:BE41" si="29">AB41+(AB41*AB$44)</f>
        <v>317.13559754771228</v>
      </c>
      <c r="AD41" s="10">
        <f t="shared" si="29"/>
        <v>332.99237742509791</v>
      </c>
      <c r="AE41" s="10">
        <f t="shared" si="29"/>
        <v>349.64199629635283</v>
      </c>
      <c r="AF41" s="10">
        <f t="shared" si="29"/>
        <v>367.12409611117045</v>
      </c>
      <c r="AG41" s="10">
        <f t="shared" si="29"/>
        <v>385.48030091672899</v>
      </c>
      <c r="AH41" s="10">
        <f t="shared" si="29"/>
        <v>404.75431596256544</v>
      </c>
      <c r="AI41" s="10">
        <f t="shared" si="29"/>
        <v>424.99203176069369</v>
      </c>
      <c r="AJ41" s="10">
        <f t="shared" si="29"/>
        <v>446.24163334872839</v>
      </c>
      <c r="AK41" s="10">
        <f t="shared" si="29"/>
        <v>468.5537150161648</v>
      </c>
      <c r="AL41" s="10">
        <f t="shared" si="29"/>
        <v>477.9247893164881</v>
      </c>
      <c r="AM41" s="10">
        <f t="shared" si="29"/>
        <v>487.48328510281789</v>
      </c>
      <c r="AN41" s="10">
        <f t="shared" si="29"/>
        <v>497.23295080487424</v>
      </c>
      <c r="AO41" s="10">
        <f t="shared" si="29"/>
        <v>507.17760982097172</v>
      </c>
      <c r="AP41" s="10">
        <f t="shared" si="29"/>
        <v>517.3211620173912</v>
      </c>
      <c r="AQ41" s="10">
        <f t="shared" si="29"/>
        <v>527.66758525773901</v>
      </c>
      <c r="AR41" s="10">
        <f t="shared" si="29"/>
        <v>538.2209369628938</v>
      </c>
      <c r="AS41" s="10">
        <f t="shared" si="29"/>
        <v>548.98535570215165</v>
      </c>
      <c r="AT41" s="10">
        <f t="shared" si="29"/>
        <v>559.96506281619463</v>
      </c>
      <c r="AU41" s="10">
        <f t="shared" si="29"/>
        <v>571.16436407251854</v>
      </c>
      <c r="AV41" s="10">
        <f t="shared" si="29"/>
        <v>576.87600771324378</v>
      </c>
      <c r="AW41" s="10">
        <f t="shared" si="29"/>
        <v>582.64476779037625</v>
      </c>
      <c r="AX41" s="10">
        <f t="shared" si="29"/>
        <v>588.47121546827998</v>
      </c>
      <c r="AY41" s="10">
        <f t="shared" si="29"/>
        <v>594.35592762296278</v>
      </c>
      <c r="AZ41" s="10">
        <f t="shared" si="29"/>
        <v>600.2994868991924</v>
      </c>
      <c r="BA41" s="10">
        <f t="shared" si="29"/>
        <v>606.30248176818429</v>
      </c>
      <c r="BB41" s="10">
        <f t="shared" si="29"/>
        <v>612.36550658586611</v>
      </c>
      <c r="BC41" s="10">
        <f t="shared" si="29"/>
        <v>618.48916165172477</v>
      </c>
      <c r="BD41" s="10">
        <f t="shared" si="29"/>
        <v>624.67405326824201</v>
      </c>
      <c r="BE41" s="10">
        <f t="shared" si="29"/>
        <v>630.92079380092446</v>
      </c>
    </row>
    <row r="42" spans="1:57" x14ac:dyDescent="0.35">
      <c r="A42" t="s">
        <v>616</v>
      </c>
      <c r="C42" s="86" t="s">
        <v>3</v>
      </c>
      <c r="D42" s="58" t="s">
        <v>621</v>
      </c>
      <c r="E42" s="59" t="s">
        <v>617</v>
      </c>
      <c r="F42" s="26" t="s">
        <v>67</v>
      </c>
      <c r="G42" s="11">
        <f>G$43*'Shares Cameras and Games'!C35</f>
        <v>74.94318649615704</v>
      </c>
      <c r="H42" s="11">
        <f>H$43*'Shares Cameras and Games'!D35</f>
        <v>79.110702605409827</v>
      </c>
      <c r="I42" s="11">
        <f>I$43*'Shares Cameras and Games'!E35</f>
        <v>143.6825919611621</v>
      </c>
      <c r="J42" s="11">
        <f>J$43*'Shares Cameras and Games'!F35</f>
        <v>158.4385276369666</v>
      </c>
      <c r="K42" s="11">
        <f>K$43*'Shares Cameras and Games'!G35</f>
        <v>199.39730369725581</v>
      </c>
      <c r="L42" s="11">
        <f>L$43*'Shares Cameras and Games'!H35</f>
        <v>202.70848233417101</v>
      </c>
      <c r="M42" s="11">
        <f>M$43*'Shares Cameras and Games'!I35</f>
        <v>244.19616857562505</v>
      </c>
      <c r="N42" s="11">
        <f>N$43*'Shares Cameras and Games'!J35</f>
        <v>265.1490361499724</v>
      </c>
      <c r="O42" s="11">
        <f>O$43*'Shares Cameras and Games'!K35</f>
        <v>299.42933030271536</v>
      </c>
      <c r="P42" s="11">
        <f>P$43*'Shares Cameras and Games'!L35</f>
        <v>359.85236019525934</v>
      </c>
      <c r="Q42" s="11">
        <f>Q$43*'Shares Cameras and Games'!M35</f>
        <v>511.62575048854529</v>
      </c>
      <c r="R42" s="9">
        <f>R$43*'Shares Cameras and Games'!N35</f>
        <v>564.87196492161297</v>
      </c>
      <c r="S42" s="9">
        <f>S$43*'Shares Cameras and Games'!O35</f>
        <v>883.48954737165332</v>
      </c>
      <c r="T42" s="9">
        <f>T$43*'Shares Cameras and Games'!P35</f>
        <v>1033.7528448579701</v>
      </c>
      <c r="U42" s="9">
        <f>U$43*'Shares Cameras and Games'!Q35</f>
        <v>1145.0043692019574</v>
      </c>
      <c r="V42" s="9">
        <f>V$43*'Shares Cameras and Games'!R35</f>
        <v>1081.271734448746</v>
      </c>
      <c r="W42" s="9">
        <f>W$43*'Shares Cameras and Games'!S35</f>
        <v>912.69238372750715</v>
      </c>
      <c r="X42" s="9">
        <f>X$43*'Shares Cameras and Games'!T35</f>
        <v>879.91402609672116</v>
      </c>
      <c r="Y42" s="9">
        <f>Y$43*'Shares Cameras and Games'!U35</f>
        <v>1005.6428724347437</v>
      </c>
      <c r="Z42" s="9">
        <f>Z$43*'Shares Cameras and Games'!V35</f>
        <v>1184.3674192478663</v>
      </c>
      <c r="AA42" s="9">
        <f>AA$43*'Shares Cameras and Games'!W35</f>
        <v>501.27454492956963</v>
      </c>
      <c r="AB42" s="9">
        <f>AB$43*'Shares Cameras and Games'!X35</f>
        <v>138.17313808912141</v>
      </c>
      <c r="AC42" s="10">
        <f t="shared" ref="AC42:BE42" si="30">AB42+(AB42*AB$44)</f>
        <v>145.08179499357749</v>
      </c>
      <c r="AD42" s="10">
        <f t="shared" si="30"/>
        <v>152.33588474325637</v>
      </c>
      <c r="AE42" s="10">
        <f t="shared" si="30"/>
        <v>159.95267898041919</v>
      </c>
      <c r="AF42" s="10">
        <f t="shared" si="30"/>
        <v>167.95031292944014</v>
      </c>
      <c r="AG42" s="10">
        <f t="shared" si="30"/>
        <v>176.34782857591216</v>
      </c>
      <c r="AH42" s="10">
        <f t="shared" si="30"/>
        <v>185.16522000470778</v>
      </c>
      <c r="AI42" s="10">
        <f t="shared" si="30"/>
        <v>194.42348100494317</v>
      </c>
      <c r="AJ42" s="10">
        <f t="shared" si="30"/>
        <v>204.14465505519033</v>
      </c>
      <c r="AK42" s="10">
        <f t="shared" si="30"/>
        <v>214.35188780794985</v>
      </c>
      <c r="AL42" s="10">
        <f t="shared" si="30"/>
        <v>218.63892556410886</v>
      </c>
      <c r="AM42" s="10">
        <f t="shared" si="30"/>
        <v>223.01170407539104</v>
      </c>
      <c r="AN42" s="10">
        <f t="shared" si="30"/>
        <v>227.47193815689886</v>
      </c>
      <c r="AO42" s="10">
        <f t="shared" si="30"/>
        <v>232.02137692003683</v>
      </c>
      <c r="AP42" s="10">
        <f t="shared" si="30"/>
        <v>236.66180445843756</v>
      </c>
      <c r="AQ42" s="10">
        <f t="shared" si="30"/>
        <v>241.3950405476063</v>
      </c>
      <c r="AR42" s="10">
        <f t="shared" si="30"/>
        <v>246.22294135855842</v>
      </c>
      <c r="AS42" s="10">
        <f t="shared" si="30"/>
        <v>251.14740018572959</v>
      </c>
      <c r="AT42" s="10">
        <f t="shared" si="30"/>
        <v>256.17034818944421</v>
      </c>
      <c r="AU42" s="10">
        <f t="shared" si="30"/>
        <v>261.29375515323312</v>
      </c>
      <c r="AV42" s="10">
        <f t="shared" si="30"/>
        <v>263.90669270476548</v>
      </c>
      <c r="AW42" s="10">
        <f t="shared" si="30"/>
        <v>266.54575963181316</v>
      </c>
      <c r="AX42" s="10">
        <f t="shared" si="30"/>
        <v>269.21121722813126</v>
      </c>
      <c r="AY42" s="10">
        <f t="shared" si="30"/>
        <v>271.90332940041259</v>
      </c>
      <c r="AZ42" s="10">
        <f t="shared" si="30"/>
        <v>274.62236269441672</v>
      </c>
      <c r="BA42" s="10">
        <f t="shared" si="30"/>
        <v>277.36858632136091</v>
      </c>
      <c r="BB42" s="10">
        <f t="shared" si="30"/>
        <v>280.14227218457449</v>
      </c>
      <c r="BC42" s="10">
        <f t="shared" si="30"/>
        <v>282.94369490642026</v>
      </c>
      <c r="BD42" s="10">
        <f t="shared" si="30"/>
        <v>285.77313185548445</v>
      </c>
      <c r="BE42" s="10">
        <f t="shared" si="30"/>
        <v>288.63086317403929</v>
      </c>
    </row>
    <row r="43" spans="1:57" x14ac:dyDescent="0.35">
      <c r="A43" s="86" t="s">
        <v>616</v>
      </c>
      <c r="B43" s="86"/>
      <c r="C43" s="86" t="s">
        <v>3</v>
      </c>
      <c r="D43" s="87" t="s">
        <v>621</v>
      </c>
      <c r="E43" s="87" t="s">
        <v>617</v>
      </c>
      <c r="F43" s="93" t="s">
        <v>630</v>
      </c>
      <c r="G43" s="2">
        <v>358.66746522330232</v>
      </c>
      <c r="H43" s="2">
        <v>442.79933978185471</v>
      </c>
      <c r="I43" s="2">
        <v>546.66585158253656</v>
      </c>
      <c r="J43" s="2">
        <v>674.89611306486006</v>
      </c>
      <c r="K43" s="2">
        <v>833.20507785785173</v>
      </c>
      <c r="L43" s="2">
        <v>1028.6482442689528</v>
      </c>
      <c r="M43" s="2">
        <v>1269.9361040357442</v>
      </c>
      <c r="N43" s="2">
        <v>1567.8223506614122</v>
      </c>
      <c r="O43" s="2">
        <v>1935.5831489647067</v>
      </c>
      <c r="P43" s="2">
        <v>2389.6088258823534</v>
      </c>
      <c r="Q43" s="2">
        <v>2950.134352941177</v>
      </c>
      <c r="R43" s="2">
        <v>3642.1411764705886</v>
      </c>
      <c r="S43" s="2">
        <v>4496.4705882352937</v>
      </c>
      <c r="T43" s="2">
        <v>4496.4705882352937</v>
      </c>
      <c r="U43" s="2">
        <v>4496.4705882352937</v>
      </c>
      <c r="V43" s="2">
        <v>4323.5294117647054</v>
      </c>
      <c r="W43" s="2">
        <v>4323.5294117647054</v>
      </c>
      <c r="X43" s="2">
        <v>4323.5294117647054</v>
      </c>
      <c r="Y43" s="2">
        <v>5188.2352941176468</v>
      </c>
      <c r="Z43" s="2">
        <v>5716.666666666667</v>
      </c>
      <c r="AA43" s="2">
        <v>5716.666666666667</v>
      </c>
      <c r="AB43" s="2">
        <v>5716.666666666667</v>
      </c>
      <c r="AC43" s="2">
        <f>SUM(AC12:AC42)</f>
        <v>6002.5000000000018</v>
      </c>
      <c r="AD43" s="2">
        <f t="shared" ref="AD43:BE43" si="31">SUM(AD12:AD42)</f>
        <v>6302.6250000000027</v>
      </c>
      <c r="AE43" s="2">
        <f t="shared" si="31"/>
        <v>6617.7562500000031</v>
      </c>
      <c r="AF43" s="2">
        <f t="shared" si="31"/>
        <v>6948.6440625000005</v>
      </c>
      <c r="AG43" s="2">
        <f t="shared" si="31"/>
        <v>7296.0762656250026</v>
      </c>
      <c r="AH43" s="2">
        <f t="shared" si="31"/>
        <v>7660.8800789062516</v>
      </c>
      <c r="AI43" s="2">
        <f t="shared" si="31"/>
        <v>8043.924082851564</v>
      </c>
      <c r="AJ43" s="2">
        <f t="shared" si="31"/>
        <v>8446.1202869941444</v>
      </c>
      <c r="AK43" s="2">
        <f t="shared" si="31"/>
        <v>8868.4263013438485</v>
      </c>
      <c r="AL43" s="2">
        <f t="shared" si="31"/>
        <v>9045.7948273707261</v>
      </c>
      <c r="AM43" s="2">
        <f t="shared" si="31"/>
        <v>9226.7107239181405</v>
      </c>
      <c r="AN43" s="2">
        <f t="shared" si="31"/>
        <v>9411.2449383965013</v>
      </c>
      <c r="AO43" s="2">
        <f t="shared" si="31"/>
        <v>9599.4698371644336</v>
      </c>
      <c r="AP43" s="2">
        <f t="shared" si="31"/>
        <v>9791.4592339077262</v>
      </c>
      <c r="AQ43" s="2">
        <f t="shared" si="31"/>
        <v>9987.2884185858784</v>
      </c>
      <c r="AR43" s="2">
        <f t="shared" si="31"/>
        <v>10187.034186957595</v>
      </c>
      <c r="AS43" s="2">
        <f t="shared" si="31"/>
        <v>10390.774870696745</v>
      </c>
      <c r="AT43" s="2">
        <f t="shared" si="31"/>
        <v>10598.590368110685</v>
      </c>
      <c r="AU43" s="2">
        <f t="shared" si="31"/>
        <v>10810.562175472895</v>
      </c>
      <c r="AV43" s="2">
        <f t="shared" si="31"/>
        <v>10918.667797227625</v>
      </c>
      <c r="AW43" s="2">
        <f t="shared" si="31"/>
        <v>11027.854475199902</v>
      </c>
      <c r="AX43" s="2">
        <f t="shared" si="31"/>
        <v>11138.1330199519</v>
      </c>
      <c r="AY43" s="2">
        <f t="shared" si="31"/>
        <v>11249.514350151419</v>
      </c>
      <c r="AZ43" s="2">
        <f t="shared" si="31"/>
        <v>11362.009493652931</v>
      </c>
      <c r="BA43" s="2">
        <f t="shared" si="31"/>
        <v>11475.629588589465</v>
      </c>
      <c r="BB43" s="2">
        <f t="shared" si="31"/>
        <v>11590.385884475359</v>
      </c>
      <c r="BC43" s="2">
        <f t="shared" si="31"/>
        <v>11706.289743320112</v>
      </c>
      <c r="BD43" s="2">
        <f t="shared" si="31"/>
        <v>11823.352640753312</v>
      </c>
      <c r="BE43" s="2">
        <f t="shared" si="31"/>
        <v>11941.586167160845</v>
      </c>
    </row>
    <row r="44" spans="1:57" x14ac:dyDescent="0.35">
      <c r="F44" s="26" t="s">
        <v>69</v>
      </c>
      <c r="G44" s="5">
        <f t="shared" ref="G44:Q44" si="32">_xlfn.RRI(1,G43,H43)</f>
        <v>0.23456790123456783</v>
      </c>
      <c r="H44" s="5">
        <f t="shared" si="32"/>
        <v>0.23456790123456761</v>
      </c>
      <c r="I44" s="5">
        <f t="shared" si="32"/>
        <v>0.23456790123456805</v>
      </c>
      <c r="J44" s="5">
        <f t="shared" si="32"/>
        <v>0.23456790123456761</v>
      </c>
      <c r="K44" s="5">
        <f t="shared" si="32"/>
        <v>0.23456790123456805</v>
      </c>
      <c r="L44" s="5">
        <f t="shared" si="32"/>
        <v>0.23456790123456783</v>
      </c>
      <c r="M44" s="5">
        <f t="shared" si="32"/>
        <v>0.23456790123456761</v>
      </c>
      <c r="N44" s="5">
        <f t="shared" si="32"/>
        <v>0.23456790123456805</v>
      </c>
      <c r="O44" s="5">
        <f t="shared" si="32"/>
        <v>0.23456790123456761</v>
      </c>
      <c r="P44" s="5">
        <f t="shared" si="32"/>
        <v>0.23456790123456783</v>
      </c>
      <c r="Q44" s="5">
        <f t="shared" si="32"/>
        <v>0.23456790123456783</v>
      </c>
      <c r="R44" s="5">
        <f>_xlfn.RRI(1,R43,S43)</f>
        <v>0.23456790123456761</v>
      </c>
      <c r="S44" s="5">
        <f t="shared" ref="S44:AA44" si="33">_xlfn.RRI(1,S43,T43)</f>
        <v>0</v>
      </c>
      <c r="T44" s="5">
        <f t="shared" si="33"/>
        <v>0</v>
      </c>
      <c r="U44" s="5">
        <f t="shared" si="33"/>
        <v>-3.8461538461538436E-2</v>
      </c>
      <c r="V44" s="5">
        <f t="shared" si="33"/>
        <v>0</v>
      </c>
      <c r="W44" s="5">
        <f t="shared" si="33"/>
        <v>0</v>
      </c>
      <c r="X44" s="5">
        <f t="shared" si="33"/>
        <v>0.20000000000000018</v>
      </c>
      <c r="Y44" s="5">
        <f t="shared" si="33"/>
        <v>0.10185185185185186</v>
      </c>
      <c r="Z44" s="5">
        <f t="shared" si="33"/>
        <v>0</v>
      </c>
      <c r="AA44" s="5">
        <f t="shared" si="33"/>
        <v>0</v>
      </c>
      <c r="AB44" s="5">
        <v>0.05</v>
      </c>
      <c r="AC44" s="5">
        <v>0.05</v>
      </c>
      <c r="AD44" s="5">
        <v>0.05</v>
      </c>
      <c r="AE44" s="5">
        <v>0.05</v>
      </c>
      <c r="AF44" s="5">
        <v>0.05</v>
      </c>
      <c r="AG44" s="5">
        <v>0.05</v>
      </c>
      <c r="AH44" s="5">
        <v>0.05</v>
      </c>
      <c r="AI44" s="5">
        <v>0.05</v>
      </c>
      <c r="AJ44" s="5">
        <v>0.05</v>
      </c>
      <c r="AK44" s="5">
        <v>0.02</v>
      </c>
      <c r="AL44" s="5">
        <v>0.02</v>
      </c>
      <c r="AM44" s="5">
        <v>0.02</v>
      </c>
      <c r="AN44" s="5">
        <v>0.02</v>
      </c>
      <c r="AO44" s="5">
        <v>0.02</v>
      </c>
      <c r="AP44" s="5">
        <v>0.02</v>
      </c>
      <c r="AQ44" s="5">
        <v>0.02</v>
      </c>
      <c r="AR44" s="5">
        <v>0.02</v>
      </c>
      <c r="AS44" s="5">
        <v>0.02</v>
      </c>
      <c r="AT44" s="5">
        <v>0.02</v>
      </c>
      <c r="AU44" s="5">
        <v>0.01</v>
      </c>
      <c r="AV44" s="5">
        <v>0.01</v>
      </c>
      <c r="AW44" s="5">
        <v>0.01</v>
      </c>
      <c r="AX44" s="5">
        <v>0.01</v>
      </c>
      <c r="AY44" s="5">
        <v>0.01</v>
      </c>
      <c r="AZ44" s="5">
        <v>0.01</v>
      </c>
      <c r="BA44" s="5">
        <v>0.01</v>
      </c>
      <c r="BB44" s="5">
        <v>0.01</v>
      </c>
      <c r="BC44" s="5">
        <v>0.01</v>
      </c>
      <c r="BD44" s="5">
        <v>0.01</v>
      </c>
      <c r="BE44" s="5">
        <v>0.01</v>
      </c>
    </row>
    <row r="45" spans="1:57" x14ac:dyDescent="0.35">
      <c r="F45" s="30" t="s">
        <v>587</v>
      </c>
      <c r="G45" s="28">
        <f>SUM(G12:G42)</f>
        <v>358.6674652233022</v>
      </c>
      <c r="H45" s="28">
        <f t="shared" ref="H45:AB45" si="34">SUM(H12:H42)</f>
        <v>442.79933978185471</v>
      </c>
      <c r="I45" s="28">
        <f t="shared" si="34"/>
        <v>546.66585158253667</v>
      </c>
      <c r="J45" s="28">
        <f t="shared" si="34"/>
        <v>674.89611306486017</v>
      </c>
      <c r="K45" s="28">
        <f t="shared" si="34"/>
        <v>833.20507785785185</v>
      </c>
      <c r="L45" s="28">
        <f t="shared" si="34"/>
        <v>1028.648244268953</v>
      </c>
      <c r="M45" s="28">
        <f t="shared" si="34"/>
        <v>1269.9361040357439</v>
      </c>
      <c r="N45" s="28">
        <f t="shared" si="34"/>
        <v>1567.8223506614127</v>
      </c>
      <c r="O45" s="28">
        <f t="shared" si="34"/>
        <v>1935.5831489647067</v>
      </c>
      <c r="P45" s="28">
        <f t="shared" si="34"/>
        <v>2389.6088258823534</v>
      </c>
      <c r="Q45" s="28">
        <f t="shared" si="34"/>
        <v>2950.1343529411779</v>
      </c>
      <c r="R45" s="28">
        <f t="shared" si="34"/>
        <v>3642.1411764705908</v>
      </c>
      <c r="S45" s="28">
        <f t="shared" si="34"/>
        <v>4496.4705882352937</v>
      </c>
      <c r="T45" s="28">
        <f t="shared" si="34"/>
        <v>4496.4705882352928</v>
      </c>
      <c r="U45" s="28">
        <f t="shared" si="34"/>
        <v>4496.4705882352928</v>
      </c>
      <c r="V45" s="28">
        <f t="shared" si="34"/>
        <v>4323.5294117647054</v>
      </c>
      <c r="W45" s="28">
        <f t="shared" si="34"/>
        <v>4323.5294117647054</v>
      </c>
      <c r="X45" s="28">
        <f t="shared" si="34"/>
        <v>4323.5294117647063</v>
      </c>
      <c r="Y45" s="28">
        <f t="shared" si="34"/>
        <v>5188.2352941176432</v>
      </c>
      <c r="Z45" s="28">
        <f t="shared" si="34"/>
        <v>5716.666666666667</v>
      </c>
      <c r="AA45" s="28">
        <f t="shared" si="34"/>
        <v>5716.6666666666661</v>
      </c>
      <c r="AB45" s="28">
        <f t="shared" si="34"/>
        <v>5716.6666666666679</v>
      </c>
    </row>
    <row r="46" spans="1:57" x14ac:dyDescent="0.35">
      <c r="F46" s="15" t="s">
        <v>70</v>
      </c>
      <c r="G46" s="15"/>
      <c r="H46" s="15"/>
      <c r="I46" s="15"/>
      <c r="J46" s="16"/>
      <c r="K46" s="16"/>
      <c r="L46" s="16"/>
      <c r="M46" s="16"/>
      <c r="N46" s="16"/>
      <c r="O46" s="16"/>
      <c r="P46" s="16"/>
      <c r="Q46" s="16"/>
    </row>
    <row r="47" spans="1:57" x14ac:dyDescent="0.35">
      <c r="F47" s="13" t="s">
        <v>71</v>
      </c>
      <c r="G47" s="13"/>
      <c r="H47" s="13"/>
      <c r="I47" s="13"/>
    </row>
    <row r="52" spans="25:25" x14ac:dyDescent="0.35">
      <c r="Y52" s="19">
        <f>SUM(W44:AA44)/5</f>
        <v>6.0370370370370408E-2</v>
      </c>
    </row>
  </sheetData>
  <mergeCells count="4">
    <mergeCell ref="H1:I1"/>
    <mergeCell ref="G10:Q10"/>
    <mergeCell ref="R10:AB10"/>
    <mergeCell ref="AC10:BE10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C85595-2EF3-46E4-994A-367D90F2D9F1}">
  <sheetPr>
    <tabColor rgb="FF92D050"/>
  </sheetPr>
  <dimension ref="A1:BE47"/>
  <sheetViews>
    <sheetView topLeftCell="L45" zoomScale="52" zoomScaleNormal="52" workbookViewId="0">
      <selection activeCell="Z58" sqref="Z58"/>
    </sheetView>
  </sheetViews>
  <sheetFormatPr baseColWidth="10" defaultRowHeight="14.5" x14ac:dyDescent="0.35"/>
  <cols>
    <col min="1" max="1" width="13" style="57" bestFit="1" customWidth="1"/>
    <col min="2" max="2" width="11.54296875" style="57"/>
    <col min="3" max="3" width="22.26953125" style="57" bestFit="1" customWidth="1"/>
    <col min="4" max="4" width="11.54296875" style="57"/>
    <col min="5" max="5" width="21.81640625" bestFit="1" customWidth="1"/>
    <col min="6" max="6" width="27.26953125" customWidth="1"/>
    <col min="7" max="8" width="12.26953125" customWidth="1"/>
    <col min="9" max="9" width="12" customWidth="1"/>
    <col min="10" max="17" width="11" customWidth="1"/>
    <col min="18" max="27" width="11.26953125" bestFit="1" customWidth="1"/>
  </cols>
  <sheetData>
    <row r="1" spans="1:57" x14ac:dyDescent="0.35">
      <c r="F1" s="4" t="s">
        <v>32</v>
      </c>
      <c r="G1" s="4" t="s">
        <v>33</v>
      </c>
      <c r="H1" t="s">
        <v>586</v>
      </c>
    </row>
    <row r="2" spans="1:57" x14ac:dyDescent="0.35">
      <c r="G2" s="4" t="s">
        <v>585</v>
      </c>
      <c r="H2" t="s">
        <v>79</v>
      </c>
    </row>
    <row r="9" spans="1:57" x14ac:dyDescent="0.35">
      <c r="F9" s="3"/>
      <c r="G9" s="3"/>
      <c r="H9" s="3"/>
      <c r="I9" s="6"/>
      <c r="J9" s="6"/>
      <c r="K9" s="6"/>
      <c r="L9" s="6"/>
      <c r="M9" s="6"/>
      <c r="N9" s="6"/>
      <c r="O9" s="6"/>
      <c r="P9" s="6"/>
      <c r="Q9" s="6"/>
      <c r="R9" s="3"/>
      <c r="S9" s="3"/>
      <c r="T9" s="3"/>
      <c r="U9" s="3"/>
      <c r="V9" s="3"/>
      <c r="W9" s="3"/>
      <c r="X9" s="3"/>
      <c r="Y9" s="3"/>
      <c r="Z9" s="3"/>
      <c r="AA9" s="7"/>
    </row>
    <row r="10" spans="1:57" x14ac:dyDescent="0.35">
      <c r="F10" s="3"/>
      <c r="G10" s="96" t="s">
        <v>38</v>
      </c>
      <c r="H10" s="96"/>
      <c r="I10" s="96"/>
      <c r="J10" s="96"/>
      <c r="K10" s="96"/>
      <c r="L10" s="96"/>
      <c r="M10" s="96"/>
      <c r="N10" s="96"/>
      <c r="O10" s="96"/>
      <c r="P10" s="96"/>
      <c r="Q10" s="96"/>
      <c r="R10" s="97" t="s">
        <v>39</v>
      </c>
      <c r="S10" s="97"/>
      <c r="T10" s="97"/>
      <c r="U10" s="97"/>
      <c r="V10" s="97"/>
      <c r="W10" s="97"/>
      <c r="X10" s="97"/>
      <c r="Y10" s="97"/>
      <c r="Z10" s="97"/>
      <c r="AA10" s="97"/>
      <c r="AB10" s="97"/>
      <c r="AC10" s="98" t="s">
        <v>40</v>
      </c>
      <c r="AD10" s="98"/>
      <c r="AE10" s="98"/>
      <c r="AF10" s="98"/>
      <c r="AG10" s="98"/>
      <c r="AH10" s="98"/>
      <c r="AI10" s="98"/>
      <c r="AJ10" s="98"/>
      <c r="AK10" s="98"/>
      <c r="AL10" s="98"/>
      <c r="AM10" s="98"/>
      <c r="AN10" s="98"/>
      <c r="AO10" s="98"/>
      <c r="AP10" s="98"/>
      <c r="AQ10" s="98"/>
      <c r="AR10" s="98"/>
      <c r="AS10" s="98"/>
      <c r="AT10" s="98"/>
      <c r="AU10" s="98"/>
      <c r="AV10" s="98"/>
      <c r="AW10" s="98"/>
      <c r="AX10" s="98"/>
      <c r="AY10" s="98"/>
      <c r="AZ10" s="98"/>
      <c r="BA10" s="98"/>
      <c r="BB10" s="98"/>
      <c r="BC10" s="98"/>
      <c r="BD10" s="98"/>
      <c r="BE10" s="98"/>
    </row>
    <row r="11" spans="1:57" x14ac:dyDescent="0.35">
      <c r="A11" s="57" t="s">
        <v>615</v>
      </c>
      <c r="B11" s="57" t="s">
        <v>613</v>
      </c>
      <c r="C11" s="57" t="s">
        <v>618</v>
      </c>
      <c r="D11" s="57" t="s">
        <v>620</v>
      </c>
      <c r="E11" s="57" t="s">
        <v>619</v>
      </c>
      <c r="F11" s="3" t="s">
        <v>614</v>
      </c>
      <c r="G11" s="8">
        <v>2000</v>
      </c>
      <c r="H11" s="8">
        <v>2001</v>
      </c>
      <c r="I11" s="8">
        <v>2002</v>
      </c>
      <c r="J11" s="8">
        <v>2003</v>
      </c>
      <c r="K11" s="8">
        <v>2004</v>
      </c>
      <c r="L11" s="8">
        <v>2005</v>
      </c>
      <c r="M11" s="8">
        <v>2006</v>
      </c>
      <c r="N11" s="8">
        <v>2007</v>
      </c>
      <c r="O11" s="8">
        <v>2008</v>
      </c>
      <c r="P11" s="8">
        <v>2009</v>
      </c>
      <c r="Q11" s="8">
        <v>2010</v>
      </c>
      <c r="R11" s="9">
        <v>2011</v>
      </c>
      <c r="S11" s="9">
        <v>2012</v>
      </c>
      <c r="T11" s="9">
        <v>2013</v>
      </c>
      <c r="U11" s="9">
        <v>2014</v>
      </c>
      <c r="V11" s="9">
        <v>2015</v>
      </c>
      <c r="W11" s="9">
        <v>2016</v>
      </c>
      <c r="X11" s="9">
        <v>2017</v>
      </c>
      <c r="Y11" s="9">
        <v>2018</v>
      </c>
      <c r="Z11" s="9">
        <v>2019</v>
      </c>
      <c r="AA11" s="9">
        <v>2020</v>
      </c>
      <c r="AB11" s="9">
        <v>2021</v>
      </c>
      <c r="AC11" s="10">
        <v>2022</v>
      </c>
      <c r="AD11" s="10">
        <v>2023</v>
      </c>
      <c r="AE11" s="10">
        <v>2024</v>
      </c>
      <c r="AF11" s="10">
        <v>2025</v>
      </c>
      <c r="AG11" s="10">
        <v>2026</v>
      </c>
      <c r="AH11" s="10">
        <v>2027</v>
      </c>
      <c r="AI11" s="10">
        <v>2028</v>
      </c>
      <c r="AJ11" s="10">
        <v>2029</v>
      </c>
      <c r="AK11" s="10">
        <v>2030</v>
      </c>
      <c r="AL11" s="10">
        <v>2031</v>
      </c>
      <c r="AM11" s="10">
        <v>2032</v>
      </c>
      <c r="AN11" s="10">
        <v>2033</v>
      </c>
      <c r="AO11" s="10">
        <v>2034</v>
      </c>
      <c r="AP11" s="10">
        <v>2035</v>
      </c>
      <c r="AQ11" s="10">
        <v>2036</v>
      </c>
      <c r="AR11" s="10">
        <v>2037</v>
      </c>
      <c r="AS11" s="10">
        <v>2038</v>
      </c>
      <c r="AT11" s="10">
        <v>2039</v>
      </c>
      <c r="AU11" s="10">
        <v>2040</v>
      </c>
      <c r="AV11" s="10">
        <v>2041</v>
      </c>
      <c r="AW11" s="10">
        <v>2042</v>
      </c>
      <c r="AX11" s="10">
        <v>2043</v>
      </c>
      <c r="AY11" s="10">
        <v>2044</v>
      </c>
      <c r="AZ11" s="10">
        <v>2045</v>
      </c>
      <c r="BA11" s="10">
        <v>2046</v>
      </c>
      <c r="BB11" s="10">
        <v>2047</v>
      </c>
      <c r="BC11" s="10">
        <v>2048</v>
      </c>
      <c r="BD11" s="10">
        <v>2049</v>
      </c>
      <c r="BE11" s="10">
        <v>2050</v>
      </c>
    </row>
    <row r="12" spans="1:57" x14ac:dyDescent="0.35">
      <c r="A12" s="57" t="s">
        <v>616</v>
      </c>
      <c r="C12" s="86" t="s">
        <v>3</v>
      </c>
      <c r="D12" s="58" t="s">
        <v>621</v>
      </c>
      <c r="E12" s="61" t="s">
        <v>622</v>
      </c>
      <c r="F12" s="3" t="s">
        <v>41</v>
      </c>
      <c r="G12" s="11">
        <f>G$43*'Shares Cell Phones'!C5</f>
        <v>4.9988497205754481</v>
      </c>
      <c r="H12" s="11">
        <f>H$43*'Shares Cell Phones'!D5</f>
        <v>10.000008760258732</v>
      </c>
      <c r="I12" s="11">
        <f>I$43*'Shares Cell Phones'!E5</f>
        <v>14.020856813601545</v>
      </c>
      <c r="J12" s="11">
        <f>J$43*'Shares Cell Phones'!F5</f>
        <v>19.444806349964583</v>
      </c>
      <c r="K12" s="11">
        <f>K$43*'Shares Cell Phones'!G5</f>
        <v>24.88799909212084</v>
      </c>
      <c r="L12" s="11">
        <f>L$43*'Shares Cell Phones'!H5</f>
        <v>33.786804982800412</v>
      </c>
      <c r="M12" s="11">
        <f>M$43*'Shares Cell Phones'!I5</f>
        <v>45.699745518411625</v>
      </c>
      <c r="N12" s="11">
        <f>N$43*'Shares Cell Phones'!J5</f>
        <v>54.179989302348922</v>
      </c>
      <c r="O12" s="11">
        <f>O$43*'Shares Cell Phones'!K5</f>
        <v>60.964748860285006</v>
      </c>
      <c r="P12" s="11">
        <f>P$43*'Shares Cell Phones'!L5</f>
        <v>61.33430174231323</v>
      </c>
      <c r="Q12" s="11">
        <f>Q$43*'Shares Cell Phones'!M5</f>
        <v>68.605550300117955</v>
      </c>
      <c r="R12" s="9">
        <f>R$43*'Shares Cell Phones'!N5</f>
        <v>83.06111809120118</v>
      </c>
      <c r="S12" s="9">
        <f>S$43*'Shares Cell Phones'!O5</f>
        <v>116.96389727902172</v>
      </c>
      <c r="T12" s="9">
        <f>T$43*'Shares Cell Phones'!P5</f>
        <v>126.80399218188558</v>
      </c>
      <c r="U12" s="9">
        <f>U$43*'Shares Cell Phones'!Q5</f>
        <v>140.2426201993591</v>
      </c>
      <c r="V12" s="9">
        <f>V$43*'Shares Cell Phones'!R5</f>
        <v>138.68069590609699</v>
      </c>
      <c r="W12" s="9">
        <f>W$43*'Shares Cell Phones'!S5</f>
        <v>154.73713461433638</v>
      </c>
      <c r="X12" s="9">
        <f>X$43*'Shares Cell Phones'!T5</f>
        <v>167.73872067901468</v>
      </c>
      <c r="Y12" s="9">
        <f>Y$43*'Shares Cell Phones'!U5</f>
        <v>184.48221762186751</v>
      </c>
      <c r="Z12" s="9">
        <f>Z$43*'Shares Cell Phones'!V5</f>
        <v>173.08775025594244</v>
      </c>
      <c r="AA12" s="9">
        <f>AA$43*'Shares Cell Phones'!W5</f>
        <v>184.38607041930209</v>
      </c>
      <c r="AB12" s="9">
        <f>AB$43*'Shares Cell Phones'!X5</f>
        <v>208.90357504683718</v>
      </c>
      <c r="AC12" s="10">
        <f>AB12+(AB12*AB$44)</f>
        <v>219.34875379917904</v>
      </c>
      <c r="AD12" s="10">
        <f t="shared" ref="AD12:BE12" si="0">AC12+(AC12*AC$44)</f>
        <v>230.31619148913799</v>
      </c>
      <c r="AE12" s="10">
        <f t="shared" si="0"/>
        <v>241.8320010635949</v>
      </c>
      <c r="AF12" s="10">
        <f t="shared" si="0"/>
        <v>253.92360111677465</v>
      </c>
      <c r="AG12" s="10">
        <f t="shared" si="0"/>
        <v>266.61978117261339</v>
      </c>
      <c r="AH12" s="10">
        <f t="shared" si="0"/>
        <v>279.95077023124406</v>
      </c>
      <c r="AI12" s="10">
        <f t="shared" si="0"/>
        <v>293.94830874280626</v>
      </c>
      <c r="AJ12" s="10">
        <f t="shared" si="0"/>
        <v>308.64572417994657</v>
      </c>
      <c r="AK12" s="10">
        <f t="shared" si="0"/>
        <v>324.07801038894388</v>
      </c>
      <c r="AL12" s="10">
        <f t="shared" si="0"/>
        <v>330.55957059672278</v>
      </c>
      <c r="AM12" s="10">
        <f t="shared" si="0"/>
        <v>337.17076200865722</v>
      </c>
      <c r="AN12" s="10">
        <f t="shared" si="0"/>
        <v>343.91417724883036</v>
      </c>
      <c r="AO12" s="10">
        <f t="shared" si="0"/>
        <v>350.79246079380698</v>
      </c>
      <c r="AP12" s="10">
        <f t="shared" si="0"/>
        <v>357.80831000968311</v>
      </c>
      <c r="AQ12" s="10">
        <f t="shared" si="0"/>
        <v>364.96447620987675</v>
      </c>
      <c r="AR12" s="10">
        <f t="shared" si="0"/>
        <v>372.2637657340743</v>
      </c>
      <c r="AS12" s="10">
        <f t="shared" si="0"/>
        <v>379.70904104875581</v>
      </c>
      <c r="AT12" s="10">
        <f t="shared" si="0"/>
        <v>387.30322186973092</v>
      </c>
      <c r="AU12" s="10">
        <f t="shared" si="0"/>
        <v>395.04928630712556</v>
      </c>
      <c r="AV12" s="10">
        <f t="shared" si="0"/>
        <v>398.9997791701968</v>
      </c>
      <c r="AW12" s="10">
        <f t="shared" si="0"/>
        <v>402.98977696189877</v>
      </c>
      <c r="AX12" s="10">
        <f t="shared" si="0"/>
        <v>407.01967473151774</v>
      </c>
      <c r="AY12" s="10">
        <f t="shared" si="0"/>
        <v>411.08987147883289</v>
      </c>
      <c r="AZ12" s="10">
        <f t="shared" si="0"/>
        <v>415.20077019362122</v>
      </c>
      <c r="BA12" s="10">
        <f t="shared" si="0"/>
        <v>419.35277789555744</v>
      </c>
      <c r="BB12" s="10">
        <f t="shared" si="0"/>
        <v>423.54630567451301</v>
      </c>
      <c r="BC12" s="10">
        <f t="shared" si="0"/>
        <v>427.78176873125813</v>
      </c>
      <c r="BD12" s="10">
        <f t="shared" si="0"/>
        <v>432.05958641857069</v>
      </c>
      <c r="BE12" s="10">
        <f t="shared" si="0"/>
        <v>436.38018228275638</v>
      </c>
    </row>
    <row r="13" spans="1:57" x14ac:dyDescent="0.35">
      <c r="A13" s="57" t="s">
        <v>616</v>
      </c>
      <c r="C13" s="86" t="s">
        <v>3</v>
      </c>
      <c r="D13" s="58" t="s">
        <v>621</v>
      </c>
      <c r="E13" s="61" t="s">
        <v>622</v>
      </c>
      <c r="F13" s="3" t="s">
        <v>42</v>
      </c>
      <c r="G13" s="11">
        <f>G$43*'Shares Cell Phones'!C6</f>
        <v>6.537021058549418</v>
      </c>
      <c r="H13" s="11">
        <f>H$43*'Shares Cell Phones'!D6</f>
        <v>14.673142488286388</v>
      </c>
      <c r="I13" s="11">
        <f>I$43*'Shares Cell Phones'!E6</f>
        <v>19.552981524984588</v>
      </c>
      <c r="J13" s="11">
        <f>J$43*'Shares Cell Phones'!F6</f>
        <v>25.925354182293002</v>
      </c>
      <c r="K13" s="11">
        <f>K$43*'Shares Cell Phones'!G6</f>
        <v>31.824289884936817</v>
      </c>
      <c r="L13" s="11">
        <f>L$43*'Shares Cell Phones'!H6</f>
        <v>41.541719777989918</v>
      </c>
      <c r="M13" s="11">
        <f>M$43*'Shares Cell Phones'!I6</f>
        <v>55.829347379721469</v>
      </c>
      <c r="N13" s="11">
        <f>N$43*'Shares Cell Phones'!J6</f>
        <v>62.672725655343001</v>
      </c>
      <c r="O13" s="11">
        <f>O$43*'Shares Cell Phones'!K6</f>
        <v>67.259298687858575</v>
      </c>
      <c r="P13" s="11">
        <f>P$43*'Shares Cell Phones'!L6</f>
        <v>63.779611018059086</v>
      </c>
      <c r="Q13" s="11">
        <f>Q$43*'Shares Cell Phones'!M6</f>
        <v>78.161341694048758</v>
      </c>
      <c r="R13" s="9">
        <f>R$43*'Shares Cell Phones'!N6</f>
        <v>95.76696089285069</v>
      </c>
      <c r="S13" s="9">
        <f>S$43*'Shares Cell Phones'!O6</f>
        <v>120.89050988112425</v>
      </c>
      <c r="T13" s="9">
        <f>T$43*'Shares Cell Phones'!P6</f>
        <v>131.81926955237168</v>
      </c>
      <c r="U13" s="9">
        <f>U$43*'Shares Cell Phones'!Q6</f>
        <v>146.16683580409187</v>
      </c>
      <c r="V13" s="9">
        <f>V$43*'Shares Cell Phones'!R6</f>
        <v>148.72602362728216</v>
      </c>
      <c r="W13" s="9">
        <f>W$43*'Shares Cell Phones'!S6</f>
        <v>146.63527706605132</v>
      </c>
      <c r="X13" s="9">
        <f>X$43*'Shares Cell Phones'!T6</f>
        <v>152.94584842820467</v>
      </c>
      <c r="Y13" s="9">
        <f>Y$43*'Shares Cell Phones'!U6</f>
        <v>170.40764632894366</v>
      </c>
      <c r="Z13" s="9">
        <f>Z$43*'Shares Cell Phones'!V6</f>
        <v>155.81018536932964</v>
      </c>
      <c r="AA13" s="9">
        <f>AA$43*'Shares Cell Phones'!W6</f>
        <v>161.66902233096172</v>
      </c>
      <c r="AB13" s="9">
        <f>AB$43*'Shares Cell Phones'!X6</f>
        <v>183.20856490705916</v>
      </c>
      <c r="AC13" s="10">
        <f t="shared" ref="AC13:BE13" si="1">AB13+(AB13*AB$44)</f>
        <v>192.36899315241212</v>
      </c>
      <c r="AD13" s="10">
        <f t="shared" si="1"/>
        <v>201.98744281003272</v>
      </c>
      <c r="AE13" s="10">
        <f t="shared" si="1"/>
        <v>212.08681495053435</v>
      </c>
      <c r="AF13" s="10">
        <f t="shared" si="1"/>
        <v>222.69115569806107</v>
      </c>
      <c r="AG13" s="10">
        <f t="shared" si="1"/>
        <v>233.82571348296412</v>
      </c>
      <c r="AH13" s="10">
        <f t="shared" si="1"/>
        <v>245.51699915711234</v>
      </c>
      <c r="AI13" s="10">
        <f t="shared" si="1"/>
        <v>257.79284911496796</v>
      </c>
      <c r="AJ13" s="10">
        <f t="shared" si="1"/>
        <v>270.68249157071637</v>
      </c>
      <c r="AK13" s="10">
        <f t="shared" si="1"/>
        <v>284.21661614925216</v>
      </c>
      <c r="AL13" s="10">
        <f t="shared" si="1"/>
        <v>289.90094847223719</v>
      </c>
      <c r="AM13" s="10">
        <f t="shared" si="1"/>
        <v>295.69896744168193</v>
      </c>
      <c r="AN13" s="10">
        <f t="shared" si="1"/>
        <v>301.61294679051559</v>
      </c>
      <c r="AO13" s="10">
        <f t="shared" si="1"/>
        <v>307.64520572632591</v>
      </c>
      <c r="AP13" s="10">
        <f t="shared" si="1"/>
        <v>313.79810984085242</v>
      </c>
      <c r="AQ13" s="10">
        <f t="shared" si="1"/>
        <v>320.07407203766945</v>
      </c>
      <c r="AR13" s="10">
        <f t="shared" si="1"/>
        <v>326.47555347842285</v>
      </c>
      <c r="AS13" s="10">
        <f t="shared" si="1"/>
        <v>333.00506454799131</v>
      </c>
      <c r="AT13" s="10">
        <f t="shared" si="1"/>
        <v>339.66516583895111</v>
      </c>
      <c r="AU13" s="10">
        <f t="shared" si="1"/>
        <v>346.45846915573014</v>
      </c>
      <c r="AV13" s="10">
        <f t="shared" si="1"/>
        <v>349.92305384728746</v>
      </c>
      <c r="AW13" s="10">
        <f t="shared" si="1"/>
        <v>353.42228438576035</v>
      </c>
      <c r="AX13" s="10">
        <f t="shared" si="1"/>
        <v>356.95650722961796</v>
      </c>
      <c r="AY13" s="10">
        <f t="shared" si="1"/>
        <v>360.52607230191416</v>
      </c>
      <c r="AZ13" s="10">
        <f t="shared" si="1"/>
        <v>364.13133302493327</v>
      </c>
      <c r="BA13" s="10">
        <f t="shared" si="1"/>
        <v>367.77264635518259</v>
      </c>
      <c r="BB13" s="10">
        <f t="shared" si="1"/>
        <v>371.45037281873442</v>
      </c>
      <c r="BC13" s="10">
        <f t="shared" si="1"/>
        <v>375.16487654692179</v>
      </c>
      <c r="BD13" s="10">
        <f t="shared" si="1"/>
        <v>378.916525312391</v>
      </c>
      <c r="BE13" s="10">
        <f t="shared" si="1"/>
        <v>382.70569056551489</v>
      </c>
    </row>
    <row r="14" spans="1:57" x14ac:dyDescent="0.35">
      <c r="A14" s="57" t="s">
        <v>616</v>
      </c>
      <c r="C14" s="86" t="s">
        <v>3</v>
      </c>
      <c r="D14" s="58" t="s">
        <v>621</v>
      </c>
      <c r="E14" s="61" t="s">
        <v>622</v>
      </c>
      <c r="F14" s="3" t="s">
        <v>43</v>
      </c>
      <c r="G14" s="11">
        <f>G$43*'Shares Cell Phones'!C7</f>
        <v>1.2138304099639929</v>
      </c>
      <c r="H14" s="11">
        <f>H$43*'Shares Cell Phones'!D7</f>
        <v>1.8617823861779643</v>
      </c>
      <c r="I14" s="11">
        <f>I$43*'Shares Cell Phones'!E7</f>
        <v>2.492504445299256</v>
      </c>
      <c r="J14" s="11">
        <f>J$43*'Shares Cell Phones'!F7</f>
        <v>4.7343955073128026</v>
      </c>
      <c r="K14" s="11">
        <f>K$43*'Shares Cell Phones'!G7</f>
        <v>7.425011990979665</v>
      </c>
      <c r="L14" s="11">
        <f>L$43*'Shares Cell Phones'!H7</f>
        <v>11.621259851268716</v>
      </c>
      <c r="M14" s="11">
        <f>M$43*'Shares Cell Phones'!I7</f>
        <v>16.941565467203933</v>
      </c>
      <c r="N14" s="11">
        <f>N$43*'Shares Cell Phones'!J7</f>
        <v>20.35967430388833</v>
      </c>
      <c r="O14" s="11">
        <f>O$43*'Shares Cell Phones'!K7</f>
        <v>23.141294022288964</v>
      </c>
      <c r="P14" s="11">
        <f>P$43*'Shares Cell Phones'!L7</f>
        <v>22.755712496513929</v>
      </c>
      <c r="Q14" s="11">
        <f>Q$43*'Shares Cell Phones'!M7</f>
        <v>29.390602280462183</v>
      </c>
      <c r="R14" s="9">
        <f>R$43*'Shares Cell Phones'!N7</f>
        <v>40.711401637586718</v>
      </c>
      <c r="S14" s="9">
        <f>S$43*'Shares Cell Phones'!O7</f>
        <v>55.11319436594443</v>
      </c>
      <c r="T14" s="9">
        <f>T$43*'Shares Cell Phones'!P7</f>
        <v>63.43336765404085</v>
      </c>
      <c r="U14" s="9">
        <f>U$43*'Shares Cell Phones'!Q7</f>
        <v>74.064664712351885</v>
      </c>
      <c r="V14" s="9">
        <f>V$43*'Shares Cell Phones'!R7</f>
        <v>65.862825369381198</v>
      </c>
      <c r="W14" s="9">
        <f>W$43*'Shares Cell Phones'!S7</f>
        <v>66.764993505040565</v>
      </c>
      <c r="X14" s="9">
        <f>X$43*'Shares Cell Phones'!T7</f>
        <v>63.349984311528893</v>
      </c>
      <c r="Y14" s="9">
        <f>Y$43*'Shares Cell Phones'!U7</f>
        <v>68.735205810241581</v>
      </c>
      <c r="Z14" s="9">
        <f>Z$43*'Shares Cell Phones'!V7</f>
        <v>71.941077975946072</v>
      </c>
      <c r="AA14" s="9">
        <f>AA$43*'Shares Cell Phones'!W7</f>
        <v>67.264277810226858</v>
      </c>
      <c r="AB14" s="9">
        <f>AB$43*'Shares Cell Phones'!X7</f>
        <v>75.557079894674743</v>
      </c>
      <c r="AC14" s="10">
        <f t="shared" ref="AC14:BE14" si="2">AB14+(AB14*AB$44)</f>
        <v>79.334933889408475</v>
      </c>
      <c r="AD14" s="10">
        <f t="shared" si="2"/>
        <v>83.301680583878905</v>
      </c>
      <c r="AE14" s="10">
        <f t="shared" si="2"/>
        <v>87.466764613072854</v>
      </c>
      <c r="AF14" s="10">
        <f t="shared" si="2"/>
        <v>91.840102843726498</v>
      </c>
      <c r="AG14" s="10">
        <f t="shared" si="2"/>
        <v>96.432107985912822</v>
      </c>
      <c r="AH14" s="10">
        <f t="shared" si="2"/>
        <v>101.25371338520847</v>
      </c>
      <c r="AI14" s="10">
        <f t="shared" si="2"/>
        <v>106.31639905446889</v>
      </c>
      <c r="AJ14" s="10">
        <f t="shared" si="2"/>
        <v>111.63221900719233</v>
      </c>
      <c r="AK14" s="10">
        <f t="shared" si="2"/>
        <v>117.21382995755195</v>
      </c>
      <c r="AL14" s="10">
        <f t="shared" si="2"/>
        <v>119.558106556703</v>
      </c>
      <c r="AM14" s="10">
        <f t="shared" si="2"/>
        <v>121.94926868783706</v>
      </c>
      <c r="AN14" s="10">
        <f t="shared" si="2"/>
        <v>124.3882540615938</v>
      </c>
      <c r="AO14" s="10">
        <f t="shared" si="2"/>
        <v>126.87601914282567</v>
      </c>
      <c r="AP14" s="10">
        <f t="shared" si="2"/>
        <v>129.41353952568218</v>
      </c>
      <c r="AQ14" s="10">
        <f t="shared" si="2"/>
        <v>132.00181031619582</v>
      </c>
      <c r="AR14" s="10">
        <f t="shared" si="2"/>
        <v>134.64184652251973</v>
      </c>
      <c r="AS14" s="10">
        <f t="shared" si="2"/>
        <v>137.33468345297013</v>
      </c>
      <c r="AT14" s="10">
        <f t="shared" si="2"/>
        <v>140.08137712202952</v>
      </c>
      <c r="AU14" s="10">
        <f t="shared" si="2"/>
        <v>142.88300466447012</v>
      </c>
      <c r="AV14" s="10">
        <f t="shared" si="2"/>
        <v>144.31183471111481</v>
      </c>
      <c r="AW14" s="10">
        <f t="shared" si="2"/>
        <v>145.75495305822596</v>
      </c>
      <c r="AX14" s="10">
        <f t="shared" si="2"/>
        <v>147.21250258880823</v>
      </c>
      <c r="AY14" s="10">
        <f t="shared" si="2"/>
        <v>148.68462761469632</v>
      </c>
      <c r="AZ14" s="10">
        <f t="shared" si="2"/>
        <v>150.17147389084329</v>
      </c>
      <c r="BA14" s="10">
        <f t="shared" si="2"/>
        <v>151.67318862975173</v>
      </c>
      <c r="BB14" s="10">
        <f t="shared" si="2"/>
        <v>153.18992051604926</v>
      </c>
      <c r="BC14" s="10">
        <f t="shared" si="2"/>
        <v>154.72181972120976</v>
      </c>
      <c r="BD14" s="10">
        <f t="shared" si="2"/>
        <v>156.26903791842184</v>
      </c>
      <c r="BE14" s="10">
        <f t="shared" si="2"/>
        <v>157.83172829760608</v>
      </c>
    </row>
    <row r="15" spans="1:57" x14ac:dyDescent="0.35">
      <c r="A15" s="57" t="s">
        <v>616</v>
      </c>
      <c r="C15" s="86" t="s">
        <v>3</v>
      </c>
      <c r="D15" s="58" t="s">
        <v>621</v>
      </c>
      <c r="E15" s="61" t="s">
        <v>622</v>
      </c>
      <c r="F15" s="3" t="s">
        <v>44</v>
      </c>
      <c r="G15" s="11">
        <f>G$43*'Shares Cell Phones'!C8</f>
        <v>1.9307371015002548</v>
      </c>
      <c r="H15" s="11">
        <f>H$43*'Shares Cell Phones'!D8</f>
        <v>3.5955804620053802</v>
      </c>
      <c r="I15" s="11">
        <f>I$43*'Shares Cell Phones'!E8</f>
        <v>5.5447242428522028</v>
      </c>
      <c r="J15" s="11">
        <f>J$43*'Shares Cell Phones'!F8</f>
        <v>7.4146774756858678</v>
      </c>
      <c r="K15" s="11">
        <f>K$43*'Shares Cell Phones'!G8</f>
        <v>9.570015478840304</v>
      </c>
      <c r="L15" s="11">
        <f>L$43*'Shares Cell Phones'!H8</f>
        <v>13.065287185408701</v>
      </c>
      <c r="M15" s="11">
        <f>M$43*'Shares Cell Phones'!I8</f>
        <v>18.235592556696208</v>
      </c>
      <c r="N15" s="11">
        <f>N$43*'Shares Cell Phones'!J8</f>
        <v>21.157155048474323</v>
      </c>
      <c r="O15" s="11">
        <f>O$43*'Shares Cell Phones'!K8</f>
        <v>23.352452333620956</v>
      </c>
      <c r="P15" s="11">
        <f>P$43*'Shares Cell Phones'!L8</f>
        <v>22.402395990743852</v>
      </c>
      <c r="Q15" s="11">
        <f>Q$43*'Shares Cell Phones'!M8</f>
        <v>25.986357844486243</v>
      </c>
      <c r="R15" s="9">
        <f>R$43*'Shares Cell Phones'!N8</f>
        <v>32.66747177662311</v>
      </c>
      <c r="S15" s="9">
        <f>S$43*'Shares Cell Phones'!O8</f>
        <v>39.813730010608886</v>
      </c>
      <c r="T15" s="9">
        <f>T$43*'Shares Cell Phones'!P8</f>
        <v>41.440203112075991</v>
      </c>
      <c r="U15" s="9">
        <f>U$43*'Shares Cell Phones'!Q8</f>
        <v>43.877400705015077</v>
      </c>
      <c r="V15" s="9">
        <f>V$43*'Shares Cell Phones'!R8</f>
        <v>48.156436148133103</v>
      </c>
      <c r="W15" s="9">
        <f>W$43*'Shares Cell Phones'!S8</f>
        <v>50.397202158749131</v>
      </c>
      <c r="X15" s="9">
        <f>X$43*'Shares Cell Phones'!T8</f>
        <v>52.655672793435073</v>
      </c>
      <c r="Y15" s="9">
        <f>Y$43*'Shares Cell Phones'!U8</f>
        <v>56.204671997815872</v>
      </c>
      <c r="Z15" s="9">
        <f>Z$43*'Shares Cell Phones'!V8</f>
        <v>51.485543569916729</v>
      </c>
      <c r="AA15" s="9">
        <f>AA$43*'Shares Cell Phones'!W8</f>
        <v>51.485671390565628</v>
      </c>
      <c r="AB15" s="9">
        <f>AB$43*'Shares Cell Phones'!X8</f>
        <v>57.812895877653816</v>
      </c>
      <c r="AC15" s="10">
        <f t="shared" ref="AC15:BE15" si="3">AB15+(AB15*AB$44)</f>
        <v>60.703540671536508</v>
      </c>
      <c r="AD15" s="10">
        <f t="shared" si="3"/>
        <v>63.738717705113331</v>
      </c>
      <c r="AE15" s="10">
        <f t="shared" si="3"/>
        <v>66.925653590368995</v>
      </c>
      <c r="AF15" s="10">
        <f t="shared" si="3"/>
        <v>70.271936269887448</v>
      </c>
      <c r="AG15" s="10">
        <f t="shared" si="3"/>
        <v>73.785533083381821</v>
      </c>
      <c r="AH15" s="10">
        <f t="shared" si="3"/>
        <v>77.474809737550913</v>
      </c>
      <c r="AI15" s="10">
        <f t="shared" si="3"/>
        <v>81.348550224428465</v>
      </c>
      <c r="AJ15" s="10">
        <f t="shared" si="3"/>
        <v>85.415977735649889</v>
      </c>
      <c r="AK15" s="10">
        <f t="shared" si="3"/>
        <v>89.68677662243239</v>
      </c>
      <c r="AL15" s="10">
        <f t="shared" si="3"/>
        <v>91.48051215488104</v>
      </c>
      <c r="AM15" s="10">
        <f t="shared" si="3"/>
        <v>93.31012239797866</v>
      </c>
      <c r="AN15" s="10">
        <f t="shared" si="3"/>
        <v>95.17632484593824</v>
      </c>
      <c r="AO15" s="10">
        <f t="shared" si="3"/>
        <v>97.079851342856998</v>
      </c>
      <c r="AP15" s="10">
        <f t="shared" si="3"/>
        <v>99.021448369714136</v>
      </c>
      <c r="AQ15" s="10">
        <f t="shared" si="3"/>
        <v>101.00187733710843</v>
      </c>
      <c r="AR15" s="10">
        <f t="shared" si="3"/>
        <v>103.0219148838506</v>
      </c>
      <c r="AS15" s="10">
        <f t="shared" si="3"/>
        <v>105.08235318152761</v>
      </c>
      <c r="AT15" s="10">
        <f t="shared" si="3"/>
        <v>107.18400024515816</v>
      </c>
      <c r="AU15" s="10">
        <f t="shared" si="3"/>
        <v>109.32768025006132</v>
      </c>
      <c r="AV15" s="10">
        <f t="shared" si="3"/>
        <v>110.42095705256193</v>
      </c>
      <c r="AW15" s="10">
        <f t="shared" si="3"/>
        <v>111.52516662308756</v>
      </c>
      <c r="AX15" s="10">
        <f t="shared" si="3"/>
        <v>112.64041828931843</v>
      </c>
      <c r="AY15" s="10">
        <f t="shared" si="3"/>
        <v>113.76682247221162</v>
      </c>
      <c r="AZ15" s="10">
        <f t="shared" si="3"/>
        <v>114.90449069693373</v>
      </c>
      <c r="BA15" s="10">
        <f t="shared" si="3"/>
        <v>116.05353560390307</v>
      </c>
      <c r="BB15" s="10">
        <f t="shared" si="3"/>
        <v>117.21407095994211</v>
      </c>
      <c r="BC15" s="10">
        <f t="shared" si="3"/>
        <v>118.38621166954152</v>
      </c>
      <c r="BD15" s="10">
        <f t="shared" si="3"/>
        <v>119.57007378623693</v>
      </c>
      <c r="BE15" s="10">
        <f t="shared" si="3"/>
        <v>120.7657745240993</v>
      </c>
    </row>
    <row r="16" spans="1:57" x14ac:dyDescent="0.35">
      <c r="A16" s="57" t="s">
        <v>616</v>
      </c>
      <c r="C16" s="86" t="s">
        <v>3</v>
      </c>
      <c r="D16" s="58" t="s">
        <v>621</v>
      </c>
      <c r="E16" s="61" t="s">
        <v>622</v>
      </c>
      <c r="F16" s="3" t="s">
        <v>45</v>
      </c>
      <c r="G16" s="11">
        <f>G$43*'Shares Cell Phones'!C9</f>
        <v>0.38344822924214261</v>
      </c>
      <c r="H16" s="11">
        <f>H$43*'Shares Cell Phones'!D9</f>
        <v>0.85801881952559411</v>
      </c>
      <c r="I16" s="11">
        <f>I$43*'Shares Cell Phones'!E9</f>
        <v>1.2585544384401313</v>
      </c>
      <c r="J16" s="11">
        <f>J$43*'Shares Cell Phones'!F9</f>
        <v>2.0860196854797661</v>
      </c>
      <c r="K16" s="11">
        <f>K$43*'Shares Cell Phones'!G9</f>
        <v>2.606051991783366</v>
      </c>
      <c r="L16" s="11">
        <f>L$43*'Shares Cell Phones'!H9</f>
        <v>3.4614483188596772</v>
      </c>
      <c r="M16" s="11">
        <f>M$43*'Shares Cell Phones'!I9</f>
        <v>4.7279799964523015</v>
      </c>
      <c r="N16" s="11">
        <f>N$43*'Shares Cell Phones'!J9</f>
        <v>5.3315177135216052</v>
      </c>
      <c r="O16" s="11">
        <f>O$43*'Shares Cell Phones'!K9</f>
        <v>5.8925562159413101</v>
      </c>
      <c r="P16" s="11">
        <f>P$43*'Shares Cell Phones'!L9</f>
        <v>5.219252707866338</v>
      </c>
      <c r="Q16" s="11">
        <f>Q$43*'Shares Cell Phones'!M9</f>
        <v>6.0662253155200494</v>
      </c>
      <c r="R16" s="9">
        <f>R$43*'Shares Cell Phones'!N9</f>
        <v>7.6125287212701744</v>
      </c>
      <c r="S16" s="9">
        <f>S$43*'Shares Cell Phones'!O9</f>
        <v>9.5545894815423171</v>
      </c>
      <c r="T16" s="9">
        <f>T$43*'Shares Cell Phones'!P9</f>
        <v>10.021894034315673</v>
      </c>
      <c r="U16" s="9">
        <f>U$43*'Shares Cell Phones'!Q9</f>
        <v>10.552628726706546</v>
      </c>
      <c r="V16" s="9">
        <f>V$43*'Shares Cell Phones'!R9</f>
        <v>10.137575441619331</v>
      </c>
      <c r="W16" s="9">
        <f>W$43*'Shares Cell Phones'!S9</f>
        <v>10.446294761660784</v>
      </c>
      <c r="X16" s="9">
        <f>X$43*'Shares Cell Phones'!T9</f>
        <v>10.523368227250719</v>
      </c>
      <c r="Y16" s="9">
        <f>Y$43*'Shares Cell Phones'!U9</f>
        <v>10.759117029883603</v>
      </c>
      <c r="Z16" s="9">
        <f>Z$43*'Shares Cell Phones'!V9</f>
        <v>11.108504985268272</v>
      </c>
      <c r="AA16" s="9">
        <f>AA$43*'Shares Cell Phones'!W9</f>
        <v>12.35724584499796</v>
      </c>
      <c r="AB16" s="9">
        <f>AB$43*'Shares Cell Phones'!X9</f>
        <v>14.076554532647785</v>
      </c>
      <c r="AC16" s="10">
        <f t="shared" ref="AC16:BE16" si="4">AB16+(AB16*AB$44)</f>
        <v>14.780382259280174</v>
      </c>
      <c r="AD16" s="10">
        <f t="shared" si="4"/>
        <v>15.519401372244182</v>
      </c>
      <c r="AE16" s="10">
        <f t="shared" si="4"/>
        <v>16.295371440856393</v>
      </c>
      <c r="AF16" s="10">
        <f t="shared" si="4"/>
        <v>17.110140012899212</v>
      </c>
      <c r="AG16" s="10">
        <f t="shared" si="4"/>
        <v>17.965647013544171</v>
      </c>
      <c r="AH16" s="10">
        <f t="shared" si="4"/>
        <v>18.863929364221381</v>
      </c>
      <c r="AI16" s="10">
        <f t="shared" si="4"/>
        <v>19.807125832432451</v>
      </c>
      <c r="AJ16" s="10">
        <f t="shared" si="4"/>
        <v>20.797482124054074</v>
      </c>
      <c r="AK16" s="10">
        <f t="shared" si="4"/>
        <v>21.837356230256777</v>
      </c>
      <c r="AL16" s="10">
        <f t="shared" si="4"/>
        <v>22.274103354861914</v>
      </c>
      <c r="AM16" s="10">
        <f t="shared" si="4"/>
        <v>22.719585421959152</v>
      </c>
      <c r="AN16" s="10">
        <f t="shared" si="4"/>
        <v>23.173977130398335</v>
      </c>
      <c r="AO16" s="10">
        <f t="shared" si="4"/>
        <v>23.637456673006302</v>
      </c>
      <c r="AP16" s="10">
        <f t="shared" si="4"/>
        <v>24.110205806466428</v>
      </c>
      <c r="AQ16" s="10">
        <f t="shared" si="4"/>
        <v>24.592409922595756</v>
      </c>
      <c r="AR16" s="10">
        <f t="shared" si="4"/>
        <v>25.084258121047672</v>
      </c>
      <c r="AS16" s="10">
        <f t="shared" si="4"/>
        <v>25.585943283468627</v>
      </c>
      <c r="AT16" s="10">
        <f t="shared" si="4"/>
        <v>26.097662149137999</v>
      </c>
      <c r="AU16" s="10">
        <f t="shared" si="4"/>
        <v>26.61961539212076</v>
      </c>
      <c r="AV16" s="10">
        <f t="shared" si="4"/>
        <v>26.885811546041968</v>
      </c>
      <c r="AW16" s="10">
        <f t="shared" si="4"/>
        <v>27.154669661502385</v>
      </c>
      <c r="AX16" s="10">
        <f t="shared" si="4"/>
        <v>27.426216358117408</v>
      </c>
      <c r="AY16" s="10">
        <f t="shared" si="4"/>
        <v>27.700478521698582</v>
      </c>
      <c r="AZ16" s="10">
        <f t="shared" si="4"/>
        <v>27.977483306915566</v>
      </c>
      <c r="BA16" s="10">
        <f t="shared" si="4"/>
        <v>28.257258139984721</v>
      </c>
      <c r="BB16" s="10">
        <f t="shared" si="4"/>
        <v>28.539830721384568</v>
      </c>
      <c r="BC16" s="10">
        <f t="shared" si="4"/>
        <v>28.825229028598415</v>
      </c>
      <c r="BD16" s="10">
        <f t="shared" si="4"/>
        <v>29.1134813188844</v>
      </c>
      <c r="BE16" s="10">
        <f t="shared" si="4"/>
        <v>29.404616132073244</v>
      </c>
    </row>
    <row r="17" spans="1:57" x14ac:dyDescent="0.35">
      <c r="A17" s="57" t="s">
        <v>616</v>
      </c>
      <c r="C17" s="86" t="s">
        <v>3</v>
      </c>
      <c r="D17" s="58" t="s">
        <v>621</v>
      </c>
      <c r="E17" s="61" t="s">
        <v>622</v>
      </c>
      <c r="F17" s="3" t="s">
        <v>46</v>
      </c>
      <c r="G17" s="11">
        <f>G$43*'Shares Cell Phones'!C10</f>
        <v>5.2234878994142075</v>
      </c>
      <c r="H17" s="11">
        <f>H$43*'Shares Cell Phones'!D10</f>
        <v>10.43697040396853</v>
      </c>
      <c r="I17" s="11">
        <f>I$43*'Shares Cell Phones'!E10</f>
        <v>14.581078787466952</v>
      </c>
      <c r="J17" s="11">
        <f>J$43*'Shares Cell Phones'!F10</f>
        <v>20.194753247031667</v>
      </c>
      <c r="K17" s="11">
        <f>K$43*'Shares Cell Phones'!G10</f>
        <v>27.879446998188172</v>
      </c>
      <c r="L17" s="11">
        <f>L$43*'Shares Cell Phones'!H10</f>
        <v>38.354063780496297</v>
      </c>
      <c r="M17" s="11">
        <f>M$43*'Shares Cell Phones'!I10</f>
        <v>51.906479286785576</v>
      </c>
      <c r="N17" s="11">
        <f>N$43*'Shares Cell Phones'!J10</f>
        <v>53.147197675690741</v>
      </c>
      <c r="O17" s="11">
        <f>O$43*'Shares Cell Phones'!K10</f>
        <v>58.476622120687757</v>
      </c>
      <c r="P17" s="11">
        <f>P$43*'Shares Cell Phones'!L10</f>
        <v>48.925401451342857</v>
      </c>
      <c r="Q17" s="11">
        <f>Q$43*'Shares Cell Phones'!M10</f>
        <v>53.448939263848878</v>
      </c>
      <c r="R17" s="9">
        <f>R$43*'Shares Cell Phones'!N10</f>
        <v>60.177598471587338</v>
      </c>
      <c r="S17" s="9">
        <f>S$43*'Shares Cell Phones'!O10</f>
        <v>73.378741321535827</v>
      </c>
      <c r="T17" s="9">
        <f>T$43*'Shares Cell Phones'!P10</f>
        <v>76.332096244038141</v>
      </c>
      <c r="U17" s="9">
        <f>U$43*'Shares Cell Phones'!Q10</f>
        <v>91.663564096464739</v>
      </c>
      <c r="V17" s="9">
        <f>V$43*'Shares Cell Phones'!R10</f>
        <v>91.739854137769328</v>
      </c>
      <c r="W17" s="9">
        <f>W$43*'Shares Cell Phones'!S10</f>
        <v>103.0154566870639</v>
      </c>
      <c r="X17" s="9">
        <f>X$43*'Shares Cell Phones'!T10</f>
        <v>113.48988774121851</v>
      </c>
      <c r="Y17" s="9">
        <f>Y$43*'Shares Cell Phones'!U10</f>
        <v>127.20406039221656</v>
      </c>
      <c r="Z17" s="9">
        <f>Z$43*'Shares Cell Phones'!V10</f>
        <v>149.33953489634868</v>
      </c>
      <c r="AA17" s="9">
        <f>AA$43*'Shares Cell Phones'!W10</f>
        <v>153.14208175819977</v>
      </c>
      <c r="AB17" s="9">
        <f>AB$43*'Shares Cell Phones'!X10</f>
        <v>173.01805666173968</v>
      </c>
      <c r="AC17" s="10">
        <f t="shared" ref="AC17:BE17" si="5">AB17+(AB17*AB$44)</f>
        <v>181.66895949482665</v>
      </c>
      <c r="AD17" s="10">
        <f t="shared" si="5"/>
        <v>190.75240746956797</v>
      </c>
      <c r="AE17" s="10">
        <f t="shared" si="5"/>
        <v>200.29002784304637</v>
      </c>
      <c r="AF17" s="10">
        <f t="shared" si="5"/>
        <v>210.30452923519869</v>
      </c>
      <c r="AG17" s="10">
        <f t="shared" si="5"/>
        <v>220.81975569695862</v>
      </c>
      <c r="AH17" s="10">
        <f t="shared" si="5"/>
        <v>231.86074348180657</v>
      </c>
      <c r="AI17" s="10">
        <f t="shared" si="5"/>
        <v>243.45378065589691</v>
      </c>
      <c r="AJ17" s="10">
        <f t="shared" si="5"/>
        <v>255.62646968869174</v>
      </c>
      <c r="AK17" s="10">
        <f t="shared" si="5"/>
        <v>268.40779317312632</v>
      </c>
      <c r="AL17" s="10">
        <f t="shared" si="5"/>
        <v>273.77594903658883</v>
      </c>
      <c r="AM17" s="10">
        <f t="shared" si="5"/>
        <v>279.25146801732058</v>
      </c>
      <c r="AN17" s="10">
        <f t="shared" si="5"/>
        <v>284.836497377667</v>
      </c>
      <c r="AO17" s="10">
        <f t="shared" si="5"/>
        <v>290.53322732522037</v>
      </c>
      <c r="AP17" s="10">
        <f t="shared" si="5"/>
        <v>296.34389187172479</v>
      </c>
      <c r="AQ17" s="10">
        <f t="shared" si="5"/>
        <v>302.27076970915931</v>
      </c>
      <c r="AR17" s="10">
        <f t="shared" si="5"/>
        <v>308.31618510334249</v>
      </c>
      <c r="AS17" s="10">
        <f t="shared" si="5"/>
        <v>314.48250880540934</v>
      </c>
      <c r="AT17" s="10">
        <f t="shared" si="5"/>
        <v>320.77215898151752</v>
      </c>
      <c r="AU17" s="10">
        <f t="shared" si="5"/>
        <v>327.18760216114788</v>
      </c>
      <c r="AV17" s="10">
        <f t="shared" si="5"/>
        <v>330.45947818275937</v>
      </c>
      <c r="AW17" s="10">
        <f t="shared" si="5"/>
        <v>333.76407296458694</v>
      </c>
      <c r="AX17" s="10">
        <f t="shared" si="5"/>
        <v>337.10171369423279</v>
      </c>
      <c r="AY17" s="10">
        <f t="shared" si="5"/>
        <v>340.47273083117511</v>
      </c>
      <c r="AZ17" s="10">
        <f t="shared" si="5"/>
        <v>343.87745813948686</v>
      </c>
      <c r="BA17" s="10">
        <f t="shared" si="5"/>
        <v>347.31623272088171</v>
      </c>
      <c r="BB17" s="10">
        <f t="shared" si="5"/>
        <v>350.78939504809051</v>
      </c>
      <c r="BC17" s="10">
        <f t="shared" si="5"/>
        <v>354.29728899857139</v>
      </c>
      <c r="BD17" s="10">
        <f t="shared" si="5"/>
        <v>357.84026188855711</v>
      </c>
      <c r="BE17" s="10">
        <f t="shared" si="5"/>
        <v>361.41866450744266</v>
      </c>
    </row>
    <row r="18" spans="1:57" x14ac:dyDescent="0.35">
      <c r="A18" s="57" t="s">
        <v>616</v>
      </c>
      <c r="C18" s="86" t="s">
        <v>3</v>
      </c>
      <c r="D18" s="58" t="s">
        <v>621</v>
      </c>
      <c r="E18" s="61" t="s">
        <v>622</v>
      </c>
      <c r="F18" s="3" t="s">
        <v>47</v>
      </c>
      <c r="G18" s="11">
        <f>G$43*'Shares Cell Phones'!C11</f>
        <v>3.4948082137406309</v>
      </c>
      <c r="H18" s="11">
        <f>H$43*'Shares Cell Phones'!D11</f>
        <v>7.0990450650151713</v>
      </c>
      <c r="I18" s="11">
        <f>I$43*'Shares Cell Phones'!E11</f>
        <v>11.28325778409312</v>
      </c>
      <c r="J18" s="11">
        <f>J$43*'Shares Cell Phones'!F11</f>
        <v>16.426217923731087</v>
      </c>
      <c r="K18" s="11">
        <f>K$43*'Shares Cell Phones'!G11</f>
        <v>21.858718167513455</v>
      </c>
      <c r="L18" s="11">
        <f>L$43*'Shares Cell Phones'!H11</f>
        <v>30.585559325441896</v>
      </c>
      <c r="M18" s="11">
        <f>M$43*'Shares Cell Phones'!I11</f>
        <v>39.915308641421376</v>
      </c>
      <c r="N18" s="11">
        <f>N$43*'Shares Cell Phones'!J11</f>
        <v>42.731915611033017</v>
      </c>
      <c r="O18" s="11">
        <f>O$43*'Shares Cell Phones'!K11</f>
        <v>43.442457360777659</v>
      </c>
      <c r="P18" s="11">
        <f>P$43*'Shares Cell Phones'!L11</f>
        <v>38.554620512115328</v>
      </c>
      <c r="Q18" s="11">
        <f>Q$43*'Shares Cell Phones'!M11</f>
        <v>45.111223329471969</v>
      </c>
      <c r="R18" s="9">
        <f>R$43*'Shares Cell Phones'!N11</f>
        <v>56.861199956629648</v>
      </c>
      <c r="S18" s="9">
        <f>S$43*'Shares Cell Phones'!O11</f>
        <v>83.07809747291067</v>
      </c>
      <c r="T18" s="9">
        <f>T$43*'Shares Cell Phones'!P11</f>
        <v>76.865909427190502</v>
      </c>
      <c r="U18" s="9">
        <f>U$43*'Shares Cell Phones'!Q11</f>
        <v>84.824217580842969</v>
      </c>
      <c r="V18" s="9">
        <f>V$43*'Shares Cell Phones'!R11</f>
        <v>87.312282274265812</v>
      </c>
      <c r="W18" s="9">
        <f>W$43*'Shares Cell Phones'!S11</f>
        <v>92.819689198032307</v>
      </c>
      <c r="X18" s="9">
        <f>X$43*'Shares Cell Phones'!T11</f>
        <v>100.51435459082147</v>
      </c>
      <c r="Y18" s="9">
        <f>Y$43*'Shares Cell Phones'!U11</f>
        <v>103.8792632897172</v>
      </c>
      <c r="Z18" s="9">
        <f>Z$43*'Shares Cell Phones'!V11</f>
        <v>102.09115241055342</v>
      </c>
      <c r="AA18" s="9">
        <f>AA$43*'Shares Cell Phones'!W11</f>
        <v>110.30028870957419</v>
      </c>
      <c r="AB18" s="9">
        <f>AB$43*'Shares Cell Phones'!X11</f>
        <v>124.89424235325998</v>
      </c>
      <c r="AC18" s="10">
        <f t="shared" ref="AC18:BE18" si="6">AB18+(AB18*AB$44)</f>
        <v>131.13895447092298</v>
      </c>
      <c r="AD18" s="10">
        <f t="shared" si="6"/>
        <v>137.69590219446914</v>
      </c>
      <c r="AE18" s="10">
        <f t="shared" si="6"/>
        <v>144.5806973041926</v>
      </c>
      <c r="AF18" s="10">
        <f t="shared" si="6"/>
        <v>151.80973216940222</v>
      </c>
      <c r="AG18" s="10">
        <f t="shared" si="6"/>
        <v>159.40021877787234</v>
      </c>
      <c r="AH18" s="10">
        <f t="shared" si="6"/>
        <v>167.37022971676595</v>
      </c>
      <c r="AI18" s="10">
        <f t="shared" si="6"/>
        <v>175.73874120260425</v>
      </c>
      <c r="AJ18" s="10">
        <f t="shared" si="6"/>
        <v>184.52567826273446</v>
      </c>
      <c r="AK18" s="10">
        <f t="shared" si="6"/>
        <v>193.75196217587117</v>
      </c>
      <c r="AL18" s="10">
        <f t="shared" si="6"/>
        <v>197.62700141938859</v>
      </c>
      <c r="AM18" s="10">
        <f t="shared" si="6"/>
        <v>201.57954144777636</v>
      </c>
      <c r="AN18" s="10">
        <f t="shared" si="6"/>
        <v>205.61113227673189</v>
      </c>
      <c r="AO18" s="10">
        <f t="shared" si="6"/>
        <v>209.72335492226654</v>
      </c>
      <c r="AP18" s="10">
        <f t="shared" si="6"/>
        <v>213.91782202071187</v>
      </c>
      <c r="AQ18" s="10">
        <f t="shared" si="6"/>
        <v>218.1961784611261</v>
      </c>
      <c r="AR18" s="10">
        <f t="shared" si="6"/>
        <v>222.56010203034862</v>
      </c>
      <c r="AS18" s="10">
        <f t="shared" si="6"/>
        <v>227.01130407095559</v>
      </c>
      <c r="AT18" s="10">
        <f t="shared" si="6"/>
        <v>231.55153015237471</v>
      </c>
      <c r="AU18" s="10">
        <f t="shared" si="6"/>
        <v>236.1825607554222</v>
      </c>
      <c r="AV18" s="10">
        <f t="shared" si="6"/>
        <v>238.54438636297641</v>
      </c>
      <c r="AW18" s="10">
        <f t="shared" si="6"/>
        <v>240.92983022660619</v>
      </c>
      <c r="AX18" s="10">
        <f t="shared" si="6"/>
        <v>243.33912852887224</v>
      </c>
      <c r="AY18" s="10">
        <f t="shared" si="6"/>
        <v>245.77251981416097</v>
      </c>
      <c r="AZ18" s="10">
        <f t="shared" si="6"/>
        <v>248.23024501230259</v>
      </c>
      <c r="BA18" s="10">
        <f t="shared" si="6"/>
        <v>250.71254746242562</v>
      </c>
      <c r="BB18" s="10">
        <f t="shared" si="6"/>
        <v>253.21967293704986</v>
      </c>
      <c r="BC18" s="10">
        <f t="shared" si="6"/>
        <v>255.75186966642036</v>
      </c>
      <c r="BD18" s="10">
        <f t="shared" si="6"/>
        <v>258.30938836308457</v>
      </c>
      <c r="BE18" s="10">
        <f t="shared" si="6"/>
        <v>260.89248224671542</v>
      </c>
    </row>
    <row r="19" spans="1:57" x14ac:dyDescent="0.35">
      <c r="A19" s="57" t="s">
        <v>616</v>
      </c>
      <c r="C19" s="86" t="s">
        <v>3</v>
      </c>
      <c r="D19" s="58" t="s">
        <v>621</v>
      </c>
      <c r="E19" s="61" t="s">
        <v>622</v>
      </c>
      <c r="F19" s="3" t="s">
        <v>48</v>
      </c>
      <c r="G19" s="11">
        <f>G$43*'Shares Cell Phones'!C12</f>
        <v>0.58026945357321025</v>
      </c>
      <c r="H19" s="11">
        <f>H$43*'Shares Cell Phones'!D12</f>
        <v>1.1607735334185647</v>
      </c>
      <c r="I19" s="11">
        <f>I$43*'Shares Cell Phones'!E12</f>
        <v>1.5816423954839336</v>
      </c>
      <c r="J19" s="11">
        <f>J$43*'Shares Cell Phones'!F12</f>
        <v>2.1393092135158573</v>
      </c>
      <c r="K19" s="11">
        <f>K$43*'Shares Cell Phones'!G12</f>
        <v>2.9827680876453702</v>
      </c>
      <c r="L19" s="11">
        <f>L$43*'Shares Cell Phones'!H12</f>
        <v>4.5125669095827874</v>
      </c>
      <c r="M19" s="11">
        <f>M$43*'Shares Cell Phones'!I12</f>
        <v>6.3164780612719822</v>
      </c>
      <c r="N19" s="11">
        <f>N$43*'Shares Cell Phones'!J12</f>
        <v>6.4045062105241275</v>
      </c>
      <c r="O19" s="11">
        <f>O$43*'Shares Cell Phones'!K12</f>
        <v>6.1970933602918938</v>
      </c>
      <c r="P19" s="11">
        <f>P$43*'Shares Cell Phones'!L12</f>
        <v>6.0048977328008935</v>
      </c>
      <c r="Q19" s="11">
        <f>Q$43*'Shares Cell Phones'!M12</f>
        <v>7.6599132852474439</v>
      </c>
      <c r="R19" s="9">
        <f>R$43*'Shares Cell Phones'!N12</f>
        <v>10.561134887359794</v>
      </c>
      <c r="S19" s="9">
        <f>S$43*'Shares Cell Phones'!O12</f>
        <v>14.074143592187397</v>
      </c>
      <c r="T19" s="9">
        <f>T$43*'Shares Cell Phones'!P12</f>
        <v>15.975551492858983</v>
      </c>
      <c r="U19" s="9">
        <f>U$43*'Shares Cell Phones'!Q12</f>
        <v>15.50468356840439</v>
      </c>
      <c r="V19" s="9">
        <f>V$43*'Shares Cell Phones'!R12</f>
        <v>13.234626299718919</v>
      </c>
      <c r="W19" s="9">
        <f>W$43*'Shares Cell Phones'!S12</f>
        <v>17.711518219406745</v>
      </c>
      <c r="X19" s="9">
        <f>X$43*'Shares Cell Phones'!T12</f>
        <v>15.533824467833357</v>
      </c>
      <c r="Y19" s="9">
        <f>Y$43*'Shares Cell Phones'!U12</f>
        <v>17.440705617425635</v>
      </c>
      <c r="Z19" s="9">
        <f>Z$43*'Shares Cell Phones'!V12</f>
        <v>16.748055796808561</v>
      </c>
      <c r="AA19" s="9">
        <f>AA$43*'Shares Cell Phones'!W12</f>
        <v>16.42474625173946</v>
      </c>
      <c r="AB19" s="9">
        <f>AB$43*'Shares Cell Phones'!X12</f>
        <v>18.558123663839964</v>
      </c>
      <c r="AC19" s="10">
        <f t="shared" ref="AC19:BE19" si="7">AB19+(AB19*AB$44)</f>
        <v>19.486029847031961</v>
      </c>
      <c r="AD19" s="10">
        <f t="shared" si="7"/>
        <v>20.460331339383558</v>
      </c>
      <c r="AE19" s="10">
        <f t="shared" si="7"/>
        <v>21.483347906352737</v>
      </c>
      <c r="AF19" s="10">
        <f t="shared" si="7"/>
        <v>22.557515301670374</v>
      </c>
      <c r="AG19" s="10">
        <f t="shared" si="7"/>
        <v>23.685391066753894</v>
      </c>
      <c r="AH19" s="10">
        <f t="shared" si="7"/>
        <v>24.86966062009159</v>
      </c>
      <c r="AI19" s="10">
        <f t="shared" si="7"/>
        <v>26.11314365109617</v>
      </c>
      <c r="AJ19" s="10">
        <f t="shared" si="7"/>
        <v>27.418800833650977</v>
      </c>
      <c r="AK19" s="10">
        <f t="shared" si="7"/>
        <v>28.789740875333525</v>
      </c>
      <c r="AL19" s="10">
        <f t="shared" si="7"/>
        <v>29.365535692840197</v>
      </c>
      <c r="AM19" s="10">
        <f t="shared" si="7"/>
        <v>29.952846406697002</v>
      </c>
      <c r="AN19" s="10">
        <f t="shared" si="7"/>
        <v>30.551903334830943</v>
      </c>
      <c r="AO19" s="10">
        <f t="shared" si="7"/>
        <v>31.162941401527561</v>
      </c>
      <c r="AP19" s="10">
        <f t="shared" si="7"/>
        <v>31.786200229558112</v>
      </c>
      <c r="AQ19" s="10">
        <f t="shared" si="7"/>
        <v>32.421924234149273</v>
      </c>
      <c r="AR19" s="10">
        <f t="shared" si="7"/>
        <v>33.070362718832257</v>
      </c>
      <c r="AS19" s="10">
        <f t="shared" si="7"/>
        <v>33.731769973208905</v>
      </c>
      <c r="AT19" s="10">
        <f t="shared" si="7"/>
        <v>34.406405372673085</v>
      </c>
      <c r="AU19" s="10">
        <f t="shared" si="7"/>
        <v>35.094533480126543</v>
      </c>
      <c r="AV19" s="10">
        <f t="shared" si="7"/>
        <v>35.44547881492781</v>
      </c>
      <c r="AW19" s="10">
        <f t="shared" si="7"/>
        <v>35.799933603077086</v>
      </c>
      <c r="AX19" s="10">
        <f t="shared" si="7"/>
        <v>36.157932939107859</v>
      </c>
      <c r="AY19" s="10">
        <f t="shared" si="7"/>
        <v>36.519512268498936</v>
      </c>
      <c r="AZ19" s="10">
        <f t="shared" si="7"/>
        <v>36.884707391183923</v>
      </c>
      <c r="BA19" s="10">
        <f t="shared" si="7"/>
        <v>37.25355446509576</v>
      </c>
      <c r="BB19" s="10">
        <f t="shared" si="7"/>
        <v>37.626090009746719</v>
      </c>
      <c r="BC19" s="10">
        <f t="shared" si="7"/>
        <v>38.002350909844189</v>
      </c>
      <c r="BD19" s="10">
        <f t="shared" si="7"/>
        <v>38.382374418942632</v>
      </c>
      <c r="BE19" s="10">
        <f t="shared" si="7"/>
        <v>38.76619816313206</v>
      </c>
    </row>
    <row r="20" spans="1:57" x14ac:dyDescent="0.35">
      <c r="A20" s="57" t="s">
        <v>616</v>
      </c>
      <c r="C20" s="86" t="s">
        <v>3</v>
      </c>
      <c r="D20" s="58" t="s">
        <v>621</v>
      </c>
      <c r="E20" s="61" t="s">
        <v>622</v>
      </c>
      <c r="F20" s="3" t="s">
        <v>49</v>
      </c>
      <c r="G20" s="11">
        <f>G$43*'Shares Cell Phones'!C13</f>
        <v>3.8930713269873576</v>
      </c>
      <c r="H20" s="11">
        <f>H$43*'Shares Cell Phones'!D13</f>
        <v>8.3674599633163762</v>
      </c>
      <c r="I20" s="11">
        <f>I$43*'Shares Cell Phones'!E13</f>
        <v>12.38865489860644</v>
      </c>
      <c r="J20" s="11">
        <f>J$43*'Shares Cell Phones'!F13</f>
        <v>13.951048564729533</v>
      </c>
      <c r="K20" s="11">
        <f>K$43*'Shares Cell Phones'!G13</f>
        <v>16.284262142333635</v>
      </c>
      <c r="L20" s="11">
        <f>L$43*'Shares Cell Phones'!H13</f>
        <v>20.218036471222678</v>
      </c>
      <c r="M20" s="11">
        <f>M$43*'Shares Cell Phones'!I13</f>
        <v>24.153489871207913</v>
      </c>
      <c r="N20" s="11">
        <f>N$43*'Shares Cell Phones'!J13</f>
        <v>31.216311070950233</v>
      </c>
      <c r="O20" s="11">
        <f>O$43*'Shares Cell Phones'!K13</f>
        <v>37.628972295346884</v>
      </c>
      <c r="P20" s="11">
        <f>P$43*'Shares Cell Phones'!L13</f>
        <v>35.184231239183859</v>
      </c>
      <c r="Q20" s="11">
        <f>Q$43*'Shares Cell Phones'!M13</f>
        <v>43.355138667936018</v>
      </c>
      <c r="R20" s="9">
        <f>R$43*'Shares Cell Phones'!N13</f>
        <v>51.380595331809438</v>
      </c>
      <c r="S20" s="9">
        <f>S$43*'Shares Cell Phones'!O13</f>
        <v>56.26671225573255</v>
      </c>
      <c r="T20" s="9">
        <f>T$43*'Shares Cell Phones'!P13</f>
        <v>64.656108851815176</v>
      </c>
      <c r="U20" s="9">
        <f>U$43*'Shares Cell Phones'!Q13</f>
        <v>75.428383115336871</v>
      </c>
      <c r="V20" s="9">
        <f>V$43*'Shares Cell Phones'!R13</f>
        <v>73.365908762855639</v>
      </c>
      <c r="W20" s="9">
        <f>W$43*'Shares Cell Phones'!S13</f>
        <v>95.612636696403584</v>
      </c>
      <c r="X20" s="9">
        <f>X$43*'Shares Cell Phones'!T13</f>
        <v>100.18166955247209</v>
      </c>
      <c r="Y20" s="9">
        <f>Y$43*'Shares Cell Phones'!U13</f>
        <v>106.57342664662468</v>
      </c>
      <c r="Z20" s="9">
        <f>Z$43*'Shares Cell Phones'!V13</f>
        <v>77.564393024305431</v>
      </c>
      <c r="AA20" s="9">
        <f>AA$43*'Shares Cell Phones'!W13</f>
        <v>89.096484611708988</v>
      </c>
      <c r="AB20" s="9">
        <f>AB$43*'Shares Cell Phones'!X13</f>
        <v>100.74115661747406</v>
      </c>
      <c r="AC20" s="10">
        <f t="shared" ref="AC20:BE20" si="8">AB20+(AB20*AB$44)</f>
        <v>105.77821444834777</v>
      </c>
      <c r="AD20" s="10">
        <f t="shared" si="8"/>
        <v>111.06712517076515</v>
      </c>
      <c r="AE20" s="10">
        <f t="shared" si="8"/>
        <v>116.62048142930341</v>
      </c>
      <c r="AF20" s="10">
        <f t="shared" si="8"/>
        <v>122.45150550076858</v>
      </c>
      <c r="AG20" s="10">
        <f t="shared" si="8"/>
        <v>128.574080775807</v>
      </c>
      <c r="AH20" s="10">
        <f t="shared" si="8"/>
        <v>135.00278481459736</v>
      </c>
      <c r="AI20" s="10">
        <f t="shared" si="8"/>
        <v>141.75292405532724</v>
      </c>
      <c r="AJ20" s="10">
        <f t="shared" si="8"/>
        <v>148.84057025809361</v>
      </c>
      <c r="AK20" s="10">
        <f t="shared" si="8"/>
        <v>156.28259877099828</v>
      </c>
      <c r="AL20" s="10">
        <f t="shared" si="8"/>
        <v>159.40825074641825</v>
      </c>
      <c r="AM20" s="10">
        <f t="shared" si="8"/>
        <v>162.59641576134661</v>
      </c>
      <c r="AN20" s="10">
        <f t="shared" si="8"/>
        <v>165.84834407657354</v>
      </c>
      <c r="AO20" s="10">
        <f t="shared" si="8"/>
        <v>169.16531095810501</v>
      </c>
      <c r="AP20" s="10">
        <f t="shared" si="8"/>
        <v>172.54861717726712</v>
      </c>
      <c r="AQ20" s="10">
        <f t="shared" si="8"/>
        <v>175.99958952081246</v>
      </c>
      <c r="AR20" s="10">
        <f t="shared" si="8"/>
        <v>179.51958131122871</v>
      </c>
      <c r="AS20" s="10">
        <f t="shared" si="8"/>
        <v>183.10997293745328</v>
      </c>
      <c r="AT20" s="10">
        <f t="shared" si="8"/>
        <v>186.77217239620234</v>
      </c>
      <c r="AU20" s="10">
        <f t="shared" si="8"/>
        <v>190.50761584412638</v>
      </c>
      <c r="AV20" s="10">
        <f t="shared" si="8"/>
        <v>192.41269200256764</v>
      </c>
      <c r="AW20" s="10">
        <f t="shared" si="8"/>
        <v>194.33681892259332</v>
      </c>
      <c r="AX20" s="10">
        <f t="shared" si="8"/>
        <v>196.28018711181926</v>
      </c>
      <c r="AY20" s="10">
        <f t="shared" si="8"/>
        <v>198.24298898293745</v>
      </c>
      <c r="AZ20" s="10">
        <f t="shared" si="8"/>
        <v>200.22541887276682</v>
      </c>
      <c r="BA20" s="10">
        <f t="shared" si="8"/>
        <v>202.2276730614945</v>
      </c>
      <c r="BB20" s="10">
        <f t="shared" si="8"/>
        <v>204.24994979210945</v>
      </c>
      <c r="BC20" s="10">
        <f t="shared" si="8"/>
        <v>206.29244929003053</v>
      </c>
      <c r="BD20" s="10">
        <f t="shared" si="8"/>
        <v>208.35537378293083</v>
      </c>
      <c r="BE20" s="10">
        <f t="shared" si="8"/>
        <v>210.43892752076013</v>
      </c>
    </row>
    <row r="21" spans="1:57" x14ac:dyDescent="0.35">
      <c r="A21" s="57" t="s">
        <v>616</v>
      </c>
      <c r="C21" s="86" t="s">
        <v>3</v>
      </c>
      <c r="D21" s="58" t="s">
        <v>621</v>
      </c>
      <c r="E21" s="61" t="s">
        <v>622</v>
      </c>
      <c r="F21" s="3" t="s">
        <v>35</v>
      </c>
      <c r="G21" s="11">
        <f>G$43*'Shares Cell Phones'!C14</f>
        <v>25.053439805903466</v>
      </c>
      <c r="H21" s="11">
        <f>H$43*'Shares Cell Phones'!D14</f>
        <v>48.969697741586216</v>
      </c>
      <c r="I21" s="11">
        <f>I$43*'Shares Cell Phones'!E14</f>
        <v>67.146421358112889</v>
      </c>
      <c r="J21" s="11">
        <f>J$43*'Shares Cell Phones'!F14</f>
        <v>115.76125559083633</v>
      </c>
      <c r="K21" s="11">
        <f>K$43*'Shares Cell Phones'!G14</f>
        <v>173.25008514322008</v>
      </c>
      <c r="L21" s="11">
        <f>L$43*'Shares Cell Phones'!H14</f>
        <v>284.2123862643013</v>
      </c>
      <c r="M21" s="11">
        <f>M$43*'Shares Cell Phones'!I14</f>
        <v>375.10815933825762</v>
      </c>
      <c r="N21" s="11">
        <f>N$43*'Shares Cell Phones'!J14</f>
        <v>419.33354946032881</v>
      </c>
      <c r="O21" s="11">
        <f>O$43*'Shares Cell Phones'!K14</f>
        <v>447.47324252347556</v>
      </c>
      <c r="P21" s="11">
        <f>P$43*'Shares Cell Phones'!L14</f>
        <v>426.25968952242351</v>
      </c>
      <c r="Q21" s="11">
        <f>Q$43*'Shares Cell Phones'!M14</f>
        <v>497.97903487282099</v>
      </c>
      <c r="R21" s="9">
        <f>R$43*'Shares Cell Phones'!N14</f>
        <v>575.50682785079789</v>
      </c>
      <c r="S21" s="9">
        <f>S$43*'Shares Cell Phones'!O14</f>
        <v>705.7316324121</v>
      </c>
      <c r="T21" s="9">
        <f>T$43*'Shares Cell Phones'!P14</f>
        <v>781.40314515360603</v>
      </c>
      <c r="U21" s="9">
        <f>U$43*'Shares Cell Phones'!Q14</f>
        <v>884.20896049605483</v>
      </c>
      <c r="V21" s="9">
        <f>V$43*'Shares Cell Phones'!R14</f>
        <v>961.51589986719864</v>
      </c>
      <c r="W21" s="9">
        <f>W$43*'Shares Cell Phones'!S14</f>
        <v>960.01596367176262</v>
      </c>
      <c r="X21" s="9">
        <f>X$43*'Shares Cell Phones'!T14</f>
        <v>1003.4389515085942</v>
      </c>
      <c r="Y21" s="9">
        <f>Y$43*'Shares Cell Phones'!U14</f>
        <v>1005.8847555448871</v>
      </c>
      <c r="Z21" s="9">
        <f>Z$43*'Shares Cell Phones'!V14</f>
        <v>854.33733121627802</v>
      </c>
      <c r="AA21" s="9">
        <f>AA$43*'Shares Cell Phones'!W14</f>
        <v>809.0883012021726</v>
      </c>
      <c r="AB21" s="9">
        <f>AB$43*'Shares Cell Phones'!X14</f>
        <v>917.99392043562182</v>
      </c>
      <c r="AC21" s="10">
        <f t="shared" ref="AC21:BE21" si="9">AB21+(AB21*AB$44)</f>
        <v>963.89361645740291</v>
      </c>
      <c r="AD21" s="10">
        <f t="shared" si="9"/>
        <v>1012.0882972802731</v>
      </c>
      <c r="AE21" s="10">
        <f t="shared" si="9"/>
        <v>1062.6927121442868</v>
      </c>
      <c r="AF21" s="10">
        <f t="shared" si="9"/>
        <v>1115.8273477515011</v>
      </c>
      <c r="AG21" s="10">
        <f t="shared" si="9"/>
        <v>1171.6187151390761</v>
      </c>
      <c r="AH21" s="10">
        <f t="shared" si="9"/>
        <v>1230.1996508960299</v>
      </c>
      <c r="AI21" s="10">
        <f t="shared" si="9"/>
        <v>1291.7096334408313</v>
      </c>
      <c r="AJ21" s="10">
        <f t="shared" si="9"/>
        <v>1356.295115112873</v>
      </c>
      <c r="AK21" s="10">
        <f t="shared" si="9"/>
        <v>1424.1098708685165</v>
      </c>
      <c r="AL21" s="10">
        <f t="shared" si="9"/>
        <v>1452.5920682858869</v>
      </c>
      <c r="AM21" s="10">
        <f t="shared" si="9"/>
        <v>1481.6439096516046</v>
      </c>
      <c r="AN21" s="10">
        <f t="shared" si="9"/>
        <v>1511.2767878446368</v>
      </c>
      <c r="AO21" s="10">
        <f t="shared" si="9"/>
        <v>1541.5023236015295</v>
      </c>
      <c r="AP21" s="10">
        <f t="shared" si="9"/>
        <v>1572.33237007356</v>
      </c>
      <c r="AQ21" s="10">
        <f t="shared" si="9"/>
        <v>1603.7790174750312</v>
      </c>
      <c r="AR21" s="10">
        <f t="shared" si="9"/>
        <v>1635.8545978245318</v>
      </c>
      <c r="AS21" s="10">
        <f t="shared" si="9"/>
        <v>1668.5716897810223</v>
      </c>
      <c r="AT21" s="10">
        <f t="shared" si="9"/>
        <v>1701.9431235766428</v>
      </c>
      <c r="AU21" s="10">
        <f t="shared" si="9"/>
        <v>1735.9819860481757</v>
      </c>
      <c r="AV21" s="10">
        <f t="shared" si="9"/>
        <v>1753.3418059086575</v>
      </c>
      <c r="AW21" s="10">
        <f t="shared" si="9"/>
        <v>1770.8752239677442</v>
      </c>
      <c r="AX21" s="10">
        <f t="shared" si="9"/>
        <v>1788.5839762074218</v>
      </c>
      <c r="AY21" s="10">
        <f t="shared" si="9"/>
        <v>1806.469815969496</v>
      </c>
      <c r="AZ21" s="10">
        <f t="shared" si="9"/>
        <v>1824.5345141291909</v>
      </c>
      <c r="BA21" s="10">
        <f t="shared" si="9"/>
        <v>1842.7798592704828</v>
      </c>
      <c r="BB21" s="10">
        <f t="shared" si="9"/>
        <v>1861.2076578631877</v>
      </c>
      <c r="BC21" s="10">
        <f t="shared" si="9"/>
        <v>1879.8197344418195</v>
      </c>
      <c r="BD21" s="10">
        <f t="shared" si="9"/>
        <v>1898.6179317862377</v>
      </c>
      <c r="BE21" s="10">
        <f t="shared" si="9"/>
        <v>1917.6041111041002</v>
      </c>
    </row>
    <row r="22" spans="1:57" x14ac:dyDescent="0.35">
      <c r="A22" s="57" t="s">
        <v>616</v>
      </c>
      <c r="C22" s="86" t="s">
        <v>3</v>
      </c>
      <c r="D22" s="58" t="s">
        <v>621</v>
      </c>
      <c r="E22" s="61" t="s">
        <v>622</v>
      </c>
      <c r="F22" s="3" t="s">
        <v>34</v>
      </c>
      <c r="G22" s="11">
        <f>G$43*'Shares Cell Phones'!C15</f>
        <v>59.524253630322981</v>
      </c>
      <c r="H22" s="11">
        <f>H$43*'Shares Cell Phones'!D15</f>
        <v>128.51390655996556</v>
      </c>
      <c r="I22" s="11">
        <f>I$43*'Shares Cell Phones'!E15</f>
        <v>163.90551395090424</v>
      </c>
      <c r="J22" s="11">
        <f>J$43*'Shares Cell Phones'!F15</f>
        <v>207.96812451220751</v>
      </c>
      <c r="K22" s="11">
        <f>K$43*'Shares Cell Phones'!G15</f>
        <v>244.32638431778699</v>
      </c>
      <c r="L22" s="11">
        <f>L$43*'Shares Cell Phones'!H15</f>
        <v>305.11016361422003</v>
      </c>
      <c r="M22" s="11">
        <f>M$43*'Shares Cell Phones'!I15</f>
        <v>391.80292838620107</v>
      </c>
      <c r="N22" s="11">
        <f>N$43*'Shares Cell Phones'!J15</f>
        <v>419.93300853028273</v>
      </c>
      <c r="O22" s="11">
        <f>O$43*'Shares Cell Phones'!K15</f>
        <v>430.32079411624449</v>
      </c>
      <c r="P22" s="11">
        <f>P$43*'Shares Cell Phones'!L15</f>
        <v>384.12604584952788</v>
      </c>
      <c r="Q22" s="11">
        <f>Q$43*'Shares Cell Phones'!M15</f>
        <v>472.2306674152174</v>
      </c>
      <c r="R22" s="9">
        <f>R$43*'Shares Cell Phones'!N15</f>
        <v>639.50794140509333</v>
      </c>
      <c r="S22" s="9">
        <f>S$43*'Shares Cell Phones'!O15</f>
        <v>779.91652574398688</v>
      </c>
      <c r="T22" s="9">
        <f>T$43*'Shares Cell Phones'!P15</f>
        <v>865.21447068053294</v>
      </c>
      <c r="U22" s="9">
        <f>U$43*'Shares Cell Phones'!Q15</f>
        <v>977.75107842857392</v>
      </c>
      <c r="V22" s="9">
        <f>V$43*'Shares Cell Phones'!R15</f>
        <v>977.06577331244216</v>
      </c>
      <c r="W22" s="9">
        <f>W$43*'Shares Cell Phones'!S15</f>
        <v>870.35479066516575</v>
      </c>
      <c r="X22" s="9">
        <f>X$43*'Shares Cell Phones'!T15</f>
        <v>898.72109324569442</v>
      </c>
      <c r="Y22" s="9">
        <f>Y$43*'Shares Cell Phones'!U15</f>
        <v>1000.271303353851</v>
      </c>
      <c r="Z22" s="9">
        <f>Z$43*'Shares Cell Phones'!V15</f>
        <v>848.42394498068359</v>
      </c>
      <c r="AA22" s="9">
        <f>AA$43*'Shares Cell Phones'!W15</f>
        <v>958.35365354758369</v>
      </c>
      <c r="AB22" s="9">
        <f>AB$43*'Shares Cell Phones'!X15</f>
        <v>1081.7913253695922</v>
      </c>
      <c r="AC22" s="10">
        <f t="shared" ref="AC22:BE22" si="10">AB22+(AB22*AB$44)</f>
        <v>1135.8808916380717</v>
      </c>
      <c r="AD22" s="10">
        <f t="shared" si="10"/>
        <v>1192.6749362199753</v>
      </c>
      <c r="AE22" s="10">
        <f t="shared" si="10"/>
        <v>1252.308683030974</v>
      </c>
      <c r="AF22" s="10">
        <f t="shared" si="10"/>
        <v>1314.9241171825227</v>
      </c>
      <c r="AG22" s="10">
        <f t="shared" si="10"/>
        <v>1380.6703230416488</v>
      </c>
      <c r="AH22" s="10">
        <f t="shared" si="10"/>
        <v>1449.7038391937313</v>
      </c>
      <c r="AI22" s="10">
        <f t="shared" si="10"/>
        <v>1522.1890311534178</v>
      </c>
      <c r="AJ22" s="10">
        <f t="shared" si="10"/>
        <v>1598.2984827110886</v>
      </c>
      <c r="AK22" s="10">
        <f t="shared" si="10"/>
        <v>1678.213406846643</v>
      </c>
      <c r="AL22" s="10">
        <f t="shared" si="10"/>
        <v>1711.7776749835759</v>
      </c>
      <c r="AM22" s="10">
        <f t="shared" si="10"/>
        <v>1746.0132284832475</v>
      </c>
      <c r="AN22" s="10">
        <f t="shared" si="10"/>
        <v>1780.9334930529126</v>
      </c>
      <c r="AO22" s="10">
        <f t="shared" si="10"/>
        <v>1816.5521629139707</v>
      </c>
      <c r="AP22" s="10">
        <f t="shared" si="10"/>
        <v>1852.8832061722501</v>
      </c>
      <c r="AQ22" s="10">
        <f t="shared" si="10"/>
        <v>1889.940870295695</v>
      </c>
      <c r="AR22" s="10">
        <f t="shared" si="10"/>
        <v>1927.739687701609</v>
      </c>
      <c r="AS22" s="10">
        <f t="shared" si="10"/>
        <v>1966.2944814556413</v>
      </c>
      <c r="AT22" s="10">
        <f t="shared" si="10"/>
        <v>2005.6203710847542</v>
      </c>
      <c r="AU22" s="10">
        <f t="shared" si="10"/>
        <v>2045.7327785064492</v>
      </c>
      <c r="AV22" s="10">
        <f t="shared" si="10"/>
        <v>2066.1901062915135</v>
      </c>
      <c r="AW22" s="10">
        <f t="shared" si="10"/>
        <v>2086.8520073544287</v>
      </c>
      <c r="AX22" s="10">
        <f t="shared" si="10"/>
        <v>2107.7205274279731</v>
      </c>
      <c r="AY22" s="10">
        <f t="shared" si="10"/>
        <v>2128.7977327022527</v>
      </c>
      <c r="AZ22" s="10">
        <f t="shared" si="10"/>
        <v>2150.0857100292751</v>
      </c>
      <c r="BA22" s="10">
        <f t="shared" si="10"/>
        <v>2171.5865671295678</v>
      </c>
      <c r="BB22" s="10">
        <f t="shared" si="10"/>
        <v>2193.3024328008637</v>
      </c>
      <c r="BC22" s="10">
        <f t="shared" si="10"/>
        <v>2215.2354571288724</v>
      </c>
      <c r="BD22" s="10">
        <f t="shared" si="10"/>
        <v>2237.3878117001614</v>
      </c>
      <c r="BE22" s="10">
        <f t="shared" si="10"/>
        <v>2259.7616898171632</v>
      </c>
    </row>
    <row r="23" spans="1:57" x14ac:dyDescent="0.35">
      <c r="A23" s="57" t="s">
        <v>616</v>
      </c>
      <c r="C23" s="86" t="s">
        <v>3</v>
      </c>
      <c r="D23" s="58" t="s">
        <v>621</v>
      </c>
      <c r="E23" s="61" t="s">
        <v>622</v>
      </c>
      <c r="F23" s="3" t="s">
        <v>50</v>
      </c>
      <c r="G23" s="11">
        <f>G$43*'Shares Cell Phones'!C16</f>
        <v>9.007738693870305</v>
      </c>
      <c r="H23" s="11">
        <f>H$43*'Shares Cell Phones'!D16</f>
        <v>12.427039304317434</v>
      </c>
      <c r="I23" s="11">
        <f>I$43*'Shares Cell Phones'!E16</f>
        <v>19.055798637764134</v>
      </c>
      <c r="J23" s="11">
        <f>J$43*'Shares Cell Phones'!F16</f>
        <v>28.316059964149986</v>
      </c>
      <c r="K23" s="11">
        <f>K$43*'Shares Cell Phones'!G16</f>
        <v>33.114455402430238</v>
      </c>
      <c r="L23" s="11">
        <f>L$43*'Shares Cell Phones'!H16</f>
        <v>42.393215786378306</v>
      </c>
      <c r="M23" s="11">
        <f>M$43*'Shares Cell Phones'!I16</f>
        <v>62.960303117675977</v>
      </c>
      <c r="N23" s="11">
        <f>N$43*'Shares Cell Phones'!J16</f>
        <v>77.116008277806273</v>
      </c>
      <c r="O23" s="11">
        <f>O$43*'Shares Cell Phones'!K16</f>
        <v>89.1125893290004</v>
      </c>
      <c r="P23" s="11">
        <f>P$43*'Shares Cell Phones'!L16</f>
        <v>76.226284615681649</v>
      </c>
      <c r="Q23" s="11">
        <f>Q$43*'Shares Cell Phones'!M16</f>
        <v>71.09541459857985</v>
      </c>
      <c r="R23" s="9">
        <f>R$43*'Shares Cell Phones'!N16</f>
        <v>75.752352861277132</v>
      </c>
      <c r="S23" s="9">
        <f>S$43*'Shares Cell Phones'!O16</f>
        <v>74.266141686325838</v>
      </c>
      <c r="T23" s="9">
        <f>T$43*'Shares Cell Phones'!P16</f>
        <v>86.38894312036264</v>
      </c>
      <c r="U23" s="9">
        <f>U$43*'Shares Cell Phones'!Q16</f>
        <v>101.77069431371709</v>
      </c>
      <c r="V23" s="9">
        <f>V$43*'Shares Cell Phones'!R16</f>
        <v>106.42511305954322</v>
      </c>
      <c r="W23" s="9">
        <f>W$43*'Shares Cell Phones'!S16</f>
        <v>95.612051381682122</v>
      </c>
      <c r="X23" s="9">
        <f>X$43*'Shares Cell Phones'!T16</f>
        <v>120.212555334505</v>
      </c>
      <c r="Y23" s="9">
        <f>Y$43*'Shares Cell Phones'!U16</f>
        <v>160.11456823483982</v>
      </c>
      <c r="Z23" s="9">
        <f>Z$43*'Shares Cell Phones'!V16</f>
        <v>115.96084938050569</v>
      </c>
      <c r="AA23" s="9">
        <f>AA$43*'Shares Cell Phones'!W16</f>
        <v>107.27467240440583</v>
      </c>
      <c r="AB23" s="9">
        <f>AB$43*'Shares Cell Phones'!X16</f>
        <v>120.65764933680421</v>
      </c>
      <c r="AC23" s="10">
        <f t="shared" ref="AC23:BE23" si="11">AB23+(AB23*AB$44)</f>
        <v>126.69053180364442</v>
      </c>
      <c r="AD23" s="10">
        <f t="shared" si="11"/>
        <v>133.02505839382664</v>
      </c>
      <c r="AE23" s="10">
        <f t="shared" si="11"/>
        <v>139.67631131351797</v>
      </c>
      <c r="AF23" s="10">
        <f t="shared" si="11"/>
        <v>146.66012687919388</v>
      </c>
      <c r="AG23" s="10">
        <f t="shared" si="11"/>
        <v>153.99313322315356</v>
      </c>
      <c r="AH23" s="10">
        <f t="shared" si="11"/>
        <v>161.69278988431125</v>
      </c>
      <c r="AI23" s="10">
        <f t="shared" si="11"/>
        <v>169.77742937852682</v>
      </c>
      <c r="AJ23" s="10">
        <f t="shared" si="11"/>
        <v>178.26630084745315</v>
      </c>
      <c r="AK23" s="10">
        <f t="shared" si="11"/>
        <v>187.17961588982581</v>
      </c>
      <c r="AL23" s="10">
        <f t="shared" si="11"/>
        <v>190.92320820762234</v>
      </c>
      <c r="AM23" s="10">
        <f t="shared" si="11"/>
        <v>194.7416723717748</v>
      </c>
      <c r="AN23" s="10">
        <f t="shared" si="11"/>
        <v>198.6365058192103</v>
      </c>
      <c r="AO23" s="10">
        <f t="shared" si="11"/>
        <v>202.60923593559451</v>
      </c>
      <c r="AP23" s="10">
        <f t="shared" si="11"/>
        <v>206.6614206543064</v>
      </c>
      <c r="AQ23" s="10">
        <f t="shared" si="11"/>
        <v>210.79464906739253</v>
      </c>
      <c r="AR23" s="10">
        <f t="shared" si="11"/>
        <v>215.01054204874038</v>
      </c>
      <c r="AS23" s="10">
        <f t="shared" si="11"/>
        <v>219.31075288971519</v>
      </c>
      <c r="AT23" s="10">
        <f t="shared" si="11"/>
        <v>223.69696794750951</v>
      </c>
      <c r="AU23" s="10">
        <f t="shared" si="11"/>
        <v>228.1709073064597</v>
      </c>
      <c r="AV23" s="10">
        <f t="shared" si="11"/>
        <v>230.4526163795243</v>
      </c>
      <c r="AW23" s="10">
        <f t="shared" si="11"/>
        <v>232.75714254331953</v>
      </c>
      <c r="AX23" s="10">
        <f t="shared" si="11"/>
        <v>235.08471396875274</v>
      </c>
      <c r="AY23" s="10">
        <f t="shared" si="11"/>
        <v>237.43556110844025</v>
      </c>
      <c r="AZ23" s="10">
        <f t="shared" si="11"/>
        <v>239.80991671952467</v>
      </c>
      <c r="BA23" s="10">
        <f t="shared" si="11"/>
        <v>242.20801588671992</v>
      </c>
      <c r="BB23" s="10">
        <f t="shared" si="11"/>
        <v>244.63009604558712</v>
      </c>
      <c r="BC23" s="10">
        <f t="shared" si="11"/>
        <v>247.07639700604298</v>
      </c>
      <c r="BD23" s="10">
        <f t="shared" si="11"/>
        <v>249.54716097610341</v>
      </c>
      <c r="BE23" s="10">
        <f t="shared" si="11"/>
        <v>252.04263258586445</v>
      </c>
    </row>
    <row r="24" spans="1:57" x14ac:dyDescent="0.35">
      <c r="A24" s="57" t="s">
        <v>616</v>
      </c>
      <c r="C24" s="86" t="s">
        <v>3</v>
      </c>
      <c r="D24" s="58" t="s">
        <v>621</v>
      </c>
      <c r="E24" s="61" t="s">
        <v>622</v>
      </c>
      <c r="F24" s="3" t="s">
        <v>51</v>
      </c>
      <c r="G24" s="11">
        <f>G$43*'Shares Cell Phones'!C17</f>
        <v>5.4004272438275285</v>
      </c>
      <c r="H24" s="11">
        <f>H$43*'Shares Cell Phones'!D17</f>
        <v>9.2927961833354811</v>
      </c>
      <c r="I24" s="11">
        <f>I$43*'Shares Cell Phones'!E17</f>
        <v>11.211002286831679</v>
      </c>
      <c r="J24" s="11">
        <f>J$43*'Shares Cell Phones'!F17</f>
        <v>17.470551037385093</v>
      </c>
      <c r="K24" s="11">
        <f>K$43*'Shares Cell Phones'!G17</f>
        <v>24.041244966350572</v>
      </c>
      <c r="L24" s="11">
        <f>L$43*'Shares Cell Phones'!H17</f>
        <v>33.918410815247853</v>
      </c>
      <c r="M24" s="11">
        <f>M$43*'Shares Cell Phones'!I17</f>
        <v>45.192991017513485</v>
      </c>
      <c r="N24" s="11">
        <f>N$43*'Shares Cell Phones'!J17</f>
        <v>52.517401418821684</v>
      </c>
      <c r="O24" s="11">
        <f>O$43*'Shares Cell Phones'!K17</f>
        <v>51.352244106948177</v>
      </c>
      <c r="P24" s="11">
        <f>P$43*'Shares Cell Phones'!L17</f>
        <v>54.143163932926029</v>
      </c>
      <c r="Q24" s="11">
        <f>Q$43*'Shares Cell Phones'!M17</f>
        <v>55.193119982783557</v>
      </c>
      <c r="R24" s="9">
        <f>R$43*'Shares Cell Phones'!N17</f>
        <v>67.227497018888471</v>
      </c>
      <c r="S24" s="9">
        <f>S$43*'Shares Cell Phones'!O17</f>
        <v>75.138426939802528</v>
      </c>
      <c r="T24" s="9">
        <f>T$43*'Shares Cell Phones'!P17</f>
        <v>97.215902979035064</v>
      </c>
      <c r="U24" s="9">
        <f>U$43*'Shares Cell Phones'!Q17</f>
        <v>124.39805655101169</v>
      </c>
      <c r="V24" s="9">
        <f>V$43*'Shares Cell Phones'!R17</f>
        <v>112.46699499216129</v>
      </c>
      <c r="W24" s="9">
        <f>W$43*'Shares Cell Phones'!S17</f>
        <v>113.43517821933108</v>
      </c>
      <c r="X24" s="9">
        <f>X$43*'Shares Cell Phones'!T17</f>
        <v>110.75183218057727</v>
      </c>
      <c r="Y24" s="9">
        <f>Y$43*'Shares Cell Phones'!U17</f>
        <v>144.64405575582884</v>
      </c>
      <c r="Z24" s="9">
        <f>Z$43*'Shares Cell Phones'!V17</f>
        <v>101.77001575302569</v>
      </c>
      <c r="AA24" s="9">
        <f>AA$43*'Shares Cell Phones'!W17</f>
        <v>94.436694725574824</v>
      </c>
      <c r="AB24" s="9">
        <f>AB$43*'Shares Cell Phones'!X17</f>
        <v>106.19235958188651</v>
      </c>
      <c r="AC24" s="10">
        <f t="shared" ref="AC24:BE24" si="12">AB24+(AB24*AB$44)</f>
        <v>111.50197756098083</v>
      </c>
      <c r="AD24" s="10">
        <f t="shared" si="12"/>
        <v>117.07707643902988</v>
      </c>
      <c r="AE24" s="10">
        <f t="shared" si="12"/>
        <v>122.93093026098137</v>
      </c>
      <c r="AF24" s="10">
        <f t="shared" si="12"/>
        <v>129.07747677403043</v>
      </c>
      <c r="AG24" s="10">
        <f t="shared" si="12"/>
        <v>135.53135061273196</v>
      </c>
      <c r="AH24" s="10">
        <f t="shared" si="12"/>
        <v>142.30791814336857</v>
      </c>
      <c r="AI24" s="10">
        <f t="shared" si="12"/>
        <v>149.42331405053699</v>
      </c>
      <c r="AJ24" s="10">
        <f t="shared" si="12"/>
        <v>156.89447975306385</v>
      </c>
      <c r="AK24" s="10">
        <f t="shared" si="12"/>
        <v>164.73920374071704</v>
      </c>
      <c r="AL24" s="10">
        <f t="shared" si="12"/>
        <v>168.03398781553139</v>
      </c>
      <c r="AM24" s="10">
        <f t="shared" si="12"/>
        <v>171.39466757184201</v>
      </c>
      <c r="AN24" s="10">
        <f t="shared" si="12"/>
        <v>174.82256092327884</v>
      </c>
      <c r="AO24" s="10">
        <f t="shared" si="12"/>
        <v>178.31901214174442</v>
      </c>
      <c r="AP24" s="10">
        <f t="shared" si="12"/>
        <v>181.88539238457932</v>
      </c>
      <c r="AQ24" s="10">
        <f t="shared" si="12"/>
        <v>185.52310023227091</v>
      </c>
      <c r="AR24" s="10">
        <f t="shared" si="12"/>
        <v>189.23356223691633</v>
      </c>
      <c r="AS24" s="10">
        <f t="shared" si="12"/>
        <v>193.01823348165465</v>
      </c>
      <c r="AT24" s="10">
        <f t="shared" si="12"/>
        <v>196.87859815128775</v>
      </c>
      <c r="AU24" s="10">
        <f t="shared" si="12"/>
        <v>200.81617011431351</v>
      </c>
      <c r="AV24" s="10">
        <f t="shared" si="12"/>
        <v>202.82433181545665</v>
      </c>
      <c r="AW24" s="10">
        <f t="shared" si="12"/>
        <v>204.85257513361123</v>
      </c>
      <c r="AX24" s="10">
        <f t="shared" si="12"/>
        <v>206.90110088494734</v>
      </c>
      <c r="AY24" s="10">
        <f t="shared" si="12"/>
        <v>208.97011189379683</v>
      </c>
      <c r="AZ24" s="10">
        <f t="shared" si="12"/>
        <v>211.05981301273479</v>
      </c>
      <c r="BA24" s="10">
        <f t="shared" si="12"/>
        <v>213.17041114286215</v>
      </c>
      <c r="BB24" s="10">
        <f t="shared" si="12"/>
        <v>215.30211525429078</v>
      </c>
      <c r="BC24" s="10">
        <f t="shared" si="12"/>
        <v>217.4551364068337</v>
      </c>
      <c r="BD24" s="10">
        <f t="shared" si="12"/>
        <v>219.62968777090205</v>
      </c>
      <c r="BE24" s="10">
        <f t="shared" si="12"/>
        <v>221.82598464861107</v>
      </c>
    </row>
    <row r="25" spans="1:57" x14ac:dyDescent="0.35">
      <c r="A25" s="57" t="s">
        <v>616</v>
      </c>
      <c r="C25" s="86" t="s">
        <v>3</v>
      </c>
      <c r="D25" s="58" t="s">
        <v>621</v>
      </c>
      <c r="E25" s="61" t="s">
        <v>622</v>
      </c>
      <c r="F25" s="3" t="s">
        <v>52</v>
      </c>
      <c r="G25" s="11">
        <f>G$43*'Shares Cell Phones'!C18</f>
        <v>0.69868871456450221</v>
      </c>
      <c r="H25" s="11">
        <f>H$43*'Shares Cell Phones'!D18</f>
        <v>1.2960319132847309</v>
      </c>
      <c r="I25" s="11">
        <f>I$43*'Shares Cell Phones'!E18</f>
        <v>1.6852050454798693</v>
      </c>
      <c r="J25" s="11">
        <f>J$43*'Shares Cell Phones'!F18</f>
        <v>2.1722305268980882</v>
      </c>
      <c r="K25" s="11">
        <f>K$43*'Shares Cell Phones'!G18</f>
        <v>2.5977598779177993</v>
      </c>
      <c r="L25" s="11">
        <f>L$43*'Shares Cell Phones'!H18</f>
        <v>3.3136626797065625</v>
      </c>
      <c r="M25" s="11">
        <f>M$43*'Shares Cell Phones'!I18</f>
        <v>4.3967280696886961</v>
      </c>
      <c r="N25" s="11">
        <f>N$43*'Shares Cell Phones'!J18</f>
        <v>4.8939571126303374</v>
      </c>
      <c r="O25" s="11">
        <f>O$43*'Shares Cell Phones'!K18</f>
        <v>5.2046135524907653</v>
      </c>
      <c r="P25" s="11">
        <f>P$43*'Shares Cell Phones'!L18</f>
        <v>4.5932874254192972</v>
      </c>
      <c r="Q25" s="11">
        <f>Q$43*'Shares Cell Phones'!M18</f>
        <v>5.8824969296031426</v>
      </c>
      <c r="R25" s="9">
        <f>R$43*'Shares Cell Phones'!N18</f>
        <v>8.6041575473119742</v>
      </c>
      <c r="S25" s="9">
        <f>S$43*'Shares Cell Phones'!O18</f>
        <v>10.993270146496441</v>
      </c>
      <c r="T25" s="9">
        <f>T$43*'Shares Cell Phones'!P18</f>
        <v>13.225680242226785</v>
      </c>
      <c r="U25" s="9">
        <f>U$43*'Shares Cell Phones'!Q18</f>
        <v>15.202230962375225</v>
      </c>
      <c r="V25" s="9">
        <f>V$43*'Shares Cell Phones'!R18</f>
        <v>17.264467011353076</v>
      </c>
      <c r="W25" s="9">
        <f>W$43*'Shares Cell Phones'!S18</f>
        <v>17.844184719640413</v>
      </c>
      <c r="X25" s="9">
        <f>X$43*'Shares Cell Phones'!T18</f>
        <v>20.119772220617079</v>
      </c>
      <c r="Y25" s="9">
        <f>Y$43*'Shares Cell Phones'!U18</f>
        <v>20.752197896583155</v>
      </c>
      <c r="Z25" s="9">
        <f>Z$43*'Shares Cell Phones'!V18</f>
        <v>19.864336676879983</v>
      </c>
      <c r="AA25" s="9">
        <f>AA$43*'Shares Cell Phones'!W18</f>
        <v>21.48087917184283</v>
      </c>
      <c r="AB25" s="9">
        <f>AB$43*'Shares Cell Phones'!X18</f>
        <v>24.561104856811021</v>
      </c>
      <c r="AC25" s="10">
        <f t="shared" ref="AC25:BE25" si="13">AB25+(AB25*AB$44)</f>
        <v>25.789160099651571</v>
      </c>
      <c r="AD25" s="10">
        <f t="shared" si="13"/>
        <v>27.078618104634149</v>
      </c>
      <c r="AE25" s="10">
        <f t="shared" si="13"/>
        <v>28.432549009865856</v>
      </c>
      <c r="AF25" s="10">
        <f t="shared" si="13"/>
        <v>29.854176460359149</v>
      </c>
      <c r="AG25" s="10">
        <f t="shared" si="13"/>
        <v>31.346885283377105</v>
      </c>
      <c r="AH25" s="10">
        <f t="shared" si="13"/>
        <v>32.914229547545958</v>
      </c>
      <c r="AI25" s="10">
        <f t="shared" si="13"/>
        <v>34.559941024923255</v>
      </c>
      <c r="AJ25" s="10">
        <f t="shared" si="13"/>
        <v>36.287938076169418</v>
      </c>
      <c r="AK25" s="10">
        <f t="shared" si="13"/>
        <v>38.10233497997789</v>
      </c>
      <c r="AL25" s="10">
        <f t="shared" si="13"/>
        <v>38.864381679577448</v>
      </c>
      <c r="AM25" s="10">
        <f t="shared" si="13"/>
        <v>39.641669313168997</v>
      </c>
      <c r="AN25" s="10">
        <f t="shared" si="13"/>
        <v>40.434502699432379</v>
      </c>
      <c r="AO25" s="10">
        <f t="shared" si="13"/>
        <v>41.243192753421027</v>
      </c>
      <c r="AP25" s="10">
        <f t="shared" si="13"/>
        <v>42.068056608489449</v>
      </c>
      <c r="AQ25" s="10">
        <f t="shared" si="13"/>
        <v>42.909417740659237</v>
      </c>
      <c r="AR25" s="10">
        <f t="shared" si="13"/>
        <v>43.767606095472424</v>
      </c>
      <c r="AS25" s="10">
        <f t="shared" si="13"/>
        <v>44.642958217381874</v>
      </c>
      <c r="AT25" s="10">
        <f t="shared" si="13"/>
        <v>45.535817381729515</v>
      </c>
      <c r="AU25" s="10">
        <f t="shared" si="13"/>
        <v>46.446533729364106</v>
      </c>
      <c r="AV25" s="10">
        <f t="shared" si="13"/>
        <v>46.910999066657745</v>
      </c>
      <c r="AW25" s="10">
        <f t="shared" si="13"/>
        <v>47.380109057324319</v>
      </c>
      <c r="AX25" s="10">
        <f t="shared" si="13"/>
        <v>47.853910147897565</v>
      </c>
      <c r="AY25" s="10">
        <f t="shared" si="13"/>
        <v>48.332449249376538</v>
      </c>
      <c r="AZ25" s="10">
        <f t="shared" si="13"/>
        <v>48.815773741870302</v>
      </c>
      <c r="BA25" s="10">
        <f t="shared" si="13"/>
        <v>49.303931479289005</v>
      </c>
      <c r="BB25" s="10">
        <f t="shared" si="13"/>
        <v>49.796970794081894</v>
      </c>
      <c r="BC25" s="10">
        <f t="shared" si="13"/>
        <v>50.294940502022712</v>
      </c>
      <c r="BD25" s="10">
        <f t="shared" si="13"/>
        <v>50.797889907042936</v>
      </c>
      <c r="BE25" s="10">
        <f t="shared" si="13"/>
        <v>51.305868806113367</v>
      </c>
    </row>
    <row r="26" spans="1:57" x14ac:dyDescent="0.35">
      <c r="A26" s="57" t="s">
        <v>616</v>
      </c>
      <c r="C26" s="86" t="s">
        <v>3</v>
      </c>
      <c r="D26" s="58" t="s">
        <v>621</v>
      </c>
      <c r="E26" s="61" t="s">
        <v>622</v>
      </c>
      <c r="F26" s="3" t="s">
        <v>53</v>
      </c>
      <c r="G26" s="11">
        <f>G$43*'Shares Cell Phones'!C19</f>
        <v>3.0687146227705813</v>
      </c>
      <c r="H26" s="11">
        <f>H$43*'Shares Cell Phones'!D19</f>
        <v>7.2912257862694885</v>
      </c>
      <c r="I26" s="11">
        <f>I$43*'Shares Cell Phones'!E19</f>
        <v>11.04132485960044</v>
      </c>
      <c r="J26" s="11">
        <f>J$43*'Shares Cell Phones'!F19</f>
        <v>16.329454763900674</v>
      </c>
      <c r="K26" s="11">
        <f>K$43*'Shares Cell Phones'!G19</f>
        <v>22.064478426752601</v>
      </c>
      <c r="L26" s="11">
        <f>L$43*'Shares Cell Phones'!H19</f>
        <v>31.471680743369351</v>
      </c>
      <c r="M26" s="11">
        <f>M$43*'Shares Cell Phones'!I19</f>
        <v>43.131966914072379</v>
      </c>
      <c r="N26" s="11">
        <f>N$43*'Shares Cell Phones'!J19</f>
        <v>44.288567315026121</v>
      </c>
      <c r="O26" s="11">
        <f>O$43*'Shares Cell Phones'!K19</f>
        <v>42.942272202771676</v>
      </c>
      <c r="P26" s="11">
        <f>P$43*'Shares Cell Phones'!L19</f>
        <v>35.522824820944969</v>
      </c>
      <c r="Q26" s="11">
        <f>Q$43*'Shares Cell Phones'!M19</f>
        <v>37.473760646814533</v>
      </c>
      <c r="R26" s="9">
        <f>R$43*'Shares Cell Phones'!N19</f>
        <v>37.490110003248091</v>
      </c>
      <c r="S26" s="9">
        <f>S$43*'Shares Cell Phones'!O19</f>
        <v>38.69446861758945</v>
      </c>
      <c r="T26" s="9">
        <f>T$43*'Shares Cell Phones'!P19</f>
        <v>41.139820273168915</v>
      </c>
      <c r="U26" s="9">
        <f>U$43*'Shares Cell Phones'!Q19</f>
        <v>44.614601684601716</v>
      </c>
      <c r="V26" s="9">
        <f>V$43*'Shares Cell Phones'!R19</f>
        <v>64.944102571729246</v>
      </c>
      <c r="W26" s="9">
        <f>W$43*'Shares Cell Phones'!S19</f>
        <v>64.810593609422355</v>
      </c>
      <c r="X26" s="9">
        <f>X$43*'Shares Cell Phones'!T19</f>
        <v>51.636499251727891</v>
      </c>
      <c r="Y26" s="9">
        <f>Y$43*'Shares Cell Phones'!U19</f>
        <v>65.33509019498058</v>
      </c>
      <c r="Z26" s="9">
        <f>Z$43*'Shares Cell Phones'!V19</f>
        <v>51.887239120475243</v>
      </c>
      <c r="AA26" s="9">
        <f>AA$43*'Shares Cell Phones'!W19</f>
        <v>55.212732242112665</v>
      </c>
      <c r="AB26" s="9">
        <f>AB$43*'Shares Cell Phones'!X19</f>
        <v>62.858876503794072</v>
      </c>
      <c r="AC26" s="10">
        <f t="shared" ref="AC26:BE26" si="14">AB26+(AB26*AB$44)</f>
        <v>66.001820328983769</v>
      </c>
      <c r="AD26" s="10">
        <f t="shared" si="14"/>
        <v>69.301911345432956</v>
      </c>
      <c r="AE26" s="10">
        <f t="shared" si="14"/>
        <v>72.767006912704602</v>
      </c>
      <c r="AF26" s="10">
        <f t="shared" si="14"/>
        <v>76.405357258339833</v>
      </c>
      <c r="AG26" s="10">
        <f t="shared" si="14"/>
        <v>80.225625121256826</v>
      </c>
      <c r="AH26" s="10">
        <f t="shared" si="14"/>
        <v>84.23690637731967</v>
      </c>
      <c r="AI26" s="10">
        <f t="shared" si="14"/>
        <v>88.448751696185653</v>
      </c>
      <c r="AJ26" s="10">
        <f t="shared" si="14"/>
        <v>92.87118928099494</v>
      </c>
      <c r="AK26" s="10">
        <f t="shared" si="14"/>
        <v>97.514748745044685</v>
      </c>
      <c r="AL26" s="10">
        <f t="shared" si="14"/>
        <v>99.465043719945584</v>
      </c>
      <c r="AM26" s="10">
        <f t="shared" si="14"/>
        <v>101.45434459434449</v>
      </c>
      <c r="AN26" s="10">
        <f t="shared" si="14"/>
        <v>103.48343148623138</v>
      </c>
      <c r="AO26" s="10">
        <f t="shared" si="14"/>
        <v>105.55310011595601</v>
      </c>
      <c r="AP26" s="10">
        <f t="shared" si="14"/>
        <v>107.66416211827513</v>
      </c>
      <c r="AQ26" s="10">
        <f t="shared" si="14"/>
        <v>109.81744536064063</v>
      </c>
      <c r="AR26" s="10">
        <f t="shared" si="14"/>
        <v>112.01379426785344</v>
      </c>
      <c r="AS26" s="10">
        <f t="shared" si="14"/>
        <v>114.25407015321051</v>
      </c>
      <c r="AT26" s="10">
        <f t="shared" si="14"/>
        <v>116.53915155627472</v>
      </c>
      <c r="AU26" s="10">
        <f t="shared" si="14"/>
        <v>118.86993458740021</v>
      </c>
      <c r="AV26" s="10">
        <f t="shared" si="14"/>
        <v>120.05863393327421</v>
      </c>
      <c r="AW26" s="10">
        <f t="shared" si="14"/>
        <v>121.25922027260695</v>
      </c>
      <c r="AX26" s="10">
        <f t="shared" si="14"/>
        <v>122.47181247533302</v>
      </c>
      <c r="AY26" s="10">
        <f t="shared" si="14"/>
        <v>123.69653060008635</v>
      </c>
      <c r="AZ26" s="10">
        <f t="shared" si="14"/>
        <v>124.93349590608722</v>
      </c>
      <c r="BA26" s="10">
        <f t="shared" si="14"/>
        <v>126.18283086514809</v>
      </c>
      <c r="BB26" s="10">
        <f t="shared" si="14"/>
        <v>127.44465917379958</v>
      </c>
      <c r="BC26" s="10">
        <f t="shared" si="14"/>
        <v>128.71910576553756</v>
      </c>
      <c r="BD26" s="10">
        <f t="shared" si="14"/>
        <v>130.00629682319294</v>
      </c>
      <c r="BE26" s="10">
        <f t="shared" si="14"/>
        <v>131.30635979142488</v>
      </c>
    </row>
    <row r="27" spans="1:57" x14ac:dyDescent="0.35">
      <c r="A27" s="57" t="s">
        <v>616</v>
      </c>
      <c r="C27" s="86" t="s">
        <v>3</v>
      </c>
      <c r="D27" s="58" t="s">
        <v>621</v>
      </c>
      <c r="E27" s="61" t="s">
        <v>622</v>
      </c>
      <c r="F27" s="3" t="s">
        <v>54</v>
      </c>
      <c r="G27" s="11">
        <f>G$43*'Shares Cell Phones'!C20</f>
        <v>63.215588823234945</v>
      </c>
      <c r="H27" s="11">
        <f>H$43*'Shares Cell Phones'!D20</f>
        <v>109.08703542927228</v>
      </c>
      <c r="I27" s="11">
        <f>I$43*'Shares Cell Phones'!E20</f>
        <v>133.07402997652221</v>
      </c>
      <c r="J27" s="11">
        <f>J$43*'Shares Cell Phones'!F20</f>
        <v>156.61260918643711</v>
      </c>
      <c r="K27" s="11">
        <f>K$43*'Shares Cell Phones'!G20</f>
        <v>252.13126486208131</v>
      </c>
      <c r="L27" s="11">
        <f>L$43*'Shares Cell Phones'!H20</f>
        <v>292.00624399648251</v>
      </c>
      <c r="M27" s="11">
        <f>M$43*'Shares Cell Phones'!I20</f>
        <v>359.57925771985225</v>
      </c>
      <c r="N27" s="11">
        <f>N$43*'Shares Cell Phones'!J20</f>
        <v>345.86101406219768</v>
      </c>
      <c r="O27" s="11">
        <f>O$43*'Shares Cell Phones'!K20</f>
        <v>348.72907675718187</v>
      </c>
      <c r="P27" s="11">
        <f>P$43*'Shares Cell Phones'!L20</f>
        <v>298.07667035950072</v>
      </c>
      <c r="Q27" s="11">
        <f>Q$43*'Shares Cell Phones'!M20</f>
        <v>394.44417508875728</v>
      </c>
      <c r="R27" s="9">
        <f>R$43*'Shares Cell Phones'!N20</f>
        <v>588.02726450751061</v>
      </c>
      <c r="S27" s="9">
        <f>S$43*'Shares Cell Phones'!O20</f>
        <v>751.69548157729275</v>
      </c>
      <c r="T27" s="9">
        <f>T$43*'Shares Cell Phones'!P20</f>
        <v>776.81155315668843</v>
      </c>
      <c r="U27" s="9">
        <f>U$43*'Shares Cell Phones'!Q20</f>
        <v>826.80060202210655</v>
      </c>
      <c r="V27" s="9">
        <f>V$43*'Shares Cell Phones'!R20</f>
        <v>795.18140118241342</v>
      </c>
      <c r="W27" s="9">
        <f>W$43*'Shares Cell Phones'!S20</f>
        <v>722.50817038822015</v>
      </c>
      <c r="X27" s="9">
        <f>X$43*'Shares Cell Phones'!T20</f>
        <v>871.42762497155843</v>
      </c>
      <c r="Y27" s="9">
        <f>Y$43*'Shares Cell Phones'!U20</f>
        <v>898.70190760767321</v>
      </c>
      <c r="Z27" s="9">
        <f>Z$43*'Shares Cell Phones'!V20</f>
        <v>736.74188864108589</v>
      </c>
      <c r="AA27" s="9">
        <f>AA$43*'Shares Cell Phones'!W20</f>
        <v>714.98885365980323</v>
      </c>
      <c r="AB27" s="9">
        <f>AB$43*'Shares Cell Phones'!X20</f>
        <v>801.70903139537927</v>
      </c>
      <c r="AC27" s="10">
        <f t="shared" ref="AC27:BE27" si="15">AB27+(AB27*AB$44)</f>
        <v>841.79448296514829</v>
      </c>
      <c r="AD27" s="10">
        <f t="shared" si="15"/>
        <v>883.88420711340575</v>
      </c>
      <c r="AE27" s="10">
        <f t="shared" si="15"/>
        <v>928.07841746907604</v>
      </c>
      <c r="AF27" s="10">
        <f t="shared" si="15"/>
        <v>974.48233834252983</v>
      </c>
      <c r="AG27" s="10">
        <f t="shared" si="15"/>
        <v>1023.2064552596563</v>
      </c>
      <c r="AH27" s="10">
        <f t="shared" si="15"/>
        <v>1074.3667780226392</v>
      </c>
      <c r="AI27" s="10">
        <f t="shared" si="15"/>
        <v>1128.0851169237712</v>
      </c>
      <c r="AJ27" s="10">
        <f t="shared" si="15"/>
        <v>1184.4893727699598</v>
      </c>
      <c r="AK27" s="10">
        <f t="shared" si="15"/>
        <v>1243.7138414084577</v>
      </c>
      <c r="AL27" s="10">
        <f t="shared" si="15"/>
        <v>1268.5881182366268</v>
      </c>
      <c r="AM27" s="10">
        <f t="shared" si="15"/>
        <v>1293.9598806013594</v>
      </c>
      <c r="AN27" s="10">
        <f t="shared" si="15"/>
        <v>1319.8390782133865</v>
      </c>
      <c r="AO27" s="10">
        <f t="shared" si="15"/>
        <v>1346.2358597776542</v>
      </c>
      <c r="AP27" s="10">
        <f t="shared" si="15"/>
        <v>1373.1605769732073</v>
      </c>
      <c r="AQ27" s="10">
        <f t="shared" si="15"/>
        <v>1400.6237885126714</v>
      </c>
      <c r="AR27" s="10">
        <f t="shared" si="15"/>
        <v>1428.6362642829247</v>
      </c>
      <c r="AS27" s="10">
        <f t="shared" si="15"/>
        <v>1457.2089895685831</v>
      </c>
      <c r="AT27" s="10">
        <f t="shared" si="15"/>
        <v>1486.3531693599548</v>
      </c>
      <c r="AU27" s="10">
        <f t="shared" si="15"/>
        <v>1516.0802327471538</v>
      </c>
      <c r="AV27" s="10">
        <f t="shared" si="15"/>
        <v>1531.2410350746254</v>
      </c>
      <c r="AW27" s="10">
        <f t="shared" si="15"/>
        <v>1546.5534454253716</v>
      </c>
      <c r="AX27" s="10">
        <f t="shared" si="15"/>
        <v>1562.0189798796252</v>
      </c>
      <c r="AY27" s="10">
        <f t="shared" si="15"/>
        <v>1577.6391696784215</v>
      </c>
      <c r="AZ27" s="10">
        <f t="shared" si="15"/>
        <v>1593.4155613752057</v>
      </c>
      <c r="BA27" s="10">
        <f t="shared" si="15"/>
        <v>1609.3497169889577</v>
      </c>
      <c r="BB27" s="10">
        <f t="shared" si="15"/>
        <v>1625.4432141588472</v>
      </c>
      <c r="BC27" s="10">
        <f t="shared" si="15"/>
        <v>1641.6976463004357</v>
      </c>
      <c r="BD27" s="10">
        <f t="shared" si="15"/>
        <v>1658.1146227634401</v>
      </c>
      <c r="BE27" s="10">
        <f t="shared" si="15"/>
        <v>1674.6957689910746</v>
      </c>
    </row>
    <row r="28" spans="1:57" x14ac:dyDescent="0.35">
      <c r="A28" s="57" t="s">
        <v>616</v>
      </c>
      <c r="C28" s="86" t="s">
        <v>3</v>
      </c>
      <c r="D28" s="58" t="s">
        <v>621</v>
      </c>
      <c r="E28" s="61" t="s">
        <v>622</v>
      </c>
      <c r="F28" s="3" t="s">
        <v>55</v>
      </c>
      <c r="G28" s="11">
        <f>G$43*'Shares Cell Phones'!C21</f>
        <v>0.78345708064759789</v>
      </c>
      <c r="H28" s="11">
        <f>H$43*'Shares Cell Phones'!D21</f>
        <v>1.3392980652582618</v>
      </c>
      <c r="I28" s="11">
        <f>I$43*'Shares Cell Phones'!E21</f>
        <v>2.3185518994474883</v>
      </c>
      <c r="J28" s="11">
        <f>J$43*'Shares Cell Phones'!F21</f>
        <v>3.7264575696649351</v>
      </c>
      <c r="K28" s="11">
        <f>K$43*'Shares Cell Phones'!G21</f>
        <v>4.6462345976838257</v>
      </c>
      <c r="L28" s="11">
        <f>L$43*'Shares Cell Phones'!H21</f>
        <v>6.128795494812783</v>
      </c>
      <c r="M28" s="11">
        <f>M$43*'Shares Cell Phones'!I21</f>
        <v>8.3103497687042225</v>
      </c>
      <c r="N28" s="11">
        <f>N$43*'Shares Cell Phones'!J21</f>
        <v>9.3993331428165465</v>
      </c>
      <c r="O28" s="11">
        <f>O$43*'Shares Cell Phones'!K21</f>
        <v>9.3879295651307118</v>
      </c>
      <c r="P28" s="11">
        <f>P$43*'Shares Cell Phones'!L21</f>
        <v>7.8535724038415644</v>
      </c>
      <c r="Q28" s="11">
        <f>Q$43*'Shares Cell Phones'!M21</f>
        <v>8.5924388988818023</v>
      </c>
      <c r="R28" s="9">
        <f>R$43*'Shares Cell Phones'!N21</f>
        <v>10.13656158437602</v>
      </c>
      <c r="S28" s="9">
        <f>S$43*'Shares Cell Phones'!O21</f>
        <v>15.778129512215187</v>
      </c>
      <c r="T28" s="9">
        <f>T$43*'Shares Cell Phones'!P21</f>
        <v>16.608182922452862</v>
      </c>
      <c r="U28" s="9">
        <f>U$43*'Shares Cell Phones'!Q21</f>
        <v>16.90261050630696</v>
      </c>
      <c r="V28" s="9">
        <f>V$43*'Shares Cell Phones'!R21</f>
        <v>17.053977573453725</v>
      </c>
      <c r="W28" s="9">
        <f>W$43*'Shares Cell Phones'!S21</f>
        <v>22.087142584135918</v>
      </c>
      <c r="X28" s="9">
        <f>X$43*'Shares Cell Phones'!T21</f>
        <v>20.195816503608068</v>
      </c>
      <c r="Y28" s="9">
        <f>Y$43*'Shares Cell Phones'!U21</f>
        <v>21.287385364534416</v>
      </c>
      <c r="Z28" s="9">
        <f>Z$43*'Shares Cell Phones'!V21</f>
        <v>19.257717497061734</v>
      </c>
      <c r="AA28" s="9">
        <f>AA$43*'Shares Cell Phones'!W21</f>
        <v>16.503378668022123</v>
      </c>
      <c r="AB28" s="9">
        <f>AB$43*'Shares Cell Phones'!X21</f>
        <v>18.490512000172515</v>
      </c>
      <c r="AC28" s="10">
        <f t="shared" ref="AC28:BE28" si="16">AB28+(AB28*AB$44)</f>
        <v>19.41503760018114</v>
      </c>
      <c r="AD28" s="10">
        <f t="shared" si="16"/>
        <v>20.385789480190198</v>
      </c>
      <c r="AE28" s="10">
        <f t="shared" si="16"/>
        <v>21.405078954199709</v>
      </c>
      <c r="AF28" s="10">
        <f t="shared" si="16"/>
        <v>22.475332901909695</v>
      </c>
      <c r="AG28" s="10">
        <f t="shared" si="16"/>
        <v>23.599099547005181</v>
      </c>
      <c r="AH28" s="10">
        <f t="shared" si="16"/>
        <v>24.779054524355441</v>
      </c>
      <c r="AI28" s="10">
        <f t="shared" si="16"/>
        <v>26.018007250573213</v>
      </c>
      <c r="AJ28" s="10">
        <f t="shared" si="16"/>
        <v>27.318907613101874</v>
      </c>
      <c r="AK28" s="10">
        <f t="shared" si="16"/>
        <v>28.684852993756969</v>
      </c>
      <c r="AL28" s="10">
        <f t="shared" si="16"/>
        <v>29.25855005363211</v>
      </c>
      <c r="AM28" s="10">
        <f t="shared" si="16"/>
        <v>29.843721054704751</v>
      </c>
      <c r="AN28" s="10">
        <f t="shared" si="16"/>
        <v>30.440595475798848</v>
      </c>
      <c r="AO28" s="10">
        <f t="shared" si="16"/>
        <v>31.049407385314826</v>
      </c>
      <c r="AP28" s="10">
        <f t="shared" si="16"/>
        <v>31.670395533021122</v>
      </c>
      <c r="AQ28" s="10">
        <f t="shared" si="16"/>
        <v>32.303803443681545</v>
      </c>
      <c r="AR28" s="10">
        <f t="shared" si="16"/>
        <v>32.949879512555178</v>
      </c>
      <c r="AS28" s="10">
        <f t="shared" si="16"/>
        <v>33.608877102806282</v>
      </c>
      <c r="AT28" s="10">
        <f t="shared" si="16"/>
        <v>34.281054644862408</v>
      </c>
      <c r="AU28" s="10">
        <f t="shared" si="16"/>
        <v>34.966675737759658</v>
      </c>
      <c r="AV28" s="10">
        <f t="shared" si="16"/>
        <v>35.316342495137256</v>
      </c>
      <c r="AW28" s="10">
        <f t="shared" si="16"/>
        <v>35.669505920088632</v>
      </c>
      <c r="AX28" s="10">
        <f t="shared" si="16"/>
        <v>36.02620097928952</v>
      </c>
      <c r="AY28" s="10">
        <f t="shared" si="16"/>
        <v>36.386462989082418</v>
      </c>
      <c r="AZ28" s="10">
        <f t="shared" si="16"/>
        <v>36.750327618973245</v>
      </c>
      <c r="BA28" s="10">
        <f t="shared" si="16"/>
        <v>37.117830895162975</v>
      </c>
      <c r="BB28" s="10">
        <f t="shared" si="16"/>
        <v>37.489009204114602</v>
      </c>
      <c r="BC28" s="10">
        <f t="shared" si="16"/>
        <v>37.863899296155751</v>
      </c>
      <c r="BD28" s="10">
        <f t="shared" si="16"/>
        <v>38.242538289117306</v>
      </c>
      <c r="BE28" s="10">
        <f t="shared" si="16"/>
        <v>38.624963672008477</v>
      </c>
    </row>
    <row r="29" spans="1:57" x14ac:dyDescent="0.35">
      <c r="A29" s="57" t="s">
        <v>616</v>
      </c>
      <c r="C29" s="86" t="s">
        <v>3</v>
      </c>
      <c r="D29" s="58" t="s">
        <v>621</v>
      </c>
      <c r="E29" s="61" t="s">
        <v>622</v>
      </c>
      <c r="F29" s="3" t="s">
        <v>56</v>
      </c>
      <c r="G29" s="11">
        <f>G$43*'Shares Cell Phones'!C22</f>
        <v>1.1552848443488533</v>
      </c>
      <c r="H29" s="11">
        <f>H$43*'Shares Cell Phones'!D22</f>
        <v>1.7109946765995629</v>
      </c>
      <c r="I29" s="11">
        <f>I$43*'Shares Cell Phones'!E22</f>
        <v>4.7544681709265522</v>
      </c>
      <c r="J29" s="11">
        <f>J$43*'Shares Cell Phones'!F22</f>
        <v>5.4441915716254101</v>
      </c>
      <c r="K29" s="11">
        <f>K$43*'Shares Cell Phones'!G22</f>
        <v>7.8019275165396351</v>
      </c>
      <c r="L29" s="11">
        <f>L$43*'Shares Cell Phones'!H22</f>
        <v>11.22044723694907</v>
      </c>
      <c r="M29" s="11">
        <f>M$43*'Shares Cell Phones'!I22</f>
        <v>14.603293930077056</v>
      </c>
      <c r="N29" s="11">
        <f>N$43*'Shares Cell Phones'!J22</f>
        <v>16.08349401587574</v>
      </c>
      <c r="O29" s="11">
        <f>O$43*'Shares Cell Phones'!K22</f>
        <v>13.668257344217986</v>
      </c>
      <c r="P29" s="11">
        <f>P$43*'Shares Cell Phones'!L22</f>
        <v>12.875103306610018</v>
      </c>
      <c r="Q29" s="11">
        <f>Q$43*'Shares Cell Phones'!M22</f>
        <v>15.932235920463427</v>
      </c>
      <c r="R29" s="9">
        <f>R$43*'Shares Cell Phones'!N22</f>
        <v>22.263573700423933</v>
      </c>
      <c r="S29" s="9">
        <f>S$43*'Shares Cell Phones'!O22</f>
        <v>28.988239276479785</v>
      </c>
      <c r="T29" s="9">
        <f>T$43*'Shares Cell Phones'!P22</f>
        <v>27.56253849444921</v>
      </c>
      <c r="U29" s="9">
        <f>U$43*'Shares Cell Phones'!Q22</f>
        <v>26.324643241555471</v>
      </c>
      <c r="V29" s="9">
        <f>V$43*'Shares Cell Phones'!R22</f>
        <v>25.652322792146098</v>
      </c>
      <c r="W29" s="9">
        <f>W$43*'Shares Cell Phones'!S22</f>
        <v>30.065210709219485</v>
      </c>
      <c r="X29" s="9">
        <f>X$43*'Shares Cell Phones'!T22</f>
        <v>37.344535324853013</v>
      </c>
      <c r="Y29" s="9">
        <f>Y$43*'Shares Cell Phones'!U22</f>
        <v>36.717593676592251</v>
      </c>
      <c r="Z29" s="9">
        <f>Z$43*'Shares Cell Phones'!V22</f>
        <v>38.599966886076011</v>
      </c>
      <c r="AA29" s="9">
        <f>AA$43*'Shares Cell Phones'!W22</f>
        <v>31.596736094117436</v>
      </c>
      <c r="AB29" s="9">
        <f>AB$43*'Shares Cell Phones'!X22</f>
        <v>35.691761321372944</v>
      </c>
      <c r="AC29" s="10">
        <f t="shared" ref="AC29:BE29" si="17">AB29+(AB29*AB$44)</f>
        <v>37.476349387441594</v>
      </c>
      <c r="AD29" s="10">
        <f t="shared" si="17"/>
        <v>39.350166856813672</v>
      </c>
      <c r="AE29" s="10">
        <f t="shared" si="17"/>
        <v>41.317675199654353</v>
      </c>
      <c r="AF29" s="10">
        <f t="shared" si="17"/>
        <v>43.383558959637071</v>
      </c>
      <c r="AG29" s="10">
        <f t="shared" si="17"/>
        <v>45.552736907618922</v>
      </c>
      <c r="AH29" s="10">
        <f t="shared" si="17"/>
        <v>47.830373752999868</v>
      </c>
      <c r="AI29" s="10">
        <f t="shared" si="17"/>
        <v>50.22189244064986</v>
      </c>
      <c r="AJ29" s="10">
        <f t="shared" si="17"/>
        <v>52.732987062682355</v>
      </c>
      <c r="AK29" s="10">
        <f t="shared" si="17"/>
        <v>55.369636415816473</v>
      </c>
      <c r="AL29" s="10">
        <f t="shared" si="17"/>
        <v>56.4770291441328</v>
      </c>
      <c r="AM29" s="10">
        <f t="shared" si="17"/>
        <v>57.606569727015454</v>
      </c>
      <c r="AN29" s="10">
        <f t="shared" si="17"/>
        <v>58.758701121555767</v>
      </c>
      <c r="AO29" s="10">
        <f t="shared" si="17"/>
        <v>59.933875143986882</v>
      </c>
      <c r="AP29" s="10">
        <f t="shared" si="17"/>
        <v>61.132552646866621</v>
      </c>
      <c r="AQ29" s="10">
        <f t="shared" si="17"/>
        <v>62.355203699803951</v>
      </c>
      <c r="AR29" s="10">
        <f t="shared" si="17"/>
        <v>63.602307773800028</v>
      </c>
      <c r="AS29" s="10">
        <f t="shared" si="17"/>
        <v>64.874353929276026</v>
      </c>
      <c r="AT29" s="10">
        <f t="shared" si="17"/>
        <v>66.171841007861545</v>
      </c>
      <c r="AU29" s="10">
        <f t="shared" si="17"/>
        <v>67.495277828018772</v>
      </c>
      <c r="AV29" s="10">
        <f t="shared" si="17"/>
        <v>68.170230606298958</v>
      </c>
      <c r="AW29" s="10">
        <f t="shared" si="17"/>
        <v>68.851932912361946</v>
      </c>
      <c r="AX29" s="10">
        <f t="shared" si="17"/>
        <v>69.540452241485568</v>
      </c>
      <c r="AY29" s="10">
        <f t="shared" si="17"/>
        <v>70.235856763900429</v>
      </c>
      <c r="AZ29" s="10">
        <f t="shared" si="17"/>
        <v>70.938215331539439</v>
      </c>
      <c r="BA29" s="10">
        <f t="shared" si="17"/>
        <v>71.647597484854828</v>
      </c>
      <c r="BB29" s="10">
        <f t="shared" si="17"/>
        <v>72.364073459703377</v>
      </c>
      <c r="BC29" s="10">
        <f t="shared" si="17"/>
        <v>73.087714194300418</v>
      </c>
      <c r="BD29" s="10">
        <f t="shared" si="17"/>
        <v>73.818591336243415</v>
      </c>
      <c r="BE29" s="10">
        <f t="shared" si="17"/>
        <v>74.556777249605844</v>
      </c>
    </row>
    <row r="30" spans="1:57" x14ac:dyDescent="0.35">
      <c r="A30" s="57" t="s">
        <v>616</v>
      </c>
      <c r="C30" s="86" t="s">
        <v>3</v>
      </c>
      <c r="D30" s="58" t="s">
        <v>621</v>
      </c>
      <c r="E30" s="61" t="s">
        <v>622</v>
      </c>
      <c r="F30" s="3" t="s">
        <v>57</v>
      </c>
      <c r="G30" s="11">
        <f>G$43*'Shares Cell Phones'!C23</f>
        <v>0.40119178754207407</v>
      </c>
      <c r="H30" s="11">
        <f>H$43*'Shares Cell Phones'!D23</f>
        <v>0.87907655010482744</v>
      </c>
      <c r="I30" s="11">
        <f>I$43*'Shares Cell Phones'!E23</f>
        <v>1.3215452518534627</v>
      </c>
      <c r="J30" s="11">
        <f>J$43*'Shares Cell Phones'!F23</f>
        <v>1.7659199900971574</v>
      </c>
      <c r="K30" s="11">
        <f>K$43*'Shares Cell Phones'!G23</f>
        <v>2.2096126368218476</v>
      </c>
      <c r="L30" s="11">
        <f>L$43*'Shares Cell Phones'!H23</f>
        <v>2.5307141154288821</v>
      </c>
      <c r="M30" s="11">
        <f>M$43*'Shares Cell Phones'!I23</f>
        <v>2.9502876726166951</v>
      </c>
      <c r="N30" s="11">
        <f>N$43*'Shares Cell Phones'!J23</f>
        <v>2.8169278532681443</v>
      </c>
      <c r="O30" s="11">
        <f>O$43*'Shares Cell Phones'!K23</f>
        <v>3.4345654411024729</v>
      </c>
      <c r="P30" s="11">
        <f>P$43*'Shares Cell Phones'!L23</f>
        <v>3.2974823128246302</v>
      </c>
      <c r="Q30" s="11">
        <f>Q$43*'Shares Cell Phones'!M23</f>
        <v>4.0921198893488109</v>
      </c>
      <c r="R30" s="9">
        <f>R$43*'Shares Cell Phones'!N23</f>
        <v>4.8683655772132512</v>
      </c>
      <c r="S30" s="9">
        <f>S$43*'Shares Cell Phones'!O23</f>
        <v>6.3492622974230422</v>
      </c>
      <c r="T30" s="9">
        <f>T$43*'Shares Cell Phones'!P23</f>
        <v>7.0144529978032653</v>
      </c>
      <c r="U30" s="9">
        <f>U$43*'Shares Cell Phones'!Q23</f>
        <v>7.8968679137486877</v>
      </c>
      <c r="V30" s="9">
        <f>V$43*'Shares Cell Phones'!R23</f>
        <v>7.9343351162657108</v>
      </c>
      <c r="W30" s="9">
        <f>W$43*'Shares Cell Phones'!S23</f>
        <v>8.0170016988386141</v>
      </c>
      <c r="X30" s="9">
        <f>X$43*'Shares Cell Phones'!T23</f>
        <v>8.1528487728354513</v>
      </c>
      <c r="Y30" s="9">
        <f>Y$43*'Shares Cell Phones'!U23</f>
        <v>12.464662990757038</v>
      </c>
      <c r="Z30" s="9">
        <f>Z$43*'Shares Cell Phones'!V23</f>
        <v>10.701737521192609</v>
      </c>
      <c r="AA30" s="9">
        <f>AA$43*'Shares Cell Phones'!W23</f>
        <v>8.5909306043348064</v>
      </c>
      <c r="AB30" s="9">
        <f>AB$43*'Shares Cell Phones'!X23</f>
        <v>9.8323803918621273</v>
      </c>
      <c r="AC30" s="10">
        <f t="shared" ref="AC30:BE30" si="18">AB30+(AB30*AB$44)</f>
        <v>10.323999411455233</v>
      </c>
      <c r="AD30" s="10">
        <f t="shared" si="18"/>
        <v>10.840199382027995</v>
      </c>
      <c r="AE30" s="10">
        <f t="shared" si="18"/>
        <v>11.382209351129395</v>
      </c>
      <c r="AF30" s="10">
        <f t="shared" si="18"/>
        <v>11.951319818685866</v>
      </c>
      <c r="AG30" s="10">
        <f t="shared" si="18"/>
        <v>12.54888580962016</v>
      </c>
      <c r="AH30" s="10">
        <f t="shared" si="18"/>
        <v>13.176330100101168</v>
      </c>
      <c r="AI30" s="10">
        <f t="shared" si="18"/>
        <v>13.835146605106226</v>
      </c>
      <c r="AJ30" s="10">
        <f t="shared" si="18"/>
        <v>14.526903935361538</v>
      </c>
      <c r="AK30" s="10">
        <f t="shared" si="18"/>
        <v>15.253249132129616</v>
      </c>
      <c r="AL30" s="10">
        <f t="shared" si="18"/>
        <v>15.558314114772209</v>
      </c>
      <c r="AM30" s="10">
        <f t="shared" si="18"/>
        <v>15.869480397067653</v>
      </c>
      <c r="AN30" s="10">
        <f t="shared" si="18"/>
        <v>16.186870005009006</v>
      </c>
      <c r="AO30" s="10">
        <f t="shared" si="18"/>
        <v>16.510607405109187</v>
      </c>
      <c r="AP30" s="10">
        <f t="shared" si="18"/>
        <v>16.840819553211372</v>
      </c>
      <c r="AQ30" s="10">
        <f t="shared" si="18"/>
        <v>17.1776359442756</v>
      </c>
      <c r="AR30" s="10">
        <f t="shared" si="18"/>
        <v>17.521188663161112</v>
      </c>
      <c r="AS30" s="10">
        <f t="shared" si="18"/>
        <v>17.871612436424336</v>
      </c>
      <c r="AT30" s="10">
        <f t="shared" si="18"/>
        <v>18.229044685152822</v>
      </c>
      <c r="AU30" s="10">
        <f t="shared" si="18"/>
        <v>18.593625578855878</v>
      </c>
      <c r="AV30" s="10">
        <f t="shared" si="18"/>
        <v>18.779561834644436</v>
      </c>
      <c r="AW30" s="10">
        <f t="shared" si="18"/>
        <v>18.967357452990882</v>
      </c>
      <c r="AX30" s="10">
        <f t="shared" si="18"/>
        <v>19.157031027520791</v>
      </c>
      <c r="AY30" s="10">
        <f t="shared" si="18"/>
        <v>19.348601337795998</v>
      </c>
      <c r="AZ30" s="10">
        <f t="shared" si="18"/>
        <v>19.542087351173958</v>
      </c>
      <c r="BA30" s="10">
        <f t="shared" si="18"/>
        <v>19.737508224685698</v>
      </c>
      <c r="BB30" s="10">
        <f t="shared" si="18"/>
        <v>19.934883306932555</v>
      </c>
      <c r="BC30" s="10">
        <f t="shared" si="18"/>
        <v>20.134232140001881</v>
      </c>
      <c r="BD30" s="10">
        <f t="shared" si="18"/>
        <v>20.335574461401901</v>
      </c>
      <c r="BE30" s="10">
        <f t="shared" si="18"/>
        <v>20.53893020601592</v>
      </c>
    </row>
    <row r="31" spans="1:57" x14ac:dyDescent="0.35">
      <c r="A31" s="57" t="s">
        <v>616</v>
      </c>
      <c r="C31" s="86" t="s">
        <v>3</v>
      </c>
      <c r="D31" s="58" t="s">
        <v>621</v>
      </c>
      <c r="E31" s="61" t="s">
        <v>622</v>
      </c>
      <c r="F31" s="3" t="s">
        <v>58</v>
      </c>
      <c r="G31" s="11">
        <f>G$43*'Shares Cell Phones'!C24</f>
        <v>0.13829852465844955</v>
      </c>
      <c r="H31" s="11">
        <f>H$43*'Shares Cell Phones'!D24</f>
        <v>0.43252559701664206</v>
      </c>
      <c r="I31" s="11">
        <f>I$43*'Shares Cell Phones'!E24</f>
        <v>0.60795803634435064</v>
      </c>
      <c r="J31" s="11">
        <f>J$43*'Shares Cell Phones'!F24</f>
        <v>0.93511294395401801</v>
      </c>
      <c r="K31" s="11">
        <f>K$43*'Shares Cell Phones'!G24</f>
        <v>1.1407571078751422</v>
      </c>
      <c r="L31" s="11">
        <f>L$43*'Shares Cell Phones'!H24</f>
        <v>1.4800166492696556</v>
      </c>
      <c r="M31" s="11">
        <f>M$43*'Shares Cell Phones'!I24</f>
        <v>1.7357421944115039</v>
      </c>
      <c r="N31" s="11">
        <f>N$43*'Shares Cell Phones'!J24</f>
        <v>1.6021410880319102</v>
      </c>
      <c r="O31" s="11">
        <f>O$43*'Shares Cell Phones'!K24</f>
        <v>1.3745578911333161</v>
      </c>
      <c r="P31" s="11">
        <f>P$43*'Shares Cell Phones'!L24</f>
        <v>1.5157690674338657</v>
      </c>
      <c r="Q31" s="11">
        <f>Q$43*'Shares Cell Phones'!M24</f>
        <v>1.9511583085968391</v>
      </c>
      <c r="R31" s="9">
        <f>R$43*'Shares Cell Phones'!N24</f>
        <v>2.1108241739289246</v>
      </c>
      <c r="S31" s="9">
        <f>S$43*'Shares Cell Phones'!O24</f>
        <v>2.1321674643602444</v>
      </c>
      <c r="T31" s="9">
        <f>T$43*'Shares Cell Phones'!P24</f>
        <v>2.1416187357247276</v>
      </c>
      <c r="U31" s="9">
        <f>U$43*'Shares Cell Phones'!Q24</f>
        <v>2.1846074033101424</v>
      </c>
      <c r="V31" s="9">
        <f>V$43*'Shares Cell Phones'!R24</f>
        <v>4.0296116317840136</v>
      </c>
      <c r="W31" s="9">
        <f>W$43*'Shares Cell Phones'!S24</f>
        <v>5.7035304815468866</v>
      </c>
      <c r="X31" s="9">
        <f>X$43*'Shares Cell Phones'!T24</f>
        <v>6.2541308510978721</v>
      </c>
      <c r="Y31" s="9">
        <f>Y$43*'Shares Cell Phones'!U24</f>
        <v>7.0618502469201143</v>
      </c>
      <c r="Z31" s="9">
        <f>Z$43*'Shares Cell Phones'!V24</f>
        <v>4.8436351429350388</v>
      </c>
      <c r="AA31" s="9">
        <f>AA$43*'Shares Cell Phones'!W24</f>
        <v>3.3213425421208127</v>
      </c>
      <c r="AB31" s="9">
        <f>AB$43*'Shares Cell Phones'!X24</f>
        <v>3.7608569726181966</v>
      </c>
      <c r="AC31" s="10">
        <f t="shared" ref="AC31:BE31" si="19">AB31+(AB31*AB$44)</f>
        <v>3.9488998212491064</v>
      </c>
      <c r="AD31" s="10">
        <f t="shared" si="19"/>
        <v>4.146344812311562</v>
      </c>
      <c r="AE31" s="10">
        <f t="shared" si="19"/>
        <v>4.3536620529271399</v>
      </c>
      <c r="AF31" s="10">
        <f t="shared" si="19"/>
        <v>4.5713451555734972</v>
      </c>
      <c r="AG31" s="10">
        <f t="shared" si="19"/>
        <v>4.799912413352172</v>
      </c>
      <c r="AH31" s="10">
        <f t="shared" si="19"/>
        <v>5.0399080340197804</v>
      </c>
      <c r="AI31" s="10">
        <f t="shared" si="19"/>
        <v>5.2919034357207693</v>
      </c>
      <c r="AJ31" s="10">
        <f t="shared" si="19"/>
        <v>5.5564986075068079</v>
      </c>
      <c r="AK31" s="10">
        <f t="shared" si="19"/>
        <v>5.8343235378821481</v>
      </c>
      <c r="AL31" s="10">
        <f t="shared" si="19"/>
        <v>5.9510100086397912</v>
      </c>
      <c r="AM31" s="10">
        <f t="shared" si="19"/>
        <v>6.0700302088125868</v>
      </c>
      <c r="AN31" s="10">
        <f t="shared" si="19"/>
        <v>6.1914308129888385</v>
      </c>
      <c r="AO31" s="10">
        <f t="shared" si="19"/>
        <v>6.3152594292486155</v>
      </c>
      <c r="AP31" s="10">
        <f t="shared" si="19"/>
        <v>6.4415646178335875</v>
      </c>
      <c r="AQ31" s="10">
        <f t="shared" si="19"/>
        <v>6.5703959101902596</v>
      </c>
      <c r="AR31" s="10">
        <f t="shared" si="19"/>
        <v>6.7018038283940644</v>
      </c>
      <c r="AS31" s="10">
        <f t="shared" si="19"/>
        <v>6.8358399049619454</v>
      </c>
      <c r="AT31" s="10">
        <f t="shared" si="19"/>
        <v>6.9725567030611844</v>
      </c>
      <c r="AU31" s="10">
        <f t="shared" si="19"/>
        <v>7.112007837122408</v>
      </c>
      <c r="AV31" s="10">
        <f t="shared" si="19"/>
        <v>7.1831279154936318</v>
      </c>
      <c r="AW31" s="10">
        <f t="shared" si="19"/>
        <v>7.2549591946485679</v>
      </c>
      <c r="AX31" s="10">
        <f t="shared" si="19"/>
        <v>7.3275087865950539</v>
      </c>
      <c r="AY31" s="10">
        <f t="shared" si="19"/>
        <v>7.4007838744610046</v>
      </c>
      <c r="AZ31" s="10">
        <f t="shared" si="19"/>
        <v>7.4747917132056143</v>
      </c>
      <c r="BA31" s="10">
        <f t="shared" si="19"/>
        <v>7.5495396303376703</v>
      </c>
      <c r="BB31" s="10">
        <f t="shared" si="19"/>
        <v>7.6250350266410472</v>
      </c>
      <c r="BC31" s="10">
        <f t="shared" si="19"/>
        <v>7.7012853769074576</v>
      </c>
      <c r="BD31" s="10">
        <f t="shared" si="19"/>
        <v>7.7782982306765325</v>
      </c>
      <c r="BE31" s="10">
        <f t="shared" si="19"/>
        <v>7.8560812129832982</v>
      </c>
    </row>
    <row r="32" spans="1:57" x14ac:dyDescent="0.35">
      <c r="A32" s="57" t="s">
        <v>616</v>
      </c>
      <c r="C32" s="86" t="s">
        <v>3</v>
      </c>
      <c r="D32" s="58" t="s">
        <v>621</v>
      </c>
      <c r="E32" s="61" t="s">
        <v>622</v>
      </c>
      <c r="F32" s="3" t="s">
        <v>59</v>
      </c>
      <c r="G32" s="11">
        <f>G$43*'Shares Cell Phones'!C25</f>
        <v>10.918501629334537</v>
      </c>
      <c r="H32" s="11">
        <f>H$43*'Shares Cell Phones'!D25</f>
        <v>23.730009586808897</v>
      </c>
      <c r="I32" s="11">
        <f>I$43*'Shares Cell Phones'!E25</f>
        <v>26.884291232708101</v>
      </c>
      <c r="J32" s="11">
        <f>J$43*'Shares Cell Phones'!F25</f>
        <v>35.472845928192349</v>
      </c>
      <c r="K32" s="11">
        <f>K$43*'Shares Cell Phones'!G25</f>
        <v>42.869827950330944</v>
      </c>
      <c r="L32" s="11">
        <f>L$43*'Shares Cell Phones'!H25</f>
        <v>54.692441936422448</v>
      </c>
      <c r="M32" s="11">
        <f>M$43*'Shares Cell Phones'!I25</f>
        <v>70.924251339439195</v>
      </c>
      <c r="N32" s="11">
        <f>N$43*'Shares Cell Phones'!J25</f>
        <v>80.167162165549712</v>
      </c>
      <c r="O32" s="11">
        <f>O$43*'Shares Cell Phones'!K25</f>
        <v>70.062034281654107</v>
      </c>
      <c r="P32" s="11">
        <f>P$43*'Shares Cell Phones'!L25</f>
        <v>65.680821266098107</v>
      </c>
      <c r="Q32" s="11">
        <f>Q$43*'Shares Cell Phones'!M25</f>
        <v>74.782687404483767</v>
      </c>
      <c r="R32" s="9">
        <f>R$43*'Shares Cell Phones'!N25</f>
        <v>104.40276552017883</v>
      </c>
      <c r="S32" s="9">
        <f>S$43*'Shares Cell Phones'!O25</f>
        <v>141.43232069004515</v>
      </c>
      <c r="T32" s="9">
        <f>T$43*'Shares Cell Phones'!P25</f>
        <v>214.96814974581974</v>
      </c>
      <c r="U32" s="9">
        <f>U$43*'Shares Cell Phones'!Q25</f>
        <v>241.58540372929664</v>
      </c>
      <c r="V32" s="9">
        <f>V$43*'Shares Cell Phones'!R25</f>
        <v>242.03800424457918</v>
      </c>
      <c r="W32" s="9">
        <f>W$43*'Shares Cell Phones'!S25</f>
        <v>269.30707223085659</v>
      </c>
      <c r="X32" s="9">
        <f>X$43*'Shares Cell Phones'!T25</f>
        <v>289.52618773386848</v>
      </c>
      <c r="Y32" s="9">
        <f>Y$43*'Shares Cell Phones'!U25</f>
        <v>316.64328694924524</v>
      </c>
      <c r="Z32" s="9">
        <f>Z$43*'Shares Cell Phones'!V25</f>
        <v>295.86162183391889</v>
      </c>
      <c r="AA32" s="9">
        <f>AA$43*'Shares Cell Phones'!W25</f>
        <v>313.67662535713771</v>
      </c>
      <c r="AB32" s="9">
        <f>AB$43*'Shares Cell Phones'!X25</f>
        <v>355.50836112302164</v>
      </c>
      <c r="AC32" s="10">
        <f t="shared" ref="AC32:BE32" si="20">AB32+(AB32*AB$44)</f>
        <v>373.28377917917271</v>
      </c>
      <c r="AD32" s="10">
        <f t="shared" si="20"/>
        <v>391.94796813813133</v>
      </c>
      <c r="AE32" s="10">
        <f t="shared" si="20"/>
        <v>411.54536654503789</v>
      </c>
      <c r="AF32" s="10">
        <f t="shared" si="20"/>
        <v>432.12263487228978</v>
      </c>
      <c r="AG32" s="10">
        <f t="shared" si="20"/>
        <v>453.72876661590425</v>
      </c>
      <c r="AH32" s="10">
        <f t="shared" si="20"/>
        <v>476.41520494669948</v>
      </c>
      <c r="AI32" s="10">
        <f t="shared" si="20"/>
        <v>500.23596519403446</v>
      </c>
      <c r="AJ32" s="10">
        <f t="shared" si="20"/>
        <v>525.24776345373618</v>
      </c>
      <c r="AK32" s="10">
        <f t="shared" si="20"/>
        <v>551.51015162642295</v>
      </c>
      <c r="AL32" s="10">
        <f t="shared" si="20"/>
        <v>562.5403546589514</v>
      </c>
      <c r="AM32" s="10">
        <f t="shared" si="20"/>
        <v>573.79116175213039</v>
      </c>
      <c r="AN32" s="10">
        <f t="shared" si="20"/>
        <v>585.26698498717303</v>
      </c>
      <c r="AO32" s="10">
        <f t="shared" si="20"/>
        <v>596.97232468691652</v>
      </c>
      <c r="AP32" s="10">
        <f t="shared" si="20"/>
        <v>608.9117711806548</v>
      </c>
      <c r="AQ32" s="10">
        <f t="shared" si="20"/>
        <v>621.09000660426784</v>
      </c>
      <c r="AR32" s="10">
        <f t="shared" si="20"/>
        <v>633.51180673635315</v>
      </c>
      <c r="AS32" s="10">
        <f t="shared" si="20"/>
        <v>646.18204287108017</v>
      </c>
      <c r="AT32" s="10">
        <f t="shared" si="20"/>
        <v>659.10568372850173</v>
      </c>
      <c r="AU32" s="10">
        <f t="shared" si="20"/>
        <v>672.28779740307175</v>
      </c>
      <c r="AV32" s="10">
        <f t="shared" si="20"/>
        <v>679.01067537710242</v>
      </c>
      <c r="AW32" s="10">
        <f t="shared" si="20"/>
        <v>685.80078213087347</v>
      </c>
      <c r="AX32" s="10">
        <f t="shared" si="20"/>
        <v>692.65878995218225</v>
      </c>
      <c r="AY32" s="10">
        <f t="shared" si="20"/>
        <v>699.58537785170404</v>
      </c>
      <c r="AZ32" s="10">
        <f t="shared" si="20"/>
        <v>706.58123163022105</v>
      </c>
      <c r="BA32" s="10">
        <f t="shared" si="20"/>
        <v>713.64704394652324</v>
      </c>
      <c r="BB32" s="10">
        <f t="shared" si="20"/>
        <v>720.7835143859885</v>
      </c>
      <c r="BC32" s="10">
        <f t="shared" si="20"/>
        <v>727.99134952984843</v>
      </c>
      <c r="BD32" s="10">
        <f t="shared" si="20"/>
        <v>735.27126302514694</v>
      </c>
      <c r="BE32" s="10">
        <f t="shared" si="20"/>
        <v>742.62397565539845</v>
      </c>
    </row>
    <row r="33" spans="1:57" x14ac:dyDescent="0.35">
      <c r="A33" s="57" t="s">
        <v>616</v>
      </c>
      <c r="C33" s="86" t="s">
        <v>3</v>
      </c>
      <c r="D33" s="58" t="s">
        <v>621</v>
      </c>
      <c r="E33" s="61" t="s">
        <v>622</v>
      </c>
      <c r="F33" s="3" t="s">
        <v>60</v>
      </c>
      <c r="G33" s="11">
        <f>G$43*'Shares Cell Phones'!C26</f>
        <v>10.792971861804119</v>
      </c>
      <c r="H33" s="11">
        <f>H$43*'Shares Cell Phones'!D26</f>
        <v>19.82453948989016</v>
      </c>
      <c r="I33" s="11">
        <f>I$43*'Shares Cell Phones'!E26</f>
        <v>25.60503287795105</v>
      </c>
      <c r="J33" s="11">
        <f>J$43*'Shares Cell Phones'!F26</f>
        <v>32.991941161885343</v>
      </c>
      <c r="K33" s="11">
        <f>K$43*'Shares Cell Phones'!G26</f>
        <v>39.386732079017094</v>
      </c>
      <c r="L33" s="11">
        <f>L$43*'Shares Cell Phones'!H26</f>
        <v>50.040328908836067</v>
      </c>
      <c r="M33" s="11">
        <f>M$43*'Shares Cell Phones'!I26</f>
        <v>65.475515547858109</v>
      </c>
      <c r="N33" s="11">
        <f>N$43*'Shares Cell Phones'!J26</f>
        <v>71.669762985477789</v>
      </c>
      <c r="O33" s="11">
        <f>O$43*'Shares Cell Phones'!K26</f>
        <v>75.225653579076805</v>
      </c>
      <c r="P33" s="11">
        <f>P$43*'Shares Cell Phones'!L26</f>
        <v>73.630336906317879</v>
      </c>
      <c r="Q33" s="11">
        <f>Q$43*'Shares Cell Phones'!M26</f>
        <v>94.838857818437731</v>
      </c>
      <c r="R33" s="9">
        <f>R$43*'Shares Cell Phones'!N26</f>
        <v>132.28126950414114</v>
      </c>
      <c r="S33" s="9">
        <f>S$43*'Shares Cell Phones'!O26</f>
        <v>178.61677243154477</v>
      </c>
      <c r="T33" s="9">
        <f>T$43*'Shares Cell Phones'!P26</f>
        <v>205.56040254226917</v>
      </c>
      <c r="U33" s="9">
        <f>U$43*'Shares Cell Phones'!Q26</f>
        <v>239.98233205621935</v>
      </c>
      <c r="V33" s="9">
        <f>V$43*'Shares Cell Phones'!R26</f>
        <v>249.22936955390622</v>
      </c>
      <c r="W33" s="9">
        <f>W$43*'Shares Cell Phones'!S26</f>
        <v>289.6637824366573</v>
      </c>
      <c r="X33" s="9">
        <f>X$43*'Shares Cell Phones'!T26</f>
        <v>327.84283262034427</v>
      </c>
      <c r="Y33" s="9">
        <f>Y$43*'Shares Cell Phones'!U26</f>
        <v>272.5673950862269</v>
      </c>
      <c r="Z33" s="9">
        <f>Z$43*'Shares Cell Phones'!V26</f>
        <v>222.22998690361439</v>
      </c>
      <c r="AA33" s="9">
        <f>AA$43*'Shares Cell Phones'!W26</f>
        <v>201.02245884298628</v>
      </c>
      <c r="AB33" s="9">
        <f>AB$43*'Shares Cell Phones'!X26</f>
        <v>186.75573374432216</v>
      </c>
      <c r="AC33" s="10">
        <f t="shared" ref="AC33:BE33" si="21">AB33+(AB33*AB$44)</f>
        <v>196.09352043153825</v>
      </c>
      <c r="AD33" s="10">
        <f t="shared" si="21"/>
        <v>205.89819645311516</v>
      </c>
      <c r="AE33" s="10">
        <f t="shared" si="21"/>
        <v>216.19310627577093</v>
      </c>
      <c r="AF33" s="10">
        <f t="shared" si="21"/>
        <v>227.00276158955947</v>
      </c>
      <c r="AG33" s="10">
        <f t="shared" si="21"/>
        <v>238.35289966903744</v>
      </c>
      <c r="AH33" s="10">
        <f t="shared" si="21"/>
        <v>250.27054465248932</v>
      </c>
      <c r="AI33" s="10">
        <f t="shared" si="21"/>
        <v>262.7840718851138</v>
      </c>
      <c r="AJ33" s="10">
        <f t="shared" si="21"/>
        <v>275.92327547936952</v>
      </c>
      <c r="AK33" s="10">
        <f t="shared" si="21"/>
        <v>289.71943925333801</v>
      </c>
      <c r="AL33" s="10">
        <f t="shared" si="21"/>
        <v>295.51382803840477</v>
      </c>
      <c r="AM33" s="10">
        <f t="shared" si="21"/>
        <v>301.42410459917284</v>
      </c>
      <c r="AN33" s="10">
        <f t="shared" si="21"/>
        <v>307.45258669115628</v>
      </c>
      <c r="AO33" s="10">
        <f t="shared" si="21"/>
        <v>313.6016384249794</v>
      </c>
      <c r="AP33" s="10">
        <f t="shared" si="21"/>
        <v>319.87367119347897</v>
      </c>
      <c r="AQ33" s="10">
        <f t="shared" si="21"/>
        <v>326.27114461734857</v>
      </c>
      <c r="AR33" s="10">
        <f t="shared" si="21"/>
        <v>332.79656750969554</v>
      </c>
      <c r="AS33" s="10">
        <f t="shared" si="21"/>
        <v>339.45249885988943</v>
      </c>
      <c r="AT33" s="10">
        <f t="shared" si="21"/>
        <v>346.24154883708724</v>
      </c>
      <c r="AU33" s="10">
        <f t="shared" si="21"/>
        <v>353.166379813829</v>
      </c>
      <c r="AV33" s="10">
        <f t="shared" si="21"/>
        <v>356.69804361196731</v>
      </c>
      <c r="AW33" s="10">
        <f t="shared" si="21"/>
        <v>360.26502404808696</v>
      </c>
      <c r="AX33" s="10">
        <f t="shared" si="21"/>
        <v>363.86767428856786</v>
      </c>
      <c r="AY33" s="10">
        <f t="shared" si="21"/>
        <v>367.50635103145351</v>
      </c>
      <c r="AZ33" s="10">
        <f t="shared" si="21"/>
        <v>371.18141454176805</v>
      </c>
      <c r="BA33" s="10">
        <f t="shared" si="21"/>
        <v>374.89322868718574</v>
      </c>
      <c r="BB33" s="10">
        <f t="shared" si="21"/>
        <v>378.64216097405762</v>
      </c>
      <c r="BC33" s="10">
        <f t="shared" si="21"/>
        <v>382.42858258379817</v>
      </c>
      <c r="BD33" s="10">
        <f t="shared" si="21"/>
        <v>386.25286840963616</v>
      </c>
      <c r="BE33" s="10">
        <f t="shared" si="21"/>
        <v>390.11539709373255</v>
      </c>
    </row>
    <row r="34" spans="1:57" x14ac:dyDescent="0.35">
      <c r="A34" s="57" t="s">
        <v>616</v>
      </c>
      <c r="C34" s="86" t="s">
        <v>3</v>
      </c>
      <c r="D34" s="58" t="s">
        <v>621</v>
      </c>
      <c r="E34" s="61" t="s">
        <v>622</v>
      </c>
      <c r="F34" s="3" t="s">
        <v>61</v>
      </c>
      <c r="G34" s="11">
        <f>G$43*'Shares Cell Phones'!C27</f>
        <v>14.067114397966828</v>
      </c>
      <c r="H34" s="11">
        <f>H$43*'Shares Cell Phones'!D27</f>
        <v>27.944547995448914</v>
      </c>
      <c r="I34" s="11">
        <f>I$43*'Shares Cell Phones'!E27</f>
        <v>41.842384436526025</v>
      </c>
      <c r="J34" s="11">
        <f>J$43*'Shares Cell Phones'!F27</f>
        <v>49.768901929438137</v>
      </c>
      <c r="K34" s="11">
        <f>K$43*'Shares Cell Phones'!G27</f>
        <v>68.725885531391555</v>
      </c>
      <c r="L34" s="11">
        <f>L$43*'Shares Cell Phones'!H27</f>
        <v>106.26571329327545</v>
      </c>
      <c r="M34" s="11">
        <f>M$43*'Shares Cell Phones'!I27</f>
        <v>146.47443108149858</v>
      </c>
      <c r="N34" s="11">
        <f>N$43*'Shares Cell Phones'!J27</f>
        <v>170.22530241409544</v>
      </c>
      <c r="O34" s="11">
        <f>O$43*'Shares Cell Phones'!K27</f>
        <v>156.70114008874984</v>
      </c>
      <c r="P34" s="11">
        <f>P$43*'Shares Cell Phones'!L27</f>
        <v>142.80410613390774</v>
      </c>
      <c r="Q34" s="11">
        <f>Q$43*'Shares Cell Phones'!M27</f>
        <v>171.47692243743808</v>
      </c>
      <c r="R34" s="9">
        <f>R$43*'Shares Cell Phones'!N27</f>
        <v>220.08983132048417</v>
      </c>
      <c r="S34" s="9">
        <f>S$43*'Shares Cell Phones'!O27</f>
        <v>228.24510409668363</v>
      </c>
      <c r="T34" s="9">
        <f>T$43*'Shares Cell Phones'!P27</f>
        <v>222.92876713526232</v>
      </c>
      <c r="U34" s="9">
        <f>U$43*'Shares Cell Phones'!Q27</f>
        <v>263.69881160327128</v>
      </c>
      <c r="V34" s="9">
        <f>V$43*'Shares Cell Phones'!R27</f>
        <v>277.00052955877658</v>
      </c>
      <c r="W34" s="9">
        <f>W$43*'Shares Cell Phones'!S27</f>
        <v>373.18404224198702</v>
      </c>
      <c r="X34" s="9">
        <f>X$43*'Shares Cell Phones'!T27</f>
        <v>431.81184737324793</v>
      </c>
      <c r="Y34" s="9">
        <f>Y$43*'Shares Cell Phones'!U27</f>
        <v>487.51422764175089</v>
      </c>
      <c r="Z34" s="9">
        <f>Z$43*'Shares Cell Phones'!V27</f>
        <v>436.51178542889727</v>
      </c>
      <c r="AA34" s="9">
        <f>AA$43*'Shares Cell Phones'!W27</f>
        <v>450.51142114910999</v>
      </c>
      <c r="AB34" s="9">
        <f>AB$43*'Shares Cell Phones'!X27</f>
        <v>507.02658693407392</v>
      </c>
      <c r="AC34" s="10">
        <f t="shared" ref="AC34:BE34" si="22">AB34+(AB34*AB$44)</f>
        <v>532.37791628077764</v>
      </c>
      <c r="AD34" s="10">
        <f t="shared" si="22"/>
        <v>558.99681209481651</v>
      </c>
      <c r="AE34" s="10">
        <f t="shared" si="22"/>
        <v>586.94665269955738</v>
      </c>
      <c r="AF34" s="10">
        <f t="shared" si="22"/>
        <v>616.29398533453525</v>
      </c>
      <c r="AG34" s="10">
        <f t="shared" si="22"/>
        <v>647.10868460126198</v>
      </c>
      <c r="AH34" s="10">
        <f t="shared" si="22"/>
        <v>679.4641188313251</v>
      </c>
      <c r="AI34" s="10">
        <f t="shared" si="22"/>
        <v>713.43732477289132</v>
      </c>
      <c r="AJ34" s="10">
        <f t="shared" si="22"/>
        <v>749.10919101153593</v>
      </c>
      <c r="AK34" s="10">
        <f t="shared" si="22"/>
        <v>786.56465056211277</v>
      </c>
      <c r="AL34" s="10">
        <f t="shared" si="22"/>
        <v>802.29594357335498</v>
      </c>
      <c r="AM34" s="10">
        <f t="shared" si="22"/>
        <v>818.34186244482203</v>
      </c>
      <c r="AN34" s="10">
        <f t="shared" si="22"/>
        <v>834.70869969371847</v>
      </c>
      <c r="AO34" s="10">
        <f t="shared" si="22"/>
        <v>851.40287368759289</v>
      </c>
      <c r="AP34" s="10">
        <f t="shared" si="22"/>
        <v>868.43093116134469</v>
      </c>
      <c r="AQ34" s="10">
        <f t="shared" si="22"/>
        <v>885.79954978457158</v>
      </c>
      <c r="AR34" s="10">
        <f t="shared" si="22"/>
        <v>903.515540780263</v>
      </c>
      <c r="AS34" s="10">
        <f t="shared" si="22"/>
        <v>921.58585159586823</v>
      </c>
      <c r="AT34" s="10">
        <f t="shared" si="22"/>
        <v>940.01756862778564</v>
      </c>
      <c r="AU34" s="10">
        <f t="shared" si="22"/>
        <v>958.81792000034136</v>
      </c>
      <c r="AV34" s="10">
        <f t="shared" si="22"/>
        <v>968.40609920034478</v>
      </c>
      <c r="AW34" s="10">
        <f t="shared" si="22"/>
        <v>978.09016019234821</v>
      </c>
      <c r="AX34" s="10">
        <f t="shared" si="22"/>
        <v>987.87106179427167</v>
      </c>
      <c r="AY34" s="10">
        <f t="shared" si="22"/>
        <v>997.74977241221438</v>
      </c>
      <c r="AZ34" s="10">
        <f t="shared" si="22"/>
        <v>1007.7272701363365</v>
      </c>
      <c r="BA34" s="10">
        <f t="shared" si="22"/>
        <v>1017.8045428376998</v>
      </c>
      <c r="BB34" s="10">
        <f t="shared" si="22"/>
        <v>1027.9825882660768</v>
      </c>
      <c r="BC34" s="10">
        <f t="shared" si="22"/>
        <v>1038.2624141487377</v>
      </c>
      <c r="BD34" s="10">
        <f t="shared" si="22"/>
        <v>1048.6450382902251</v>
      </c>
      <c r="BE34" s="10">
        <f t="shared" si="22"/>
        <v>1059.1314886731273</v>
      </c>
    </row>
    <row r="35" spans="1:57" x14ac:dyDescent="0.35">
      <c r="A35" s="57" t="s">
        <v>616</v>
      </c>
      <c r="C35" s="86" t="s">
        <v>3</v>
      </c>
      <c r="D35" s="58" t="s">
        <v>621</v>
      </c>
      <c r="E35" s="61" t="s">
        <v>622</v>
      </c>
      <c r="F35" s="3" t="s">
        <v>62</v>
      </c>
      <c r="G35" s="11">
        <f>G$43*'Shares Cell Phones'!C28</f>
        <v>7.227500830287644</v>
      </c>
      <c r="H35" s="11">
        <f>H$43*'Shares Cell Phones'!D28</f>
        <v>14.531646075044968</v>
      </c>
      <c r="I35" s="11">
        <f>I$43*'Shares Cell Phones'!E28</f>
        <v>18.936293630013196</v>
      </c>
      <c r="J35" s="11">
        <f>J$43*'Shares Cell Phones'!F28</f>
        <v>27.063290703116706</v>
      </c>
      <c r="K35" s="11">
        <f>K$43*'Shares Cell Phones'!G28</f>
        <v>33.929736405401563</v>
      </c>
      <c r="L35" s="11">
        <f>L$43*'Shares Cell Phones'!H28</f>
        <v>46.233127306006196</v>
      </c>
      <c r="M35" s="11">
        <f>M$43*'Shares Cell Phones'!I28</f>
        <v>64.455417533030712</v>
      </c>
      <c r="N35" s="11">
        <f>N$43*'Shares Cell Phones'!J28</f>
        <v>71.023559083580395</v>
      </c>
      <c r="O35" s="11">
        <f>O$43*'Shares Cell Phones'!K28</f>
        <v>79.6620193326292</v>
      </c>
      <c r="P35" s="11">
        <f>P$43*'Shares Cell Phones'!L28</f>
        <v>68.641596007391414</v>
      </c>
      <c r="Q35" s="11">
        <f>Q$43*'Shares Cell Phones'!M28</f>
        <v>81.974069562010172</v>
      </c>
      <c r="R35" s="9">
        <f>R$43*'Shares Cell Phones'!N28</f>
        <v>106.22340949764961</v>
      </c>
      <c r="S35" s="9">
        <f>S$43*'Shares Cell Phones'!O28</f>
        <v>125.11452155245649</v>
      </c>
      <c r="T35" s="9">
        <f>T$43*'Shares Cell Phones'!P28</f>
        <v>138.86461982776135</v>
      </c>
      <c r="U35" s="9">
        <f>U$43*'Shares Cell Phones'!Q28</f>
        <v>156.7588313626386</v>
      </c>
      <c r="V35" s="9">
        <f>V$43*'Shares Cell Phones'!R28</f>
        <v>136.91269025475879</v>
      </c>
      <c r="W35" s="9">
        <f>W$43*'Shares Cell Phones'!S28</f>
        <v>140.41155215435734</v>
      </c>
      <c r="X35" s="9">
        <f>X$43*'Shares Cell Phones'!T28</f>
        <v>147.2858596233113</v>
      </c>
      <c r="Y35" s="9">
        <f>Y$43*'Shares Cell Phones'!U28</f>
        <v>150.50385642411158</v>
      </c>
      <c r="Z35" s="9">
        <f>Z$43*'Shares Cell Phones'!V28</f>
        <v>127.550256299092</v>
      </c>
      <c r="AA35" s="9">
        <f>AA$43*'Shares Cell Phones'!W28</f>
        <v>146.86474032060624</v>
      </c>
      <c r="AB35" s="9">
        <f>AB$43*'Shares Cell Phones'!X28</f>
        <v>165.84219984125161</v>
      </c>
      <c r="AC35" s="10">
        <f t="shared" ref="AC35:BE35" si="23">AB35+(AB35*AB$44)</f>
        <v>174.13430983331421</v>
      </c>
      <c r="AD35" s="10">
        <f t="shared" si="23"/>
        <v>182.84102532497991</v>
      </c>
      <c r="AE35" s="10">
        <f t="shared" si="23"/>
        <v>191.98307659122889</v>
      </c>
      <c r="AF35" s="10">
        <f t="shared" si="23"/>
        <v>201.58223042079032</v>
      </c>
      <c r="AG35" s="10">
        <f t="shared" si="23"/>
        <v>211.66134194182985</v>
      </c>
      <c r="AH35" s="10">
        <f t="shared" si="23"/>
        <v>222.24440903892133</v>
      </c>
      <c r="AI35" s="10">
        <f t="shared" si="23"/>
        <v>233.35662949086739</v>
      </c>
      <c r="AJ35" s="10">
        <f t="shared" si="23"/>
        <v>245.02446096541075</v>
      </c>
      <c r="AK35" s="10">
        <f t="shared" si="23"/>
        <v>257.27568401368131</v>
      </c>
      <c r="AL35" s="10">
        <f t="shared" si="23"/>
        <v>262.42119769395492</v>
      </c>
      <c r="AM35" s="10">
        <f t="shared" si="23"/>
        <v>267.66962164783405</v>
      </c>
      <c r="AN35" s="10">
        <f t="shared" si="23"/>
        <v>273.02301408079074</v>
      </c>
      <c r="AO35" s="10">
        <f t="shared" si="23"/>
        <v>278.48347436240658</v>
      </c>
      <c r="AP35" s="10">
        <f t="shared" si="23"/>
        <v>284.0531438496547</v>
      </c>
      <c r="AQ35" s="10">
        <f t="shared" si="23"/>
        <v>289.73420672664781</v>
      </c>
      <c r="AR35" s="10">
        <f t="shared" si="23"/>
        <v>295.52889086118074</v>
      </c>
      <c r="AS35" s="10">
        <f t="shared" si="23"/>
        <v>301.43946867840435</v>
      </c>
      <c r="AT35" s="10">
        <f t="shared" si="23"/>
        <v>307.46825805197244</v>
      </c>
      <c r="AU35" s="10">
        <f t="shared" si="23"/>
        <v>313.61762321301188</v>
      </c>
      <c r="AV35" s="10">
        <f t="shared" si="23"/>
        <v>316.75379944514202</v>
      </c>
      <c r="AW35" s="10">
        <f t="shared" si="23"/>
        <v>319.92133743959346</v>
      </c>
      <c r="AX35" s="10">
        <f t="shared" si="23"/>
        <v>323.12055081398938</v>
      </c>
      <c r="AY35" s="10">
        <f t="shared" si="23"/>
        <v>326.35175632212929</v>
      </c>
      <c r="AZ35" s="10">
        <f t="shared" si="23"/>
        <v>329.61527388535058</v>
      </c>
      <c r="BA35" s="10">
        <f t="shared" si="23"/>
        <v>332.91142662420407</v>
      </c>
      <c r="BB35" s="10">
        <f t="shared" si="23"/>
        <v>336.24054089044608</v>
      </c>
      <c r="BC35" s="10">
        <f t="shared" si="23"/>
        <v>339.60294629935055</v>
      </c>
      <c r="BD35" s="10">
        <f t="shared" si="23"/>
        <v>342.99897576234406</v>
      </c>
      <c r="BE35" s="10">
        <f t="shared" si="23"/>
        <v>346.42896551996751</v>
      </c>
    </row>
    <row r="36" spans="1:57" x14ac:dyDescent="0.35">
      <c r="A36" s="57" t="s">
        <v>616</v>
      </c>
      <c r="C36" s="86" t="s">
        <v>3</v>
      </c>
      <c r="D36" s="58" t="s">
        <v>621</v>
      </c>
      <c r="E36" s="61" t="s">
        <v>622</v>
      </c>
      <c r="F36" s="3" t="s">
        <v>63</v>
      </c>
      <c r="G36" s="11">
        <f>G$43*'Shares Cell Phones'!C29</f>
        <v>7.3866557176765184</v>
      </c>
      <c r="H36" s="11">
        <f>H$43*'Shares Cell Phones'!D29</f>
        <v>11.848637313829144</v>
      </c>
      <c r="I36" s="11">
        <f>I$43*'Shares Cell Phones'!E29</f>
        <v>12.789636539012324</v>
      </c>
      <c r="J36" s="11">
        <f>J$43*'Shares Cell Phones'!F29</f>
        <v>17.656467379738508</v>
      </c>
      <c r="K36" s="11">
        <f>K$43*'Shares Cell Phones'!G29</f>
        <v>22.552944541437455</v>
      </c>
      <c r="L36" s="11">
        <f>L$43*'Shares Cell Phones'!H29</f>
        <v>45.289467924197126</v>
      </c>
      <c r="M36" s="11">
        <f>M$43*'Shares Cell Phones'!I29</f>
        <v>56.964141143631061</v>
      </c>
      <c r="N36" s="11">
        <f>N$43*'Shares Cell Phones'!J29</f>
        <v>87.799693453500325</v>
      </c>
      <c r="O36" s="11">
        <f>O$43*'Shares Cell Phones'!K29</f>
        <v>93.473181330971187</v>
      </c>
      <c r="P36" s="11">
        <f>P$43*'Shares Cell Phones'!L29</f>
        <v>84.439641967188408</v>
      </c>
      <c r="Q36" s="11">
        <f>Q$43*'Shares Cell Phones'!M29</f>
        <v>101.09649424131163</v>
      </c>
      <c r="R36" s="9">
        <f>R$43*'Shares Cell Phones'!N29</f>
        <v>119.46317997648833</v>
      </c>
      <c r="S36" s="9">
        <f>S$43*'Shares Cell Phones'!O29</f>
        <v>159.29343565172582</v>
      </c>
      <c r="T36" s="9">
        <f>T$43*'Shares Cell Phones'!P29</f>
        <v>181.19783907823046</v>
      </c>
      <c r="U36" s="9">
        <f>U$43*'Shares Cell Phones'!Q29</f>
        <v>202.60164783651896</v>
      </c>
      <c r="V36" s="9">
        <f>V$43*'Shares Cell Phones'!R29</f>
        <v>201.92248826825846</v>
      </c>
      <c r="W36" s="9">
        <f>W$43*'Shares Cell Phones'!S29</f>
        <v>240.4111928292634</v>
      </c>
      <c r="X36" s="9">
        <f>X$43*'Shares Cell Phones'!T29</f>
        <v>228.87119589953429</v>
      </c>
      <c r="Y36" s="9">
        <f>Y$43*'Shares Cell Phones'!U29</f>
        <v>235.60282542584793</v>
      </c>
      <c r="Z36" s="9">
        <f>Z$43*'Shares Cell Phones'!V29</f>
        <v>209.03236438783023</v>
      </c>
      <c r="AA36" s="9">
        <f>AA$43*'Shares Cell Phones'!W29</f>
        <v>226.06418967093978</v>
      </c>
      <c r="AB36" s="9">
        <f>AB$43*'Shares Cell Phones'!X29</f>
        <v>253.53827746711713</v>
      </c>
      <c r="AC36" s="10">
        <f t="shared" ref="AC36:BE36" si="24">AB36+(AB36*AB$44)</f>
        <v>266.21519134047298</v>
      </c>
      <c r="AD36" s="10">
        <f t="shared" si="24"/>
        <v>279.52595090749662</v>
      </c>
      <c r="AE36" s="10">
        <f t="shared" si="24"/>
        <v>293.50224845287147</v>
      </c>
      <c r="AF36" s="10">
        <f t="shared" si="24"/>
        <v>308.17736087551503</v>
      </c>
      <c r="AG36" s="10">
        <f t="shared" si="24"/>
        <v>323.58622891929076</v>
      </c>
      <c r="AH36" s="10">
        <f t="shared" si="24"/>
        <v>339.76554036525528</v>
      </c>
      <c r="AI36" s="10">
        <f t="shared" si="24"/>
        <v>356.75381738351803</v>
      </c>
      <c r="AJ36" s="10">
        <f t="shared" si="24"/>
        <v>374.59150825269393</v>
      </c>
      <c r="AK36" s="10">
        <f t="shared" si="24"/>
        <v>393.32108366532862</v>
      </c>
      <c r="AL36" s="10">
        <f t="shared" si="24"/>
        <v>401.18750533863516</v>
      </c>
      <c r="AM36" s="10">
        <f t="shared" si="24"/>
        <v>409.21125544540786</v>
      </c>
      <c r="AN36" s="10">
        <f t="shared" si="24"/>
        <v>417.39548055431601</v>
      </c>
      <c r="AO36" s="10">
        <f t="shared" si="24"/>
        <v>425.74339016540233</v>
      </c>
      <c r="AP36" s="10">
        <f t="shared" si="24"/>
        <v>434.25825796871038</v>
      </c>
      <c r="AQ36" s="10">
        <f t="shared" si="24"/>
        <v>442.94342312808459</v>
      </c>
      <c r="AR36" s="10">
        <f t="shared" si="24"/>
        <v>451.80229159064629</v>
      </c>
      <c r="AS36" s="10">
        <f t="shared" si="24"/>
        <v>460.83833742245923</v>
      </c>
      <c r="AT36" s="10">
        <f t="shared" si="24"/>
        <v>470.05510417090841</v>
      </c>
      <c r="AU36" s="10">
        <f t="shared" si="24"/>
        <v>479.45620625432656</v>
      </c>
      <c r="AV36" s="10">
        <f t="shared" si="24"/>
        <v>484.25076831686982</v>
      </c>
      <c r="AW36" s="10">
        <f t="shared" si="24"/>
        <v>489.09327600003854</v>
      </c>
      <c r="AX36" s="10">
        <f t="shared" si="24"/>
        <v>493.98420876003894</v>
      </c>
      <c r="AY36" s="10">
        <f t="shared" si="24"/>
        <v>498.92405084763931</v>
      </c>
      <c r="AZ36" s="10">
        <f t="shared" si="24"/>
        <v>503.91329135611568</v>
      </c>
      <c r="BA36" s="10">
        <f t="shared" si="24"/>
        <v>508.95242426967684</v>
      </c>
      <c r="BB36" s="10">
        <f t="shared" si="24"/>
        <v>514.04194851237366</v>
      </c>
      <c r="BC36" s="10">
        <f t="shared" si="24"/>
        <v>519.18236799749741</v>
      </c>
      <c r="BD36" s="10">
        <f t="shared" si="24"/>
        <v>524.37419167747237</v>
      </c>
      <c r="BE36" s="10">
        <f t="shared" si="24"/>
        <v>529.61793359424712</v>
      </c>
    </row>
    <row r="37" spans="1:57" x14ac:dyDescent="0.35">
      <c r="A37" s="57" t="s">
        <v>616</v>
      </c>
      <c r="C37" s="86" t="s">
        <v>3</v>
      </c>
      <c r="D37" s="58" t="s">
        <v>621</v>
      </c>
      <c r="E37" s="61" t="s">
        <v>622</v>
      </c>
      <c r="F37" s="3" t="s">
        <v>64</v>
      </c>
      <c r="G37" s="11">
        <f>G$43*'Shares Cell Phones'!C30</f>
        <v>1.3416259768821819</v>
      </c>
      <c r="H37" s="11">
        <f>H$43*'Shares Cell Phones'!D30</f>
        <v>4.5203610931647882</v>
      </c>
      <c r="I37" s="11">
        <f>I$43*'Shares Cell Phones'!E30</f>
        <v>8.4846322927696054</v>
      </c>
      <c r="J37" s="11">
        <f>J$43*'Shares Cell Phones'!F30</f>
        <v>10.413639644328867</v>
      </c>
      <c r="K37" s="11">
        <f>K$43*'Shares Cell Phones'!G30</f>
        <v>13.578149549767748</v>
      </c>
      <c r="L37" s="11">
        <f>L$43*'Shares Cell Phones'!H30</f>
        <v>16.527436589291668</v>
      </c>
      <c r="M37" s="11">
        <f>M$43*'Shares Cell Phones'!I30</f>
        <v>26.369794721373118</v>
      </c>
      <c r="N37" s="11">
        <f>N$43*'Shares Cell Phones'!J30</f>
        <v>28.35560885191904</v>
      </c>
      <c r="O37" s="11">
        <f>O$43*'Shares Cell Phones'!K30</f>
        <v>29.601066061813107</v>
      </c>
      <c r="P37" s="11">
        <f>P$43*'Shares Cell Phones'!L30</f>
        <v>26.976630048474139</v>
      </c>
      <c r="Q37" s="11">
        <f>Q$43*'Shares Cell Phones'!M30</f>
        <v>32.517808514924809</v>
      </c>
      <c r="R37" s="9">
        <f>R$43*'Shares Cell Phones'!N30</f>
        <v>41.935103241907562</v>
      </c>
      <c r="S37" s="9">
        <f>S$43*'Shares Cell Phones'!O30</f>
        <v>49.054709880929899</v>
      </c>
      <c r="T37" s="9">
        <f>T$43*'Shares Cell Phones'!P30</f>
        <v>55.123895704110566</v>
      </c>
      <c r="U37" s="9">
        <f>U$43*'Shares Cell Phones'!Q30</f>
        <v>62.990892793830511</v>
      </c>
      <c r="V37" s="9">
        <f>V$43*'Shares Cell Phones'!R30</f>
        <v>65.11364778862081</v>
      </c>
      <c r="W37" s="9">
        <f>W$43*'Shares Cell Phones'!S30</f>
        <v>62.636013652339948</v>
      </c>
      <c r="X37" s="9">
        <f>X$43*'Shares Cell Phones'!T30</f>
        <v>68.179875918421814</v>
      </c>
      <c r="Y37" s="9">
        <f>Y$43*'Shares Cell Phones'!U30</f>
        <v>78.569605363044033</v>
      </c>
      <c r="Z37" s="9">
        <f>Z$43*'Shares Cell Phones'!V30</f>
        <v>71.273574737530225</v>
      </c>
      <c r="AA37" s="9">
        <f>AA$43*'Shares Cell Phones'!W30</f>
        <v>69.405831430050299</v>
      </c>
      <c r="AB37" s="9">
        <f>AB$43*'Shares Cell Phones'!X30</f>
        <v>78.383823983695819</v>
      </c>
      <c r="AC37" s="10">
        <f t="shared" ref="AC37:BE37" si="25">AB37+(AB37*AB$44)</f>
        <v>82.303015182880614</v>
      </c>
      <c r="AD37" s="10">
        <f t="shared" si="25"/>
        <v>86.418165942024643</v>
      </c>
      <c r="AE37" s="10">
        <f t="shared" si="25"/>
        <v>90.73907423912587</v>
      </c>
      <c r="AF37" s="10">
        <f t="shared" si="25"/>
        <v>95.27602795108217</v>
      </c>
      <c r="AG37" s="10">
        <f t="shared" si="25"/>
        <v>100.03982934863627</v>
      </c>
      <c r="AH37" s="10">
        <f t="shared" si="25"/>
        <v>105.04182081606808</v>
      </c>
      <c r="AI37" s="10">
        <f t="shared" si="25"/>
        <v>110.29391185687149</v>
      </c>
      <c r="AJ37" s="10">
        <f t="shared" si="25"/>
        <v>115.80860744971507</v>
      </c>
      <c r="AK37" s="10">
        <f t="shared" si="25"/>
        <v>121.59903782220083</v>
      </c>
      <c r="AL37" s="10">
        <f t="shared" si="25"/>
        <v>124.03101857864485</v>
      </c>
      <c r="AM37" s="10">
        <f t="shared" si="25"/>
        <v>126.51163895021774</v>
      </c>
      <c r="AN37" s="10">
        <f t="shared" si="25"/>
        <v>129.04187172922209</v>
      </c>
      <c r="AO37" s="10">
        <f t="shared" si="25"/>
        <v>131.62270916380655</v>
      </c>
      <c r="AP37" s="10">
        <f t="shared" si="25"/>
        <v>134.25516334708269</v>
      </c>
      <c r="AQ37" s="10">
        <f t="shared" si="25"/>
        <v>136.94026661402435</v>
      </c>
      <c r="AR37" s="10">
        <f t="shared" si="25"/>
        <v>139.67907194630484</v>
      </c>
      <c r="AS37" s="10">
        <f t="shared" si="25"/>
        <v>142.47265338523096</v>
      </c>
      <c r="AT37" s="10">
        <f t="shared" si="25"/>
        <v>145.32210645293557</v>
      </c>
      <c r="AU37" s="10">
        <f t="shared" si="25"/>
        <v>148.22854858199429</v>
      </c>
      <c r="AV37" s="10">
        <f t="shared" si="25"/>
        <v>149.71083406781423</v>
      </c>
      <c r="AW37" s="10">
        <f t="shared" si="25"/>
        <v>151.20794240849239</v>
      </c>
      <c r="AX37" s="10">
        <f t="shared" si="25"/>
        <v>152.72002183257732</v>
      </c>
      <c r="AY37" s="10">
        <f t="shared" si="25"/>
        <v>154.24722205090308</v>
      </c>
      <c r="AZ37" s="10">
        <f t="shared" si="25"/>
        <v>155.78969427141212</v>
      </c>
      <c r="BA37" s="10">
        <f t="shared" si="25"/>
        <v>157.34759121412623</v>
      </c>
      <c r="BB37" s="10">
        <f t="shared" si="25"/>
        <v>158.92106712626747</v>
      </c>
      <c r="BC37" s="10">
        <f t="shared" si="25"/>
        <v>160.51027779753014</v>
      </c>
      <c r="BD37" s="10">
        <f t="shared" si="25"/>
        <v>162.11538057550544</v>
      </c>
      <c r="BE37" s="10">
        <f t="shared" si="25"/>
        <v>163.7365343812605</v>
      </c>
    </row>
    <row r="38" spans="1:57" x14ac:dyDescent="0.35">
      <c r="A38" s="57" t="s">
        <v>616</v>
      </c>
      <c r="C38" s="86" t="s">
        <v>3</v>
      </c>
      <c r="D38" s="58" t="s">
        <v>621</v>
      </c>
      <c r="E38" s="61" t="s">
        <v>622</v>
      </c>
      <c r="F38" s="3" t="s">
        <v>65</v>
      </c>
      <c r="G38" s="11">
        <f>G$43*'Shares Cell Phones'!C31</f>
        <v>1.890286279296536</v>
      </c>
      <c r="H38" s="11">
        <f>H$43*'Shares Cell Phones'!D31</f>
        <v>2.9836013905953935</v>
      </c>
      <c r="I38" s="11">
        <f>I$43*'Shares Cell Phones'!E31</f>
        <v>3.8903086092908912</v>
      </c>
      <c r="J38" s="11">
        <f>J$43*'Shares Cell Phones'!F31</f>
        <v>4.2454549975828337</v>
      </c>
      <c r="K38" s="11">
        <f>K$43*'Shares Cell Phones'!G31</f>
        <v>6.5148910155083986</v>
      </c>
      <c r="L38" s="11">
        <f>L$43*'Shares Cell Phones'!H31</f>
        <v>7.5377969623858503</v>
      </c>
      <c r="M38" s="11">
        <f>M$43*'Shares Cell Phones'!I31</f>
        <v>11.140378541910149</v>
      </c>
      <c r="N38" s="11">
        <f>N$43*'Shares Cell Phones'!J31</f>
        <v>13.910137205159293</v>
      </c>
      <c r="O38" s="11">
        <f>O$43*'Shares Cell Phones'!K31</f>
        <v>11.983287367622573</v>
      </c>
      <c r="P38" s="11">
        <f>P$43*'Shares Cell Phones'!L31</f>
        <v>10.318204579322252</v>
      </c>
      <c r="Q38" s="11">
        <f>Q$43*'Shares Cell Phones'!M31</f>
        <v>13.279606828222663</v>
      </c>
      <c r="R38" s="9">
        <f>R$43*'Shares Cell Phones'!N31</f>
        <v>18.715453943362558</v>
      </c>
      <c r="S38" s="9">
        <f>S$43*'Shares Cell Phones'!O31</f>
        <v>28.804286983633347</v>
      </c>
      <c r="T38" s="9">
        <f>T$43*'Shares Cell Phones'!P31</f>
        <v>28.365851665935587</v>
      </c>
      <c r="U38" s="9">
        <f>U$43*'Shares Cell Phones'!Q31</f>
        <v>28.174919996405581</v>
      </c>
      <c r="V38" s="9">
        <f>V$43*'Shares Cell Phones'!R31</f>
        <v>28.631960520273051</v>
      </c>
      <c r="W38" s="9">
        <f>W$43*'Shares Cell Phones'!S31</f>
        <v>29.84387758873353</v>
      </c>
      <c r="X38" s="9">
        <f>X$43*'Shares Cell Phones'!T31</f>
        <v>30.283074327791898</v>
      </c>
      <c r="Y38" s="9">
        <f>Y$43*'Shares Cell Phones'!U31</f>
        <v>30.849424578583001</v>
      </c>
      <c r="Z38" s="9">
        <f>Z$43*'Shares Cell Phones'!V31</f>
        <v>23.27234837561813</v>
      </c>
      <c r="AA38" s="9">
        <f>AA$43*'Shares Cell Phones'!W31</f>
        <v>24.590992721498168</v>
      </c>
      <c r="AB38" s="9">
        <f>AB$43*'Shares Cell Phones'!X31</f>
        <v>27.935993249601957</v>
      </c>
      <c r="AC38" s="10">
        <f t="shared" ref="AC38:BE38" si="26">AB38+(AB38*AB$44)</f>
        <v>29.332792912082056</v>
      </c>
      <c r="AD38" s="10">
        <f t="shared" si="26"/>
        <v>30.79943255768616</v>
      </c>
      <c r="AE38" s="10">
        <f t="shared" si="26"/>
        <v>32.339404185570466</v>
      </c>
      <c r="AF38" s="10">
        <f t="shared" si="26"/>
        <v>33.956374394848986</v>
      </c>
      <c r="AG38" s="10">
        <f t="shared" si="26"/>
        <v>35.654193114591436</v>
      </c>
      <c r="AH38" s="10">
        <f t="shared" si="26"/>
        <v>37.436902770321005</v>
      </c>
      <c r="AI38" s="10">
        <f t="shared" si="26"/>
        <v>39.308747908837056</v>
      </c>
      <c r="AJ38" s="10">
        <f t="shared" si="26"/>
        <v>41.274185304278909</v>
      </c>
      <c r="AK38" s="10">
        <f t="shared" si="26"/>
        <v>43.337894569492853</v>
      </c>
      <c r="AL38" s="10">
        <f t="shared" si="26"/>
        <v>44.204652460882713</v>
      </c>
      <c r="AM38" s="10">
        <f t="shared" si="26"/>
        <v>45.088745510100367</v>
      </c>
      <c r="AN38" s="10">
        <f t="shared" si="26"/>
        <v>45.990520420302374</v>
      </c>
      <c r="AO38" s="10">
        <f t="shared" si="26"/>
        <v>46.910330828708425</v>
      </c>
      <c r="AP38" s="10">
        <f t="shared" si="26"/>
        <v>47.848537445282595</v>
      </c>
      <c r="AQ38" s="10">
        <f t="shared" si="26"/>
        <v>48.805508194188249</v>
      </c>
      <c r="AR38" s="10">
        <f t="shared" si="26"/>
        <v>49.781618358072016</v>
      </c>
      <c r="AS38" s="10">
        <f t="shared" si="26"/>
        <v>50.777250725233458</v>
      </c>
      <c r="AT38" s="10">
        <f t="shared" si="26"/>
        <v>51.792795739738125</v>
      </c>
      <c r="AU38" s="10">
        <f t="shared" si="26"/>
        <v>52.828651654532891</v>
      </c>
      <c r="AV38" s="10">
        <f t="shared" si="26"/>
        <v>53.35693817107822</v>
      </c>
      <c r="AW38" s="10">
        <f t="shared" si="26"/>
        <v>53.890507552789003</v>
      </c>
      <c r="AX38" s="10">
        <f t="shared" si="26"/>
        <v>54.429412628316896</v>
      </c>
      <c r="AY38" s="10">
        <f t="shared" si="26"/>
        <v>54.973706754600066</v>
      </c>
      <c r="AZ38" s="10">
        <f t="shared" si="26"/>
        <v>55.523443822146064</v>
      </c>
      <c r="BA38" s="10">
        <f t="shared" si="26"/>
        <v>56.078678260367525</v>
      </c>
      <c r="BB38" s="10">
        <f t="shared" si="26"/>
        <v>56.639465042971203</v>
      </c>
      <c r="BC38" s="10">
        <f t="shared" si="26"/>
        <v>57.205859693400917</v>
      </c>
      <c r="BD38" s="10">
        <f t="shared" si="26"/>
        <v>57.777918290334924</v>
      </c>
      <c r="BE38" s="10">
        <f t="shared" si="26"/>
        <v>58.355697473238273</v>
      </c>
    </row>
    <row r="39" spans="1:57" x14ac:dyDescent="0.35">
      <c r="A39" s="57" t="s">
        <v>616</v>
      </c>
      <c r="C39" s="86" t="s">
        <v>3</v>
      </c>
      <c r="D39" s="58" t="s">
        <v>621</v>
      </c>
      <c r="E39" s="61" t="s">
        <v>622</v>
      </c>
      <c r="F39" s="3" t="s">
        <v>36</v>
      </c>
      <c r="G39" s="11">
        <f>G$43*'Shares Cell Phones'!C32</f>
        <v>29.786547650796372</v>
      </c>
      <c r="H39" s="11">
        <f>H$43*'Shares Cell Phones'!D32</f>
        <v>52.243436113640854</v>
      </c>
      <c r="I39" s="11">
        <f>I$43*'Shares Cell Phones'!E32</f>
        <v>80.665941691061505</v>
      </c>
      <c r="J39" s="11">
        <f>J$43*'Shares Cell Phones'!F32</f>
        <v>125.54050243584132</v>
      </c>
      <c r="K39" s="11">
        <f>K$43*'Shares Cell Phones'!G32</f>
        <v>176.06700338066662</v>
      </c>
      <c r="L39" s="11">
        <f>L$43*'Shares Cell Phones'!H32</f>
        <v>240.16372095011033</v>
      </c>
      <c r="M39" s="11">
        <f>M$43*'Shares Cell Phones'!I32</f>
        <v>307.18715242894876</v>
      </c>
      <c r="N39" s="11">
        <f>N$43*'Shares Cell Phones'!J32</f>
        <v>328.24238940823659</v>
      </c>
      <c r="O39" s="11">
        <f>O$43*'Shares Cell Phones'!K32</f>
        <v>335.60771986634563</v>
      </c>
      <c r="P39" s="11">
        <f>P$43*'Shares Cell Phones'!L32</f>
        <v>358.68379924898841</v>
      </c>
      <c r="Q39" s="11">
        <f>Q$43*'Shares Cell Phones'!M32</f>
        <v>424.23205557362485</v>
      </c>
      <c r="R39" s="9">
        <f>R$43*'Shares Cell Phones'!N32</f>
        <v>516.72294255711438</v>
      </c>
      <c r="S39" s="9">
        <f>S$43*'Shares Cell Phones'!O32</f>
        <v>620.44690563943288</v>
      </c>
      <c r="T39" s="9">
        <f>T$43*'Shares Cell Phones'!P32</f>
        <v>631.75687189895507</v>
      </c>
      <c r="U39" s="9">
        <f>U$43*'Shares Cell Phones'!Q32</f>
        <v>737.52418698138467</v>
      </c>
      <c r="V39" s="9">
        <f>V$43*'Shares Cell Phones'!R32</f>
        <v>676.16747912141227</v>
      </c>
      <c r="W39" s="9">
        <f>W$43*'Shares Cell Phones'!S32</f>
        <v>744.28299266328531</v>
      </c>
      <c r="X39" s="9">
        <f>X$43*'Shares Cell Phones'!T32</f>
        <v>801.67743685159815</v>
      </c>
      <c r="Y39" s="9">
        <f>Y$43*'Shares Cell Phones'!U32</f>
        <v>879.22041659469869</v>
      </c>
      <c r="Z39" s="9">
        <f>Z$43*'Shares Cell Phones'!V32</f>
        <v>791.64805748480865</v>
      </c>
      <c r="AA39" s="9">
        <f>AA$43*'Shares Cell Phones'!W32</f>
        <v>883.56773077467415</v>
      </c>
      <c r="AB39" s="9">
        <f>AB$43*'Shares Cell Phones'!X32</f>
        <v>998.90555943645904</v>
      </c>
      <c r="AC39" s="10">
        <f t="shared" ref="AC39:BE39" si="27">AB39+(AB39*AB$44)</f>
        <v>1048.8508374082819</v>
      </c>
      <c r="AD39" s="10">
        <f t="shared" si="27"/>
        <v>1101.293379278696</v>
      </c>
      <c r="AE39" s="10">
        <f t="shared" si="27"/>
        <v>1156.3580482426307</v>
      </c>
      <c r="AF39" s="10">
        <f t="shared" si="27"/>
        <v>1214.1759506547623</v>
      </c>
      <c r="AG39" s="10">
        <f t="shared" si="27"/>
        <v>1274.8847481875005</v>
      </c>
      <c r="AH39" s="10">
        <f t="shared" si="27"/>
        <v>1338.6289855968755</v>
      </c>
      <c r="AI39" s="10">
        <f t="shared" si="27"/>
        <v>1405.5604348767192</v>
      </c>
      <c r="AJ39" s="10">
        <f t="shared" si="27"/>
        <v>1475.8384566205552</v>
      </c>
      <c r="AK39" s="10">
        <f t="shared" si="27"/>
        <v>1549.6303794515829</v>
      </c>
      <c r="AL39" s="10">
        <f t="shared" si="27"/>
        <v>1580.6229870406146</v>
      </c>
      <c r="AM39" s="10">
        <f t="shared" si="27"/>
        <v>1612.2354467814268</v>
      </c>
      <c r="AN39" s="10">
        <f t="shared" si="27"/>
        <v>1644.4801557170554</v>
      </c>
      <c r="AO39" s="10">
        <f t="shared" si="27"/>
        <v>1677.3697588313964</v>
      </c>
      <c r="AP39" s="10">
        <f t="shared" si="27"/>
        <v>1710.9171540080245</v>
      </c>
      <c r="AQ39" s="10">
        <f t="shared" si="27"/>
        <v>1745.135497088185</v>
      </c>
      <c r="AR39" s="10">
        <f t="shared" si="27"/>
        <v>1780.0382070299488</v>
      </c>
      <c r="AS39" s="10">
        <f t="shared" si="27"/>
        <v>1815.6389711705478</v>
      </c>
      <c r="AT39" s="10">
        <f t="shared" si="27"/>
        <v>1851.9517505939589</v>
      </c>
      <c r="AU39" s="10">
        <f t="shared" si="27"/>
        <v>1888.990785605838</v>
      </c>
      <c r="AV39" s="10">
        <f t="shared" si="27"/>
        <v>1907.8806934618965</v>
      </c>
      <c r="AW39" s="10">
        <f t="shared" si="27"/>
        <v>1926.9595003965155</v>
      </c>
      <c r="AX39" s="10">
        <f t="shared" si="27"/>
        <v>1946.2290954004807</v>
      </c>
      <c r="AY39" s="10">
        <f t="shared" si="27"/>
        <v>1965.6913863544855</v>
      </c>
      <c r="AZ39" s="10">
        <f t="shared" si="27"/>
        <v>1985.3483002180303</v>
      </c>
      <c r="BA39" s="10">
        <f t="shared" si="27"/>
        <v>2005.2017832202107</v>
      </c>
      <c r="BB39" s="10">
        <f t="shared" si="27"/>
        <v>2025.2538010524129</v>
      </c>
      <c r="BC39" s="10">
        <f t="shared" si="27"/>
        <v>2045.5063390629371</v>
      </c>
      <c r="BD39" s="10">
        <f t="shared" si="27"/>
        <v>2065.9614024535663</v>
      </c>
      <c r="BE39" s="10">
        <f t="shared" si="27"/>
        <v>2086.6210164781019</v>
      </c>
    </row>
    <row r="40" spans="1:57" x14ac:dyDescent="0.35">
      <c r="A40" s="57" t="s">
        <v>616</v>
      </c>
      <c r="C40" s="86" t="s">
        <v>3</v>
      </c>
      <c r="D40" s="58" t="s">
        <v>621</v>
      </c>
      <c r="E40" s="61" t="s">
        <v>622</v>
      </c>
      <c r="F40" s="3" t="s">
        <v>37</v>
      </c>
      <c r="G40" s="11">
        <f>G$43*'Shares Cell Phones'!C33</f>
        <v>9.2734535407981102</v>
      </c>
      <c r="H40" s="11">
        <f>H$43*'Shares Cell Phones'!D33</f>
        <v>20.083415247565558</v>
      </c>
      <c r="I40" s="11">
        <f>I$43*'Shares Cell Phones'!E33</f>
        <v>28.627227239865686</v>
      </c>
      <c r="J40" s="11">
        <f>J$43*'Shares Cell Phones'!F33</f>
        <v>31.685005262608001</v>
      </c>
      <c r="K40" s="11">
        <f>K$43*'Shares Cell Phones'!G33</f>
        <v>32.983233634693292</v>
      </c>
      <c r="L40" s="11">
        <f>L$43*'Shares Cell Phones'!H33</f>
        <v>35.747064655998507</v>
      </c>
      <c r="M40" s="11">
        <f>M$43*'Shares Cell Phones'!I33</f>
        <v>41.58147840755943</v>
      </c>
      <c r="N40" s="11">
        <f>N$43*'Shares Cell Phones'!J33</f>
        <v>76.226202819664138</v>
      </c>
      <c r="O40" s="11">
        <f>O$43*'Shares Cell Phones'!K33</f>
        <v>71.489290406127608</v>
      </c>
      <c r="P40" s="11">
        <f>P$43*'Shares Cell Phones'!L33</f>
        <v>66.257694756758681</v>
      </c>
      <c r="Q40" s="11">
        <f>Q$43*'Shares Cell Phones'!M33</f>
        <v>89.439800510486876</v>
      </c>
      <c r="R40" s="9">
        <f>R$43*'Shares Cell Phones'!N33</f>
        <v>118.85300456192356</v>
      </c>
      <c r="S40" s="9">
        <f>S$43*'Shares Cell Phones'!O33</f>
        <v>153.13747019423516</v>
      </c>
      <c r="T40" s="9">
        <f>T$43*'Shares Cell Phones'!P33</f>
        <v>121.457343402986</v>
      </c>
      <c r="U40" s="9">
        <f>U$43*'Shares Cell Phones'!Q33</f>
        <v>84.812696914861434</v>
      </c>
      <c r="V40" s="9">
        <f>V$43*'Shares Cell Phones'!R33</f>
        <v>100.92569649469154</v>
      </c>
      <c r="W40" s="9">
        <f>W$43*'Shares Cell Phones'!S33</f>
        <v>131.13230767357095</v>
      </c>
      <c r="X40" s="9">
        <f>X$43*'Shares Cell Phones'!T33</f>
        <v>124.91396429269547</v>
      </c>
      <c r="Y40" s="9">
        <f>Y$43*'Shares Cell Phones'!U33</f>
        <v>144.29823605172501</v>
      </c>
      <c r="Z40" s="9">
        <f>Z$43*'Shares Cell Phones'!V33</f>
        <v>104.66058379834308</v>
      </c>
      <c r="AA40" s="9">
        <f>AA$43*'Shares Cell Phones'!W33</f>
        <v>100.42500555837498</v>
      </c>
      <c r="AB40" s="9">
        <f>AB$43*'Shares Cell Phones'!X33</f>
        <v>113.94347558893915</v>
      </c>
      <c r="AC40" s="10">
        <f t="shared" ref="AC40:BE40" si="28">AB40+(AB40*AB$44)</f>
        <v>119.64064936838611</v>
      </c>
      <c r="AD40" s="10">
        <f t="shared" si="28"/>
        <v>125.62268183680541</v>
      </c>
      <c r="AE40" s="10">
        <f t="shared" si="28"/>
        <v>131.90381592864568</v>
      </c>
      <c r="AF40" s="10">
        <f t="shared" si="28"/>
        <v>138.49900672507798</v>
      </c>
      <c r="AG40" s="10">
        <f t="shared" si="28"/>
        <v>145.42395706133186</v>
      </c>
      <c r="AH40" s="10">
        <f t="shared" si="28"/>
        <v>152.69515491439844</v>
      </c>
      <c r="AI40" s="10">
        <f t="shared" si="28"/>
        <v>160.32991266011837</v>
      </c>
      <c r="AJ40" s="10">
        <f t="shared" si="28"/>
        <v>168.34640829312428</v>
      </c>
      <c r="AK40" s="10">
        <f t="shared" si="28"/>
        <v>176.7637287077805</v>
      </c>
      <c r="AL40" s="10">
        <f t="shared" si="28"/>
        <v>180.29900328193611</v>
      </c>
      <c r="AM40" s="10">
        <f t="shared" si="28"/>
        <v>183.90498334757484</v>
      </c>
      <c r="AN40" s="10">
        <f t="shared" si="28"/>
        <v>187.58308301452635</v>
      </c>
      <c r="AO40" s="10">
        <f t="shared" si="28"/>
        <v>191.33474467481687</v>
      </c>
      <c r="AP40" s="10">
        <f t="shared" si="28"/>
        <v>195.1614395683132</v>
      </c>
      <c r="AQ40" s="10">
        <f t="shared" si="28"/>
        <v>199.06466835967947</v>
      </c>
      <c r="AR40" s="10">
        <f t="shared" si="28"/>
        <v>203.04596172687306</v>
      </c>
      <c r="AS40" s="10">
        <f t="shared" si="28"/>
        <v>207.10688096141052</v>
      </c>
      <c r="AT40" s="10">
        <f t="shared" si="28"/>
        <v>211.24901858063873</v>
      </c>
      <c r="AU40" s="10">
        <f t="shared" si="28"/>
        <v>215.47399895225152</v>
      </c>
      <c r="AV40" s="10">
        <f t="shared" si="28"/>
        <v>217.62873894177403</v>
      </c>
      <c r="AW40" s="10">
        <f t="shared" si="28"/>
        <v>219.80502633119178</v>
      </c>
      <c r="AX40" s="10">
        <f t="shared" si="28"/>
        <v>222.00307659450371</v>
      </c>
      <c r="AY40" s="10">
        <f t="shared" si="28"/>
        <v>224.22310736044875</v>
      </c>
      <c r="AZ40" s="10">
        <f t="shared" si="28"/>
        <v>226.46533843405325</v>
      </c>
      <c r="BA40" s="10">
        <f t="shared" si="28"/>
        <v>228.72999181839378</v>
      </c>
      <c r="BB40" s="10">
        <f t="shared" si="28"/>
        <v>231.01729173657773</v>
      </c>
      <c r="BC40" s="10">
        <f t="shared" si="28"/>
        <v>233.32746465394351</v>
      </c>
      <c r="BD40" s="10">
        <f t="shared" si="28"/>
        <v>235.66073930048293</v>
      </c>
      <c r="BE40" s="10">
        <f t="shared" si="28"/>
        <v>238.01734669348775</v>
      </c>
    </row>
    <row r="41" spans="1:57" x14ac:dyDescent="0.35">
      <c r="A41" s="57" t="s">
        <v>616</v>
      </c>
      <c r="C41" s="86" t="s">
        <v>3</v>
      </c>
      <c r="D41" s="58" t="s">
        <v>621</v>
      </c>
      <c r="E41" s="61" t="s">
        <v>622</v>
      </c>
      <c r="F41" s="3" t="s">
        <v>66</v>
      </c>
      <c r="G41" s="11">
        <f>G$43*'Shares Cell Phones'!C34</f>
        <v>17.260536957376591</v>
      </c>
      <c r="H41" s="11">
        <f>H$43*'Shares Cell Phones'!D34</f>
        <v>31.700262168397778</v>
      </c>
      <c r="I41" s="11">
        <f>I$43*'Shares Cell Phones'!E34</f>
        <v>41.014845542144144</v>
      </c>
      <c r="J41" s="11">
        <f>J$43*'Shares Cell Phones'!F34</f>
        <v>52.944305275800915</v>
      </c>
      <c r="K41" s="11">
        <f>K$43*'Shares Cell Phones'!G34</f>
        <v>63.287471001069513</v>
      </c>
      <c r="L41" s="11">
        <f>L$43*'Shares Cell Phones'!H34</f>
        <v>80.453241669777015</v>
      </c>
      <c r="M41" s="11">
        <f>M$43*'Shares Cell Phones'!I34</f>
        <v>105.11748803418398</v>
      </c>
      <c r="N41" s="11">
        <f>N$43*'Shares Cell Phones'!J34</f>
        <v>114.81340052949997</v>
      </c>
      <c r="O41" s="11">
        <f>O$43*'Shares Cell Phones'!K34</f>
        <v>120.42300323257896</v>
      </c>
      <c r="P41" s="11">
        <f>P$43*'Shares Cell Phones'!L34</f>
        <v>110.53056675295372</v>
      </c>
      <c r="Q41" s="11">
        <f>Q$43*'Shares Cell Phones'!M34</f>
        <v>143.12316359944001</v>
      </c>
      <c r="R41" s="9">
        <f>R$43*'Shares Cell Phones'!N34</f>
        <v>200.62534032295665</v>
      </c>
      <c r="S41" s="9">
        <f>S$43*'Shares Cell Phones'!O34</f>
        <v>271.63812740246601</v>
      </c>
      <c r="T41" s="9">
        <f>T$43*'Shares Cell Phones'!P34</f>
        <v>313.31170887621198</v>
      </c>
      <c r="U41" s="9">
        <f>U$43*'Shares Cell Phones'!Q34</f>
        <v>367.70968077181362</v>
      </c>
      <c r="V41" s="9">
        <f>V$43*'Shares Cell Phones'!R34</f>
        <v>383.70391903467703</v>
      </c>
      <c r="W41" s="9">
        <f>W$43*'Shares Cell Phones'!S34</f>
        <v>448.19286986993529</v>
      </c>
      <c r="X41" s="9">
        <f>X$43*'Shares Cell Phones'!T34</f>
        <v>510.20152631214984</v>
      </c>
      <c r="Y41" s="9">
        <f>Y$43*'Shares Cell Phones'!U34</f>
        <v>436.64623122676755</v>
      </c>
      <c r="Z41" s="9">
        <f>Z$43*'Shares Cell Phones'!V34</f>
        <v>339.38788728234027</v>
      </c>
      <c r="AA41" s="9">
        <f>AA$43*'Shares Cell Phones'!W34</f>
        <v>271.8831913314105</v>
      </c>
      <c r="AB41" s="9">
        <f>AB$43*'Shares Cell Phones'!X34</f>
        <v>206.2624331151641</v>
      </c>
      <c r="AC41" s="10">
        <f t="shared" ref="AC41:BE42" si="29">AB41+(AB41*AB$44)</f>
        <v>216.57555477092231</v>
      </c>
      <c r="AD41" s="10">
        <f t="shared" si="29"/>
        <v>227.40433250946842</v>
      </c>
      <c r="AE41" s="10">
        <f t="shared" si="29"/>
        <v>238.77454913494185</v>
      </c>
      <c r="AF41" s="10">
        <f t="shared" si="29"/>
        <v>250.71327659168895</v>
      </c>
      <c r="AG41" s="10">
        <f t="shared" si="29"/>
        <v>263.2489404212734</v>
      </c>
      <c r="AH41" s="10">
        <f t="shared" si="29"/>
        <v>276.41138744233706</v>
      </c>
      <c r="AI41" s="10">
        <f t="shared" si="29"/>
        <v>290.23195681445389</v>
      </c>
      <c r="AJ41" s="10">
        <f t="shared" si="29"/>
        <v>304.74355465517658</v>
      </c>
      <c r="AK41" s="10">
        <f t="shared" si="29"/>
        <v>319.9807323879354</v>
      </c>
      <c r="AL41" s="10">
        <f t="shared" si="29"/>
        <v>326.38034703569411</v>
      </c>
      <c r="AM41" s="10">
        <f t="shared" si="29"/>
        <v>332.90795397640801</v>
      </c>
      <c r="AN41" s="10">
        <f t="shared" si="29"/>
        <v>339.56611305593617</v>
      </c>
      <c r="AO41" s="10">
        <f t="shared" si="29"/>
        <v>346.35743531705492</v>
      </c>
      <c r="AP41" s="10">
        <f t="shared" si="29"/>
        <v>353.28458402339601</v>
      </c>
      <c r="AQ41" s="10">
        <f t="shared" si="29"/>
        <v>360.35027570386393</v>
      </c>
      <c r="AR41" s="10">
        <f t="shared" si="29"/>
        <v>367.55728121794118</v>
      </c>
      <c r="AS41" s="10">
        <f t="shared" si="29"/>
        <v>374.9084268423</v>
      </c>
      <c r="AT41" s="10">
        <f t="shared" si="29"/>
        <v>382.40659537914598</v>
      </c>
      <c r="AU41" s="10">
        <f t="shared" si="29"/>
        <v>390.05472728672891</v>
      </c>
      <c r="AV41" s="10">
        <f t="shared" si="29"/>
        <v>393.95527455959621</v>
      </c>
      <c r="AW41" s="10">
        <f t="shared" si="29"/>
        <v>397.89482730519217</v>
      </c>
      <c r="AX41" s="10">
        <f t="shared" si="29"/>
        <v>401.87377557824408</v>
      </c>
      <c r="AY41" s="10">
        <f t="shared" si="29"/>
        <v>405.89251333402655</v>
      </c>
      <c r="AZ41" s="10">
        <f t="shared" si="29"/>
        <v>409.95143846736681</v>
      </c>
      <c r="BA41" s="10">
        <f t="shared" si="29"/>
        <v>414.0509528520405</v>
      </c>
      <c r="BB41" s="10">
        <f t="shared" si="29"/>
        <v>418.19146238056089</v>
      </c>
      <c r="BC41" s="10">
        <f t="shared" si="29"/>
        <v>422.37337700436649</v>
      </c>
      <c r="BD41" s="10">
        <f t="shared" si="29"/>
        <v>426.59711077441017</v>
      </c>
      <c r="BE41" s="10">
        <f t="shared" si="29"/>
        <v>430.86308188215429</v>
      </c>
    </row>
    <row r="42" spans="1:57" x14ac:dyDescent="0.35">
      <c r="A42" s="57" t="s">
        <v>616</v>
      </c>
      <c r="C42" s="86" t="s">
        <v>3</v>
      </c>
      <c r="D42" s="58" t="s">
        <v>621</v>
      </c>
      <c r="E42" s="61" t="s">
        <v>622</v>
      </c>
      <c r="F42" s="3" t="s">
        <v>67</v>
      </c>
      <c r="G42" s="11">
        <f>G$43*'Shares Cell Phones'!C35</f>
        <v>28.5901232437818</v>
      </c>
      <c r="H42" s="11">
        <f>H$43*'Shares Cell Phones'!D35</f>
        <v>33.639853661351985</v>
      </c>
      <c r="I42" s="11">
        <f>I$43*'Shares Cell Phones'!E35</f>
        <v>64.957604836537513</v>
      </c>
      <c r="J42" s="11">
        <f>J$43*'Shares Cell Phones'!F35</f>
        <v>111.24056634099834</v>
      </c>
      <c r="K42" s="11">
        <f>K$43*'Shares Cell Phones'!G35</f>
        <v>165.75798015691311</v>
      </c>
      <c r="L42" s="11">
        <f>L$43*'Shares Cell Phones'!H35</f>
        <v>252.61384456850186</v>
      </c>
      <c r="M42" s="11">
        <f>M$43*'Shares Cell Phones'!I35</f>
        <v>385.4407307303934</v>
      </c>
      <c r="N42" s="11">
        <f>N$43*'Shares Cell Phones'!J35</f>
        <v>481.84011819751623</v>
      </c>
      <c r="O42" s="11">
        <f>O$43*'Shares Cell Phones'!K35</f>
        <v>616.45677125975385</v>
      </c>
      <c r="P42" s="11">
        <f>P$43*'Shares Cell Phones'!L35</f>
        <v>574.78227441276238</v>
      </c>
      <c r="Q42" s="11">
        <f>Q$43*'Shares Cell Phones'!M35</f>
        <v>708.65720721190712</v>
      </c>
      <c r="R42" s="9">
        <f>R$43*'Shares Cell Phones'!N35</f>
        <v>772.98044885092429</v>
      </c>
      <c r="S42" s="9">
        <f>S$43*'Shares Cell Phones'!O35</f>
        <v>1013.6342782598141</v>
      </c>
      <c r="T42" s="9">
        <f>T$43*'Shares Cell Phones'!P35</f>
        <v>1064.3898488158161</v>
      </c>
      <c r="U42" s="9">
        <f>U$43*'Shares Cell Phones'!Q35</f>
        <v>1137.8982909806477</v>
      </c>
      <c r="V42" s="9">
        <f>V$43*'Shares Cell Phones'!R35</f>
        <v>1071.6039880824328</v>
      </c>
      <c r="W42" s="9">
        <f>W$43*'Shares Cell Phones'!S35</f>
        <v>1175.2814520938932</v>
      </c>
      <c r="X42" s="9">
        <f>X$43*'Shares Cell Phones'!T35</f>
        <v>1016.9623061288034</v>
      </c>
      <c r="Y42" s="9">
        <f>Y$43*'Shares Cell Phones'!U35</f>
        <v>1104.095335007373</v>
      </c>
      <c r="Z42" s="9">
        <f>Z$43*'Shares Cell Phones'!V35</f>
        <v>970.00667236738548</v>
      </c>
      <c r="AA42" s="9">
        <f>AA$43*'Shares Cell Phones'!W35</f>
        <v>962.34708218717924</v>
      </c>
      <c r="AB42" s="9">
        <f>AB$43*'Shares Cell Phones'!X35</f>
        <v>1095.9578981656225</v>
      </c>
      <c r="AC42" s="10">
        <f>AB42+(AB42*AB$44)</f>
        <v>1150.7557930739035</v>
      </c>
      <c r="AD42" s="10">
        <f t="shared" si="29"/>
        <v>1208.2935827275987</v>
      </c>
      <c r="AE42" s="10">
        <f t="shared" si="29"/>
        <v>1268.7082618639786</v>
      </c>
      <c r="AF42" s="10">
        <f t="shared" si="29"/>
        <v>1332.1436749571776</v>
      </c>
      <c r="AG42" s="10">
        <f t="shared" si="29"/>
        <v>1398.7508587050365</v>
      </c>
      <c r="AH42" s="10">
        <f t="shared" si="29"/>
        <v>1468.6884016402882</v>
      </c>
      <c r="AI42" s="10">
        <f t="shared" si="29"/>
        <v>1542.1228217223027</v>
      </c>
      <c r="AJ42" s="10">
        <f t="shared" si="29"/>
        <v>1619.2289628084177</v>
      </c>
      <c r="AK42" s="10">
        <f t="shared" si="29"/>
        <v>1700.1904109488387</v>
      </c>
      <c r="AL42" s="10">
        <f t="shared" si="29"/>
        <v>1734.1942191678154</v>
      </c>
      <c r="AM42" s="10">
        <f t="shared" si="29"/>
        <v>1768.8781035511718</v>
      </c>
      <c r="AN42" s="10">
        <f t="shared" si="29"/>
        <v>1804.2556656221952</v>
      </c>
      <c r="AO42" s="10">
        <f t="shared" si="29"/>
        <v>1840.340778934639</v>
      </c>
      <c r="AP42" s="10">
        <f t="shared" si="29"/>
        <v>1877.1475945133318</v>
      </c>
      <c r="AQ42" s="10">
        <f t="shared" si="29"/>
        <v>1914.6905464035985</v>
      </c>
      <c r="AR42" s="10">
        <f t="shared" si="29"/>
        <v>1952.9843573316705</v>
      </c>
      <c r="AS42" s="10">
        <f t="shared" si="29"/>
        <v>1992.0440444783039</v>
      </c>
      <c r="AT42" s="10">
        <f t="shared" si="29"/>
        <v>2031.88492536787</v>
      </c>
      <c r="AU42" s="10">
        <f t="shared" si="29"/>
        <v>2072.5226238752275</v>
      </c>
      <c r="AV42" s="10">
        <f t="shared" si="29"/>
        <v>2093.2478501139799</v>
      </c>
      <c r="AW42" s="10">
        <f t="shared" si="29"/>
        <v>2114.1803286151198</v>
      </c>
      <c r="AX42" s="10">
        <f t="shared" si="29"/>
        <v>2135.322131901271</v>
      </c>
      <c r="AY42" s="10">
        <f t="shared" si="29"/>
        <v>2156.6753532202838</v>
      </c>
      <c r="AZ42" s="10">
        <f t="shared" si="29"/>
        <v>2178.2421067524865</v>
      </c>
      <c r="BA42" s="10">
        <f t="shared" si="29"/>
        <v>2200.0245278200114</v>
      </c>
      <c r="BB42" s="10">
        <f t="shared" si="29"/>
        <v>2222.0247730982114</v>
      </c>
      <c r="BC42" s="10">
        <f t="shared" si="29"/>
        <v>2244.2450208291934</v>
      </c>
      <c r="BD42" s="10">
        <f t="shared" si="29"/>
        <v>2266.6874710374855</v>
      </c>
      <c r="BE42" s="10">
        <f t="shared" si="29"/>
        <v>2289.3543457478604</v>
      </c>
    </row>
    <row r="43" spans="1:57" x14ac:dyDescent="0.35">
      <c r="A43" s="86" t="s">
        <v>616</v>
      </c>
      <c r="B43" s="86"/>
      <c r="C43" s="86" t="s">
        <v>3</v>
      </c>
      <c r="D43" s="87" t="s">
        <v>621</v>
      </c>
      <c r="E43" s="87" t="s">
        <v>622</v>
      </c>
      <c r="F43" s="93" t="s">
        <v>630</v>
      </c>
      <c r="G43" s="2">
        <v>335.23792527123919</v>
      </c>
      <c r="H43" s="2">
        <v>622.3427198247216</v>
      </c>
      <c r="I43" s="2">
        <v>852.52427373249532</v>
      </c>
      <c r="J43" s="2">
        <v>1167.8414708664318</v>
      </c>
      <c r="K43" s="2">
        <v>1578.2966239359987</v>
      </c>
      <c r="L43" s="2">
        <v>2146.4966687640399</v>
      </c>
      <c r="M43" s="2">
        <v>2854.6287744180709</v>
      </c>
      <c r="N43" s="2">
        <v>3215.3197319830592</v>
      </c>
      <c r="O43" s="2">
        <v>3430.0408048941181</v>
      </c>
      <c r="P43" s="2">
        <v>3191.3959905882357</v>
      </c>
      <c r="Q43" s="2">
        <v>3858.070588235295</v>
      </c>
      <c r="R43" s="2">
        <v>4822.5882352941189</v>
      </c>
      <c r="S43" s="2">
        <v>6028.2352941176487</v>
      </c>
      <c r="T43" s="2">
        <v>6500</v>
      </c>
      <c r="U43" s="2">
        <v>7234.1176470588234</v>
      </c>
      <c r="V43" s="2">
        <v>7200</v>
      </c>
      <c r="W43" s="2">
        <v>7552.9411764705892</v>
      </c>
      <c r="X43" s="2">
        <v>7902.745098039215</v>
      </c>
      <c r="Y43" s="2">
        <v>8355.432525951559</v>
      </c>
      <c r="Z43" s="2">
        <v>7203</v>
      </c>
      <c r="AA43" s="2">
        <v>7317.3333333333321</v>
      </c>
      <c r="AB43" s="2">
        <v>8130.3703703703686</v>
      </c>
      <c r="AC43" s="14">
        <f>SUM(AC12:AC42)</f>
        <v>8536.8888888888887</v>
      </c>
      <c r="AD43" s="14">
        <f t="shared" ref="AD43:BE43" si="30">SUM(AD12:AD42)</f>
        <v>8963.7333333333336</v>
      </c>
      <c r="AE43" s="14">
        <f t="shared" si="30"/>
        <v>9411.92</v>
      </c>
      <c r="AF43" s="14">
        <f t="shared" si="30"/>
        <v>9882.5159999999996</v>
      </c>
      <c r="AG43" s="14">
        <f t="shared" si="30"/>
        <v>10376.641800000001</v>
      </c>
      <c r="AH43" s="14">
        <f t="shared" si="30"/>
        <v>10895.473889999997</v>
      </c>
      <c r="AI43" s="14">
        <f t="shared" si="30"/>
        <v>11440.247584499999</v>
      </c>
      <c r="AJ43" s="14">
        <f t="shared" si="30"/>
        <v>12012.259963725</v>
      </c>
      <c r="AK43" s="14">
        <f t="shared" si="30"/>
        <v>12612.872961911253</v>
      </c>
      <c r="AL43" s="14">
        <f t="shared" si="30"/>
        <v>12865.130421149475</v>
      </c>
      <c r="AM43" s="14">
        <f t="shared" si="30"/>
        <v>13122.433029572461</v>
      </c>
      <c r="AN43" s="14">
        <f t="shared" si="30"/>
        <v>13384.881690163911</v>
      </c>
      <c r="AO43" s="14">
        <f t="shared" si="30"/>
        <v>13652.579323967195</v>
      </c>
      <c r="AP43" s="14">
        <f t="shared" si="30"/>
        <v>13925.630910446534</v>
      </c>
      <c r="AQ43" s="14">
        <f t="shared" si="30"/>
        <v>14204.143528655466</v>
      </c>
      <c r="AR43" s="14">
        <f t="shared" si="30"/>
        <v>14488.226399228575</v>
      </c>
      <c r="AS43" s="14">
        <f t="shared" si="30"/>
        <v>14777.990927213144</v>
      </c>
      <c r="AT43" s="14">
        <f t="shared" si="30"/>
        <v>15073.550745757409</v>
      </c>
      <c r="AU43" s="14">
        <f t="shared" si="30"/>
        <v>15375.021760672556</v>
      </c>
      <c r="AV43" s="14">
        <f t="shared" si="30"/>
        <v>15528.771978279281</v>
      </c>
      <c r="AW43" s="14">
        <f t="shared" si="30"/>
        <v>15684.059698062076</v>
      </c>
      <c r="AX43" s="14">
        <f t="shared" si="30"/>
        <v>15840.900295042698</v>
      </c>
      <c r="AY43" s="14">
        <f t="shared" si="30"/>
        <v>15999.309297993124</v>
      </c>
      <c r="AZ43" s="14">
        <f t="shared" si="30"/>
        <v>16159.302390973058</v>
      </c>
      <c r="BA43" s="14">
        <f t="shared" si="30"/>
        <v>16320.895414882783</v>
      </c>
      <c r="BB43" s="14">
        <f t="shared" si="30"/>
        <v>16484.104369031615</v>
      </c>
      <c r="BC43" s="14">
        <f t="shared" si="30"/>
        <v>16648.945412721929</v>
      </c>
      <c r="BD43" s="14">
        <f t="shared" si="30"/>
        <v>16815.434866849151</v>
      </c>
      <c r="BE43" s="14">
        <f t="shared" si="30"/>
        <v>16983.589215517641</v>
      </c>
    </row>
    <row r="44" spans="1:57" x14ac:dyDescent="0.35">
      <c r="F44" s="3" t="s">
        <v>69</v>
      </c>
      <c r="G44" s="5">
        <f t="shared" ref="G44:Q44" si="31">_xlfn.RRI(1,G43,H43)</f>
        <v>0.85642098614346063</v>
      </c>
      <c r="H44" s="5">
        <f t="shared" si="31"/>
        <v>0.36986301369863006</v>
      </c>
      <c r="I44" s="5">
        <f t="shared" si="31"/>
        <v>0.36986301369863006</v>
      </c>
      <c r="J44" s="5">
        <f t="shared" si="31"/>
        <v>0.35146478636783351</v>
      </c>
      <c r="K44" s="5">
        <f t="shared" si="31"/>
        <v>0.36000840159630365</v>
      </c>
      <c r="L44" s="5">
        <f t="shared" si="31"/>
        <v>0.32990132990132981</v>
      </c>
      <c r="M44" s="5">
        <f t="shared" si="31"/>
        <v>0.12635301682563504</v>
      </c>
      <c r="N44" s="5">
        <f t="shared" si="31"/>
        <v>6.6780628618426263E-2</v>
      </c>
      <c r="O44" s="5">
        <f t="shared" si="31"/>
        <v>-6.9574919915055933E-2</v>
      </c>
      <c r="P44" s="5">
        <f t="shared" si="31"/>
        <v>0.20889748549323039</v>
      </c>
      <c r="Q44" s="5">
        <f t="shared" si="31"/>
        <v>0.25</v>
      </c>
      <c r="R44" s="5">
        <f>_xlfn.RRI(1,R43,S43)</f>
        <v>0.25</v>
      </c>
      <c r="S44" s="5">
        <f t="shared" ref="S44:AA44" si="32">_xlfn.RRI(1,S43,T43)</f>
        <v>7.8259172521467413E-2</v>
      </c>
      <c r="T44" s="5">
        <f t="shared" si="32"/>
        <v>0.11294117647058832</v>
      </c>
      <c r="U44" s="5">
        <f t="shared" si="32"/>
        <v>-4.7162140185396106E-3</v>
      </c>
      <c r="V44" s="5">
        <f t="shared" si="32"/>
        <v>4.9019607843137303E-2</v>
      </c>
      <c r="W44" s="5">
        <f t="shared" si="32"/>
        <v>4.6313603322948982E-2</v>
      </c>
      <c r="X44" s="5">
        <f t="shared" si="32"/>
        <v>5.7282301566915272E-2</v>
      </c>
      <c r="Y44" s="5">
        <f t="shared" si="32"/>
        <v>-0.1379261363636366</v>
      </c>
      <c r="Z44" s="5">
        <f t="shared" si="32"/>
        <v>1.5873015873015595E-2</v>
      </c>
      <c r="AA44" s="5">
        <f t="shared" si="32"/>
        <v>0.11111111111111116</v>
      </c>
      <c r="AB44" s="5">
        <v>0.05</v>
      </c>
      <c r="AC44" s="5">
        <v>0.05</v>
      </c>
      <c r="AD44" s="5">
        <v>0.05</v>
      </c>
      <c r="AE44" s="5">
        <v>0.05</v>
      </c>
      <c r="AF44" s="5">
        <v>0.05</v>
      </c>
      <c r="AG44" s="5">
        <v>0.05</v>
      </c>
      <c r="AH44" s="5">
        <v>0.05</v>
      </c>
      <c r="AI44" s="5">
        <v>0.05</v>
      </c>
      <c r="AJ44" s="5">
        <v>0.05</v>
      </c>
      <c r="AK44" s="5">
        <v>0.02</v>
      </c>
      <c r="AL44" s="5">
        <v>0.02</v>
      </c>
      <c r="AM44" s="5">
        <v>0.02</v>
      </c>
      <c r="AN44" s="5">
        <v>0.02</v>
      </c>
      <c r="AO44" s="5">
        <v>0.02</v>
      </c>
      <c r="AP44" s="5">
        <v>0.02</v>
      </c>
      <c r="AQ44" s="5">
        <v>0.02</v>
      </c>
      <c r="AR44" s="5">
        <v>0.02</v>
      </c>
      <c r="AS44" s="5">
        <v>0.02</v>
      </c>
      <c r="AT44" s="5">
        <v>0.02</v>
      </c>
      <c r="AU44" s="5">
        <v>0.01</v>
      </c>
      <c r="AV44" s="5">
        <v>0.01</v>
      </c>
      <c r="AW44" s="5">
        <v>0.01</v>
      </c>
      <c r="AX44" s="5">
        <v>0.01</v>
      </c>
      <c r="AY44" s="5">
        <v>0.01</v>
      </c>
      <c r="AZ44" s="5">
        <v>0.01</v>
      </c>
      <c r="BA44" s="5">
        <v>0.01</v>
      </c>
      <c r="BB44" s="5">
        <v>0.01</v>
      </c>
      <c r="BC44" s="5">
        <v>0.01</v>
      </c>
      <c r="BD44" s="5">
        <v>0.01</v>
      </c>
      <c r="BE44" s="5">
        <v>0.01</v>
      </c>
    </row>
    <row r="45" spans="1:57" x14ac:dyDescent="0.35">
      <c r="F45" s="29" t="s">
        <v>587</v>
      </c>
      <c r="G45" s="28">
        <f>SUM(G12:G42)</f>
        <v>335.23792527123919</v>
      </c>
      <c r="H45" s="28">
        <f t="shared" ref="H45:AB45" si="33">SUM(H12:H42)</f>
        <v>622.3427198247216</v>
      </c>
      <c r="I45" s="28">
        <f t="shared" si="33"/>
        <v>852.52427373249543</v>
      </c>
      <c r="J45" s="28">
        <f t="shared" si="33"/>
        <v>1167.8414708664318</v>
      </c>
      <c r="K45" s="28">
        <f t="shared" si="33"/>
        <v>1578.2966239359987</v>
      </c>
      <c r="L45" s="28">
        <f t="shared" si="33"/>
        <v>2146.4966687640399</v>
      </c>
      <c r="M45" s="28">
        <f t="shared" si="33"/>
        <v>2854.62877441807</v>
      </c>
      <c r="N45" s="28">
        <f t="shared" si="33"/>
        <v>3215.3197319830592</v>
      </c>
      <c r="O45" s="28">
        <f t="shared" si="33"/>
        <v>3430.0408048941199</v>
      </c>
      <c r="P45" s="28">
        <f t="shared" si="33"/>
        <v>3191.3959905882366</v>
      </c>
      <c r="Q45" s="28">
        <f t="shared" si="33"/>
        <v>3858.0705882352941</v>
      </c>
      <c r="R45" s="28">
        <f t="shared" si="33"/>
        <v>4822.5882352941198</v>
      </c>
      <c r="S45" s="28">
        <f t="shared" si="33"/>
        <v>6028.2352941176478</v>
      </c>
      <c r="T45" s="28">
        <f t="shared" si="33"/>
        <v>6500.0000000000018</v>
      </c>
      <c r="U45" s="28">
        <f t="shared" si="33"/>
        <v>7234.1176470588234</v>
      </c>
      <c r="V45" s="28">
        <f t="shared" si="33"/>
        <v>7200</v>
      </c>
      <c r="W45" s="28">
        <f t="shared" si="33"/>
        <v>7552.941176470591</v>
      </c>
      <c r="X45" s="28">
        <f t="shared" si="33"/>
        <v>7902.745098039215</v>
      </c>
      <c r="Y45" s="28">
        <f t="shared" si="33"/>
        <v>8355.4325259515572</v>
      </c>
      <c r="Z45" s="28">
        <f t="shared" si="33"/>
        <v>7202.9999999999982</v>
      </c>
      <c r="AA45" s="28">
        <f t="shared" si="33"/>
        <v>7317.3333333333339</v>
      </c>
      <c r="AB45" s="28">
        <f t="shared" si="33"/>
        <v>8130.3703703703695</v>
      </c>
    </row>
    <row r="46" spans="1:57" x14ac:dyDescent="0.35">
      <c r="F46" s="15" t="s">
        <v>70</v>
      </c>
      <c r="G46" s="15"/>
      <c r="H46" s="15"/>
      <c r="I46" s="15"/>
      <c r="J46" s="16"/>
      <c r="K46" s="16"/>
      <c r="L46" s="16"/>
      <c r="M46" s="16"/>
      <c r="N46" s="16"/>
      <c r="O46" s="16"/>
      <c r="P46" s="16"/>
      <c r="Q46" s="16"/>
    </row>
    <row r="47" spans="1:57" x14ac:dyDescent="0.35">
      <c r="F47" s="13" t="s">
        <v>71</v>
      </c>
      <c r="G47" s="13"/>
      <c r="H47" s="13"/>
      <c r="I47" s="13"/>
    </row>
  </sheetData>
  <sortState ref="F12:F42">
    <sortCondition ref="F12"/>
  </sortState>
  <mergeCells count="3">
    <mergeCell ref="G10:Q10"/>
    <mergeCell ref="R10:AB10"/>
    <mergeCell ref="AC10:BE10"/>
  </mergeCells>
  <pageMargins left="0.7" right="0.7" top="0.78740157499999996" bottom="0.78740157499999996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o E A A B Q S w M E F A A C A A g A 2 J W Y W O j 0 v C S m A A A A 9 w A A A B I A H A B D b 2 5 m a W c v U G F j a 2 F n Z S 5 4 b W w g o h g A K K A U A A A A A A A A A A A A A A A A A A A A A A A A A A A A h Y 8 x D o I w G I W v Q r r T F i R E z E 8 Z 1 E 0 S E x P j 2 p Q K j V A M L Z a 7 O X g k r y B G U T f H 9 7 1 v e O 9 + v U E 2 N L V 3 k Z 1 R r U 5 R g C n y p B Z t o X S Z o t 4 e / T n K G G y 5 O P F S e q O s z W I w R Y o q a 8 8 L Q p x z 2 M 1 w 2 5 U k p D Q g h 3 y z E 5 V s O P r I 6 r / s K 2 0 s 1 0 I i B v v X G B b i J M Z B E k c R p k A m C r n S X y M c B z / b H w j L v r Z 9 J 1 k h / d U a y B S B v E + w B 1 B L A w Q U A A I A C A D Y l Z h Y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2 J W Y W F F g Q A F i A Q A A u Q 0 A A B M A H A B G b 3 J t d W x h c y 9 T Z W N 0 a W 9 u M S 5 t I K I Y A C i g F A A A A A A A A A A A A A A A A A A A A A A A A A A A A O 2 T z W r C Q B R G 9 4 G 8 w z D d K A R x Y q 0 t x Y U E 6 a 6 l a H E h L h K 9 x e B k J k x u i h J 8 m 7 5 J X 6 y T B p X W S x H c T j a B c + f v g + 8 U s M R U K z Z p / u L R 9 3 y v W M c G V m w a J y A l C D Z k E t D 3 m P 1 e y x p Z M t 4 u Q X a i 0 h h Q O N N m k 2 i 9 a b W r + X O c w Z A f 9 v L F f h 5 p h X b R I m i O u O F P 8 P W p V m A Q D J v u c m 6 P s + s l d K Y m V s W 7 N l m k Z Z k p O 4 O i 1 V w Z V B U f 5 b l M l 3 H 9 U B 4 w t F O G s M V 9 w C o e 6 V K h 2 Z 3 x s N v t H q A q s w T M A Q s a h z T u 0 f i W x n 0 a 3 9 F 4 Q O N 7 G j + Q W N A p B Z 1 S 0 C k F n V L Q K Q W d U t A p B Z 1 S 0 C k F n T K k U 4 Z / U + 7 b x 7 K N F e b p h 8 a 0 7 h u b 5 L G 0 Z T x V 7 k 3 9 T F 9 w D a Z p X d E 6 b 2 h 9 z e / 2 H Q t n n 8 B H i C Z N S q z 5 z O 7 i b d 9 L 1 f 8 v I E z r X W F a z 5 n m T H O m X W h a / w r T + s 4 0 Z 5 o z 7 U L T B l e Y N n C m O d O c a a R p 3 1 B L A Q I t A B Q A A g A I A N i V m F j o 9 L w k p g A A A P c A A A A S A A A A A A A A A A A A A A A A A A A A A A B D b 2 5 m a W c v U G F j a 2 F n Z S 5 4 b W x Q S w E C L Q A U A A I A C A D Y l Z h Y D 8 r p q 6 Q A A A D p A A A A E w A A A A A A A A A A A A A A A A D y A A A A W 0 N v b n R l b n R f V H l w Z X N d L n h t b F B L A Q I t A B Q A A g A I A N i V m F h R Y E A B Y g E A A L k N A A A T A A A A A A A A A A A A A A A A A O M B A A B G b 3 J t d W x h c y 9 T Z W N 0 a W 9 u M S 5 t U E s F B g A A A A A D A A M A w g A A A J I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M l A A A A A A A A I S U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l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A 5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C 0 y N F Q x N D o z N D o z N i 4 z N D Y 0 N j k 4 W i I g L z 4 8 R W 5 0 c n k g V H l w Z T 0 i R m l s b E N v b H V t b l R 5 c G V z I i B W Y W x 1 Z T 0 i c 0 J n W U d C U T 0 9 I i A v P j x F b n R y e S B U e X B l P S J G a W x s Q 2 9 s d W 1 u T m F t Z X M i I F Z h b H V l P S J z W y Z x d W 9 0 O 0 F w c G x p Y 2 F 0 a W 9 u J n F 1 b 3 Q 7 L C Z x d W 9 0 O 0 N v d W 5 0 c n k m c X V v d D s s J n F 1 b 3 Q 7 Q X R 0 c m l i d X Q m c X V v d D s s J n F 1 b 3 Q 7 V 2 V y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V s b G U x L 0 V u d H B p d m 9 0 a W V y d G U g U 3 B h b H R l b i 5 7 Q X B w b G l j Y X R p b 2 4 s M H 0 m c X V v d D s s J n F 1 b 3 Q 7 U 2 V j d G l v b j E v V G F i Z W x s Z T E v R W 5 0 c G l 2 b 3 R p Z X J 0 Z S B T c G F s d G V u L n t D b 3 V u d H J 5 L D F 9 J n F 1 b 3 Q 7 L C Z x d W 9 0 O 1 N l Y 3 R p b 2 4 x L 1 R h Y m V s b G U x L 0 V u d H B p d m 9 0 a W V y d G U g U 3 B h b H R l b i 5 7 Q X R 0 c m l i d X Q s M n 0 m c X V v d D s s J n F 1 b 3 Q 7 U 2 V j d G l v b j E v V G F i Z W x s Z T E v R W 5 0 c G l 2 b 3 R p Z X J 0 Z S B T c G F s d G V u L n t X Z X J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R h Y m V s b G U x L 0 V u d H B p d m 9 0 a W V y d G U g U 3 B h b H R l b i 5 7 Q X B w b G l j Y X R p b 2 4 s M H 0 m c X V v d D s s J n F 1 b 3 Q 7 U 2 V j d G l v b j E v V G F i Z W x s Z T E v R W 5 0 c G l 2 b 3 R p Z X J 0 Z S B T c G F s d G V u L n t D b 3 V u d H J 5 L D F 9 J n F 1 b 3 Q 7 L C Z x d W 9 0 O 1 N l Y 3 R p b 2 4 x L 1 R h Y m V s b G U x L 0 V u d H B p d m 9 0 a W V y d G U g U 3 B h b H R l b i 5 7 Q X R 0 c m l i d X Q s M n 0 m c X V v d D s s J n F 1 b 3 Q 7 U 2 V j d G l v b j E v V G F i Z W x s Z T E v R W 5 0 c G l 2 b 3 R p Z X J 0 Z S B T c G F s d G V u L n t X Z X J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l b G x l M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l M S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l M S 9 F b n R w a X Z v d G l l c n R l J T I w U 3 B h b H R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U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h Y m V s b G U z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A 5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C 0 y N F Q x N j o w N j o w M y 4 3 M T U w M j M 5 W i I g L z 4 8 R W 5 0 c n k g V H l w Z T 0 i R m l s b E N v b H V t b l R 5 c G V z I i B W Y W x 1 Z T 0 i c 0 J n W U d C U T 0 9 I i A v P j x F b n R y e S B U e X B l P S J G a W x s Q 2 9 s d W 1 u T m F t Z X M i I F Z h b H V l P S J z W y Z x d W 9 0 O 0 F w c G x p Y 2 F 0 a W 9 u J n F 1 b 3 Q 7 L C Z x d W 9 0 O 0 N v d W 5 0 c n k m c X V v d D s s J n F 1 b 3 Q 7 Q X R 0 c m l i d X Q m c X V v d D s s J n F 1 b 3 Q 7 V 2 V y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V s b G U z L 0 V u d H B p d m 9 0 a W V y d G U g U 3 B h b H R l b i 5 7 Q X B w b G l j Y X R p b 2 4 s M H 0 m c X V v d D s s J n F 1 b 3 Q 7 U 2 V j d G l v b j E v V G F i Z W x s Z T M v R W 5 0 c G l 2 b 3 R p Z X J 0 Z S B T c G F s d G V u L n t D b 3 V u d H J 5 L D F 9 J n F 1 b 3 Q 7 L C Z x d W 9 0 O 1 N l Y 3 R p b 2 4 x L 1 R h Y m V s b G U z L 0 V u d H B p d m 9 0 a W V y d G U g U 3 B h b H R l b i 5 7 Q X R 0 c m l i d X Q s M n 0 m c X V v d D s s J n F 1 b 3 Q 7 U 2 V j d G l v b j E v V G F i Z W x s Z T M v R W 5 0 c G l 2 b 3 R p Z X J 0 Z S B T c G F s d G V u L n t X Z X J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R h Y m V s b G U z L 0 V u d H B p d m 9 0 a W V y d G U g U 3 B h b H R l b i 5 7 Q X B w b G l j Y X R p b 2 4 s M H 0 m c X V v d D s s J n F 1 b 3 Q 7 U 2 V j d G l v b j E v V G F i Z W x s Z T M v R W 5 0 c G l 2 b 3 R p Z X J 0 Z S B T c G F s d G V u L n t D b 3 V u d H J 5 L D F 9 J n F 1 b 3 Q 7 L C Z x d W 9 0 O 1 N l Y 3 R p b 2 4 x L 1 R h Y m V s b G U z L 0 V u d H B p d m 9 0 a W V y d G U g U 3 B h b H R l b i 5 7 Q X R 0 c m l i d X Q s M n 0 m c X V v d D s s J n F 1 b 3 Q 7 U 2 V j d G l v b j E v V G F i Z W x s Z T M v R W 5 0 c G l 2 b 3 R p Z X J 0 Z S B T c G F s d G V u L n t X Z X J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l b G x l M y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l M y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l M y 9 F b n R w a X Z v d G l l c n R l J T I w U 3 B h b H R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U 1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h Y m V s b G U 1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2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C 0 y N F Q x N j o x O D o 0 N C 4 3 M D M 5 O D Q 0 W i I g L z 4 8 R W 5 0 c n k g V H l w Z T 0 i R m l s b E N v b H V t b l R 5 c G V z I i B W Y W x 1 Z T 0 i c 0 J n W U d C U T 0 9 I i A v P j x F b n R y e S B U e X B l P S J G a W x s Q 2 9 s d W 1 u T m F t Z X M i I F Z h b H V l P S J z W y Z x d W 9 0 O 0 F w c G x p Y 2 F 0 a W 9 u J n F 1 b 3 Q 7 L C Z x d W 9 0 O 0 N v d W 5 0 c n k m c X V v d D s s J n F 1 b 3 Q 7 Q X R 0 c m l i d X Q m c X V v d D s s J n F 1 b 3 Q 7 V 2 V y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V s b G U 1 L 0 V u d H B p d m 9 0 a W V y d G U g U 3 B h b H R l b i 5 7 Q X B w b G l j Y X R p b 2 4 s M H 0 m c X V v d D s s J n F 1 b 3 Q 7 U 2 V j d G l v b j E v V G F i Z W x s Z T U v R W 5 0 c G l 2 b 3 R p Z X J 0 Z S B T c G F s d G V u L n t D b 3 V u d H J 5 L D F 9 J n F 1 b 3 Q 7 L C Z x d W 9 0 O 1 N l Y 3 R p b 2 4 x L 1 R h Y m V s b G U 1 L 0 V u d H B p d m 9 0 a W V y d G U g U 3 B h b H R l b i 5 7 Q X R 0 c m l i d X Q s M n 0 m c X V v d D s s J n F 1 b 3 Q 7 U 2 V j d G l v b j E v V G F i Z W x s Z T U v R W 5 0 c G l 2 b 3 R p Z X J 0 Z S B T c G F s d G V u L n t X Z X J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R h Y m V s b G U 1 L 0 V u d H B p d m 9 0 a W V y d G U g U 3 B h b H R l b i 5 7 Q X B w b G l j Y X R p b 2 4 s M H 0 m c X V v d D s s J n F 1 b 3 Q 7 U 2 V j d G l v b j E v V G F i Z W x s Z T U v R W 5 0 c G l 2 b 3 R p Z X J 0 Z S B T c G F s d G V u L n t D b 3 V u d H J 5 L D F 9 J n F 1 b 3 Q 7 L C Z x d W 9 0 O 1 N l Y 3 R p b 2 4 x L 1 R h Y m V s b G U 1 L 0 V u d H B p d m 9 0 a W V y d G U g U 3 B h b H R l b i 5 7 Q X R 0 c m l i d X Q s M n 0 m c X V v d D s s J n F 1 b 3 Q 7 U 2 V j d G l v b j E v V G F i Z W x s Z T U v R W 5 0 c G l 2 b 3 R p Z X J 0 Z S B T c G F s d G V u L n t X Z X J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l b G x l N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l N S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l N S 9 F b n R w a X Z v d G l l c n R l J T I w U 3 B h b H R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U 3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h Y m V s b G U 3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0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C 0 y N F Q x N j o 0 N j o 0 O S 4 4 N D k 0 O D Y w W i I g L z 4 8 R W 5 0 c n k g V H l w Z T 0 i R m l s b E N v b H V t b l R 5 c G V z I i B W Y W x 1 Z T 0 i c 0 J n W U d C U T 0 9 I i A v P j x F b n R y e S B U e X B l P S J G a W x s Q 2 9 s d W 1 u T m F t Z X M i I F Z h b H V l P S J z W y Z x d W 9 0 O 0 F w c G x p Y 2 F 0 a W 9 u J n F 1 b 3 Q 7 L C Z x d W 9 0 O 0 N v d W 5 0 c n k m c X V v d D s s J n F 1 b 3 Q 7 Q X R 0 c m l i d X Q m c X V v d D s s J n F 1 b 3 Q 7 V 2 V y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V s b G U 3 L 0 V u d H B p d m 9 0 a W V y d G U g U 3 B h b H R l b i 5 7 Q X B w b G l j Y X R p b 2 4 s M H 0 m c X V v d D s s J n F 1 b 3 Q 7 U 2 V j d G l v b j E v V G F i Z W x s Z T c v R W 5 0 c G l 2 b 3 R p Z X J 0 Z S B T c G F s d G V u L n t D b 3 V u d H J 5 L D F 9 J n F 1 b 3 Q 7 L C Z x d W 9 0 O 1 N l Y 3 R p b 2 4 x L 1 R h Y m V s b G U 3 L 0 V u d H B p d m 9 0 a W V y d G U g U 3 B h b H R l b i 5 7 Q X R 0 c m l i d X Q s M n 0 m c X V v d D s s J n F 1 b 3 Q 7 U 2 V j d G l v b j E v V G F i Z W x s Z T c v R W 5 0 c G l 2 b 3 R p Z X J 0 Z S B T c G F s d G V u L n t X Z X J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R h Y m V s b G U 3 L 0 V u d H B p d m 9 0 a W V y d G U g U 3 B h b H R l b i 5 7 Q X B w b G l j Y X R p b 2 4 s M H 0 m c X V v d D s s J n F 1 b 3 Q 7 U 2 V j d G l v b j E v V G F i Z W x s Z T c v R W 5 0 c G l 2 b 3 R p Z X J 0 Z S B T c G F s d G V u L n t D b 3 V u d H J 5 L D F 9 J n F 1 b 3 Q 7 L C Z x d W 9 0 O 1 N l Y 3 R p b 2 4 x L 1 R h Y m V s b G U 3 L 0 V u d H B p d m 9 0 a W V y d G U g U 3 B h b H R l b i 5 7 Q X R 0 c m l i d X Q s M n 0 m c X V v d D s s J n F 1 b 3 Q 7 U 2 V j d G l v b j E v V G F i Z W x s Z T c v R W 5 0 c G l 2 b 3 R p Z X J 0 Z S B T c G F s d G V u L n t X Z X J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l b G x l N y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l N y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l N y 9 F b n R w a X Z v d G l l c n R l J T I w U 3 B h b H R l b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A q H U F l J i H H R 7 K s 1 I x c O A U 8 A A A A A A I A A A A A A A N m A A D A A A A A E A A A A D i k C J c h s T q A T d / / v t 3 r Y h k A A A A A B I A A A K A A A A A Q A A A A 5 i l X F F g l T + f A L P Q 2 m i 5 R W V A A A A A z X u W z F T h x r k / c g 0 m c t M l G O q v 5 O R G k D N X 0 N Y / D t J 6 b I H 5 + s K q s u / f / A 0 D z F O Q F o K 3 e 2 / S y G X S U z l 0 3 E l 3 f U N / K c 6 1 H O t + x 1 f o o / 2 2 y u s a e 6 x Q A A A C J K K s a 7 e l N 3 T x N J 1 v + 8 Q L x K m 0 9 T Q = = < / D a t a M a s h u p > 
</file>

<file path=customXml/itemProps1.xml><?xml version="1.0" encoding="utf-8"?>
<ds:datastoreItem xmlns:ds="http://schemas.openxmlformats.org/officeDocument/2006/customXml" ds:itemID="{ED121B2F-FE0C-433B-8198-3192444B828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45</vt:i4>
      </vt:variant>
    </vt:vector>
  </HeadingPairs>
  <TitlesOfParts>
    <vt:vector size="45" baseType="lpstr">
      <vt:lpstr>MSW battOther</vt:lpstr>
      <vt:lpstr>MSW battLiPrimary</vt:lpstr>
      <vt:lpstr>MSW battLiRechargeable</vt:lpstr>
      <vt:lpstr>MSW battNiCd</vt:lpstr>
      <vt:lpstr>MSW battNiMH</vt:lpstr>
      <vt:lpstr>MSW battZn</vt:lpstr>
      <vt:lpstr>POM Portables Li-Rechargeable</vt:lpstr>
      <vt:lpstr>cameras games_LiRechargable</vt:lpstr>
      <vt:lpstr>cellphones_LiRechargable</vt:lpstr>
      <vt:lpstr>Cordless Tools_LiRechargab</vt:lpstr>
      <vt:lpstr>PortablePCs_LiRechargab</vt:lpstr>
      <vt:lpstr>Tablets_LiRechargable</vt:lpstr>
      <vt:lpstr>others portables_LiRechargable</vt:lpstr>
      <vt:lpstr>POM Portables NiCd</vt:lpstr>
      <vt:lpstr>cameras games_NiCd</vt:lpstr>
      <vt:lpstr>cellphones_NiCd</vt:lpstr>
      <vt:lpstr>Cordless Tools_NiCd</vt:lpstr>
      <vt:lpstr>PortablePCs_NiCd</vt:lpstr>
      <vt:lpstr>Tablets_NiCd</vt:lpstr>
      <vt:lpstr>others portables_NiCd</vt:lpstr>
      <vt:lpstr>POM Portables NiMH</vt:lpstr>
      <vt:lpstr>cameras games_NiMH</vt:lpstr>
      <vt:lpstr>cellphones_NiMH</vt:lpstr>
      <vt:lpstr>Cordless Tools_NiMH</vt:lpstr>
      <vt:lpstr>PortablePCs_NiMH</vt:lpstr>
      <vt:lpstr>Tablets_NiMH</vt:lpstr>
      <vt:lpstr>others portables_NiMH</vt:lpstr>
      <vt:lpstr>POM Portables Lead-acid</vt:lpstr>
      <vt:lpstr>cameras games_Pb</vt:lpstr>
      <vt:lpstr>cellphones_Pb</vt:lpstr>
      <vt:lpstr>Cordless Tools_Pb</vt:lpstr>
      <vt:lpstr>PortablePCs_Pb</vt:lpstr>
      <vt:lpstr>Tablets_Pb</vt:lpstr>
      <vt:lpstr>others portable_Pb</vt:lpstr>
      <vt:lpstr>others portable_Zn-based</vt:lpstr>
      <vt:lpstr>others portable_Li-Primary</vt:lpstr>
      <vt:lpstr>others portable_Portables Other</vt:lpstr>
      <vt:lpstr>Shares Cameras and Games</vt:lpstr>
      <vt:lpstr>Shares Cell Phones</vt:lpstr>
      <vt:lpstr>Shares Cordless Tools</vt:lpstr>
      <vt:lpstr>Shares Others Portable</vt:lpstr>
      <vt:lpstr>Shares PortablePCs+Tablets</vt:lpstr>
      <vt:lpstr>Codelist Countries</vt:lpstr>
      <vt:lpstr>Template</vt:lpstr>
      <vt:lpstr>Avicenne 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Tippner, Max</dc:creator>
  <cp:lastModifiedBy>Mainuddin, Kibria</cp:lastModifiedBy>
  <dcterms:created xsi:type="dcterms:W3CDTF">2015-06-05T18:19:34Z</dcterms:created>
  <dcterms:modified xsi:type="dcterms:W3CDTF">2024-05-03T08:34:34Z</dcterms:modified>
</cp:coreProperties>
</file>